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C:\Users\RenanDeAlencarQueiro\Downloads\"/>
    </mc:Choice>
  </mc:AlternateContent>
  <xr:revisionPtr revIDLastSave="0" documentId="13_ncr:1_{75D12BC2-E94C-4F0D-9F30-8844786B526A}" xr6:coauthVersionLast="47" xr6:coauthVersionMax="47" xr10:uidLastSave="{00000000-0000-0000-0000-000000000000}"/>
  <bookViews>
    <workbookView xWindow="-16320" yWindow="-6615" windowWidth="16440" windowHeight="28440" tabRatio="500" xr2:uid="{00000000-000D-0000-FFFF-FFFF00000000}"/>
  </bookViews>
  <sheets>
    <sheet name="General-lacasa" sheetId="1" r:id="rId1"/>
    <sheet name="matches-results-oddspedia (old)" sheetId="3" state="hidden" r:id="rId2"/>
    <sheet name="oddspedia-matches" sheetId="5" r:id="rId3"/>
    <sheet name="Transform table" sheetId="4" r:id="rId4"/>
    <sheet name="Solid-Results" sheetId="11" r:id="rId5"/>
    <sheet name="Dashboard" sheetId="12" r:id="rId6"/>
    <sheet name="Graphics" sheetId="13" r:id="rId7"/>
  </sheets>
  <definedNames>
    <definedName name="_xlnm._FilterDatabase" localSheetId="0" hidden="1">'General-lacasa'!$A$3:$AQ$1014</definedName>
    <definedName name="_xlnm._FilterDatabase" localSheetId="1" hidden="1">'matches-results-oddspedia (old)'!$A$1:$L$92</definedName>
    <definedName name="_xlnm._FilterDatabase" localSheetId="2" hidden="1">'oddspedia-matches'!$A$1:$AD$2273</definedName>
    <definedName name="_xlnm._FilterDatabase" localSheetId="4" hidden="1">'Solid-Results'!$A$2:$AQ$532</definedName>
    <definedName name="_xlnm._FilterDatabase" localSheetId="3" hidden="1">'Transform table'!$A$1:$E$1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14" i="1" l="1"/>
  <c r="X1014" i="1"/>
  <c r="Y1013" i="1"/>
  <c r="X1013" i="1"/>
  <c r="Y1012" i="1"/>
  <c r="X1012" i="1"/>
  <c r="Y1011" i="1"/>
  <c r="X1011" i="1"/>
  <c r="Y1010" i="1"/>
  <c r="X1010" i="1"/>
  <c r="Y1009" i="1"/>
  <c r="X1009" i="1"/>
  <c r="Y1008" i="1"/>
  <c r="X1008" i="1"/>
  <c r="Y1007" i="1"/>
  <c r="X1007" i="1"/>
  <c r="Y1006" i="1"/>
  <c r="X1006" i="1"/>
  <c r="Y1005" i="1"/>
  <c r="X1005" i="1"/>
  <c r="Y1004" i="1"/>
  <c r="X1004" i="1"/>
  <c r="Y1003" i="1"/>
  <c r="X1003" i="1"/>
  <c r="Y1002" i="1"/>
  <c r="X1002" i="1"/>
  <c r="Y1001" i="1"/>
  <c r="X1001" i="1"/>
  <c r="Y1000" i="1"/>
  <c r="X1000" i="1"/>
  <c r="Y999" i="1"/>
  <c r="X999" i="1"/>
  <c r="Y998" i="1"/>
  <c r="X998" i="1"/>
  <c r="Y997" i="1"/>
  <c r="X997" i="1"/>
  <c r="Y996" i="1"/>
  <c r="X996" i="1"/>
  <c r="Y995" i="1"/>
  <c r="X995" i="1"/>
  <c r="Y994" i="1"/>
  <c r="X994" i="1"/>
  <c r="Y993" i="1"/>
  <c r="X993" i="1"/>
  <c r="Y992" i="1"/>
  <c r="X992" i="1"/>
  <c r="Y991" i="1"/>
  <c r="X991" i="1"/>
  <c r="Y990" i="1"/>
  <c r="X990" i="1"/>
  <c r="Y989" i="1"/>
  <c r="X989" i="1"/>
  <c r="Y988" i="1"/>
  <c r="X988" i="1"/>
  <c r="Y987" i="1"/>
  <c r="X987" i="1"/>
  <c r="Y986" i="1"/>
  <c r="X986" i="1"/>
  <c r="Y985" i="1"/>
  <c r="X985" i="1"/>
  <c r="Y984" i="1"/>
  <c r="X984" i="1"/>
  <c r="Y983" i="1"/>
  <c r="X983" i="1"/>
  <c r="Y982" i="1"/>
  <c r="X982" i="1"/>
  <c r="Y981" i="1"/>
  <c r="X981" i="1"/>
  <c r="Y980" i="1"/>
  <c r="X980" i="1"/>
  <c r="Y979" i="1"/>
  <c r="X979" i="1"/>
  <c r="Y978" i="1"/>
  <c r="X978" i="1"/>
  <c r="Y977" i="1"/>
  <c r="X977" i="1"/>
  <c r="Y976" i="1"/>
  <c r="X976" i="1"/>
  <c r="Y975" i="1"/>
  <c r="X975" i="1"/>
  <c r="Y974" i="1"/>
  <c r="X974" i="1"/>
  <c r="Y973" i="1"/>
  <c r="X973" i="1"/>
  <c r="Y972" i="1"/>
  <c r="X972" i="1"/>
  <c r="Y971" i="1"/>
  <c r="X971" i="1"/>
  <c r="Y970" i="1"/>
  <c r="X970" i="1"/>
  <c r="Y969" i="1"/>
  <c r="X969" i="1"/>
  <c r="Y968" i="1"/>
  <c r="X968" i="1"/>
  <c r="Y967" i="1"/>
  <c r="X967" i="1"/>
  <c r="Y966" i="1"/>
  <c r="X966" i="1"/>
  <c r="Y965" i="1"/>
  <c r="X965" i="1"/>
  <c r="Y964" i="1"/>
  <c r="X964" i="1"/>
  <c r="Y963" i="1"/>
  <c r="X963" i="1"/>
  <c r="Y962" i="1"/>
  <c r="X962" i="1"/>
  <c r="Y961" i="1"/>
  <c r="X961" i="1"/>
  <c r="Y960" i="1"/>
  <c r="X960" i="1"/>
  <c r="Y959" i="1"/>
  <c r="X959" i="1"/>
  <c r="Y958" i="1"/>
  <c r="X958" i="1"/>
  <c r="Y957" i="1"/>
  <c r="X957" i="1"/>
  <c r="Y956" i="1"/>
  <c r="X956" i="1"/>
  <c r="Y955" i="1"/>
  <c r="X955" i="1"/>
  <c r="Y954" i="1"/>
  <c r="X954" i="1"/>
  <c r="Y953" i="1"/>
  <c r="X953" i="1"/>
  <c r="Y952" i="1"/>
  <c r="X952" i="1"/>
  <c r="Y951" i="1"/>
  <c r="X951" i="1"/>
  <c r="Y950" i="1"/>
  <c r="X950" i="1"/>
  <c r="Y949" i="1"/>
  <c r="X949" i="1"/>
  <c r="Y948" i="1"/>
  <c r="X948" i="1"/>
  <c r="Y947" i="1"/>
  <c r="X947" i="1"/>
  <c r="Y946" i="1"/>
  <c r="X946" i="1"/>
  <c r="Y945" i="1"/>
  <c r="X945" i="1"/>
  <c r="Y944" i="1"/>
  <c r="X944" i="1"/>
  <c r="Y943" i="1"/>
  <c r="X943" i="1"/>
  <c r="Y942" i="1"/>
  <c r="X942" i="1"/>
  <c r="Y941" i="1"/>
  <c r="X941" i="1"/>
  <c r="Y940" i="1"/>
  <c r="X940" i="1"/>
  <c r="Y939" i="1"/>
  <c r="X939" i="1"/>
  <c r="Y938" i="1"/>
  <c r="X938" i="1"/>
  <c r="Z938" i="1" s="1"/>
  <c r="AJ938" i="1" s="1"/>
  <c r="Y937" i="1"/>
  <c r="X937" i="1"/>
  <c r="Y936" i="1"/>
  <c r="X936" i="1"/>
  <c r="Y935" i="1"/>
  <c r="X935" i="1"/>
  <c r="Y934" i="1"/>
  <c r="X934" i="1"/>
  <c r="Y933" i="1"/>
  <c r="X933" i="1"/>
  <c r="Y932" i="1"/>
  <c r="X932" i="1"/>
  <c r="Y931" i="1"/>
  <c r="X931" i="1"/>
  <c r="Y930" i="1"/>
  <c r="X930" i="1"/>
  <c r="Y929" i="1"/>
  <c r="X929" i="1"/>
  <c r="Y928" i="1"/>
  <c r="X928" i="1"/>
  <c r="Y927" i="1"/>
  <c r="X927" i="1"/>
  <c r="Y926" i="1"/>
  <c r="X926" i="1"/>
  <c r="Y925" i="1"/>
  <c r="X925" i="1"/>
  <c r="Y924" i="1"/>
  <c r="X924" i="1"/>
  <c r="Y923" i="1"/>
  <c r="X923" i="1"/>
  <c r="Y922" i="1"/>
  <c r="X922" i="1"/>
  <c r="Y921" i="1"/>
  <c r="X921" i="1"/>
  <c r="Y920" i="1"/>
  <c r="X920" i="1"/>
  <c r="Y919" i="1"/>
  <c r="X919" i="1"/>
  <c r="Y918" i="1"/>
  <c r="X918" i="1"/>
  <c r="Y917" i="1"/>
  <c r="X917" i="1"/>
  <c r="Y916" i="1"/>
  <c r="X916" i="1"/>
  <c r="Y915" i="1"/>
  <c r="X915" i="1"/>
  <c r="Y914" i="1"/>
  <c r="X914" i="1"/>
  <c r="Y913" i="1"/>
  <c r="X913" i="1"/>
  <c r="Y912" i="1"/>
  <c r="X912" i="1"/>
  <c r="Y911" i="1"/>
  <c r="X911" i="1"/>
  <c r="Y910" i="1"/>
  <c r="X910" i="1"/>
  <c r="Y909" i="1"/>
  <c r="X909" i="1"/>
  <c r="Y908" i="1"/>
  <c r="X908" i="1"/>
  <c r="Y907" i="1"/>
  <c r="X907" i="1"/>
  <c r="Y906" i="1"/>
  <c r="X906" i="1"/>
  <c r="Y905" i="1"/>
  <c r="X905" i="1"/>
  <c r="Y904" i="1"/>
  <c r="X904" i="1"/>
  <c r="Y903" i="1"/>
  <c r="X903" i="1"/>
  <c r="Y902" i="1"/>
  <c r="X902" i="1"/>
  <c r="Y901" i="1"/>
  <c r="X901" i="1"/>
  <c r="Y900" i="1"/>
  <c r="X900" i="1"/>
  <c r="Y899" i="1"/>
  <c r="X899" i="1"/>
  <c r="Y898" i="1"/>
  <c r="X898" i="1"/>
  <c r="Y897" i="1"/>
  <c r="X897" i="1"/>
  <c r="Y896" i="1"/>
  <c r="X896" i="1"/>
  <c r="Y895" i="1"/>
  <c r="X895" i="1"/>
  <c r="Y894" i="1"/>
  <c r="X894" i="1"/>
  <c r="Y893" i="1"/>
  <c r="X893" i="1"/>
  <c r="Y892" i="1"/>
  <c r="X892" i="1"/>
  <c r="Y891" i="1"/>
  <c r="X891" i="1"/>
  <c r="Y890" i="1"/>
  <c r="X890" i="1"/>
  <c r="Y889" i="1"/>
  <c r="X889" i="1"/>
  <c r="Y888" i="1"/>
  <c r="X888" i="1"/>
  <c r="Y887" i="1"/>
  <c r="X887" i="1"/>
  <c r="Y886" i="1"/>
  <c r="X886" i="1"/>
  <c r="Y885" i="1"/>
  <c r="X885" i="1"/>
  <c r="Y884" i="1"/>
  <c r="X884" i="1"/>
  <c r="Y883" i="1"/>
  <c r="X883" i="1"/>
  <c r="Y882" i="1"/>
  <c r="X882" i="1"/>
  <c r="Y881" i="1"/>
  <c r="X881" i="1"/>
  <c r="Y880" i="1"/>
  <c r="X880" i="1"/>
  <c r="Y879" i="1"/>
  <c r="X879" i="1"/>
  <c r="Y878" i="1"/>
  <c r="X878" i="1"/>
  <c r="Y877" i="1"/>
  <c r="X877" i="1"/>
  <c r="Y876" i="1"/>
  <c r="X876" i="1"/>
  <c r="Y875" i="1"/>
  <c r="X875" i="1"/>
  <c r="Y874" i="1"/>
  <c r="X874" i="1"/>
  <c r="Y873" i="1"/>
  <c r="X873" i="1"/>
  <c r="Y872" i="1"/>
  <c r="X872" i="1"/>
  <c r="Y871" i="1"/>
  <c r="X871" i="1"/>
  <c r="Y870" i="1"/>
  <c r="X870" i="1"/>
  <c r="Y869" i="1"/>
  <c r="X869" i="1"/>
  <c r="Y868" i="1"/>
  <c r="X868" i="1"/>
  <c r="Y867" i="1"/>
  <c r="X867" i="1"/>
  <c r="Y866" i="1"/>
  <c r="X866" i="1"/>
  <c r="Y865" i="1"/>
  <c r="X865" i="1"/>
  <c r="Y864" i="1"/>
  <c r="X864" i="1"/>
  <c r="Y863" i="1"/>
  <c r="X863" i="1"/>
  <c r="Y862" i="1"/>
  <c r="X862" i="1"/>
  <c r="Y861" i="1"/>
  <c r="X861" i="1"/>
  <c r="Y860" i="1"/>
  <c r="X860" i="1"/>
  <c r="Y859" i="1"/>
  <c r="X859" i="1"/>
  <c r="Y858" i="1"/>
  <c r="X858" i="1"/>
  <c r="Y857" i="1"/>
  <c r="X857" i="1"/>
  <c r="Y856" i="1"/>
  <c r="X856" i="1"/>
  <c r="Y855" i="1"/>
  <c r="X855" i="1"/>
  <c r="Y854" i="1"/>
  <c r="X854" i="1"/>
  <c r="Y853" i="1"/>
  <c r="X853" i="1"/>
  <c r="Y852" i="1"/>
  <c r="X852" i="1"/>
  <c r="Y851" i="1"/>
  <c r="X851" i="1"/>
  <c r="Y850" i="1"/>
  <c r="X850" i="1"/>
  <c r="Y849" i="1"/>
  <c r="X849" i="1"/>
  <c r="Y848" i="1"/>
  <c r="X848" i="1"/>
  <c r="Y847" i="1"/>
  <c r="X847" i="1"/>
  <c r="Y846" i="1"/>
  <c r="X846" i="1"/>
  <c r="Y845" i="1"/>
  <c r="X845" i="1"/>
  <c r="Y844" i="1"/>
  <c r="X844" i="1"/>
  <c r="Y843" i="1"/>
  <c r="X843" i="1"/>
  <c r="Y842" i="1"/>
  <c r="X842" i="1"/>
  <c r="Y841" i="1"/>
  <c r="X841" i="1"/>
  <c r="Y840" i="1"/>
  <c r="X840" i="1"/>
  <c r="Y839" i="1"/>
  <c r="X839" i="1"/>
  <c r="Y838" i="1"/>
  <c r="X838" i="1"/>
  <c r="Y837" i="1"/>
  <c r="X837" i="1"/>
  <c r="Y836" i="1"/>
  <c r="X836" i="1"/>
  <c r="Y835" i="1"/>
  <c r="X835" i="1"/>
  <c r="Y834" i="1"/>
  <c r="X834" i="1"/>
  <c r="Y833" i="1"/>
  <c r="X833" i="1"/>
  <c r="Y832" i="1"/>
  <c r="X832" i="1"/>
  <c r="Y831" i="1"/>
  <c r="X831" i="1"/>
  <c r="Y830" i="1"/>
  <c r="X830" i="1"/>
  <c r="Y829" i="1"/>
  <c r="X829" i="1"/>
  <c r="Y828" i="1"/>
  <c r="X828" i="1"/>
  <c r="Y827" i="1"/>
  <c r="X827" i="1"/>
  <c r="Y826" i="1"/>
  <c r="X826" i="1"/>
  <c r="Y825" i="1"/>
  <c r="X825" i="1"/>
  <c r="Y824" i="1"/>
  <c r="X824" i="1"/>
  <c r="Y823" i="1"/>
  <c r="X823" i="1"/>
  <c r="Y822" i="1"/>
  <c r="X822" i="1"/>
  <c r="Y821" i="1"/>
  <c r="X821" i="1"/>
  <c r="Y820" i="1"/>
  <c r="X820" i="1"/>
  <c r="Y819" i="1"/>
  <c r="X819" i="1"/>
  <c r="Y818" i="1"/>
  <c r="X818" i="1"/>
  <c r="Y817" i="1"/>
  <c r="X817" i="1"/>
  <c r="Y816" i="1"/>
  <c r="X816" i="1"/>
  <c r="Y815" i="1"/>
  <c r="X815" i="1"/>
  <c r="Y814" i="1"/>
  <c r="X814" i="1"/>
  <c r="Y813" i="1"/>
  <c r="X813" i="1"/>
  <c r="Y812" i="1"/>
  <c r="X812" i="1"/>
  <c r="Y811" i="1"/>
  <c r="X811" i="1"/>
  <c r="Y810" i="1"/>
  <c r="X810" i="1"/>
  <c r="Y809" i="1"/>
  <c r="X809" i="1"/>
  <c r="Y808" i="1"/>
  <c r="X808" i="1"/>
  <c r="Y807" i="1"/>
  <c r="X807" i="1"/>
  <c r="Y806" i="1"/>
  <c r="X806" i="1"/>
  <c r="Y805" i="1"/>
  <c r="X805" i="1"/>
  <c r="Y804" i="1"/>
  <c r="X804" i="1"/>
  <c r="Y803" i="1"/>
  <c r="X803" i="1"/>
  <c r="Y802" i="1"/>
  <c r="X802" i="1"/>
  <c r="Y801" i="1"/>
  <c r="X801" i="1"/>
  <c r="Y800" i="1"/>
  <c r="X800" i="1"/>
  <c r="Y799" i="1"/>
  <c r="X799" i="1"/>
  <c r="Y798" i="1"/>
  <c r="X798" i="1"/>
  <c r="Y797" i="1"/>
  <c r="X797" i="1"/>
  <c r="Y796" i="1"/>
  <c r="X796" i="1"/>
  <c r="Y795" i="1"/>
  <c r="X795" i="1"/>
  <c r="Y794" i="1"/>
  <c r="X794" i="1"/>
  <c r="Y793" i="1"/>
  <c r="X793" i="1"/>
  <c r="Y792" i="1"/>
  <c r="X792" i="1"/>
  <c r="Y791" i="1"/>
  <c r="X791" i="1"/>
  <c r="Y790" i="1"/>
  <c r="X790" i="1"/>
  <c r="Y789" i="1"/>
  <c r="X789" i="1"/>
  <c r="Y788" i="1"/>
  <c r="X788" i="1"/>
  <c r="Y787" i="1"/>
  <c r="X787" i="1"/>
  <c r="Y786" i="1"/>
  <c r="X786" i="1"/>
  <c r="Y785" i="1"/>
  <c r="X785" i="1"/>
  <c r="Y784" i="1"/>
  <c r="X784" i="1"/>
  <c r="Y783" i="1"/>
  <c r="X783" i="1"/>
  <c r="Y782" i="1"/>
  <c r="X782" i="1"/>
  <c r="Y781" i="1"/>
  <c r="X781" i="1"/>
  <c r="Y780" i="1"/>
  <c r="X780" i="1"/>
  <c r="Y779" i="1"/>
  <c r="X779" i="1"/>
  <c r="Y778" i="1"/>
  <c r="X778" i="1"/>
  <c r="Y777" i="1"/>
  <c r="X777" i="1"/>
  <c r="Y776" i="1"/>
  <c r="X776" i="1"/>
  <c r="Y775" i="1"/>
  <c r="X775" i="1"/>
  <c r="Y774" i="1"/>
  <c r="X774" i="1"/>
  <c r="Y773" i="1"/>
  <c r="X773" i="1"/>
  <c r="Y772" i="1"/>
  <c r="X772" i="1"/>
  <c r="Y771" i="1"/>
  <c r="X771" i="1"/>
  <c r="Y770" i="1"/>
  <c r="X770" i="1"/>
  <c r="Y769" i="1"/>
  <c r="X769" i="1"/>
  <c r="Y768" i="1"/>
  <c r="X768" i="1"/>
  <c r="Y767" i="1"/>
  <c r="X767" i="1"/>
  <c r="Y766" i="1"/>
  <c r="X766" i="1"/>
  <c r="Y765" i="1"/>
  <c r="X765" i="1"/>
  <c r="Y764" i="1"/>
  <c r="X764" i="1"/>
  <c r="Y763" i="1"/>
  <c r="X763" i="1"/>
  <c r="Y762" i="1"/>
  <c r="X762" i="1"/>
  <c r="Y761" i="1"/>
  <c r="X761" i="1"/>
  <c r="Y760" i="1"/>
  <c r="X760" i="1"/>
  <c r="Y759" i="1"/>
  <c r="X759" i="1"/>
  <c r="Y758" i="1"/>
  <c r="X758" i="1"/>
  <c r="Y757" i="1"/>
  <c r="X757" i="1"/>
  <c r="Y756" i="1"/>
  <c r="X756" i="1"/>
  <c r="Y755" i="1"/>
  <c r="X755" i="1"/>
  <c r="Y754" i="1"/>
  <c r="X754" i="1"/>
  <c r="Y753" i="1"/>
  <c r="X753" i="1"/>
  <c r="Y752" i="1"/>
  <c r="X752" i="1"/>
  <c r="Y751" i="1"/>
  <c r="X751" i="1"/>
  <c r="Y750" i="1"/>
  <c r="X750" i="1"/>
  <c r="Y749" i="1"/>
  <c r="X749" i="1"/>
  <c r="Y748" i="1"/>
  <c r="X748" i="1"/>
  <c r="Y747" i="1"/>
  <c r="X747" i="1"/>
  <c r="Y746" i="1"/>
  <c r="X746" i="1"/>
  <c r="Y745" i="1"/>
  <c r="X745" i="1"/>
  <c r="Y744" i="1"/>
  <c r="X744" i="1"/>
  <c r="Y743" i="1"/>
  <c r="X743" i="1"/>
  <c r="Y742" i="1"/>
  <c r="X742" i="1"/>
  <c r="Y741" i="1"/>
  <c r="X741" i="1"/>
  <c r="Y740" i="1"/>
  <c r="X740" i="1"/>
  <c r="Y739" i="1"/>
  <c r="X739" i="1"/>
  <c r="Y738" i="1"/>
  <c r="X738" i="1"/>
  <c r="Y737" i="1"/>
  <c r="X737" i="1"/>
  <c r="Y736" i="1"/>
  <c r="X736" i="1"/>
  <c r="Y735" i="1"/>
  <c r="X735" i="1"/>
  <c r="Y734" i="1"/>
  <c r="X734" i="1"/>
  <c r="Y733" i="1"/>
  <c r="X733" i="1"/>
  <c r="Y732" i="1"/>
  <c r="X732" i="1"/>
  <c r="Y731" i="1"/>
  <c r="X731" i="1"/>
  <c r="Y730" i="1"/>
  <c r="X730" i="1"/>
  <c r="Y729" i="1"/>
  <c r="X729" i="1"/>
  <c r="Y728" i="1"/>
  <c r="X728" i="1"/>
  <c r="Y727" i="1"/>
  <c r="X727" i="1"/>
  <c r="Y726" i="1"/>
  <c r="X726" i="1"/>
  <c r="Y725" i="1"/>
  <c r="X725" i="1"/>
  <c r="Y724" i="1"/>
  <c r="X724" i="1"/>
  <c r="Y723" i="1"/>
  <c r="X723" i="1"/>
  <c r="Y722" i="1"/>
  <c r="X722" i="1"/>
  <c r="Y721" i="1"/>
  <c r="X721" i="1"/>
  <c r="Y720" i="1"/>
  <c r="X720" i="1"/>
  <c r="Y719" i="1"/>
  <c r="X719" i="1"/>
  <c r="Y718" i="1"/>
  <c r="X718" i="1"/>
  <c r="Y717" i="1"/>
  <c r="X717" i="1"/>
  <c r="Y716" i="1"/>
  <c r="X716" i="1"/>
  <c r="Y715" i="1"/>
  <c r="X715" i="1"/>
  <c r="Y714" i="1"/>
  <c r="X714" i="1"/>
  <c r="Y713" i="1"/>
  <c r="X713" i="1"/>
  <c r="Y712" i="1"/>
  <c r="X712" i="1"/>
  <c r="Y711" i="1"/>
  <c r="X711" i="1"/>
  <c r="Y710" i="1"/>
  <c r="X710" i="1"/>
  <c r="Y709" i="1"/>
  <c r="X709" i="1"/>
  <c r="Y708" i="1"/>
  <c r="X708" i="1"/>
  <c r="Y707" i="1"/>
  <c r="X707" i="1"/>
  <c r="Y706" i="1"/>
  <c r="X706" i="1"/>
  <c r="Y705" i="1"/>
  <c r="X705" i="1"/>
  <c r="Y704" i="1"/>
  <c r="X704" i="1"/>
  <c r="Y703" i="1"/>
  <c r="X703" i="1"/>
  <c r="Y702" i="1"/>
  <c r="X702" i="1"/>
  <c r="Y701" i="1"/>
  <c r="X701" i="1"/>
  <c r="Y700" i="1"/>
  <c r="X700" i="1"/>
  <c r="Y699" i="1"/>
  <c r="X699" i="1"/>
  <c r="Y698" i="1"/>
  <c r="X698" i="1"/>
  <c r="Y697" i="1"/>
  <c r="X697" i="1"/>
  <c r="Y696" i="1"/>
  <c r="X696" i="1"/>
  <c r="Y695" i="1"/>
  <c r="X695" i="1"/>
  <c r="Y694" i="1"/>
  <c r="X694" i="1"/>
  <c r="Y693" i="1"/>
  <c r="X693" i="1"/>
  <c r="Y692" i="1"/>
  <c r="X692" i="1"/>
  <c r="Y691" i="1"/>
  <c r="X691" i="1"/>
  <c r="Y690" i="1"/>
  <c r="X690" i="1"/>
  <c r="Y689" i="1"/>
  <c r="X689" i="1"/>
  <c r="Y688" i="1"/>
  <c r="X688" i="1"/>
  <c r="Y687" i="1"/>
  <c r="X687" i="1"/>
  <c r="Y686" i="1"/>
  <c r="X686" i="1"/>
  <c r="Y685" i="1"/>
  <c r="X685" i="1"/>
  <c r="Y684" i="1"/>
  <c r="X684" i="1"/>
  <c r="Y683" i="1"/>
  <c r="X683" i="1"/>
  <c r="Y682" i="1"/>
  <c r="X682" i="1"/>
  <c r="Y681" i="1"/>
  <c r="X681" i="1"/>
  <c r="Y680" i="1"/>
  <c r="X680" i="1"/>
  <c r="Y679" i="1"/>
  <c r="X679" i="1"/>
  <c r="Y678" i="1"/>
  <c r="X678" i="1"/>
  <c r="Y677" i="1"/>
  <c r="X677" i="1"/>
  <c r="Y676" i="1"/>
  <c r="X676" i="1"/>
  <c r="Y675" i="1"/>
  <c r="X675" i="1"/>
  <c r="Y674" i="1"/>
  <c r="X674" i="1"/>
  <c r="Y673" i="1"/>
  <c r="X673" i="1"/>
  <c r="Y672" i="1"/>
  <c r="X672" i="1"/>
  <c r="Y671" i="1"/>
  <c r="X671" i="1"/>
  <c r="Y670" i="1"/>
  <c r="X670" i="1"/>
  <c r="Y669" i="1"/>
  <c r="X669" i="1"/>
  <c r="Y668" i="1"/>
  <c r="X668" i="1"/>
  <c r="Y667" i="1"/>
  <c r="X667" i="1"/>
  <c r="Y666" i="1"/>
  <c r="X666" i="1"/>
  <c r="Y665" i="1"/>
  <c r="X665" i="1"/>
  <c r="Y664" i="1"/>
  <c r="X664" i="1"/>
  <c r="Y663" i="1"/>
  <c r="X663" i="1"/>
  <c r="Y662" i="1"/>
  <c r="X662" i="1"/>
  <c r="Y661" i="1"/>
  <c r="X661" i="1"/>
  <c r="Y660" i="1"/>
  <c r="X660" i="1"/>
  <c r="Y659" i="1"/>
  <c r="X659" i="1"/>
  <c r="Y658" i="1"/>
  <c r="X658" i="1"/>
  <c r="Y657" i="1"/>
  <c r="X657" i="1"/>
  <c r="Y656" i="1"/>
  <c r="X656" i="1"/>
  <c r="Y655" i="1"/>
  <c r="X655" i="1"/>
  <c r="Y654" i="1"/>
  <c r="X654" i="1"/>
  <c r="Y653" i="1"/>
  <c r="X653" i="1"/>
  <c r="Y652" i="1"/>
  <c r="X652" i="1"/>
  <c r="Y651" i="1"/>
  <c r="X651" i="1"/>
  <c r="Y650" i="1"/>
  <c r="X650" i="1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M2627" i="5"/>
  <c r="L2627" i="5"/>
  <c r="M2626" i="5"/>
  <c r="L2626" i="5"/>
  <c r="M2625" i="5"/>
  <c r="L2625" i="5"/>
  <c r="M2624" i="5"/>
  <c r="L2624" i="5"/>
  <c r="M2623" i="5"/>
  <c r="L2623" i="5"/>
  <c r="M2622" i="5"/>
  <c r="L2622" i="5"/>
  <c r="M2621" i="5"/>
  <c r="L2621" i="5"/>
  <c r="M2620" i="5"/>
  <c r="L2620" i="5"/>
  <c r="M2619" i="5"/>
  <c r="L2619" i="5"/>
  <c r="M2618" i="5"/>
  <c r="L2618" i="5"/>
  <c r="M2617" i="5"/>
  <c r="L2617" i="5"/>
  <c r="M2616" i="5"/>
  <c r="L2616" i="5"/>
  <c r="M2615" i="5"/>
  <c r="L2615" i="5"/>
  <c r="M2614" i="5"/>
  <c r="L2614" i="5"/>
  <c r="M2613" i="5"/>
  <c r="L2613" i="5"/>
  <c r="AD2627" i="5"/>
  <c r="AC2627" i="5"/>
  <c r="AB2627" i="5"/>
  <c r="AA2627" i="5"/>
  <c r="Z2627" i="5"/>
  <c r="Y2627" i="5"/>
  <c r="X2627" i="5"/>
  <c r="W2627" i="5"/>
  <c r="V2627" i="5"/>
  <c r="U2627" i="5"/>
  <c r="T2627" i="5"/>
  <c r="S2627" i="5"/>
  <c r="R2627" i="5"/>
  <c r="Q2627" i="5"/>
  <c r="P2627" i="5"/>
  <c r="O2627" i="5"/>
  <c r="N2627" i="5"/>
  <c r="AD2626" i="5"/>
  <c r="AC2626" i="5"/>
  <c r="AB2626" i="5"/>
  <c r="AA2626" i="5"/>
  <c r="Z2626" i="5"/>
  <c r="Y2626" i="5"/>
  <c r="X2626" i="5"/>
  <c r="W2626" i="5"/>
  <c r="V2626" i="5"/>
  <c r="U2626" i="5"/>
  <c r="T2626" i="5"/>
  <c r="S2626" i="5"/>
  <c r="R2626" i="5"/>
  <c r="Q2626" i="5"/>
  <c r="P2626" i="5"/>
  <c r="O2626" i="5"/>
  <c r="N2626" i="5"/>
  <c r="AD2625" i="5"/>
  <c r="AC2625" i="5"/>
  <c r="AB2625" i="5"/>
  <c r="AA2625" i="5"/>
  <c r="Z2625" i="5"/>
  <c r="Y2625" i="5"/>
  <c r="X2625" i="5"/>
  <c r="W2625" i="5"/>
  <c r="V2625" i="5"/>
  <c r="U2625" i="5"/>
  <c r="T2625" i="5"/>
  <c r="S2625" i="5"/>
  <c r="R2625" i="5"/>
  <c r="Q2625" i="5"/>
  <c r="P2625" i="5"/>
  <c r="O2625" i="5"/>
  <c r="N2625" i="5"/>
  <c r="AD2624" i="5"/>
  <c r="AC2624" i="5"/>
  <c r="AB2624" i="5"/>
  <c r="AA2624" i="5"/>
  <c r="Z2624" i="5"/>
  <c r="Y2624" i="5"/>
  <c r="X2624" i="5"/>
  <c r="W2624" i="5"/>
  <c r="V2624" i="5"/>
  <c r="U2624" i="5"/>
  <c r="T2624" i="5"/>
  <c r="S2624" i="5"/>
  <c r="R2624" i="5"/>
  <c r="Q2624" i="5"/>
  <c r="P2624" i="5"/>
  <c r="O2624" i="5"/>
  <c r="N2624" i="5"/>
  <c r="AD2623" i="5"/>
  <c r="AC2623" i="5"/>
  <c r="AB2623" i="5"/>
  <c r="AA2623" i="5"/>
  <c r="Z2623" i="5"/>
  <c r="Y2623" i="5"/>
  <c r="X2623" i="5"/>
  <c r="W2623" i="5"/>
  <c r="V2623" i="5"/>
  <c r="U2623" i="5"/>
  <c r="T2623" i="5"/>
  <c r="S2623" i="5"/>
  <c r="R2623" i="5"/>
  <c r="Q2623" i="5"/>
  <c r="P2623" i="5"/>
  <c r="O2623" i="5"/>
  <c r="N2623" i="5"/>
  <c r="AD2622" i="5"/>
  <c r="AC2622" i="5"/>
  <c r="AB2622" i="5"/>
  <c r="AA2622" i="5"/>
  <c r="Z2622" i="5"/>
  <c r="Y2622" i="5"/>
  <c r="X2622" i="5"/>
  <c r="W2622" i="5"/>
  <c r="V2622" i="5"/>
  <c r="U2622" i="5"/>
  <c r="T2622" i="5"/>
  <c r="S2622" i="5"/>
  <c r="R2622" i="5"/>
  <c r="Q2622" i="5"/>
  <c r="P2622" i="5"/>
  <c r="O2622" i="5"/>
  <c r="N2622" i="5"/>
  <c r="AD2621" i="5"/>
  <c r="AC2621" i="5"/>
  <c r="AB2621" i="5"/>
  <c r="AA2621" i="5"/>
  <c r="Z2621" i="5"/>
  <c r="Y2621" i="5"/>
  <c r="X2621" i="5"/>
  <c r="W2621" i="5"/>
  <c r="V2621" i="5"/>
  <c r="U2621" i="5"/>
  <c r="T2621" i="5"/>
  <c r="S2621" i="5"/>
  <c r="R2621" i="5"/>
  <c r="Q2621" i="5"/>
  <c r="P2621" i="5"/>
  <c r="O2621" i="5"/>
  <c r="N2621" i="5"/>
  <c r="AD2620" i="5"/>
  <c r="AC2620" i="5"/>
  <c r="AB2620" i="5"/>
  <c r="AA2620" i="5"/>
  <c r="Z2620" i="5"/>
  <c r="Y2620" i="5"/>
  <c r="X2620" i="5"/>
  <c r="W2620" i="5"/>
  <c r="V2620" i="5"/>
  <c r="U2620" i="5"/>
  <c r="T2620" i="5"/>
  <c r="S2620" i="5"/>
  <c r="R2620" i="5"/>
  <c r="Q2620" i="5"/>
  <c r="P2620" i="5"/>
  <c r="O2620" i="5"/>
  <c r="N2620" i="5"/>
  <c r="AD2619" i="5"/>
  <c r="AC2619" i="5"/>
  <c r="AB2619" i="5"/>
  <c r="AA2619" i="5"/>
  <c r="Z2619" i="5"/>
  <c r="Y2619" i="5"/>
  <c r="X2619" i="5"/>
  <c r="W2619" i="5"/>
  <c r="V2619" i="5"/>
  <c r="U2619" i="5"/>
  <c r="T2619" i="5"/>
  <c r="S2619" i="5"/>
  <c r="R2619" i="5"/>
  <c r="Q2619" i="5"/>
  <c r="P2619" i="5"/>
  <c r="O2619" i="5"/>
  <c r="N2619" i="5"/>
  <c r="AD2618" i="5"/>
  <c r="AC2618" i="5"/>
  <c r="AB2618" i="5"/>
  <c r="AA2618" i="5"/>
  <c r="Z2618" i="5"/>
  <c r="Y2618" i="5"/>
  <c r="X2618" i="5"/>
  <c r="W2618" i="5"/>
  <c r="V2618" i="5"/>
  <c r="U2618" i="5"/>
  <c r="T2618" i="5"/>
  <c r="S2618" i="5"/>
  <c r="R2618" i="5"/>
  <c r="Q2618" i="5"/>
  <c r="P2618" i="5"/>
  <c r="O2618" i="5"/>
  <c r="N2618" i="5"/>
  <c r="AD2617" i="5"/>
  <c r="AC2617" i="5"/>
  <c r="AB2617" i="5"/>
  <c r="AA2617" i="5"/>
  <c r="Z2617" i="5"/>
  <c r="Y2617" i="5"/>
  <c r="X2617" i="5"/>
  <c r="W2617" i="5"/>
  <c r="V2617" i="5"/>
  <c r="U2617" i="5"/>
  <c r="T2617" i="5"/>
  <c r="S2617" i="5"/>
  <c r="R2617" i="5"/>
  <c r="Q2617" i="5"/>
  <c r="P2617" i="5"/>
  <c r="O2617" i="5"/>
  <c r="N2617" i="5"/>
  <c r="AD2616" i="5"/>
  <c r="AC2616" i="5"/>
  <c r="AB2616" i="5"/>
  <c r="AA2616" i="5"/>
  <c r="Z2616" i="5"/>
  <c r="Y2616" i="5"/>
  <c r="X2616" i="5"/>
  <c r="W2616" i="5"/>
  <c r="V2616" i="5"/>
  <c r="U2616" i="5"/>
  <c r="T2616" i="5"/>
  <c r="S2616" i="5"/>
  <c r="R2616" i="5"/>
  <c r="Q2616" i="5"/>
  <c r="P2616" i="5"/>
  <c r="O2616" i="5"/>
  <c r="N2616" i="5"/>
  <c r="AD2615" i="5"/>
  <c r="AC2615" i="5"/>
  <c r="AB2615" i="5"/>
  <c r="AA2615" i="5"/>
  <c r="Z2615" i="5"/>
  <c r="Y2615" i="5"/>
  <c r="X2615" i="5"/>
  <c r="W2615" i="5"/>
  <c r="V2615" i="5"/>
  <c r="U2615" i="5"/>
  <c r="T2615" i="5"/>
  <c r="S2615" i="5"/>
  <c r="R2615" i="5"/>
  <c r="Q2615" i="5"/>
  <c r="P2615" i="5"/>
  <c r="O2615" i="5"/>
  <c r="N2615" i="5"/>
  <c r="AD2614" i="5"/>
  <c r="AC2614" i="5"/>
  <c r="AB2614" i="5"/>
  <c r="AA2614" i="5"/>
  <c r="Z2614" i="5"/>
  <c r="Y2614" i="5"/>
  <c r="X2614" i="5"/>
  <c r="W2614" i="5"/>
  <c r="V2614" i="5"/>
  <c r="U2614" i="5"/>
  <c r="T2614" i="5"/>
  <c r="S2614" i="5"/>
  <c r="R2614" i="5"/>
  <c r="Q2614" i="5"/>
  <c r="P2614" i="5"/>
  <c r="O2614" i="5"/>
  <c r="N2614" i="5"/>
  <c r="AD2613" i="5"/>
  <c r="AC2613" i="5"/>
  <c r="AB2613" i="5"/>
  <c r="AA2613" i="5"/>
  <c r="Z2613" i="5"/>
  <c r="Y2613" i="5"/>
  <c r="X2613" i="5"/>
  <c r="W2613" i="5"/>
  <c r="V2613" i="5"/>
  <c r="U2613" i="5"/>
  <c r="T2613" i="5"/>
  <c r="S2613" i="5"/>
  <c r="R2613" i="5"/>
  <c r="Q2613" i="5"/>
  <c r="P2613" i="5"/>
  <c r="O2613" i="5"/>
  <c r="N2613" i="5"/>
  <c r="AD2612" i="5"/>
  <c r="AC2612" i="5"/>
  <c r="AB2612" i="5"/>
  <c r="AA2612" i="5"/>
  <c r="Z2612" i="5"/>
  <c r="Y2612" i="5"/>
  <c r="X2612" i="5"/>
  <c r="W2612" i="5"/>
  <c r="V2612" i="5"/>
  <c r="U2612" i="5"/>
  <c r="T2612" i="5"/>
  <c r="S2612" i="5"/>
  <c r="R2612" i="5"/>
  <c r="Q2612" i="5"/>
  <c r="P2612" i="5"/>
  <c r="O2612" i="5"/>
  <c r="N2612" i="5"/>
  <c r="AD2611" i="5"/>
  <c r="AC2611" i="5"/>
  <c r="AB2611" i="5"/>
  <c r="AA2611" i="5"/>
  <c r="Z2611" i="5"/>
  <c r="Y2611" i="5"/>
  <c r="X2611" i="5"/>
  <c r="W2611" i="5"/>
  <c r="V2611" i="5"/>
  <c r="U2611" i="5"/>
  <c r="T2611" i="5"/>
  <c r="S2611" i="5"/>
  <c r="R2611" i="5"/>
  <c r="Q2611" i="5"/>
  <c r="P2611" i="5"/>
  <c r="O2611" i="5"/>
  <c r="N2611" i="5"/>
  <c r="AD2610" i="5"/>
  <c r="AC2610" i="5"/>
  <c r="AB2610" i="5"/>
  <c r="AA2610" i="5"/>
  <c r="Z2610" i="5"/>
  <c r="Y2610" i="5"/>
  <c r="X2610" i="5"/>
  <c r="W2610" i="5"/>
  <c r="V2610" i="5"/>
  <c r="U2610" i="5"/>
  <c r="T2610" i="5"/>
  <c r="S2610" i="5"/>
  <c r="R2610" i="5"/>
  <c r="Q2610" i="5"/>
  <c r="P2610" i="5"/>
  <c r="O2610" i="5"/>
  <c r="N2610" i="5"/>
  <c r="AD2609" i="5"/>
  <c r="AC2609" i="5"/>
  <c r="AB2609" i="5"/>
  <c r="AA2609" i="5"/>
  <c r="Z2609" i="5"/>
  <c r="Y2609" i="5"/>
  <c r="X2609" i="5"/>
  <c r="W2609" i="5"/>
  <c r="V2609" i="5"/>
  <c r="U2609" i="5"/>
  <c r="T2609" i="5"/>
  <c r="S2609" i="5"/>
  <c r="R2609" i="5"/>
  <c r="Q2609" i="5"/>
  <c r="P2609" i="5"/>
  <c r="O2609" i="5"/>
  <c r="N2609" i="5"/>
  <c r="AD2608" i="5"/>
  <c r="AC2608" i="5"/>
  <c r="AB2608" i="5"/>
  <c r="AA2608" i="5"/>
  <c r="Z2608" i="5"/>
  <c r="Y2608" i="5"/>
  <c r="X2608" i="5"/>
  <c r="W2608" i="5"/>
  <c r="V2608" i="5"/>
  <c r="U2608" i="5"/>
  <c r="T2608" i="5"/>
  <c r="S2608" i="5"/>
  <c r="R2608" i="5"/>
  <c r="Q2608" i="5"/>
  <c r="P2608" i="5"/>
  <c r="O2608" i="5"/>
  <c r="N2608" i="5"/>
  <c r="AD2607" i="5"/>
  <c r="AC2607" i="5"/>
  <c r="AB2607" i="5"/>
  <c r="AA2607" i="5"/>
  <c r="Z2607" i="5"/>
  <c r="Y2607" i="5"/>
  <c r="X2607" i="5"/>
  <c r="W2607" i="5"/>
  <c r="V2607" i="5"/>
  <c r="U2607" i="5"/>
  <c r="T2607" i="5"/>
  <c r="S2607" i="5"/>
  <c r="R2607" i="5"/>
  <c r="Q2607" i="5"/>
  <c r="P2607" i="5"/>
  <c r="O2607" i="5"/>
  <c r="N2607" i="5"/>
  <c r="AD2606" i="5"/>
  <c r="AC2606" i="5"/>
  <c r="AB2606" i="5"/>
  <c r="AA2606" i="5"/>
  <c r="Z2606" i="5"/>
  <c r="Y2606" i="5"/>
  <c r="X2606" i="5"/>
  <c r="W2606" i="5"/>
  <c r="V2606" i="5"/>
  <c r="U2606" i="5"/>
  <c r="T2606" i="5"/>
  <c r="S2606" i="5"/>
  <c r="R2606" i="5"/>
  <c r="Q2606" i="5"/>
  <c r="P2606" i="5"/>
  <c r="O2606" i="5"/>
  <c r="N2606" i="5"/>
  <c r="AD2605" i="5"/>
  <c r="AC2605" i="5"/>
  <c r="AB2605" i="5"/>
  <c r="AA2605" i="5"/>
  <c r="Z2605" i="5"/>
  <c r="Y2605" i="5"/>
  <c r="X2605" i="5"/>
  <c r="W2605" i="5"/>
  <c r="V2605" i="5"/>
  <c r="U2605" i="5"/>
  <c r="T2605" i="5"/>
  <c r="S2605" i="5"/>
  <c r="R2605" i="5"/>
  <c r="Q2605" i="5"/>
  <c r="P2605" i="5"/>
  <c r="O2605" i="5"/>
  <c r="N2605" i="5"/>
  <c r="AD2604" i="5"/>
  <c r="AC2604" i="5"/>
  <c r="AB2604" i="5"/>
  <c r="AA2604" i="5"/>
  <c r="Z2604" i="5"/>
  <c r="Y2604" i="5"/>
  <c r="X2604" i="5"/>
  <c r="W2604" i="5"/>
  <c r="V2604" i="5"/>
  <c r="U2604" i="5"/>
  <c r="T2604" i="5"/>
  <c r="S2604" i="5"/>
  <c r="R2604" i="5"/>
  <c r="Q2604" i="5"/>
  <c r="P2604" i="5"/>
  <c r="O2604" i="5"/>
  <c r="N2604" i="5"/>
  <c r="AD2603" i="5"/>
  <c r="AC2603" i="5"/>
  <c r="AB2603" i="5"/>
  <c r="AA2603" i="5"/>
  <c r="Z2603" i="5"/>
  <c r="Y2603" i="5"/>
  <c r="X2603" i="5"/>
  <c r="W2603" i="5"/>
  <c r="V2603" i="5"/>
  <c r="U2603" i="5"/>
  <c r="T2603" i="5"/>
  <c r="S2603" i="5"/>
  <c r="R2603" i="5"/>
  <c r="Q2603" i="5"/>
  <c r="P2603" i="5"/>
  <c r="O2603" i="5"/>
  <c r="N2603" i="5"/>
  <c r="AD2602" i="5"/>
  <c r="AC2602" i="5"/>
  <c r="AB2602" i="5"/>
  <c r="AA2602" i="5"/>
  <c r="Z2602" i="5"/>
  <c r="Y2602" i="5"/>
  <c r="X2602" i="5"/>
  <c r="W2602" i="5"/>
  <c r="V2602" i="5"/>
  <c r="U2602" i="5"/>
  <c r="T2602" i="5"/>
  <c r="S2602" i="5"/>
  <c r="R2602" i="5"/>
  <c r="Q2602" i="5"/>
  <c r="P2602" i="5"/>
  <c r="O2602" i="5"/>
  <c r="N2602" i="5"/>
  <c r="AD2601" i="5"/>
  <c r="AC2601" i="5"/>
  <c r="AB2601" i="5"/>
  <c r="AA2601" i="5"/>
  <c r="Z2601" i="5"/>
  <c r="Y2601" i="5"/>
  <c r="X2601" i="5"/>
  <c r="W2601" i="5"/>
  <c r="V2601" i="5"/>
  <c r="U2601" i="5"/>
  <c r="T2601" i="5"/>
  <c r="S2601" i="5"/>
  <c r="R2601" i="5"/>
  <c r="Q2601" i="5"/>
  <c r="P2601" i="5"/>
  <c r="O2601" i="5"/>
  <c r="N2601" i="5"/>
  <c r="AD2600" i="5"/>
  <c r="AC2600" i="5"/>
  <c r="AB2600" i="5"/>
  <c r="AA2600" i="5"/>
  <c r="Z2600" i="5"/>
  <c r="Y2600" i="5"/>
  <c r="X2600" i="5"/>
  <c r="W2600" i="5"/>
  <c r="V2600" i="5"/>
  <c r="U2600" i="5"/>
  <c r="T2600" i="5"/>
  <c r="S2600" i="5"/>
  <c r="R2600" i="5"/>
  <c r="Q2600" i="5"/>
  <c r="P2600" i="5"/>
  <c r="O2600" i="5"/>
  <c r="N2600" i="5"/>
  <c r="AD2599" i="5"/>
  <c r="AC2599" i="5"/>
  <c r="AB2599" i="5"/>
  <c r="AA2599" i="5"/>
  <c r="Z2599" i="5"/>
  <c r="Y2599" i="5"/>
  <c r="X2599" i="5"/>
  <c r="W2599" i="5"/>
  <c r="V2599" i="5"/>
  <c r="U2599" i="5"/>
  <c r="T2599" i="5"/>
  <c r="S2599" i="5"/>
  <c r="R2599" i="5"/>
  <c r="Q2599" i="5"/>
  <c r="P2599" i="5"/>
  <c r="O2599" i="5"/>
  <c r="N2599" i="5"/>
  <c r="AD2598" i="5"/>
  <c r="AC2598" i="5"/>
  <c r="AB2598" i="5"/>
  <c r="AA2598" i="5"/>
  <c r="Z2598" i="5"/>
  <c r="Y2598" i="5"/>
  <c r="X2598" i="5"/>
  <c r="W2598" i="5"/>
  <c r="V2598" i="5"/>
  <c r="U2598" i="5"/>
  <c r="T2598" i="5"/>
  <c r="S2598" i="5"/>
  <c r="R2598" i="5"/>
  <c r="Q2598" i="5"/>
  <c r="P2598" i="5"/>
  <c r="O2598" i="5"/>
  <c r="N2598" i="5"/>
  <c r="AD2597" i="5"/>
  <c r="AC2597" i="5"/>
  <c r="AB2597" i="5"/>
  <c r="AA2597" i="5"/>
  <c r="Z2597" i="5"/>
  <c r="Y2597" i="5"/>
  <c r="X2597" i="5"/>
  <c r="W2597" i="5"/>
  <c r="V2597" i="5"/>
  <c r="U2597" i="5"/>
  <c r="T2597" i="5"/>
  <c r="S2597" i="5"/>
  <c r="R2597" i="5"/>
  <c r="Q2597" i="5"/>
  <c r="P2597" i="5"/>
  <c r="O2597" i="5"/>
  <c r="N2597" i="5"/>
  <c r="AD2596" i="5"/>
  <c r="AC2596" i="5"/>
  <c r="AB2596" i="5"/>
  <c r="AA2596" i="5"/>
  <c r="Z2596" i="5"/>
  <c r="Y2596" i="5"/>
  <c r="X2596" i="5"/>
  <c r="W2596" i="5"/>
  <c r="V2596" i="5"/>
  <c r="U2596" i="5"/>
  <c r="T2596" i="5"/>
  <c r="S2596" i="5"/>
  <c r="R2596" i="5"/>
  <c r="Q2596" i="5"/>
  <c r="P2596" i="5"/>
  <c r="O2596" i="5"/>
  <c r="N2596" i="5"/>
  <c r="AD2595" i="5"/>
  <c r="AC2595" i="5"/>
  <c r="AB2595" i="5"/>
  <c r="AA2595" i="5"/>
  <c r="Z2595" i="5"/>
  <c r="Y2595" i="5"/>
  <c r="X2595" i="5"/>
  <c r="W2595" i="5"/>
  <c r="V2595" i="5"/>
  <c r="U2595" i="5"/>
  <c r="T2595" i="5"/>
  <c r="S2595" i="5"/>
  <c r="R2595" i="5"/>
  <c r="Q2595" i="5"/>
  <c r="P2595" i="5"/>
  <c r="O2595" i="5"/>
  <c r="N2595" i="5"/>
  <c r="AD2594" i="5"/>
  <c r="AC2594" i="5"/>
  <c r="AB2594" i="5"/>
  <c r="AA2594" i="5"/>
  <c r="Z2594" i="5"/>
  <c r="Y2594" i="5"/>
  <c r="X2594" i="5"/>
  <c r="W2594" i="5"/>
  <c r="V2594" i="5"/>
  <c r="U2594" i="5"/>
  <c r="T2594" i="5"/>
  <c r="S2594" i="5"/>
  <c r="R2594" i="5"/>
  <c r="Q2594" i="5"/>
  <c r="P2594" i="5"/>
  <c r="O2594" i="5"/>
  <c r="N2594" i="5"/>
  <c r="AD2593" i="5"/>
  <c r="AC2593" i="5"/>
  <c r="AB2593" i="5"/>
  <c r="AA2593" i="5"/>
  <c r="Z2593" i="5"/>
  <c r="Y2593" i="5"/>
  <c r="X2593" i="5"/>
  <c r="W2593" i="5"/>
  <c r="V2593" i="5"/>
  <c r="U2593" i="5"/>
  <c r="T2593" i="5"/>
  <c r="S2593" i="5"/>
  <c r="R2593" i="5"/>
  <c r="Q2593" i="5"/>
  <c r="P2593" i="5"/>
  <c r="O2593" i="5"/>
  <c r="N2593" i="5"/>
  <c r="AD2592" i="5"/>
  <c r="AC2592" i="5"/>
  <c r="AB2592" i="5"/>
  <c r="AA2592" i="5"/>
  <c r="Z2592" i="5"/>
  <c r="Y2592" i="5"/>
  <c r="X2592" i="5"/>
  <c r="W2592" i="5"/>
  <c r="V2592" i="5"/>
  <c r="U2592" i="5"/>
  <c r="T2592" i="5"/>
  <c r="S2592" i="5"/>
  <c r="R2592" i="5"/>
  <c r="Q2592" i="5"/>
  <c r="P2592" i="5"/>
  <c r="O2592" i="5"/>
  <c r="N2592" i="5"/>
  <c r="AD2591" i="5"/>
  <c r="AC2591" i="5"/>
  <c r="AB2591" i="5"/>
  <c r="AA2591" i="5"/>
  <c r="Z2591" i="5"/>
  <c r="Y2591" i="5"/>
  <c r="X2591" i="5"/>
  <c r="W2591" i="5"/>
  <c r="V2591" i="5"/>
  <c r="U2591" i="5"/>
  <c r="T2591" i="5"/>
  <c r="S2591" i="5"/>
  <c r="R2591" i="5"/>
  <c r="Q2591" i="5"/>
  <c r="P2591" i="5"/>
  <c r="O2591" i="5"/>
  <c r="N2591" i="5"/>
  <c r="AD2590" i="5"/>
  <c r="AC2590" i="5"/>
  <c r="AB2590" i="5"/>
  <c r="AA2590" i="5"/>
  <c r="Z2590" i="5"/>
  <c r="Y2590" i="5"/>
  <c r="X2590" i="5"/>
  <c r="W2590" i="5"/>
  <c r="V2590" i="5"/>
  <c r="U2590" i="5"/>
  <c r="T2590" i="5"/>
  <c r="S2590" i="5"/>
  <c r="R2590" i="5"/>
  <c r="Q2590" i="5"/>
  <c r="P2590" i="5"/>
  <c r="O2590" i="5"/>
  <c r="N2590" i="5"/>
  <c r="AD2589" i="5"/>
  <c r="AC2589" i="5"/>
  <c r="AB2589" i="5"/>
  <c r="AA2589" i="5"/>
  <c r="Z2589" i="5"/>
  <c r="Y2589" i="5"/>
  <c r="X2589" i="5"/>
  <c r="W2589" i="5"/>
  <c r="V2589" i="5"/>
  <c r="U2589" i="5"/>
  <c r="T2589" i="5"/>
  <c r="S2589" i="5"/>
  <c r="R2589" i="5"/>
  <c r="Q2589" i="5"/>
  <c r="P2589" i="5"/>
  <c r="O2589" i="5"/>
  <c r="N2589" i="5"/>
  <c r="AD2588" i="5"/>
  <c r="AC2588" i="5"/>
  <c r="AB2588" i="5"/>
  <c r="AA2588" i="5"/>
  <c r="Z2588" i="5"/>
  <c r="Y2588" i="5"/>
  <c r="X2588" i="5"/>
  <c r="W2588" i="5"/>
  <c r="V2588" i="5"/>
  <c r="U2588" i="5"/>
  <c r="T2588" i="5"/>
  <c r="S2588" i="5"/>
  <c r="R2588" i="5"/>
  <c r="Q2588" i="5"/>
  <c r="P2588" i="5"/>
  <c r="O2588" i="5"/>
  <c r="N2588" i="5"/>
  <c r="AD2587" i="5"/>
  <c r="AC2587" i="5"/>
  <c r="AB2587" i="5"/>
  <c r="AA2587" i="5"/>
  <c r="Z2587" i="5"/>
  <c r="Y2587" i="5"/>
  <c r="X2587" i="5"/>
  <c r="W2587" i="5"/>
  <c r="V2587" i="5"/>
  <c r="U2587" i="5"/>
  <c r="T2587" i="5"/>
  <c r="S2587" i="5"/>
  <c r="R2587" i="5"/>
  <c r="Q2587" i="5"/>
  <c r="P2587" i="5"/>
  <c r="O2587" i="5"/>
  <c r="N2587" i="5"/>
  <c r="AD2586" i="5"/>
  <c r="AC2586" i="5"/>
  <c r="AB2586" i="5"/>
  <c r="AA2586" i="5"/>
  <c r="Z2586" i="5"/>
  <c r="Y2586" i="5"/>
  <c r="X2586" i="5"/>
  <c r="W2586" i="5"/>
  <c r="V2586" i="5"/>
  <c r="U2586" i="5"/>
  <c r="T2586" i="5"/>
  <c r="S2586" i="5"/>
  <c r="R2586" i="5"/>
  <c r="Q2586" i="5"/>
  <c r="P2586" i="5"/>
  <c r="O2586" i="5"/>
  <c r="N2586" i="5"/>
  <c r="AD2585" i="5"/>
  <c r="AC2585" i="5"/>
  <c r="AB2585" i="5"/>
  <c r="AA2585" i="5"/>
  <c r="Z2585" i="5"/>
  <c r="Y2585" i="5"/>
  <c r="X2585" i="5"/>
  <c r="W2585" i="5"/>
  <c r="V2585" i="5"/>
  <c r="U2585" i="5"/>
  <c r="T2585" i="5"/>
  <c r="S2585" i="5"/>
  <c r="R2585" i="5"/>
  <c r="Q2585" i="5"/>
  <c r="P2585" i="5"/>
  <c r="O2585" i="5"/>
  <c r="N2585" i="5"/>
  <c r="AD2584" i="5"/>
  <c r="AC2584" i="5"/>
  <c r="AB2584" i="5"/>
  <c r="AA2584" i="5"/>
  <c r="Z2584" i="5"/>
  <c r="Y2584" i="5"/>
  <c r="X2584" i="5"/>
  <c r="W2584" i="5"/>
  <c r="V2584" i="5"/>
  <c r="U2584" i="5"/>
  <c r="T2584" i="5"/>
  <c r="S2584" i="5"/>
  <c r="R2584" i="5"/>
  <c r="Q2584" i="5"/>
  <c r="P2584" i="5"/>
  <c r="O2584" i="5"/>
  <c r="N2584" i="5"/>
  <c r="AD2583" i="5"/>
  <c r="AC2583" i="5"/>
  <c r="AB2583" i="5"/>
  <c r="AA2583" i="5"/>
  <c r="Z2583" i="5"/>
  <c r="Y2583" i="5"/>
  <c r="X2583" i="5"/>
  <c r="W2583" i="5"/>
  <c r="V2583" i="5"/>
  <c r="U2583" i="5"/>
  <c r="T2583" i="5"/>
  <c r="S2583" i="5"/>
  <c r="R2583" i="5"/>
  <c r="Q2583" i="5"/>
  <c r="P2583" i="5"/>
  <c r="O2583" i="5"/>
  <c r="N2583" i="5"/>
  <c r="AD2582" i="5"/>
  <c r="AC2582" i="5"/>
  <c r="AB2582" i="5"/>
  <c r="AA2582" i="5"/>
  <c r="Z2582" i="5"/>
  <c r="Y2582" i="5"/>
  <c r="X2582" i="5"/>
  <c r="W2582" i="5"/>
  <c r="V2582" i="5"/>
  <c r="U2582" i="5"/>
  <c r="T2582" i="5"/>
  <c r="S2582" i="5"/>
  <c r="R2582" i="5"/>
  <c r="Q2582" i="5"/>
  <c r="P2582" i="5"/>
  <c r="O2582" i="5"/>
  <c r="N2582" i="5"/>
  <c r="AD2581" i="5"/>
  <c r="AC2581" i="5"/>
  <c r="AB2581" i="5"/>
  <c r="AA2581" i="5"/>
  <c r="Z2581" i="5"/>
  <c r="Y2581" i="5"/>
  <c r="X2581" i="5"/>
  <c r="W2581" i="5"/>
  <c r="V2581" i="5"/>
  <c r="U2581" i="5"/>
  <c r="T2581" i="5"/>
  <c r="S2581" i="5"/>
  <c r="R2581" i="5"/>
  <c r="Q2581" i="5"/>
  <c r="P2581" i="5"/>
  <c r="O2581" i="5"/>
  <c r="N2581" i="5"/>
  <c r="AD2580" i="5"/>
  <c r="AC2580" i="5"/>
  <c r="AB2580" i="5"/>
  <c r="AA2580" i="5"/>
  <c r="Z2580" i="5"/>
  <c r="Y2580" i="5"/>
  <c r="X2580" i="5"/>
  <c r="W2580" i="5"/>
  <c r="V2580" i="5"/>
  <c r="U2580" i="5"/>
  <c r="T2580" i="5"/>
  <c r="S2580" i="5"/>
  <c r="R2580" i="5"/>
  <c r="Q2580" i="5"/>
  <c r="P2580" i="5"/>
  <c r="O2580" i="5"/>
  <c r="N2580" i="5"/>
  <c r="AD2579" i="5"/>
  <c r="AC2579" i="5"/>
  <c r="AB2579" i="5"/>
  <c r="AA2579" i="5"/>
  <c r="Z2579" i="5"/>
  <c r="Y2579" i="5"/>
  <c r="X2579" i="5"/>
  <c r="W2579" i="5"/>
  <c r="V2579" i="5"/>
  <c r="U2579" i="5"/>
  <c r="T2579" i="5"/>
  <c r="S2579" i="5"/>
  <c r="R2579" i="5"/>
  <c r="Q2579" i="5"/>
  <c r="P2579" i="5"/>
  <c r="O2579" i="5"/>
  <c r="N2579" i="5"/>
  <c r="AD2578" i="5"/>
  <c r="AC2578" i="5"/>
  <c r="AB2578" i="5"/>
  <c r="AA2578" i="5"/>
  <c r="Z2578" i="5"/>
  <c r="Y2578" i="5"/>
  <c r="X2578" i="5"/>
  <c r="W2578" i="5"/>
  <c r="V2578" i="5"/>
  <c r="U2578" i="5"/>
  <c r="T2578" i="5"/>
  <c r="S2578" i="5"/>
  <c r="R2578" i="5"/>
  <c r="Q2578" i="5"/>
  <c r="P2578" i="5"/>
  <c r="O2578" i="5"/>
  <c r="N2578" i="5"/>
  <c r="AD2577" i="5"/>
  <c r="AC2577" i="5"/>
  <c r="AB2577" i="5"/>
  <c r="AA2577" i="5"/>
  <c r="Z2577" i="5"/>
  <c r="Y2577" i="5"/>
  <c r="X2577" i="5"/>
  <c r="W2577" i="5"/>
  <c r="V2577" i="5"/>
  <c r="U2577" i="5"/>
  <c r="T2577" i="5"/>
  <c r="S2577" i="5"/>
  <c r="R2577" i="5"/>
  <c r="Q2577" i="5"/>
  <c r="P2577" i="5"/>
  <c r="O2577" i="5"/>
  <c r="N2577" i="5"/>
  <c r="AD2576" i="5"/>
  <c r="AC2576" i="5"/>
  <c r="AB2576" i="5"/>
  <c r="AA2576" i="5"/>
  <c r="Z2576" i="5"/>
  <c r="Y2576" i="5"/>
  <c r="X2576" i="5"/>
  <c r="W2576" i="5"/>
  <c r="V2576" i="5"/>
  <c r="U2576" i="5"/>
  <c r="T2576" i="5"/>
  <c r="S2576" i="5"/>
  <c r="R2576" i="5"/>
  <c r="Q2576" i="5"/>
  <c r="P2576" i="5"/>
  <c r="O2576" i="5"/>
  <c r="N2576" i="5"/>
  <c r="AD2575" i="5"/>
  <c r="AC2575" i="5"/>
  <c r="AB2575" i="5"/>
  <c r="AA2575" i="5"/>
  <c r="Z2575" i="5"/>
  <c r="Y2575" i="5"/>
  <c r="X2575" i="5"/>
  <c r="W2575" i="5"/>
  <c r="V2575" i="5"/>
  <c r="U2575" i="5"/>
  <c r="T2575" i="5"/>
  <c r="S2575" i="5"/>
  <c r="R2575" i="5"/>
  <c r="Q2575" i="5"/>
  <c r="P2575" i="5"/>
  <c r="O2575" i="5"/>
  <c r="N2575" i="5"/>
  <c r="AD2574" i="5"/>
  <c r="AC2574" i="5"/>
  <c r="AB2574" i="5"/>
  <c r="AA2574" i="5"/>
  <c r="Z2574" i="5"/>
  <c r="Y2574" i="5"/>
  <c r="X2574" i="5"/>
  <c r="W2574" i="5"/>
  <c r="V2574" i="5"/>
  <c r="U2574" i="5"/>
  <c r="T2574" i="5"/>
  <c r="S2574" i="5"/>
  <c r="R2574" i="5"/>
  <c r="Q2574" i="5"/>
  <c r="P2574" i="5"/>
  <c r="O2574" i="5"/>
  <c r="N2574" i="5"/>
  <c r="AD2573" i="5"/>
  <c r="AC2573" i="5"/>
  <c r="AB2573" i="5"/>
  <c r="AA2573" i="5"/>
  <c r="Z2573" i="5"/>
  <c r="Y2573" i="5"/>
  <c r="X2573" i="5"/>
  <c r="W2573" i="5"/>
  <c r="V2573" i="5"/>
  <c r="U2573" i="5"/>
  <c r="T2573" i="5"/>
  <c r="S2573" i="5"/>
  <c r="R2573" i="5"/>
  <c r="Q2573" i="5"/>
  <c r="P2573" i="5"/>
  <c r="O2573" i="5"/>
  <c r="N2573" i="5"/>
  <c r="AD2572" i="5"/>
  <c r="AC2572" i="5"/>
  <c r="AB2572" i="5"/>
  <c r="AA2572" i="5"/>
  <c r="Z2572" i="5"/>
  <c r="Y2572" i="5"/>
  <c r="X2572" i="5"/>
  <c r="W2572" i="5"/>
  <c r="V2572" i="5"/>
  <c r="U2572" i="5"/>
  <c r="T2572" i="5"/>
  <c r="S2572" i="5"/>
  <c r="R2572" i="5"/>
  <c r="Q2572" i="5"/>
  <c r="P2572" i="5"/>
  <c r="O2572" i="5"/>
  <c r="N2572" i="5"/>
  <c r="AD2571" i="5"/>
  <c r="AC2571" i="5"/>
  <c r="AB2571" i="5"/>
  <c r="AA2571" i="5"/>
  <c r="Z2571" i="5"/>
  <c r="Y2571" i="5"/>
  <c r="X2571" i="5"/>
  <c r="W2571" i="5"/>
  <c r="V2571" i="5"/>
  <c r="U2571" i="5"/>
  <c r="T2571" i="5"/>
  <c r="S2571" i="5"/>
  <c r="R2571" i="5"/>
  <c r="Q2571" i="5"/>
  <c r="P2571" i="5"/>
  <c r="O2571" i="5"/>
  <c r="N2571" i="5"/>
  <c r="AD2570" i="5"/>
  <c r="AC2570" i="5"/>
  <c r="AB2570" i="5"/>
  <c r="AA2570" i="5"/>
  <c r="Z2570" i="5"/>
  <c r="Y2570" i="5"/>
  <c r="X2570" i="5"/>
  <c r="W2570" i="5"/>
  <c r="V2570" i="5"/>
  <c r="U2570" i="5"/>
  <c r="T2570" i="5"/>
  <c r="S2570" i="5"/>
  <c r="R2570" i="5"/>
  <c r="Q2570" i="5"/>
  <c r="P2570" i="5"/>
  <c r="O2570" i="5"/>
  <c r="N2570" i="5"/>
  <c r="AD2569" i="5"/>
  <c r="AC2569" i="5"/>
  <c r="AB2569" i="5"/>
  <c r="AA2569" i="5"/>
  <c r="Z2569" i="5"/>
  <c r="Y2569" i="5"/>
  <c r="X2569" i="5"/>
  <c r="W2569" i="5"/>
  <c r="V2569" i="5"/>
  <c r="U2569" i="5"/>
  <c r="T2569" i="5"/>
  <c r="S2569" i="5"/>
  <c r="R2569" i="5"/>
  <c r="Q2569" i="5"/>
  <c r="P2569" i="5"/>
  <c r="O2569" i="5"/>
  <c r="N2569" i="5"/>
  <c r="AD2568" i="5"/>
  <c r="AC2568" i="5"/>
  <c r="AB2568" i="5"/>
  <c r="AA2568" i="5"/>
  <c r="Z2568" i="5"/>
  <c r="Y2568" i="5"/>
  <c r="X2568" i="5"/>
  <c r="W2568" i="5"/>
  <c r="V2568" i="5"/>
  <c r="U2568" i="5"/>
  <c r="T2568" i="5"/>
  <c r="S2568" i="5"/>
  <c r="R2568" i="5"/>
  <c r="Q2568" i="5"/>
  <c r="P2568" i="5"/>
  <c r="O2568" i="5"/>
  <c r="N2568" i="5"/>
  <c r="AD2567" i="5"/>
  <c r="AC2567" i="5"/>
  <c r="AB2567" i="5"/>
  <c r="AA2567" i="5"/>
  <c r="Z2567" i="5"/>
  <c r="Y2567" i="5"/>
  <c r="X2567" i="5"/>
  <c r="W2567" i="5"/>
  <c r="V2567" i="5"/>
  <c r="U2567" i="5"/>
  <c r="T2567" i="5"/>
  <c r="S2567" i="5"/>
  <c r="R2567" i="5"/>
  <c r="Q2567" i="5"/>
  <c r="P2567" i="5"/>
  <c r="O2567" i="5"/>
  <c r="N2567" i="5"/>
  <c r="AD2566" i="5"/>
  <c r="AC2566" i="5"/>
  <c r="AB2566" i="5"/>
  <c r="AA2566" i="5"/>
  <c r="Z2566" i="5"/>
  <c r="Y2566" i="5"/>
  <c r="X2566" i="5"/>
  <c r="W2566" i="5"/>
  <c r="V2566" i="5"/>
  <c r="U2566" i="5"/>
  <c r="T2566" i="5"/>
  <c r="S2566" i="5"/>
  <c r="R2566" i="5"/>
  <c r="Q2566" i="5"/>
  <c r="P2566" i="5"/>
  <c r="O2566" i="5"/>
  <c r="N2566" i="5"/>
  <c r="AD2565" i="5"/>
  <c r="AC2565" i="5"/>
  <c r="AB2565" i="5"/>
  <c r="AA2565" i="5"/>
  <c r="Z2565" i="5"/>
  <c r="Y2565" i="5"/>
  <c r="X2565" i="5"/>
  <c r="W2565" i="5"/>
  <c r="V2565" i="5"/>
  <c r="U2565" i="5"/>
  <c r="T2565" i="5"/>
  <c r="S2565" i="5"/>
  <c r="R2565" i="5"/>
  <c r="Q2565" i="5"/>
  <c r="P2565" i="5"/>
  <c r="O2565" i="5"/>
  <c r="N2565" i="5"/>
  <c r="AD2564" i="5"/>
  <c r="AC2564" i="5"/>
  <c r="AB2564" i="5"/>
  <c r="AA2564" i="5"/>
  <c r="Z2564" i="5"/>
  <c r="Y2564" i="5"/>
  <c r="X2564" i="5"/>
  <c r="W2564" i="5"/>
  <c r="V2564" i="5"/>
  <c r="U2564" i="5"/>
  <c r="T2564" i="5"/>
  <c r="S2564" i="5"/>
  <c r="R2564" i="5"/>
  <c r="Q2564" i="5"/>
  <c r="P2564" i="5"/>
  <c r="O2564" i="5"/>
  <c r="N2564" i="5"/>
  <c r="AD2563" i="5"/>
  <c r="AC2563" i="5"/>
  <c r="AB2563" i="5"/>
  <c r="AA2563" i="5"/>
  <c r="Z2563" i="5"/>
  <c r="Y2563" i="5"/>
  <c r="X2563" i="5"/>
  <c r="W2563" i="5"/>
  <c r="V2563" i="5"/>
  <c r="U2563" i="5"/>
  <c r="T2563" i="5"/>
  <c r="S2563" i="5"/>
  <c r="R2563" i="5"/>
  <c r="Q2563" i="5"/>
  <c r="P2563" i="5"/>
  <c r="O2563" i="5"/>
  <c r="N2563" i="5"/>
  <c r="AD2562" i="5"/>
  <c r="AC2562" i="5"/>
  <c r="AB2562" i="5"/>
  <c r="AA2562" i="5"/>
  <c r="Z2562" i="5"/>
  <c r="Y2562" i="5"/>
  <c r="X2562" i="5"/>
  <c r="W2562" i="5"/>
  <c r="V2562" i="5"/>
  <c r="U2562" i="5"/>
  <c r="T2562" i="5"/>
  <c r="S2562" i="5"/>
  <c r="R2562" i="5"/>
  <c r="Q2562" i="5"/>
  <c r="P2562" i="5"/>
  <c r="O2562" i="5"/>
  <c r="N2562" i="5"/>
  <c r="AD2561" i="5"/>
  <c r="AC2561" i="5"/>
  <c r="AB2561" i="5"/>
  <c r="AA2561" i="5"/>
  <c r="Z2561" i="5"/>
  <c r="Y2561" i="5"/>
  <c r="X2561" i="5"/>
  <c r="W2561" i="5"/>
  <c r="V2561" i="5"/>
  <c r="U2561" i="5"/>
  <c r="T2561" i="5"/>
  <c r="S2561" i="5"/>
  <c r="R2561" i="5"/>
  <c r="Q2561" i="5"/>
  <c r="P2561" i="5"/>
  <c r="O2561" i="5"/>
  <c r="N2561" i="5"/>
  <c r="AD2560" i="5"/>
  <c r="AC2560" i="5"/>
  <c r="AB2560" i="5"/>
  <c r="AA2560" i="5"/>
  <c r="Z2560" i="5"/>
  <c r="Y2560" i="5"/>
  <c r="X2560" i="5"/>
  <c r="W2560" i="5"/>
  <c r="V2560" i="5"/>
  <c r="U2560" i="5"/>
  <c r="T2560" i="5"/>
  <c r="S2560" i="5"/>
  <c r="R2560" i="5"/>
  <c r="Q2560" i="5"/>
  <c r="P2560" i="5"/>
  <c r="O2560" i="5"/>
  <c r="N2560" i="5"/>
  <c r="AD2559" i="5"/>
  <c r="AC2559" i="5"/>
  <c r="AB2559" i="5"/>
  <c r="AA2559" i="5"/>
  <c r="Z2559" i="5"/>
  <c r="Y2559" i="5"/>
  <c r="X2559" i="5"/>
  <c r="W2559" i="5"/>
  <c r="V2559" i="5"/>
  <c r="U2559" i="5"/>
  <c r="T2559" i="5"/>
  <c r="S2559" i="5"/>
  <c r="R2559" i="5"/>
  <c r="Q2559" i="5"/>
  <c r="P2559" i="5"/>
  <c r="O2559" i="5"/>
  <c r="N2559" i="5"/>
  <c r="AD2558" i="5"/>
  <c r="AC2558" i="5"/>
  <c r="AB2558" i="5"/>
  <c r="AA2558" i="5"/>
  <c r="Z2558" i="5"/>
  <c r="Y2558" i="5"/>
  <c r="X2558" i="5"/>
  <c r="W2558" i="5"/>
  <c r="V2558" i="5"/>
  <c r="U2558" i="5"/>
  <c r="T2558" i="5"/>
  <c r="S2558" i="5"/>
  <c r="R2558" i="5"/>
  <c r="Q2558" i="5"/>
  <c r="P2558" i="5"/>
  <c r="O2558" i="5"/>
  <c r="N2558" i="5"/>
  <c r="AD2557" i="5"/>
  <c r="AC2557" i="5"/>
  <c r="AB2557" i="5"/>
  <c r="AA2557" i="5"/>
  <c r="Z2557" i="5"/>
  <c r="Y2557" i="5"/>
  <c r="X2557" i="5"/>
  <c r="W2557" i="5"/>
  <c r="V2557" i="5"/>
  <c r="U2557" i="5"/>
  <c r="T2557" i="5"/>
  <c r="S2557" i="5"/>
  <c r="R2557" i="5"/>
  <c r="Q2557" i="5"/>
  <c r="P2557" i="5"/>
  <c r="O2557" i="5"/>
  <c r="N2557" i="5"/>
  <c r="AD2556" i="5"/>
  <c r="AC2556" i="5"/>
  <c r="AB2556" i="5"/>
  <c r="AA2556" i="5"/>
  <c r="Z2556" i="5"/>
  <c r="Y2556" i="5"/>
  <c r="X2556" i="5"/>
  <c r="W2556" i="5"/>
  <c r="V2556" i="5"/>
  <c r="U2556" i="5"/>
  <c r="T2556" i="5"/>
  <c r="S2556" i="5"/>
  <c r="R2556" i="5"/>
  <c r="Q2556" i="5"/>
  <c r="P2556" i="5"/>
  <c r="O2556" i="5"/>
  <c r="N2556" i="5"/>
  <c r="AD2555" i="5"/>
  <c r="AC2555" i="5"/>
  <c r="AB2555" i="5"/>
  <c r="AA2555" i="5"/>
  <c r="Z2555" i="5"/>
  <c r="Y2555" i="5"/>
  <c r="X2555" i="5"/>
  <c r="W2555" i="5"/>
  <c r="V2555" i="5"/>
  <c r="U2555" i="5"/>
  <c r="T2555" i="5"/>
  <c r="S2555" i="5"/>
  <c r="R2555" i="5"/>
  <c r="Q2555" i="5"/>
  <c r="P2555" i="5"/>
  <c r="O2555" i="5"/>
  <c r="N2555" i="5"/>
  <c r="AD2554" i="5"/>
  <c r="AC2554" i="5"/>
  <c r="AB2554" i="5"/>
  <c r="AA2554" i="5"/>
  <c r="Z2554" i="5"/>
  <c r="Y2554" i="5"/>
  <c r="X2554" i="5"/>
  <c r="W2554" i="5"/>
  <c r="V2554" i="5"/>
  <c r="U2554" i="5"/>
  <c r="T2554" i="5"/>
  <c r="S2554" i="5"/>
  <c r="R2554" i="5"/>
  <c r="Q2554" i="5"/>
  <c r="P2554" i="5"/>
  <c r="O2554" i="5"/>
  <c r="N2554" i="5"/>
  <c r="AD2553" i="5"/>
  <c r="AC2553" i="5"/>
  <c r="AB2553" i="5"/>
  <c r="AA2553" i="5"/>
  <c r="Z2553" i="5"/>
  <c r="Y2553" i="5"/>
  <c r="X2553" i="5"/>
  <c r="W2553" i="5"/>
  <c r="V2553" i="5"/>
  <c r="U2553" i="5"/>
  <c r="T2553" i="5"/>
  <c r="S2553" i="5"/>
  <c r="R2553" i="5"/>
  <c r="Q2553" i="5"/>
  <c r="P2553" i="5"/>
  <c r="O2553" i="5"/>
  <c r="N2553" i="5"/>
  <c r="AD2552" i="5"/>
  <c r="AC2552" i="5"/>
  <c r="AB2552" i="5"/>
  <c r="AA2552" i="5"/>
  <c r="Z2552" i="5"/>
  <c r="Y2552" i="5"/>
  <c r="X2552" i="5"/>
  <c r="W2552" i="5"/>
  <c r="V2552" i="5"/>
  <c r="U2552" i="5"/>
  <c r="T2552" i="5"/>
  <c r="S2552" i="5"/>
  <c r="R2552" i="5"/>
  <c r="Q2552" i="5"/>
  <c r="P2552" i="5"/>
  <c r="O2552" i="5"/>
  <c r="N2552" i="5"/>
  <c r="AD2551" i="5"/>
  <c r="AC2551" i="5"/>
  <c r="AB2551" i="5"/>
  <c r="AA2551" i="5"/>
  <c r="Z2551" i="5"/>
  <c r="Y2551" i="5"/>
  <c r="X2551" i="5"/>
  <c r="W2551" i="5"/>
  <c r="V2551" i="5"/>
  <c r="U2551" i="5"/>
  <c r="T2551" i="5"/>
  <c r="S2551" i="5"/>
  <c r="R2551" i="5"/>
  <c r="Q2551" i="5"/>
  <c r="P2551" i="5"/>
  <c r="O2551" i="5"/>
  <c r="N2551" i="5"/>
  <c r="AD2550" i="5"/>
  <c r="AC2550" i="5"/>
  <c r="AB2550" i="5"/>
  <c r="AA2550" i="5"/>
  <c r="Z2550" i="5"/>
  <c r="Y2550" i="5"/>
  <c r="X2550" i="5"/>
  <c r="W2550" i="5"/>
  <c r="V2550" i="5"/>
  <c r="U2550" i="5"/>
  <c r="T2550" i="5"/>
  <c r="S2550" i="5"/>
  <c r="R2550" i="5"/>
  <c r="Q2550" i="5"/>
  <c r="P2550" i="5"/>
  <c r="O2550" i="5"/>
  <c r="N2550" i="5"/>
  <c r="AD2549" i="5"/>
  <c r="AC2549" i="5"/>
  <c r="AB2549" i="5"/>
  <c r="AA2549" i="5"/>
  <c r="Z2549" i="5"/>
  <c r="Y2549" i="5"/>
  <c r="X2549" i="5"/>
  <c r="W2549" i="5"/>
  <c r="V2549" i="5"/>
  <c r="U2549" i="5"/>
  <c r="T2549" i="5"/>
  <c r="S2549" i="5"/>
  <c r="R2549" i="5"/>
  <c r="Q2549" i="5"/>
  <c r="P2549" i="5"/>
  <c r="O2549" i="5"/>
  <c r="N2549" i="5"/>
  <c r="AD2548" i="5"/>
  <c r="AC2548" i="5"/>
  <c r="AB2548" i="5"/>
  <c r="AA2548" i="5"/>
  <c r="Z2548" i="5"/>
  <c r="Y2548" i="5"/>
  <c r="X2548" i="5"/>
  <c r="W2548" i="5"/>
  <c r="V2548" i="5"/>
  <c r="U2548" i="5"/>
  <c r="T2548" i="5"/>
  <c r="S2548" i="5"/>
  <c r="R2548" i="5"/>
  <c r="Q2548" i="5"/>
  <c r="P2548" i="5"/>
  <c r="O2548" i="5"/>
  <c r="N2548" i="5"/>
  <c r="AD2547" i="5"/>
  <c r="AC2547" i="5"/>
  <c r="AB2547" i="5"/>
  <c r="AA2547" i="5"/>
  <c r="Z2547" i="5"/>
  <c r="Y2547" i="5"/>
  <c r="X2547" i="5"/>
  <c r="W2547" i="5"/>
  <c r="V2547" i="5"/>
  <c r="U2547" i="5"/>
  <c r="T2547" i="5"/>
  <c r="S2547" i="5"/>
  <c r="R2547" i="5"/>
  <c r="Q2547" i="5"/>
  <c r="P2547" i="5"/>
  <c r="O2547" i="5"/>
  <c r="N2547" i="5"/>
  <c r="AD2546" i="5"/>
  <c r="AC2546" i="5"/>
  <c r="AB2546" i="5"/>
  <c r="AA2546" i="5"/>
  <c r="Z2546" i="5"/>
  <c r="Y2546" i="5"/>
  <c r="X2546" i="5"/>
  <c r="W2546" i="5"/>
  <c r="V2546" i="5"/>
  <c r="U2546" i="5"/>
  <c r="T2546" i="5"/>
  <c r="S2546" i="5"/>
  <c r="R2546" i="5"/>
  <c r="Q2546" i="5"/>
  <c r="P2546" i="5"/>
  <c r="O2546" i="5"/>
  <c r="N2546" i="5"/>
  <c r="AD2545" i="5"/>
  <c r="AC2545" i="5"/>
  <c r="AB2545" i="5"/>
  <c r="AA2545" i="5"/>
  <c r="Z2545" i="5"/>
  <c r="Y2545" i="5"/>
  <c r="X2545" i="5"/>
  <c r="W2545" i="5"/>
  <c r="V2545" i="5"/>
  <c r="U2545" i="5"/>
  <c r="T2545" i="5"/>
  <c r="S2545" i="5"/>
  <c r="R2545" i="5"/>
  <c r="Q2545" i="5"/>
  <c r="P2545" i="5"/>
  <c r="O2545" i="5"/>
  <c r="N2545" i="5"/>
  <c r="AD2544" i="5"/>
  <c r="AC2544" i="5"/>
  <c r="AB2544" i="5"/>
  <c r="AA2544" i="5"/>
  <c r="Z2544" i="5"/>
  <c r="Y2544" i="5"/>
  <c r="X2544" i="5"/>
  <c r="W2544" i="5"/>
  <c r="V2544" i="5"/>
  <c r="U2544" i="5"/>
  <c r="T2544" i="5"/>
  <c r="S2544" i="5"/>
  <c r="R2544" i="5"/>
  <c r="Q2544" i="5"/>
  <c r="P2544" i="5"/>
  <c r="O2544" i="5"/>
  <c r="N2544" i="5"/>
  <c r="AD2543" i="5"/>
  <c r="AC2543" i="5"/>
  <c r="AB2543" i="5"/>
  <c r="AA2543" i="5"/>
  <c r="Z2543" i="5"/>
  <c r="Y2543" i="5"/>
  <c r="X2543" i="5"/>
  <c r="W2543" i="5"/>
  <c r="V2543" i="5"/>
  <c r="U2543" i="5"/>
  <c r="T2543" i="5"/>
  <c r="S2543" i="5"/>
  <c r="R2543" i="5"/>
  <c r="Q2543" i="5"/>
  <c r="P2543" i="5"/>
  <c r="O2543" i="5"/>
  <c r="N2543" i="5"/>
  <c r="AD2542" i="5"/>
  <c r="AC2542" i="5"/>
  <c r="AB2542" i="5"/>
  <c r="AA2542" i="5"/>
  <c r="Z2542" i="5"/>
  <c r="Y2542" i="5"/>
  <c r="X2542" i="5"/>
  <c r="W2542" i="5"/>
  <c r="V2542" i="5"/>
  <c r="U2542" i="5"/>
  <c r="T2542" i="5"/>
  <c r="S2542" i="5"/>
  <c r="R2542" i="5"/>
  <c r="Q2542" i="5"/>
  <c r="P2542" i="5"/>
  <c r="O2542" i="5"/>
  <c r="N2542" i="5"/>
  <c r="AD2541" i="5"/>
  <c r="AC2541" i="5"/>
  <c r="AB2541" i="5"/>
  <c r="AA2541" i="5"/>
  <c r="Z2541" i="5"/>
  <c r="Y2541" i="5"/>
  <c r="X2541" i="5"/>
  <c r="W2541" i="5"/>
  <c r="V2541" i="5"/>
  <c r="U2541" i="5"/>
  <c r="T2541" i="5"/>
  <c r="S2541" i="5"/>
  <c r="R2541" i="5"/>
  <c r="Q2541" i="5"/>
  <c r="P2541" i="5"/>
  <c r="O2541" i="5"/>
  <c r="N2541" i="5"/>
  <c r="AD2540" i="5"/>
  <c r="AC2540" i="5"/>
  <c r="AB2540" i="5"/>
  <c r="AA2540" i="5"/>
  <c r="Z2540" i="5"/>
  <c r="Y2540" i="5"/>
  <c r="X2540" i="5"/>
  <c r="W2540" i="5"/>
  <c r="V2540" i="5"/>
  <c r="U2540" i="5"/>
  <c r="T2540" i="5"/>
  <c r="S2540" i="5"/>
  <c r="R2540" i="5"/>
  <c r="Q2540" i="5"/>
  <c r="P2540" i="5"/>
  <c r="O2540" i="5"/>
  <c r="N2540" i="5"/>
  <c r="AD2539" i="5"/>
  <c r="AC2539" i="5"/>
  <c r="AB2539" i="5"/>
  <c r="AA2539" i="5"/>
  <c r="Z2539" i="5"/>
  <c r="Y2539" i="5"/>
  <c r="X2539" i="5"/>
  <c r="W2539" i="5"/>
  <c r="V2539" i="5"/>
  <c r="U2539" i="5"/>
  <c r="T2539" i="5"/>
  <c r="S2539" i="5"/>
  <c r="R2539" i="5"/>
  <c r="Q2539" i="5"/>
  <c r="P2539" i="5"/>
  <c r="O2539" i="5"/>
  <c r="N2539" i="5"/>
  <c r="AD2538" i="5"/>
  <c r="AC2538" i="5"/>
  <c r="AB2538" i="5"/>
  <c r="AA2538" i="5"/>
  <c r="Z2538" i="5"/>
  <c r="Y2538" i="5"/>
  <c r="X2538" i="5"/>
  <c r="W2538" i="5"/>
  <c r="V2538" i="5"/>
  <c r="U2538" i="5"/>
  <c r="T2538" i="5"/>
  <c r="S2538" i="5"/>
  <c r="R2538" i="5"/>
  <c r="Q2538" i="5"/>
  <c r="P2538" i="5"/>
  <c r="O2538" i="5"/>
  <c r="N2538" i="5"/>
  <c r="AD2537" i="5"/>
  <c r="AC2537" i="5"/>
  <c r="AB2537" i="5"/>
  <c r="AA2537" i="5"/>
  <c r="Z2537" i="5"/>
  <c r="Y2537" i="5"/>
  <c r="X2537" i="5"/>
  <c r="W2537" i="5"/>
  <c r="V2537" i="5"/>
  <c r="U2537" i="5"/>
  <c r="T2537" i="5"/>
  <c r="S2537" i="5"/>
  <c r="R2537" i="5"/>
  <c r="Q2537" i="5"/>
  <c r="P2537" i="5"/>
  <c r="O2537" i="5"/>
  <c r="N2537" i="5"/>
  <c r="AD2536" i="5"/>
  <c r="AC2536" i="5"/>
  <c r="AB2536" i="5"/>
  <c r="AA2536" i="5"/>
  <c r="Z2536" i="5"/>
  <c r="Y2536" i="5"/>
  <c r="X2536" i="5"/>
  <c r="W2536" i="5"/>
  <c r="V2536" i="5"/>
  <c r="U2536" i="5"/>
  <c r="T2536" i="5"/>
  <c r="S2536" i="5"/>
  <c r="R2536" i="5"/>
  <c r="Q2536" i="5"/>
  <c r="P2536" i="5"/>
  <c r="O2536" i="5"/>
  <c r="N2536" i="5"/>
  <c r="AD2535" i="5"/>
  <c r="AC2535" i="5"/>
  <c r="AB2535" i="5"/>
  <c r="AA2535" i="5"/>
  <c r="Z2535" i="5"/>
  <c r="Y2535" i="5"/>
  <c r="X2535" i="5"/>
  <c r="W2535" i="5"/>
  <c r="V2535" i="5"/>
  <c r="U2535" i="5"/>
  <c r="T2535" i="5"/>
  <c r="S2535" i="5"/>
  <c r="R2535" i="5"/>
  <c r="Q2535" i="5"/>
  <c r="P2535" i="5"/>
  <c r="O2535" i="5"/>
  <c r="N2535" i="5"/>
  <c r="AD2534" i="5"/>
  <c r="AC2534" i="5"/>
  <c r="AB2534" i="5"/>
  <c r="AA2534" i="5"/>
  <c r="Z2534" i="5"/>
  <c r="Y2534" i="5"/>
  <c r="X2534" i="5"/>
  <c r="W2534" i="5"/>
  <c r="V2534" i="5"/>
  <c r="U2534" i="5"/>
  <c r="T2534" i="5"/>
  <c r="S2534" i="5"/>
  <c r="R2534" i="5"/>
  <c r="Q2534" i="5"/>
  <c r="P2534" i="5"/>
  <c r="O2534" i="5"/>
  <c r="N2534" i="5"/>
  <c r="AD2533" i="5"/>
  <c r="AC2533" i="5"/>
  <c r="AB2533" i="5"/>
  <c r="AA2533" i="5"/>
  <c r="Z2533" i="5"/>
  <c r="Y2533" i="5"/>
  <c r="X2533" i="5"/>
  <c r="W2533" i="5"/>
  <c r="V2533" i="5"/>
  <c r="U2533" i="5"/>
  <c r="T2533" i="5"/>
  <c r="S2533" i="5"/>
  <c r="R2533" i="5"/>
  <c r="Q2533" i="5"/>
  <c r="P2533" i="5"/>
  <c r="O2533" i="5"/>
  <c r="N2533" i="5"/>
  <c r="AD2532" i="5"/>
  <c r="AC2532" i="5"/>
  <c r="AB2532" i="5"/>
  <c r="AA2532" i="5"/>
  <c r="Z2532" i="5"/>
  <c r="Y2532" i="5"/>
  <c r="X2532" i="5"/>
  <c r="W2532" i="5"/>
  <c r="V2532" i="5"/>
  <c r="U2532" i="5"/>
  <c r="T2532" i="5"/>
  <c r="S2532" i="5"/>
  <c r="R2532" i="5"/>
  <c r="Q2532" i="5"/>
  <c r="P2532" i="5"/>
  <c r="O2532" i="5"/>
  <c r="N2532" i="5"/>
  <c r="AD2531" i="5"/>
  <c r="AC2531" i="5"/>
  <c r="AB2531" i="5"/>
  <c r="AA2531" i="5"/>
  <c r="Z2531" i="5"/>
  <c r="Y2531" i="5"/>
  <c r="X2531" i="5"/>
  <c r="W2531" i="5"/>
  <c r="V2531" i="5"/>
  <c r="U2531" i="5"/>
  <c r="T2531" i="5"/>
  <c r="S2531" i="5"/>
  <c r="R2531" i="5"/>
  <c r="Q2531" i="5"/>
  <c r="P2531" i="5"/>
  <c r="O2531" i="5"/>
  <c r="N2531" i="5"/>
  <c r="AD2530" i="5"/>
  <c r="AC2530" i="5"/>
  <c r="AB2530" i="5"/>
  <c r="AA2530" i="5"/>
  <c r="Z2530" i="5"/>
  <c r="Y2530" i="5"/>
  <c r="X2530" i="5"/>
  <c r="W2530" i="5"/>
  <c r="V2530" i="5"/>
  <c r="U2530" i="5"/>
  <c r="T2530" i="5"/>
  <c r="S2530" i="5"/>
  <c r="R2530" i="5"/>
  <c r="Q2530" i="5"/>
  <c r="P2530" i="5"/>
  <c r="O2530" i="5"/>
  <c r="N2530" i="5"/>
  <c r="AD2529" i="5"/>
  <c r="AC2529" i="5"/>
  <c r="AB2529" i="5"/>
  <c r="AA2529" i="5"/>
  <c r="Z2529" i="5"/>
  <c r="Y2529" i="5"/>
  <c r="X2529" i="5"/>
  <c r="W2529" i="5"/>
  <c r="V2529" i="5"/>
  <c r="U2529" i="5"/>
  <c r="T2529" i="5"/>
  <c r="S2529" i="5"/>
  <c r="R2529" i="5"/>
  <c r="Q2529" i="5"/>
  <c r="P2529" i="5"/>
  <c r="O2529" i="5"/>
  <c r="N2529" i="5"/>
  <c r="AD2528" i="5"/>
  <c r="AC2528" i="5"/>
  <c r="AB2528" i="5"/>
  <c r="AA2528" i="5"/>
  <c r="Z2528" i="5"/>
  <c r="Y2528" i="5"/>
  <c r="X2528" i="5"/>
  <c r="W2528" i="5"/>
  <c r="V2528" i="5"/>
  <c r="U2528" i="5"/>
  <c r="T2528" i="5"/>
  <c r="S2528" i="5"/>
  <c r="R2528" i="5"/>
  <c r="Q2528" i="5"/>
  <c r="P2528" i="5"/>
  <c r="O2528" i="5"/>
  <c r="N2528" i="5"/>
  <c r="AD2527" i="5"/>
  <c r="AC2527" i="5"/>
  <c r="AB2527" i="5"/>
  <c r="AA2527" i="5"/>
  <c r="Z2527" i="5"/>
  <c r="Y2527" i="5"/>
  <c r="X2527" i="5"/>
  <c r="W2527" i="5"/>
  <c r="V2527" i="5"/>
  <c r="U2527" i="5"/>
  <c r="T2527" i="5"/>
  <c r="S2527" i="5"/>
  <c r="R2527" i="5"/>
  <c r="Q2527" i="5"/>
  <c r="P2527" i="5"/>
  <c r="O2527" i="5"/>
  <c r="N2527" i="5"/>
  <c r="AD2526" i="5"/>
  <c r="AC2526" i="5"/>
  <c r="AB2526" i="5"/>
  <c r="AA2526" i="5"/>
  <c r="Z2526" i="5"/>
  <c r="Y2526" i="5"/>
  <c r="X2526" i="5"/>
  <c r="W2526" i="5"/>
  <c r="V2526" i="5"/>
  <c r="U2526" i="5"/>
  <c r="T2526" i="5"/>
  <c r="S2526" i="5"/>
  <c r="R2526" i="5"/>
  <c r="Q2526" i="5"/>
  <c r="P2526" i="5"/>
  <c r="O2526" i="5"/>
  <c r="N2526" i="5"/>
  <c r="AD2525" i="5"/>
  <c r="AC2525" i="5"/>
  <c r="AB2525" i="5"/>
  <c r="AA2525" i="5"/>
  <c r="Z2525" i="5"/>
  <c r="Y2525" i="5"/>
  <c r="X2525" i="5"/>
  <c r="W2525" i="5"/>
  <c r="V2525" i="5"/>
  <c r="U2525" i="5"/>
  <c r="T2525" i="5"/>
  <c r="S2525" i="5"/>
  <c r="R2525" i="5"/>
  <c r="Q2525" i="5"/>
  <c r="P2525" i="5"/>
  <c r="O2525" i="5"/>
  <c r="N2525" i="5"/>
  <c r="AD2524" i="5"/>
  <c r="AC2524" i="5"/>
  <c r="AB2524" i="5"/>
  <c r="AA2524" i="5"/>
  <c r="Z2524" i="5"/>
  <c r="Y2524" i="5"/>
  <c r="X2524" i="5"/>
  <c r="W2524" i="5"/>
  <c r="V2524" i="5"/>
  <c r="U2524" i="5"/>
  <c r="T2524" i="5"/>
  <c r="S2524" i="5"/>
  <c r="R2524" i="5"/>
  <c r="Q2524" i="5"/>
  <c r="P2524" i="5"/>
  <c r="O2524" i="5"/>
  <c r="N2524" i="5"/>
  <c r="AD2523" i="5"/>
  <c r="AC2523" i="5"/>
  <c r="AB2523" i="5"/>
  <c r="AA2523" i="5"/>
  <c r="Z2523" i="5"/>
  <c r="Y2523" i="5"/>
  <c r="X2523" i="5"/>
  <c r="W2523" i="5"/>
  <c r="V2523" i="5"/>
  <c r="U2523" i="5"/>
  <c r="T2523" i="5"/>
  <c r="S2523" i="5"/>
  <c r="R2523" i="5"/>
  <c r="Q2523" i="5"/>
  <c r="P2523" i="5"/>
  <c r="O2523" i="5"/>
  <c r="N2523" i="5"/>
  <c r="AD2522" i="5"/>
  <c r="AC2522" i="5"/>
  <c r="AB2522" i="5"/>
  <c r="AA2522" i="5"/>
  <c r="Z2522" i="5"/>
  <c r="Y2522" i="5"/>
  <c r="X2522" i="5"/>
  <c r="W2522" i="5"/>
  <c r="V2522" i="5"/>
  <c r="U2522" i="5"/>
  <c r="T2522" i="5"/>
  <c r="S2522" i="5"/>
  <c r="R2522" i="5"/>
  <c r="Q2522" i="5"/>
  <c r="P2522" i="5"/>
  <c r="O2522" i="5"/>
  <c r="N2522" i="5"/>
  <c r="AD2521" i="5"/>
  <c r="AC2521" i="5"/>
  <c r="AB2521" i="5"/>
  <c r="AA2521" i="5"/>
  <c r="Z2521" i="5"/>
  <c r="Y2521" i="5"/>
  <c r="X2521" i="5"/>
  <c r="W2521" i="5"/>
  <c r="V2521" i="5"/>
  <c r="U2521" i="5"/>
  <c r="T2521" i="5"/>
  <c r="S2521" i="5"/>
  <c r="R2521" i="5"/>
  <c r="Q2521" i="5"/>
  <c r="P2521" i="5"/>
  <c r="O2521" i="5"/>
  <c r="N2521" i="5"/>
  <c r="AD2520" i="5"/>
  <c r="AC2520" i="5"/>
  <c r="AB2520" i="5"/>
  <c r="AA2520" i="5"/>
  <c r="Z2520" i="5"/>
  <c r="Y2520" i="5"/>
  <c r="X2520" i="5"/>
  <c r="W2520" i="5"/>
  <c r="V2520" i="5"/>
  <c r="U2520" i="5"/>
  <c r="T2520" i="5"/>
  <c r="S2520" i="5"/>
  <c r="R2520" i="5"/>
  <c r="Q2520" i="5"/>
  <c r="P2520" i="5"/>
  <c r="O2520" i="5"/>
  <c r="N2520" i="5"/>
  <c r="AD2519" i="5"/>
  <c r="AC2519" i="5"/>
  <c r="AB2519" i="5"/>
  <c r="AA2519" i="5"/>
  <c r="Z2519" i="5"/>
  <c r="Y2519" i="5"/>
  <c r="X2519" i="5"/>
  <c r="W2519" i="5"/>
  <c r="V2519" i="5"/>
  <c r="U2519" i="5"/>
  <c r="T2519" i="5"/>
  <c r="S2519" i="5"/>
  <c r="R2519" i="5"/>
  <c r="Q2519" i="5"/>
  <c r="P2519" i="5"/>
  <c r="O2519" i="5"/>
  <c r="N2519" i="5"/>
  <c r="AD2518" i="5"/>
  <c r="AC2518" i="5"/>
  <c r="AB2518" i="5"/>
  <c r="AA2518" i="5"/>
  <c r="Z2518" i="5"/>
  <c r="Y2518" i="5"/>
  <c r="X2518" i="5"/>
  <c r="W2518" i="5"/>
  <c r="V2518" i="5"/>
  <c r="U2518" i="5"/>
  <c r="T2518" i="5"/>
  <c r="S2518" i="5"/>
  <c r="R2518" i="5"/>
  <c r="Q2518" i="5"/>
  <c r="P2518" i="5"/>
  <c r="O2518" i="5"/>
  <c r="N2518" i="5"/>
  <c r="AD2517" i="5"/>
  <c r="AC2517" i="5"/>
  <c r="AB2517" i="5"/>
  <c r="AA2517" i="5"/>
  <c r="Z2517" i="5"/>
  <c r="Y2517" i="5"/>
  <c r="X2517" i="5"/>
  <c r="W2517" i="5"/>
  <c r="V2517" i="5"/>
  <c r="U2517" i="5"/>
  <c r="T2517" i="5"/>
  <c r="S2517" i="5"/>
  <c r="R2517" i="5"/>
  <c r="Q2517" i="5"/>
  <c r="P2517" i="5"/>
  <c r="O2517" i="5"/>
  <c r="N2517" i="5"/>
  <c r="AD2516" i="5"/>
  <c r="AC2516" i="5"/>
  <c r="AB2516" i="5"/>
  <c r="AA2516" i="5"/>
  <c r="Z2516" i="5"/>
  <c r="Y2516" i="5"/>
  <c r="X2516" i="5"/>
  <c r="W2516" i="5"/>
  <c r="V2516" i="5"/>
  <c r="U2516" i="5"/>
  <c r="T2516" i="5"/>
  <c r="S2516" i="5"/>
  <c r="R2516" i="5"/>
  <c r="Q2516" i="5"/>
  <c r="P2516" i="5"/>
  <c r="O2516" i="5"/>
  <c r="N2516" i="5"/>
  <c r="AD2515" i="5"/>
  <c r="AC2515" i="5"/>
  <c r="AB2515" i="5"/>
  <c r="AA2515" i="5"/>
  <c r="Z2515" i="5"/>
  <c r="Y2515" i="5"/>
  <c r="X2515" i="5"/>
  <c r="W2515" i="5"/>
  <c r="V2515" i="5"/>
  <c r="U2515" i="5"/>
  <c r="T2515" i="5"/>
  <c r="S2515" i="5"/>
  <c r="R2515" i="5"/>
  <c r="Q2515" i="5"/>
  <c r="P2515" i="5"/>
  <c r="O2515" i="5"/>
  <c r="N2515" i="5"/>
  <c r="AD2514" i="5"/>
  <c r="AC2514" i="5"/>
  <c r="AB2514" i="5"/>
  <c r="AA2514" i="5"/>
  <c r="Z2514" i="5"/>
  <c r="Y2514" i="5"/>
  <c r="X2514" i="5"/>
  <c r="W2514" i="5"/>
  <c r="V2514" i="5"/>
  <c r="U2514" i="5"/>
  <c r="T2514" i="5"/>
  <c r="S2514" i="5"/>
  <c r="R2514" i="5"/>
  <c r="Q2514" i="5"/>
  <c r="P2514" i="5"/>
  <c r="O2514" i="5"/>
  <c r="N2514" i="5"/>
  <c r="AD2513" i="5"/>
  <c r="AC2513" i="5"/>
  <c r="AB2513" i="5"/>
  <c r="AA2513" i="5"/>
  <c r="Z2513" i="5"/>
  <c r="Y2513" i="5"/>
  <c r="X2513" i="5"/>
  <c r="W2513" i="5"/>
  <c r="V2513" i="5"/>
  <c r="U2513" i="5"/>
  <c r="T2513" i="5"/>
  <c r="S2513" i="5"/>
  <c r="R2513" i="5"/>
  <c r="Q2513" i="5"/>
  <c r="P2513" i="5"/>
  <c r="O2513" i="5"/>
  <c r="N2513" i="5"/>
  <c r="AD2512" i="5"/>
  <c r="AC2512" i="5"/>
  <c r="AB2512" i="5"/>
  <c r="AA2512" i="5"/>
  <c r="Z2512" i="5"/>
  <c r="Y2512" i="5"/>
  <c r="X2512" i="5"/>
  <c r="W2512" i="5"/>
  <c r="V2512" i="5"/>
  <c r="U2512" i="5"/>
  <c r="T2512" i="5"/>
  <c r="S2512" i="5"/>
  <c r="R2512" i="5"/>
  <c r="Q2512" i="5"/>
  <c r="P2512" i="5"/>
  <c r="O2512" i="5"/>
  <c r="N2512" i="5"/>
  <c r="AD2511" i="5"/>
  <c r="AC2511" i="5"/>
  <c r="AB2511" i="5"/>
  <c r="AA2511" i="5"/>
  <c r="Z2511" i="5"/>
  <c r="Y2511" i="5"/>
  <c r="X2511" i="5"/>
  <c r="W2511" i="5"/>
  <c r="V2511" i="5"/>
  <c r="U2511" i="5"/>
  <c r="T2511" i="5"/>
  <c r="S2511" i="5"/>
  <c r="R2511" i="5"/>
  <c r="Q2511" i="5"/>
  <c r="P2511" i="5"/>
  <c r="O2511" i="5"/>
  <c r="N2511" i="5"/>
  <c r="AD2510" i="5"/>
  <c r="AC2510" i="5"/>
  <c r="AB2510" i="5"/>
  <c r="AA2510" i="5"/>
  <c r="Z2510" i="5"/>
  <c r="Y2510" i="5"/>
  <c r="X2510" i="5"/>
  <c r="W2510" i="5"/>
  <c r="V2510" i="5"/>
  <c r="U2510" i="5"/>
  <c r="T2510" i="5"/>
  <c r="S2510" i="5"/>
  <c r="R2510" i="5"/>
  <c r="Q2510" i="5"/>
  <c r="P2510" i="5"/>
  <c r="O2510" i="5"/>
  <c r="N2510" i="5"/>
  <c r="AD2509" i="5"/>
  <c r="AC2509" i="5"/>
  <c r="AB2509" i="5"/>
  <c r="AA2509" i="5"/>
  <c r="Z2509" i="5"/>
  <c r="Y2509" i="5"/>
  <c r="X2509" i="5"/>
  <c r="W2509" i="5"/>
  <c r="V2509" i="5"/>
  <c r="U2509" i="5"/>
  <c r="T2509" i="5"/>
  <c r="S2509" i="5"/>
  <c r="R2509" i="5"/>
  <c r="Q2509" i="5"/>
  <c r="P2509" i="5"/>
  <c r="O2509" i="5"/>
  <c r="N2509" i="5"/>
  <c r="AD2508" i="5"/>
  <c r="AC2508" i="5"/>
  <c r="AB2508" i="5"/>
  <c r="AA2508" i="5"/>
  <c r="Z2508" i="5"/>
  <c r="Y2508" i="5"/>
  <c r="X2508" i="5"/>
  <c r="W2508" i="5"/>
  <c r="V2508" i="5"/>
  <c r="U2508" i="5"/>
  <c r="T2508" i="5"/>
  <c r="S2508" i="5"/>
  <c r="R2508" i="5"/>
  <c r="Q2508" i="5"/>
  <c r="P2508" i="5"/>
  <c r="O2508" i="5"/>
  <c r="N2508" i="5"/>
  <c r="AD2507" i="5"/>
  <c r="AC2507" i="5"/>
  <c r="AB2507" i="5"/>
  <c r="AA2507" i="5"/>
  <c r="Z2507" i="5"/>
  <c r="Y2507" i="5"/>
  <c r="X2507" i="5"/>
  <c r="W2507" i="5"/>
  <c r="V2507" i="5"/>
  <c r="U2507" i="5"/>
  <c r="T2507" i="5"/>
  <c r="S2507" i="5"/>
  <c r="R2507" i="5"/>
  <c r="Q2507" i="5"/>
  <c r="P2507" i="5"/>
  <c r="O2507" i="5"/>
  <c r="N2507" i="5"/>
  <c r="AD2506" i="5"/>
  <c r="AC2506" i="5"/>
  <c r="AB2506" i="5"/>
  <c r="AA2506" i="5"/>
  <c r="Z2506" i="5"/>
  <c r="Y2506" i="5"/>
  <c r="X2506" i="5"/>
  <c r="W2506" i="5"/>
  <c r="V2506" i="5"/>
  <c r="U2506" i="5"/>
  <c r="T2506" i="5"/>
  <c r="S2506" i="5"/>
  <c r="R2506" i="5"/>
  <c r="Q2506" i="5"/>
  <c r="P2506" i="5"/>
  <c r="O2506" i="5"/>
  <c r="N2506" i="5"/>
  <c r="AD2505" i="5"/>
  <c r="AC2505" i="5"/>
  <c r="AB2505" i="5"/>
  <c r="AA2505" i="5"/>
  <c r="Z2505" i="5"/>
  <c r="Y2505" i="5"/>
  <c r="X2505" i="5"/>
  <c r="W2505" i="5"/>
  <c r="V2505" i="5"/>
  <c r="U2505" i="5"/>
  <c r="T2505" i="5"/>
  <c r="S2505" i="5"/>
  <c r="R2505" i="5"/>
  <c r="Q2505" i="5"/>
  <c r="P2505" i="5"/>
  <c r="O2505" i="5"/>
  <c r="N2505" i="5"/>
  <c r="AD2504" i="5"/>
  <c r="AC2504" i="5"/>
  <c r="AB2504" i="5"/>
  <c r="AA2504" i="5"/>
  <c r="Z2504" i="5"/>
  <c r="Y2504" i="5"/>
  <c r="X2504" i="5"/>
  <c r="W2504" i="5"/>
  <c r="V2504" i="5"/>
  <c r="U2504" i="5"/>
  <c r="T2504" i="5"/>
  <c r="S2504" i="5"/>
  <c r="R2504" i="5"/>
  <c r="Q2504" i="5"/>
  <c r="P2504" i="5"/>
  <c r="O2504" i="5"/>
  <c r="N2504" i="5"/>
  <c r="AD2503" i="5"/>
  <c r="AC2503" i="5"/>
  <c r="AB2503" i="5"/>
  <c r="AA2503" i="5"/>
  <c r="Z2503" i="5"/>
  <c r="Y2503" i="5"/>
  <c r="X2503" i="5"/>
  <c r="W2503" i="5"/>
  <c r="V2503" i="5"/>
  <c r="U2503" i="5"/>
  <c r="T2503" i="5"/>
  <c r="S2503" i="5"/>
  <c r="R2503" i="5"/>
  <c r="Q2503" i="5"/>
  <c r="P2503" i="5"/>
  <c r="O2503" i="5"/>
  <c r="N2503" i="5"/>
  <c r="AD2502" i="5"/>
  <c r="AC2502" i="5"/>
  <c r="AB2502" i="5"/>
  <c r="AA2502" i="5"/>
  <c r="Z2502" i="5"/>
  <c r="Y2502" i="5"/>
  <c r="X2502" i="5"/>
  <c r="W2502" i="5"/>
  <c r="V2502" i="5"/>
  <c r="U2502" i="5"/>
  <c r="T2502" i="5"/>
  <c r="S2502" i="5"/>
  <c r="R2502" i="5"/>
  <c r="Q2502" i="5"/>
  <c r="P2502" i="5"/>
  <c r="O2502" i="5"/>
  <c r="N2502" i="5"/>
  <c r="AD2501" i="5"/>
  <c r="AC2501" i="5"/>
  <c r="AB2501" i="5"/>
  <c r="AA2501" i="5"/>
  <c r="Z2501" i="5"/>
  <c r="Y2501" i="5"/>
  <c r="X2501" i="5"/>
  <c r="W2501" i="5"/>
  <c r="V2501" i="5"/>
  <c r="U2501" i="5"/>
  <c r="T2501" i="5"/>
  <c r="S2501" i="5"/>
  <c r="R2501" i="5"/>
  <c r="Q2501" i="5"/>
  <c r="P2501" i="5"/>
  <c r="O2501" i="5"/>
  <c r="N2501" i="5"/>
  <c r="AD2500" i="5"/>
  <c r="AC2500" i="5"/>
  <c r="AB2500" i="5"/>
  <c r="AA2500" i="5"/>
  <c r="Z2500" i="5"/>
  <c r="Y2500" i="5"/>
  <c r="X2500" i="5"/>
  <c r="W2500" i="5"/>
  <c r="V2500" i="5"/>
  <c r="U2500" i="5"/>
  <c r="T2500" i="5"/>
  <c r="S2500" i="5"/>
  <c r="R2500" i="5"/>
  <c r="Q2500" i="5"/>
  <c r="P2500" i="5"/>
  <c r="O2500" i="5"/>
  <c r="N2500" i="5"/>
  <c r="AD2499" i="5"/>
  <c r="AC2499" i="5"/>
  <c r="AB2499" i="5"/>
  <c r="AA2499" i="5"/>
  <c r="Z2499" i="5"/>
  <c r="Y2499" i="5"/>
  <c r="X2499" i="5"/>
  <c r="W2499" i="5"/>
  <c r="V2499" i="5"/>
  <c r="U2499" i="5"/>
  <c r="T2499" i="5"/>
  <c r="S2499" i="5"/>
  <c r="R2499" i="5"/>
  <c r="Q2499" i="5"/>
  <c r="P2499" i="5"/>
  <c r="O2499" i="5"/>
  <c r="N2499" i="5"/>
  <c r="AD2498" i="5"/>
  <c r="AC2498" i="5"/>
  <c r="AB2498" i="5"/>
  <c r="AA2498" i="5"/>
  <c r="Z2498" i="5"/>
  <c r="Y2498" i="5"/>
  <c r="X2498" i="5"/>
  <c r="W2498" i="5"/>
  <c r="V2498" i="5"/>
  <c r="U2498" i="5"/>
  <c r="T2498" i="5"/>
  <c r="S2498" i="5"/>
  <c r="R2498" i="5"/>
  <c r="Q2498" i="5"/>
  <c r="P2498" i="5"/>
  <c r="O2498" i="5"/>
  <c r="N2498" i="5"/>
  <c r="AD2497" i="5"/>
  <c r="AC2497" i="5"/>
  <c r="AB2497" i="5"/>
  <c r="AA2497" i="5"/>
  <c r="Z2497" i="5"/>
  <c r="Y2497" i="5"/>
  <c r="X2497" i="5"/>
  <c r="W2497" i="5"/>
  <c r="V2497" i="5"/>
  <c r="U2497" i="5"/>
  <c r="T2497" i="5"/>
  <c r="S2497" i="5"/>
  <c r="R2497" i="5"/>
  <c r="Q2497" i="5"/>
  <c r="P2497" i="5"/>
  <c r="O2497" i="5"/>
  <c r="N2497" i="5"/>
  <c r="AD2496" i="5"/>
  <c r="AC2496" i="5"/>
  <c r="AB2496" i="5"/>
  <c r="AA2496" i="5"/>
  <c r="Z2496" i="5"/>
  <c r="Y2496" i="5"/>
  <c r="X2496" i="5"/>
  <c r="W2496" i="5"/>
  <c r="V2496" i="5"/>
  <c r="U2496" i="5"/>
  <c r="T2496" i="5"/>
  <c r="S2496" i="5"/>
  <c r="R2496" i="5"/>
  <c r="Q2496" i="5"/>
  <c r="P2496" i="5"/>
  <c r="O2496" i="5"/>
  <c r="N2496" i="5"/>
  <c r="AD2495" i="5"/>
  <c r="AC2495" i="5"/>
  <c r="AB2495" i="5"/>
  <c r="AA2495" i="5"/>
  <c r="Z2495" i="5"/>
  <c r="Y2495" i="5"/>
  <c r="X2495" i="5"/>
  <c r="W2495" i="5"/>
  <c r="V2495" i="5"/>
  <c r="U2495" i="5"/>
  <c r="T2495" i="5"/>
  <c r="S2495" i="5"/>
  <c r="R2495" i="5"/>
  <c r="Q2495" i="5"/>
  <c r="P2495" i="5"/>
  <c r="O2495" i="5"/>
  <c r="N2495" i="5"/>
  <c r="AD2494" i="5"/>
  <c r="AC2494" i="5"/>
  <c r="AB2494" i="5"/>
  <c r="AA2494" i="5"/>
  <c r="Z2494" i="5"/>
  <c r="Y2494" i="5"/>
  <c r="X2494" i="5"/>
  <c r="W2494" i="5"/>
  <c r="V2494" i="5"/>
  <c r="U2494" i="5"/>
  <c r="T2494" i="5"/>
  <c r="S2494" i="5"/>
  <c r="R2494" i="5"/>
  <c r="Q2494" i="5"/>
  <c r="P2494" i="5"/>
  <c r="O2494" i="5"/>
  <c r="N2494" i="5"/>
  <c r="AD2493" i="5"/>
  <c r="AC2493" i="5"/>
  <c r="AB2493" i="5"/>
  <c r="AA2493" i="5"/>
  <c r="Z2493" i="5"/>
  <c r="Y2493" i="5"/>
  <c r="X2493" i="5"/>
  <c r="W2493" i="5"/>
  <c r="V2493" i="5"/>
  <c r="U2493" i="5"/>
  <c r="T2493" i="5"/>
  <c r="S2493" i="5"/>
  <c r="R2493" i="5"/>
  <c r="Q2493" i="5"/>
  <c r="P2493" i="5"/>
  <c r="O2493" i="5"/>
  <c r="N2493" i="5"/>
  <c r="AD2492" i="5"/>
  <c r="AC2492" i="5"/>
  <c r="AB2492" i="5"/>
  <c r="AA2492" i="5"/>
  <c r="Z2492" i="5"/>
  <c r="Y2492" i="5"/>
  <c r="X2492" i="5"/>
  <c r="W2492" i="5"/>
  <c r="V2492" i="5"/>
  <c r="U2492" i="5"/>
  <c r="T2492" i="5"/>
  <c r="S2492" i="5"/>
  <c r="R2492" i="5"/>
  <c r="Q2492" i="5"/>
  <c r="P2492" i="5"/>
  <c r="O2492" i="5"/>
  <c r="N2492" i="5"/>
  <c r="AD2491" i="5"/>
  <c r="AC2491" i="5"/>
  <c r="AB2491" i="5"/>
  <c r="AA2491" i="5"/>
  <c r="Z2491" i="5"/>
  <c r="Y2491" i="5"/>
  <c r="X2491" i="5"/>
  <c r="W2491" i="5"/>
  <c r="V2491" i="5"/>
  <c r="U2491" i="5"/>
  <c r="T2491" i="5"/>
  <c r="S2491" i="5"/>
  <c r="R2491" i="5"/>
  <c r="Q2491" i="5"/>
  <c r="P2491" i="5"/>
  <c r="O2491" i="5"/>
  <c r="N2491" i="5"/>
  <c r="AD2490" i="5"/>
  <c r="AC2490" i="5"/>
  <c r="AB2490" i="5"/>
  <c r="AA2490" i="5"/>
  <c r="Z2490" i="5"/>
  <c r="Y2490" i="5"/>
  <c r="X2490" i="5"/>
  <c r="W2490" i="5"/>
  <c r="V2490" i="5"/>
  <c r="U2490" i="5"/>
  <c r="T2490" i="5"/>
  <c r="S2490" i="5"/>
  <c r="R2490" i="5"/>
  <c r="Q2490" i="5"/>
  <c r="P2490" i="5"/>
  <c r="O2490" i="5"/>
  <c r="N2490" i="5"/>
  <c r="AD2489" i="5"/>
  <c r="AC2489" i="5"/>
  <c r="AB2489" i="5"/>
  <c r="AA2489" i="5"/>
  <c r="Z2489" i="5"/>
  <c r="Y2489" i="5"/>
  <c r="X2489" i="5"/>
  <c r="W2489" i="5"/>
  <c r="V2489" i="5"/>
  <c r="U2489" i="5"/>
  <c r="T2489" i="5"/>
  <c r="S2489" i="5"/>
  <c r="R2489" i="5"/>
  <c r="Q2489" i="5"/>
  <c r="P2489" i="5"/>
  <c r="O2489" i="5"/>
  <c r="N2489" i="5"/>
  <c r="AD2488" i="5"/>
  <c r="AC2488" i="5"/>
  <c r="AB2488" i="5"/>
  <c r="AA2488" i="5"/>
  <c r="Z2488" i="5"/>
  <c r="Y2488" i="5"/>
  <c r="X2488" i="5"/>
  <c r="W2488" i="5"/>
  <c r="V2488" i="5"/>
  <c r="U2488" i="5"/>
  <c r="T2488" i="5"/>
  <c r="S2488" i="5"/>
  <c r="R2488" i="5"/>
  <c r="Q2488" i="5"/>
  <c r="P2488" i="5"/>
  <c r="O2488" i="5"/>
  <c r="N2488" i="5"/>
  <c r="AD2487" i="5"/>
  <c r="AC2487" i="5"/>
  <c r="AB2487" i="5"/>
  <c r="AA2487" i="5"/>
  <c r="Z2487" i="5"/>
  <c r="Y2487" i="5"/>
  <c r="X2487" i="5"/>
  <c r="W2487" i="5"/>
  <c r="V2487" i="5"/>
  <c r="U2487" i="5"/>
  <c r="T2487" i="5"/>
  <c r="S2487" i="5"/>
  <c r="R2487" i="5"/>
  <c r="Q2487" i="5"/>
  <c r="P2487" i="5"/>
  <c r="O2487" i="5"/>
  <c r="N2487" i="5"/>
  <c r="AD2486" i="5"/>
  <c r="AC2486" i="5"/>
  <c r="AB2486" i="5"/>
  <c r="AA2486" i="5"/>
  <c r="Z2486" i="5"/>
  <c r="Y2486" i="5"/>
  <c r="X2486" i="5"/>
  <c r="W2486" i="5"/>
  <c r="V2486" i="5"/>
  <c r="U2486" i="5"/>
  <c r="T2486" i="5"/>
  <c r="S2486" i="5"/>
  <c r="R2486" i="5"/>
  <c r="Q2486" i="5"/>
  <c r="P2486" i="5"/>
  <c r="O2486" i="5"/>
  <c r="N2486" i="5"/>
  <c r="AD2485" i="5"/>
  <c r="AC2485" i="5"/>
  <c r="AB2485" i="5"/>
  <c r="AA2485" i="5"/>
  <c r="Z2485" i="5"/>
  <c r="Y2485" i="5"/>
  <c r="X2485" i="5"/>
  <c r="W2485" i="5"/>
  <c r="V2485" i="5"/>
  <c r="U2485" i="5"/>
  <c r="T2485" i="5"/>
  <c r="S2485" i="5"/>
  <c r="R2485" i="5"/>
  <c r="Q2485" i="5"/>
  <c r="P2485" i="5"/>
  <c r="O2485" i="5"/>
  <c r="N2485" i="5"/>
  <c r="AD2484" i="5"/>
  <c r="AC2484" i="5"/>
  <c r="AB2484" i="5"/>
  <c r="AA2484" i="5"/>
  <c r="Z2484" i="5"/>
  <c r="Y2484" i="5"/>
  <c r="X2484" i="5"/>
  <c r="W2484" i="5"/>
  <c r="V2484" i="5"/>
  <c r="U2484" i="5"/>
  <c r="T2484" i="5"/>
  <c r="S2484" i="5"/>
  <c r="R2484" i="5"/>
  <c r="Q2484" i="5"/>
  <c r="P2484" i="5"/>
  <c r="O2484" i="5"/>
  <c r="N2484" i="5"/>
  <c r="AD2483" i="5"/>
  <c r="AC2483" i="5"/>
  <c r="AB2483" i="5"/>
  <c r="AA2483" i="5"/>
  <c r="Z2483" i="5"/>
  <c r="Y2483" i="5"/>
  <c r="X2483" i="5"/>
  <c r="W2483" i="5"/>
  <c r="V2483" i="5"/>
  <c r="U2483" i="5"/>
  <c r="T2483" i="5"/>
  <c r="S2483" i="5"/>
  <c r="R2483" i="5"/>
  <c r="Q2483" i="5"/>
  <c r="P2483" i="5"/>
  <c r="O2483" i="5"/>
  <c r="N2483" i="5"/>
  <c r="AD2482" i="5"/>
  <c r="AC2482" i="5"/>
  <c r="AB2482" i="5"/>
  <c r="AA2482" i="5"/>
  <c r="Z2482" i="5"/>
  <c r="Y2482" i="5"/>
  <c r="X2482" i="5"/>
  <c r="W2482" i="5"/>
  <c r="V2482" i="5"/>
  <c r="U2482" i="5"/>
  <c r="T2482" i="5"/>
  <c r="S2482" i="5"/>
  <c r="R2482" i="5"/>
  <c r="Q2482" i="5"/>
  <c r="P2482" i="5"/>
  <c r="O2482" i="5"/>
  <c r="N2482" i="5"/>
  <c r="AD2481" i="5"/>
  <c r="AC2481" i="5"/>
  <c r="AB2481" i="5"/>
  <c r="AA2481" i="5"/>
  <c r="Z2481" i="5"/>
  <c r="Y2481" i="5"/>
  <c r="X2481" i="5"/>
  <c r="W2481" i="5"/>
  <c r="V2481" i="5"/>
  <c r="U2481" i="5"/>
  <c r="T2481" i="5"/>
  <c r="S2481" i="5"/>
  <c r="R2481" i="5"/>
  <c r="Q2481" i="5"/>
  <c r="P2481" i="5"/>
  <c r="O2481" i="5"/>
  <c r="N2481" i="5"/>
  <c r="AD2480" i="5"/>
  <c r="AC2480" i="5"/>
  <c r="AB2480" i="5"/>
  <c r="AA2480" i="5"/>
  <c r="Z2480" i="5"/>
  <c r="Y2480" i="5"/>
  <c r="X2480" i="5"/>
  <c r="W2480" i="5"/>
  <c r="V2480" i="5"/>
  <c r="U2480" i="5"/>
  <c r="T2480" i="5"/>
  <c r="S2480" i="5"/>
  <c r="R2480" i="5"/>
  <c r="Q2480" i="5"/>
  <c r="P2480" i="5"/>
  <c r="O2480" i="5"/>
  <c r="N2480" i="5"/>
  <c r="AD2479" i="5"/>
  <c r="AC2479" i="5"/>
  <c r="AB2479" i="5"/>
  <c r="AA2479" i="5"/>
  <c r="Z2479" i="5"/>
  <c r="Y2479" i="5"/>
  <c r="X2479" i="5"/>
  <c r="W2479" i="5"/>
  <c r="V2479" i="5"/>
  <c r="U2479" i="5"/>
  <c r="T2479" i="5"/>
  <c r="S2479" i="5"/>
  <c r="R2479" i="5"/>
  <c r="Q2479" i="5"/>
  <c r="P2479" i="5"/>
  <c r="O2479" i="5"/>
  <c r="N2479" i="5"/>
  <c r="AD2478" i="5"/>
  <c r="AC2478" i="5"/>
  <c r="AB2478" i="5"/>
  <c r="AA2478" i="5"/>
  <c r="Z2478" i="5"/>
  <c r="Y2478" i="5"/>
  <c r="X2478" i="5"/>
  <c r="W2478" i="5"/>
  <c r="V2478" i="5"/>
  <c r="U2478" i="5"/>
  <c r="T2478" i="5"/>
  <c r="S2478" i="5"/>
  <c r="R2478" i="5"/>
  <c r="Q2478" i="5"/>
  <c r="P2478" i="5"/>
  <c r="O2478" i="5"/>
  <c r="N2478" i="5"/>
  <c r="AD2477" i="5"/>
  <c r="AC2477" i="5"/>
  <c r="AB2477" i="5"/>
  <c r="AA2477" i="5"/>
  <c r="Z2477" i="5"/>
  <c r="Y2477" i="5"/>
  <c r="X2477" i="5"/>
  <c r="W2477" i="5"/>
  <c r="V2477" i="5"/>
  <c r="U2477" i="5"/>
  <c r="T2477" i="5"/>
  <c r="S2477" i="5"/>
  <c r="R2477" i="5"/>
  <c r="Q2477" i="5"/>
  <c r="P2477" i="5"/>
  <c r="O2477" i="5"/>
  <c r="N2477" i="5"/>
  <c r="AD2476" i="5"/>
  <c r="AC2476" i="5"/>
  <c r="AB2476" i="5"/>
  <c r="AA2476" i="5"/>
  <c r="Z2476" i="5"/>
  <c r="Y2476" i="5"/>
  <c r="X2476" i="5"/>
  <c r="W2476" i="5"/>
  <c r="V2476" i="5"/>
  <c r="U2476" i="5"/>
  <c r="T2476" i="5"/>
  <c r="S2476" i="5"/>
  <c r="R2476" i="5"/>
  <c r="Q2476" i="5"/>
  <c r="P2476" i="5"/>
  <c r="O2476" i="5"/>
  <c r="N2476" i="5"/>
  <c r="AD2475" i="5"/>
  <c r="AC2475" i="5"/>
  <c r="AB2475" i="5"/>
  <c r="AA2475" i="5"/>
  <c r="Z2475" i="5"/>
  <c r="Y2475" i="5"/>
  <c r="X2475" i="5"/>
  <c r="W2475" i="5"/>
  <c r="V2475" i="5"/>
  <c r="U2475" i="5"/>
  <c r="T2475" i="5"/>
  <c r="S2475" i="5"/>
  <c r="R2475" i="5"/>
  <c r="Q2475" i="5"/>
  <c r="P2475" i="5"/>
  <c r="O2475" i="5"/>
  <c r="N2475" i="5"/>
  <c r="AD2474" i="5"/>
  <c r="AC2474" i="5"/>
  <c r="AB2474" i="5"/>
  <c r="AA2474" i="5"/>
  <c r="Z2474" i="5"/>
  <c r="Y2474" i="5"/>
  <c r="X2474" i="5"/>
  <c r="W2474" i="5"/>
  <c r="V2474" i="5"/>
  <c r="U2474" i="5"/>
  <c r="T2474" i="5"/>
  <c r="S2474" i="5"/>
  <c r="R2474" i="5"/>
  <c r="Q2474" i="5"/>
  <c r="P2474" i="5"/>
  <c r="O2474" i="5"/>
  <c r="N2474" i="5"/>
  <c r="AD2473" i="5"/>
  <c r="AC2473" i="5"/>
  <c r="AB2473" i="5"/>
  <c r="AA2473" i="5"/>
  <c r="Z2473" i="5"/>
  <c r="Y2473" i="5"/>
  <c r="X2473" i="5"/>
  <c r="W2473" i="5"/>
  <c r="V2473" i="5"/>
  <c r="U2473" i="5"/>
  <c r="T2473" i="5"/>
  <c r="S2473" i="5"/>
  <c r="R2473" i="5"/>
  <c r="Q2473" i="5"/>
  <c r="P2473" i="5"/>
  <c r="O2473" i="5"/>
  <c r="N2473" i="5"/>
  <c r="AD2472" i="5"/>
  <c r="AC2472" i="5"/>
  <c r="AB2472" i="5"/>
  <c r="AA2472" i="5"/>
  <c r="Z2472" i="5"/>
  <c r="Y2472" i="5"/>
  <c r="X2472" i="5"/>
  <c r="W2472" i="5"/>
  <c r="V2472" i="5"/>
  <c r="U2472" i="5"/>
  <c r="T2472" i="5"/>
  <c r="S2472" i="5"/>
  <c r="R2472" i="5"/>
  <c r="Q2472" i="5"/>
  <c r="P2472" i="5"/>
  <c r="O2472" i="5"/>
  <c r="N2472" i="5"/>
  <c r="AD2471" i="5"/>
  <c r="AC2471" i="5"/>
  <c r="AB2471" i="5"/>
  <c r="AA2471" i="5"/>
  <c r="Z2471" i="5"/>
  <c r="Y2471" i="5"/>
  <c r="X2471" i="5"/>
  <c r="W2471" i="5"/>
  <c r="V2471" i="5"/>
  <c r="U2471" i="5"/>
  <c r="T2471" i="5"/>
  <c r="S2471" i="5"/>
  <c r="R2471" i="5"/>
  <c r="Q2471" i="5"/>
  <c r="P2471" i="5"/>
  <c r="O2471" i="5"/>
  <c r="N2471" i="5"/>
  <c r="AD2470" i="5"/>
  <c r="AC2470" i="5"/>
  <c r="AB2470" i="5"/>
  <c r="AA2470" i="5"/>
  <c r="Z2470" i="5"/>
  <c r="Y2470" i="5"/>
  <c r="X2470" i="5"/>
  <c r="W2470" i="5"/>
  <c r="V2470" i="5"/>
  <c r="U2470" i="5"/>
  <c r="T2470" i="5"/>
  <c r="S2470" i="5"/>
  <c r="R2470" i="5"/>
  <c r="Q2470" i="5"/>
  <c r="P2470" i="5"/>
  <c r="O2470" i="5"/>
  <c r="N2470" i="5"/>
  <c r="AD2469" i="5"/>
  <c r="AC2469" i="5"/>
  <c r="AB2469" i="5"/>
  <c r="AA2469" i="5"/>
  <c r="Z2469" i="5"/>
  <c r="Y2469" i="5"/>
  <c r="X2469" i="5"/>
  <c r="W2469" i="5"/>
  <c r="V2469" i="5"/>
  <c r="U2469" i="5"/>
  <c r="T2469" i="5"/>
  <c r="S2469" i="5"/>
  <c r="R2469" i="5"/>
  <c r="Q2469" i="5"/>
  <c r="P2469" i="5"/>
  <c r="O2469" i="5"/>
  <c r="N2469" i="5"/>
  <c r="AD2468" i="5"/>
  <c r="AC2468" i="5"/>
  <c r="AB2468" i="5"/>
  <c r="AA2468" i="5"/>
  <c r="Z2468" i="5"/>
  <c r="Y2468" i="5"/>
  <c r="X2468" i="5"/>
  <c r="W2468" i="5"/>
  <c r="V2468" i="5"/>
  <c r="U2468" i="5"/>
  <c r="T2468" i="5"/>
  <c r="S2468" i="5"/>
  <c r="R2468" i="5"/>
  <c r="Q2468" i="5"/>
  <c r="P2468" i="5"/>
  <c r="O2468" i="5"/>
  <c r="N2468" i="5"/>
  <c r="AD2467" i="5"/>
  <c r="AC2467" i="5"/>
  <c r="AB2467" i="5"/>
  <c r="AA2467" i="5"/>
  <c r="Z2467" i="5"/>
  <c r="Y2467" i="5"/>
  <c r="X2467" i="5"/>
  <c r="W2467" i="5"/>
  <c r="V2467" i="5"/>
  <c r="U2467" i="5"/>
  <c r="T2467" i="5"/>
  <c r="S2467" i="5"/>
  <c r="R2467" i="5"/>
  <c r="Q2467" i="5"/>
  <c r="P2467" i="5"/>
  <c r="O2467" i="5"/>
  <c r="N2467" i="5"/>
  <c r="AD2466" i="5"/>
  <c r="AC2466" i="5"/>
  <c r="AB2466" i="5"/>
  <c r="AA2466" i="5"/>
  <c r="Z2466" i="5"/>
  <c r="Y2466" i="5"/>
  <c r="X2466" i="5"/>
  <c r="W2466" i="5"/>
  <c r="V2466" i="5"/>
  <c r="U2466" i="5"/>
  <c r="T2466" i="5"/>
  <c r="S2466" i="5"/>
  <c r="R2466" i="5"/>
  <c r="Q2466" i="5"/>
  <c r="P2466" i="5"/>
  <c r="O2466" i="5"/>
  <c r="N2466" i="5"/>
  <c r="AD2465" i="5"/>
  <c r="AC2465" i="5"/>
  <c r="AB2465" i="5"/>
  <c r="AA2465" i="5"/>
  <c r="Z2465" i="5"/>
  <c r="Y2465" i="5"/>
  <c r="X2465" i="5"/>
  <c r="W2465" i="5"/>
  <c r="V2465" i="5"/>
  <c r="U2465" i="5"/>
  <c r="T2465" i="5"/>
  <c r="S2465" i="5"/>
  <c r="R2465" i="5"/>
  <c r="Q2465" i="5"/>
  <c r="P2465" i="5"/>
  <c r="O2465" i="5"/>
  <c r="N2465" i="5"/>
  <c r="AD2464" i="5"/>
  <c r="AC2464" i="5"/>
  <c r="AB2464" i="5"/>
  <c r="AA2464" i="5"/>
  <c r="Z2464" i="5"/>
  <c r="Y2464" i="5"/>
  <c r="X2464" i="5"/>
  <c r="W2464" i="5"/>
  <c r="V2464" i="5"/>
  <c r="U2464" i="5"/>
  <c r="T2464" i="5"/>
  <c r="S2464" i="5"/>
  <c r="R2464" i="5"/>
  <c r="Q2464" i="5"/>
  <c r="P2464" i="5"/>
  <c r="O2464" i="5"/>
  <c r="N2464" i="5"/>
  <c r="AD2463" i="5"/>
  <c r="AC2463" i="5"/>
  <c r="AB2463" i="5"/>
  <c r="AA2463" i="5"/>
  <c r="Z2463" i="5"/>
  <c r="Y2463" i="5"/>
  <c r="X2463" i="5"/>
  <c r="W2463" i="5"/>
  <c r="V2463" i="5"/>
  <c r="U2463" i="5"/>
  <c r="T2463" i="5"/>
  <c r="S2463" i="5"/>
  <c r="R2463" i="5"/>
  <c r="Q2463" i="5"/>
  <c r="P2463" i="5"/>
  <c r="O2463" i="5"/>
  <c r="N2463" i="5"/>
  <c r="AD2462" i="5"/>
  <c r="AC2462" i="5"/>
  <c r="AB2462" i="5"/>
  <c r="AA2462" i="5"/>
  <c r="Z2462" i="5"/>
  <c r="Y2462" i="5"/>
  <c r="X2462" i="5"/>
  <c r="W2462" i="5"/>
  <c r="V2462" i="5"/>
  <c r="U2462" i="5"/>
  <c r="T2462" i="5"/>
  <c r="S2462" i="5"/>
  <c r="R2462" i="5"/>
  <c r="Q2462" i="5"/>
  <c r="P2462" i="5"/>
  <c r="O2462" i="5"/>
  <c r="N2462" i="5"/>
  <c r="AD2461" i="5"/>
  <c r="AC2461" i="5"/>
  <c r="AB2461" i="5"/>
  <c r="AA2461" i="5"/>
  <c r="Z2461" i="5"/>
  <c r="Y2461" i="5"/>
  <c r="X2461" i="5"/>
  <c r="W2461" i="5"/>
  <c r="V2461" i="5"/>
  <c r="U2461" i="5"/>
  <c r="T2461" i="5"/>
  <c r="S2461" i="5"/>
  <c r="R2461" i="5"/>
  <c r="Q2461" i="5"/>
  <c r="P2461" i="5"/>
  <c r="O2461" i="5"/>
  <c r="N2461" i="5"/>
  <c r="AD2460" i="5"/>
  <c r="AC2460" i="5"/>
  <c r="AB2460" i="5"/>
  <c r="AA2460" i="5"/>
  <c r="Z2460" i="5"/>
  <c r="Y2460" i="5"/>
  <c r="X2460" i="5"/>
  <c r="W2460" i="5"/>
  <c r="V2460" i="5"/>
  <c r="U2460" i="5"/>
  <c r="T2460" i="5"/>
  <c r="S2460" i="5"/>
  <c r="R2460" i="5"/>
  <c r="Q2460" i="5"/>
  <c r="P2460" i="5"/>
  <c r="O2460" i="5"/>
  <c r="N2460" i="5"/>
  <c r="AD2459" i="5"/>
  <c r="AC2459" i="5"/>
  <c r="AB2459" i="5"/>
  <c r="AA2459" i="5"/>
  <c r="Z2459" i="5"/>
  <c r="Y2459" i="5"/>
  <c r="X2459" i="5"/>
  <c r="W2459" i="5"/>
  <c r="V2459" i="5"/>
  <c r="U2459" i="5"/>
  <c r="T2459" i="5"/>
  <c r="S2459" i="5"/>
  <c r="R2459" i="5"/>
  <c r="Q2459" i="5"/>
  <c r="P2459" i="5"/>
  <c r="O2459" i="5"/>
  <c r="N2459" i="5"/>
  <c r="AD2458" i="5"/>
  <c r="AC2458" i="5"/>
  <c r="AB2458" i="5"/>
  <c r="AA2458" i="5"/>
  <c r="Z2458" i="5"/>
  <c r="Y2458" i="5"/>
  <c r="X2458" i="5"/>
  <c r="W2458" i="5"/>
  <c r="V2458" i="5"/>
  <c r="U2458" i="5"/>
  <c r="T2458" i="5"/>
  <c r="S2458" i="5"/>
  <c r="R2458" i="5"/>
  <c r="Q2458" i="5"/>
  <c r="P2458" i="5"/>
  <c r="O2458" i="5"/>
  <c r="N2458" i="5"/>
  <c r="AD2457" i="5"/>
  <c r="AC2457" i="5"/>
  <c r="AB2457" i="5"/>
  <c r="AA2457" i="5"/>
  <c r="Z2457" i="5"/>
  <c r="Y2457" i="5"/>
  <c r="X2457" i="5"/>
  <c r="W2457" i="5"/>
  <c r="V2457" i="5"/>
  <c r="U2457" i="5"/>
  <c r="T2457" i="5"/>
  <c r="S2457" i="5"/>
  <c r="R2457" i="5"/>
  <c r="Q2457" i="5"/>
  <c r="P2457" i="5"/>
  <c r="O2457" i="5"/>
  <c r="N2457" i="5"/>
  <c r="AD2456" i="5"/>
  <c r="AC2456" i="5"/>
  <c r="AB2456" i="5"/>
  <c r="AA2456" i="5"/>
  <c r="Z2456" i="5"/>
  <c r="Y2456" i="5"/>
  <c r="X2456" i="5"/>
  <c r="W2456" i="5"/>
  <c r="V2456" i="5"/>
  <c r="U2456" i="5"/>
  <c r="T2456" i="5"/>
  <c r="S2456" i="5"/>
  <c r="R2456" i="5"/>
  <c r="Q2456" i="5"/>
  <c r="P2456" i="5"/>
  <c r="O2456" i="5"/>
  <c r="N2456" i="5"/>
  <c r="AD2455" i="5"/>
  <c r="AC2455" i="5"/>
  <c r="AB2455" i="5"/>
  <c r="AA2455" i="5"/>
  <c r="Z2455" i="5"/>
  <c r="Y2455" i="5"/>
  <c r="X2455" i="5"/>
  <c r="W2455" i="5"/>
  <c r="V2455" i="5"/>
  <c r="U2455" i="5"/>
  <c r="T2455" i="5"/>
  <c r="S2455" i="5"/>
  <c r="R2455" i="5"/>
  <c r="Q2455" i="5"/>
  <c r="P2455" i="5"/>
  <c r="O2455" i="5"/>
  <c r="N2455" i="5"/>
  <c r="AD2454" i="5"/>
  <c r="AC2454" i="5"/>
  <c r="AB2454" i="5"/>
  <c r="AA2454" i="5"/>
  <c r="Z2454" i="5"/>
  <c r="Y2454" i="5"/>
  <c r="X2454" i="5"/>
  <c r="W2454" i="5"/>
  <c r="V2454" i="5"/>
  <c r="U2454" i="5"/>
  <c r="T2454" i="5"/>
  <c r="S2454" i="5"/>
  <c r="R2454" i="5"/>
  <c r="Q2454" i="5"/>
  <c r="P2454" i="5"/>
  <c r="O2454" i="5"/>
  <c r="N2454" i="5"/>
  <c r="AD2453" i="5"/>
  <c r="AC2453" i="5"/>
  <c r="AB2453" i="5"/>
  <c r="AA2453" i="5"/>
  <c r="Z2453" i="5"/>
  <c r="Y2453" i="5"/>
  <c r="X2453" i="5"/>
  <c r="W2453" i="5"/>
  <c r="V2453" i="5"/>
  <c r="U2453" i="5"/>
  <c r="T2453" i="5"/>
  <c r="S2453" i="5"/>
  <c r="R2453" i="5"/>
  <c r="Q2453" i="5"/>
  <c r="P2453" i="5"/>
  <c r="O2453" i="5"/>
  <c r="N2453" i="5"/>
  <c r="AD2452" i="5"/>
  <c r="AC2452" i="5"/>
  <c r="AB2452" i="5"/>
  <c r="AA2452" i="5"/>
  <c r="Z2452" i="5"/>
  <c r="Y2452" i="5"/>
  <c r="X2452" i="5"/>
  <c r="W2452" i="5"/>
  <c r="V2452" i="5"/>
  <c r="U2452" i="5"/>
  <c r="T2452" i="5"/>
  <c r="S2452" i="5"/>
  <c r="R2452" i="5"/>
  <c r="Q2452" i="5"/>
  <c r="P2452" i="5"/>
  <c r="O2452" i="5"/>
  <c r="N2452" i="5"/>
  <c r="AD2451" i="5"/>
  <c r="AC2451" i="5"/>
  <c r="AB2451" i="5"/>
  <c r="AA2451" i="5"/>
  <c r="Z2451" i="5"/>
  <c r="Y2451" i="5"/>
  <c r="X2451" i="5"/>
  <c r="W2451" i="5"/>
  <c r="V2451" i="5"/>
  <c r="U2451" i="5"/>
  <c r="T2451" i="5"/>
  <c r="S2451" i="5"/>
  <c r="R2451" i="5"/>
  <c r="Q2451" i="5"/>
  <c r="P2451" i="5"/>
  <c r="O2451" i="5"/>
  <c r="N2451" i="5"/>
  <c r="AD2450" i="5"/>
  <c r="AC2450" i="5"/>
  <c r="AB2450" i="5"/>
  <c r="AA2450" i="5"/>
  <c r="Z2450" i="5"/>
  <c r="Y2450" i="5"/>
  <c r="X2450" i="5"/>
  <c r="W2450" i="5"/>
  <c r="V2450" i="5"/>
  <c r="U2450" i="5"/>
  <c r="T2450" i="5"/>
  <c r="S2450" i="5"/>
  <c r="R2450" i="5"/>
  <c r="Q2450" i="5"/>
  <c r="P2450" i="5"/>
  <c r="O2450" i="5"/>
  <c r="N2450" i="5"/>
  <c r="AD2449" i="5"/>
  <c r="AC2449" i="5"/>
  <c r="AB2449" i="5"/>
  <c r="AA2449" i="5"/>
  <c r="Z2449" i="5"/>
  <c r="Y2449" i="5"/>
  <c r="X2449" i="5"/>
  <c r="W2449" i="5"/>
  <c r="V2449" i="5"/>
  <c r="U2449" i="5"/>
  <c r="T2449" i="5"/>
  <c r="S2449" i="5"/>
  <c r="R2449" i="5"/>
  <c r="Q2449" i="5"/>
  <c r="P2449" i="5"/>
  <c r="O2449" i="5"/>
  <c r="N2449" i="5"/>
  <c r="AD2448" i="5"/>
  <c r="AC2448" i="5"/>
  <c r="AB2448" i="5"/>
  <c r="AA2448" i="5"/>
  <c r="Z2448" i="5"/>
  <c r="Y2448" i="5"/>
  <c r="X2448" i="5"/>
  <c r="W2448" i="5"/>
  <c r="V2448" i="5"/>
  <c r="U2448" i="5"/>
  <c r="T2448" i="5"/>
  <c r="S2448" i="5"/>
  <c r="R2448" i="5"/>
  <c r="Q2448" i="5"/>
  <c r="P2448" i="5"/>
  <c r="O2448" i="5"/>
  <c r="N2448" i="5"/>
  <c r="AD2447" i="5"/>
  <c r="AC2447" i="5"/>
  <c r="AB2447" i="5"/>
  <c r="AA2447" i="5"/>
  <c r="Z2447" i="5"/>
  <c r="Y2447" i="5"/>
  <c r="X2447" i="5"/>
  <c r="W2447" i="5"/>
  <c r="V2447" i="5"/>
  <c r="U2447" i="5"/>
  <c r="T2447" i="5"/>
  <c r="S2447" i="5"/>
  <c r="R2447" i="5"/>
  <c r="Q2447" i="5"/>
  <c r="P2447" i="5"/>
  <c r="O2447" i="5"/>
  <c r="N2447" i="5"/>
  <c r="AD2446" i="5"/>
  <c r="AC2446" i="5"/>
  <c r="AB2446" i="5"/>
  <c r="AA2446" i="5"/>
  <c r="Z2446" i="5"/>
  <c r="Y2446" i="5"/>
  <c r="X2446" i="5"/>
  <c r="W2446" i="5"/>
  <c r="V2446" i="5"/>
  <c r="U2446" i="5"/>
  <c r="T2446" i="5"/>
  <c r="S2446" i="5"/>
  <c r="R2446" i="5"/>
  <c r="Q2446" i="5"/>
  <c r="P2446" i="5"/>
  <c r="O2446" i="5"/>
  <c r="N2446" i="5"/>
  <c r="AD2445" i="5"/>
  <c r="AC2445" i="5"/>
  <c r="AB2445" i="5"/>
  <c r="AA2445" i="5"/>
  <c r="Z2445" i="5"/>
  <c r="Y2445" i="5"/>
  <c r="X2445" i="5"/>
  <c r="W2445" i="5"/>
  <c r="V2445" i="5"/>
  <c r="U2445" i="5"/>
  <c r="T2445" i="5"/>
  <c r="S2445" i="5"/>
  <c r="R2445" i="5"/>
  <c r="Q2445" i="5"/>
  <c r="P2445" i="5"/>
  <c r="O2445" i="5"/>
  <c r="N2445" i="5"/>
  <c r="AD2444" i="5"/>
  <c r="AC2444" i="5"/>
  <c r="AB2444" i="5"/>
  <c r="AA2444" i="5"/>
  <c r="Z2444" i="5"/>
  <c r="Y2444" i="5"/>
  <c r="X2444" i="5"/>
  <c r="W2444" i="5"/>
  <c r="V2444" i="5"/>
  <c r="U2444" i="5"/>
  <c r="T2444" i="5"/>
  <c r="S2444" i="5"/>
  <c r="R2444" i="5"/>
  <c r="Q2444" i="5"/>
  <c r="P2444" i="5"/>
  <c r="O2444" i="5"/>
  <c r="N2444" i="5"/>
  <c r="AD2443" i="5"/>
  <c r="AC2443" i="5"/>
  <c r="AB2443" i="5"/>
  <c r="AA2443" i="5"/>
  <c r="Z2443" i="5"/>
  <c r="Y2443" i="5"/>
  <c r="X2443" i="5"/>
  <c r="W2443" i="5"/>
  <c r="V2443" i="5"/>
  <c r="U2443" i="5"/>
  <c r="T2443" i="5"/>
  <c r="S2443" i="5"/>
  <c r="R2443" i="5"/>
  <c r="Q2443" i="5"/>
  <c r="P2443" i="5"/>
  <c r="O2443" i="5"/>
  <c r="N2443" i="5"/>
  <c r="AD2442" i="5"/>
  <c r="AC2442" i="5"/>
  <c r="AB2442" i="5"/>
  <c r="AA2442" i="5"/>
  <c r="Z2442" i="5"/>
  <c r="Y2442" i="5"/>
  <c r="X2442" i="5"/>
  <c r="W2442" i="5"/>
  <c r="V2442" i="5"/>
  <c r="U2442" i="5"/>
  <c r="T2442" i="5"/>
  <c r="S2442" i="5"/>
  <c r="R2442" i="5"/>
  <c r="Q2442" i="5"/>
  <c r="P2442" i="5"/>
  <c r="O2442" i="5"/>
  <c r="N2442" i="5"/>
  <c r="AD2441" i="5"/>
  <c r="AC2441" i="5"/>
  <c r="AB2441" i="5"/>
  <c r="AA2441" i="5"/>
  <c r="Z2441" i="5"/>
  <c r="Y2441" i="5"/>
  <c r="X2441" i="5"/>
  <c r="W2441" i="5"/>
  <c r="V2441" i="5"/>
  <c r="U2441" i="5"/>
  <c r="T2441" i="5"/>
  <c r="S2441" i="5"/>
  <c r="R2441" i="5"/>
  <c r="Q2441" i="5"/>
  <c r="P2441" i="5"/>
  <c r="O2441" i="5"/>
  <c r="N2441" i="5"/>
  <c r="AD2440" i="5"/>
  <c r="AC2440" i="5"/>
  <c r="AB2440" i="5"/>
  <c r="AA2440" i="5"/>
  <c r="Z2440" i="5"/>
  <c r="Y2440" i="5"/>
  <c r="X2440" i="5"/>
  <c r="W2440" i="5"/>
  <c r="V2440" i="5"/>
  <c r="U2440" i="5"/>
  <c r="T2440" i="5"/>
  <c r="S2440" i="5"/>
  <c r="R2440" i="5"/>
  <c r="Q2440" i="5"/>
  <c r="P2440" i="5"/>
  <c r="O2440" i="5"/>
  <c r="N2440" i="5"/>
  <c r="AD2439" i="5"/>
  <c r="AC2439" i="5"/>
  <c r="AB2439" i="5"/>
  <c r="AA2439" i="5"/>
  <c r="Z2439" i="5"/>
  <c r="Y2439" i="5"/>
  <c r="X2439" i="5"/>
  <c r="W2439" i="5"/>
  <c r="V2439" i="5"/>
  <c r="U2439" i="5"/>
  <c r="T2439" i="5"/>
  <c r="S2439" i="5"/>
  <c r="R2439" i="5"/>
  <c r="Q2439" i="5"/>
  <c r="P2439" i="5"/>
  <c r="O2439" i="5"/>
  <c r="N2439" i="5"/>
  <c r="AD2438" i="5"/>
  <c r="AC2438" i="5"/>
  <c r="AB2438" i="5"/>
  <c r="AA2438" i="5"/>
  <c r="Z2438" i="5"/>
  <c r="Y2438" i="5"/>
  <c r="X2438" i="5"/>
  <c r="W2438" i="5"/>
  <c r="V2438" i="5"/>
  <c r="U2438" i="5"/>
  <c r="T2438" i="5"/>
  <c r="S2438" i="5"/>
  <c r="R2438" i="5"/>
  <c r="Q2438" i="5"/>
  <c r="P2438" i="5"/>
  <c r="O2438" i="5"/>
  <c r="N2438" i="5"/>
  <c r="AD2437" i="5"/>
  <c r="AC2437" i="5"/>
  <c r="AB2437" i="5"/>
  <c r="AA2437" i="5"/>
  <c r="Z2437" i="5"/>
  <c r="Y2437" i="5"/>
  <c r="X2437" i="5"/>
  <c r="W2437" i="5"/>
  <c r="V2437" i="5"/>
  <c r="U2437" i="5"/>
  <c r="T2437" i="5"/>
  <c r="S2437" i="5"/>
  <c r="R2437" i="5"/>
  <c r="Q2437" i="5"/>
  <c r="P2437" i="5"/>
  <c r="O2437" i="5"/>
  <c r="N2437" i="5"/>
  <c r="AD2436" i="5"/>
  <c r="AC2436" i="5"/>
  <c r="AB2436" i="5"/>
  <c r="AA2436" i="5"/>
  <c r="Z2436" i="5"/>
  <c r="Y2436" i="5"/>
  <c r="X2436" i="5"/>
  <c r="W2436" i="5"/>
  <c r="V2436" i="5"/>
  <c r="U2436" i="5"/>
  <c r="T2436" i="5"/>
  <c r="S2436" i="5"/>
  <c r="R2436" i="5"/>
  <c r="Q2436" i="5"/>
  <c r="P2436" i="5"/>
  <c r="O2436" i="5"/>
  <c r="N2436" i="5"/>
  <c r="AD2435" i="5"/>
  <c r="AC2435" i="5"/>
  <c r="AB2435" i="5"/>
  <c r="AA2435" i="5"/>
  <c r="Z2435" i="5"/>
  <c r="Y2435" i="5"/>
  <c r="X2435" i="5"/>
  <c r="W2435" i="5"/>
  <c r="V2435" i="5"/>
  <c r="U2435" i="5"/>
  <c r="T2435" i="5"/>
  <c r="S2435" i="5"/>
  <c r="R2435" i="5"/>
  <c r="Q2435" i="5"/>
  <c r="P2435" i="5"/>
  <c r="O2435" i="5"/>
  <c r="N2435" i="5"/>
  <c r="AD2434" i="5"/>
  <c r="AC2434" i="5"/>
  <c r="AB2434" i="5"/>
  <c r="AA2434" i="5"/>
  <c r="Z2434" i="5"/>
  <c r="Y2434" i="5"/>
  <c r="X2434" i="5"/>
  <c r="W2434" i="5"/>
  <c r="V2434" i="5"/>
  <c r="U2434" i="5"/>
  <c r="T2434" i="5"/>
  <c r="S2434" i="5"/>
  <c r="R2434" i="5"/>
  <c r="Q2434" i="5"/>
  <c r="P2434" i="5"/>
  <c r="O2434" i="5"/>
  <c r="N2434" i="5"/>
  <c r="AD2433" i="5"/>
  <c r="AC2433" i="5"/>
  <c r="AB2433" i="5"/>
  <c r="AA2433" i="5"/>
  <c r="Z2433" i="5"/>
  <c r="Y2433" i="5"/>
  <c r="X2433" i="5"/>
  <c r="W2433" i="5"/>
  <c r="V2433" i="5"/>
  <c r="U2433" i="5"/>
  <c r="T2433" i="5"/>
  <c r="S2433" i="5"/>
  <c r="R2433" i="5"/>
  <c r="Q2433" i="5"/>
  <c r="P2433" i="5"/>
  <c r="O2433" i="5"/>
  <c r="N2433" i="5"/>
  <c r="AD2432" i="5"/>
  <c r="AC2432" i="5"/>
  <c r="AB2432" i="5"/>
  <c r="AA2432" i="5"/>
  <c r="Z2432" i="5"/>
  <c r="Y2432" i="5"/>
  <c r="X2432" i="5"/>
  <c r="W2432" i="5"/>
  <c r="V2432" i="5"/>
  <c r="U2432" i="5"/>
  <c r="T2432" i="5"/>
  <c r="S2432" i="5"/>
  <c r="R2432" i="5"/>
  <c r="Q2432" i="5"/>
  <c r="P2432" i="5"/>
  <c r="O2432" i="5"/>
  <c r="N2432" i="5"/>
  <c r="AD2431" i="5"/>
  <c r="AC2431" i="5"/>
  <c r="AB2431" i="5"/>
  <c r="AA2431" i="5"/>
  <c r="Z2431" i="5"/>
  <c r="Y2431" i="5"/>
  <c r="X2431" i="5"/>
  <c r="W2431" i="5"/>
  <c r="V2431" i="5"/>
  <c r="U2431" i="5"/>
  <c r="T2431" i="5"/>
  <c r="S2431" i="5"/>
  <c r="R2431" i="5"/>
  <c r="Q2431" i="5"/>
  <c r="P2431" i="5"/>
  <c r="O2431" i="5"/>
  <c r="N2431" i="5"/>
  <c r="AD2430" i="5"/>
  <c r="AC2430" i="5"/>
  <c r="AB2430" i="5"/>
  <c r="AA2430" i="5"/>
  <c r="Z2430" i="5"/>
  <c r="Y2430" i="5"/>
  <c r="X2430" i="5"/>
  <c r="W2430" i="5"/>
  <c r="V2430" i="5"/>
  <c r="U2430" i="5"/>
  <c r="T2430" i="5"/>
  <c r="S2430" i="5"/>
  <c r="R2430" i="5"/>
  <c r="Q2430" i="5"/>
  <c r="P2430" i="5"/>
  <c r="O2430" i="5"/>
  <c r="N2430" i="5"/>
  <c r="AD2429" i="5"/>
  <c r="AC2429" i="5"/>
  <c r="AB2429" i="5"/>
  <c r="AA2429" i="5"/>
  <c r="Z2429" i="5"/>
  <c r="Y2429" i="5"/>
  <c r="X2429" i="5"/>
  <c r="W2429" i="5"/>
  <c r="V2429" i="5"/>
  <c r="U2429" i="5"/>
  <c r="T2429" i="5"/>
  <c r="S2429" i="5"/>
  <c r="R2429" i="5"/>
  <c r="Q2429" i="5"/>
  <c r="P2429" i="5"/>
  <c r="O2429" i="5"/>
  <c r="N2429" i="5"/>
  <c r="AD2428" i="5"/>
  <c r="AC2428" i="5"/>
  <c r="AB2428" i="5"/>
  <c r="AA2428" i="5"/>
  <c r="Z2428" i="5"/>
  <c r="Y2428" i="5"/>
  <c r="X2428" i="5"/>
  <c r="W2428" i="5"/>
  <c r="V2428" i="5"/>
  <c r="U2428" i="5"/>
  <c r="T2428" i="5"/>
  <c r="S2428" i="5"/>
  <c r="R2428" i="5"/>
  <c r="Q2428" i="5"/>
  <c r="P2428" i="5"/>
  <c r="O2428" i="5"/>
  <c r="N2428" i="5"/>
  <c r="AD2427" i="5"/>
  <c r="AC2427" i="5"/>
  <c r="AB2427" i="5"/>
  <c r="AA2427" i="5"/>
  <c r="Z2427" i="5"/>
  <c r="Y2427" i="5"/>
  <c r="X2427" i="5"/>
  <c r="W2427" i="5"/>
  <c r="V2427" i="5"/>
  <c r="U2427" i="5"/>
  <c r="T2427" i="5"/>
  <c r="S2427" i="5"/>
  <c r="R2427" i="5"/>
  <c r="Q2427" i="5"/>
  <c r="P2427" i="5"/>
  <c r="O2427" i="5"/>
  <c r="N2427" i="5"/>
  <c r="M2612" i="5"/>
  <c r="L2612" i="5"/>
  <c r="M2611" i="5"/>
  <c r="L2611" i="5"/>
  <c r="M2610" i="5"/>
  <c r="L2610" i="5"/>
  <c r="M2609" i="5"/>
  <c r="L2609" i="5"/>
  <c r="M2608" i="5"/>
  <c r="L2608" i="5"/>
  <c r="M2607" i="5"/>
  <c r="L2607" i="5"/>
  <c r="M2606" i="5"/>
  <c r="L2606" i="5"/>
  <c r="M2605" i="5"/>
  <c r="L2605" i="5"/>
  <c r="M2604" i="5"/>
  <c r="L2604" i="5"/>
  <c r="M2603" i="5"/>
  <c r="L2603" i="5"/>
  <c r="M2602" i="5"/>
  <c r="L2602" i="5"/>
  <c r="M2601" i="5"/>
  <c r="L2601" i="5"/>
  <c r="M2600" i="5"/>
  <c r="L2600" i="5"/>
  <c r="M2599" i="5"/>
  <c r="L2599" i="5"/>
  <c r="M2598" i="5"/>
  <c r="L2598" i="5"/>
  <c r="M2597" i="5"/>
  <c r="L2597" i="5"/>
  <c r="M2596" i="5"/>
  <c r="L2596" i="5"/>
  <c r="M2595" i="5"/>
  <c r="L2595" i="5"/>
  <c r="M2594" i="5"/>
  <c r="L2594" i="5"/>
  <c r="M2593" i="5"/>
  <c r="L2593" i="5"/>
  <c r="M2592" i="5"/>
  <c r="L2592" i="5"/>
  <c r="M2591" i="5"/>
  <c r="L2591" i="5"/>
  <c r="M2590" i="5"/>
  <c r="L2590" i="5"/>
  <c r="M2589" i="5"/>
  <c r="L2589" i="5"/>
  <c r="M2588" i="5"/>
  <c r="L2588" i="5"/>
  <c r="M2587" i="5"/>
  <c r="L2587" i="5"/>
  <c r="M2586" i="5"/>
  <c r="L2586" i="5"/>
  <c r="M2585" i="5"/>
  <c r="L2585" i="5"/>
  <c r="M2584" i="5"/>
  <c r="L2584" i="5"/>
  <c r="M2583" i="5"/>
  <c r="L2583" i="5"/>
  <c r="M2582" i="5"/>
  <c r="L2582" i="5"/>
  <c r="M2581" i="5"/>
  <c r="L2581" i="5"/>
  <c r="M2580" i="5"/>
  <c r="L2580" i="5"/>
  <c r="M2579" i="5"/>
  <c r="L2579" i="5"/>
  <c r="M2578" i="5"/>
  <c r="L2578" i="5"/>
  <c r="M2577" i="5"/>
  <c r="L2577" i="5"/>
  <c r="M2576" i="5"/>
  <c r="L2576" i="5"/>
  <c r="M2575" i="5"/>
  <c r="L2575" i="5"/>
  <c r="M2574" i="5"/>
  <c r="L2574" i="5"/>
  <c r="M2573" i="5"/>
  <c r="L2573" i="5"/>
  <c r="M2572" i="5"/>
  <c r="L2572" i="5"/>
  <c r="M2571" i="5"/>
  <c r="L2571" i="5"/>
  <c r="M2570" i="5"/>
  <c r="L2570" i="5"/>
  <c r="M2569" i="5"/>
  <c r="L2569" i="5"/>
  <c r="M2568" i="5"/>
  <c r="L2568" i="5"/>
  <c r="M2567" i="5"/>
  <c r="L2567" i="5"/>
  <c r="M2566" i="5"/>
  <c r="L2566" i="5"/>
  <c r="M2565" i="5"/>
  <c r="L2565" i="5"/>
  <c r="M2564" i="5"/>
  <c r="L2564" i="5"/>
  <c r="M2563" i="5"/>
  <c r="L2563" i="5"/>
  <c r="M2562" i="5"/>
  <c r="L2562" i="5"/>
  <c r="M2561" i="5"/>
  <c r="L2561" i="5"/>
  <c r="M2560" i="5"/>
  <c r="L2560" i="5"/>
  <c r="M2559" i="5"/>
  <c r="L2559" i="5"/>
  <c r="M2558" i="5"/>
  <c r="L2558" i="5"/>
  <c r="M2557" i="5"/>
  <c r="L2557" i="5"/>
  <c r="M2556" i="5"/>
  <c r="L2556" i="5"/>
  <c r="M2555" i="5"/>
  <c r="L2555" i="5"/>
  <c r="M2554" i="5"/>
  <c r="L2554" i="5"/>
  <c r="M2553" i="5"/>
  <c r="L2553" i="5"/>
  <c r="M2552" i="5"/>
  <c r="L2552" i="5"/>
  <c r="M2551" i="5"/>
  <c r="L2551" i="5"/>
  <c r="M2550" i="5"/>
  <c r="L2550" i="5"/>
  <c r="M2549" i="5"/>
  <c r="L2549" i="5"/>
  <c r="M2548" i="5"/>
  <c r="L2548" i="5"/>
  <c r="M2547" i="5"/>
  <c r="L2547" i="5"/>
  <c r="M2546" i="5"/>
  <c r="L2546" i="5"/>
  <c r="M2545" i="5"/>
  <c r="L2545" i="5"/>
  <c r="M2544" i="5"/>
  <c r="L2544" i="5"/>
  <c r="M2543" i="5"/>
  <c r="L2543" i="5"/>
  <c r="M2542" i="5"/>
  <c r="L2542" i="5"/>
  <c r="M2541" i="5"/>
  <c r="L2541" i="5"/>
  <c r="M2540" i="5"/>
  <c r="L2540" i="5"/>
  <c r="M2539" i="5"/>
  <c r="L2539" i="5"/>
  <c r="M2538" i="5"/>
  <c r="L2538" i="5"/>
  <c r="M2537" i="5"/>
  <c r="L2537" i="5"/>
  <c r="M2536" i="5"/>
  <c r="L2536" i="5"/>
  <c r="M2535" i="5"/>
  <c r="L2535" i="5"/>
  <c r="M2534" i="5"/>
  <c r="L2534" i="5"/>
  <c r="M2533" i="5"/>
  <c r="L2533" i="5"/>
  <c r="M2532" i="5"/>
  <c r="L2532" i="5"/>
  <c r="M2531" i="5"/>
  <c r="L2531" i="5"/>
  <c r="M2530" i="5"/>
  <c r="L2530" i="5"/>
  <c r="M2529" i="5"/>
  <c r="L2529" i="5"/>
  <c r="M2528" i="5"/>
  <c r="L2528" i="5"/>
  <c r="M2527" i="5"/>
  <c r="L2527" i="5"/>
  <c r="M2526" i="5"/>
  <c r="L2526" i="5"/>
  <c r="M2525" i="5"/>
  <c r="L2525" i="5"/>
  <c r="M2524" i="5"/>
  <c r="L2524" i="5"/>
  <c r="M2523" i="5"/>
  <c r="L2523" i="5"/>
  <c r="M2522" i="5"/>
  <c r="L2522" i="5"/>
  <c r="M2521" i="5"/>
  <c r="L2521" i="5"/>
  <c r="M2520" i="5"/>
  <c r="L2520" i="5"/>
  <c r="M2519" i="5"/>
  <c r="L2519" i="5"/>
  <c r="M2518" i="5"/>
  <c r="L2518" i="5"/>
  <c r="M2517" i="5"/>
  <c r="L2517" i="5"/>
  <c r="M2516" i="5"/>
  <c r="L2516" i="5"/>
  <c r="M2515" i="5"/>
  <c r="L2515" i="5"/>
  <c r="M2514" i="5"/>
  <c r="L2514" i="5"/>
  <c r="M2513" i="5"/>
  <c r="L2513" i="5"/>
  <c r="M2512" i="5"/>
  <c r="L2512" i="5"/>
  <c r="M2511" i="5"/>
  <c r="L2511" i="5"/>
  <c r="M2510" i="5"/>
  <c r="L2510" i="5"/>
  <c r="M2509" i="5"/>
  <c r="L2509" i="5"/>
  <c r="M2508" i="5"/>
  <c r="L2508" i="5"/>
  <c r="M2507" i="5"/>
  <c r="L2507" i="5"/>
  <c r="M2506" i="5"/>
  <c r="L2506" i="5"/>
  <c r="M2505" i="5"/>
  <c r="L2505" i="5"/>
  <c r="M2504" i="5"/>
  <c r="L2504" i="5"/>
  <c r="M2503" i="5"/>
  <c r="L2503" i="5"/>
  <c r="M2502" i="5"/>
  <c r="L2502" i="5"/>
  <c r="M2501" i="5"/>
  <c r="L2501" i="5"/>
  <c r="M2500" i="5"/>
  <c r="L2500" i="5"/>
  <c r="M2499" i="5"/>
  <c r="L2499" i="5"/>
  <c r="M2498" i="5"/>
  <c r="L2498" i="5"/>
  <c r="M2497" i="5"/>
  <c r="L2497" i="5"/>
  <c r="M2496" i="5"/>
  <c r="L2496" i="5"/>
  <c r="M2495" i="5"/>
  <c r="L2495" i="5"/>
  <c r="M2494" i="5"/>
  <c r="L2494" i="5"/>
  <c r="M2493" i="5"/>
  <c r="L2493" i="5"/>
  <c r="M2492" i="5"/>
  <c r="L2492" i="5"/>
  <c r="M2491" i="5"/>
  <c r="L2491" i="5"/>
  <c r="M2490" i="5"/>
  <c r="L2490" i="5"/>
  <c r="M2489" i="5"/>
  <c r="L2489" i="5"/>
  <c r="M2488" i="5"/>
  <c r="L2488" i="5"/>
  <c r="M2487" i="5"/>
  <c r="L2487" i="5"/>
  <c r="M2486" i="5"/>
  <c r="L2486" i="5"/>
  <c r="M2485" i="5"/>
  <c r="L2485" i="5"/>
  <c r="M2484" i="5"/>
  <c r="L2484" i="5"/>
  <c r="M2483" i="5"/>
  <c r="L2483" i="5"/>
  <c r="M2482" i="5"/>
  <c r="L2482" i="5"/>
  <c r="M2481" i="5"/>
  <c r="L2481" i="5"/>
  <c r="M2480" i="5"/>
  <c r="L2480" i="5"/>
  <c r="M2479" i="5"/>
  <c r="L2479" i="5"/>
  <c r="M2478" i="5"/>
  <c r="L2478" i="5"/>
  <c r="M2477" i="5"/>
  <c r="L2477" i="5"/>
  <c r="M2476" i="5"/>
  <c r="L2476" i="5"/>
  <c r="M2475" i="5"/>
  <c r="L2475" i="5"/>
  <c r="M2474" i="5"/>
  <c r="L2474" i="5"/>
  <c r="M2473" i="5"/>
  <c r="L2473" i="5"/>
  <c r="M2472" i="5"/>
  <c r="L2472" i="5"/>
  <c r="M2471" i="5"/>
  <c r="L2471" i="5"/>
  <c r="M2470" i="5"/>
  <c r="L2470" i="5"/>
  <c r="M2469" i="5"/>
  <c r="L2469" i="5"/>
  <c r="M2468" i="5"/>
  <c r="L2468" i="5"/>
  <c r="M2467" i="5"/>
  <c r="L2467" i="5"/>
  <c r="M2466" i="5"/>
  <c r="L2466" i="5"/>
  <c r="M2465" i="5"/>
  <c r="L2465" i="5"/>
  <c r="M2464" i="5"/>
  <c r="L2464" i="5"/>
  <c r="M2463" i="5"/>
  <c r="L2463" i="5"/>
  <c r="M2462" i="5"/>
  <c r="L2462" i="5"/>
  <c r="M2461" i="5"/>
  <c r="L2461" i="5"/>
  <c r="M2460" i="5"/>
  <c r="L2460" i="5"/>
  <c r="M2459" i="5"/>
  <c r="L2459" i="5"/>
  <c r="M2458" i="5"/>
  <c r="L2458" i="5"/>
  <c r="M2457" i="5"/>
  <c r="L2457" i="5"/>
  <c r="M2456" i="5"/>
  <c r="L2456" i="5"/>
  <c r="M2455" i="5"/>
  <c r="L2455" i="5"/>
  <c r="M2454" i="5"/>
  <c r="L2454" i="5"/>
  <c r="M2453" i="5"/>
  <c r="L2453" i="5"/>
  <c r="M2452" i="5"/>
  <c r="L2452" i="5"/>
  <c r="M2451" i="5"/>
  <c r="L2451" i="5"/>
  <c r="M2450" i="5"/>
  <c r="L2450" i="5"/>
  <c r="M2449" i="5"/>
  <c r="L2449" i="5"/>
  <c r="M2448" i="5"/>
  <c r="L2448" i="5"/>
  <c r="M2447" i="5"/>
  <c r="L2447" i="5"/>
  <c r="M2446" i="5"/>
  <c r="L2446" i="5"/>
  <c r="M2445" i="5"/>
  <c r="L2445" i="5"/>
  <c r="M2444" i="5"/>
  <c r="L2444" i="5"/>
  <c r="M2443" i="5"/>
  <c r="L2443" i="5"/>
  <c r="M2442" i="5"/>
  <c r="L2442" i="5"/>
  <c r="M2441" i="5"/>
  <c r="L2441" i="5"/>
  <c r="M2440" i="5"/>
  <c r="L2440" i="5"/>
  <c r="M2439" i="5"/>
  <c r="L2439" i="5"/>
  <c r="M2438" i="5"/>
  <c r="L2438" i="5"/>
  <c r="M2437" i="5"/>
  <c r="L2437" i="5"/>
  <c r="M2436" i="5"/>
  <c r="L2436" i="5"/>
  <c r="M2435" i="5"/>
  <c r="L2435" i="5"/>
  <c r="M2434" i="5"/>
  <c r="L2434" i="5"/>
  <c r="M2433" i="5"/>
  <c r="L2433" i="5"/>
  <c r="M2432" i="5"/>
  <c r="L2432" i="5"/>
  <c r="M2431" i="5"/>
  <c r="L2431" i="5"/>
  <c r="M2430" i="5"/>
  <c r="L2430" i="5"/>
  <c r="M2429" i="5"/>
  <c r="L2429" i="5"/>
  <c r="M2428" i="5"/>
  <c r="L2428" i="5"/>
  <c r="M2427" i="5"/>
  <c r="L2427" i="5"/>
  <c r="AG52" i="12"/>
  <c r="AG51" i="12"/>
  <c r="AG50" i="12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D2426" i="5"/>
  <c r="AC2426" i="5"/>
  <c r="AB2426" i="5"/>
  <c r="AA2426" i="5"/>
  <c r="Z2426" i="5"/>
  <c r="Y2426" i="5"/>
  <c r="X2426" i="5"/>
  <c r="W2426" i="5"/>
  <c r="V2426" i="5"/>
  <c r="U2426" i="5"/>
  <c r="T2426" i="5"/>
  <c r="S2426" i="5"/>
  <c r="R2426" i="5"/>
  <c r="Q2426" i="5"/>
  <c r="P2426" i="5"/>
  <c r="O2426" i="5"/>
  <c r="N2426" i="5"/>
  <c r="AD2425" i="5"/>
  <c r="AC2425" i="5"/>
  <c r="AB2425" i="5"/>
  <c r="AA2425" i="5"/>
  <c r="Z2425" i="5"/>
  <c r="Y2425" i="5"/>
  <c r="X2425" i="5"/>
  <c r="W2425" i="5"/>
  <c r="V2425" i="5"/>
  <c r="U2425" i="5"/>
  <c r="T2425" i="5"/>
  <c r="S2425" i="5"/>
  <c r="R2425" i="5"/>
  <c r="Q2425" i="5"/>
  <c r="P2425" i="5"/>
  <c r="O2425" i="5"/>
  <c r="N2425" i="5"/>
  <c r="AD2424" i="5"/>
  <c r="AC2424" i="5"/>
  <c r="AB2424" i="5"/>
  <c r="AA2424" i="5"/>
  <c r="Z2424" i="5"/>
  <c r="Y2424" i="5"/>
  <c r="X2424" i="5"/>
  <c r="W2424" i="5"/>
  <c r="V2424" i="5"/>
  <c r="U2424" i="5"/>
  <c r="T2424" i="5"/>
  <c r="S2424" i="5"/>
  <c r="R2424" i="5"/>
  <c r="Q2424" i="5"/>
  <c r="P2424" i="5"/>
  <c r="O2424" i="5"/>
  <c r="N2424" i="5"/>
  <c r="AD2423" i="5"/>
  <c r="AC2423" i="5"/>
  <c r="AB2423" i="5"/>
  <c r="AA2423" i="5"/>
  <c r="Z2423" i="5"/>
  <c r="Y2423" i="5"/>
  <c r="X2423" i="5"/>
  <c r="W2423" i="5"/>
  <c r="V2423" i="5"/>
  <c r="U2423" i="5"/>
  <c r="T2423" i="5"/>
  <c r="S2423" i="5"/>
  <c r="R2423" i="5"/>
  <c r="Q2423" i="5"/>
  <c r="P2423" i="5"/>
  <c r="O2423" i="5"/>
  <c r="N2423" i="5"/>
  <c r="AD2422" i="5"/>
  <c r="AC2422" i="5"/>
  <c r="AB2422" i="5"/>
  <c r="AA2422" i="5"/>
  <c r="Z2422" i="5"/>
  <c r="Y2422" i="5"/>
  <c r="X2422" i="5"/>
  <c r="W2422" i="5"/>
  <c r="V2422" i="5"/>
  <c r="U2422" i="5"/>
  <c r="T2422" i="5"/>
  <c r="S2422" i="5"/>
  <c r="R2422" i="5"/>
  <c r="Q2422" i="5"/>
  <c r="P2422" i="5"/>
  <c r="O2422" i="5"/>
  <c r="N2422" i="5"/>
  <c r="AD2421" i="5"/>
  <c r="AC2421" i="5"/>
  <c r="AB2421" i="5"/>
  <c r="AA2421" i="5"/>
  <c r="Z2421" i="5"/>
  <c r="Y2421" i="5"/>
  <c r="X2421" i="5"/>
  <c r="W2421" i="5"/>
  <c r="V2421" i="5"/>
  <c r="U2421" i="5"/>
  <c r="T2421" i="5"/>
  <c r="S2421" i="5"/>
  <c r="R2421" i="5"/>
  <c r="Q2421" i="5"/>
  <c r="P2421" i="5"/>
  <c r="O2421" i="5"/>
  <c r="N2421" i="5"/>
  <c r="AD2420" i="5"/>
  <c r="AC2420" i="5"/>
  <c r="AB2420" i="5"/>
  <c r="AA2420" i="5"/>
  <c r="Z2420" i="5"/>
  <c r="Y2420" i="5"/>
  <c r="X2420" i="5"/>
  <c r="W2420" i="5"/>
  <c r="V2420" i="5"/>
  <c r="U2420" i="5"/>
  <c r="T2420" i="5"/>
  <c r="S2420" i="5"/>
  <c r="R2420" i="5"/>
  <c r="Q2420" i="5"/>
  <c r="P2420" i="5"/>
  <c r="O2420" i="5"/>
  <c r="N2420" i="5"/>
  <c r="AD2419" i="5"/>
  <c r="AC2419" i="5"/>
  <c r="AB2419" i="5"/>
  <c r="AA2419" i="5"/>
  <c r="Z2419" i="5"/>
  <c r="Y2419" i="5"/>
  <c r="X2419" i="5"/>
  <c r="W2419" i="5"/>
  <c r="V2419" i="5"/>
  <c r="U2419" i="5"/>
  <c r="T2419" i="5"/>
  <c r="S2419" i="5"/>
  <c r="R2419" i="5"/>
  <c r="Q2419" i="5"/>
  <c r="P2419" i="5"/>
  <c r="O2419" i="5"/>
  <c r="N2419" i="5"/>
  <c r="AD2418" i="5"/>
  <c r="AC2418" i="5"/>
  <c r="AB2418" i="5"/>
  <c r="AA2418" i="5"/>
  <c r="Z2418" i="5"/>
  <c r="Y2418" i="5"/>
  <c r="X2418" i="5"/>
  <c r="W2418" i="5"/>
  <c r="V2418" i="5"/>
  <c r="U2418" i="5"/>
  <c r="T2418" i="5"/>
  <c r="S2418" i="5"/>
  <c r="R2418" i="5"/>
  <c r="Q2418" i="5"/>
  <c r="P2418" i="5"/>
  <c r="O2418" i="5"/>
  <c r="N2418" i="5"/>
  <c r="AD2417" i="5"/>
  <c r="AC2417" i="5"/>
  <c r="AB2417" i="5"/>
  <c r="AA2417" i="5"/>
  <c r="Z2417" i="5"/>
  <c r="Y2417" i="5"/>
  <c r="X2417" i="5"/>
  <c r="W2417" i="5"/>
  <c r="V2417" i="5"/>
  <c r="U2417" i="5"/>
  <c r="T2417" i="5"/>
  <c r="S2417" i="5"/>
  <c r="R2417" i="5"/>
  <c r="Q2417" i="5"/>
  <c r="P2417" i="5"/>
  <c r="O2417" i="5"/>
  <c r="N2417" i="5"/>
  <c r="AD2416" i="5"/>
  <c r="AC2416" i="5"/>
  <c r="AB2416" i="5"/>
  <c r="AA2416" i="5"/>
  <c r="Z2416" i="5"/>
  <c r="Y2416" i="5"/>
  <c r="X2416" i="5"/>
  <c r="W2416" i="5"/>
  <c r="V2416" i="5"/>
  <c r="U2416" i="5"/>
  <c r="T2416" i="5"/>
  <c r="S2416" i="5"/>
  <c r="R2416" i="5"/>
  <c r="Q2416" i="5"/>
  <c r="P2416" i="5"/>
  <c r="O2416" i="5"/>
  <c r="N2416" i="5"/>
  <c r="AD2415" i="5"/>
  <c r="AC2415" i="5"/>
  <c r="AB2415" i="5"/>
  <c r="AA2415" i="5"/>
  <c r="Z2415" i="5"/>
  <c r="Y2415" i="5"/>
  <c r="X2415" i="5"/>
  <c r="W2415" i="5"/>
  <c r="V2415" i="5"/>
  <c r="U2415" i="5"/>
  <c r="T2415" i="5"/>
  <c r="S2415" i="5"/>
  <c r="R2415" i="5"/>
  <c r="Q2415" i="5"/>
  <c r="P2415" i="5"/>
  <c r="O2415" i="5"/>
  <c r="N2415" i="5"/>
  <c r="AD2414" i="5"/>
  <c r="AC2414" i="5"/>
  <c r="AB2414" i="5"/>
  <c r="AA2414" i="5"/>
  <c r="Z2414" i="5"/>
  <c r="Y2414" i="5"/>
  <c r="X2414" i="5"/>
  <c r="W2414" i="5"/>
  <c r="V2414" i="5"/>
  <c r="U2414" i="5"/>
  <c r="T2414" i="5"/>
  <c r="S2414" i="5"/>
  <c r="R2414" i="5"/>
  <c r="Q2414" i="5"/>
  <c r="P2414" i="5"/>
  <c r="O2414" i="5"/>
  <c r="N2414" i="5"/>
  <c r="AD2413" i="5"/>
  <c r="AC2413" i="5"/>
  <c r="AB2413" i="5"/>
  <c r="AA2413" i="5"/>
  <c r="Z2413" i="5"/>
  <c r="Y2413" i="5"/>
  <c r="X2413" i="5"/>
  <c r="W2413" i="5"/>
  <c r="V2413" i="5"/>
  <c r="U2413" i="5"/>
  <c r="T2413" i="5"/>
  <c r="S2413" i="5"/>
  <c r="R2413" i="5"/>
  <c r="Q2413" i="5"/>
  <c r="P2413" i="5"/>
  <c r="O2413" i="5"/>
  <c r="N2413" i="5"/>
  <c r="AD2412" i="5"/>
  <c r="AC2412" i="5"/>
  <c r="AB2412" i="5"/>
  <c r="AA2412" i="5"/>
  <c r="Z2412" i="5"/>
  <c r="Y2412" i="5"/>
  <c r="X2412" i="5"/>
  <c r="W2412" i="5"/>
  <c r="V2412" i="5"/>
  <c r="U2412" i="5"/>
  <c r="T2412" i="5"/>
  <c r="S2412" i="5"/>
  <c r="R2412" i="5"/>
  <c r="Q2412" i="5"/>
  <c r="P2412" i="5"/>
  <c r="O2412" i="5"/>
  <c r="N2412" i="5"/>
  <c r="AD2411" i="5"/>
  <c r="AC2411" i="5"/>
  <c r="AB2411" i="5"/>
  <c r="AA2411" i="5"/>
  <c r="Z2411" i="5"/>
  <c r="Y2411" i="5"/>
  <c r="X2411" i="5"/>
  <c r="W2411" i="5"/>
  <c r="V2411" i="5"/>
  <c r="U2411" i="5"/>
  <c r="T2411" i="5"/>
  <c r="S2411" i="5"/>
  <c r="R2411" i="5"/>
  <c r="Q2411" i="5"/>
  <c r="P2411" i="5"/>
  <c r="O2411" i="5"/>
  <c r="N2411" i="5"/>
  <c r="AD2410" i="5"/>
  <c r="AC2410" i="5"/>
  <c r="AB2410" i="5"/>
  <c r="AA2410" i="5"/>
  <c r="Z2410" i="5"/>
  <c r="Y2410" i="5"/>
  <c r="X2410" i="5"/>
  <c r="W2410" i="5"/>
  <c r="V2410" i="5"/>
  <c r="U2410" i="5"/>
  <c r="T2410" i="5"/>
  <c r="S2410" i="5"/>
  <c r="R2410" i="5"/>
  <c r="Q2410" i="5"/>
  <c r="P2410" i="5"/>
  <c r="O2410" i="5"/>
  <c r="N2410" i="5"/>
  <c r="AD2409" i="5"/>
  <c r="AC2409" i="5"/>
  <c r="AB2409" i="5"/>
  <c r="AA2409" i="5"/>
  <c r="Z2409" i="5"/>
  <c r="Y2409" i="5"/>
  <c r="X2409" i="5"/>
  <c r="W2409" i="5"/>
  <c r="V2409" i="5"/>
  <c r="U2409" i="5"/>
  <c r="T2409" i="5"/>
  <c r="S2409" i="5"/>
  <c r="R2409" i="5"/>
  <c r="Q2409" i="5"/>
  <c r="P2409" i="5"/>
  <c r="O2409" i="5"/>
  <c r="N2409" i="5"/>
  <c r="AD2408" i="5"/>
  <c r="AC2408" i="5"/>
  <c r="AB2408" i="5"/>
  <c r="AA2408" i="5"/>
  <c r="Z2408" i="5"/>
  <c r="Y2408" i="5"/>
  <c r="X2408" i="5"/>
  <c r="W2408" i="5"/>
  <c r="V2408" i="5"/>
  <c r="U2408" i="5"/>
  <c r="T2408" i="5"/>
  <c r="S2408" i="5"/>
  <c r="R2408" i="5"/>
  <c r="Q2408" i="5"/>
  <c r="P2408" i="5"/>
  <c r="O2408" i="5"/>
  <c r="N2408" i="5"/>
  <c r="AD2407" i="5"/>
  <c r="AC2407" i="5"/>
  <c r="AB2407" i="5"/>
  <c r="AA2407" i="5"/>
  <c r="Z2407" i="5"/>
  <c r="Y2407" i="5"/>
  <c r="X2407" i="5"/>
  <c r="W2407" i="5"/>
  <c r="V2407" i="5"/>
  <c r="U2407" i="5"/>
  <c r="T2407" i="5"/>
  <c r="S2407" i="5"/>
  <c r="R2407" i="5"/>
  <c r="Q2407" i="5"/>
  <c r="P2407" i="5"/>
  <c r="O2407" i="5"/>
  <c r="N2407" i="5"/>
  <c r="AD2406" i="5"/>
  <c r="AC2406" i="5"/>
  <c r="AB2406" i="5"/>
  <c r="AA2406" i="5"/>
  <c r="Z2406" i="5"/>
  <c r="Y2406" i="5"/>
  <c r="X2406" i="5"/>
  <c r="W2406" i="5"/>
  <c r="V2406" i="5"/>
  <c r="U2406" i="5"/>
  <c r="T2406" i="5"/>
  <c r="S2406" i="5"/>
  <c r="R2406" i="5"/>
  <c r="Q2406" i="5"/>
  <c r="P2406" i="5"/>
  <c r="O2406" i="5"/>
  <c r="N2406" i="5"/>
  <c r="AD2405" i="5"/>
  <c r="AC2405" i="5"/>
  <c r="AB2405" i="5"/>
  <c r="AA2405" i="5"/>
  <c r="Z2405" i="5"/>
  <c r="Y2405" i="5"/>
  <c r="X2405" i="5"/>
  <c r="W2405" i="5"/>
  <c r="V2405" i="5"/>
  <c r="U2405" i="5"/>
  <c r="T2405" i="5"/>
  <c r="S2405" i="5"/>
  <c r="R2405" i="5"/>
  <c r="Q2405" i="5"/>
  <c r="P2405" i="5"/>
  <c r="O2405" i="5"/>
  <c r="N2405" i="5"/>
  <c r="AD2404" i="5"/>
  <c r="AC2404" i="5"/>
  <c r="AB2404" i="5"/>
  <c r="AA2404" i="5"/>
  <c r="Z2404" i="5"/>
  <c r="Y2404" i="5"/>
  <c r="X2404" i="5"/>
  <c r="W2404" i="5"/>
  <c r="V2404" i="5"/>
  <c r="U2404" i="5"/>
  <c r="T2404" i="5"/>
  <c r="S2404" i="5"/>
  <c r="R2404" i="5"/>
  <c r="Q2404" i="5"/>
  <c r="P2404" i="5"/>
  <c r="O2404" i="5"/>
  <c r="N2404" i="5"/>
  <c r="AD2403" i="5"/>
  <c r="AC2403" i="5"/>
  <c r="AB2403" i="5"/>
  <c r="AA2403" i="5"/>
  <c r="Z2403" i="5"/>
  <c r="Y2403" i="5"/>
  <c r="X2403" i="5"/>
  <c r="W2403" i="5"/>
  <c r="V2403" i="5"/>
  <c r="U2403" i="5"/>
  <c r="T2403" i="5"/>
  <c r="S2403" i="5"/>
  <c r="R2403" i="5"/>
  <c r="Q2403" i="5"/>
  <c r="P2403" i="5"/>
  <c r="O2403" i="5"/>
  <c r="N2403" i="5"/>
  <c r="AD2402" i="5"/>
  <c r="AC2402" i="5"/>
  <c r="AB2402" i="5"/>
  <c r="AA2402" i="5"/>
  <c r="Z2402" i="5"/>
  <c r="Y2402" i="5"/>
  <c r="X2402" i="5"/>
  <c r="W2402" i="5"/>
  <c r="V2402" i="5"/>
  <c r="U2402" i="5"/>
  <c r="T2402" i="5"/>
  <c r="S2402" i="5"/>
  <c r="R2402" i="5"/>
  <c r="Q2402" i="5"/>
  <c r="P2402" i="5"/>
  <c r="O2402" i="5"/>
  <c r="N2402" i="5"/>
  <c r="AD2401" i="5"/>
  <c r="AC2401" i="5"/>
  <c r="AB2401" i="5"/>
  <c r="AA2401" i="5"/>
  <c r="Z2401" i="5"/>
  <c r="Y2401" i="5"/>
  <c r="X2401" i="5"/>
  <c r="W2401" i="5"/>
  <c r="V2401" i="5"/>
  <c r="U2401" i="5"/>
  <c r="T2401" i="5"/>
  <c r="S2401" i="5"/>
  <c r="R2401" i="5"/>
  <c r="Q2401" i="5"/>
  <c r="P2401" i="5"/>
  <c r="O2401" i="5"/>
  <c r="N2401" i="5"/>
  <c r="AD2400" i="5"/>
  <c r="AC2400" i="5"/>
  <c r="AB2400" i="5"/>
  <c r="AA2400" i="5"/>
  <c r="Z2400" i="5"/>
  <c r="Y2400" i="5"/>
  <c r="X2400" i="5"/>
  <c r="W2400" i="5"/>
  <c r="V2400" i="5"/>
  <c r="U2400" i="5"/>
  <c r="T2400" i="5"/>
  <c r="S2400" i="5"/>
  <c r="R2400" i="5"/>
  <c r="Q2400" i="5"/>
  <c r="P2400" i="5"/>
  <c r="O2400" i="5"/>
  <c r="N2400" i="5"/>
  <c r="AD2399" i="5"/>
  <c r="AC2399" i="5"/>
  <c r="AB2399" i="5"/>
  <c r="AA2399" i="5"/>
  <c r="Z2399" i="5"/>
  <c r="Y2399" i="5"/>
  <c r="X2399" i="5"/>
  <c r="W2399" i="5"/>
  <c r="V2399" i="5"/>
  <c r="U2399" i="5"/>
  <c r="T2399" i="5"/>
  <c r="S2399" i="5"/>
  <c r="R2399" i="5"/>
  <c r="Q2399" i="5"/>
  <c r="P2399" i="5"/>
  <c r="O2399" i="5"/>
  <c r="N2399" i="5"/>
  <c r="AD2398" i="5"/>
  <c r="AC2398" i="5"/>
  <c r="AB2398" i="5"/>
  <c r="AA2398" i="5"/>
  <c r="Z2398" i="5"/>
  <c r="Y2398" i="5"/>
  <c r="X2398" i="5"/>
  <c r="W2398" i="5"/>
  <c r="V2398" i="5"/>
  <c r="U2398" i="5"/>
  <c r="T2398" i="5"/>
  <c r="S2398" i="5"/>
  <c r="R2398" i="5"/>
  <c r="Q2398" i="5"/>
  <c r="P2398" i="5"/>
  <c r="O2398" i="5"/>
  <c r="N2398" i="5"/>
  <c r="AD2397" i="5"/>
  <c r="AC2397" i="5"/>
  <c r="AB2397" i="5"/>
  <c r="AA2397" i="5"/>
  <c r="Z2397" i="5"/>
  <c r="Y2397" i="5"/>
  <c r="X2397" i="5"/>
  <c r="W2397" i="5"/>
  <c r="V2397" i="5"/>
  <c r="U2397" i="5"/>
  <c r="T2397" i="5"/>
  <c r="S2397" i="5"/>
  <c r="R2397" i="5"/>
  <c r="Q2397" i="5"/>
  <c r="P2397" i="5"/>
  <c r="O2397" i="5"/>
  <c r="N2397" i="5"/>
  <c r="AD2396" i="5"/>
  <c r="AC2396" i="5"/>
  <c r="AB2396" i="5"/>
  <c r="AA2396" i="5"/>
  <c r="Z2396" i="5"/>
  <c r="Y2396" i="5"/>
  <c r="X2396" i="5"/>
  <c r="W2396" i="5"/>
  <c r="V2396" i="5"/>
  <c r="U2396" i="5"/>
  <c r="T2396" i="5"/>
  <c r="S2396" i="5"/>
  <c r="R2396" i="5"/>
  <c r="Q2396" i="5"/>
  <c r="P2396" i="5"/>
  <c r="O2396" i="5"/>
  <c r="N2396" i="5"/>
  <c r="AD2395" i="5"/>
  <c r="AC2395" i="5"/>
  <c r="AB2395" i="5"/>
  <c r="AA2395" i="5"/>
  <c r="Z2395" i="5"/>
  <c r="Y2395" i="5"/>
  <c r="X2395" i="5"/>
  <c r="W2395" i="5"/>
  <c r="V2395" i="5"/>
  <c r="U2395" i="5"/>
  <c r="T2395" i="5"/>
  <c r="S2395" i="5"/>
  <c r="R2395" i="5"/>
  <c r="Q2395" i="5"/>
  <c r="P2395" i="5"/>
  <c r="O2395" i="5"/>
  <c r="N2395" i="5"/>
  <c r="AD2394" i="5"/>
  <c r="AC2394" i="5"/>
  <c r="AB2394" i="5"/>
  <c r="AA2394" i="5"/>
  <c r="Z2394" i="5"/>
  <c r="Y2394" i="5"/>
  <c r="X2394" i="5"/>
  <c r="W2394" i="5"/>
  <c r="V2394" i="5"/>
  <c r="U2394" i="5"/>
  <c r="T2394" i="5"/>
  <c r="S2394" i="5"/>
  <c r="R2394" i="5"/>
  <c r="Q2394" i="5"/>
  <c r="P2394" i="5"/>
  <c r="O2394" i="5"/>
  <c r="N2394" i="5"/>
  <c r="AD2393" i="5"/>
  <c r="AC2393" i="5"/>
  <c r="AB2393" i="5"/>
  <c r="AA2393" i="5"/>
  <c r="Z2393" i="5"/>
  <c r="Y2393" i="5"/>
  <c r="X2393" i="5"/>
  <c r="W2393" i="5"/>
  <c r="V2393" i="5"/>
  <c r="U2393" i="5"/>
  <c r="T2393" i="5"/>
  <c r="S2393" i="5"/>
  <c r="R2393" i="5"/>
  <c r="Q2393" i="5"/>
  <c r="P2393" i="5"/>
  <c r="O2393" i="5"/>
  <c r="N2393" i="5"/>
  <c r="AD2392" i="5"/>
  <c r="AC2392" i="5"/>
  <c r="AB2392" i="5"/>
  <c r="AA2392" i="5"/>
  <c r="Z2392" i="5"/>
  <c r="Y2392" i="5"/>
  <c r="X2392" i="5"/>
  <c r="W2392" i="5"/>
  <c r="V2392" i="5"/>
  <c r="U2392" i="5"/>
  <c r="T2392" i="5"/>
  <c r="S2392" i="5"/>
  <c r="R2392" i="5"/>
  <c r="Q2392" i="5"/>
  <c r="P2392" i="5"/>
  <c r="O2392" i="5"/>
  <c r="N2392" i="5"/>
  <c r="AD2391" i="5"/>
  <c r="AC2391" i="5"/>
  <c r="AB2391" i="5"/>
  <c r="AA2391" i="5"/>
  <c r="Z2391" i="5"/>
  <c r="Y2391" i="5"/>
  <c r="X2391" i="5"/>
  <c r="W2391" i="5"/>
  <c r="V2391" i="5"/>
  <c r="U2391" i="5"/>
  <c r="T2391" i="5"/>
  <c r="S2391" i="5"/>
  <c r="R2391" i="5"/>
  <c r="Q2391" i="5"/>
  <c r="P2391" i="5"/>
  <c r="O2391" i="5"/>
  <c r="N2391" i="5"/>
  <c r="AD2390" i="5"/>
  <c r="AC2390" i="5"/>
  <c r="AB2390" i="5"/>
  <c r="AA2390" i="5"/>
  <c r="Z2390" i="5"/>
  <c r="Y2390" i="5"/>
  <c r="X2390" i="5"/>
  <c r="W2390" i="5"/>
  <c r="V2390" i="5"/>
  <c r="U2390" i="5"/>
  <c r="T2390" i="5"/>
  <c r="S2390" i="5"/>
  <c r="R2390" i="5"/>
  <c r="Q2390" i="5"/>
  <c r="P2390" i="5"/>
  <c r="O2390" i="5"/>
  <c r="N2390" i="5"/>
  <c r="AD2389" i="5"/>
  <c r="AC2389" i="5"/>
  <c r="AB2389" i="5"/>
  <c r="AA2389" i="5"/>
  <c r="Z2389" i="5"/>
  <c r="Y2389" i="5"/>
  <c r="X2389" i="5"/>
  <c r="W2389" i="5"/>
  <c r="V2389" i="5"/>
  <c r="U2389" i="5"/>
  <c r="T2389" i="5"/>
  <c r="S2389" i="5"/>
  <c r="R2389" i="5"/>
  <c r="Q2389" i="5"/>
  <c r="P2389" i="5"/>
  <c r="O2389" i="5"/>
  <c r="N2389" i="5"/>
  <c r="AD2388" i="5"/>
  <c r="AC2388" i="5"/>
  <c r="AB2388" i="5"/>
  <c r="AA2388" i="5"/>
  <c r="Z2388" i="5"/>
  <c r="Y2388" i="5"/>
  <c r="X2388" i="5"/>
  <c r="W2388" i="5"/>
  <c r="V2388" i="5"/>
  <c r="U2388" i="5"/>
  <c r="T2388" i="5"/>
  <c r="S2388" i="5"/>
  <c r="R2388" i="5"/>
  <c r="Q2388" i="5"/>
  <c r="P2388" i="5"/>
  <c r="O2388" i="5"/>
  <c r="N2388" i="5"/>
  <c r="AD2387" i="5"/>
  <c r="AC2387" i="5"/>
  <c r="AB2387" i="5"/>
  <c r="AA2387" i="5"/>
  <c r="Z2387" i="5"/>
  <c r="Y2387" i="5"/>
  <c r="X2387" i="5"/>
  <c r="W2387" i="5"/>
  <c r="V2387" i="5"/>
  <c r="U2387" i="5"/>
  <c r="T2387" i="5"/>
  <c r="S2387" i="5"/>
  <c r="R2387" i="5"/>
  <c r="Q2387" i="5"/>
  <c r="P2387" i="5"/>
  <c r="O2387" i="5"/>
  <c r="N2387" i="5"/>
  <c r="AD2386" i="5"/>
  <c r="AC2386" i="5"/>
  <c r="AB2386" i="5"/>
  <c r="AA2386" i="5"/>
  <c r="Z2386" i="5"/>
  <c r="Y2386" i="5"/>
  <c r="X2386" i="5"/>
  <c r="W2386" i="5"/>
  <c r="V2386" i="5"/>
  <c r="U2386" i="5"/>
  <c r="T2386" i="5"/>
  <c r="S2386" i="5"/>
  <c r="R2386" i="5"/>
  <c r="Q2386" i="5"/>
  <c r="P2386" i="5"/>
  <c r="O2386" i="5"/>
  <c r="N2386" i="5"/>
  <c r="AD2385" i="5"/>
  <c r="AC2385" i="5"/>
  <c r="AB2385" i="5"/>
  <c r="AA2385" i="5"/>
  <c r="Z2385" i="5"/>
  <c r="Y2385" i="5"/>
  <c r="X2385" i="5"/>
  <c r="W2385" i="5"/>
  <c r="V2385" i="5"/>
  <c r="U2385" i="5"/>
  <c r="T2385" i="5"/>
  <c r="S2385" i="5"/>
  <c r="R2385" i="5"/>
  <c r="Q2385" i="5"/>
  <c r="P2385" i="5"/>
  <c r="O2385" i="5"/>
  <c r="N2385" i="5"/>
  <c r="AD2384" i="5"/>
  <c r="AC2384" i="5"/>
  <c r="AB2384" i="5"/>
  <c r="AA2384" i="5"/>
  <c r="Z2384" i="5"/>
  <c r="Y2384" i="5"/>
  <c r="X2384" i="5"/>
  <c r="W2384" i="5"/>
  <c r="V2384" i="5"/>
  <c r="U2384" i="5"/>
  <c r="T2384" i="5"/>
  <c r="S2384" i="5"/>
  <c r="R2384" i="5"/>
  <c r="Q2384" i="5"/>
  <c r="P2384" i="5"/>
  <c r="O2384" i="5"/>
  <c r="N2384" i="5"/>
  <c r="AD2383" i="5"/>
  <c r="AC2383" i="5"/>
  <c r="AB2383" i="5"/>
  <c r="AA2383" i="5"/>
  <c r="Z2383" i="5"/>
  <c r="Y2383" i="5"/>
  <c r="X2383" i="5"/>
  <c r="W2383" i="5"/>
  <c r="V2383" i="5"/>
  <c r="U2383" i="5"/>
  <c r="T2383" i="5"/>
  <c r="S2383" i="5"/>
  <c r="R2383" i="5"/>
  <c r="Q2383" i="5"/>
  <c r="P2383" i="5"/>
  <c r="O2383" i="5"/>
  <c r="N2383" i="5"/>
  <c r="AD2382" i="5"/>
  <c r="AC2382" i="5"/>
  <c r="AB2382" i="5"/>
  <c r="AA2382" i="5"/>
  <c r="Z2382" i="5"/>
  <c r="Y2382" i="5"/>
  <c r="X2382" i="5"/>
  <c r="W2382" i="5"/>
  <c r="V2382" i="5"/>
  <c r="U2382" i="5"/>
  <c r="T2382" i="5"/>
  <c r="S2382" i="5"/>
  <c r="R2382" i="5"/>
  <c r="Q2382" i="5"/>
  <c r="P2382" i="5"/>
  <c r="O2382" i="5"/>
  <c r="N2382" i="5"/>
  <c r="AD2381" i="5"/>
  <c r="AC2381" i="5"/>
  <c r="AB2381" i="5"/>
  <c r="AA2381" i="5"/>
  <c r="Z2381" i="5"/>
  <c r="Y2381" i="5"/>
  <c r="X2381" i="5"/>
  <c r="W2381" i="5"/>
  <c r="V2381" i="5"/>
  <c r="U2381" i="5"/>
  <c r="T2381" i="5"/>
  <c r="S2381" i="5"/>
  <c r="R2381" i="5"/>
  <c r="Q2381" i="5"/>
  <c r="P2381" i="5"/>
  <c r="O2381" i="5"/>
  <c r="N2381" i="5"/>
  <c r="AD2380" i="5"/>
  <c r="AC2380" i="5"/>
  <c r="AB2380" i="5"/>
  <c r="AA2380" i="5"/>
  <c r="Z2380" i="5"/>
  <c r="Y2380" i="5"/>
  <c r="X2380" i="5"/>
  <c r="W2380" i="5"/>
  <c r="V2380" i="5"/>
  <c r="U2380" i="5"/>
  <c r="T2380" i="5"/>
  <c r="S2380" i="5"/>
  <c r="R2380" i="5"/>
  <c r="Q2380" i="5"/>
  <c r="P2380" i="5"/>
  <c r="O2380" i="5"/>
  <c r="N2380" i="5"/>
  <c r="AD2379" i="5"/>
  <c r="AC2379" i="5"/>
  <c r="AB2379" i="5"/>
  <c r="AA2379" i="5"/>
  <c r="Z2379" i="5"/>
  <c r="Y2379" i="5"/>
  <c r="X2379" i="5"/>
  <c r="W2379" i="5"/>
  <c r="V2379" i="5"/>
  <c r="U2379" i="5"/>
  <c r="T2379" i="5"/>
  <c r="S2379" i="5"/>
  <c r="R2379" i="5"/>
  <c r="Q2379" i="5"/>
  <c r="P2379" i="5"/>
  <c r="O2379" i="5"/>
  <c r="N2379" i="5"/>
  <c r="AD2378" i="5"/>
  <c r="AC2378" i="5"/>
  <c r="AB2378" i="5"/>
  <c r="AA2378" i="5"/>
  <c r="Z2378" i="5"/>
  <c r="Y2378" i="5"/>
  <c r="X2378" i="5"/>
  <c r="W2378" i="5"/>
  <c r="V2378" i="5"/>
  <c r="U2378" i="5"/>
  <c r="T2378" i="5"/>
  <c r="S2378" i="5"/>
  <c r="R2378" i="5"/>
  <c r="Q2378" i="5"/>
  <c r="P2378" i="5"/>
  <c r="O2378" i="5"/>
  <c r="N2378" i="5"/>
  <c r="AD2377" i="5"/>
  <c r="AC2377" i="5"/>
  <c r="AB2377" i="5"/>
  <c r="AA2377" i="5"/>
  <c r="Z2377" i="5"/>
  <c r="Y2377" i="5"/>
  <c r="X2377" i="5"/>
  <c r="W2377" i="5"/>
  <c r="V2377" i="5"/>
  <c r="U2377" i="5"/>
  <c r="T2377" i="5"/>
  <c r="S2377" i="5"/>
  <c r="R2377" i="5"/>
  <c r="Q2377" i="5"/>
  <c r="P2377" i="5"/>
  <c r="O2377" i="5"/>
  <c r="N2377" i="5"/>
  <c r="AD2376" i="5"/>
  <c r="AC2376" i="5"/>
  <c r="AB2376" i="5"/>
  <c r="AA2376" i="5"/>
  <c r="Z2376" i="5"/>
  <c r="Y2376" i="5"/>
  <c r="X2376" i="5"/>
  <c r="W2376" i="5"/>
  <c r="V2376" i="5"/>
  <c r="U2376" i="5"/>
  <c r="T2376" i="5"/>
  <c r="S2376" i="5"/>
  <c r="R2376" i="5"/>
  <c r="Q2376" i="5"/>
  <c r="P2376" i="5"/>
  <c r="O2376" i="5"/>
  <c r="N2376" i="5"/>
  <c r="AD2375" i="5"/>
  <c r="AC2375" i="5"/>
  <c r="AB2375" i="5"/>
  <c r="AA2375" i="5"/>
  <c r="Z2375" i="5"/>
  <c r="Y2375" i="5"/>
  <c r="X2375" i="5"/>
  <c r="W2375" i="5"/>
  <c r="V2375" i="5"/>
  <c r="U2375" i="5"/>
  <c r="T2375" i="5"/>
  <c r="S2375" i="5"/>
  <c r="R2375" i="5"/>
  <c r="Q2375" i="5"/>
  <c r="P2375" i="5"/>
  <c r="O2375" i="5"/>
  <c r="N2375" i="5"/>
  <c r="AD2374" i="5"/>
  <c r="AC2374" i="5"/>
  <c r="AB2374" i="5"/>
  <c r="AA2374" i="5"/>
  <c r="Z2374" i="5"/>
  <c r="Y2374" i="5"/>
  <c r="X2374" i="5"/>
  <c r="W2374" i="5"/>
  <c r="V2374" i="5"/>
  <c r="U2374" i="5"/>
  <c r="T2374" i="5"/>
  <c r="S2374" i="5"/>
  <c r="R2374" i="5"/>
  <c r="Q2374" i="5"/>
  <c r="P2374" i="5"/>
  <c r="O2374" i="5"/>
  <c r="N2374" i="5"/>
  <c r="AD2373" i="5"/>
  <c r="AC2373" i="5"/>
  <c r="AB2373" i="5"/>
  <c r="AA2373" i="5"/>
  <c r="Z2373" i="5"/>
  <c r="Y2373" i="5"/>
  <c r="X2373" i="5"/>
  <c r="W2373" i="5"/>
  <c r="V2373" i="5"/>
  <c r="U2373" i="5"/>
  <c r="T2373" i="5"/>
  <c r="S2373" i="5"/>
  <c r="R2373" i="5"/>
  <c r="Q2373" i="5"/>
  <c r="P2373" i="5"/>
  <c r="O2373" i="5"/>
  <c r="N2373" i="5"/>
  <c r="AD2372" i="5"/>
  <c r="AC2372" i="5"/>
  <c r="AB2372" i="5"/>
  <c r="AA2372" i="5"/>
  <c r="Z2372" i="5"/>
  <c r="Y2372" i="5"/>
  <c r="X2372" i="5"/>
  <c r="W2372" i="5"/>
  <c r="V2372" i="5"/>
  <c r="U2372" i="5"/>
  <c r="T2372" i="5"/>
  <c r="S2372" i="5"/>
  <c r="R2372" i="5"/>
  <c r="Q2372" i="5"/>
  <c r="P2372" i="5"/>
  <c r="O2372" i="5"/>
  <c r="N2372" i="5"/>
  <c r="AD2371" i="5"/>
  <c r="AC2371" i="5"/>
  <c r="AB2371" i="5"/>
  <c r="AA2371" i="5"/>
  <c r="Z2371" i="5"/>
  <c r="Y2371" i="5"/>
  <c r="X2371" i="5"/>
  <c r="W2371" i="5"/>
  <c r="V2371" i="5"/>
  <c r="U2371" i="5"/>
  <c r="T2371" i="5"/>
  <c r="S2371" i="5"/>
  <c r="R2371" i="5"/>
  <c r="Q2371" i="5"/>
  <c r="P2371" i="5"/>
  <c r="O2371" i="5"/>
  <c r="N2371" i="5"/>
  <c r="AD2370" i="5"/>
  <c r="AC2370" i="5"/>
  <c r="AB2370" i="5"/>
  <c r="AA2370" i="5"/>
  <c r="Z2370" i="5"/>
  <c r="Y2370" i="5"/>
  <c r="X2370" i="5"/>
  <c r="W2370" i="5"/>
  <c r="V2370" i="5"/>
  <c r="U2370" i="5"/>
  <c r="T2370" i="5"/>
  <c r="S2370" i="5"/>
  <c r="R2370" i="5"/>
  <c r="Q2370" i="5"/>
  <c r="P2370" i="5"/>
  <c r="O2370" i="5"/>
  <c r="N2370" i="5"/>
  <c r="AD2369" i="5"/>
  <c r="AC2369" i="5"/>
  <c r="AB2369" i="5"/>
  <c r="AA2369" i="5"/>
  <c r="Z2369" i="5"/>
  <c r="Y2369" i="5"/>
  <c r="X2369" i="5"/>
  <c r="W2369" i="5"/>
  <c r="V2369" i="5"/>
  <c r="U2369" i="5"/>
  <c r="T2369" i="5"/>
  <c r="S2369" i="5"/>
  <c r="R2369" i="5"/>
  <c r="Q2369" i="5"/>
  <c r="P2369" i="5"/>
  <c r="O2369" i="5"/>
  <c r="N2369" i="5"/>
  <c r="AD2368" i="5"/>
  <c r="AC2368" i="5"/>
  <c r="AB2368" i="5"/>
  <c r="AA2368" i="5"/>
  <c r="Z2368" i="5"/>
  <c r="Y2368" i="5"/>
  <c r="X2368" i="5"/>
  <c r="W2368" i="5"/>
  <c r="V2368" i="5"/>
  <c r="U2368" i="5"/>
  <c r="T2368" i="5"/>
  <c r="S2368" i="5"/>
  <c r="R2368" i="5"/>
  <c r="Q2368" i="5"/>
  <c r="P2368" i="5"/>
  <c r="O2368" i="5"/>
  <c r="N2368" i="5"/>
  <c r="AD2367" i="5"/>
  <c r="AC2367" i="5"/>
  <c r="AB2367" i="5"/>
  <c r="AA2367" i="5"/>
  <c r="Z2367" i="5"/>
  <c r="Y2367" i="5"/>
  <c r="X2367" i="5"/>
  <c r="W2367" i="5"/>
  <c r="V2367" i="5"/>
  <c r="U2367" i="5"/>
  <c r="T2367" i="5"/>
  <c r="S2367" i="5"/>
  <c r="R2367" i="5"/>
  <c r="Q2367" i="5"/>
  <c r="P2367" i="5"/>
  <c r="O2367" i="5"/>
  <c r="N2367" i="5"/>
  <c r="AD2366" i="5"/>
  <c r="AC2366" i="5"/>
  <c r="AB2366" i="5"/>
  <c r="AA2366" i="5"/>
  <c r="Z2366" i="5"/>
  <c r="Y2366" i="5"/>
  <c r="X2366" i="5"/>
  <c r="W2366" i="5"/>
  <c r="V2366" i="5"/>
  <c r="U2366" i="5"/>
  <c r="T2366" i="5"/>
  <c r="S2366" i="5"/>
  <c r="R2366" i="5"/>
  <c r="Q2366" i="5"/>
  <c r="P2366" i="5"/>
  <c r="O2366" i="5"/>
  <c r="N2366" i="5"/>
  <c r="AD2365" i="5"/>
  <c r="AC2365" i="5"/>
  <c r="AB2365" i="5"/>
  <c r="AA2365" i="5"/>
  <c r="Z2365" i="5"/>
  <c r="Y2365" i="5"/>
  <c r="X2365" i="5"/>
  <c r="W2365" i="5"/>
  <c r="V2365" i="5"/>
  <c r="U2365" i="5"/>
  <c r="T2365" i="5"/>
  <c r="S2365" i="5"/>
  <c r="R2365" i="5"/>
  <c r="Q2365" i="5"/>
  <c r="P2365" i="5"/>
  <c r="O2365" i="5"/>
  <c r="N2365" i="5"/>
  <c r="AD2364" i="5"/>
  <c r="AC2364" i="5"/>
  <c r="AB2364" i="5"/>
  <c r="AA2364" i="5"/>
  <c r="Z2364" i="5"/>
  <c r="Y2364" i="5"/>
  <c r="X2364" i="5"/>
  <c r="W2364" i="5"/>
  <c r="V2364" i="5"/>
  <c r="U2364" i="5"/>
  <c r="T2364" i="5"/>
  <c r="S2364" i="5"/>
  <c r="R2364" i="5"/>
  <c r="Q2364" i="5"/>
  <c r="P2364" i="5"/>
  <c r="O2364" i="5"/>
  <c r="N2364" i="5"/>
  <c r="AD2363" i="5"/>
  <c r="AC2363" i="5"/>
  <c r="AB2363" i="5"/>
  <c r="AA2363" i="5"/>
  <c r="Z2363" i="5"/>
  <c r="Y2363" i="5"/>
  <c r="X2363" i="5"/>
  <c r="W2363" i="5"/>
  <c r="V2363" i="5"/>
  <c r="U2363" i="5"/>
  <c r="T2363" i="5"/>
  <c r="S2363" i="5"/>
  <c r="R2363" i="5"/>
  <c r="Q2363" i="5"/>
  <c r="P2363" i="5"/>
  <c r="O2363" i="5"/>
  <c r="N2363" i="5"/>
  <c r="AD2362" i="5"/>
  <c r="AC2362" i="5"/>
  <c r="AB2362" i="5"/>
  <c r="AA2362" i="5"/>
  <c r="Z2362" i="5"/>
  <c r="Y2362" i="5"/>
  <c r="X2362" i="5"/>
  <c r="W2362" i="5"/>
  <c r="V2362" i="5"/>
  <c r="U2362" i="5"/>
  <c r="T2362" i="5"/>
  <c r="S2362" i="5"/>
  <c r="R2362" i="5"/>
  <c r="Q2362" i="5"/>
  <c r="P2362" i="5"/>
  <c r="O2362" i="5"/>
  <c r="N2362" i="5"/>
  <c r="AD2361" i="5"/>
  <c r="AC2361" i="5"/>
  <c r="AB2361" i="5"/>
  <c r="AA2361" i="5"/>
  <c r="Z2361" i="5"/>
  <c r="Y2361" i="5"/>
  <c r="X2361" i="5"/>
  <c r="W2361" i="5"/>
  <c r="V2361" i="5"/>
  <c r="U2361" i="5"/>
  <c r="T2361" i="5"/>
  <c r="S2361" i="5"/>
  <c r="R2361" i="5"/>
  <c r="Q2361" i="5"/>
  <c r="P2361" i="5"/>
  <c r="O2361" i="5"/>
  <c r="N2361" i="5"/>
  <c r="AD2360" i="5"/>
  <c r="AC2360" i="5"/>
  <c r="AB2360" i="5"/>
  <c r="AA2360" i="5"/>
  <c r="Z2360" i="5"/>
  <c r="Y2360" i="5"/>
  <c r="X2360" i="5"/>
  <c r="W2360" i="5"/>
  <c r="V2360" i="5"/>
  <c r="U2360" i="5"/>
  <c r="T2360" i="5"/>
  <c r="S2360" i="5"/>
  <c r="R2360" i="5"/>
  <c r="Q2360" i="5"/>
  <c r="P2360" i="5"/>
  <c r="O2360" i="5"/>
  <c r="N2360" i="5"/>
  <c r="AD2359" i="5"/>
  <c r="AC2359" i="5"/>
  <c r="AB2359" i="5"/>
  <c r="AA2359" i="5"/>
  <c r="Z2359" i="5"/>
  <c r="Y2359" i="5"/>
  <c r="X2359" i="5"/>
  <c r="W2359" i="5"/>
  <c r="V2359" i="5"/>
  <c r="U2359" i="5"/>
  <c r="T2359" i="5"/>
  <c r="S2359" i="5"/>
  <c r="R2359" i="5"/>
  <c r="Q2359" i="5"/>
  <c r="P2359" i="5"/>
  <c r="O2359" i="5"/>
  <c r="N2359" i="5"/>
  <c r="AD2358" i="5"/>
  <c r="AC2358" i="5"/>
  <c r="AB2358" i="5"/>
  <c r="AA2358" i="5"/>
  <c r="Z2358" i="5"/>
  <c r="Y2358" i="5"/>
  <c r="X2358" i="5"/>
  <c r="W2358" i="5"/>
  <c r="V2358" i="5"/>
  <c r="U2358" i="5"/>
  <c r="T2358" i="5"/>
  <c r="S2358" i="5"/>
  <c r="R2358" i="5"/>
  <c r="Q2358" i="5"/>
  <c r="P2358" i="5"/>
  <c r="O2358" i="5"/>
  <c r="N2358" i="5"/>
  <c r="AD2357" i="5"/>
  <c r="AC2357" i="5"/>
  <c r="AB2357" i="5"/>
  <c r="AA2357" i="5"/>
  <c r="Z2357" i="5"/>
  <c r="Y2357" i="5"/>
  <c r="X2357" i="5"/>
  <c r="W2357" i="5"/>
  <c r="V2357" i="5"/>
  <c r="U2357" i="5"/>
  <c r="T2357" i="5"/>
  <c r="S2357" i="5"/>
  <c r="R2357" i="5"/>
  <c r="Q2357" i="5"/>
  <c r="P2357" i="5"/>
  <c r="O2357" i="5"/>
  <c r="N2357" i="5"/>
  <c r="AD2356" i="5"/>
  <c r="AC2356" i="5"/>
  <c r="AB2356" i="5"/>
  <c r="AA2356" i="5"/>
  <c r="Z2356" i="5"/>
  <c r="Y2356" i="5"/>
  <c r="X2356" i="5"/>
  <c r="W2356" i="5"/>
  <c r="V2356" i="5"/>
  <c r="U2356" i="5"/>
  <c r="T2356" i="5"/>
  <c r="S2356" i="5"/>
  <c r="R2356" i="5"/>
  <c r="Q2356" i="5"/>
  <c r="P2356" i="5"/>
  <c r="O2356" i="5"/>
  <c r="N2356" i="5"/>
  <c r="AD2355" i="5"/>
  <c r="AC2355" i="5"/>
  <c r="AB2355" i="5"/>
  <c r="AA2355" i="5"/>
  <c r="Z2355" i="5"/>
  <c r="Y2355" i="5"/>
  <c r="X2355" i="5"/>
  <c r="W2355" i="5"/>
  <c r="V2355" i="5"/>
  <c r="U2355" i="5"/>
  <c r="T2355" i="5"/>
  <c r="S2355" i="5"/>
  <c r="R2355" i="5"/>
  <c r="Q2355" i="5"/>
  <c r="P2355" i="5"/>
  <c r="O2355" i="5"/>
  <c r="N2355" i="5"/>
  <c r="AD2354" i="5"/>
  <c r="AC2354" i="5"/>
  <c r="AB2354" i="5"/>
  <c r="AA2354" i="5"/>
  <c r="Z2354" i="5"/>
  <c r="Y2354" i="5"/>
  <c r="X2354" i="5"/>
  <c r="W2354" i="5"/>
  <c r="V2354" i="5"/>
  <c r="U2354" i="5"/>
  <c r="T2354" i="5"/>
  <c r="S2354" i="5"/>
  <c r="R2354" i="5"/>
  <c r="Q2354" i="5"/>
  <c r="P2354" i="5"/>
  <c r="O2354" i="5"/>
  <c r="N2354" i="5"/>
  <c r="AD2353" i="5"/>
  <c r="AC2353" i="5"/>
  <c r="AB2353" i="5"/>
  <c r="AA2353" i="5"/>
  <c r="Z2353" i="5"/>
  <c r="Y2353" i="5"/>
  <c r="X2353" i="5"/>
  <c r="W2353" i="5"/>
  <c r="V2353" i="5"/>
  <c r="U2353" i="5"/>
  <c r="T2353" i="5"/>
  <c r="S2353" i="5"/>
  <c r="R2353" i="5"/>
  <c r="Q2353" i="5"/>
  <c r="P2353" i="5"/>
  <c r="O2353" i="5"/>
  <c r="N2353" i="5"/>
  <c r="AD2352" i="5"/>
  <c r="AC2352" i="5"/>
  <c r="AB2352" i="5"/>
  <c r="AA2352" i="5"/>
  <c r="Z2352" i="5"/>
  <c r="Y2352" i="5"/>
  <c r="X2352" i="5"/>
  <c r="W2352" i="5"/>
  <c r="V2352" i="5"/>
  <c r="U2352" i="5"/>
  <c r="T2352" i="5"/>
  <c r="S2352" i="5"/>
  <c r="R2352" i="5"/>
  <c r="Q2352" i="5"/>
  <c r="P2352" i="5"/>
  <c r="O2352" i="5"/>
  <c r="N2352" i="5"/>
  <c r="AD2351" i="5"/>
  <c r="AC2351" i="5"/>
  <c r="AB2351" i="5"/>
  <c r="AA2351" i="5"/>
  <c r="Z2351" i="5"/>
  <c r="Y2351" i="5"/>
  <c r="X2351" i="5"/>
  <c r="W2351" i="5"/>
  <c r="V2351" i="5"/>
  <c r="U2351" i="5"/>
  <c r="T2351" i="5"/>
  <c r="S2351" i="5"/>
  <c r="R2351" i="5"/>
  <c r="Q2351" i="5"/>
  <c r="P2351" i="5"/>
  <c r="O2351" i="5"/>
  <c r="N2351" i="5"/>
  <c r="AD2350" i="5"/>
  <c r="AC2350" i="5"/>
  <c r="AB2350" i="5"/>
  <c r="AA2350" i="5"/>
  <c r="Z2350" i="5"/>
  <c r="Y2350" i="5"/>
  <c r="X2350" i="5"/>
  <c r="W2350" i="5"/>
  <c r="V2350" i="5"/>
  <c r="U2350" i="5"/>
  <c r="T2350" i="5"/>
  <c r="S2350" i="5"/>
  <c r="R2350" i="5"/>
  <c r="Q2350" i="5"/>
  <c r="P2350" i="5"/>
  <c r="O2350" i="5"/>
  <c r="N2350" i="5"/>
  <c r="AD2349" i="5"/>
  <c r="AC2349" i="5"/>
  <c r="AB2349" i="5"/>
  <c r="AA2349" i="5"/>
  <c r="Z2349" i="5"/>
  <c r="Y2349" i="5"/>
  <c r="X2349" i="5"/>
  <c r="W2349" i="5"/>
  <c r="V2349" i="5"/>
  <c r="U2349" i="5"/>
  <c r="T2349" i="5"/>
  <c r="S2349" i="5"/>
  <c r="R2349" i="5"/>
  <c r="Q2349" i="5"/>
  <c r="P2349" i="5"/>
  <c r="O2349" i="5"/>
  <c r="N2349" i="5"/>
  <c r="AD2348" i="5"/>
  <c r="AC2348" i="5"/>
  <c r="AB2348" i="5"/>
  <c r="AA2348" i="5"/>
  <c r="Z2348" i="5"/>
  <c r="Y2348" i="5"/>
  <c r="X2348" i="5"/>
  <c r="W2348" i="5"/>
  <c r="V2348" i="5"/>
  <c r="U2348" i="5"/>
  <c r="T2348" i="5"/>
  <c r="S2348" i="5"/>
  <c r="R2348" i="5"/>
  <c r="Q2348" i="5"/>
  <c r="P2348" i="5"/>
  <c r="O2348" i="5"/>
  <c r="N2348" i="5"/>
  <c r="AD2347" i="5"/>
  <c r="AC2347" i="5"/>
  <c r="AB2347" i="5"/>
  <c r="AA2347" i="5"/>
  <c r="Z2347" i="5"/>
  <c r="Y2347" i="5"/>
  <c r="X2347" i="5"/>
  <c r="W2347" i="5"/>
  <c r="V2347" i="5"/>
  <c r="U2347" i="5"/>
  <c r="T2347" i="5"/>
  <c r="S2347" i="5"/>
  <c r="R2347" i="5"/>
  <c r="Q2347" i="5"/>
  <c r="P2347" i="5"/>
  <c r="O2347" i="5"/>
  <c r="N2347" i="5"/>
  <c r="AD2346" i="5"/>
  <c r="AC2346" i="5"/>
  <c r="AB2346" i="5"/>
  <c r="AA2346" i="5"/>
  <c r="Z2346" i="5"/>
  <c r="Y2346" i="5"/>
  <c r="X2346" i="5"/>
  <c r="W2346" i="5"/>
  <c r="V2346" i="5"/>
  <c r="U2346" i="5"/>
  <c r="T2346" i="5"/>
  <c r="S2346" i="5"/>
  <c r="R2346" i="5"/>
  <c r="Q2346" i="5"/>
  <c r="P2346" i="5"/>
  <c r="O2346" i="5"/>
  <c r="N2346" i="5"/>
  <c r="AD2345" i="5"/>
  <c r="AC2345" i="5"/>
  <c r="AB2345" i="5"/>
  <c r="AA2345" i="5"/>
  <c r="Z2345" i="5"/>
  <c r="Y2345" i="5"/>
  <c r="X2345" i="5"/>
  <c r="W2345" i="5"/>
  <c r="V2345" i="5"/>
  <c r="U2345" i="5"/>
  <c r="T2345" i="5"/>
  <c r="S2345" i="5"/>
  <c r="R2345" i="5"/>
  <c r="Q2345" i="5"/>
  <c r="P2345" i="5"/>
  <c r="O2345" i="5"/>
  <c r="N2345" i="5"/>
  <c r="AD2344" i="5"/>
  <c r="AC2344" i="5"/>
  <c r="AB2344" i="5"/>
  <c r="AA2344" i="5"/>
  <c r="Z2344" i="5"/>
  <c r="Y2344" i="5"/>
  <c r="X2344" i="5"/>
  <c r="W2344" i="5"/>
  <c r="V2344" i="5"/>
  <c r="U2344" i="5"/>
  <c r="T2344" i="5"/>
  <c r="S2344" i="5"/>
  <c r="R2344" i="5"/>
  <c r="Q2344" i="5"/>
  <c r="P2344" i="5"/>
  <c r="O2344" i="5"/>
  <c r="N2344" i="5"/>
  <c r="AD2343" i="5"/>
  <c r="AC2343" i="5"/>
  <c r="AB2343" i="5"/>
  <c r="AA2343" i="5"/>
  <c r="Z2343" i="5"/>
  <c r="Y2343" i="5"/>
  <c r="X2343" i="5"/>
  <c r="W2343" i="5"/>
  <c r="V2343" i="5"/>
  <c r="U2343" i="5"/>
  <c r="T2343" i="5"/>
  <c r="S2343" i="5"/>
  <c r="R2343" i="5"/>
  <c r="Q2343" i="5"/>
  <c r="P2343" i="5"/>
  <c r="O2343" i="5"/>
  <c r="N2343" i="5"/>
  <c r="AD2342" i="5"/>
  <c r="AC2342" i="5"/>
  <c r="AB2342" i="5"/>
  <c r="AA2342" i="5"/>
  <c r="Z2342" i="5"/>
  <c r="Y2342" i="5"/>
  <c r="X2342" i="5"/>
  <c r="W2342" i="5"/>
  <c r="V2342" i="5"/>
  <c r="U2342" i="5"/>
  <c r="T2342" i="5"/>
  <c r="S2342" i="5"/>
  <c r="R2342" i="5"/>
  <c r="Q2342" i="5"/>
  <c r="P2342" i="5"/>
  <c r="O2342" i="5"/>
  <c r="N2342" i="5"/>
  <c r="AD2341" i="5"/>
  <c r="AC2341" i="5"/>
  <c r="AB2341" i="5"/>
  <c r="AA2341" i="5"/>
  <c r="Z2341" i="5"/>
  <c r="Y2341" i="5"/>
  <c r="X2341" i="5"/>
  <c r="W2341" i="5"/>
  <c r="V2341" i="5"/>
  <c r="U2341" i="5"/>
  <c r="T2341" i="5"/>
  <c r="S2341" i="5"/>
  <c r="R2341" i="5"/>
  <c r="Q2341" i="5"/>
  <c r="P2341" i="5"/>
  <c r="O2341" i="5"/>
  <c r="N2341" i="5"/>
  <c r="AD2340" i="5"/>
  <c r="AC2340" i="5"/>
  <c r="AB2340" i="5"/>
  <c r="AA2340" i="5"/>
  <c r="Z2340" i="5"/>
  <c r="Y2340" i="5"/>
  <c r="X2340" i="5"/>
  <c r="W2340" i="5"/>
  <c r="V2340" i="5"/>
  <c r="U2340" i="5"/>
  <c r="T2340" i="5"/>
  <c r="S2340" i="5"/>
  <c r="R2340" i="5"/>
  <c r="Q2340" i="5"/>
  <c r="P2340" i="5"/>
  <c r="O2340" i="5"/>
  <c r="N2340" i="5"/>
  <c r="AD2339" i="5"/>
  <c r="AC2339" i="5"/>
  <c r="AB2339" i="5"/>
  <c r="AA2339" i="5"/>
  <c r="Z2339" i="5"/>
  <c r="Y2339" i="5"/>
  <c r="X2339" i="5"/>
  <c r="W2339" i="5"/>
  <c r="V2339" i="5"/>
  <c r="U2339" i="5"/>
  <c r="T2339" i="5"/>
  <c r="S2339" i="5"/>
  <c r="R2339" i="5"/>
  <c r="Q2339" i="5"/>
  <c r="P2339" i="5"/>
  <c r="O2339" i="5"/>
  <c r="N2339" i="5"/>
  <c r="AD2338" i="5"/>
  <c r="AC2338" i="5"/>
  <c r="AB2338" i="5"/>
  <c r="AA2338" i="5"/>
  <c r="Z2338" i="5"/>
  <c r="Y2338" i="5"/>
  <c r="X2338" i="5"/>
  <c r="W2338" i="5"/>
  <c r="V2338" i="5"/>
  <c r="U2338" i="5"/>
  <c r="T2338" i="5"/>
  <c r="S2338" i="5"/>
  <c r="R2338" i="5"/>
  <c r="Q2338" i="5"/>
  <c r="P2338" i="5"/>
  <c r="O2338" i="5"/>
  <c r="N2338" i="5"/>
  <c r="AD2337" i="5"/>
  <c r="AC2337" i="5"/>
  <c r="AB2337" i="5"/>
  <c r="AA2337" i="5"/>
  <c r="Z2337" i="5"/>
  <c r="Y2337" i="5"/>
  <c r="X2337" i="5"/>
  <c r="W2337" i="5"/>
  <c r="V2337" i="5"/>
  <c r="U2337" i="5"/>
  <c r="T2337" i="5"/>
  <c r="S2337" i="5"/>
  <c r="R2337" i="5"/>
  <c r="Q2337" i="5"/>
  <c r="P2337" i="5"/>
  <c r="O2337" i="5"/>
  <c r="N2337" i="5"/>
  <c r="AD2336" i="5"/>
  <c r="AC2336" i="5"/>
  <c r="AB2336" i="5"/>
  <c r="AA2336" i="5"/>
  <c r="Z2336" i="5"/>
  <c r="Y2336" i="5"/>
  <c r="X2336" i="5"/>
  <c r="W2336" i="5"/>
  <c r="V2336" i="5"/>
  <c r="U2336" i="5"/>
  <c r="T2336" i="5"/>
  <c r="S2336" i="5"/>
  <c r="R2336" i="5"/>
  <c r="Q2336" i="5"/>
  <c r="P2336" i="5"/>
  <c r="O2336" i="5"/>
  <c r="N2336" i="5"/>
  <c r="AD2335" i="5"/>
  <c r="AC2335" i="5"/>
  <c r="AB2335" i="5"/>
  <c r="AA2335" i="5"/>
  <c r="Z2335" i="5"/>
  <c r="Y2335" i="5"/>
  <c r="X2335" i="5"/>
  <c r="W2335" i="5"/>
  <c r="V2335" i="5"/>
  <c r="U2335" i="5"/>
  <c r="T2335" i="5"/>
  <c r="S2335" i="5"/>
  <c r="R2335" i="5"/>
  <c r="Q2335" i="5"/>
  <c r="P2335" i="5"/>
  <c r="O2335" i="5"/>
  <c r="N2335" i="5"/>
  <c r="AD2334" i="5"/>
  <c r="AC2334" i="5"/>
  <c r="AB2334" i="5"/>
  <c r="AA2334" i="5"/>
  <c r="Z2334" i="5"/>
  <c r="Y2334" i="5"/>
  <c r="X2334" i="5"/>
  <c r="W2334" i="5"/>
  <c r="V2334" i="5"/>
  <c r="U2334" i="5"/>
  <c r="T2334" i="5"/>
  <c r="S2334" i="5"/>
  <c r="R2334" i="5"/>
  <c r="Q2334" i="5"/>
  <c r="P2334" i="5"/>
  <c r="O2334" i="5"/>
  <c r="N2334" i="5"/>
  <c r="AD2333" i="5"/>
  <c r="AC2333" i="5"/>
  <c r="AB2333" i="5"/>
  <c r="AA2333" i="5"/>
  <c r="Z2333" i="5"/>
  <c r="Y2333" i="5"/>
  <c r="X2333" i="5"/>
  <c r="W2333" i="5"/>
  <c r="V2333" i="5"/>
  <c r="U2333" i="5"/>
  <c r="T2333" i="5"/>
  <c r="S2333" i="5"/>
  <c r="R2333" i="5"/>
  <c r="Q2333" i="5"/>
  <c r="P2333" i="5"/>
  <c r="O2333" i="5"/>
  <c r="N2333" i="5"/>
  <c r="AD2332" i="5"/>
  <c r="AC2332" i="5"/>
  <c r="AB2332" i="5"/>
  <c r="AA2332" i="5"/>
  <c r="Z2332" i="5"/>
  <c r="Y2332" i="5"/>
  <c r="X2332" i="5"/>
  <c r="W2332" i="5"/>
  <c r="V2332" i="5"/>
  <c r="U2332" i="5"/>
  <c r="T2332" i="5"/>
  <c r="S2332" i="5"/>
  <c r="R2332" i="5"/>
  <c r="Q2332" i="5"/>
  <c r="P2332" i="5"/>
  <c r="O2332" i="5"/>
  <c r="N2332" i="5"/>
  <c r="AD2331" i="5"/>
  <c r="AC2331" i="5"/>
  <c r="AB2331" i="5"/>
  <c r="AA2331" i="5"/>
  <c r="Z2331" i="5"/>
  <c r="Y2331" i="5"/>
  <c r="X2331" i="5"/>
  <c r="W2331" i="5"/>
  <c r="V2331" i="5"/>
  <c r="U2331" i="5"/>
  <c r="T2331" i="5"/>
  <c r="S2331" i="5"/>
  <c r="R2331" i="5"/>
  <c r="Q2331" i="5"/>
  <c r="P2331" i="5"/>
  <c r="O2331" i="5"/>
  <c r="N2331" i="5"/>
  <c r="AD2330" i="5"/>
  <c r="AC2330" i="5"/>
  <c r="AB2330" i="5"/>
  <c r="AA2330" i="5"/>
  <c r="Z2330" i="5"/>
  <c r="Y2330" i="5"/>
  <c r="X2330" i="5"/>
  <c r="W2330" i="5"/>
  <c r="V2330" i="5"/>
  <c r="U2330" i="5"/>
  <c r="T2330" i="5"/>
  <c r="S2330" i="5"/>
  <c r="R2330" i="5"/>
  <c r="Q2330" i="5"/>
  <c r="P2330" i="5"/>
  <c r="O2330" i="5"/>
  <c r="N2330" i="5"/>
  <c r="AD2329" i="5"/>
  <c r="AC2329" i="5"/>
  <c r="AB2329" i="5"/>
  <c r="AA2329" i="5"/>
  <c r="Z2329" i="5"/>
  <c r="Y2329" i="5"/>
  <c r="X2329" i="5"/>
  <c r="W2329" i="5"/>
  <c r="V2329" i="5"/>
  <c r="U2329" i="5"/>
  <c r="T2329" i="5"/>
  <c r="S2329" i="5"/>
  <c r="R2329" i="5"/>
  <c r="Q2329" i="5"/>
  <c r="P2329" i="5"/>
  <c r="O2329" i="5"/>
  <c r="N2329" i="5"/>
  <c r="AD2328" i="5"/>
  <c r="AC2328" i="5"/>
  <c r="AB2328" i="5"/>
  <c r="AA2328" i="5"/>
  <c r="Z2328" i="5"/>
  <c r="Y2328" i="5"/>
  <c r="X2328" i="5"/>
  <c r="W2328" i="5"/>
  <c r="V2328" i="5"/>
  <c r="U2328" i="5"/>
  <c r="T2328" i="5"/>
  <c r="S2328" i="5"/>
  <c r="R2328" i="5"/>
  <c r="Q2328" i="5"/>
  <c r="P2328" i="5"/>
  <c r="O2328" i="5"/>
  <c r="N2328" i="5"/>
  <c r="AD2327" i="5"/>
  <c r="AC2327" i="5"/>
  <c r="AB2327" i="5"/>
  <c r="AA2327" i="5"/>
  <c r="Z2327" i="5"/>
  <c r="Y2327" i="5"/>
  <c r="X2327" i="5"/>
  <c r="W2327" i="5"/>
  <c r="V2327" i="5"/>
  <c r="U2327" i="5"/>
  <c r="T2327" i="5"/>
  <c r="S2327" i="5"/>
  <c r="R2327" i="5"/>
  <c r="Q2327" i="5"/>
  <c r="P2327" i="5"/>
  <c r="O2327" i="5"/>
  <c r="N2327" i="5"/>
  <c r="AD2326" i="5"/>
  <c r="AC2326" i="5"/>
  <c r="AB2326" i="5"/>
  <c r="AA2326" i="5"/>
  <c r="Z2326" i="5"/>
  <c r="Y2326" i="5"/>
  <c r="X2326" i="5"/>
  <c r="W2326" i="5"/>
  <c r="V2326" i="5"/>
  <c r="U2326" i="5"/>
  <c r="T2326" i="5"/>
  <c r="S2326" i="5"/>
  <c r="R2326" i="5"/>
  <c r="Q2326" i="5"/>
  <c r="P2326" i="5"/>
  <c r="O2326" i="5"/>
  <c r="N2326" i="5"/>
  <c r="AD2325" i="5"/>
  <c r="AC2325" i="5"/>
  <c r="AB2325" i="5"/>
  <c r="AA2325" i="5"/>
  <c r="Z2325" i="5"/>
  <c r="Y2325" i="5"/>
  <c r="X2325" i="5"/>
  <c r="W2325" i="5"/>
  <c r="V2325" i="5"/>
  <c r="U2325" i="5"/>
  <c r="T2325" i="5"/>
  <c r="S2325" i="5"/>
  <c r="R2325" i="5"/>
  <c r="Q2325" i="5"/>
  <c r="P2325" i="5"/>
  <c r="O2325" i="5"/>
  <c r="N2325" i="5"/>
  <c r="AD2324" i="5"/>
  <c r="AC2324" i="5"/>
  <c r="AB2324" i="5"/>
  <c r="AA2324" i="5"/>
  <c r="Z2324" i="5"/>
  <c r="Y2324" i="5"/>
  <c r="X2324" i="5"/>
  <c r="W2324" i="5"/>
  <c r="V2324" i="5"/>
  <c r="U2324" i="5"/>
  <c r="T2324" i="5"/>
  <c r="S2324" i="5"/>
  <c r="R2324" i="5"/>
  <c r="Q2324" i="5"/>
  <c r="P2324" i="5"/>
  <c r="O2324" i="5"/>
  <c r="N2324" i="5"/>
  <c r="AD2323" i="5"/>
  <c r="AC2323" i="5"/>
  <c r="AB2323" i="5"/>
  <c r="AA2323" i="5"/>
  <c r="Z2323" i="5"/>
  <c r="Y2323" i="5"/>
  <c r="X2323" i="5"/>
  <c r="W2323" i="5"/>
  <c r="V2323" i="5"/>
  <c r="U2323" i="5"/>
  <c r="T2323" i="5"/>
  <c r="S2323" i="5"/>
  <c r="R2323" i="5"/>
  <c r="Q2323" i="5"/>
  <c r="P2323" i="5"/>
  <c r="O2323" i="5"/>
  <c r="N2323" i="5"/>
  <c r="AD2322" i="5"/>
  <c r="AC2322" i="5"/>
  <c r="AB2322" i="5"/>
  <c r="AA2322" i="5"/>
  <c r="Z2322" i="5"/>
  <c r="Y2322" i="5"/>
  <c r="X2322" i="5"/>
  <c r="W2322" i="5"/>
  <c r="V2322" i="5"/>
  <c r="U2322" i="5"/>
  <c r="T2322" i="5"/>
  <c r="S2322" i="5"/>
  <c r="R2322" i="5"/>
  <c r="Q2322" i="5"/>
  <c r="P2322" i="5"/>
  <c r="O2322" i="5"/>
  <c r="N2322" i="5"/>
  <c r="AD2321" i="5"/>
  <c r="AC2321" i="5"/>
  <c r="AB2321" i="5"/>
  <c r="AA2321" i="5"/>
  <c r="Z2321" i="5"/>
  <c r="Y2321" i="5"/>
  <c r="X2321" i="5"/>
  <c r="W2321" i="5"/>
  <c r="V2321" i="5"/>
  <c r="U2321" i="5"/>
  <c r="T2321" i="5"/>
  <c r="S2321" i="5"/>
  <c r="R2321" i="5"/>
  <c r="Q2321" i="5"/>
  <c r="P2321" i="5"/>
  <c r="O2321" i="5"/>
  <c r="N2321" i="5"/>
  <c r="AD2320" i="5"/>
  <c r="AC2320" i="5"/>
  <c r="AB2320" i="5"/>
  <c r="AA2320" i="5"/>
  <c r="Z2320" i="5"/>
  <c r="Y2320" i="5"/>
  <c r="X2320" i="5"/>
  <c r="W2320" i="5"/>
  <c r="V2320" i="5"/>
  <c r="U2320" i="5"/>
  <c r="T2320" i="5"/>
  <c r="S2320" i="5"/>
  <c r="R2320" i="5"/>
  <c r="Q2320" i="5"/>
  <c r="P2320" i="5"/>
  <c r="O2320" i="5"/>
  <c r="N2320" i="5"/>
  <c r="AD2319" i="5"/>
  <c r="AC2319" i="5"/>
  <c r="AB2319" i="5"/>
  <c r="AA2319" i="5"/>
  <c r="Z2319" i="5"/>
  <c r="Y2319" i="5"/>
  <c r="X2319" i="5"/>
  <c r="W2319" i="5"/>
  <c r="V2319" i="5"/>
  <c r="U2319" i="5"/>
  <c r="T2319" i="5"/>
  <c r="S2319" i="5"/>
  <c r="R2319" i="5"/>
  <c r="Q2319" i="5"/>
  <c r="P2319" i="5"/>
  <c r="O2319" i="5"/>
  <c r="N2319" i="5"/>
  <c r="AD2318" i="5"/>
  <c r="AC2318" i="5"/>
  <c r="AB2318" i="5"/>
  <c r="AA2318" i="5"/>
  <c r="Z2318" i="5"/>
  <c r="Y2318" i="5"/>
  <c r="X2318" i="5"/>
  <c r="W2318" i="5"/>
  <c r="V2318" i="5"/>
  <c r="U2318" i="5"/>
  <c r="T2318" i="5"/>
  <c r="S2318" i="5"/>
  <c r="R2318" i="5"/>
  <c r="Q2318" i="5"/>
  <c r="P2318" i="5"/>
  <c r="O2318" i="5"/>
  <c r="N2318" i="5"/>
  <c r="AD2317" i="5"/>
  <c r="AC2317" i="5"/>
  <c r="AB2317" i="5"/>
  <c r="AA2317" i="5"/>
  <c r="Z2317" i="5"/>
  <c r="Y2317" i="5"/>
  <c r="X2317" i="5"/>
  <c r="W2317" i="5"/>
  <c r="V2317" i="5"/>
  <c r="U2317" i="5"/>
  <c r="T2317" i="5"/>
  <c r="S2317" i="5"/>
  <c r="R2317" i="5"/>
  <c r="Q2317" i="5"/>
  <c r="P2317" i="5"/>
  <c r="O2317" i="5"/>
  <c r="N2317" i="5"/>
  <c r="AD2316" i="5"/>
  <c r="AC2316" i="5"/>
  <c r="AB2316" i="5"/>
  <c r="AA2316" i="5"/>
  <c r="Z2316" i="5"/>
  <c r="Y2316" i="5"/>
  <c r="X2316" i="5"/>
  <c r="W2316" i="5"/>
  <c r="V2316" i="5"/>
  <c r="U2316" i="5"/>
  <c r="T2316" i="5"/>
  <c r="S2316" i="5"/>
  <c r="R2316" i="5"/>
  <c r="Q2316" i="5"/>
  <c r="P2316" i="5"/>
  <c r="O2316" i="5"/>
  <c r="N2316" i="5"/>
  <c r="AD2315" i="5"/>
  <c r="AC2315" i="5"/>
  <c r="AB2315" i="5"/>
  <c r="AA2315" i="5"/>
  <c r="Z2315" i="5"/>
  <c r="Y2315" i="5"/>
  <c r="X2315" i="5"/>
  <c r="W2315" i="5"/>
  <c r="V2315" i="5"/>
  <c r="U2315" i="5"/>
  <c r="T2315" i="5"/>
  <c r="S2315" i="5"/>
  <c r="R2315" i="5"/>
  <c r="Q2315" i="5"/>
  <c r="P2315" i="5"/>
  <c r="O2315" i="5"/>
  <c r="N2315" i="5"/>
  <c r="AD2314" i="5"/>
  <c r="AC2314" i="5"/>
  <c r="AB2314" i="5"/>
  <c r="AA2314" i="5"/>
  <c r="Z2314" i="5"/>
  <c r="Y2314" i="5"/>
  <c r="X2314" i="5"/>
  <c r="W2314" i="5"/>
  <c r="V2314" i="5"/>
  <c r="U2314" i="5"/>
  <c r="T2314" i="5"/>
  <c r="S2314" i="5"/>
  <c r="R2314" i="5"/>
  <c r="Q2314" i="5"/>
  <c r="P2314" i="5"/>
  <c r="O2314" i="5"/>
  <c r="N2314" i="5"/>
  <c r="AD2313" i="5"/>
  <c r="AC2313" i="5"/>
  <c r="AB2313" i="5"/>
  <c r="AA2313" i="5"/>
  <c r="Z2313" i="5"/>
  <c r="Y2313" i="5"/>
  <c r="X2313" i="5"/>
  <c r="W2313" i="5"/>
  <c r="V2313" i="5"/>
  <c r="U2313" i="5"/>
  <c r="T2313" i="5"/>
  <c r="S2313" i="5"/>
  <c r="R2313" i="5"/>
  <c r="Q2313" i="5"/>
  <c r="P2313" i="5"/>
  <c r="O2313" i="5"/>
  <c r="N2313" i="5"/>
  <c r="AD2312" i="5"/>
  <c r="AC2312" i="5"/>
  <c r="AB2312" i="5"/>
  <c r="AA2312" i="5"/>
  <c r="Z2312" i="5"/>
  <c r="Y2312" i="5"/>
  <c r="X2312" i="5"/>
  <c r="W2312" i="5"/>
  <c r="V2312" i="5"/>
  <c r="U2312" i="5"/>
  <c r="T2312" i="5"/>
  <c r="S2312" i="5"/>
  <c r="R2312" i="5"/>
  <c r="Q2312" i="5"/>
  <c r="P2312" i="5"/>
  <c r="O2312" i="5"/>
  <c r="N2312" i="5"/>
  <c r="AD2311" i="5"/>
  <c r="AC2311" i="5"/>
  <c r="AB2311" i="5"/>
  <c r="AA2311" i="5"/>
  <c r="Z2311" i="5"/>
  <c r="Y2311" i="5"/>
  <c r="X2311" i="5"/>
  <c r="W2311" i="5"/>
  <c r="V2311" i="5"/>
  <c r="U2311" i="5"/>
  <c r="T2311" i="5"/>
  <c r="S2311" i="5"/>
  <c r="R2311" i="5"/>
  <c r="Q2311" i="5"/>
  <c r="P2311" i="5"/>
  <c r="O2311" i="5"/>
  <c r="N2311" i="5"/>
  <c r="AD2310" i="5"/>
  <c r="AC2310" i="5"/>
  <c r="AB2310" i="5"/>
  <c r="AA2310" i="5"/>
  <c r="Z2310" i="5"/>
  <c r="Y2310" i="5"/>
  <c r="X2310" i="5"/>
  <c r="W2310" i="5"/>
  <c r="V2310" i="5"/>
  <c r="U2310" i="5"/>
  <c r="T2310" i="5"/>
  <c r="S2310" i="5"/>
  <c r="R2310" i="5"/>
  <c r="Q2310" i="5"/>
  <c r="P2310" i="5"/>
  <c r="O2310" i="5"/>
  <c r="N2310" i="5"/>
  <c r="AD2309" i="5"/>
  <c r="AC2309" i="5"/>
  <c r="AB2309" i="5"/>
  <c r="AA2309" i="5"/>
  <c r="Z2309" i="5"/>
  <c r="Y2309" i="5"/>
  <c r="X2309" i="5"/>
  <c r="W2309" i="5"/>
  <c r="V2309" i="5"/>
  <c r="U2309" i="5"/>
  <c r="T2309" i="5"/>
  <c r="S2309" i="5"/>
  <c r="R2309" i="5"/>
  <c r="Q2309" i="5"/>
  <c r="P2309" i="5"/>
  <c r="O2309" i="5"/>
  <c r="N2309" i="5"/>
  <c r="AD2308" i="5"/>
  <c r="AC2308" i="5"/>
  <c r="AB2308" i="5"/>
  <c r="AA2308" i="5"/>
  <c r="Z2308" i="5"/>
  <c r="Y2308" i="5"/>
  <c r="X2308" i="5"/>
  <c r="W2308" i="5"/>
  <c r="V2308" i="5"/>
  <c r="U2308" i="5"/>
  <c r="T2308" i="5"/>
  <c r="S2308" i="5"/>
  <c r="R2308" i="5"/>
  <c r="Q2308" i="5"/>
  <c r="P2308" i="5"/>
  <c r="O2308" i="5"/>
  <c r="N2308" i="5"/>
  <c r="AD2307" i="5"/>
  <c r="AC2307" i="5"/>
  <c r="AB2307" i="5"/>
  <c r="AA2307" i="5"/>
  <c r="Z2307" i="5"/>
  <c r="Y2307" i="5"/>
  <c r="X2307" i="5"/>
  <c r="W2307" i="5"/>
  <c r="V2307" i="5"/>
  <c r="U2307" i="5"/>
  <c r="T2307" i="5"/>
  <c r="S2307" i="5"/>
  <c r="R2307" i="5"/>
  <c r="Q2307" i="5"/>
  <c r="P2307" i="5"/>
  <c r="O2307" i="5"/>
  <c r="N2307" i="5"/>
  <c r="AD2306" i="5"/>
  <c r="AC2306" i="5"/>
  <c r="AB2306" i="5"/>
  <c r="AA2306" i="5"/>
  <c r="Z2306" i="5"/>
  <c r="Y2306" i="5"/>
  <c r="X2306" i="5"/>
  <c r="W2306" i="5"/>
  <c r="V2306" i="5"/>
  <c r="U2306" i="5"/>
  <c r="T2306" i="5"/>
  <c r="S2306" i="5"/>
  <c r="R2306" i="5"/>
  <c r="Q2306" i="5"/>
  <c r="P2306" i="5"/>
  <c r="O2306" i="5"/>
  <c r="N2306" i="5"/>
  <c r="AD2305" i="5"/>
  <c r="AC2305" i="5"/>
  <c r="AB2305" i="5"/>
  <c r="AA2305" i="5"/>
  <c r="Z2305" i="5"/>
  <c r="Y2305" i="5"/>
  <c r="X2305" i="5"/>
  <c r="W2305" i="5"/>
  <c r="V2305" i="5"/>
  <c r="U2305" i="5"/>
  <c r="T2305" i="5"/>
  <c r="S2305" i="5"/>
  <c r="R2305" i="5"/>
  <c r="Q2305" i="5"/>
  <c r="P2305" i="5"/>
  <c r="O2305" i="5"/>
  <c r="N2305" i="5"/>
  <c r="AD2304" i="5"/>
  <c r="AC2304" i="5"/>
  <c r="AB2304" i="5"/>
  <c r="AA2304" i="5"/>
  <c r="Z2304" i="5"/>
  <c r="Y2304" i="5"/>
  <c r="X2304" i="5"/>
  <c r="W2304" i="5"/>
  <c r="V2304" i="5"/>
  <c r="U2304" i="5"/>
  <c r="T2304" i="5"/>
  <c r="S2304" i="5"/>
  <c r="R2304" i="5"/>
  <c r="Q2304" i="5"/>
  <c r="P2304" i="5"/>
  <c r="O2304" i="5"/>
  <c r="N2304" i="5"/>
  <c r="AD2303" i="5"/>
  <c r="AC2303" i="5"/>
  <c r="AB2303" i="5"/>
  <c r="AA2303" i="5"/>
  <c r="Z2303" i="5"/>
  <c r="Y2303" i="5"/>
  <c r="X2303" i="5"/>
  <c r="W2303" i="5"/>
  <c r="V2303" i="5"/>
  <c r="U2303" i="5"/>
  <c r="T2303" i="5"/>
  <c r="S2303" i="5"/>
  <c r="R2303" i="5"/>
  <c r="Q2303" i="5"/>
  <c r="P2303" i="5"/>
  <c r="O2303" i="5"/>
  <c r="N2303" i="5"/>
  <c r="AD2302" i="5"/>
  <c r="AC2302" i="5"/>
  <c r="AB2302" i="5"/>
  <c r="AA2302" i="5"/>
  <c r="Z2302" i="5"/>
  <c r="Y2302" i="5"/>
  <c r="X2302" i="5"/>
  <c r="W2302" i="5"/>
  <c r="V2302" i="5"/>
  <c r="U2302" i="5"/>
  <c r="T2302" i="5"/>
  <c r="S2302" i="5"/>
  <c r="R2302" i="5"/>
  <c r="Q2302" i="5"/>
  <c r="P2302" i="5"/>
  <c r="O2302" i="5"/>
  <c r="N2302" i="5"/>
  <c r="AD2301" i="5"/>
  <c r="AC2301" i="5"/>
  <c r="AB2301" i="5"/>
  <c r="AA2301" i="5"/>
  <c r="Z2301" i="5"/>
  <c r="Y2301" i="5"/>
  <c r="X2301" i="5"/>
  <c r="W2301" i="5"/>
  <c r="V2301" i="5"/>
  <c r="U2301" i="5"/>
  <c r="T2301" i="5"/>
  <c r="S2301" i="5"/>
  <c r="R2301" i="5"/>
  <c r="Q2301" i="5"/>
  <c r="P2301" i="5"/>
  <c r="O2301" i="5"/>
  <c r="N2301" i="5"/>
  <c r="AD2300" i="5"/>
  <c r="AC2300" i="5"/>
  <c r="AB2300" i="5"/>
  <c r="AA2300" i="5"/>
  <c r="Z2300" i="5"/>
  <c r="Y2300" i="5"/>
  <c r="X2300" i="5"/>
  <c r="W2300" i="5"/>
  <c r="V2300" i="5"/>
  <c r="U2300" i="5"/>
  <c r="T2300" i="5"/>
  <c r="S2300" i="5"/>
  <c r="R2300" i="5"/>
  <c r="Q2300" i="5"/>
  <c r="P2300" i="5"/>
  <c r="O2300" i="5"/>
  <c r="N2300" i="5"/>
  <c r="AD2299" i="5"/>
  <c r="AC2299" i="5"/>
  <c r="AB2299" i="5"/>
  <c r="AA2299" i="5"/>
  <c r="Z2299" i="5"/>
  <c r="Y2299" i="5"/>
  <c r="X2299" i="5"/>
  <c r="W2299" i="5"/>
  <c r="V2299" i="5"/>
  <c r="U2299" i="5"/>
  <c r="T2299" i="5"/>
  <c r="S2299" i="5"/>
  <c r="R2299" i="5"/>
  <c r="Q2299" i="5"/>
  <c r="P2299" i="5"/>
  <c r="O2299" i="5"/>
  <c r="N2299" i="5"/>
  <c r="AD2298" i="5"/>
  <c r="AC2298" i="5"/>
  <c r="AB2298" i="5"/>
  <c r="AA2298" i="5"/>
  <c r="Z2298" i="5"/>
  <c r="Y2298" i="5"/>
  <c r="X2298" i="5"/>
  <c r="W2298" i="5"/>
  <c r="V2298" i="5"/>
  <c r="U2298" i="5"/>
  <c r="T2298" i="5"/>
  <c r="S2298" i="5"/>
  <c r="R2298" i="5"/>
  <c r="Q2298" i="5"/>
  <c r="P2298" i="5"/>
  <c r="O2298" i="5"/>
  <c r="N2298" i="5"/>
  <c r="AD2297" i="5"/>
  <c r="AC2297" i="5"/>
  <c r="AB2297" i="5"/>
  <c r="AA2297" i="5"/>
  <c r="Z2297" i="5"/>
  <c r="Y2297" i="5"/>
  <c r="X2297" i="5"/>
  <c r="W2297" i="5"/>
  <c r="V2297" i="5"/>
  <c r="U2297" i="5"/>
  <c r="T2297" i="5"/>
  <c r="S2297" i="5"/>
  <c r="R2297" i="5"/>
  <c r="Q2297" i="5"/>
  <c r="P2297" i="5"/>
  <c r="O2297" i="5"/>
  <c r="N2297" i="5"/>
  <c r="AD2296" i="5"/>
  <c r="AC2296" i="5"/>
  <c r="AB2296" i="5"/>
  <c r="AA2296" i="5"/>
  <c r="Z2296" i="5"/>
  <c r="Y2296" i="5"/>
  <c r="X2296" i="5"/>
  <c r="W2296" i="5"/>
  <c r="V2296" i="5"/>
  <c r="U2296" i="5"/>
  <c r="T2296" i="5"/>
  <c r="S2296" i="5"/>
  <c r="R2296" i="5"/>
  <c r="Q2296" i="5"/>
  <c r="P2296" i="5"/>
  <c r="O2296" i="5"/>
  <c r="N2296" i="5"/>
  <c r="AD2295" i="5"/>
  <c r="AC2295" i="5"/>
  <c r="AB2295" i="5"/>
  <c r="AA2295" i="5"/>
  <c r="Z2295" i="5"/>
  <c r="Y2295" i="5"/>
  <c r="X2295" i="5"/>
  <c r="W2295" i="5"/>
  <c r="V2295" i="5"/>
  <c r="U2295" i="5"/>
  <c r="T2295" i="5"/>
  <c r="S2295" i="5"/>
  <c r="R2295" i="5"/>
  <c r="Q2295" i="5"/>
  <c r="P2295" i="5"/>
  <c r="O2295" i="5"/>
  <c r="N2295" i="5"/>
  <c r="AD2294" i="5"/>
  <c r="AC2294" i="5"/>
  <c r="AB2294" i="5"/>
  <c r="AA2294" i="5"/>
  <c r="Z2294" i="5"/>
  <c r="Y2294" i="5"/>
  <c r="X2294" i="5"/>
  <c r="W2294" i="5"/>
  <c r="V2294" i="5"/>
  <c r="U2294" i="5"/>
  <c r="T2294" i="5"/>
  <c r="S2294" i="5"/>
  <c r="R2294" i="5"/>
  <c r="Q2294" i="5"/>
  <c r="P2294" i="5"/>
  <c r="O2294" i="5"/>
  <c r="N2294" i="5"/>
  <c r="AD2293" i="5"/>
  <c r="AC2293" i="5"/>
  <c r="AB2293" i="5"/>
  <c r="AA2293" i="5"/>
  <c r="Z2293" i="5"/>
  <c r="Y2293" i="5"/>
  <c r="X2293" i="5"/>
  <c r="W2293" i="5"/>
  <c r="V2293" i="5"/>
  <c r="U2293" i="5"/>
  <c r="T2293" i="5"/>
  <c r="S2293" i="5"/>
  <c r="R2293" i="5"/>
  <c r="Q2293" i="5"/>
  <c r="P2293" i="5"/>
  <c r="O2293" i="5"/>
  <c r="N2293" i="5"/>
  <c r="AD2292" i="5"/>
  <c r="AC2292" i="5"/>
  <c r="AB2292" i="5"/>
  <c r="AA2292" i="5"/>
  <c r="Z2292" i="5"/>
  <c r="Y2292" i="5"/>
  <c r="X2292" i="5"/>
  <c r="W2292" i="5"/>
  <c r="V2292" i="5"/>
  <c r="U2292" i="5"/>
  <c r="T2292" i="5"/>
  <c r="S2292" i="5"/>
  <c r="R2292" i="5"/>
  <c r="Q2292" i="5"/>
  <c r="P2292" i="5"/>
  <c r="O2292" i="5"/>
  <c r="N2292" i="5"/>
  <c r="AD2291" i="5"/>
  <c r="AC2291" i="5"/>
  <c r="AB2291" i="5"/>
  <c r="AA2291" i="5"/>
  <c r="Z2291" i="5"/>
  <c r="Y2291" i="5"/>
  <c r="X2291" i="5"/>
  <c r="W2291" i="5"/>
  <c r="V2291" i="5"/>
  <c r="U2291" i="5"/>
  <c r="T2291" i="5"/>
  <c r="S2291" i="5"/>
  <c r="R2291" i="5"/>
  <c r="Q2291" i="5"/>
  <c r="P2291" i="5"/>
  <c r="O2291" i="5"/>
  <c r="N2291" i="5"/>
  <c r="AD2290" i="5"/>
  <c r="AC2290" i="5"/>
  <c r="AB2290" i="5"/>
  <c r="AA2290" i="5"/>
  <c r="Z2290" i="5"/>
  <c r="Y2290" i="5"/>
  <c r="X2290" i="5"/>
  <c r="W2290" i="5"/>
  <c r="V2290" i="5"/>
  <c r="U2290" i="5"/>
  <c r="T2290" i="5"/>
  <c r="S2290" i="5"/>
  <c r="R2290" i="5"/>
  <c r="Q2290" i="5"/>
  <c r="P2290" i="5"/>
  <c r="O2290" i="5"/>
  <c r="N2290" i="5"/>
  <c r="AD2289" i="5"/>
  <c r="AC2289" i="5"/>
  <c r="AB2289" i="5"/>
  <c r="AA2289" i="5"/>
  <c r="Z2289" i="5"/>
  <c r="Y2289" i="5"/>
  <c r="X2289" i="5"/>
  <c r="W2289" i="5"/>
  <c r="V2289" i="5"/>
  <c r="U2289" i="5"/>
  <c r="T2289" i="5"/>
  <c r="S2289" i="5"/>
  <c r="R2289" i="5"/>
  <c r="Q2289" i="5"/>
  <c r="P2289" i="5"/>
  <c r="O2289" i="5"/>
  <c r="N2289" i="5"/>
  <c r="AD2288" i="5"/>
  <c r="AC2288" i="5"/>
  <c r="AB2288" i="5"/>
  <c r="AA2288" i="5"/>
  <c r="Z2288" i="5"/>
  <c r="Y2288" i="5"/>
  <c r="X2288" i="5"/>
  <c r="W2288" i="5"/>
  <c r="V2288" i="5"/>
  <c r="U2288" i="5"/>
  <c r="T2288" i="5"/>
  <c r="S2288" i="5"/>
  <c r="R2288" i="5"/>
  <c r="Q2288" i="5"/>
  <c r="P2288" i="5"/>
  <c r="O2288" i="5"/>
  <c r="N2288" i="5"/>
  <c r="AD2287" i="5"/>
  <c r="AC2287" i="5"/>
  <c r="AB2287" i="5"/>
  <c r="AA2287" i="5"/>
  <c r="Z2287" i="5"/>
  <c r="Y2287" i="5"/>
  <c r="X2287" i="5"/>
  <c r="W2287" i="5"/>
  <c r="V2287" i="5"/>
  <c r="U2287" i="5"/>
  <c r="T2287" i="5"/>
  <c r="S2287" i="5"/>
  <c r="R2287" i="5"/>
  <c r="Q2287" i="5"/>
  <c r="P2287" i="5"/>
  <c r="O2287" i="5"/>
  <c r="N2287" i="5"/>
  <c r="AD2286" i="5"/>
  <c r="AC2286" i="5"/>
  <c r="AB2286" i="5"/>
  <c r="AA2286" i="5"/>
  <c r="Z2286" i="5"/>
  <c r="Y2286" i="5"/>
  <c r="X2286" i="5"/>
  <c r="W2286" i="5"/>
  <c r="V2286" i="5"/>
  <c r="U2286" i="5"/>
  <c r="T2286" i="5"/>
  <c r="S2286" i="5"/>
  <c r="R2286" i="5"/>
  <c r="Q2286" i="5"/>
  <c r="P2286" i="5"/>
  <c r="O2286" i="5"/>
  <c r="N2286" i="5"/>
  <c r="AD2285" i="5"/>
  <c r="AC2285" i="5"/>
  <c r="AB2285" i="5"/>
  <c r="AA2285" i="5"/>
  <c r="Z2285" i="5"/>
  <c r="Y2285" i="5"/>
  <c r="X2285" i="5"/>
  <c r="W2285" i="5"/>
  <c r="V2285" i="5"/>
  <c r="U2285" i="5"/>
  <c r="T2285" i="5"/>
  <c r="S2285" i="5"/>
  <c r="R2285" i="5"/>
  <c r="Q2285" i="5"/>
  <c r="P2285" i="5"/>
  <c r="O2285" i="5"/>
  <c r="N2285" i="5"/>
  <c r="AD2284" i="5"/>
  <c r="AC2284" i="5"/>
  <c r="AB2284" i="5"/>
  <c r="AA2284" i="5"/>
  <c r="Z2284" i="5"/>
  <c r="Y2284" i="5"/>
  <c r="X2284" i="5"/>
  <c r="W2284" i="5"/>
  <c r="V2284" i="5"/>
  <c r="U2284" i="5"/>
  <c r="T2284" i="5"/>
  <c r="S2284" i="5"/>
  <c r="R2284" i="5"/>
  <c r="Q2284" i="5"/>
  <c r="P2284" i="5"/>
  <c r="O2284" i="5"/>
  <c r="N2284" i="5"/>
  <c r="AD2283" i="5"/>
  <c r="AC2283" i="5"/>
  <c r="AB2283" i="5"/>
  <c r="AA2283" i="5"/>
  <c r="Z2283" i="5"/>
  <c r="Y2283" i="5"/>
  <c r="X2283" i="5"/>
  <c r="W2283" i="5"/>
  <c r="V2283" i="5"/>
  <c r="U2283" i="5"/>
  <c r="T2283" i="5"/>
  <c r="S2283" i="5"/>
  <c r="R2283" i="5"/>
  <c r="Q2283" i="5"/>
  <c r="P2283" i="5"/>
  <c r="O2283" i="5"/>
  <c r="N2283" i="5"/>
  <c r="AD2282" i="5"/>
  <c r="AC2282" i="5"/>
  <c r="AB2282" i="5"/>
  <c r="AA2282" i="5"/>
  <c r="Z2282" i="5"/>
  <c r="Y2282" i="5"/>
  <c r="X2282" i="5"/>
  <c r="W2282" i="5"/>
  <c r="V2282" i="5"/>
  <c r="U2282" i="5"/>
  <c r="T2282" i="5"/>
  <c r="S2282" i="5"/>
  <c r="R2282" i="5"/>
  <c r="Q2282" i="5"/>
  <c r="P2282" i="5"/>
  <c r="O2282" i="5"/>
  <c r="N2282" i="5"/>
  <c r="AD2281" i="5"/>
  <c r="AC2281" i="5"/>
  <c r="AB2281" i="5"/>
  <c r="AA2281" i="5"/>
  <c r="Z2281" i="5"/>
  <c r="Y2281" i="5"/>
  <c r="X2281" i="5"/>
  <c r="W2281" i="5"/>
  <c r="V2281" i="5"/>
  <c r="U2281" i="5"/>
  <c r="T2281" i="5"/>
  <c r="S2281" i="5"/>
  <c r="R2281" i="5"/>
  <c r="Q2281" i="5"/>
  <c r="P2281" i="5"/>
  <c r="O2281" i="5"/>
  <c r="N2281" i="5"/>
  <c r="AD2280" i="5"/>
  <c r="AC2280" i="5"/>
  <c r="AB2280" i="5"/>
  <c r="AA2280" i="5"/>
  <c r="Z2280" i="5"/>
  <c r="Y2280" i="5"/>
  <c r="X2280" i="5"/>
  <c r="W2280" i="5"/>
  <c r="V2280" i="5"/>
  <c r="U2280" i="5"/>
  <c r="T2280" i="5"/>
  <c r="S2280" i="5"/>
  <c r="R2280" i="5"/>
  <c r="Q2280" i="5"/>
  <c r="P2280" i="5"/>
  <c r="O2280" i="5"/>
  <c r="N2280" i="5"/>
  <c r="AD2279" i="5"/>
  <c r="AC2279" i="5"/>
  <c r="AB2279" i="5"/>
  <c r="AA2279" i="5"/>
  <c r="Z2279" i="5"/>
  <c r="Y2279" i="5"/>
  <c r="X2279" i="5"/>
  <c r="W2279" i="5"/>
  <c r="V2279" i="5"/>
  <c r="U2279" i="5"/>
  <c r="T2279" i="5"/>
  <c r="S2279" i="5"/>
  <c r="R2279" i="5"/>
  <c r="Q2279" i="5"/>
  <c r="P2279" i="5"/>
  <c r="O2279" i="5"/>
  <c r="N2279" i="5"/>
  <c r="AD2278" i="5"/>
  <c r="AC2278" i="5"/>
  <c r="AB2278" i="5"/>
  <c r="AA2278" i="5"/>
  <c r="Z2278" i="5"/>
  <c r="Y2278" i="5"/>
  <c r="X2278" i="5"/>
  <c r="W2278" i="5"/>
  <c r="V2278" i="5"/>
  <c r="U2278" i="5"/>
  <c r="T2278" i="5"/>
  <c r="S2278" i="5"/>
  <c r="R2278" i="5"/>
  <c r="Q2278" i="5"/>
  <c r="P2278" i="5"/>
  <c r="O2278" i="5"/>
  <c r="N2278" i="5"/>
  <c r="AD2277" i="5"/>
  <c r="AC2277" i="5"/>
  <c r="AB2277" i="5"/>
  <c r="AA2277" i="5"/>
  <c r="Z2277" i="5"/>
  <c r="Y2277" i="5"/>
  <c r="X2277" i="5"/>
  <c r="W2277" i="5"/>
  <c r="V2277" i="5"/>
  <c r="U2277" i="5"/>
  <c r="T2277" i="5"/>
  <c r="S2277" i="5"/>
  <c r="R2277" i="5"/>
  <c r="Q2277" i="5"/>
  <c r="P2277" i="5"/>
  <c r="O2277" i="5"/>
  <c r="N2277" i="5"/>
  <c r="AD2276" i="5"/>
  <c r="AC2276" i="5"/>
  <c r="AB2276" i="5"/>
  <c r="AA2276" i="5"/>
  <c r="Z2276" i="5"/>
  <c r="Y2276" i="5"/>
  <c r="X2276" i="5"/>
  <c r="W2276" i="5"/>
  <c r="V2276" i="5"/>
  <c r="U2276" i="5"/>
  <c r="T2276" i="5"/>
  <c r="S2276" i="5"/>
  <c r="R2276" i="5"/>
  <c r="Q2276" i="5"/>
  <c r="P2276" i="5"/>
  <c r="O2276" i="5"/>
  <c r="N2276" i="5"/>
  <c r="AD2275" i="5"/>
  <c r="AC2275" i="5"/>
  <c r="AB2275" i="5"/>
  <c r="AA2275" i="5"/>
  <c r="Z2275" i="5"/>
  <c r="Y2275" i="5"/>
  <c r="X2275" i="5"/>
  <c r="W2275" i="5"/>
  <c r="V2275" i="5"/>
  <c r="U2275" i="5"/>
  <c r="T2275" i="5"/>
  <c r="S2275" i="5"/>
  <c r="R2275" i="5"/>
  <c r="Q2275" i="5"/>
  <c r="P2275" i="5"/>
  <c r="O2275" i="5"/>
  <c r="N2275" i="5"/>
  <c r="AD2274" i="5"/>
  <c r="AC2274" i="5"/>
  <c r="AB2274" i="5"/>
  <c r="AA2274" i="5"/>
  <c r="Z2274" i="5"/>
  <c r="Y2274" i="5"/>
  <c r="X2274" i="5"/>
  <c r="W2274" i="5"/>
  <c r="V2274" i="5"/>
  <c r="U2274" i="5"/>
  <c r="T2274" i="5"/>
  <c r="S2274" i="5"/>
  <c r="R2274" i="5"/>
  <c r="Q2274" i="5"/>
  <c r="P2274" i="5"/>
  <c r="O2274" i="5"/>
  <c r="N2274" i="5"/>
  <c r="M2426" i="5"/>
  <c r="L2426" i="5"/>
  <c r="M2425" i="5"/>
  <c r="L2425" i="5"/>
  <c r="M2424" i="5"/>
  <c r="L2424" i="5"/>
  <c r="M2423" i="5"/>
  <c r="L2423" i="5"/>
  <c r="M2422" i="5"/>
  <c r="L2422" i="5"/>
  <c r="M2421" i="5"/>
  <c r="L2421" i="5"/>
  <c r="M2420" i="5"/>
  <c r="L2420" i="5"/>
  <c r="M2419" i="5"/>
  <c r="L2419" i="5"/>
  <c r="M2418" i="5"/>
  <c r="L2418" i="5"/>
  <c r="M2417" i="5"/>
  <c r="L2417" i="5"/>
  <c r="M2416" i="5"/>
  <c r="L2416" i="5"/>
  <c r="M2415" i="5"/>
  <c r="L2415" i="5"/>
  <c r="M2414" i="5"/>
  <c r="L2414" i="5"/>
  <c r="M2413" i="5"/>
  <c r="L2413" i="5"/>
  <c r="M2412" i="5"/>
  <c r="L2412" i="5"/>
  <c r="M2411" i="5"/>
  <c r="L2411" i="5"/>
  <c r="M2410" i="5"/>
  <c r="L2410" i="5"/>
  <c r="M2409" i="5"/>
  <c r="L2409" i="5"/>
  <c r="M2408" i="5"/>
  <c r="L2408" i="5"/>
  <c r="M2407" i="5"/>
  <c r="L2407" i="5"/>
  <c r="M2406" i="5"/>
  <c r="L2406" i="5"/>
  <c r="M2405" i="5"/>
  <c r="L2405" i="5"/>
  <c r="M2404" i="5"/>
  <c r="L2404" i="5"/>
  <c r="M2403" i="5"/>
  <c r="L2403" i="5"/>
  <c r="M2402" i="5"/>
  <c r="L2402" i="5"/>
  <c r="M2401" i="5"/>
  <c r="L2401" i="5"/>
  <c r="M2400" i="5"/>
  <c r="L2400" i="5"/>
  <c r="M2399" i="5"/>
  <c r="L2399" i="5"/>
  <c r="M2398" i="5"/>
  <c r="L2398" i="5"/>
  <c r="M2397" i="5"/>
  <c r="L2397" i="5"/>
  <c r="M2396" i="5"/>
  <c r="L2396" i="5"/>
  <c r="M2395" i="5"/>
  <c r="L2395" i="5"/>
  <c r="M2394" i="5"/>
  <c r="L2394" i="5"/>
  <c r="M2393" i="5"/>
  <c r="L2393" i="5"/>
  <c r="M2392" i="5"/>
  <c r="L2392" i="5"/>
  <c r="M2391" i="5"/>
  <c r="L2391" i="5"/>
  <c r="M2390" i="5"/>
  <c r="L2390" i="5"/>
  <c r="M2389" i="5"/>
  <c r="L2389" i="5"/>
  <c r="M2388" i="5"/>
  <c r="L2388" i="5"/>
  <c r="M2387" i="5"/>
  <c r="L2387" i="5"/>
  <c r="M2386" i="5"/>
  <c r="L2386" i="5"/>
  <c r="M2385" i="5"/>
  <c r="L2385" i="5"/>
  <c r="M2384" i="5"/>
  <c r="L2384" i="5"/>
  <c r="M2383" i="5"/>
  <c r="L2383" i="5"/>
  <c r="M2382" i="5"/>
  <c r="L2382" i="5"/>
  <c r="M2381" i="5"/>
  <c r="L2381" i="5"/>
  <c r="M2380" i="5"/>
  <c r="L2380" i="5"/>
  <c r="M2379" i="5"/>
  <c r="L2379" i="5"/>
  <c r="M2378" i="5"/>
  <c r="L2378" i="5"/>
  <c r="M2377" i="5"/>
  <c r="L2377" i="5"/>
  <c r="M2376" i="5"/>
  <c r="L2376" i="5"/>
  <c r="M2375" i="5"/>
  <c r="L2375" i="5"/>
  <c r="M2374" i="5"/>
  <c r="L2374" i="5"/>
  <c r="M2373" i="5"/>
  <c r="L2373" i="5"/>
  <c r="M2372" i="5"/>
  <c r="L2372" i="5"/>
  <c r="M2371" i="5"/>
  <c r="L2371" i="5"/>
  <c r="M2370" i="5"/>
  <c r="L2370" i="5"/>
  <c r="M2369" i="5"/>
  <c r="L2369" i="5"/>
  <c r="M2368" i="5"/>
  <c r="L2368" i="5"/>
  <c r="M2367" i="5"/>
  <c r="L2367" i="5"/>
  <c r="M2366" i="5"/>
  <c r="L2366" i="5"/>
  <c r="M2365" i="5"/>
  <c r="L2365" i="5"/>
  <c r="M2364" i="5"/>
  <c r="L2364" i="5"/>
  <c r="M2363" i="5"/>
  <c r="L2363" i="5"/>
  <c r="M2362" i="5"/>
  <c r="L2362" i="5"/>
  <c r="M2361" i="5"/>
  <c r="L2361" i="5"/>
  <c r="M2360" i="5"/>
  <c r="L2360" i="5"/>
  <c r="M2359" i="5"/>
  <c r="L2359" i="5"/>
  <c r="M2358" i="5"/>
  <c r="L2358" i="5"/>
  <c r="M2357" i="5"/>
  <c r="L2357" i="5"/>
  <c r="M2356" i="5"/>
  <c r="L2356" i="5"/>
  <c r="M2355" i="5"/>
  <c r="L2355" i="5"/>
  <c r="M2354" i="5"/>
  <c r="L2354" i="5"/>
  <c r="M2353" i="5"/>
  <c r="L2353" i="5"/>
  <c r="M2352" i="5"/>
  <c r="L2352" i="5"/>
  <c r="M2351" i="5"/>
  <c r="L2351" i="5"/>
  <c r="M2350" i="5"/>
  <c r="L2350" i="5"/>
  <c r="M2349" i="5"/>
  <c r="L2349" i="5"/>
  <c r="M2348" i="5"/>
  <c r="L2348" i="5"/>
  <c r="M2347" i="5"/>
  <c r="L2347" i="5"/>
  <c r="M2346" i="5"/>
  <c r="L2346" i="5"/>
  <c r="M2345" i="5"/>
  <c r="L2345" i="5"/>
  <c r="M2344" i="5"/>
  <c r="L2344" i="5"/>
  <c r="M2343" i="5"/>
  <c r="L2343" i="5"/>
  <c r="M2342" i="5"/>
  <c r="L2342" i="5"/>
  <c r="M2341" i="5"/>
  <c r="L2341" i="5"/>
  <c r="M2340" i="5"/>
  <c r="L2340" i="5"/>
  <c r="M2339" i="5"/>
  <c r="L2339" i="5"/>
  <c r="M2338" i="5"/>
  <c r="L2338" i="5"/>
  <c r="M2337" i="5"/>
  <c r="L2337" i="5"/>
  <c r="M2336" i="5"/>
  <c r="L2336" i="5"/>
  <c r="M2335" i="5"/>
  <c r="L2335" i="5"/>
  <c r="M2334" i="5"/>
  <c r="L2334" i="5"/>
  <c r="M2333" i="5"/>
  <c r="L2333" i="5"/>
  <c r="M2332" i="5"/>
  <c r="L2332" i="5"/>
  <c r="M2331" i="5"/>
  <c r="L2331" i="5"/>
  <c r="M2330" i="5"/>
  <c r="L2330" i="5"/>
  <c r="M2329" i="5"/>
  <c r="L2329" i="5"/>
  <c r="M2328" i="5"/>
  <c r="L2328" i="5"/>
  <c r="M2327" i="5"/>
  <c r="L2327" i="5"/>
  <c r="M2326" i="5"/>
  <c r="L2326" i="5"/>
  <c r="M2325" i="5"/>
  <c r="L2325" i="5"/>
  <c r="M2324" i="5"/>
  <c r="L2324" i="5"/>
  <c r="M2323" i="5"/>
  <c r="L2323" i="5"/>
  <c r="M2322" i="5"/>
  <c r="L2322" i="5"/>
  <c r="M2321" i="5"/>
  <c r="L2321" i="5"/>
  <c r="M2320" i="5"/>
  <c r="L2320" i="5"/>
  <c r="M2319" i="5"/>
  <c r="L2319" i="5"/>
  <c r="M2318" i="5"/>
  <c r="L2318" i="5"/>
  <c r="M2317" i="5"/>
  <c r="L2317" i="5"/>
  <c r="M2316" i="5"/>
  <c r="L2316" i="5"/>
  <c r="M2315" i="5"/>
  <c r="L2315" i="5"/>
  <c r="M2314" i="5"/>
  <c r="L2314" i="5"/>
  <c r="M2313" i="5"/>
  <c r="L2313" i="5"/>
  <c r="M2312" i="5"/>
  <c r="L2312" i="5"/>
  <c r="M2311" i="5"/>
  <c r="L2311" i="5"/>
  <c r="M2310" i="5"/>
  <c r="L2310" i="5"/>
  <c r="M2309" i="5"/>
  <c r="L2309" i="5"/>
  <c r="M2308" i="5"/>
  <c r="L2308" i="5"/>
  <c r="M2307" i="5"/>
  <c r="L2307" i="5"/>
  <c r="M2306" i="5"/>
  <c r="L2306" i="5"/>
  <c r="M2305" i="5"/>
  <c r="L2305" i="5"/>
  <c r="M2304" i="5"/>
  <c r="L2304" i="5"/>
  <c r="M2303" i="5"/>
  <c r="L2303" i="5"/>
  <c r="M2302" i="5"/>
  <c r="L2302" i="5"/>
  <c r="M2301" i="5"/>
  <c r="L2301" i="5"/>
  <c r="M2300" i="5"/>
  <c r="L2300" i="5"/>
  <c r="M2299" i="5"/>
  <c r="L2299" i="5"/>
  <c r="M2298" i="5"/>
  <c r="L2298" i="5"/>
  <c r="M2297" i="5"/>
  <c r="L2297" i="5"/>
  <c r="M2296" i="5"/>
  <c r="L2296" i="5"/>
  <c r="M2295" i="5"/>
  <c r="L2295" i="5"/>
  <c r="M2294" i="5"/>
  <c r="L2294" i="5"/>
  <c r="M2293" i="5"/>
  <c r="L2293" i="5"/>
  <c r="M2292" i="5"/>
  <c r="L2292" i="5"/>
  <c r="M2291" i="5"/>
  <c r="L2291" i="5"/>
  <c r="M2290" i="5"/>
  <c r="L2290" i="5"/>
  <c r="M2289" i="5"/>
  <c r="L2289" i="5"/>
  <c r="M2288" i="5"/>
  <c r="L2288" i="5"/>
  <c r="M2287" i="5"/>
  <c r="L2287" i="5"/>
  <c r="M2286" i="5"/>
  <c r="L2286" i="5"/>
  <c r="M2285" i="5"/>
  <c r="L2285" i="5"/>
  <c r="M2284" i="5"/>
  <c r="L2284" i="5"/>
  <c r="M2283" i="5"/>
  <c r="L2283" i="5"/>
  <c r="M2282" i="5"/>
  <c r="L2282" i="5"/>
  <c r="M2281" i="5"/>
  <c r="L2281" i="5"/>
  <c r="M2280" i="5"/>
  <c r="L2280" i="5"/>
  <c r="M2279" i="5"/>
  <c r="L2279" i="5"/>
  <c r="M2278" i="5"/>
  <c r="L2278" i="5"/>
  <c r="M2277" i="5"/>
  <c r="L2277" i="5"/>
  <c r="M2276" i="5"/>
  <c r="L2276" i="5"/>
  <c r="M2275" i="5"/>
  <c r="L2275" i="5"/>
  <c r="M2274" i="5"/>
  <c r="L2274" i="5"/>
  <c r="A27" i="12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M2273" i="5"/>
  <c r="L2273" i="5"/>
  <c r="M2272" i="5"/>
  <c r="L2272" i="5"/>
  <c r="M2271" i="5"/>
  <c r="L2271" i="5"/>
  <c r="M2270" i="5"/>
  <c r="L2270" i="5"/>
  <c r="AD2273" i="5"/>
  <c r="AC2273" i="5"/>
  <c r="AB2273" i="5"/>
  <c r="AA2273" i="5"/>
  <c r="Z2273" i="5"/>
  <c r="Y2273" i="5"/>
  <c r="X2273" i="5"/>
  <c r="W2273" i="5"/>
  <c r="V2273" i="5"/>
  <c r="U2273" i="5"/>
  <c r="T2273" i="5"/>
  <c r="S2273" i="5"/>
  <c r="R2273" i="5"/>
  <c r="Q2273" i="5"/>
  <c r="P2273" i="5"/>
  <c r="O2273" i="5"/>
  <c r="N2273" i="5"/>
  <c r="AD2272" i="5"/>
  <c r="AC2272" i="5"/>
  <c r="AB2272" i="5"/>
  <c r="AA2272" i="5"/>
  <c r="Z2272" i="5"/>
  <c r="Y2272" i="5"/>
  <c r="X2272" i="5"/>
  <c r="W2272" i="5"/>
  <c r="V2272" i="5"/>
  <c r="U2272" i="5"/>
  <c r="T2272" i="5"/>
  <c r="S2272" i="5"/>
  <c r="R2272" i="5"/>
  <c r="Q2272" i="5"/>
  <c r="P2272" i="5"/>
  <c r="O2272" i="5"/>
  <c r="N2272" i="5"/>
  <c r="AD2271" i="5"/>
  <c r="AC2271" i="5"/>
  <c r="AB2271" i="5"/>
  <c r="AA2271" i="5"/>
  <c r="Z2271" i="5"/>
  <c r="Y2271" i="5"/>
  <c r="X2271" i="5"/>
  <c r="W2271" i="5"/>
  <c r="V2271" i="5"/>
  <c r="U2271" i="5"/>
  <c r="T2271" i="5"/>
  <c r="S2271" i="5"/>
  <c r="R2271" i="5"/>
  <c r="Q2271" i="5"/>
  <c r="P2271" i="5"/>
  <c r="O2271" i="5"/>
  <c r="N2271" i="5"/>
  <c r="AD2270" i="5"/>
  <c r="AC2270" i="5"/>
  <c r="AB2270" i="5"/>
  <c r="AA2270" i="5"/>
  <c r="Z2270" i="5"/>
  <c r="Y2270" i="5"/>
  <c r="X2270" i="5"/>
  <c r="W2270" i="5"/>
  <c r="V2270" i="5"/>
  <c r="U2270" i="5"/>
  <c r="T2270" i="5"/>
  <c r="S2270" i="5"/>
  <c r="R2270" i="5"/>
  <c r="Q2270" i="5"/>
  <c r="P2270" i="5"/>
  <c r="O2270" i="5"/>
  <c r="N2270" i="5"/>
  <c r="AD2269" i="5"/>
  <c r="AC2269" i="5"/>
  <c r="AB2269" i="5"/>
  <c r="AA2269" i="5"/>
  <c r="Z2269" i="5"/>
  <c r="Y2269" i="5"/>
  <c r="X2269" i="5"/>
  <c r="W2269" i="5"/>
  <c r="V2269" i="5"/>
  <c r="U2269" i="5"/>
  <c r="T2269" i="5"/>
  <c r="S2269" i="5"/>
  <c r="R2269" i="5"/>
  <c r="Q2269" i="5"/>
  <c r="P2269" i="5"/>
  <c r="O2269" i="5"/>
  <c r="N2269" i="5"/>
  <c r="M2269" i="5"/>
  <c r="L2269" i="5"/>
  <c r="AD2268" i="5"/>
  <c r="AC2268" i="5"/>
  <c r="AB2268" i="5"/>
  <c r="AA2268" i="5"/>
  <c r="Z2268" i="5"/>
  <c r="Y2268" i="5"/>
  <c r="X2268" i="5"/>
  <c r="W2268" i="5"/>
  <c r="V2268" i="5"/>
  <c r="U2268" i="5"/>
  <c r="T2268" i="5"/>
  <c r="S2268" i="5"/>
  <c r="R2268" i="5"/>
  <c r="Q2268" i="5"/>
  <c r="P2268" i="5"/>
  <c r="O2268" i="5"/>
  <c r="N2268" i="5"/>
  <c r="M2268" i="5"/>
  <c r="L2268" i="5"/>
  <c r="AD2267" i="5"/>
  <c r="AC2267" i="5"/>
  <c r="AB2267" i="5"/>
  <c r="AA2267" i="5"/>
  <c r="Z2267" i="5"/>
  <c r="Y2267" i="5"/>
  <c r="X2267" i="5"/>
  <c r="W2267" i="5"/>
  <c r="V2267" i="5"/>
  <c r="U2267" i="5"/>
  <c r="T2267" i="5"/>
  <c r="S2267" i="5"/>
  <c r="R2267" i="5"/>
  <c r="Q2267" i="5"/>
  <c r="P2267" i="5"/>
  <c r="O2267" i="5"/>
  <c r="N2267" i="5"/>
  <c r="M2267" i="5"/>
  <c r="L2267" i="5"/>
  <c r="AD2266" i="5"/>
  <c r="AC2266" i="5"/>
  <c r="AB2266" i="5"/>
  <c r="AA2266" i="5"/>
  <c r="Z2266" i="5"/>
  <c r="Y2266" i="5"/>
  <c r="X2266" i="5"/>
  <c r="W2266" i="5"/>
  <c r="V2266" i="5"/>
  <c r="U2266" i="5"/>
  <c r="T2266" i="5"/>
  <c r="S2266" i="5"/>
  <c r="R2266" i="5"/>
  <c r="Q2266" i="5"/>
  <c r="P2266" i="5"/>
  <c r="O2266" i="5"/>
  <c r="N2266" i="5"/>
  <c r="M2266" i="5"/>
  <c r="L2266" i="5"/>
  <c r="AD2265" i="5"/>
  <c r="AC2265" i="5"/>
  <c r="AB2265" i="5"/>
  <c r="AA2265" i="5"/>
  <c r="Z2265" i="5"/>
  <c r="Y2265" i="5"/>
  <c r="X2265" i="5"/>
  <c r="W2265" i="5"/>
  <c r="V2265" i="5"/>
  <c r="U2265" i="5"/>
  <c r="T2265" i="5"/>
  <c r="S2265" i="5"/>
  <c r="R2265" i="5"/>
  <c r="Q2265" i="5"/>
  <c r="P2265" i="5"/>
  <c r="O2265" i="5"/>
  <c r="N2265" i="5"/>
  <c r="M2265" i="5"/>
  <c r="L2265" i="5"/>
  <c r="AD2264" i="5"/>
  <c r="AC2264" i="5"/>
  <c r="AB2264" i="5"/>
  <c r="AA2264" i="5"/>
  <c r="Z2264" i="5"/>
  <c r="Y2264" i="5"/>
  <c r="X2264" i="5"/>
  <c r="W2264" i="5"/>
  <c r="V2264" i="5"/>
  <c r="U2264" i="5"/>
  <c r="T2264" i="5"/>
  <c r="S2264" i="5"/>
  <c r="R2264" i="5"/>
  <c r="Q2264" i="5"/>
  <c r="P2264" i="5"/>
  <c r="O2264" i="5"/>
  <c r="N2264" i="5"/>
  <c r="M2264" i="5"/>
  <c r="L2264" i="5"/>
  <c r="AD2263" i="5"/>
  <c r="AC2263" i="5"/>
  <c r="AB2263" i="5"/>
  <c r="AA2263" i="5"/>
  <c r="Z2263" i="5"/>
  <c r="Y2263" i="5"/>
  <c r="X2263" i="5"/>
  <c r="W2263" i="5"/>
  <c r="V2263" i="5"/>
  <c r="U2263" i="5"/>
  <c r="T2263" i="5"/>
  <c r="S2263" i="5"/>
  <c r="R2263" i="5"/>
  <c r="Q2263" i="5"/>
  <c r="P2263" i="5"/>
  <c r="O2263" i="5"/>
  <c r="N2263" i="5"/>
  <c r="M2263" i="5"/>
  <c r="L2263" i="5"/>
  <c r="AD2262" i="5"/>
  <c r="AC2262" i="5"/>
  <c r="AB2262" i="5"/>
  <c r="AA2262" i="5"/>
  <c r="Z2262" i="5"/>
  <c r="Y2262" i="5"/>
  <c r="X2262" i="5"/>
  <c r="W2262" i="5"/>
  <c r="V2262" i="5"/>
  <c r="U2262" i="5"/>
  <c r="T2262" i="5"/>
  <c r="S2262" i="5"/>
  <c r="R2262" i="5"/>
  <c r="Q2262" i="5"/>
  <c r="P2262" i="5"/>
  <c r="O2262" i="5"/>
  <c r="N2262" i="5"/>
  <c r="M2262" i="5"/>
  <c r="L2262" i="5"/>
  <c r="AD2261" i="5"/>
  <c r="AC2261" i="5"/>
  <c r="AB2261" i="5"/>
  <c r="AA2261" i="5"/>
  <c r="Z2261" i="5"/>
  <c r="Y2261" i="5"/>
  <c r="X2261" i="5"/>
  <c r="W2261" i="5"/>
  <c r="V2261" i="5"/>
  <c r="U2261" i="5"/>
  <c r="T2261" i="5"/>
  <c r="S2261" i="5"/>
  <c r="R2261" i="5"/>
  <c r="Q2261" i="5"/>
  <c r="P2261" i="5"/>
  <c r="O2261" i="5"/>
  <c r="N2261" i="5"/>
  <c r="M2261" i="5"/>
  <c r="L2261" i="5"/>
  <c r="AD2260" i="5"/>
  <c r="AC2260" i="5"/>
  <c r="AB2260" i="5"/>
  <c r="AA2260" i="5"/>
  <c r="Z2260" i="5"/>
  <c r="Y2260" i="5"/>
  <c r="X2260" i="5"/>
  <c r="W2260" i="5"/>
  <c r="V2260" i="5"/>
  <c r="U2260" i="5"/>
  <c r="T2260" i="5"/>
  <c r="S2260" i="5"/>
  <c r="R2260" i="5"/>
  <c r="Q2260" i="5"/>
  <c r="P2260" i="5"/>
  <c r="O2260" i="5"/>
  <c r="N2260" i="5"/>
  <c r="M2260" i="5"/>
  <c r="L2260" i="5"/>
  <c r="AD2259" i="5"/>
  <c r="AC2259" i="5"/>
  <c r="AB2259" i="5"/>
  <c r="AA2259" i="5"/>
  <c r="Z2259" i="5"/>
  <c r="Y2259" i="5"/>
  <c r="X2259" i="5"/>
  <c r="W2259" i="5"/>
  <c r="V2259" i="5"/>
  <c r="U2259" i="5"/>
  <c r="T2259" i="5"/>
  <c r="S2259" i="5"/>
  <c r="R2259" i="5"/>
  <c r="Q2259" i="5"/>
  <c r="P2259" i="5"/>
  <c r="O2259" i="5"/>
  <c r="N2259" i="5"/>
  <c r="M2259" i="5"/>
  <c r="L2259" i="5"/>
  <c r="AD2258" i="5"/>
  <c r="AC2258" i="5"/>
  <c r="AB2258" i="5"/>
  <c r="AA2258" i="5"/>
  <c r="Z2258" i="5"/>
  <c r="Y2258" i="5"/>
  <c r="X2258" i="5"/>
  <c r="W2258" i="5"/>
  <c r="V2258" i="5"/>
  <c r="U2258" i="5"/>
  <c r="T2258" i="5"/>
  <c r="S2258" i="5"/>
  <c r="R2258" i="5"/>
  <c r="Q2258" i="5"/>
  <c r="P2258" i="5"/>
  <c r="O2258" i="5"/>
  <c r="N2258" i="5"/>
  <c r="M2258" i="5"/>
  <c r="L2258" i="5"/>
  <c r="AD2257" i="5"/>
  <c r="AC2257" i="5"/>
  <c r="AB2257" i="5"/>
  <c r="AA2257" i="5"/>
  <c r="Z2257" i="5"/>
  <c r="Y2257" i="5"/>
  <c r="X2257" i="5"/>
  <c r="W2257" i="5"/>
  <c r="V2257" i="5"/>
  <c r="U2257" i="5"/>
  <c r="T2257" i="5"/>
  <c r="S2257" i="5"/>
  <c r="R2257" i="5"/>
  <c r="Q2257" i="5"/>
  <c r="P2257" i="5"/>
  <c r="O2257" i="5"/>
  <c r="N2257" i="5"/>
  <c r="M2257" i="5"/>
  <c r="L2257" i="5"/>
  <c r="AD2256" i="5"/>
  <c r="AC2256" i="5"/>
  <c r="AB2256" i="5"/>
  <c r="AA2256" i="5"/>
  <c r="Z2256" i="5"/>
  <c r="Y2256" i="5"/>
  <c r="X2256" i="5"/>
  <c r="W2256" i="5"/>
  <c r="V2256" i="5"/>
  <c r="U2256" i="5"/>
  <c r="T2256" i="5"/>
  <c r="S2256" i="5"/>
  <c r="R2256" i="5"/>
  <c r="Q2256" i="5"/>
  <c r="P2256" i="5"/>
  <c r="O2256" i="5"/>
  <c r="N2256" i="5"/>
  <c r="M2256" i="5"/>
  <c r="L2256" i="5"/>
  <c r="AD2255" i="5"/>
  <c r="AC2255" i="5"/>
  <c r="AB2255" i="5"/>
  <c r="AA2255" i="5"/>
  <c r="Z2255" i="5"/>
  <c r="Y2255" i="5"/>
  <c r="X2255" i="5"/>
  <c r="W2255" i="5"/>
  <c r="V2255" i="5"/>
  <c r="U2255" i="5"/>
  <c r="T2255" i="5"/>
  <c r="S2255" i="5"/>
  <c r="R2255" i="5"/>
  <c r="Q2255" i="5"/>
  <c r="P2255" i="5"/>
  <c r="O2255" i="5"/>
  <c r="N2255" i="5"/>
  <c r="M2255" i="5"/>
  <c r="L2255" i="5"/>
  <c r="AD2254" i="5"/>
  <c r="AC2254" i="5"/>
  <c r="AB2254" i="5"/>
  <c r="AA2254" i="5"/>
  <c r="Z2254" i="5"/>
  <c r="Y2254" i="5"/>
  <c r="X2254" i="5"/>
  <c r="W2254" i="5"/>
  <c r="V2254" i="5"/>
  <c r="U2254" i="5"/>
  <c r="T2254" i="5"/>
  <c r="S2254" i="5"/>
  <c r="R2254" i="5"/>
  <c r="Q2254" i="5"/>
  <c r="P2254" i="5"/>
  <c r="O2254" i="5"/>
  <c r="N2254" i="5"/>
  <c r="M2254" i="5"/>
  <c r="L2254" i="5"/>
  <c r="AD2253" i="5"/>
  <c r="AC2253" i="5"/>
  <c r="AB2253" i="5"/>
  <c r="AA2253" i="5"/>
  <c r="Z2253" i="5"/>
  <c r="Y2253" i="5"/>
  <c r="X2253" i="5"/>
  <c r="W2253" i="5"/>
  <c r="V2253" i="5"/>
  <c r="U2253" i="5"/>
  <c r="T2253" i="5"/>
  <c r="S2253" i="5"/>
  <c r="R2253" i="5"/>
  <c r="Q2253" i="5"/>
  <c r="P2253" i="5"/>
  <c r="O2253" i="5"/>
  <c r="N2253" i="5"/>
  <c r="M2253" i="5"/>
  <c r="L2253" i="5"/>
  <c r="AD2252" i="5"/>
  <c r="AC2252" i="5"/>
  <c r="AB2252" i="5"/>
  <c r="AA2252" i="5"/>
  <c r="Z2252" i="5"/>
  <c r="Y2252" i="5"/>
  <c r="X2252" i="5"/>
  <c r="W2252" i="5"/>
  <c r="V2252" i="5"/>
  <c r="U2252" i="5"/>
  <c r="T2252" i="5"/>
  <c r="S2252" i="5"/>
  <c r="R2252" i="5"/>
  <c r="Q2252" i="5"/>
  <c r="P2252" i="5"/>
  <c r="O2252" i="5"/>
  <c r="N2252" i="5"/>
  <c r="M2252" i="5"/>
  <c r="L2252" i="5"/>
  <c r="AD2251" i="5"/>
  <c r="AC2251" i="5"/>
  <c r="AB2251" i="5"/>
  <c r="AA2251" i="5"/>
  <c r="Z2251" i="5"/>
  <c r="Y2251" i="5"/>
  <c r="X2251" i="5"/>
  <c r="W2251" i="5"/>
  <c r="V2251" i="5"/>
  <c r="U2251" i="5"/>
  <c r="T2251" i="5"/>
  <c r="S2251" i="5"/>
  <c r="R2251" i="5"/>
  <c r="Q2251" i="5"/>
  <c r="P2251" i="5"/>
  <c r="O2251" i="5"/>
  <c r="N2251" i="5"/>
  <c r="M2251" i="5"/>
  <c r="L2251" i="5"/>
  <c r="AD2250" i="5"/>
  <c r="AC2250" i="5"/>
  <c r="AB2250" i="5"/>
  <c r="AA2250" i="5"/>
  <c r="Z2250" i="5"/>
  <c r="Y2250" i="5"/>
  <c r="X2250" i="5"/>
  <c r="W2250" i="5"/>
  <c r="V2250" i="5"/>
  <c r="U2250" i="5"/>
  <c r="T2250" i="5"/>
  <c r="S2250" i="5"/>
  <c r="R2250" i="5"/>
  <c r="Q2250" i="5"/>
  <c r="P2250" i="5"/>
  <c r="O2250" i="5"/>
  <c r="N2250" i="5"/>
  <c r="M2250" i="5"/>
  <c r="L2250" i="5"/>
  <c r="AD2249" i="5"/>
  <c r="AC2249" i="5"/>
  <c r="AB2249" i="5"/>
  <c r="AA2249" i="5"/>
  <c r="Z2249" i="5"/>
  <c r="Y2249" i="5"/>
  <c r="X2249" i="5"/>
  <c r="W2249" i="5"/>
  <c r="V2249" i="5"/>
  <c r="U2249" i="5"/>
  <c r="T2249" i="5"/>
  <c r="S2249" i="5"/>
  <c r="R2249" i="5"/>
  <c r="Q2249" i="5"/>
  <c r="P2249" i="5"/>
  <c r="O2249" i="5"/>
  <c r="N2249" i="5"/>
  <c r="M2249" i="5"/>
  <c r="L2249" i="5"/>
  <c r="AD2248" i="5"/>
  <c r="AC2248" i="5"/>
  <c r="AB2248" i="5"/>
  <c r="AA2248" i="5"/>
  <c r="Z2248" i="5"/>
  <c r="Y2248" i="5"/>
  <c r="X2248" i="5"/>
  <c r="W2248" i="5"/>
  <c r="V2248" i="5"/>
  <c r="U2248" i="5"/>
  <c r="T2248" i="5"/>
  <c r="S2248" i="5"/>
  <c r="R2248" i="5"/>
  <c r="Q2248" i="5"/>
  <c r="P2248" i="5"/>
  <c r="O2248" i="5"/>
  <c r="N2248" i="5"/>
  <c r="M2248" i="5"/>
  <c r="L2248" i="5"/>
  <c r="AD2247" i="5"/>
  <c r="AC2247" i="5"/>
  <c r="AB2247" i="5"/>
  <c r="AA2247" i="5"/>
  <c r="Z2247" i="5"/>
  <c r="Y2247" i="5"/>
  <c r="X2247" i="5"/>
  <c r="W2247" i="5"/>
  <c r="V2247" i="5"/>
  <c r="U2247" i="5"/>
  <c r="T2247" i="5"/>
  <c r="S2247" i="5"/>
  <c r="R2247" i="5"/>
  <c r="Q2247" i="5"/>
  <c r="P2247" i="5"/>
  <c r="O2247" i="5"/>
  <c r="N2247" i="5"/>
  <c r="M2247" i="5"/>
  <c r="L2247" i="5"/>
  <c r="AD2246" i="5"/>
  <c r="AC2246" i="5"/>
  <c r="AB2246" i="5"/>
  <c r="AA2246" i="5"/>
  <c r="Z2246" i="5"/>
  <c r="Y2246" i="5"/>
  <c r="X2246" i="5"/>
  <c r="W2246" i="5"/>
  <c r="V2246" i="5"/>
  <c r="U2246" i="5"/>
  <c r="T2246" i="5"/>
  <c r="S2246" i="5"/>
  <c r="R2246" i="5"/>
  <c r="Q2246" i="5"/>
  <c r="P2246" i="5"/>
  <c r="O2246" i="5"/>
  <c r="N2246" i="5"/>
  <c r="M2246" i="5"/>
  <c r="L2246" i="5"/>
  <c r="AD2245" i="5"/>
  <c r="AC2245" i="5"/>
  <c r="AB2245" i="5"/>
  <c r="AA2245" i="5"/>
  <c r="Z2245" i="5"/>
  <c r="Y2245" i="5"/>
  <c r="X2245" i="5"/>
  <c r="W2245" i="5"/>
  <c r="V2245" i="5"/>
  <c r="U2245" i="5"/>
  <c r="T2245" i="5"/>
  <c r="S2245" i="5"/>
  <c r="R2245" i="5"/>
  <c r="Q2245" i="5"/>
  <c r="P2245" i="5"/>
  <c r="O2245" i="5"/>
  <c r="N2245" i="5"/>
  <c r="M2245" i="5"/>
  <c r="L2245" i="5"/>
  <c r="AD2244" i="5"/>
  <c r="AC2244" i="5"/>
  <c r="AB2244" i="5"/>
  <c r="AA2244" i="5"/>
  <c r="Z2244" i="5"/>
  <c r="Y2244" i="5"/>
  <c r="X2244" i="5"/>
  <c r="W2244" i="5"/>
  <c r="V2244" i="5"/>
  <c r="U2244" i="5"/>
  <c r="T2244" i="5"/>
  <c r="S2244" i="5"/>
  <c r="R2244" i="5"/>
  <c r="Q2244" i="5"/>
  <c r="P2244" i="5"/>
  <c r="O2244" i="5"/>
  <c r="N2244" i="5"/>
  <c r="M2244" i="5"/>
  <c r="L2244" i="5"/>
  <c r="AD2243" i="5"/>
  <c r="AC2243" i="5"/>
  <c r="AB2243" i="5"/>
  <c r="AA2243" i="5"/>
  <c r="Z2243" i="5"/>
  <c r="Y2243" i="5"/>
  <c r="X2243" i="5"/>
  <c r="W2243" i="5"/>
  <c r="V2243" i="5"/>
  <c r="U2243" i="5"/>
  <c r="T2243" i="5"/>
  <c r="S2243" i="5"/>
  <c r="R2243" i="5"/>
  <c r="Q2243" i="5"/>
  <c r="P2243" i="5"/>
  <c r="O2243" i="5"/>
  <c r="N2243" i="5"/>
  <c r="M2243" i="5"/>
  <c r="L2243" i="5"/>
  <c r="AD2242" i="5"/>
  <c r="AC2242" i="5"/>
  <c r="AB2242" i="5"/>
  <c r="AA2242" i="5"/>
  <c r="Z2242" i="5"/>
  <c r="Y2242" i="5"/>
  <c r="X2242" i="5"/>
  <c r="W2242" i="5"/>
  <c r="V2242" i="5"/>
  <c r="U2242" i="5"/>
  <c r="T2242" i="5"/>
  <c r="S2242" i="5"/>
  <c r="R2242" i="5"/>
  <c r="Q2242" i="5"/>
  <c r="P2242" i="5"/>
  <c r="O2242" i="5"/>
  <c r="N2242" i="5"/>
  <c r="M2242" i="5"/>
  <c r="L2242" i="5"/>
  <c r="AD2241" i="5"/>
  <c r="AC2241" i="5"/>
  <c r="AB2241" i="5"/>
  <c r="AA2241" i="5"/>
  <c r="Z2241" i="5"/>
  <c r="Y2241" i="5"/>
  <c r="X2241" i="5"/>
  <c r="W2241" i="5"/>
  <c r="V2241" i="5"/>
  <c r="U2241" i="5"/>
  <c r="T2241" i="5"/>
  <c r="S2241" i="5"/>
  <c r="R2241" i="5"/>
  <c r="Q2241" i="5"/>
  <c r="P2241" i="5"/>
  <c r="O2241" i="5"/>
  <c r="N2241" i="5"/>
  <c r="M2241" i="5"/>
  <c r="L2241" i="5"/>
  <c r="AD2240" i="5"/>
  <c r="AC2240" i="5"/>
  <c r="AB2240" i="5"/>
  <c r="AA2240" i="5"/>
  <c r="Z2240" i="5"/>
  <c r="Y2240" i="5"/>
  <c r="X2240" i="5"/>
  <c r="W2240" i="5"/>
  <c r="V2240" i="5"/>
  <c r="U2240" i="5"/>
  <c r="T2240" i="5"/>
  <c r="S2240" i="5"/>
  <c r="R2240" i="5"/>
  <c r="Q2240" i="5"/>
  <c r="P2240" i="5"/>
  <c r="O2240" i="5"/>
  <c r="N2240" i="5"/>
  <c r="M2240" i="5"/>
  <c r="L2240" i="5"/>
  <c r="AD2239" i="5"/>
  <c r="AC2239" i="5"/>
  <c r="AB2239" i="5"/>
  <c r="AA2239" i="5"/>
  <c r="Z2239" i="5"/>
  <c r="Y2239" i="5"/>
  <c r="X2239" i="5"/>
  <c r="W2239" i="5"/>
  <c r="V2239" i="5"/>
  <c r="U2239" i="5"/>
  <c r="T2239" i="5"/>
  <c r="S2239" i="5"/>
  <c r="R2239" i="5"/>
  <c r="Q2239" i="5"/>
  <c r="P2239" i="5"/>
  <c r="O2239" i="5"/>
  <c r="N2239" i="5"/>
  <c r="M2239" i="5"/>
  <c r="L2239" i="5"/>
  <c r="AD2238" i="5"/>
  <c r="AC2238" i="5"/>
  <c r="AB2238" i="5"/>
  <c r="AA2238" i="5"/>
  <c r="Z2238" i="5"/>
  <c r="Y2238" i="5"/>
  <c r="X2238" i="5"/>
  <c r="W2238" i="5"/>
  <c r="V2238" i="5"/>
  <c r="U2238" i="5"/>
  <c r="T2238" i="5"/>
  <c r="S2238" i="5"/>
  <c r="R2238" i="5"/>
  <c r="Q2238" i="5"/>
  <c r="P2238" i="5"/>
  <c r="O2238" i="5"/>
  <c r="N2238" i="5"/>
  <c r="M2238" i="5"/>
  <c r="L2238" i="5"/>
  <c r="AD2237" i="5"/>
  <c r="AC2237" i="5"/>
  <c r="AB2237" i="5"/>
  <c r="AA2237" i="5"/>
  <c r="Z2237" i="5"/>
  <c r="Y2237" i="5"/>
  <c r="X2237" i="5"/>
  <c r="W2237" i="5"/>
  <c r="V2237" i="5"/>
  <c r="U2237" i="5"/>
  <c r="T2237" i="5"/>
  <c r="S2237" i="5"/>
  <c r="R2237" i="5"/>
  <c r="Q2237" i="5"/>
  <c r="P2237" i="5"/>
  <c r="O2237" i="5"/>
  <c r="N2237" i="5"/>
  <c r="M2237" i="5"/>
  <c r="L2237" i="5"/>
  <c r="AD2236" i="5"/>
  <c r="AC2236" i="5"/>
  <c r="AB2236" i="5"/>
  <c r="AA2236" i="5"/>
  <c r="Z2236" i="5"/>
  <c r="Y2236" i="5"/>
  <c r="X2236" i="5"/>
  <c r="W2236" i="5"/>
  <c r="V2236" i="5"/>
  <c r="U2236" i="5"/>
  <c r="T2236" i="5"/>
  <c r="S2236" i="5"/>
  <c r="R2236" i="5"/>
  <c r="Q2236" i="5"/>
  <c r="P2236" i="5"/>
  <c r="O2236" i="5"/>
  <c r="N2236" i="5"/>
  <c r="M2236" i="5"/>
  <c r="L2236" i="5"/>
  <c r="AD2235" i="5"/>
  <c r="AC2235" i="5"/>
  <c r="AB2235" i="5"/>
  <c r="AA2235" i="5"/>
  <c r="Z2235" i="5"/>
  <c r="Y2235" i="5"/>
  <c r="X2235" i="5"/>
  <c r="W2235" i="5"/>
  <c r="V2235" i="5"/>
  <c r="U2235" i="5"/>
  <c r="T2235" i="5"/>
  <c r="S2235" i="5"/>
  <c r="R2235" i="5"/>
  <c r="Q2235" i="5"/>
  <c r="P2235" i="5"/>
  <c r="O2235" i="5"/>
  <c r="N2235" i="5"/>
  <c r="M2235" i="5"/>
  <c r="L2235" i="5"/>
  <c r="AD2234" i="5"/>
  <c r="AC2234" i="5"/>
  <c r="AB2234" i="5"/>
  <c r="AA2234" i="5"/>
  <c r="Z2234" i="5"/>
  <c r="Y2234" i="5"/>
  <c r="X2234" i="5"/>
  <c r="W2234" i="5"/>
  <c r="V2234" i="5"/>
  <c r="U2234" i="5"/>
  <c r="T2234" i="5"/>
  <c r="S2234" i="5"/>
  <c r="R2234" i="5"/>
  <c r="Q2234" i="5"/>
  <c r="P2234" i="5"/>
  <c r="O2234" i="5"/>
  <c r="N2234" i="5"/>
  <c r="M2234" i="5"/>
  <c r="L2234" i="5"/>
  <c r="AD2233" i="5"/>
  <c r="AC2233" i="5"/>
  <c r="AB2233" i="5"/>
  <c r="AA2233" i="5"/>
  <c r="Z2233" i="5"/>
  <c r="Y2233" i="5"/>
  <c r="X2233" i="5"/>
  <c r="W2233" i="5"/>
  <c r="V2233" i="5"/>
  <c r="U2233" i="5"/>
  <c r="T2233" i="5"/>
  <c r="S2233" i="5"/>
  <c r="R2233" i="5"/>
  <c r="Q2233" i="5"/>
  <c r="P2233" i="5"/>
  <c r="O2233" i="5"/>
  <c r="N2233" i="5"/>
  <c r="M2233" i="5"/>
  <c r="L2233" i="5"/>
  <c r="AD2232" i="5"/>
  <c r="AC2232" i="5"/>
  <c r="AB2232" i="5"/>
  <c r="AA2232" i="5"/>
  <c r="Z2232" i="5"/>
  <c r="Y2232" i="5"/>
  <c r="X2232" i="5"/>
  <c r="W2232" i="5"/>
  <c r="V2232" i="5"/>
  <c r="U2232" i="5"/>
  <c r="T2232" i="5"/>
  <c r="S2232" i="5"/>
  <c r="R2232" i="5"/>
  <c r="Q2232" i="5"/>
  <c r="P2232" i="5"/>
  <c r="O2232" i="5"/>
  <c r="N2232" i="5"/>
  <c r="M2232" i="5"/>
  <c r="L2232" i="5"/>
  <c r="AD2231" i="5"/>
  <c r="AC2231" i="5"/>
  <c r="AB2231" i="5"/>
  <c r="AA2231" i="5"/>
  <c r="Z2231" i="5"/>
  <c r="Y2231" i="5"/>
  <c r="X2231" i="5"/>
  <c r="W2231" i="5"/>
  <c r="V2231" i="5"/>
  <c r="U2231" i="5"/>
  <c r="T2231" i="5"/>
  <c r="S2231" i="5"/>
  <c r="R2231" i="5"/>
  <c r="Q2231" i="5"/>
  <c r="P2231" i="5"/>
  <c r="O2231" i="5"/>
  <c r="N2231" i="5"/>
  <c r="M2231" i="5"/>
  <c r="L2231" i="5"/>
  <c r="AD2230" i="5"/>
  <c r="AC2230" i="5"/>
  <c r="AB2230" i="5"/>
  <c r="AA2230" i="5"/>
  <c r="Z2230" i="5"/>
  <c r="Y2230" i="5"/>
  <c r="X2230" i="5"/>
  <c r="W2230" i="5"/>
  <c r="V2230" i="5"/>
  <c r="U2230" i="5"/>
  <c r="T2230" i="5"/>
  <c r="S2230" i="5"/>
  <c r="R2230" i="5"/>
  <c r="Q2230" i="5"/>
  <c r="P2230" i="5"/>
  <c r="O2230" i="5"/>
  <c r="N2230" i="5"/>
  <c r="M2230" i="5"/>
  <c r="L2230" i="5"/>
  <c r="AD2229" i="5"/>
  <c r="AC2229" i="5"/>
  <c r="AB2229" i="5"/>
  <c r="AA2229" i="5"/>
  <c r="Z2229" i="5"/>
  <c r="Y2229" i="5"/>
  <c r="X2229" i="5"/>
  <c r="W2229" i="5"/>
  <c r="V2229" i="5"/>
  <c r="U2229" i="5"/>
  <c r="T2229" i="5"/>
  <c r="S2229" i="5"/>
  <c r="R2229" i="5"/>
  <c r="Q2229" i="5"/>
  <c r="P2229" i="5"/>
  <c r="O2229" i="5"/>
  <c r="N2229" i="5"/>
  <c r="M2229" i="5"/>
  <c r="L2229" i="5"/>
  <c r="AD2228" i="5"/>
  <c r="AC2228" i="5"/>
  <c r="AB2228" i="5"/>
  <c r="AA2228" i="5"/>
  <c r="Z2228" i="5"/>
  <c r="Y2228" i="5"/>
  <c r="X2228" i="5"/>
  <c r="W2228" i="5"/>
  <c r="V2228" i="5"/>
  <c r="U2228" i="5"/>
  <c r="T2228" i="5"/>
  <c r="S2228" i="5"/>
  <c r="R2228" i="5"/>
  <c r="Q2228" i="5"/>
  <c r="P2228" i="5"/>
  <c r="O2228" i="5"/>
  <c r="N2228" i="5"/>
  <c r="M2228" i="5"/>
  <c r="L2228" i="5"/>
  <c r="AD2227" i="5"/>
  <c r="AC2227" i="5"/>
  <c r="AB2227" i="5"/>
  <c r="AA2227" i="5"/>
  <c r="Z2227" i="5"/>
  <c r="Y2227" i="5"/>
  <c r="X2227" i="5"/>
  <c r="W2227" i="5"/>
  <c r="V2227" i="5"/>
  <c r="U2227" i="5"/>
  <c r="T2227" i="5"/>
  <c r="S2227" i="5"/>
  <c r="R2227" i="5"/>
  <c r="Q2227" i="5"/>
  <c r="P2227" i="5"/>
  <c r="O2227" i="5"/>
  <c r="N2227" i="5"/>
  <c r="M2227" i="5"/>
  <c r="L2227" i="5"/>
  <c r="AD2226" i="5"/>
  <c r="AC2226" i="5"/>
  <c r="AB2226" i="5"/>
  <c r="AA2226" i="5"/>
  <c r="Z2226" i="5"/>
  <c r="Y2226" i="5"/>
  <c r="X2226" i="5"/>
  <c r="W2226" i="5"/>
  <c r="V2226" i="5"/>
  <c r="U2226" i="5"/>
  <c r="T2226" i="5"/>
  <c r="S2226" i="5"/>
  <c r="R2226" i="5"/>
  <c r="Q2226" i="5"/>
  <c r="P2226" i="5"/>
  <c r="O2226" i="5"/>
  <c r="N2226" i="5"/>
  <c r="M2226" i="5"/>
  <c r="L2226" i="5"/>
  <c r="AD2225" i="5"/>
  <c r="AC2225" i="5"/>
  <c r="AB2225" i="5"/>
  <c r="AA2225" i="5"/>
  <c r="Z2225" i="5"/>
  <c r="Y2225" i="5"/>
  <c r="X2225" i="5"/>
  <c r="W2225" i="5"/>
  <c r="V2225" i="5"/>
  <c r="U2225" i="5"/>
  <c r="T2225" i="5"/>
  <c r="S2225" i="5"/>
  <c r="R2225" i="5"/>
  <c r="Q2225" i="5"/>
  <c r="P2225" i="5"/>
  <c r="O2225" i="5"/>
  <c r="N2225" i="5"/>
  <c r="M2225" i="5"/>
  <c r="L2225" i="5"/>
  <c r="AD2224" i="5"/>
  <c r="AC2224" i="5"/>
  <c r="AB2224" i="5"/>
  <c r="AA2224" i="5"/>
  <c r="Z2224" i="5"/>
  <c r="Y2224" i="5"/>
  <c r="X2224" i="5"/>
  <c r="W2224" i="5"/>
  <c r="V2224" i="5"/>
  <c r="U2224" i="5"/>
  <c r="T2224" i="5"/>
  <c r="S2224" i="5"/>
  <c r="R2224" i="5"/>
  <c r="Q2224" i="5"/>
  <c r="P2224" i="5"/>
  <c r="O2224" i="5"/>
  <c r="N2224" i="5"/>
  <c r="M2224" i="5"/>
  <c r="L2224" i="5"/>
  <c r="AD2223" i="5"/>
  <c r="AC2223" i="5"/>
  <c r="AB2223" i="5"/>
  <c r="AA2223" i="5"/>
  <c r="Z2223" i="5"/>
  <c r="Y2223" i="5"/>
  <c r="X2223" i="5"/>
  <c r="W2223" i="5"/>
  <c r="V2223" i="5"/>
  <c r="U2223" i="5"/>
  <c r="T2223" i="5"/>
  <c r="S2223" i="5"/>
  <c r="R2223" i="5"/>
  <c r="Q2223" i="5"/>
  <c r="P2223" i="5"/>
  <c r="O2223" i="5"/>
  <c r="N2223" i="5"/>
  <c r="M2223" i="5"/>
  <c r="L2223" i="5"/>
  <c r="AD2222" i="5"/>
  <c r="AC2222" i="5"/>
  <c r="AB2222" i="5"/>
  <c r="AA2222" i="5"/>
  <c r="Z2222" i="5"/>
  <c r="Y2222" i="5"/>
  <c r="X2222" i="5"/>
  <c r="W2222" i="5"/>
  <c r="V2222" i="5"/>
  <c r="U2222" i="5"/>
  <c r="T2222" i="5"/>
  <c r="S2222" i="5"/>
  <c r="R2222" i="5"/>
  <c r="Q2222" i="5"/>
  <c r="P2222" i="5"/>
  <c r="O2222" i="5"/>
  <c r="N2222" i="5"/>
  <c r="M2222" i="5"/>
  <c r="L2222" i="5"/>
  <c r="AD2221" i="5"/>
  <c r="AC2221" i="5"/>
  <c r="AB2221" i="5"/>
  <c r="AA2221" i="5"/>
  <c r="Z2221" i="5"/>
  <c r="Y2221" i="5"/>
  <c r="X2221" i="5"/>
  <c r="W2221" i="5"/>
  <c r="V2221" i="5"/>
  <c r="U2221" i="5"/>
  <c r="T2221" i="5"/>
  <c r="S2221" i="5"/>
  <c r="R2221" i="5"/>
  <c r="Q2221" i="5"/>
  <c r="P2221" i="5"/>
  <c r="O2221" i="5"/>
  <c r="N2221" i="5"/>
  <c r="M2221" i="5"/>
  <c r="L2221" i="5"/>
  <c r="AD2220" i="5"/>
  <c r="AC2220" i="5"/>
  <c r="AB2220" i="5"/>
  <c r="AA2220" i="5"/>
  <c r="Z2220" i="5"/>
  <c r="Y2220" i="5"/>
  <c r="X2220" i="5"/>
  <c r="W2220" i="5"/>
  <c r="V2220" i="5"/>
  <c r="U2220" i="5"/>
  <c r="T2220" i="5"/>
  <c r="S2220" i="5"/>
  <c r="R2220" i="5"/>
  <c r="Q2220" i="5"/>
  <c r="P2220" i="5"/>
  <c r="O2220" i="5"/>
  <c r="N2220" i="5"/>
  <c r="M2220" i="5"/>
  <c r="L2220" i="5"/>
  <c r="AD2219" i="5"/>
  <c r="AC2219" i="5"/>
  <c r="AB2219" i="5"/>
  <c r="AA2219" i="5"/>
  <c r="Z2219" i="5"/>
  <c r="Y2219" i="5"/>
  <c r="X2219" i="5"/>
  <c r="W2219" i="5"/>
  <c r="V2219" i="5"/>
  <c r="U2219" i="5"/>
  <c r="T2219" i="5"/>
  <c r="S2219" i="5"/>
  <c r="R2219" i="5"/>
  <c r="Q2219" i="5"/>
  <c r="P2219" i="5"/>
  <c r="O2219" i="5"/>
  <c r="N2219" i="5"/>
  <c r="M2219" i="5"/>
  <c r="L2219" i="5"/>
  <c r="AD2218" i="5"/>
  <c r="AC2218" i="5"/>
  <c r="AB2218" i="5"/>
  <c r="AA2218" i="5"/>
  <c r="Z2218" i="5"/>
  <c r="Y2218" i="5"/>
  <c r="X2218" i="5"/>
  <c r="W2218" i="5"/>
  <c r="V2218" i="5"/>
  <c r="U2218" i="5"/>
  <c r="T2218" i="5"/>
  <c r="S2218" i="5"/>
  <c r="R2218" i="5"/>
  <c r="Q2218" i="5"/>
  <c r="P2218" i="5"/>
  <c r="O2218" i="5"/>
  <c r="N2218" i="5"/>
  <c r="M2218" i="5"/>
  <c r="L2218" i="5"/>
  <c r="AD2217" i="5"/>
  <c r="AC2217" i="5"/>
  <c r="AB2217" i="5"/>
  <c r="AA2217" i="5"/>
  <c r="Z2217" i="5"/>
  <c r="Y2217" i="5"/>
  <c r="X2217" i="5"/>
  <c r="W2217" i="5"/>
  <c r="V2217" i="5"/>
  <c r="U2217" i="5"/>
  <c r="T2217" i="5"/>
  <c r="S2217" i="5"/>
  <c r="R2217" i="5"/>
  <c r="Q2217" i="5"/>
  <c r="P2217" i="5"/>
  <c r="O2217" i="5"/>
  <c r="N2217" i="5"/>
  <c r="M2217" i="5"/>
  <c r="L2217" i="5"/>
  <c r="AD2216" i="5"/>
  <c r="AC2216" i="5"/>
  <c r="AB2216" i="5"/>
  <c r="AA2216" i="5"/>
  <c r="Z2216" i="5"/>
  <c r="Y2216" i="5"/>
  <c r="X2216" i="5"/>
  <c r="W2216" i="5"/>
  <c r="V2216" i="5"/>
  <c r="U2216" i="5"/>
  <c r="T2216" i="5"/>
  <c r="S2216" i="5"/>
  <c r="R2216" i="5"/>
  <c r="Q2216" i="5"/>
  <c r="P2216" i="5"/>
  <c r="O2216" i="5"/>
  <c r="N2216" i="5"/>
  <c r="M2216" i="5"/>
  <c r="L2216" i="5"/>
  <c r="AD2215" i="5"/>
  <c r="AC2215" i="5"/>
  <c r="AB2215" i="5"/>
  <c r="AA2215" i="5"/>
  <c r="Z2215" i="5"/>
  <c r="Y2215" i="5"/>
  <c r="X2215" i="5"/>
  <c r="W2215" i="5"/>
  <c r="V2215" i="5"/>
  <c r="U2215" i="5"/>
  <c r="T2215" i="5"/>
  <c r="S2215" i="5"/>
  <c r="R2215" i="5"/>
  <c r="Q2215" i="5"/>
  <c r="P2215" i="5"/>
  <c r="O2215" i="5"/>
  <c r="N2215" i="5"/>
  <c r="M2215" i="5"/>
  <c r="L2215" i="5"/>
  <c r="AD2214" i="5"/>
  <c r="AC2214" i="5"/>
  <c r="AB2214" i="5"/>
  <c r="AA2214" i="5"/>
  <c r="Z2214" i="5"/>
  <c r="Y2214" i="5"/>
  <c r="X2214" i="5"/>
  <c r="W2214" i="5"/>
  <c r="V2214" i="5"/>
  <c r="U2214" i="5"/>
  <c r="T2214" i="5"/>
  <c r="S2214" i="5"/>
  <c r="R2214" i="5"/>
  <c r="Q2214" i="5"/>
  <c r="P2214" i="5"/>
  <c r="O2214" i="5"/>
  <c r="N2214" i="5"/>
  <c r="M2214" i="5"/>
  <c r="L2214" i="5"/>
  <c r="AD2213" i="5"/>
  <c r="AC2213" i="5"/>
  <c r="AB2213" i="5"/>
  <c r="AA2213" i="5"/>
  <c r="Z2213" i="5"/>
  <c r="Y2213" i="5"/>
  <c r="X2213" i="5"/>
  <c r="W2213" i="5"/>
  <c r="V2213" i="5"/>
  <c r="U2213" i="5"/>
  <c r="T2213" i="5"/>
  <c r="S2213" i="5"/>
  <c r="R2213" i="5"/>
  <c r="Q2213" i="5"/>
  <c r="P2213" i="5"/>
  <c r="O2213" i="5"/>
  <c r="N2213" i="5"/>
  <c r="M2213" i="5"/>
  <c r="L2213" i="5"/>
  <c r="AD2212" i="5"/>
  <c r="AC2212" i="5"/>
  <c r="AB2212" i="5"/>
  <c r="AA2212" i="5"/>
  <c r="Z2212" i="5"/>
  <c r="Y2212" i="5"/>
  <c r="X2212" i="5"/>
  <c r="W2212" i="5"/>
  <c r="V2212" i="5"/>
  <c r="U2212" i="5"/>
  <c r="T2212" i="5"/>
  <c r="S2212" i="5"/>
  <c r="R2212" i="5"/>
  <c r="Q2212" i="5"/>
  <c r="P2212" i="5"/>
  <c r="O2212" i="5"/>
  <c r="N2212" i="5"/>
  <c r="M2212" i="5"/>
  <c r="L2212" i="5"/>
  <c r="AD2211" i="5"/>
  <c r="AC2211" i="5"/>
  <c r="AB2211" i="5"/>
  <c r="AA2211" i="5"/>
  <c r="Z2211" i="5"/>
  <c r="Y2211" i="5"/>
  <c r="X2211" i="5"/>
  <c r="W2211" i="5"/>
  <c r="V2211" i="5"/>
  <c r="U2211" i="5"/>
  <c r="T2211" i="5"/>
  <c r="S2211" i="5"/>
  <c r="R2211" i="5"/>
  <c r="Q2211" i="5"/>
  <c r="P2211" i="5"/>
  <c r="O2211" i="5"/>
  <c r="N2211" i="5"/>
  <c r="M2211" i="5"/>
  <c r="L2211" i="5"/>
  <c r="AD2210" i="5"/>
  <c r="AC2210" i="5"/>
  <c r="AB2210" i="5"/>
  <c r="AA2210" i="5"/>
  <c r="Z2210" i="5"/>
  <c r="Y2210" i="5"/>
  <c r="X2210" i="5"/>
  <c r="W2210" i="5"/>
  <c r="V2210" i="5"/>
  <c r="U2210" i="5"/>
  <c r="T2210" i="5"/>
  <c r="S2210" i="5"/>
  <c r="R2210" i="5"/>
  <c r="Q2210" i="5"/>
  <c r="P2210" i="5"/>
  <c r="O2210" i="5"/>
  <c r="N2210" i="5"/>
  <c r="M2210" i="5"/>
  <c r="L2210" i="5"/>
  <c r="AD2209" i="5"/>
  <c r="AC2209" i="5"/>
  <c r="AB2209" i="5"/>
  <c r="AA2209" i="5"/>
  <c r="Z2209" i="5"/>
  <c r="Y2209" i="5"/>
  <c r="X2209" i="5"/>
  <c r="W2209" i="5"/>
  <c r="V2209" i="5"/>
  <c r="U2209" i="5"/>
  <c r="T2209" i="5"/>
  <c r="S2209" i="5"/>
  <c r="R2209" i="5"/>
  <c r="Q2209" i="5"/>
  <c r="P2209" i="5"/>
  <c r="O2209" i="5"/>
  <c r="N2209" i="5"/>
  <c r="M2209" i="5"/>
  <c r="L2209" i="5"/>
  <c r="AD2208" i="5"/>
  <c r="AC2208" i="5"/>
  <c r="AB2208" i="5"/>
  <c r="AA2208" i="5"/>
  <c r="Z2208" i="5"/>
  <c r="Y2208" i="5"/>
  <c r="X2208" i="5"/>
  <c r="W2208" i="5"/>
  <c r="V2208" i="5"/>
  <c r="U2208" i="5"/>
  <c r="T2208" i="5"/>
  <c r="S2208" i="5"/>
  <c r="R2208" i="5"/>
  <c r="Q2208" i="5"/>
  <c r="P2208" i="5"/>
  <c r="O2208" i="5"/>
  <c r="N2208" i="5"/>
  <c r="M2208" i="5"/>
  <c r="L2208" i="5"/>
  <c r="AD2207" i="5"/>
  <c r="AC2207" i="5"/>
  <c r="AB2207" i="5"/>
  <c r="AA2207" i="5"/>
  <c r="Z2207" i="5"/>
  <c r="Y2207" i="5"/>
  <c r="X2207" i="5"/>
  <c r="W2207" i="5"/>
  <c r="V2207" i="5"/>
  <c r="U2207" i="5"/>
  <c r="T2207" i="5"/>
  <c r="S2207" i="5"/>
  <c r="R2207" i="5"/>
  <c r="Q2207" i="5"/>
  <c r="P2207" i="5"/>
  <c r="O2207" i="5"/>
  <c r="N2207" i="5"/>
  <c r="M2207" i="5"/>
  <c r="L2207" i="5"/>
  <c r="AD2206" i="5"/>
  <c r="AC2206" i="5"/>
  <c r="AB2206" i="5"/>
  <c r="AA2206" i="5"/>
  <c r="Z2206" i="5"/>
  <c r="Y2206" i="5"/>
  <c r="X2206" i="5"/>
  <c r="W2206" i="5"/>
  <c r="V2206" i="5"/>
  <c r="U2206" i="5"/>
  <c r="T2206" i="5"/>
  <c r="S2206" i="5"/>
  <c r="R2206" i="5"/>
  <c r="Q2206" i="5"/>
  <c r="P2206" i="5"/>
  <c r="O2206" i="5"/>
  <c r="N2206" i="5"/>
  <c r="M2206" i="5"/>
  <c r="L2206" i="5"/>
  <c r="AD2205" i="5"/>
  <c r="AC2205" i="5"/>
  <c r="AB2205" i="5"/>
  <c r="AA2205" i="5"/>
  <c r="Z2205" i="5"/>
  <c r="Y2205" i="5"/>
  <c r="X2205" i="5"/>
  <c r="W2205" i="5"/>
  <c r="V2205" i="5"/>
  <c r="U2205" i="5"/>
  <c r="T2205" i="5"/>
  <c r="S2205" i="5"/>
  <c r="R2205" i="5"/>
  <c r="Q2205" i="5"/>
  <c r="P2205" i="5"/>
  <c r="O2205" i="5"/>
  <c r="N2205" i="5"/>
  <c r="M2205" i="5"/>
  <c r="L2205" i="5"/>
  <c r="AD2204" i="5"/>
  <c r="AC2204" i="5"/>
  <c r="AB2204" i="5"/>
  <c r="AA2204" i="5"/>
  <c r="Z2204" i="5"/>
  <c r="Y2204" i="5"/>
  <c r="X2204" i="5"/>
  <c r="W2204" i="5"/>
  <c r="V2204" i="5"/>
  <c r="U2204" i="5"/>
  <c r="T2204" i="5"/>
  <c r="S2204" i="5"/>
  <c r="R2204" i="5"/>
  <c r="Q2204" i="5"/>
  <c r="P2204" i="5"/>
  <c r="O2204" i="5"/>
  <c r="N2204" i="5"/>
  <c r="M2204" i="5"/>
  <c r="L2204" i="5"/>
  <c r="AD2203" i="5"/>
  <c r="AC2203" i="5"/>
  <c r="AB2203" i="5"/>
  <c r="AA2203" i="5"/>
  <c r="Z2203" i="5"/>
  <c r="Y2203" i="5"/>
  <c r="X2203" i="5"/>
  <c r="W2203" i="5"/>
  <c r="V2203" i="5"/>
  <c r="U2203" i="5"/>
  <c r="T2203" i="5"/>
  <c r="S2203" i="5"/>
  <c r="R2203" i="5"/>
  <c r="Q2203" i="5"/>
  <c r="P2203" i="5"/>
  <c r="O2203" i="5"/>
  <c r="N2203" i="5"/>
  <c r="M2203" i="5"/>
  <c r="L2203" i="5"/>
  <c r="AD2202" i="5"/>
  <c r="AC2202" i="5"/>
  <c r="AB2202" i="5"/>
  <c r="AA2202" i="5"/>
  <c r="Z2202" i="5"/>
  <c r="Y2202" i="5"/>
  <c r="X2202" i="5"/>
  <c r="W2202" i="5"/>
  <c r="V2202" i="5"/>
  <c r="U2202" i="5"/>
  <c r="T2202" i="5"/>
  <c r="S2202" i="5"/>
  <c r="R2202" i="5"/>
  <c r="Q2202" i="5"/>
  <c r="P2202" i="5"/>
  <c r="O2202" i="5"/>
  <c r="N2202" i="5"/>
  <c r="M2202" i="5"/>
  <c r="L2202" i="5"/>
  <c r="AD2201" i="5"/>
  <c r="AC2201" i="5"/>
  <c r="AB2201" i="5"/>
  <c r="AA2201" i="5"/>
  <c r="Z2201" i="5"/>
  <c r="Y2201" i="5"/>
  <c r="X2201" i="5"/>
  <c r="W2201" i="5"/>
  <c r="V2201" i="5"/>
  <c r="U2201" i="5"/>
  <c r="T2201" i="5"/>
  <c r="S2201" i="5"/>
  <c r="R2201" i="5"/>
  <c r="Q2201" i="5"/>
  <c r="P2201" i="5"/>
  <c r="O2201" i="5"/>
  <c r="N2201" i="5"/>
  <c r="M2201" i="5"/>
  <c r="L2201" i="5"/>
  <c r="AD2200" i="5"/>
  <c r="AC2200" i="5"/>
  <c r="AB2200" i="5"/>
  <c r="AA2200" i="5"/>
  <c r="Z2200" i="5"/>
  <c r="Y2200" i="5"/>
  <c r="X2200" i="5"/>
  <c r="W2200" i="5"/>
  <c r="V2200" i="5"/>
  <c r="U2200" i="5"/>
  <c r="T2200" i="5"/>
  <c r="S2200" i="5"/>
  <c r="R2200" i="5"/>
  <c r="Q2200" i="5"/>
  <c r="P2200" i="5"/>
  <c r="O2200" i="5"/>
  <c r="N2200" i="5"/>
  <c r="M2200" i="5"/>
  <c r="L2200" i="5"/>
  <c r="AD2199" i="5"/>
  <c r="AC2199" i="5"/>
  <c r="AB2199" i="5"/>
  <c r="AA2199" i="5"/>
  <c r="Z2199" i="5"/>
  <c r="Y2199" i="5"/>
  <c r="X2199" i="5"/>
  <c r="W2199" i="5"/>
  <c r="V2199" i="5"/>
  <c r="U2199" i="5"/>
  <c r="T2199" i="5"/>
  <c r="S2199" i="5"/>
  <c r="R2199" i="5"/>
  <c r="Q2199" i="5"/>
  <c r="P2199" i="5"/>
  <c r="O2199" i="5"/>
  <c r="N2199" i="5"/>
  <c r="M2199" i="5"/>
  <c r="L2199" i="5"/>
  <c r="AD2198" i="5"/>
  <c r="AC2198" i="5"/>
  <c r="AB2198" i="5"/>
  <c r="AA2198" i="5"/>
  <c r="Z2198" i="5"/>
  <c r="Y2198" i="5"/>
  <c r="X2198" i="5"/>
  <c r="W2198" i="5"/>
  <c r="V2198" i="5"/>
  <c r="U2198" i="5"/>
  <c r="T2198" i="5"/>
  <c r="S2198" i="5"/>
  <c r="R2198" i="5"/>
  <c r="Q2198" i="5"/>
  <c r="P2198" i="5"/>
  <c r="O2198" i="5"/>
  <c r="N2198" i="5"/>
  <c r="M2198" i="5"/>
  <c r="L2198" i="5"/>
  <c r="AD2197" i="5"/>
  <c r="AC2197" i="5"/>
  <c r="AB2197" i="5"/>
  <c r="AA2197" i="5"/>
  <c r="Z2197" i="5"/>
  <c r="Y2197" i="5"/>
  <c r="X2197" i="5"/>
  <c r="W2197" i="5"/>
  <c r="V2197" i="5"/>
  <c r="U2197" i="5"/>
  <c r="T2197" i="5"/>
  <c r="S2197" i="5"/>
  <c r="R2197" i="5"/>
  <c r="Q2197" i="5"/>
  <c r="P2197" i="5"/>
  <c r="O2197" i="5"/>
  <c r="N2197" i="5"/>
  <c r="M2197" i="5"/>
  <c r="L2197" i="5"/>
  <c r="AD2196" i="5"/>
  <c r="AC2196" i="5"/>
  <c r="AB2196" i="5"/>
  <c r="AA2196" i="5"/>
  <c r="Z2196" i="5"/>
  <c r="Y2196" i="5"/>
  <c r="X2196" i="5"/>
  <c r="W2196" i="5"/>
  <c r="V2196" i="5"/>
  <c r="U2196" i="5"/>
  <c r="T2196" i="5"/>
  <c r="S2196" i="5"/>
  <c r="R2196" i="5"/>
  <c r="Q2196" i="5"/>
  <c r="P2196" i="5"/>
  <c r="O2196" i="5"/>
  <c r="N2196" i="5"/>
  <c r="M2196" i="5"/>
  <c r="L2196" i="5"/>
  <c r="AD2195" i="5"/>
  <c r="AC2195" i="5"/>
  <c r="AB2195" i="5"/>
  <c r="AA2195" i="5"/>
  <c r="Z2195" i="5"/>
  <c r="Y2195" i="5"/>
  <c r="X2195" i="5"/>
  <c r="W2195" i="5"/>
  <c r="V2195" i="5"/>
  <c r="U2195" i="5"/>
  <c r="T2195" i="5"/>
  <c r="S2195" i="5"/>
  <c r="R2195" i="5"/>
  <c r="Q2195" i="5"/>
  <c r="P2195" i="5"/>
  <c r="O2195" i="5"/>
  <c r="N2195" i="5"/>
  <c r="M2195" i="5"/>
  <c r="L2195" i="5"/>
  <c r="AD2194" i="5"/>
  <c r="AC2194" i="5"/>
  <c r="AB2194" i="5"/>
  <c r="AA2194" i="5"/>
  <c r="Z2194" i="5"/>
  <c r="Y2194" i="5"/>
  <c r="X2194" i="5"/>
  <c r="W2194" i="5"/>
  <c r="V2194" i="5"/>
  <c r="U2194" i="5"/>
  <c r="T2194" i="5"/>
  <c r="S2194" i="5"/>
  <c r="R2194" i="5"/>
  <c r="Q2194" i="5"/>
  <c r="P2194" i="5"/>
  <c r="O2194" i="5"/>
  <c r="N2194" i="5"/>
  <c r="M2194" i="5"/>
  <c r="L2194" i="5"/>
  <c r="AD2193" i="5"/>
  <c r="AC2193" i="5"/>
  <c r="AB2193" i="5"/>
  <c r="AA2193" i="5"/>
  <c r="Z2193" i="5"/>
  <c r="Y2193" i="5"/>
  <c r="X2193" i="5"/>
  <c r="W2193" i="5"/>
  <c r="V2193" i="5"/>
  <c r="U2193" i="5"/>
  <c r="T2193" i="5"/>
  <c r="S2193" i="5"/>
  <c r="R2193" i="5"/>
  <c r="Q2193" i="5"/>
  <c r="P2193" i="5"/>
  <c r="O2193" i="5"/>
  <c r="N2193" i="5"/>
  <c r="M2193" i="5"/>
  <c r="L2193" i="5"/>
  <c r="AD2192" i="5"/>
  <c r="AC2192" i="5"/>
  <c r="AB2192" i="5"/>
  <c r="AA2192" i="5"/>
  <c r="Z2192" i="5"/>
  <c r="Y2192" i="5"/>
  <c r="X2192" i="5"/>
  <c r="W2192" i="5"/>
  <c r="V2192" i="5"/>
  <c r="U2192" i="5"/>
  <c r="T2192" i="5"/>
  <c r="S2192" i="5"/>
  <c r="R2192" i="5"/>
  <c r="Q2192" i="5"/>
  <c r="P2192" i="5"/>
  <c r="O2192" i="5"/>
  <c r="N2192" i="5"/>
  <c r="M2192" i="5"/>
  <c r="L2192" i="5"/>
  <c r="AD2191" i="5"/>
  <c r="AC2191" i="5"/>
  <c r="AB2191" i="5"/>
  <c r="AA2191" i="5"/>
  <c r="Z2191" i="5"/>
  <c r="Y2191" i="5"/>
  <c r="X2191" i="5"/>
  <c r="W2191" i="5"/>
  <c r="V2191" i="5"/>
  <c r="U2191" i="5"/>
  <c r="T2191" i="5"/>
  <c r="S2191" i="5"/>
  <c r="R2191" i="5"/>
  <c r="Q2191" i="5"/>
  <c r="P2191" i="5"/>
  <c r="O2191" i="5"/>
  <c r="N2191" i="5"/>
  <c r="M2191" i="5"/>
  <c r="L2191" i="5"/>
  <c r="AD2190" i="5"/>
  <c r="AC2190" i="5"/>
  <c r="AB2190" i="5"/>
  <c r="AA2190" i="5"/>
  <c r="Z2190" i="5"/>
  <c r="Y2190" i="5"/>
  <c r="X2190" i="5"/>
  <c r="W2190" i="5"/>
  <c r="V2190" i="5"/>
  <c r="U2190" i="5"/>
  <c r="T2190" i="5"/>
  <c r="S2190" i="5"/>
  <c r="R2190" i="5"/>
  <c r="Q2190" i="5"/>
  <c r="P2190" i="5"/>
  <c r="O2190" i="5"/>
  <c r="N2190" i="5"/>
  <c r="M2190" i="5"/>
  <c r="L2190" i="5"/>
  <c r="M2189" i="5"/>
  <c r="L2189" i="5"/>
  <c r="M2188" i="5"/>
  <c r="L2188" i="5"/>
  <c r="M2187" i="5"/>
  <c r="L2187" i="5"/>
  <c r="M2186" i="5"/>
  <c r="L2186" i="5"/>
  <c r="M2185" i="5"/>
  <c r="L2185" i="5"/>
  <c r="M2184" i="5"/>
  <c r="L2184" i="5"/>
  <c r="M2183" i="5"/>
  <c r="L2183" i="5"/>
  <c r="M2182" i="5"/>
  <c r="L2182" i="5"/>
  <c r="AD2189" i="5"/>
  <c r="AC2189" i="5"/>
  <c r="AB2189" i="5"/>
  <c r="AA2189" i="5"/>
  <c r="Z2189" i="5"/>
  <c r="Y2189" i="5"/>
  <c r="X2189" i="5"/>
  <c r="W2189" i="5"/>
  <c r="V2189" i="5"/>
  <c r="U2189" i="5"/>
  <c r="T2189" i="5"/>
  <c r="S2189" i="5"/>
  <c r="R2189" i="5"/>
  <c r="Q2189" i="5"/>
  <c r="P2189" i="5"/>
  <c r="O2189" i="5"/>
  <c r="N2189" i="5"/>
  <c r="AD2188" i="5"/>
  <c r="AC2188" i="5"/>
  <c r="AB2188" i="5"/>
  <c r="AA2188" i="5"/>
  <c r="Z2188" i="5"/>
  <c r="Y2188" i="5"/>
  <c r="X2188" i="5"/>
  <c r="W2188" i="5"/>
  <c r="V2188" i="5"/>
  <c r="U2188" i="5"/>
  <c r="T2188" i="5"/>
  <c r="S2188" i="5"/>
  <c r="R2188" i="5"/>
  <c r="Q2188" i="5"/>
  <c r="P2188" i="5"/>
  <c r="O2188" i="5"/>
  <c r="N2188" i="5"/>
  <c r="AD2187" i="5"/>
  <c r="AC2187" i="5"/>
  <c r="AB2187" i="5"/>
  <c r="AA2187" i="5"/>
  <c r="Z2187" i="5"/>
  <c r="Y2187" i="5"/>
  <c r="X2187" i="5"/>
  <c r="W2187" i="5"/>
  <c r="V2187" i="5"/>
  <c r="U2187" i="5"/>
  <c r="T2187" i="5"/>
  <c r="S2187" i="5"/>
  <c r="R2187" i="5"/>
  <c r="Q2187" i="5"/>
  <c r="P2187" i="5"/>
  <c r="O2187" i="5"/>
  <c r="N2187" i="5"/>
  <c r="AD2186" i="5"/>
  <c r="AC2186" i="5"/>
  <c r="AB2186" i="5"/>
  <c r="AA2186" i="5"/>
  <c r="Z2186" i="5"/>
  <c r="Y2186" i="5"/>
  <c r="X2186" i="5"/>
  <c r="W2186" i="5"/>
  <c r="V2186" i="5"/>
  <c r="U2186" i="5"/>
  <c r="T2186" i="5"/>
  <c r="S2186" i="5"/>
  <c r="R2186" i="5"/>
  <c r="Q2186" i="5"/>
  <c r="P2186" i="5"/>
  <c r="O2186" i="5"/>
  <c r="N2186" i="5"/>
  <c r="AD2185" i="5"/>
  <c r="AC2185" i="5"/>
  <c r="AB2185" i="5"/>
  <c r="AA2185" i="5"/>
  <c r="Z2185" i="5"/>
  <c r="Y2185" i="5"/>
  <c r="X2185" i="5"/>
  <c r="W2185" i="5"/>
  <c r="V2185" i="5"/>
  <c r="U2185" i="5"/>
  <c r="T2185" i="5"/>
  <c r="S2185" i="5"/>
  <c r="R2185" i="5"/>
  <c r="Q2185" i="5"/>
  <c r="P2185" i="5"/>
  <c r="O2185" i="5"/>
  <c r="N2185" i="5"/>
  <c r="AD2184" i="5"/>
  <c r="AC2184" i="5"/>
  <c r="AB2184" i="5"/>
  <c r="AA2184" i="5"/>
  <c r="Z2184" i="5"/>
  <c r="Y2184" i="5"/>
  <c r="X2184" i="5"/>
  <c r="W2184" i="5"/>
  <c r="V2184" i="5"/>
  <c r="U2184" i="5"/>
  <c r="T2184" i="5"/>
  <c r="S2184" i="5"/>
  <c r="R2184" i="5"/>
  <c r="Q2184" i="5"/>
  <c r="P2184" i="5"/>
  <c r="O2184" i="5"/>
  <c r="N2184" i="5"/>
  <c r="AD2183" i="5"/>
  <c r="AC2183" i="5"/>
  <c r="AB2183" i="5"/>
  <c r="AA2183" i="5"/>
  <c r="Z2183" i="5"/>
  <c r="Y2183" i="5"/>
  <c r="X2183" i="5"/>
  <c r="W2183" i="5"/>
  <c r="V2183" i="5"/>
  <c r="U2183" i="5"/>
  <c r="T2183" i="5"/>
  <c r="S2183" i="5"/>
  <c r="R2183" i="5"/>
  <c r="Q2183" i="5"/>
  <c r="P2183" i="5"/>
  <c r="O2183" i="5"/>
  <c r="N2183" i="5"/>
  <c r="AD2182" i="5"/>
  <c r="AC2182" i="5"/>
  <c r="AB2182" i="5"/>
  <c r="AA2182" i="5"/>
  <c r="Z2182" i="5"/>
  <c r="Y2182" i="5"/>
  <c r="X2182" i="5"/>
  <c r="W2182" i="5"/>
  <c r="V2182" i="5"/>
  <c r="U2182" i="5"/>
  <c r="T2182" i="5"/>
  <c r="S2182" i="5"/>
  <c r="R2182" i="5"/>
  <c r="Q2182" i="5"/>
  <c r="P2182" i="5"/>
  <c r="O2182" i="5"/>
  <c r="N2182" i="5"/>
  <c r="AD2181" i="5"/>
  <c r="AC2181" i="5"/>
  <c r="AB2181" i="5"/>
  <c r="AA2181" i="5"/>
  <c r="Z2181" i="5"/>
  <c r="Y2181" i="5"/>
  <c r="X2181" i="5"/>
  <c r="W2181" i="5"/>
  <c r="V2181" i="5"/>
  <c r="U2181" i="5"/>
  <c r="T2181" i="5"/>
  <c r="S2181" i="5"/>
  <c r="R2181" i="5"/>
  <c r="Q2181" i="5"/>
  <c r="P2181" i="5"/>
  <c r="O2181" i="5"/>
  <c r="N2181" i="5"/>
  <c r="M2181" i="5"/>
  <c r="L2181" i="5"/>
  <c r="AD2180" i="5"/>
  <c r="AC2180" i="5"/>
  <c r="AB2180" i="5"/>
  <c r="AA2180" i="5"/>
  <c r="Z2180" i="5"/>
  <c r="Y2180" i="5"/>
  <c r="X2180" i="5"/>
  <c r="W2180" i="5"/>
  <c r="V2180" i="5"/>
  <c r="U2180" i="5"/>
  <c r="T2180" i="5"/>
  <c r="S2180" i="5"/>
  <c r="R2180" i="5"/>
  <c r="Q2180" i="5"/>
  <c r="P2180" i="5"/>
  <c r="O2180" i="5"/>
  <c r="N2180" i="5"/>
  <c r="M2180" i="5"/>
  <c r="L2180" i="5"/>
  <c r="AD2179" i="5"/>
  <c r="AC2179" i="5"/>
  <c r="AB2179" i="5"/>
  <c r="AA2179" i="5"/>
  <c r="Z2179" i="5"/>
  <c r="Y2179" i="5"/>
  <c r="X2179" i="5"/>
  <c r="W2179" i="5"/>
  <c r="V2179" i="5"/>
  <c r="U2179" i="5"/>
  <c r="T2179" i="5"/>
  <c r="S2179" i="5"/>
  <c r="R2179" i="5"/>
  <c r="Q2179" i="5"/>
  <c r="P2179" i="5"/>
  <c r="O2179" i="5"/>
  <c r="N2179" i="5"/>
  <c r="M2179" i="5"/>
  <c r="L2179" i="5"/>
  <c r="AD2178" i="5"/>
  <c r="AC2178" i="5"/>
  <c r="AB2178" i="5"/>
  <c r="AA2178" i="5"/>
  <c r="Z2178" i="5"/>
  <c r="Y2178" i="5"/>
  <c r="X2178" i="5"/>
  <c r="W2178" i="5"/>
  <c r="V2178" i="5"/>
  <c r="U2178" i="5"/>
  <c r="T2178" i="5"/>
  <c r="S2178" i="5"/>
  <c r="R2178" i="5"/>
  <c r="Q2178" i="5"/>
  <c r="P2178" i="5"/>
  <c r="O2178" i="5"/>
  <c r="N2178" i="5"/>
  <c r="M2178" i="5"/>
  <c r="L2178" i="5"/>
  <c r="AD2177" i="5"/>
  <c r="AC2177" i="5"/>
  <c r="AB2177" i="5"/>
  <c r="AA2177" i="5"/>
  <c r="Z2177" i="5"/>
  <c r="Y2177" i="5"/>
  <c r="X2177" i="5"/>
  <c r="W2177" i="5"/>
  <c r="V2177" i="5"/>
  <c r="U2177" i="5"/>
  <c r="T2177" i="5"/>
  <c r="S2177" i="5"/>
  <c r="R2177" i="5"/>
  <c r="Q2177" i="5"/>
  <c r="P2177" i="5"/>
  <c r="O2177" i="5"/>
  <c r="N2177" i="5"/>
  <c r="M2177" i="5"/>
  <c r="L2177" i="5"/>
  <c r="AD2176" i="5"/>
  <c r="AC2176" i="5"/>
  <c r="AB2176" i="5"/>
  <c r="AA2176" i="5"/>
  <c r="Z2176" i="5"/>
  <c r="Y2176" i="5"/>
  <c r="X2176" i="5"/>
  <c r="W2176" i="5"/>
  <c r="V2176" i="5"/>
  <c r="U2176" i="5"/>
  <c r="T2176" i="5"/>
  <c r="S2176" i="5"/>
  <c r="R2176" i="5"/>
  <c r="Q2176" i="5"/>
  <c r="P2176" i="5"/>
  <c r="O2176" i="5"/>
  <c r="N2176" i="5"/>
  <c r="M2176" i="5"/>
  <c r="L2176" i="5"/>
  <c r="AD2175" i="5"/>
  <c r="AC2175" i="5"/>
  <c r="AB2175" i="5"/>
  <c r="AA2175" i="5"/>
  <c r="Z2175" i="5"/>
  <c r="Y2175" i="5"/>
  <c r="X2175" i="5"/>
  <c r="W2175" i="5"/>
  <c r="V2175" i="5"/>
  <c r="U2175" i="5"/>
  <c r="T2175" i="5"/>
  <c r="S2175" i="5"/>
  <c r="R2175" i="5"/>
  <c r="Q2175" i="5"/>
  <c r="P2175" i="5"/>
  <c r="O2175" i="5"/>
  <c r="N2175" i="5"/>
  <c r="M2175" i="5"/>
  <c r="L2175" i="5"/>
  <c r="AD2174" i="5"/>
  <c r="AC2174" i="5"/>
  <c r="AB2174" i="5"/>
  <c r="AA2174" i="5"/>
  <c r="Z2174" i="5"/>
  <c r="Y2174" i="5"/>
  <c r="X2174" i="5"/>
  <c r="W2174" i="5"/>
  <c r="V2174" i="5"/>
  <c r="U2174" i="5"/>
  <c r="T2174" i="5"/>
  <c r="S2174" i="5"/>
  <c r="R2174" i="5"/>
  <c r="Q2174" i="5"/>
  <c r="P2174" i="5"/>
  <c r="O2174" i="5"/>
  <c r="N2174" i="5"/>
  <c r="M2174" i="5"/>
  <c r="L2174" i="5"/>
  <c r="AD2173" i="5"/>
  <c r="AC2173" i="5"/>
  <c r="AB2173" i="5"/>
  <c r="AA2173" i="5"/>
  <c r="Z2173" i="5"/>
  <c r="Y2173" i="5"/>
  <c r="X2173" i="5"/>
  <c r="W2173" i="5"/>
  <c r="V2173" i="5"/>
  <c r="U2173" i="5"/>
  <c r="T2173" i="5"/>
  <c r="S2173" i="5"/>
  <c r="R2173" i="5"/>
  <c r="Q2173" i="5"/>
  <c r="P2173" i="5"/>
  <c r="O2173" i="5"/>
  <c r="N2173" i="5"/>
  <c r="M2173" i="5"/>
  <c r="L2173" i="5"/>
  <c r="AD2172" i="5"/>
  <c r="AC2172" i="5"/>
  <c r="AB2172" i="5"/>
  <c r="AA2172" i="5"/>
  <c r="Z2172" i="5"/>
  <c r="Y2172" i="5"/>
  <c r="X2172" i="5"/>
  <c r="W2172" i="5"/>
  <c r="V2172" i="5"/>
  <c r="U2172" i="5"/>
  <c r="T2172" i="5"/>
  <c r="S2172" i="5"/>
  <c r="R2172" i="5"/>
  <c r="Q2172" i="5"/>
  <c r="P2172" i="5"/>
  <c r="O2172" i="5"/>
  <c r="N2172" i="5"/>
  <c r="M2172" i="5"/>
  <c r="L2172" i="5"/>
  <c r="AD2171" i="5"/>
  <c r="AC2171" i="5"/>
  <c r="AB2171" i="5"/>
  <c r="AA2171" i="5"/>
  <c r="Z2171" i="5"/>
  <c r="Y2171" i="5"/>
  <c r="X2171" i="5"/>
  <c r="W2171" i="5"/>
  <c r="V2171" i="5"/>
  <c r="U2171" i="5"/>
  <c r="T2171" i="5"/>
  <c r="S2171" i="5"/>
  <c r="R2171" i="5"/>
  <c r="Q2171" i="5"/>
  <c r="P2171" i="5"/>
  <c r="O2171" i="5"/>
  <c r="N2171" i="5"/>
  <c r="M2171" i="5"/>
  <c r="L2171" i="5"/>
  <c r="AD2170" i="5"/>
  <c r="AC2170" i="5"/>
  <c r="AB2170" i="5"/>
  <c r="AA2170" i="5"/>
  <c r="Z2170" i="5"/>
  <c r="Y2170" i="5"/>
  <c r="X2170" i="5"/>
  <c r="W2170" i="5"/>
  <c r="V2170" i="5"/>
  <c r="U2170" i="5"/>
  <c r="T2170" i="5"/>
  <c r="S2170" i="5"/>
  <c r="R2170" i="5"/>
  <c r="Q2170" i="5"/>
  <c r="P2170" i="5"/>
  <c r="O2170" i="5"/>
  <c r="N2170" i="5"/>
  <c r="M2170" i="5"/>
  <c r="L2170" i="5"/>
  <c r="AD2169" i="5"/>
  <c r="AC2169" i="5"/>
  <c r="AB2169" i="5"/>
  <c r="AA2169" i="5"/>
  <c r="Z2169" i="5"/>
  <c r="Y2169" i="5"/>
  <c r="X2169" i="5"/>
  <c r="W2169" i="5"/>
  <c r="V2169" i="5"/>
  <c r="U2169" i="5"/>
  <c r="T2169" i="5"/>
  <c r="S2169" i="5"/>
  <c r="R2169" i="5"/>
  <c r="Q2169" i="5"/>
  <c r="P2169" i="5"/>
  <c r="O2169" i="5"/>
  <c r="N2169" i="5"/>
  <c r="M2169" i="5"/>
  <c r="L2169" i="5"/>
  <c r="AD2168" i="5"/>
  <c r="AC2168" i="5"/>
  <c r="AB2168" i="5"/>
  <c r="AA2168" i="5"/>
  <c r="Z2168" i="5"/>
  <c r="Y2168" i="5"/>
  <c r="X2168" i="5"/>
  <c r="W2168" i="5"/>
  <c r="V2168" i="5"/>
  <c r="U2168" i="5"/>
  <c r="T2168" i="5"/>
  <c r="S2168" i="5"/>
  <c r="R2168" i="5"/>
  <c r="Q2168" i="5"/>
  <c r="P2168" i="5"/>
  <c r="O2168" i="5"/>
  <c r="N2168" i="5"/>
  <c r="M2168" i="5"/>
  <c r="L2168" i="5"/>
  <c r="AD2167" i="5"/>
  <c r="AC2167" i="5"/>
  <c r="AB2167" i="5"/>
  <c r="AA2167" i="5"/>
  <c r="Z2167" i="5"/>
  <c r="Y2167" i="5"/>
  <c r="X2167" i="5"/>
  <c r="W2167" i="5"/>
  <c r="V2167" i="5"/>
  <c r="U2167" i="5"/>
  <c r="T2167" i="5"/>
  <c r="S2167" i="5"/>
  <c r="R2167" i="5"/>
  <c r="Q2167" i="5"/>
  <c r="P2167" i="5"/>
  <c r="O2167" i="5"/>
  <c r="N2167" i="5"/>
  <c r="M2167" i="5"/>
  <c r="L2167" i="5"/>
  <c r="AD2166" i="5"/>
  <c r="AC2166" i="5"/>
  <c r="AB2166" i="5"/>
  <c r="AA2166" i="5"/>
  <c r="Z2166" i="5"/>
  <c r="Y2166" i="5"/>
  <c r="X2166" i="5"/>
  <c r="W2166" i="5"/>
  <c r="V2166" i="5"/>
  <c r="U2166" i="5"/>
  <c r="T2166" i="5"/>
  <c r="S2166" i="5"/>
  <c r="R2166" i="5"/>
  <c r="Q2166" i="5"/>
  <c r="P2166" i="5"/>
  <c r="O2166" i="5"/>
  <c r="N2166" i="5"/>
  <c r="M2166" i="5"/>
  <c r="L2166" i="5"/>
  <c r="AD2165" i="5"/>
  <c r="AC2165" i="5"/>
  <c r="AB2165" i="5"/>
  <c r="AA2165" i="5"/>
  <c r="Z2165" i="5"/>
  <c r="Y2165" i="5"/>
  <c r="X2165" i="5"/>
  <c r="W2165" i="5"/>
  <c r="V2165" i="5"/>
  <c r="U2165" i="5"/>
  <c r="T2165" i="5"/>
  <c r="S2165" i="5"/>
  <c r="R2165" i="5"/>
  <c r="Q2165" i="5"/>
  <c r="P2165" i="5"/>
  <c r="O2165" i="5"/>
  <c r="N2165" i="5"/>
  <c r="M2165" i="5"/>
  <c r="L2165" i="5"/>
  <c r="AD2164" i="5"/>
  <c r="AC2164" i="5"/>
  <c r="AB2164" i="5"/>
  <c r="AA2164" i="5"/>
  <c r="Z2164" i="5"/>
  <c r="Y2164" i="5"/>
  <c r="X2164" i="5"/>
  <c r="W2164" i="5"/>
  <c r="V2164" i="5"/>
  <c r="U2164" i="5"/>
  <c r="T2164" i="5"/>
  <c r="S2164" i="5"/>
  <c r="R2164" i="5"/>
  <c r="Q2164" i="5"/>
  <c r="P2164" i="5"/>
  <c r="O2164" i="5"/>
  <c r="N2164" i="5"/>
  <c r="M2164" i="5"/>
  <c r="L2164" i="5"/>
  <c r="AD2163" i="5"/>
  <c r="AC2163" i="5"/>
  <c r="AB2163" i="5"/>
  <c r="AA2163" i="5"/>
  <c r="Z2163" i="5"/>
  <c r="Y2163" i="5"/>
  <c r="X2163" i="5"/>
  <c r="W2163" i="5"/>
  <c r="V2163" i="5"/>
  <c r="U2163" i="5"/>
  <c r="T2163" i="5"/>
  <c r="S2163" i="5"/>
  <c r="R2163" i="5"/>
  <c r="Q2163" i="5"/>
  <c r="P2163" i="5"/>
  <c r="O2163" i="5"/>
  <c r="N2163" i="5"/>
  <c r="M2163" i="5"/>
  <c r="L2163" i="5"/>
  <c r="AD2162" i="5"/>
  <c r="AC2162" i="5"/>
  <c r="AB2162" i="5"/>
  <c r="AA2162" i="5"/>
  <c r="Z2162" i="5"/>
  <c r="Y2162" i="5"/>
  <c r="X2162" i="5"/>
  <c r="W2162" i="5"/>
  <c r="V2162" i="5"/>
  <c r="U2162" i="5"/>
  <c r="T2162" i="5"/>
  <c r="S2162" i="5"/>
  <c r="R2162" i="5"/>
  <c r="Q2162" i="5"/>
  <c r="P2162" i="5"/>
  <c r="O2162" i="5"/>
  <c r="N2162" i="5"/>
  <c r="M2162" i="5"/>
  <c r="L2162" i="5"/>
  <c r="AD2161" i="5"/>
  <c r="AC2161" i="5"/>
  <c r="AB2161" i="5"/>
  <c r="AA2161" i="5"/>
  <c r="Z2161" i="5"/>
  <c r="Y2161" i="5"/>
  <c r="X2161" i="5"/>
  <c r="W2161" i="5"/>
  <c r="V2161" i="5"/>
  <c r="U2161" i="5"/>
  <c r="T2161" i="5"/>
  <c r="S2161" i="5"/>
  <c r="R2161" i="5"/>
  <c r="Q2161" i="5"/>
  <c r="P2161" i="5"/>
  <c r="O2161" i="5"/>
  <c r="N2161" i="5"/>
  <c r="M2161" i="5"/>
  <c r="L2161" i="5"/>
  <c r="AD2160" i="5"/>
  <c r="AC2160" i="5"/>
  <c r="AB2160" i="5"/>
  <c r="AA2160" i="5"/>
  <c r="Z2160" i="5"/>
  <c r="Y2160" i="5"/>
  <c r="X2160" i="5"/>
  <c r="W2160" i="5"/>
  <c r="V2160" i="5"/>
  <c r="U2160" i="5"/>
  <c r="T2160" i="5"/>
  <c r="S2160" i="5"/>
  <c r="R2160" i="5"/>
  <c r="Q2160" i="5"/>
  <c r="P2160" i="5"/>
  <c r="O2160" i="5"/>
  <c r="N2160" i="5"/>
  <c r="M2160" i="5"/>
  <c r="L2160" i="5"/>
  <c r="AD2159" i="5"/>
  <c r="AC2159" i="5"/>
  <c r="AB2159" i="5"/>
  <c r="AA2159" i="5"/>
  <c r="Z2159" i="5"/>
  <c r="Y2159" i="5"/>
  <c r="X2159" i="5"/>
  <c r="W2159" i="5"/>
  <c r="V2159" i="5"/>
  <c r="U2159" i="5"/>
  <c r="T2159" i="5"/>
  <c r="S2159" i="5"/>
  <c r="R2159" i="5"/>
  <c r="Q2159" i="5"/>
  <c r="P2159" i="5"/>
  <c r="O2159" i="5"/>
  <c r="N2159" i="5"/>
  <c r="M2159" i="5"/>
  <c r="L2159" i="5"/>
  <c r="AD2158" i="5"/>
  <c r="AC2158" i="5"/>
  <c r="AB2158" i="5"/>
  <c r="AA2158" i="5"/>
  <c r="Z2158" i="5"/>
  <c r="Y2158" i="5"/>
  <c r="X2158" i="5"/>
  <c r="W2158" i="5"/>
  <c r="V2158" i="5"/>
  <c r="U2158" i="5"/>
  <c r="T2158" i="5"/>
  <c r="S2158" i="5"/>
  <c r="R2158" i="5"/>
  <c r="Q2158" i="5"/>
  <c r="P2158" i="5"/>
  <c r="O2158" i="5"/>
  <c r="N2158" i="5"/>
  <c r="M2158" i="5"/>
  <c r="L2158" i="5"/>
  <c r="AD2157" i="5"/>
  <c r="AC2157" i="5"/>
  <c r="AB2157" i="5"/>
  <c r="AA2157" i="5"/>
  <c r="Z2157" i="5"/>
  <c r="Y2157" i="5"/>
  <c r="X2157" i="5"/>
  <c r="W2157" i="5"/>
  <c r="V2157" i="5"/>
  <c r="U2157" i="5"/>
  <c r="T2157" i="5"/>
  <c r="S2157" i="5"/>
  <c r="R2157" i="5"/>
  <c r="Q2157" i="5"/>
  <c r="P2157" i="5"/>
  <c r="O2157" i="5"/>
  <c r="N2157" i="5"/>
  <c r="M2157" i="5"/>
  <c r="L2157" i="5"/>
  <c r="AD2156" i="5"/>
  <c r="AC2156" i="5"/>
  <c r="AB2156" i="5"/>
  <c r="AA2156" i="5"/>
  <c r="Z2156" i="5"/>
  <c r="Y2156" i="5"/>
  <c r="X2156" i="5"/>
  <c r="W2156" i="5"/>
  <c r="V2156" i="5"/>
  <c r="U2156" i="5"/>
  <c r="T2156" i="5"/>
  <c r="S2156" i="5"/>
  <c r="R2156" i="5"/>
  <c r="Q2156" i="5"/>
  <c r="P2156" i="5"/>
  <c r="O2156" i="5"/>
  <c r="N2156" i="5"/>
  <c r="M2156" i="5"/>
  <c r="L2156" i="5"/>
  <c r="AD2155" i="5"/>
  <c r="AC2155" i="5"/>
  <c r="AB2155" i="5"/>
  <c r="AA2155" i="5"/>
  <c r="Z2155" i="5"/>
  <c r="Y2155" i="5"/>
  <c r="X2155" i="5"/>
  <c r="W2155" i="5"/>
  <c r="V2155" i="5"/>
  <c r="U2155" i="5"/>
  <c r="T2155" i="5"/>
  <c r="S2155" i="5"/>
  <c r="R2155" i="5"/>
  <c r="Q2155" i="5"/>
  <c r="P2155" i="5"/>
  <c r="O2155" i="5"/>
  <c r="N2155" i="5"/>
  <c r="M2155" i="5"/>
  <c r="L2155" i="5"/>
  <c r="AD2154" i="5"/>
  <c r="AC2154" i="5"/>
  <c r="AB2154" i="5"/>
  <c r="AA2154" i="5"/>
  <c r="Z2154" i="5"/>
  <c r="Y2154" i="5"/>
  <c r="X2154" i="5"/>
  <c r="W2154" i="5"/>
  <c r="V2154" i="5"/>
  <c r="U2154" i="5"/>
  <c r="T2154" i="5"/>
  <c r="S2154" i="5"/>
  <c r="R2154" i="5"/>
  <c r="Q2154" i="5"/>
  <c r="P2154" i="5"/>
  <c r="O2154" i="5"/>
  <c r="N2154" i="5"/>
  <c r="M2154" i="5"/>
  <c r="L2154" i="5"/>
  <c r="AD2153" i="5"/>
  <c r="AC2153" i="5"/>
  <c r="AB2153" i="5"/>
  <c r="AA2153" i="5"/>
  <c r="Z2153" i="5"/>
  <c r="Y2153" i="5"/>
  <c r="X2153" i="5"/>
  <c r="W2153" i="5"/>
  <c r="V2153" i="5"/>
  <c r="U2153" i="5"/>
  <c r="T2153" i="5"/>
  <c r="S2153" i="5"/>
  <c r="R2153" i="5"/>
  <c r="Q2153" i="5"/>
  <c r="P2153" i="5"/>
  <c r="O2153" i="5"/>
  <c r="N2153" i="5"/>
  <c r="M2153" i="5"/>
  <c r="L2153" i="5"/>
  <c r="AD2152" i="5"/>
  <c r="AC2152" i="5"/>
  <c r="AB2152" i="5"/>
  <c r="AA2152" i="5"/>
  <c r="Z2152" i="5"/>
  <c r="Y2152" i="5"/>
  <c r="X2152" i="5"/>
  <c r="W2152" i="5"/>
  <c r="V2152" i="5"/>
  <c r="U2152" i="5"/>
  <c r="T2152" i="5"/>
  <c r="S2152" i="5"/>
  <c r="R2152" i="5"/>
  <c r="Q2152" i="5"/>
  <c r="P2152" i="5"/>
  <c r="O2152" i="5"/>
  <c r="N2152" i="5"/>
  <c r="M2152" i="5"/>
  <c r="L2152" i="5"/>
  <c r="AD2151" i="5"/>
  <c r="AC2151" i="5"/>
  <c r="AB2151" i="5"/>
  <c r="AA2151" i="5"/>
  <c r="Z2151" i="5"/>
  <c r="Y2151" i="5"/>
  <c r="X2151" i="5"/>
  <c r="W2151" i="5"/>
  <c r="V2151" i="5"/>
  <c r="U2151" i="5"/>
  <c r="T2151" i="5"/>
  <c r="S2151" i="5"/>
  <c r="R2151" i="5"/>
  <c r="Q2151" i="5"/>
  <c r="P2151" i="5"/>
  <c r="O2151" i="5"/>
  <c r="N2151" i="5"/>
  <c r="M2151" i="5"/>
  <c r="L2151" i="5"/>
  <c r="AD2150" i="5"/>
  <c r="AC2150" i="5"/>
  <c r="AB2150" i="5"/>
  <c r="AA2150" i="5"/>
  <c r="Z2150" i="5"/>
  <c r="Y2150" i="5"/>
  <c r="X2150" i="5"/>
  <c r="W2150" i="5"/>
  <c r="V2150" i="5"/>
  <c r="U2150" i="5"/>
  <c r="T2150" i="5"/>
  <c r="S2150" i="5"/>
  <c r="R2150" i="5"/>
  <c r="Q2150" i="5"/>
  <c r="P2150" i="5"/>
  <c r="O2150" i="5"/>
  <c r="N2150" i="5"/>
  <c r="M2150" i="5"/>
  <c r="L2150" i="5"/>
  <c r="AD2149" i="5"/>
  <c r="AC2149" i="5"/>
  <c r="AB2149" i="5"/>
  <c r="AA2149" i="5"/>
  <c r="Z2149" i="5"/>
  <c r="Y2149" i="5"/>
  <c r="X2149" i="5"/>
  <c r="W2149" i="5"/>
  <c r="V2149" i="5"/>
  <c r="U2149" i="5"/>
  <c r="T2149" i="5"/>
  <c r="S2149" i="5"/>
  <c r="R2149" i="5"/>
  <c r="Q2149" i="5"/>
  <c r="P2149" i="5"/>
  <c r="O2149" i="5"/>
  <c r="N2149" i="5"/>
  <c r="M2149" i="5"/>
  <c r="L2149" i="5"/>
  <c r="AD2148" i="5"/>
  <c r="AC2148" i="5"/>
  <c r="AB2148" i="5"/>
  <c r="AA2148" i="5"/>
  <c r="Z2148" i="5"/>
  <c r="Y2148" i="5"/>
  <c r="X2148" i="5"/>
  <c r="W2148" i="5"/>
  <c r="V2148" i="5"/>
  <c r="U2148" i="5"/>
  <c r="T2148" i="5"/>
  <c r="S2148" i="5"/>
  <c r="R2148" i="5"/>
  <c r="Q2148" i="5"/>
  <c r="P2148" i="5"/>
  <c r="O2148" i="5"/>
  <c r="N2148" i="5"/>
  <c r="M2148" i="5"/>
  <c r="L2148" i="5"/>
  <c r="AD2147" i="5"/>
  <c r="AC2147" i="5"/>
  <c r="AB2147" i="5"/>
  <c r="AA2147" i="5"/>
  <c r="Z2147" i="5"/>
  <c r="Y2147" i="5"/>
  <c r="X2147" i="5"/>
  <c r="W2147" i="5"/>
  <c r="V2147" i="5"/>
  <c r="U2147" i="5"/>
  <c r="T2147" i="5"/>
  <c r="S2147" i="5"/>
  <c r="R2147" i="5"/>
  <c r="Q2147" i="5"/>
  <c r="P2147" i="5"/>
  <c r="O2147" i="5"/>
  <c r="N2147" i="5"/>
  <c r="M2147" i="5"/>
  <c r="L2147" i="5"/>
  <c r="AD2146" i="5"/>
  <c r="AC2146" i="5"/>
  <c r="AB2146" i="5"/>
  <c r="AA2146" i="5"/>
  <c r="Z2146" i="5"/>
  <c r="Y2146" i="5"/>
  <c r="X2146" i="5"/>
  <c r="W2146" i="5"/>
  <c r="V2146" i="5"/>
  <c r="U2146" i="5"/>
  <c r="T2146" i="5"/>
  <c r="S2146" i="5"/>
  <c r="R2146" i="5"/>
  <c r="Q2146" i="5"/>
  <c r="P2146" i="5"/>
  <c r="O2146" i="5"/>
  <c r="N2146" i="5"/>
  <c r="M2146" i="5"/>
  <c r="L2146" i="5"/>
  <c r="AD2145" i="5"/>
  <c r="AC2145" i="5"/>
  <c r="AB2145" i="5"/>
  <c r="AA2145" i="5"/>
  <c r="Z2145" i="5"/>
  <c r="Y2145" i="5"/>
  <c r="X2145" i="5"/>
  <c r="W2145" i="5"/>
  <c r="V2145" i="5"/>
  <c r="U2145" i="5"/>
  <c r="T2145" i="5"/>
  <c r="S2145" i="5"/>
  <c r="R2145" i="5"/>
  <c r="Q2145" i="5"/>
  <c r="P2145" i="5"/>
  <c r="O2145" i="5"/>
  <c r="N2145" i="5"/>
  <c r="M2145" i="5"/>
  <c r="L2145" i="5"/>
  <c r="AD2144" i="5"/>
  <c r="AC2144" i="5"/>
  <c r="AB2144" i="5"/>
  <c r="AA2144" i="5"/>
  <c r="Z2144" i="5"/>
  <c r="Y2144" i="5"/>
  <c r="X2144" i="5"/>
  <c r="W2144" i="5"/>
  <c r="V2144" i="5"/>
  <c r="U2144" i="5"/>
  <c r="T2144" i="5"/>
  <c r="S2144" i="5"/>
  <c r="R2144" i="5"/>
  <c r="Q2144" i="5"/>
  <c r="P2144" i="5"/>
  <c r="O2144" i="5"/>
  <c r="N2144" i="5"/>
  <c r="M2144" i="5"/>
  <c r="L2144" i="5"/>
  <c r="AD2143" i="5"/>
  <c r="AC2143" i="5"/>
  <c r="AB2143" i="5"/>
  <c r="AA2143" i="5"/>
  <c r="Z2143" i="5"/>
  <c r="Y2143" i="5"/>
  <c r="X2143" i="5"/>
  <c r="W2143" i="5"/>
  <c r="V2143" i="5"/>
  <c r="U2143" i="5"/>
  <c r="T2143" i="5"/>
  <c r="S2143" i="5"/>
  <c r="R2143" i="5"/>
  <c r="Q2143" i="5"/>
  <c r="P2143" i="5"/>
  <c r="O2143" i="5"/>
  <c r="N2143" i="5"/>
  <c r="M2143" i="5"/>
  <c r="L2143" i="5"/>
  <c r="AD2142" i="5"/>
  <c r="AC2142" i="5"/>
  <c r="AB2142" i="5"/>
  <c r="AA2142" i="5"/>
  <c r="Z2142" i="5"/>
  <c r="Y2142" i="5"/>
  <c r="X2142" i="5"/>
  <c r="W2142" i="5"/>
  <c r="V2142" i="5"/>
  <c r="U2142" i="5"/>
  <c r="T2142" i="5"/>
  <c r="S2142" i="5"/>
  <c r="R2142" i="5"/>
  <c r="Q2142" i="5"/>
  <c r="P2142" i="5"/>
  <c r="O2142" i="5"/>
  <c r="N2142" i="5"/>
  <c r="M2142" i="5"/>
  <c r="L2142" i="5"/>
  <c r="AD2141" i="5"/>
  <c r="AC2141" i="5"/>
  <c r="AB2141" i="5"/>
  <c r="AA2141" i="5"/>
  <c r="Z2141" i="5"/>
  <c r="Y2141" i="5"/>
  <c r="X2141" i="5"/>
  <c r="W2141" i="5"/>
  <c r="V2141" i="5"/>
  <c r="U2141" i="5"/>
  <c r="T2141" i="5"/>
  <c r="S2141" i="5"/>
  <c r="R2141" i="5"/>
  <c r="Q2141" i="5"/>
  <c r="P2141" i="5"/>
  <c r="O2141" i="5"/>
  <c r="N2141" i="5"/>
  <c r="M2141" i="5"/>
  <c r="L2141" i="5"/>
  <c r="AD2140" i="5"/>
  <c r="AC2140" i="5"/>
  <c r="AB2140" i="5"/>
  <c r="AA2140" i="5"/>
  <c r="Z2140" i="5"/>
  <c r="Y2140" i="5"/>
  <c r="X2140" i="5"/>
  <c r="W2140" i="5"/>
  <c r="V2140" i="5"/>
  <c r="U2140" i="5"/>
  <c r="T2140" i="5"/>
  <c r="S2140" i="5"/>
  <c r="R2140" i="5"/>
  <c r="Q2140" i="5"/>
  <c r="P2140" i="5"/>
  <c r="O2140" i="5"/>
  <c r="N2140" i="5"/>
  <c r="M2140" i="5"/>
  <c r="L2140" i="5"/>
  <c r="AD2139" i="5"/>
  <c r="AC2139" i="5"/>
  <c r="AB2139" i="5"/>
  <c r="AA2139" i="5"/>
  <c r="Z2139" i="5"/>
  <c r="Y2139" i="5"/>
  <c r="X2139" i="5"/>
  <c r="W2139" i="5"/>
  <c r="V2139" i="5"/>
  <c r="U2139" i="5"/>
  <c r="T2139" i="5"/>
  <c r="S2139" i="5"/>
  <c r="R2139" i="5"/>
  <c r="Q2139" i="5"/>
  <c r="P2139" i="5"/>
  <c r="O2139" i="5"/>
  <c r="N2139" i="5"/>
  <c r="M2139" i="5"/>
  <c r="L2139" i="5"/>
  <c r="AD2138" i="5"/>
  <c r="AC2138" i="5"/>
  <c r="AB2138" i="5"/>
  <c r="AA2138" i="5"/>
  <c r="Z2138" i="5"/>
  <c r="Y2138" i="5"/>
  <c r="X2138" i="5"/>
  <c r="W2138" i="5"/>
  <c r="V2138" i="5"/>
  <c r="U2138" i="5"/>
  <c r="T2138" i="5"/>
  <c r="S2138" i="5"/>
  <c r="R2138" i="5"/>
  <c r="Q2138" i="5"/>
  <c r="P2138" i="5"/>
  <c r="O2138" i="5"/>
  <c r="N2138" i="5"/>
  <c r="M2138" i="5"/>
  <c r="L2138" i="5"/>
  <c r="AD2137" i="5"/>
  <c r="AC2137" i="5"/>
  <c r="AB2137" i="5"/>
  <c r="AA2137" i="5"/>
  <c r="Z2137" i="5"/>
  <c r="Y2137" i="5"/>
  <c r="X2137" i="5"/>
  <c r="W2137" i="5"/>
  <c r="V2137" i="5"/>
  <c r="U2137" i="5"/>
  <c r="T2137" i="5"/>
  <c r="S2137" i="5"/>
  <c r="R2137" i="5"/>
  <c r="Q2137" i="5"/>
  <c r="P2137" i="5"/>
  <c r="O2137" i="5"/>
  <c r="N2137" i="5"/>
  <c r="M2137" i="5"/>
  <c r="L2137" i="5"/>
  <c r="AD2136" i="5"/>
  <c r="AC2136" i="5"/>
  <c r="AB2136" i="5"/>
  <c r="AA2136" i="5"/>
  <c r="Z2136" i="5"/>
  <c r="Y2136" i="5"/>
  <c r="X2136" i="5"/>
  <c r="W2136" i="5"/>
  <c r="V2136" i="5"/>
  <c r="U2136" i="5"/>
  <c r="T2136" i="5"/>
  <c r="S2136" i="5"/>
  <c r="R2136" i="5"/>
  <c r="Q2136" i="5"/>
  <c r="P2136" i="5"/>
  <c r="O2136" i="5"/>
  <c r="N2136" i="5"/>
  <c r="M2136" i="5"/>
  <c r="L2136" i="5"/>
  <c r="AD2135" i="5"/>
  <c r="AC2135" i="5"/>
  <c r="AB2135" i="5"/>
  <c r="AA2135" i="5"/>
  <c r="Z2135" i="5"/>
  <c r="Y2135" i="5"/>
  <c r="X2135" i="5"/>
  <c r="W2135" i="5"/>
  <c r="V2135" i="5"/>
  <c r="U2135" i="5"/>
  <c r="T2135" i="5"/>
  <c r="S2135" i="5"/>
  <c r="R2135" i="5"/>
  <c r="Q2135" i="5"/>
  <c r="P2135" i="5"/>
  <c r="O2135" i="5"/>
  <c r="N2135" i="5"/>
  <c r="M2135" i="5"/>
  <c r="L2135" i="5"/>
  <c r="AD2134" i="5"/>
  <c r="AC2134" i="5"/>
  <c r="AB2134" i="5"/>
  <c r="AA2134" i="5"/>
  <c r="Z2134" i="5"/>
  <c r="Y2134" i="5"/>
  <c r="X2134" i="5"/>
  <c r="W2134" i="5"/>
  <c r="V2134" i="5"/>
  <c r="U2134" i="5"/>
  <c r="T2134" i="5"/>
  <c r="S2134" i="5"/>
  <c r="R2134" i="5"/>
  <c r="Q2134" i="5"/>
  <c r="P2134" i="5"/>
  <c r="O2134" i="5"/>
  <c r="N2134" i="5"/>
  <c r="M2134" i="5"/>
  <c r="L2134" i="5"/>
  <c r="AD2133" i="5"/>
  <c r="AC2133" i="5"/>
  <c r="AB2133" i="5"/>
  <c r="AA2133" i="5"/>
  <c r="Z2133" i="5"/>
  <c r="Y2133" i="5"/>
  <c r="X2133" i="5"/>
  <c r="W2133" i="5"/>
  <c r="V2133" i="5"/>
  <c r="U2133" i="5"/>
  <c r="T2133" i="5"/>
  <c r="S2133" i="5"/>
  <c r="R2133" i="5"/>
  <c r="Q2133" i="5"/>
  <c r="P2133" i="5"/>
  <c r="O2133" i="5"/>
  <c r="N2133" i="5"/>
  <c r="M2133" i="5"/>
  <c r="L2133" i="5"/>
  <c r="AD2132" i="5"/>
  <c r="AC2132" i="5"/>
  <c r="AB2132" i="5"/>
  <c r="AA2132" i="5"/>
  <c r="Z2132" i="5"/>
  <c r="Y2132" i="5"/>
  <c r="X2132" i="5"/>
  <c r="W2132" i="5"/>
  <c r="V2132" i="5"/>
  <c r="U2132" i="5"/>
  <c r="T2132" i="5"/>
  <c r="S2132" i="5"/>
  <c r="R2132" i="5"/>
  <c r="Q2132" i="5"/>
  <c r="P2132" i="5"/>
  <c r="O2132" i="5"/>
  <c r="N2132" i="5"/>
  <c r="M2132" i="5"/>
  <c r="L2132" i="5"/>
  <c r="AD2131" i="5"/>
  <c r="AC2131" i="5"/>
  <c r="AB2131" i="5"/>
  <c r="AA2131" i="5"/>
  <c r="Z2131" i="5"/>
  <c r="Y2131" i="5"/>
  <c r="X2131" i="5"/>
  <c r="W2131" i="5"/>
  <c r="V2131" i="5"/>
  <c r="U2131" i="5"/>
  <c r="T2131" i="5"/>
  <c r="S2131" i="5"/>
  <c r="R2131" i="5"/>
  <c r="Q2131" i="5"/>
  <c r="P2131" i="5"/>
  <c r="O2131" i="5"/>
  <c r="N2131" i="5"/>
  <c r="M2131" i="5"/>
  <c r="L2131" i="5"/>
  <c r="AD2130" i="5"/>
  <c r="AC2130" i="5"/>
  <c r="AB2130" i="5"/>
  <c r="AA2130" i="5"/>
  <c r="Z2130" i="5"/>
  <c r="Y2130" i="5"/>
  <c r="X2130" i="5"/>
  <c r="W2130" i="5"/>
  <c r="V2130" i="5"/>
  <c r="U2130" i="5"/>
  <c r="T2130" i="5"/>
  <c r="S2130" i="5"/>
  <c r="R2130" i="5"/>
  <c r="Q2130" i="5"/>
  <c r="P2130" i="5"/>
  <c r="O2130" i="5"/>
  <c r="N2130" i="5"/>
  <c r="M2130" i="5"/>
  <c r="L2130" i="5"/>
  <c r="AD2129" i="5"/>
  <c r="AC2129" i="5"/>
  <c r="AB2129" i="5"/>
  <c r="AA2129" i="5"/>
  <c r="Z2129" i="5"/>
  <c r="Y2129" i="5"/>
  <c r="X2129" i="5"/>
  <c r="W2129" i="5"/>
  <c r="V2129" i="5"/>
  <c r="U2129" i="5"/>
  <c r="T2129" i="5"/>
  <c r="S2129" i="5"/>
  <c r="R2129" i="5"/>
  <c r="Q2129" i="5"/>
  <c r="P2129" i="5"/>
  <c r="O2129" i="5"/>
  <c r="N2129" i="5"/>
  <c r="M2129" i="5"/>
  <c r="L2129" i="5"/>
  <c r="AD2128" i="5"/>
  <c r="AC2128" i="5"/>
  <c r="AB2128" i="5"/>
  <c r="AA2128" i="5"/>
  <c r="Z2128" i="5"/>
  <c r="Y2128" i="5"/>
  <c r="X2128" i="5"/>
  <c r="W2128" i="5"/>
  <c r="V2128" i="5"/>
  <c r="U2128" i="5"/>
  <c r="T2128" i="5"/>
  <c r="S2128" i="5"/>
  <c r="R2128" i="5"/>
  <c r="Q2128" i="5"/>
  <c r="P2128" i="5"/>
  <c r="O2128" i="5"/>
  <c r="N2128" i="5"/>
  <c r="M2128" i="5"/>
  <c r="L2128" i="5"/>
  <c r="AD2127" i="5"/>
  <c r="AC2127" i="5"/>
  <c r="AB2127" i="5"/>
  <c r="AA2127" i="5"/>
  <c r="Z2127" i="5"/>
  <c r="Y2127" i="5"/>
  <c r="X2127" i="5"/>
  <c r="W2127" i="5"/>
  <c r="V2127" i="5"/>
  <c r="U2127" i="5"/>
  <c r="T2127" i="5"/>
  <c r="S2127" i="5"/>
  <c r="R2127" i="5"/>
  <c r="Q2127" i="5"/>
  <c r="P2127" i="5"/>
  <c r="O2127" i="5"/>
  <c r="N2127" i="5"/>
  <c r="M2127" i="5"/>
  <c r="L2127" i="5"/>
  <c r="AD2126" i="5"/>
  <c r="AC2126" i="5"/>
  <c r="AB2126" i="5"/>
  <c r="AA2126" i="5"/>
  <c r="Z2126" i="5"/>
  <c r="Y2126" i="5"/>
  <c r="X2126" i="5"/>
  <c r="W2126" i="5"/>
  <c r="V2126" i="5"/>
  <c r="U2126" i="5"/>
  <c r="T2126" i="5"/>
  <c r="S2126" i="5"/>
  <c r="R2126" i="5"/>
  <c r="Q2126" i="5"/>
  <c r="P2126" i="5"/>
  <c r="O2126" i="5"/>
  <c r="N2126" i="5"/>
  <c r="M2126" i="5"/>
  <c r="L2126" i="5"/>
  <c r="AD2125" i="5"/>
  <c r="AC2125" i="5"/>
  <c r="AB2125" i="5"/>
  <c r="AA2125" i="5"/>
  <c r="Z2125" i="5"/>
  <c r="Y2125" i="5"/>
  <c r="X2125" i="5"/>
  <c r="W2125" i="5"/>
  <c r="V2125" i="5"/>
  <c r="U2125" i="5"/>
  <c r="T2125" i="5"/>
  <c r="S2125" i="5"/>
  <c r="R2125" i="5"/>
  <c r="Q2125" i="5"/>
  <c r="P2125" i="5"/>
  <c r="O2125" i="5"/>
  <c r="N2125" i="5"/>
  <c r="M2125" i="5"/>
  <c r="L2125" i="5"/>
  <c r="AD2124" i="5"/>
  <c r="AC2124" i="5"/>
  <c r="AB2124" i="5"/>
  <c r="AA2124" i="5"/>
  <c r="Z2124" i="5"/>
  <c r="Y2124" i="5"/>
  <c r="X2124" i="5"/>
  <c r="W2124" i="5"/>
  <c r="V2124" i="5"/>
  <c r="U2124" i="5"/>
  <c r="T2124" i="5"/>
  <c r="S2124" i="5"/>
  <c r="R2124" i="5"/>
  <c r="Q2124" i="5"/>
  <c r="P2124" i="5"/>
  <c r="O2124" i="5"/>
  <c r="N2124" i="5"/>
  <c r="M2124" i="5"/>
  <c r="L2124" i="5"/>
  <c r="AD2123" i="5"/>
  <c r="AC2123" i="5"/>
  <c r="AB2123" i="5"/>
  <c r="AA2123" i="5"/>
  <c r="Z2123" i="5"/>
  <c r="Y2123" i="5"/>
  <c r="X2123" i="5"/>
  <c r="W2123" i="5"/>
  <c r="V2123" i="5"/>
  <c r="U2123" i="5"/>
  <c r="T2123" i="5"/>
  <c r="S2123" i="5"/>
  <c r="R2123" i="5"/>
  <c r="Q2123" i="5"/>
  <c r="P2123" i="5"/>
  <c r="O2123" i="5"/>
  <c r="N2123" i="5"/>
  <c r="M2123" i="5"/>
  <c r="L2123" i="5"/>
  <c r="AD2122" i="5"/>
  <c r="AC2122" i="5"/>
  <c r="AB2122" i="5"/>
  <c r="AA2122" i="5"/>
  <c r="Z2122" i="5"/>
  <c r="Y2122" i="5"/>
  <c r="X2122" i="5"/>
  <c r="W2122" i="5"/>
  <c r="V2122" i="5"/>
  <c r="U2122" i="5"/>
  <c r="T2122" i="5"/>
  <c r="S2122" i="5"/>
  <c r="R2122" i="5"/>
  <c r="Q2122" i="5"/>
  <c r="P2122" i="5"/>
  <c r="O2122" i="5"/>
  <c r="N2122" i="5"/>
  <c r="M2122" i="5"/>
  <c r="L2122" i="5"/>
  <c r="AD2121" i="5"/>
  <c r="AC2121" i="5"/>
  <c r="AB2121" i="5"/>
  <c r="AA2121" i="5"/>
  <c r="Z2121" i="5"/>
  <c r="Y2121" i="5"/>
  <c r="X2121" i="5"/>
  <c r="W2121" i="5"/>
  <c r="V2121" i="5"/>
  <c r="U2121" i="5"/>
  <c r="T2121" i="5"/>
  <c r="S2121" i="5"/>
  <c r="R2121" i="5"/>
  <c r="Q2121" i="5"/>
  <c r="P2121" i="5"/>
  <c r="O2121" i="5"/>
  <c r="N2121" i="5"/>
  <c r="M2121" i="5"/>
  <c r="L2121" i="5"/>
  <c r="AD2120" i="5"/>
  <c r="AC2120" i="5"/>
  <c r="AB2120" i="5"/>
  <c r="AA2120" i="5"/>
  <c r="Z2120" i="5"/>
  <c r="Y2120" i="5"/>
  <c r="X2120" i="5"/>
  <c r="W2120" i="5"/>
  <c r="V2120" i="5"/>
  <c r="U2120" i="5"/>
  <c r="T2120" i="5"/>
  <c r="S2120" i="5"/>
  <c r="R2120" i="5"/>
  <c r="Q2120" i="5"/>
  <c r="P2120" i="5"/>
  <c r="O2120" i="5"/>
  <c r="N2120" i="5"/>
  <c r="M2120" i="5"/>
  <c r="L2120" i="5"/>
  <c r="AD2119" i="5"/>
  <c r="AC2119" i="5"/>
  <c r="AB2119" i="5"/>
  <c r="AA2119" i="5"/>
  <c r="Z2119" i="5"/>
  <c r="Y2119" i="5"/>
  <c r="X2119" i="5"/>
  <c r="W2119" i="5"/>
  <c r="V2119" i="5"/>
  <c r="U2119" i="5"/>
  <c r="T2119" i="5"/>
  <c r="S2119" i="5"/>
  <c r="R2119" i="5"/>
  <c r="Q2119" i="5"/>
  <c r="P2119" i="5"/>
  <c r="O2119" i="5"/>
  <c r="N2119" i="5"/>
  <c r="M2119" i="5"/>
  <c r="L2119" i="5"/>
  <c r="AD2118" i="5"/>
  <c r="AC2118" i="5"/>
  <c r="AB2118" i="5"/>
  <c r="AA2118" i="5"/>
  <c r="Z2118" i="5"/>
  <c r="Y2118" i="5"/>
  <c r="X2118" i="5"/>
  <c r="W2118" i="5"/>
  <c r="V2118" i="5"/>
  <c r="U2118" i="5"/>
  <c r="T2118" i="5"/>
  <c r="S2118" i="5"/>
  <c r="R2118" i="5"/>
  <c r="Q2118" i="5"/>
  <c r="P2118" i="5"/>
  <c r="O2118" i="5"/>
  <c r="N2118" i="5"/>
  <c r="M2118" i="5"/>
  <c r="L2118" i="5"/>
  <c r="AD2117" i="5"/>
  <c r="AC2117" i="5"/>
  <c r="AB2117" i="5"/>
  <c r="AA2117" i="5"/>
  <c r="Z2117" i="5"/>
  <c r="Y2117" i="5"/>
  <c r="X2117" i="5"/>
  <c r="W2117" i="5"/>
  <c r="V2117" i="5"/>
  <c r="U2117" i="5"/>
  <c r="T2117" i="5"/>
  <c r="S2117" i="5"/>
  <c r="R2117" i="5"/>
  <c r="Q2117" i="5"/>
  <c r="P2117" i="5"/>
  <c r="O2117" i="5"/>
  <c r="N2117" i="5"/>
  <c r="M2117" i="5"/>
  <c r="L2117" i="5"/>
  <c r="AD2116" i="5"/>
  <c r="AC2116" i="5"/>
  <c r="AB2116" i="5"/>
  <c r="AA2116" i="5"/>
  <c r="Z2116" i="5"/>
  <c r="Y2116" i="5"/>
  <c r="X2116" i="5"/>
  <c r="W2116" i="5"/>
  <c r="V2116" i="5"/>
  <c r="U2116" i="5"/>
  <c r="T2116" i="5"/>
  <c r="S2116" i="5"/>
  <c r="R2116" i="5"/>
  <c r="Q2116" i="5"/>
  <c r="P2116" i="5"/>
  <c r="O2116" i="5"/>
  <c r="N2116" i="5"/>
  <c r="M2116" i="5"/>
  <c r="L2116" i="5"/>
  <c r="AD2115" i="5"/>
  <c r="AC2115" i="5"/>
  <c r="AB2115" i="5"/>
  <c r="AA2115" i="5"/>
  <c r="Z2115" i="5"/>
  <c r="Y2115" i="5"/>
  <c r="X2115" i="5"/>
  <c r="W2115" i="5"/>
  <c r="V2115" i="5"/>
  <c r="U2115" i="5"/>
  <c r="T2115" i="5"/>
  <c r="S2115" i="5"/>
  <c r="R2115" i="5"/>
  <c r="Q2115" i="5"/>
  <c r="P2115" i="5"/>
  <c r="O2115" i="5"/>
  <c r="N2115" i="5"/>
  <c r="M2115" i="5"/>
  <c r="L2115" i="5"/>
  <c r="AD2114" i="5"/>
  <c r="AC2114" i="5"/>
  <c r="AB2114" i="5"/>
  <c r="AA2114" i="5"/>
  <c r="Z2114" i="5"/>
  <c r="Y2114" i="5"/>
  <c r="X2114" i="5"/>
  <c r="W2114" i="5"/>
  <c r="V2114" i="5"/>
  <c r="U2114" i="5"/>
  <c r="T2114" i="5"/>
  <c r="S2114" i="5"/>
  <c r="R2114" i="5"/>
  <c r="Q2114" i="5"/>
  <c r="P2114" i="5"/>
  <c r="O2114" i="5"/>
  <c r="N2114" i="5"/>
  <c r="M2114" i="5"/>
  <c r="L2114" i="5"/>
  <c r="AD2113" i="5"/>
  <c r="AC2113" i="5"/>
  <c r="AB2113" i="5"/>
  <c r="AA2113" i="5"/>
  <c r="Z2113" i="5"/>
  <c r="Y2113" i="5"/>
  <c r="X2113" i="5"/>
  <c r="W2113" i="5"/>
  <c r="V2113" i="5"/>
  <c r="U2113" i="5"/>
  <c r="T2113" i="5"/>
  <c r="S2113" i="5"/>
  <c r="R2113" i="5"/>
  <c r="Q2113" i="5"/>
  <c r="P2113" i="5"/>
  <c r="O2113" i="5"/>
  <c r="N2113" i="5"/>
  <c r="M2113" i="5"/>
  <c r="L2113" i="5"/>
  <c r="AD2112" i="5"/>
  <c r="AC2112" i="5"/>
  <c r="AB2112" i="5"/>
  <c r="AA2112" i="5"/>
  <c r="Z2112" i="5"/>
  <c r="Y2112" i="5"/>
  <c r="X2112" i="5"/>
  <c r="W2112" i="5"/>
  <c r="V2112" i="5"/>
  <c r="U2112" i="5"/>
  <c r="T2112" i="5"/>
  <c r="S2112" i="5"/>
  <c r="R2112" i="5"/>
  <c r="Q2112" i="5"/>
  <c r="P2112" i="5"/>
  <c r="O2112" i="5"/>
  <c r="N2112" i="5"/>
  <c r="M2112" i="5"/>
  <c r="L2112" i="5"/>
  <c r="AD2111" i="5"/>
  <c r="AC2111" i="5"/>
  <c r="AB2111" i="5"/>
  <c r="AA2111" i="5"/>
  <c r="Z2111" i="5"/>
  <c r="Y2111" i="5"/>
  <c r="X2111" i="5"/>
  <c r="W2111" i="5"/>
  <c r="V2111" i="5"/>
  <c r="U2111" i="5"/>
  <c r="T2111" i="5"/>
  <c r="S2111" i="5"/>
  <c r="R2111" i="5"/>
  <c r="Q2111" i="5"/>
  <c r="P2111" i="5"/>
  <c r="O2111" i="5"/>
  <c r="N2111" i="5"/>
  <c r="M2111" i="5"/>
  <c r="L2111" i="5"/>
  <c r="AD2110" i="5"/>
  <c r="AC2110" i="5"/>
  <c r="AB2110" i="5"/>
  <c r="AA2110" i="5"/>
  <c r="Z2110" i="5"/>
  <c r="Y2110" i="5"/>
  <c r="X2110" i="5"/>
  <c r="W2110" i="5"/>
  <c r="V2110" i="5"/>
  <c r="U2110" i="5"/>
  <c r="T2110" i="5"/>
  <c r="S2110" i="5"/>
  <c r="R2110" i="5"/>
  <c r="Q2110" i="5"/>
  <c r="P2110" i="5"/>
  <c r="O2110" i="5"/>
  <c r="N2110" i="5"/>
  <c r="M2110" i="5"/>
  <c r="L2110" i="5"/>
  <c r="AD2109" i="5"/>
  <c r="AC2109" i="5"/>
  <c r="AB2109" i="5"/>
  <c r="AA2109" i="5"/>
  <c r="Z2109" i="5"/>
  <c r="Y2109" i="5"/>
  <c r="X2109" i="5"/>
  <c r="W2109" i="5"/>
  <c r="V2109" i="5"/>
  <c r="U2109" i="5"/>
  <c r="T2109" i="5"/>
  <c r="S2109" i="5"/>
  <c r="R2109" i="5"/>
  <c r="Q2109" i="5"/>
  <c r="P2109" i="5"/>
  <c r="O2109" i="5"/>
  <c r="N2109" i="5"/>
  <c r="M2109" i="5"/>
  <c r="L2109" i="5"/>
  <c r="AD2108" i="5"/>
  <c r="AC2108" i="5"/>
  <c r="AB2108" i="5"/>
  <c r="AA2108" i="5"/>
  <c r="Z2108" i="5"/>
  <c r="Y2108" i="5"/>
  <c r="X2108" i="5"/>
  <c r="W2108" i="5"/>
  <c r="V2108" i="5"/>
  <c r="U2108" i="5"/>
  <c r="T2108" i="5"/>
  <c r="S2108" i="5"/>
  <c r="R2108" i="5"/>
  <c r="Q2108" i="5"/>
  <c r="P2108" i="5"/>
  <c r="O2108" i="5"/>
  <c r="N2108" i="5"/>
  <c r="M2108" i="5"/>
  <c r="L2108" i="5"/>
  <c r="AD2107" i="5"/>
  <c r="AC2107" i="5"/>
  <c r="AB2107" i="5"/>
  <c r="AA2107" i="5"/>
  <c r="Z2107" i="5"/>
  <c r="Y2107" i="5"/>
  <c r="X2107" i="5"/>
  <c r="W2107" i="5"/>
  <c r="V2107" i="5"/>
  <c r="U2107" i="5"/>
  <c r="T2107" i="5"/>
  <c r="S2107" i="5"/>
  <c r="R2107" i="5"/>
  <c r="Q2107" i="5"/>
  <c r="P2107" i="5"/>
  <c r="O2107" i="5"/>
  <c r="N2107" i="5"/>
  <c r="M2107" i="5"/>
  <c r="L2107" i="5"/>
  <c r="AD2106" i="5"/>
  <c r="AC2106" i="5"/>
  <c r="AB2106" i="5"/>
  <c r="AA2106" i="5"/>
  <c r="Z2106" i="5"/>
  <c r="Y2106" i="5"/>
  <c r="X2106" i="5"/>
  <c r="W2106" i="5"/>
  <c r="V2106" i="5"/>
  <c r="U2106" i="5"/>
  <c r="T2106" i="5"/>
  <c r="S2106" i="5"/>
  <c r="R2106" i="5"/>
  <c r="Q2106" i="5"/>
  <c r="P2106" i="5"/>
  <c r="O2106" i="5"/>
  <c r="N2106" i="5"/>
  <c r="M2106" i="5"/>
  <c r="L2106" i="5"/>
  <c r="AD2105" i="5"/>
  <c r="AC2105" i="5"/>
  <c r="AB2105" i="5"/>
  <c r="AA2105" i="5"/>
  <c r="Z2105" i="5"/>
  <c r="Y2105" i="5"/>
  <c r="X2105" i="5"/>
  <c r="W2105" i="5"/>
  <c r="V2105" i="5"/>
  <c r="U2105" i="5"/>
  <c r="T2105" i="5"/>
  <c r="S2105" i="5"/>
  <c r="R2105" i="5"/>
  <c r="Q2105" i="5"/>
  <c r="P2105" i="5"/>
  <c r="O2105" i="5"/>
  <c r="N2105" i="5"/>
  <c r="M2105" i="5"/>
  <c r="L2105" i="5"/>
  <c r="AD2104" i="5"/>
  <c r="AC2104" i="5"/>
  <c r="AB2104" i="5"/>
  <c r="AA2104" i="5"/>
  <c r="Z2104" i="5"/>
  <c r="Y2104" i="5"/>
  <c r="X2104" i="5"/>
  <c r="W2104" i="5"/>
  <c r="V2104" i="5"/>
  <c r="U2104" i="5"/>
  <c r="T2104" i="5"/>
  <c r="S2104" i="5"/>
  <c r="R2104" i="5"/>
  <c r="Q2104" i="5"/>
  <c r="P2104" i="5"/>
  <c r="O2104" i="5"/>
  <c r="N2104" i="5"/>
  <c r="M2104" i="5"/>
  <c r="L2104" i="5"/>
  <c r="AD2103" i="5"/>
  <c r="AC2103" i="5"/>
  <c r="AB2103" i="5"/>
  <c r="AA2103" i="5"/>
  <c r="Z2103" i="5"/>
  <c r="Y2103" i="5"/>
  <c r="X2103" i="5"/>
  <c r="W2103" i="5"/>
  <c r="V2103" i="5"/>
  <c r="U2103" i="5"/>
  <c r="T2103" i="5"/>
  <c r="S2103" i="5"/>
  <c r="R2103" i="5"/>
  <c r="Q2103" i="5"/>
  <c r="P2103" i="5"/>
  <c r="O2103" i="5"/>
  <c r="N2103" i="5"/>
  <c r="M2103" i="5"/>
  <c r="L2103" i="5"/>
  <c r="AD2102" i="5"/>
  <c r="AC2102" i="5"/>
  <c r="AB2102" i="5"/>
  <c r="AA2102" i="5"/>
  <c r="Z2102" i="5"/>
  <c r="Y2102" i="5"/>
  <c r="X2102" i="5"/>
  <c r="W2102" i="5"/>
  <c r="V2102" i="5"/>
  <c r="U2102" i="5"/>
  <c r="T2102" i="5"/>
  <c r="S2102" i="5"/>
  <c r="R2102" i="5"/>
  <c r="Q2102" i="5"/>
  <c r="P2102" i="5"/>
  <c r="O2102" i="5"/>
  <c r="N2102" i="5"/>
  <c r="M2102" i="5"/>
  <c r="L2102" i="5"/>
  <c r="AD2101" i="5"/>
  <c r="AC2101" i="5"/>
  <c r="AB2101" i="5"/>
  <c r="AA2101" i="5"/>
  <c r="Z2101" i="5"/>
  <c r="Y2101" i="5"/>
  <c r="X2101" i="5"/>
  <c r="W2101" i="5"/>
  <c r="V2101" i="5"/>
  <c r="U2101" i="5"/>
  <c r="T2101" i="5"/>
  <c r="S2101" i="5"/>
  <c r="R2101" i="5"/>
  <c r="Q2101" i="5"/>
  <c r="P2101" i="5"/>
  <c r="O2101" i="5"/>
  <c r="N2101" i="5"/>
  <c r="M2101" i="5"/>
  <c r="L2101" i="5"/>
  <c r="AD2100" i="5"/>
  <c r="AC2100" i="5"/>
  <c r="AB2100" i="5"/>
  <c r="AA2100" i="5"/>
  <c r="Z2100" i="5"/>
  <c r="Y2100" i="5"/>
  <c r="X2100" i="5"/>
  <c r="W2100" i="5"/>
  <c r="V2100" i="5"/>
  <c r="U2100" i="5"/>
  <c r="T2100" i="5"/>
  <c r="S2100" i="5"/>
  <c r="R2100" i="5"/>
  <c r="Q2100" i="5"/>
  <c r="P2100" i="5"/>
  <c r="O2100" i="5"/>
  <c r="N2100" i="5"/>
  <c r="M2100" i="5"/>
  <c r="L2100" i="5"/>
  <c r="AD2099" i="5"/>
  <c r="AC2099" i="5"/>
  <c r="AB2099" i="5"/>
  <c r="AA2099" i="5"/>
  <c r="Z2099" i="5"/>
  <c r="Y2099" i="5"/>
  <c r="X2099" i="5"/>
  <c r="W2099" i="5"/>
  <c r="V2099" i="5"/>
  <c r="U2099" i="5"/>
  <c r="T2099" i="5"/>
  <c r="S2099" i="5"/>
  <c r="R2099" i="5"/>
  <c r="Q2099" i="5"/>
  <c r="P2099" i="5"/>
  <c r="O2099" i="5"/>
  <c r="N2099" i="5"/>
  <c r="M2099" i="5"/>
  <c r="L2099" i="5"/>
  <c r="AD2098" i="5"/>
  <c r="AC2098" i="5"/>
  <c r="AB2098" i="5"/>
  <c r="AA2098" i="5"/>
  <c r="Z2098" i="5"/>
  <c r="Y2098" i="5"/>
  <c r="X2098" i="5"/>
  <c r="W2098" i="5"/>
  <c r="V2098" i="5"/>
  <c r="U2098" i="5"/>
  <c r="T2098" i="5"/>
  <c r="S2098" i="5"/>
  <c r="R2098" i="5"/>
  <c r="Q2098" i="5"/>
  <c r="P2098" i="5"/>
  <c r="O2098" i="5"/>
  <c r="N2098" i="5"/>
  <c r="M2098" i="5"/>
  <c r="L2098" i="5"/>
  <c r="AD2097" i="5"/>
  <c r="AC2097" i="5"/>
  <c r="AB2097" i="5"/>
  <c r="AA2097" i="5"/>
  <c r="Z2097" i="5"/>
  <c r="Y2097" i="5"/>
  <c r="X2097" i="5"/>
  <c r="W2097" i="5"/>
  <c r="V2097" i="5"/>
  <c r="U2097" i="5"/>
  <c r="T2097" i="5"/>
  <c r="S2097" i="5"/>
  <c r="R2097" i="5"/>
  <c r="Q2097" i="5"/>
  <c r="P2097" i="5"/>
  <c r="O2097" i="5"/>
  <c r="N2097" i="5"/>
  <c r="M2097" i="5"/>
  <c r="L2097" i="5"/>
  <c r="AD2096" i="5"/>
  <c r="AC2096" i="5"/>
  <c r="AB2096" i="5"/>
  <c r="AA2096" i="5"/>
  <c r="Z2096" i="5"/>
  <c r="Y2096" i="5"/>
  <c r="X2096" i="5"/>
  <c r="W2096" i="5"/>
  <c r="V2096" i="5"/>
  <c r="U2096" i="5"/>
  <c r="T2096" i="5"/>
  <c r="S2096" i="5"/>
  <c r="R2096" i="5"/>
  <c r="Q2096" i="5"/>
  <c r="P2096" i="5"/>
  <c r="O2096" i="5"/>
  <c r="N2096" i="5"/>
  <c r="M2096" i="5"/>
  <c r="L2096" i="5"/>
  <c r="AD2095" i="5"/>
  <c r="AC2095" i="5"/>
  <c r="AB2095" i="5"/>
  <c r="AA2095" i="5"/>
  <c r="Z2095" i="5"/>
  <c r="Y2095" i="5"/>
  <c r="X2095" i="5"/>
  <c r="W2095" i="5"/>
  <c r="V2095" i="5"/>
  <c r="U2095" i="5"/>
  <c r="T2095" i="5"/>
  <c r="S2095" i="5"/>
  <c r="R2095" i="5"/>
  <c r="Q2095" i="5"/>
  <c r="P2095" i="5"/>
  <c r="O2095" i="5"/>
  <c r="N2095" i="5"/>
  <c r="M2095" i="5"/>
  <c r="L2095" i="5"/>
  <c r="AD2094" i="5"/>
  <c r="AC2094" i="5"/>
  <c r="AB2094" i="5"/>
  <c r="AA2094" i="5"/>
  <c r="Z2094" i="5"/>
  <c r="Y2094" i="5"/>
  <c r="X2094" i="5"/>
  <c r="W2094" i="5"/>
  <c r="V2094" i="5"/>
  <c r="U2094" i="5"/>
  <c r="T2094" i="5"/>
  <c r="S2094" i="5"/>
  <c r="R2094" i="5"/>
  <c r="Q2094" i="5"/>
  <c r="P2094" i="5"/>
  <c r="O2094" i="5"/>
  <c r="N2094" i="5"/>
  <c r="M2094" i="5"/>
  <c r="L2094" i="5"/>
  <c r="AD2093" i="5"/>
  <c r="AC2093" i="5"/>
  <c r="AB2093" i="5"/>
  <c r="AA2093" i="5"/>
  <c r="Z2093" i="5"/>
  <c r="Y2093" i="5"/>
  <c r="X2093" i="5"/>
  <c r="W2093" i="5"/>
  <c r="V2093" i="5"/>
  <c r="U2093" i="5"/>
  <c r="T2093" i="5"/>
  <c r="S2093" i="5"/>
  <c r="R2093" i="5"/>
  <c r="Q2093" i="5"/>
  <c r="P2093" i="5"/>
  <c r="O2093" i="5"/>
  <c r="N2093" i="5"/>
  <c r="M2093" i="5"/>
  <c r="L2093" i="5"/>
  <c r="AD2092" i="5"/>
  <c r="AC2092" i="5"/>
  <c r="AB2092" i="5"/>
  <c r="AA2092" i="5"/>
  <c r="Z2092" i="5"/>
  <c r="Y2092" i="5"/>
  <c r="X2092" i="5"/>
  <c r="W2092" i="5"/>
  <c r="V2092" i="5"/>
  <c r="U2092" i="5"/>
  <c r="T2092" i="5"/>
  <c r="S2092" i="5"/>
  <c r="R2092" i="5"/>
  <c r="Q2092" i="5"/>
  <c r="P2092" i="5"/>
  <c r="O2092" i="5"/>
  <c r="N2092" i="5"/>
  <c r="M2092" i="5"/>
  <c r="L2092" i="5"/>
  <c r="AD2091" i="5"/>
  <c r="AC2091" i="5"/>
  <c r="AB2091" i="5"/>
  <c r="AA2091" i="5"/>
  <c r="Z2091" i="5"/>
  <c r="Y2091" i="5"/>
  <c r="X2091" i="5"/>
  <c r="W2091" i="5"/>
  <c r="V2091" i="5"/>
  <c r="U2091" i="5"/>
  <c r="T2091" i="5"/>
  <c r="S2091" i="5"/>
  <c r="R2091" i="5"/>
  <c r="Q2091" i="5"/>
  <c r="P2091" i="5"/>
  <c r="O2091" i="5"/>
  <c r="N2091" i="5"/>
  <c r="M2091" i="5"/>
  <c r="L2091" i="5"/>
  <c r="AD2090" i="5"/>
  <c r="AC2090" i="5"/>
  <c r="AB2090" i="5"/>
  <c r="AA2090" i="5"/>
  <c r="Z2090" i="5"/>
  <c r="Y2090" i="5"/>
  <c r="X2090" i="5"/>
  <c r="W2090" i="5"/>
  <c r="V2090" i="5"/>
  <c r="U2090" i="5"/>
  <c r="T2090" i="5"/>
  <c r="S2090" i="5"/>
  <c r="R2090" i="5"/>
  <c r="Q2090" i="5"/>
  <c r="P2090" i="5"/>
  <c r="O2090" i="5"/>
  <c r="N2090" i="5"/>
  <c r="M2090" i="5"/>
  <c r="L2090" i="5"/>
  <c r="AD2089" i="5"/>
  <c r="AC2089" i="5"/>
  <c r="AB2089" i="5"/>
  <c r="AA2089" i="5"/>
  <c r="Z2089" i="5"/>
  <c r="Y2089" i="5"/>
  <c r="X2089" i="5"/>
  <c r="W2089" i="5"/>
  <c r="V2089" i="5"/>
  <c r="U2089" i="5"/>
  <c r="T2089" i="5"/>
  <c r="S2089" i="5"/>
  <c r="R2089" i="5"/>
  <c r="Q2089" i="5"/>
  <c r="P2089" i="5"/>
  <c r="O2089" i="5"/>
  <c r="N2089" i="5"/>
  <c r="M2089" i="5"/>
  <c r="L2089" i="5"/>
  <c r="AD2088" i="5"/>
  <c r="AC2088" i="5"/>
  <c r="AB2088" i="5"/>
  <c r="AA2088" i="5"/>
  <c r="Z2088" i="5"/>
  <c r="Y2088" i="5"/>
  <c r="X2088" i="5"/>
  <c r="W2088" i="5"/>
  <c r="V2088" i="5"/>
  <c r="U2088" i="5"/>
  <c r="T2088" i="5"/>
  <c r="S2088" i="5"/>
  <c r="R2088" i="5"/>
  <c r="Q2088" i="5"/>
  <c r="P2088" i="5"/>
  <c r="O2088" i="5"/>
  <c r="N2088" i="5"/>
  <c r="M2088" i="5"/>
  <c r="L2088" i="5"/>
  <c r="AD2087" i="5"/>
  <c r="AC2087" i="5"/>
  <c r="AB2087" i="5"/>
  <c r="AA2087" i="5"/>
  <c r="Z2087" i="5"/>
  <c r="Y2087" i="5"/>
  <c r="X2087" i="5"/>
  <c r="W2087" i="5"/>
  <c r="V2087" i="5"/>
  <c r="U2087" i="5"/>
  <c r="T2087" i="5"/>
  <c r="S2087" i="5"/>
  <c r="R2087" i="5"/>
  <c r="Q2087" i="5"/>
  <c r="P2087" i="5"/>
  <c r="O2087" i="5"/>
  <c r="N2087" i="5"/>
  <c r="M2087" i="5"/>
  <c r="L2087" i="5"/>
  <c r="AD2086" i="5"/>
  <c r="AC2086" i="5"/>
  <c r="AB2086" i="5"/>
  <c r="AA2086" i="5"/>
  <c r="Z2086" i="5"/>
  <c r="Y2086" i="5"/>
  <c r="X2086" i="5"/>
  <c r="W2086" i="5"/>
  <c r="V2086" i="5"/>
  <c r="U2086" i="5"/>
  <c r="T2086" i="5"/>
  <c r="S2086" i="5"/>
  <c r="R2086" i="5"/>
  <c r="Q2086" i="5"/>
  <c r="P2086" i="5"/>
  <c r="O2086" i="5"/>
  <c r="N2086" i="5"/>
  <c r="M2086" i="5"/>
  <c r="L2086" i="5"/>
  <c r="AD2085" i="5"/>
  <c r="AC2085" i="5"/>
  <c r="AB2085" i="5"/>
  <c r="AA2085" i="5"/>
  <c r="Z2085" i="5"/>
  <c r="Y2085" i="5"/>
  <c r="X2085" i="5"/>
  <c r="W2085" i="5"/>
  <c r="V2085" i="5"/>
  <c r="U2085" i="5"/>
  <c r="T2085" i="5"/>
  <c r="S2085" i="5"/>
  <c r="R2085" i="5"/>
  <c r="Q2085" i="5"/>
  <c r="P2085" i="5"/>
  <c r="O2085" i="5"/>
  <c r="N2085" i="5"/>
  <c r="M2085" i="5"/>
  <c r="L2085" i="5"/>
  <c r="AD2084" i="5"/>
  <c r="AC2084" i="5"/>
  <c r="AB2084" i="5"/>
  <c r="AA2084" i="5"/>
  <c r="Z2084" i="5"/>
  <c r="Y2084" i="5"/>
  <c r="X2084" i="5"/>
  <c r="W2084" i="5"/>
  <c r="V2084" i="5"/>
  <c r="U2084" i="5"/>
  <c r="T2084" i="5"/>
  <c r="S2084" i="5"/>
  <c r="R2084" i="5"/>
  <c r="Q2084" i="5"/>
  <c r="P2084" i="5"/>
  <c r="O2084" i="5"/>
  <c r="N2084" i="5"/>
  <c r="M2084" i="5"/>
  <c r="L2084" i="5"/>
  <c r="AD2083" i="5"/>
  <c r="AC2083" i="5"/>
  <c r="AB2083" i="5"/>
  <c r="AA2083" i="5"/>
  <c r="Z2083" i="5"/>
  <c r="Y2083" i="5"/>
  <c r="X2083" i="5"/>
  <c r="W2083" i="5"/>
  <c r="V2083" i="5"/>
  <c r="U2083" i="5"/>
  <c r="T2083" i="5"/>
  <c r="S2083" i="5"/>
  <c r="R2083" i="5"/>
  <c r="Q2083" i="5"/>
  <c r="P2083" i="5"/>
  <c r="O2083" i="5"/>
  <c r="N2083" i="5"/>
  <c r="M2083" i="5"/>
  <c r="L2083" i="5"/>
  <c r="AD2082" i="5"/>
  <c r="AC2082" i="5"/>
  <c r="AB2082" i="5"/>
  <c r="AA2082" i="5"/>
  <c r="Z2082" i="5"/>
  <c r="Y2082" i="5"/>
  <c r="X2082" i="5"/>
  <c r="W2082" i="5"/>
  <c r="V2082" i="5"/>
  <c r="U2082" i="5"/>
  <c r="T2082" i="5"/>
  <c r="S2082" i="5"/>
  <c r="R2082" i="5"/>
  <c r="Q2082" i="5"/>
  <c r="P2082" i="5"/>
  <c r="O2082" i="5"/>
  <c r="N2082" i="5"/>
  <c r="M2082" i="5"/>
  <c r="L2082" i="5"/>
  <c r="AD2081" i="5"/>
  <c r="AC2081" i="5"/>
  <c r="AB2081" i="5"/>
  <c r="AA2081" i="5"/>
  <c r="Z2081" i="5"/>
  <c r="Y2081" i="5"/>
  <c r="X2081" i="5"/>
  <c r="W2081" i="5"/>
  <c r="V2081" i="5"/>
  <c r="U2081" i="5"/>
  <c r="T2081" i="5"/>
  <c r="S2081" i="5"/>
  <c r="R2081" i="5"/>
  <c r="Q2081" i="5"/>
  <c r="P2081" i="5"/>
  <c r="O2081" i="5"/>
  <c r="N2081" i="5"/>
  <c r="M2081" i="5"/>
  <c r="L2081" i="5"/>
  <c r="AD2080" i="5"/>
  <c r="AC2080" i="5"/>
  <c r="AB2080" i="5"/>
  <c r="AA2080" i="5"/>
  <c r="Z2080" i="5"/>
  <c r="Y2080" i="5"/>
  <c r="X2080" i="5"/>
  <c r="W2080" i="5"/>
  <c r="V2080" i="5"/>
  <c r="U2080" i="5"/>
  <c r="T2080" i="5"/>
  <c r="S2080" i="5"/>
  <c r="R2080" i="5"/>
  <c r="Q2080" i="5"/>
  <c r="P2080" i="5"/>
  <c r="O2080" i="5"/>
  <c r="N2080" i="5"/>
  <c r="M2080" i="5"/>
  <c r="L2080" i="5"/>
  <c r="AD2079" i="5"/>
  <c r="AC2079" i="5"/>
  <c r="AB2079" i="5"/>
  <c r="AA2079" i="5"/>
  <c r="Z2079" i="5"/>
  <c r="Y2079" i="5"/>
  <c r="X2079" i="5"/>
  <c r="W2079" i="5"/>
  <c r="V2079" i="5"/>
  <c r="U2079" i="5"/>
  <c r="T2079" i="5"/>
  <c r="S2079" i="5"/>
  <c r="R2079" i="5"/>
  <c r="Q2079" i="5"/>
  <c r="P2079" i="5"/>
  <c r="O2079" i="5"/>
  <c r="N2079" i="5"/>
  <c r="M2079" i="5"/>
  <c r="L2079" i="5"/>
  <c r="AD2078" i="5"/>
  <c r="AC2078" i="5"/>
  <c r="AB2078" i="5"/>
  <c r="AA2078" i="5"/>
  <c r="Z2078" i="5"/>
  <c r="Y2078" i="5"/>
  <c r="X2078" i="5"/>
  <c r="W2078" i="5"/>
  <c r="V2078" i="5"/>
  <c r="U2078" i="5"/>
  <c r="T2078" i="5"/>
  <c r="S2078" i="5"/>
  <c r="R2078" i="5"/>
  <c r="Q2078" i="5"/>
  <c r="P2078" i="5"/>
  <c r="O2078" i="5"/>
  <c r="N2078" i="5"/>
  <c r="M2078" i="5"/>
  <c r="L2078" i="5"/>
  <c r="AD2077" i="5"/>
  <c r="AC2077" i="5"/>
  <c r="AB2077" i="5"/>
  <c r="AA2077" i="5"/>
  <c r="Z2077" i="5"/>
  <c r="Y2077" i="5"/>
  <c r="X2077" i="5"/>
  <c r="W2077" i="5"/>
  <c r="V2077" i="5"/>
  <c r="U2077" i="5"/>
  <c r="T2077" i="5"/>
  <c r="S2077" i="5"/>
  <c r="R2077" i="5"/>
  <c r="Q2077" i="5"/>
  <c r="P2077" i="5"/>
  <c r="O2077" i="5"/>
  <c r="N2077" i="5"/>
  <c r="M2077" i="5"/>
  <c r="L2077" i="5"/>
  <c r="AD2076" i="5"/>
  <c r="AC2076" i="5"/>
  <c r="AB2076" i="5"/>
  <c r="AA2076" i="5"/>
  <c r="Z2076" i="5"/>
  <c r="Y2076" i="5"/>
  <c r="X2076" i="5"/>
  <c r="W2076" i="5"/>
  <c r="V2076" i="5"/>
  <c r="U2076" i="5"/>
  <c r="T2076" i="5"/>
  <c r="S2076" i="5"/>
  <c r="R2076" i="5"/>
  <c r="Q2076" i="5"/>
  <c r="P2076" i="5"/>
  <c r="O2076" i="5"/>
  <c r="N2076" i="5"/>
  <c r="M2076" i="5"/>
  <c r="L2076" i="5"/>
  <c r="AD2075" i="5"/>
  <c r="AC2075" i="5"/>
  <c r="AB2075" i="5"/>
  <c r="AA2075" i="5"/>
  <c r="Z2075" i="5"/>
  <c r="Y2075" i="5"/>
  <c r="X2075" i="5"/>
  <c r="W2075" i="5"/>
  <c r="V2075" i="5"/>
  <c r="U2075" i="5"/>
  <c r="T2075" i="5"/>
  <c r="S2075" i="5"/>
  <c r="R2075" i="5"/>
  <c r="Q2075" i="5"/>
  <c r="P2075" i="5"/>
  <c r="O2075" i="5"/>
  <c r="N2075" i="5"/>
  <c r="M2075" i="5"/>
  <c r="L2075" i="5"/>
  <c r="AD2074" i="5"/>
  <c r="AC2074" i="5"/>
  <c r="AB2074" i="5"/>
  <c r="AA2074" i="5"/>
  <c r="Z2074" i="5"/>
  <c r="Y2074" i="5"/>
  <c r="X2074" i="5"/>
  <c r="W2074" i="5"/>
  <c r="V2074" i="5"/>
  <c r="U2074" i="5"/>
  <c r="T2074" i="5"/>
  <c r="S2074" i="5"/>
  <c r="R2074" i="5"/>
  <c r="Q2074" i="5"/>
  <c r="P2074" i="5"/>
  <c r="O2074" i="5"/>
  <c r="N2074" i="5"/>
  <c r="M2074" i="5"/>
  <c r="L2074" i="5"/>
  <c r="AD2073" i="5"/>
  <c r="AC2073" i="5"/>
  <c r="AB2073" i="5"/>
  <c r="AA2073" i="5"/>
  <c r="Z2073" i="5"/>
  <c r="Y2073" i="5"/>
  <c r="X2073" i="5"/>
  <c r="W2073" i="5"/>
  <c r="V2073" i="5"/>
  <c r="U2073" i="5"/>
  <c r="T2073" i="5"/>
  <c r="S2073" i="5"/>
  <c r="R2073" i="5"/>
  <c r="Q2073" i="5"/>
  <c r="P2073" i="5"/>
  <c r="O2073" i="5"/>
  <c r="N2073" i="5"/>
  <c r="M2073" i="5"/>
  <c r="L2073" i="5"/>
  <c r="AD2072" i="5"/>
  <c r="AC2072" i="5"/>
  <c r="AB2072" i="5"/>
  <c r="AA2072" i="5"/>
  <c r="Z2072" i="5"/>
  <c r="Y2072" i="5"/>
  <c r="X2072" i="5"/>
  <c r="W2072" i="5"/>
  <c r="V2072" i="5"/>
  <c r="U2072" i="5"/>
  <c r="T2072" i="5"/>
  <c r="S2072" i="5"/>
  <c r="R2072" i="5"/>
  <c r="Q2072" i="5"/>
  <c r="P2072" i="5"/>
  <c r="O2072" i="5"/>
  <c r="N2072" i="5"/>
  <c r="M2072" i="5"/>
  <c r="L2072" i="5"/>
  <c r="AD2071" i="5"/>
  <c r="AC2071" i="5"/>
  <c r="AB2071" i="5"/>
  <c r="AA2071" i="5"/>
  <c r="Z2071" i="5"/>
  <c r="Y2071" i="5"/>
  <c r="X2071" i="5"/>
  <c r="W2071" i="5"/>
  <c r="V2071" i="5"/>
  <c r="U2071" i="5"/>
  <c r="T2071" i="5"/>
  <c r="S2071" i="5"/>
  <c r="R2071" i="5"/>
  <c r="Q2071" i="5"/>
  <c r="P2071" i="5"/>
  <c r="O2071" i="5"/>
  <c r="N2071" i="5"/>
  <c r="M2071" i="5"/>
  <c r="L2071" i="5"/>
  <c r="AD2070" i="5"/>
  <c r="AC2070" i="5"/>
  <c r="AB2070" i="5"/>
  <c r="AA2070" i="5"/>
  <c r="Z2070" i="5"/>
  <c r="Y2070" i="5"/>
  <c r="X2070" i="5"/>
  <c r="W2070" i="5"/>
  <c r="V2070" i="5"/>
  <c r="U2070" i="5"/>
  <c r="T2070" i="5"/>
  <c r="S2070" i="5"/>
  <c r="R2070" i="5"/>
  <c r="Q2070" i="5"/>
  <c r="P2070" i="5"/>
  <c r="O2070" i="5"/>
  <c r="N2070" i="5"/>
  <c r="M2070" i="5"/>
  <c r="L2070" i="5"/>
  <c r="AD2069" i="5"/>
  <c r="AC2069" i="5"/>
  <c r="AB2069" i="5"/>
  <c r="AA2069" i="5"/>
  <c r="Z2069" i="5"/>
  <c r="Y2069" i="5"/>
  <c r="X2069" i="5"/>
  <c r="W2069" i="5"/>
  <c r="V2069" i="5"/>
  <c r="U2069" i="5"/>
  <c r="T2069" i="5"/>
  <c r="S2069" i="5"/>
  <c r="R2069" i="5"/>
  <c r="Q2069" i="5"/>
  <c r="P2069" i="5"/>
  <c r="O2069" i="5"/>
  <c r="N2069" i="5"/>
  <c r="M2069" i="5"/>
  <c r="L2069" i="5"/>
  <c r="AD2068" i="5"/>
  <c r="AC2068" i="5"/>
  <c r="AB2068" i="5"/>
  <c r="AA2068" i="5"/>
  <c r="Z2068" i="5"/>
  <c r="Y2068" i="5"/>
  <c r="X2068" i="5"/>
  <c r="W2068" i="5"/>
  <c r="V2068" i="5"/>
  <c r="U2068" i="5"/>
  <c r="T2068" i="5"/>
  <c r="S2068" i="5"/>
  <c r="R2068" i="5"/>
  <c r="Q2068" i="5"/>
  <c r="P2068" i="5"/>
  <c r="O2068" i="5"/>
  <c r="N2068" i="5"/>
  <c r="M2068" i="5"/>
  <c r="L2068" i="5"/>
  <c r="AD2067" i="5"/>
  <c r="AC2067" i="5"/>
  <c r="AB2067" i="5"/>
  <c r="AA2067" i="5"/>
  <c r="Z2067" i="5"/>
  <c r="Y2067" i="5"/>
  <c r="X2067" i="5"/>
  <c r="W2067" i="5"/>
  <c r="V2067" i="5"/>
  <c r="U2067" i="5"/>
  <c r="T2067" i="5"/>
  <c r="S2067" i="5"/>
  <c r="R2067" i="5"/>
  <c r="Q2067" i="5"/>
  <c r="P2067" i="5"/>
  <c r="O2067" i="5"/>
  <c r="N2067" i="5"/>
  <c r="M2067" i="5"/>
  <c r="L2067" i="5"/>
  <c r="AD2066" i="5"/>
  <c r="AC2066" i="5"/>
  <c r="AB2066" i="5"/>
  <c r="AA2066" i="5"/>
  <c r="Z2066" i="5"/>
  <c r="Y2066" i="5"/>
  <c r="X2066" i="5"/>
  <c r="W2066" i="5"/>
  <c r="V2066" i="5"/>
  <c r="U2066" i="5"/>
  <c r="T2066" i="5"/>
  <c r="S2066" i="5"/>
  <c r="R2066" i="5"/>
  <c r="Q2066" i="5"/>
  <c r="P2066" i="5"/>
  <c r="O2066" i="5"/>
  <c r="N2066" i="5"/>
  <c r="M2066" i="5"/>
  <c r="L2066" i="5"/>
  <c r="AD2065" i="5"/>
  <c r="AC2065" i="5"/>
  <c r="AB2065" i="5"/>
  <c r="AA2065" i="5"/>
  <c r="Z2065" i="5"/>
  <c r="Y2065" i="5"/>
  <c r="X2065" i="5"/>
  <c r="W2065" i="5"/>
  <c r="V2065" i="5"/>
  <c r="U2065" i="5"/>
  <c r="T2065" i="5"/>
  <c r="S2065" i="5"/>
  <c r="R2065" i="5"/>
  <c r="Q2065" i="5"/>
  <c r="P2065" i="5"/>
  <c r="O2065" i="5"/>
  <c r="N2065" i="5"/>
  <c r="M2065" i="5"/>
  <c r="L2065" i="5"/>
  <c r="AD2064" i="5"/>
  <c r="AC2064" i="5"/>
  <c r="AB2064" i="5"/>
  <c r="AA2064" i="5"/>
  <c r="Z2064" i="5"/>
  <c r="Y2064" i="5"/>
  <c r="X2064" i="5"/>
  <c r="W2064" i="5"/>
  <c r="V2064" i="5"/>
  <c r="U2064" i="5"/>
  <c r="T2064" i="5"/>
  <c r="S2064" i="5"/>
  <c r="R2064" i="5"/>
  <c r="Q2064" i="5"/>
  <c r="P2064" i="5"/>
  <c r="O2064" i="5"/>
  <c r="N2064" i="5"/>
  <c r="M2064" i="5"/>
  <c r="L2064" i="5"/>
  <c r="AD2063" i="5"/>
  <c r="AC2063" i="5"/>
  <c r="AB2063" i="5"/>
  <c r="AA2063" i="5"/>
  <c r="Z2063" i="5"/>
  <c r="Y2063" i="5"/>
  <c r="X2063" i="5"/>
  <c r="W2063" i="5"/>
  <c r="V2063" i="5"/>
  <c r="U2063" i="5"/>
  <c r="T2063" i="5"/>
  <c r="S2063" i="5"/>
  <c r="R2063" i="5"/>
  <c r="Q2063" i="5"/>
  <c r="P2063" i="5"/>
  <c r="O2063" i="5"/>
  <c r="N2063" i="5"/>
  <c r="M2063" i="5"/>
  <c r="L2063" i="5"/>
  <c r="AD2062" i="5"/>
  <c r="AC2062" i="5"/>
  <c r="AB2062" i="5"/>
  <c r="AA2062" i="5"/>
  <c r="Z2062" i="5"/>
  <c r="Y2062" i="5"/>
  <c r="X2062" i="5"/>
  <c r="W2062" i="5"/>
  <c r="V2062" i="5"/>
  <c r="U2062" i="5"/>
  <c r="T2062" i="5"/>
  <c r="S2062" i="5"/>
  <c r="R2062" i="5"/>
  <c r="Q2062" i="5"/>
  <c r="P2062" i="5"/>
  <c r="O2062" i="5"/>
  <c r="N2062" i="5"/>
  <c r="M2062" i="5"/>
  <c r="L2062" i="5"/>
  <c r="AD2061" i="5"/>
  <c r="AC2061" i="5"/>
  <c r="AB2061" i="5"/>
  <c r="AA2061" i="5"/>
  <c r="Z2061" i="5"/>
  <c r="Y2061" i="5"/>
  <c r="X2061" i="5"/>
  <c r="W2061" i="5"/>
  <c r="V2061" i="5"/>
  <c r="U2061" i="5"/>
  <c r="T2061" i="5"/>
  <c r="S2061" i="5"/>
  <c r="R2061" i="5"/>
  <c r="Q2061" i="5"/>
  <c r="P2061" i="5"/>
  <c r="O2061" i="5"/>
  <c r="N2061" i="5"/>
  <c r="M2061" i="5"/>
  <c r="L2061" i="5"/>
  <c r="AD2060" i="5"/>
  <c r="AC2060" i="5"/>
  <c r="AB2060" i="5"/>
  <c r="AA2060" i="5"/>
  <c r="Z2060" i="5"/>
  <c r="Y2060" i="5"/>
  <c r="X2060" i="5"/>
  <c r="W2060" i="5"/>
  <c r="V2060" i="5"/>
  <c r="U2060" i="5"/>
  <c r="T2060" i="5"/>
  <c r="S2060" i="5"/>
  <c r="R2060" i="5"/>
  <c r="Q2060" i="5"/>
  <c r="P2060" i="5"/>
  <c r="O2060" i="5"/>
  <c r="N2060" i="5"/>
  <c r="M2060" i="5"/>
  <c r="L2060" i="5"/>
  <c r="AD2059" i="5"/>
  <c r="AC2059" i="5"/>
  <c r="AB2059" i="5"/>
  <c r="AA2059" i="5"/>
  <c r="Z2059" i="5"/>
  <c r="Y2059" i="5"/>
  <c r="X2059" i="5"/>
  <c r="W2059" i="5"/>
  <c r="V2059" i="5"/>
  <c r="U2059" i="5"/>
  <c r="T2059" i="5"/>
  <c r="S2059" i="5"/>
  <c r="R2059" i="5"/>
  <c r="Q2059" i="5"/>
  <c r="P2059" i="5"/>
  <c r="O2059" i="5"/>
  <c r="N2059" i="5"/>
  <c r="M2059" i="5"/>
  <c r="L2059" i="5"/>
  <c r="AD2058" i="5"/>
  <c r="AC2058" i="5"/>
  <c r="AB2058" i="5"/>
  <c r="AA2058" i="5"/>
  <c r="Z2058" i="5"/>
  <c r="Y2058" i="5"/>
  <c r="X2058" i="5"/>
  <c r="W2058" i="5"/>
  <c r="V2058" i="5"/>
  <c r="U2058" i="5"/>
  <c r="T2058" i="5"/>
  <c r="S2058" i="5"/>
  <c r="R2058" i="5"/>
  <c r="Q2058" i="5"/>
  <c r="P2058" i="5"/>
  <c r="O2058" i="5"/>
  <c r="N2058" i="5"/>
  <c r="M2058" i="5"/>
  <c r="L2058" i="5"/>
  <c r="AD2057" i="5"/>
  <c r="AC2057" i="5"/>
  <c r="AB2057" i="5"/>
  <c r="AA2057" i="5"/>
  <c r="Z2057" i="5"/>
  <c r="Y2057" i="5"/>
  <c r="X2057" i="5"/>
  <c r="W2057" i="5"/>
  <c r="V2057" i="5"/>
  <c r="U2057" i="5"/>
  <c r="T2057" i="5"/>
  <c r="S2057" i="5"/>
  <c r="R2057" i="5"/>
  <c r="Q2057" i="5"/>
  <c r="P2057" i="5"/>
  <c r="O2057" i="5"/>
  <c r="N2057" i="5"/>
  <c r="M2057" i="5"/>
  <c r="L2057" i="5"/>
  <c r="AD2056" i="5"/>
  <c r="AC2056" i="5"/>
  <c r="AB2056" i="5"/>
  <c r="AA2056" i="5"/>
  <c r="Z2056" i="5"/>
  <c r="Y2056" i="5"/>
  <c r="X2056" i="5"/>
  <c r="W2056" i="5"/>
  <c r="V2056" i="5"/>
  <c r="U2056" i="5"/>
  <c r="T2056" i="5"/>
  <c r="S2056" i="5"/>
  <c r="R2056" i="5"/>
  <c r="Q2056" i="5"/>
  <c r="P2056" i="5"/>
  <c r="O2056" i="5"/>
  <c r="N2056" i="5"/>
  <c r="M2056" i="5"/>
  <c r="L2056" i="5"/>
  <c r="AD2055" i="5"/>
  <c r="AC2055" i="5"/>
  <c r="AB2055" i="5"/>
  <c r="AA2055" i="5"/>
  <c r="Z2055" i="5"/>
  <c r="Y2055" i="5"/>
  <c r="X2055" i="5"/>
  <c r="W2055" i="5"/>
  <c r="V2055" i="5"/>
  <c r="U2055" i="5"/>
  <c r="T2055" i="5"/>
  <c r="S2055" i="5"/>
  <c r="R2055" i="5"/>
  <c r="Q2055" i="5"/>
  <c r="P2055" i="5"/>
  <c r="O2055" i="5"/>
  <c r="N2055" i="5"/>
  <c r="M2055" i="5"/>
  <c r="L2055" i="5"/>
  <c r="AD2054" i="5"/>
  <c r="AC2054" i="5"/>
  <c r="AB2054" i="5"/>
  <c r="AA2054" i="5"/>
  <c r="Z2054" i="5"/>
  <c r="Y2054" i="5"/>
  <c r="X2054" i="5"/>
  <c r="W2054" i="5"/>
  <c r="V2054" i="5"/>
  <c r="U2054" i="5"/>
  <c r="T2054" i="5"/>
  <c r="S2054" i="5"/>
  <c r="R2054" i="5"/>
  <c r="Q2054" i="5"/>
  <c r="P2054" i="5"/>
  <c r="O2054" i="5"/>
  <c r="N2054" i="5"/>
  <c r="M2054" i="5"/>
  <c r="L2054" i="5"/>
  <c r="AD2053" i="5"/>
  <c r="AC2053" i="5"/>
  <c r="AB2053" i="5"/>
  <c r="AA2053" i="5"/>
  <c r="Z2053" i="5"/>
  <c r="Y2053" i="5"/>
  <c r="X2053" i="5"/>
  <c r="W2053" i="5"/>
  <c r="V2053" i="5"/>
  <c r="U2053" i="5"/>
  <c r="T2053" i="5"/>
  <c r="S2053" i="5"/>
  <c r="R2053" i="5"/>
  <c r="Q2053" i="5"/>
  <c r="P2053" i="5"/>
  <c r="O2053" i="5"/>
  <c r="N2053" i="5"/>
  <c r="M2053" i="5"/>
  <c r="L2053" i="5"/>
  <c r="AD2052" i="5"/>
  <c r="AC2052" i="5"/>
  <c r="AB2052" i="5"/>
  <c r="AA2052" i="5"/>
  <c r="Z2052" i="5"/>
  <c r="Y2052" i="5"/>
  <c r="X2052" i="5"/>
  <c r="W2052" i="5"/>
  <c r="V2052" i="5"/>
  <c r="U2052" i="5"/>
  <c r="T2052" i="5"/>
  <c r="S2052" i="5"/>
  <c r="R2052" i="5"/>
  <c r="Q2052" i="5"/>
  <c r="P2052" i="5"/>
  <c r="O2052" i="5"/>
  <c r="N2052" i="5"/>
  <c r="M2052" i="5"/>
  <c r="L2052" i="5"/>
  <c r="AD2051" i="5"/>
  <c r="AC2051" i="5"/>
  <c r="AB2051" i="5"/>
  <c r="AA2051" i="5"/>
  <c r="Z2051" i="5"/>
  <c r="Y2051" i="5"/>
  <c r="X2051" i="5"/>
  <c r="W2051" i="5"/>
  <c r="V2051" i="5"/>
  <c r="U2051" i="5"/>
  <c r="T2051" i="5"/>
  <c r="S2051" i="5"/>
  <c r="R2051" i="5"/>
  <c r="Q2051" i="5"/>
  <c r="P2051" i="5"/>
  <c r="O2051" i="5"/>
  <c r="N2051" i="5"/>
  <c r="M2051" i="5"/>
  <c r="L2051" i="5"/>
  <c r="AD2050" i="5"/>
  <c r="AC2050" i="5"/>
  <c r="AB2050" i="5"/>
  <c r="AA2050" i="5"/>
  <c r="Z2050" i="5"/>
  <c r="Y2050" i="5"/>
  <c r="X2050" i="5"/>
  <c r="W2050" i="5"/>
  <c r="V2050" i="5"/>
  <c r="U2050" i="5"/>
  <c r="T2050" i="5"/>
  <c r="S2050" i="5"/>
  <c r="R2050" i="5"/>
  <c r="Q2050" i="5"/>
  <c r="P2050" i="5"/>
  <c r="O2050" i="5"/>
  <c r="N2050" i="5"/>
  <c r="M2050" i="5"/>
  <c r="L2050" i="5"/>
  <c r="AD2049" i="5"/>
  <c r="AC2049" i="5"/>
  <c r="AB2049" i="5"/>
  <c r="AA2049" i="5"/>
  <c r="Z2049" i="5"/>
  <c r="Y2049" i="5"/>
  <c r="X2049" i="5"/>
  <c r="W2049" i="5"/>
  <c r="V2049" i="5"/>
  <c r="U2049" i="5"/>
  <c r="T2049" i="5"/>
  <c r="S2049" i="5"/>
  <c r="R2049" i="5"/>
  <c r="Q2049" i="5"/>
  <c r="P2049" i="5"/>
  <c r="O2049" i="5"/>
  <c r="N2049" i="5"/>
  <c r="M2049" i="5"/>
  <c r="L2049" i="5"/>
  <c r="AD2048" i="5"/>
  <c r="AC2048" i="5"/>
  <c r="AB2048" i="5"/>
  <c r="AA2048" i="5"/>
  <c r="Z2048" i="5"/>
  <c r="Y2048" i="5"/>
  <c r="X2048" i="5"/>
  <c r="W2048" i="5"/>
  <c r="V2048" i="5"/>
  <c r="U2048" i="5"/>
  <c r="T2048" i="5"/>
  <c r="S2048" i="5"/>
  <c r="R2048" i="5"/>
  <c r="Q2048" i="5"/>
  <c r="P2048" i="5"/>
  <c r="O2048" i="5"/>
  <c r="N2048" i="5"/>
  <c r="M2048" i="5"/>
  <c r="L2048" i="5"/>
  <c r="AD2047" i="5"/>
  <c r="AC2047" i="5"/>
  <c r="AB2047" i="5"/>
  <c r="AA2047" i="5"/>
  <c r="Z2047" i="5"/>
  <c r="Y2047" i="5"/>
  <c r="X2047" i="5"/>
  <c r="W2047" i="5"/>
  <c r="V2047" i="5"/>
  <c r="U2047" i="5"/>
  <c r="T2047" i="5"/>
  <c r="S2047" i="5"/>
  <c r="R2047" i="5"/>
  <c r="Q2047" i="5"/>
  <c r="P2047" i="5"/>
  <c r="O2047" i="5"/>
  <c r="N2047" i="5"/>
  <c r="M2047" i="5"/>
  <c r="L2047" i="5"/>
  <c r="AD2046" i="5"/>
  <c r="AC2046" i="5"/>
  <c r="AB2046" i="5"/>
  <c r="AA2046" i="5"/>
  <c r="Z2046" i="5"/>
  <c r="Y2046" i="5"/>
  <c r="X2046" i="5"/>
  <c r="W2046" i="5"/>
  <c r="V2046" i="5"/>
  <c r="U2046" i="5"/>
  <c r="T2046" i="5"/>
  <c r="S2046" i="5"/>
  <c r="R2046" i="5"/>
  <c r="Q2046" i="5"/>
  <c r="P2046" i="5"/>
  <c r="O2046" i="5"/>
  <c r="N2046" i="5"/>
  <c r="M2046" i="5"/>
  <c r="L2046" i="5"/>
  <c r="AD2045" i="5"/>
  <c r="AC2045" i="5"/>
  <c r="AB2045" i="5"/>
  <c r="AA2045" i="5"/>
  <c r="Z2045" i="5"/>
  <c r="Y2045" i="5"/>
  <c r="X2045" i="5"/>
  <c r="W2045" i="5"/>
  <c r="V2045" i="5"/>
  <c r="U2045" i="5"/>
  <c r="T2045" i="5"/>
  <c r="S2045" i="5"/>
  <c r="R2045" i="5"/>
  <c r="Q2045" i="5"/>
  <c r="P2045" i="5"/>
  <c r="O2045" i="5"/>
  <c r="N2045" i="5"/>
  <c r="M2045" i="5"/>
  <c r="L2045" i="5"/>
  <c r="AD2044" i="5"/>
  <c r="AC2044" i="5"/>
  <c r="AB2044" i="5"/>
  <c r="AA2044" i="5"/>
  <c r="Z2044" i="5"/>
  <c r="Y2044" i="5"/>
  <c r="X2044" i="5"/>
  <c r="W2044" i="5"/>
  <c r="V2044" i="5"/>
  <c r="U2044" i="5"/>
  <c r="T2044" i="5"/>
  <c r="S2044" i="5"/>
  <c r="R2044" i="5"/>
  <c r="Q2044" i="5"/>
  <c r="P2044" i="5"/>
  <c r="O2044" i="5"/>
  <c r="N2044" i="5"/>
  <c r="M2044" i="5"/>
  <c r="L2044" i="5"/>
  <c r="AD2043" i="5"/>
  <c r="AC2043" i="5"/>
  <c r="AB2043" i="5"/>
  <c r="AA2043" i="5"/>
  <c r="Z2043" i="5"/>
  <c r="Y2043" i="5"/>
  <c r="X2043" i="5"/>
  <c r="W2043" i="5"/>
  <c r="V2043" i="5"/>
  <c r="U2043" i="5"/>
  <c r="T2043" i="5"/>
  <c r="S2043" i="5"/>
  <c r="R2043" i="5"/>
  <c r="Q2043" i="5"/>
  <c r="P2043" i="5"/>
  <c r="O2043" i="5"/>
  <c r="N2043" i="5"/>
  <c r="M2043" i="5"/>
  <c r="L2043" i="5"/>
  <c r="AD2042" i="5"/>
  <c r="AC2042" i="5"/>
  <c r="AB2042" i="5"/>
  <c r="AA2042" i="5"/>
  <c r="Z2042" i="5"/>
  <c r="Y2042" i="5"/>
  <c r="X2042" i="5"/>
  <c r="W2042" i="5"/>
  <c r="V2042" i="5"/>
  <c r="U2042" i="5"/>
  <c r="T2042" i="5"/>
  <c r="S2042" i="5"/>
  <c r="R2042" i="5"/>
  <c r="Q2042" i="5"/>
  <c r="P2042" i="5"/>
  <c r="O2042" i="5"/>
  <c r="N2042" i="5"/>
  <c r="M2042" i="5"/>
  <c r="L2042" i="5"/>
  <c r="AD2041" i="5"/>
  <c r="AC2041" i="5"/>
  <c r="AB2041" i="5"/>
  <c r="AA2041" i="5"/>
  <c r="Z2041" i="5"/>
  <c r="Y2041" i="5"/>
  <c r="X2041" i="5"/>
  <c r="W2041" i="5"/>
  <c r="V2041" i="5"/>
  <c r="U2041" i="5"/>
  <c r="T2041" i="5"/>
  <c r="S2041" i="5"/>
  <c r="R2041" i="5"/>
  <c r="Q2041" i="5"/>
  <c r="P2041" i="5"/>
  <c r="O2041" i="5"/>
  <c r="N2041" i="5"/>
  <c r="M2041" i="5"/>
  <c r="L2041" i="5"/>
  <c r="AD2040" i="5"/>
  <c r="AC2040" i="5"/>
  <c r="AB2040" i="5"/>
  <c r="AA2040" i="5"/>
  <c r="Z2040" i="5"/>
  <c r="Y2040" i="5"/>
  <c r="X2040" i="5"/>
  <c r="W2040" i="5"/>
  <c r="V2040" i="5"/>
  <c r="U2040" i="5"/>
  <c r="T2040" i="5"/>
  <c r="S2040" i="5"/>
  <c r="R2040" i="5"/>
  <c r="Q2040" i="5"/>
  <c r="P2040" i="5"/>
  <c r="O2040" i="5"/>
  <c r="N2040" i="5"/>
  <c r="M2040" i="5"/>
  <c r="L2040" i="5"/>
  <c r="AD2039" i="5"/>
  <c r="AC2039" i="5"/>
  <c r="AB2039" i="5"/>
  <c r="AA2039" i="5"/>
  <c r="Z2039" i="5"/>
  <c r="Y2039" i="5"/>
  <c r="X2039" i="5"/>
  <c r="W2039" i="5"/>
  <c r="V2039" i="5"/>
  <c r="U2039" i="5"/>
  <c r="T2039" i="5"/>
  <c r="S2039" i="5"/>
  <c r="R2039" i="5"/>
  <c r="Q2039" i="5"/>
  <c r="P2039" i="5"/>
  <c r="O2039" i="5"/>
  <c r="N2039" i="5"/>
  <c r="M2039" i="5"/>
  <c r="L2039" i="5"/>
  <c r="AD2038" i="5"/>
  <c r="AC2038" i="5"/>
  <c r="AB2038" i="5"/>
  <c r="AA2038" i="5"/>
  <c r="Z2038" i="5"/>
  <c r="Y2038" i="5"/>
  <c r="X2038" i="5"/>
  <c r="W2038" i="5"/>
  <c r="V2038" i="5"/>
  <c r="U2038" i="5"/>
  <c r="T2038" i="5"/>
  <c r="S2038" i="5"/>
  <c r="R2038" i="5"/>
  <c r="Q2038" i="5"/>
  <c r="P2038" i="5"/>
  <c r="O2038" i="5"/>
  <c r="N2038" i="5"/>
  <c r="M2038" i="5"/>
  <c r="L2038" i="5"/>
  <c r="AD2037" i="5"/>
  <c r="AC2037" i="5"/>
  <c r="AB2037" i="5"/>
  <c r="AA2037" i="5"/>
  <c r="Z2037" i="5"/>
  <c r="Y2037" i="5"/>
  <c r="X2037" i="5"/>
  <c r="W2037" i="5"/>
  <c r="V2037" i="5"/>
  <c r="U2037" i="5"/>
  <c r="T2037" i="5"/>
  <c r="S2037" i="5"/>
  <c r="R2037" i="5"/>
  <c r="Q2037" i="5"/>
  <c r="P2037" i="5"/>
  <c r="O2037" i="5"/>
  <c r="N2037" i="5"/>
  <c r="M2037" i="5"/>
  <c r="L2037" i="5"/>
  <c r="AD2036" i="5"/>
  <c r="AC2036" i="5"/>
  <c r="AB2036" i="5"/>
  <c r="AA2036" i="5"/>
  <c r="Z2036" i="5"/>
  <c r="Y2036" i="5"/>
  <c r="X2036" i="5"/>
  <c r="W2036" i="5"/>
  <c r="V2036" i="5"/>
  <c r="U2036" i="5"/>
  <c r="T2036" i="5"/>
  <c r="S2036" i="5"/>
  <c r="R2036" i="5"/>
  <c r="Q2036" i="5"/>
  <c r="P2036" i="5"/>
  <c r="O2036" i="5"/>
  <c r="N2036" i="5"/>
  <c r="M2036" i="5"/>
  <c r="L2036" i="5"/>
  <c r="AD2035" i="5"/>
  <c r="AC2035" i="5"/>
  <c r="AB2035" i="5"/>
  <c r="AA2035" i="5"/>
  <c r="Z2035" i="5"/>
  <c r="Y2035" i="5"/>
  <c r="X2035" i="5"/>
  <c r="W2035" i="5"/>
  <c r="V2035" i="5"/>
  <c r="U2035" i="5"/>
  <c r="T2035" i="5"/>
  <c r="S2035" i="5"/>
  <c r="R2035" i="5"/>
  <c r="Q2035" i="5"/>
  <c r="P2035" i="5"/>
  <c r="O2035" i="5"/>
  <c r="N2035" i="5"/>
  <c r="M2035" i="5"/>
  <c r="L2035" i="5"/>
  <c r="AD2034" i="5"/>
  <c r="AC2034" i="5"/>
  <c r="AB2034" i="5"/>
  <c r="AA2034" i="5"/>
  <c r="Z2034" i="5"/>
  <c r="Y2034" i="5"/>
  <c r="X2034" i="5"/>
  <c r="W2034" i="5"/>
  <c r="V2034" i="5"/>
  <c r="U2034" i="5"/>
  <c r="T2034" i="5"/>
  <c r="S2034" i="5"/>
  <c r="R2034" i="5"/>
  <c r="Q2034" i="5"/>
  <c r="P2034" i="5"/>
  <c r="O2034" i="5"/>
  <c r="N2034" i="5"/>
  <c r="M2034" i="5"/>
  <c r="L2034" i="5"/>
  <c r="AD2033" i="5"/>
  <c r="AC2033" i="5"/>
  <c r="AB2033" i="5"/>
  <c r="AA2033" i="5"/>
  <c r="Z2033" i="5"/>
  <c r="Y2033" i="5"/>
  <c r="X2033" i="5"/>
  <c r="W2033" i="5"/>
  <c r="V2033" i="5"/>
  <c r="U2033" i="5"/>
  <c r="T2033" i="5"/>
  <c r="S2033" i="5"/>
  <c r="R2033" i="5"/>
  <c r="Q2033" i="5"/>
  <c r="P2033" i="5"/>
  <c r="O2033" i="5"/>
  <c r="N2033" i="5"/>
  <c r="M2033" i="5"/>
  <c r="L2033" i="5"/>
  <c r="AD2032" i="5"/>
  <c r="AC2032" i="5"/>
  <c r="AB2032" i="5"/>
  <c r="AA2032" i="5"/>
  <c r="Z2032" i="5"/>
  <c r="Y2032" i="5"/>
  <c r="X2032" i="5"/>
  <c r="W2032" i="5"/>
  <c r="V2032" i="5"/>
  <c r="U2032" i="5"/>
  <c r="T2032" i="5"/>
  <c r="S2032" i="5"/>
  <c r="R2032" i="5"/>
  <c r="Q2032" i="5"/>
  <c r="P2032" i="5"/>
  <c r="O2032" i="5"/>
  <c r="N2032" i="5"/>
  <c r="M2032" i="5"/>
  <c r="L2032" i="5"/>
  <c r="AD2031" i="5"/>
  <c r="AC2031" i="5"/>
  <c r="AB2031" i="5"/>
  <c r="AA2031" i="5"/>
  <c r="Z2031" i="5"/>
  <c r="Y2031" i="5"/>
  <c r="X2031" i="5"/>
  <c r="W2031" i="5"/>
  <c r="V2031" i="5"/>
  <c r="U2031" i="5"/>
  <c r="T2031" i="5"/>
  <c r="S2031" i="5"/>
  <c r="R2031" i="5"/>
  <c r="Q2031" i="5"/>
  <c r="P2031" i="5"/>
  <c r="O2031" i="5"/>
  <c r="N2031" i="5"/>
  <c r="M2031" i="5"/>
  <c r="L2031" i="5"/>
  <c r="AD2030" i="5"/>
  <c r="AC2030" i="5"/>
  <c r="AB2030" i="5"/>
  <c r="AA2030" i="5"/>
  <c r="Z2030" i="5"/>
  <c r="Y2030" i="5"/>
  <c r="X2030" i="5"/>
  <c r="W2030" i="5"/>
  <c r="V2030" i="5"/>
  <c r="U2030" i="5"/>
  <c r="T2030" i="5"/>
  <c r="S2030" i="5"/>
  <c r="R2030" i="5"/>
  <c r="Q2030" i="5"/>
  <c r="P2030" i="5"/>
  <c r="O2030" i="5"/>
  <c r="N2030" i="5"/>
  <c r="M2030" i="5"/>
  <c r="L2030" i="5"/>
  <c r="AD2029" i="5"/>
  <c r="AC2029" i="5"/>
  <c r="AB2029" i="5"/>
  <c r="AA2029" i="5"/>
  <c r="Z2029" i="5"/>
  <c r="Y2029" i="5"/>
  <c r="X2029" i="5"/>
  <c r="W2029" i="5"/>
  <c r="V2029" i="5"/>
  <c r="U2029" i="5"/>
  <c r="T2029" i="5"/>
  <c r="S2029" i="5"/>
  <c r="R2029" i="5"/>
  <c r="Q2029" i="5"/>
  <c r="P2029" i="5"/>
  <c r="O2029" i="5"/>
  <c r="N2029" i="5"/>
  <c r="M2029" i="5"/>
  <c r="L2029" i="5"/>
  <c r="AD2028" i="5"/>
  <c r="AC2028" i="5"/>
  <c r="AB2028" i="5"/>
  <c r="AA2028" i="5"/>
  <c r="Z2028" i="5"/>
  <c r="Y2028" i="5"/>
  <c r="X2028" i="5"/>
  <c r="W2028" i="5"/>
  <c r="V2028" i="5"/>
  <c r="U2028" i="5"/>
  <c r="T2028" i="5"/>
  <c r="S2028" i="5"/>
  <c r="R2028" i="5"/>
  <c r="Q2028" i="5"/>
  <c r="P2028" i="5"/>
  <c r="O2028" i="5"/>
  <c r="N2028" i="5"/>
  <c r="M2028" i="5"/>
  <c r="L2028" i="5"/>
  <c r="AD2027" i="5"/>
  <c r="AC2027" i="5"/>
  <c r="AB2027" i="5"/>
  <c r="AA2027" i="5"/>
  <c r="Z2027" i="5"/>
  <c r="Y2027" i="5"/>
  <c r="X2027" i="5"/>
  <c r="W2027" i="5"/>
  <c r="V2027" i="5"/>
  <c r="U2027" i="5"/>
  <c r="T2027" i="5"/>
  <c r="S2027" i="5"/>
  <c r="R2027" i="5"/>
  <c r="Q2027" i="5"/>
  <c r="P2027" i="5"/>
  <c r="O2027" i="5"/>
  <c r="N2027" i="5"/>
  <c r="M2027" i="5"/>
  <c r="L2027" i="5"/>
  <c r="AD2026" i="5"/>
  <c r="AC2026" i="5"/>
  <c r="AB2026" i="5"/>
  <c r="AA2026" i="5"/>
  <c r="Z2026" i="5"/>
  <c r="Y2026" i="5"/>
  <c r="X2026" i="5"/>
  <c r="W2026" i="5"/>
  <c r="V2026" i="5"/>
  <c r="U2026" i="5"/>
  <c r="T2026" i="5"/>
  <c r="S2026" i="5"/>
  <c r="R2026" i="5"/>
  <c r="Q2026" i="5"/>
  <c r="P2026" i="5"/>
  <c r="O2026" i="5"/>
  <c r="N2026" i="5"/>
  <c r="M2026" i="5"/>
  <c r="L2026" i="5"/>
  <c r="AD2025" i="5"/>
  <c r="AC2025" i="5"/>
  <c r="AB2025" i="5"/>
  <c r="AA2025" i="5"/>
  <c r="Z2025" i="5"/>
  <c r="Y2025" i="5"/>
  <c r="X2025" i="5"/>
  <c r="W2025" i="5"/>
  <c r="V2025" i="5"/>
  <c r="U2025" i="5"/>
  <c r="T2025" i="5"/>
  <c r="S2025" i="5"/>
  <c r="R2025" i="5"/>
  <c r="Q2025" i="5"/>
  <c r="P2025" i="5"/>
  <c r="O2025" i="5"/>
  <c r="N2025" i="5"/>
  <c r="M2025" i="5"/>
  <c r="L2025" i="5"/>
  <c r="AD2024" i="5"/>
  <c r="AC2024" i="5"/>
  <c r="AB2024" i="5"/>
  <c r="AA2024" i="5"/>
  <c r="Z2024" i="5"/>
  <c r="Y2024" i="5"/>
  <c r="X2024" i="5"/>
  <c r="W2024" i="5"/>
  <c r="V2024" i="5"/>
  <c r="U2024" i="5"/>
  <c r="T2024" i="5"/>
  <c r="S2024" i="5"/>
  <c r="R2024" i="5"/>
  <c r="Q2024" i="5"/>
  <c r="P2024" i="5"/>
  <c r="O2024" i="5"/>
  <c r="N2024" i="5"/>
  <c r="M2024" i="5"/>
  <c r="L2024" i="5"/>
  <c r="AD2023" i="5"/>
  <c r="AC2023" i="5"/>
  <c r="AB2023" i="5"/>
  <c r="AA2023" i="5"/>
  <c r="Z2023" i="5"/>
  <c r="Y2023" i="5"/>
  <c r="X2023" i="5"/>
  <c r="W2023" i="5"/>
  <c r="V2023" i="5"/>
  <c r="U2023" i="5"/>
  <c r="T2023" i="5"/>
  <c r="S2023" i="5"/>
  <c r="R2023" i="5"/>
  <c r="Q2023" i="5"/>
  <c r="P2023" i="5"/>
  <c r="O2023" i="5"/>
  <c r="N2023" i="5"/>
  <c r="M2023" i="5"/>
  <c r="L2023" i="5"/>
  <c r="AD2022" i="5"/>
  <c r="AC2022" i="5"/>
  <c r="AB2022" i="5"/>
  <c r="AA2022" i="5"/>
  <c r="Z2022" i="5"/>
  <c r="Y2022" i="5"/>
  <c r="X2022" i="5"/>
  <c r="W2022" i="5"/>
  <c r="V2022" i="5"/>
  <c r="U2022" i="5"/>
  <c r="T2022" i="5"/>
  <c r="S2022" i="5"/>
  <c r="R2022" i="5"/>
  <c r="Q2022" i="5"/>
  <c r="P2022" i="5"/>
  <c r="O2022" i="5"/>
  <c r="N2022" i="5"/>
  <c r="M2022" i="5"/>
  <c r="L2022" i="5"/>
  <c r="AD2021" i="5"/>
  <c r="AC2021" i="5"/>
  <c r="AB2021" i="5"/>
  <c r="AA2021" i="5"/>
  <c r="Z2021" i="5"/>
  <c r="Y2021" i="5"/>
  <c r="X2021" i="5"/>
  <c r="W2021" i="5"/>
  <c r="V2021" i="5"/>
  <c r="U2021" i="5"/>
  <c r="T2021" i="5"/>
  <c r="S2021" i="5"/>
  <c r="R2021" i="5"/>
  <c r="Q2021" i="5"/>
  <c r="P2021" i="5"/>
  <c r="O2021" i="5"/>
  <c r="N2021" i="5"/>
  <c r="M2021" i="5"/>
  <c r="L2021" i="5"/>
  <c r="AD2020" i="5"/>
  <c r="AC2020" i="5"/>
  <c r="AB2020" i="5"/>
  <c r="AA2020" i="5"/>
  <c r="Z2020" i="5"/>
  <c r="Y2020" i="5"/>
  <c r="X2020" i="5"/>
  <c r="W2020" i="5"/>
  <c r="V2020" i="5"/>
  <c r="U2020" i="5"/>
  <c r="T2020" i="5"/>
  <c r="S2020" i="5"/>
  <c r="R2020" i="5"/>
  <c r="Q2020" i="5"/>
  <c r="P2020" i="5"/>
  <c r="O2020" i="5"/>
  <c r="N2020" i="5"/>
  <c r="M2020" i="5"/>
  <c r="L2020" i="5"/>
  <c r="AD2019" i="5"/>
  <c r="AC2019" i="5"/>
  <c r="AB2019" i="5"/>
  <c r="AA2019" i="5"/>
  <c r="Z2019" i="5"/>
  <c r="Y2019" i="5"/>
  <c r="X2019" i="5"/>
  <c r="W2019" i="5"/>
  <c r="V2019" i="5"/>
  <c r="U2019" i="5"/>
  <c r="T2019" i="5"/>
  <c r="S2019" i="5"/>
  <c r="R2019" i="5"/>
  <c r="Q2019" i="5"/>
  <c r="P2019" i="5"/>
  <c r="O2019" i="5"/>
  <c r="N2019" i="5"/>
  <c r="M2019" i="5"/>
  <c r="L2019" i="5"/>
  <c r="AD2018" i="5"/>
  <c r="AC2018" i="5"/>
  <c r="AB2018" i="5"/>
  <c r="AA2018" i="5"/>
  <c r="Z2018" i="5"/>
  <c r="Y2018" i="5"/>
  <c r="X2018" i="5"/>
  <c r="W2018" i="5"/>
  <c r="V2018" i="5"/>
  <c r="U2018" i="5"/>
  <c r="T2018" i="5"/>
  <c r="S2018" i="5"/>
  <c r="R2018" i="5"/>
  <c r="Q2018" i="5"/>
  <c r="P2018" i="5"/>
  <c r="O2018" i="5"/>
  <c r="N2018" i="5"/>
  <c r="M2018" i="5"/>
  <c r="L2018" i="5"/>
  <c r="AD2017" i="5"/>
  <c r="AC2017" i="5"/>
  <c r="AB2017" i="5"/>
  <c r="AA2017" i="5"/>
  <c r="Z2017" i="5"/>
  <c r="Y2017" i="5"/>
  <c r="X2017" i="5"/>
  <c r="W2017" i="5"/>
  <c r="V2017" i="5"/>
  <c r="U2017" i="5"/>
  <c r="T2017" i="5"/>
  <c r="S2017" i="5"/>
  <c r="R2017" i="5"/>
  <c r="Q2017" i="5"/>
  <c r="P2017" i="5"/>
  <c r="O2017" i="5"/>
  <c r="N2017" i="5"/>
  <c r="M2017" i="5"/>
  <c r="L2017" i="5"/>
  <c r="AD2016" i="5"/>
  <c r="AC2016" i="5"/>
  <c r="AB2016" i="5"/>
  <c r="AA2016" i="5"/>
  <c r="Z2016" i="5"/>
  <c r="Y2016" i="5"/>
  <c r="X2016" i="5"/>
  <c r="W2016" i="5"/>
  <c r="V2016" i="5"/>
  <c r="U2016" i="5"/>
  <c r="T2016" i="5"/>
  <c r="S2016" i="5"/>
  <c r="R2016" i="5"/>
  <c r="Q2016" i="5"/>
  <c r="P2016" i="5"/>
  <c r="O2016" i="5"/>
  <c r="N2016" i="5"/>
  <c r="M2016" i="5"/>
  <c r="L2016" i="5"/>
  <c r="AD2015" i="5"/>
  <c r="AC2015" i="5"/>
  <c r="AB2015" i="5"/>
  <c r="AA2015" i="5"/>
  <c r="Z2015" i="5"/>
  <c r="Y2015" i="5"/>
  <c r="X2015" i="5"/>
  <c r="W2015" i="5"/>
  <c r="V2015" i="5"/>
  <c r="U2015" i="5"/>
  <c r="T2015" i="5"/>
  <c r="S2015" i="5"/>
  <c r="R2015" i="5"/>
  <c r="Q2015" i="5"/>
  <c r="P2015" i="5"/>
  <c r="O2015" i="5"/>
  <c r="N2015" i="5"/>
  <c r="M2015" i="5"/>
  <c r="L2015" i="5"/>
  <c r="AD2014" i="5"/>
  <c r="AC2014" i="5"/>
  <c r="AB2014" i="5"/>
  <c r="AA2014" i="5"/>
  <c r="Z2014" i="5"/>
  <c r="Y2014" i="5"/>
  <c r="X2014" i="5"/>
  <c r="W2014" i="5"/>
  <c r="V2014" i="5"/>
  <c r="U2014" i="5"/>
  <c r="T2014" i="5"/>
  <c r="S2014" i="5"/>
  <c r="R2014" i="5"/>
  <c r="Q2014" i="5"/>
  <c r="P2014" i="5"/>
  <c r="O2014" i="5"/>
  <c r="N2014" i="5"/>
  <c r="M2014" i="5"/>
  <c r="L2014" i="5"/>
  <c r="AD2013" i="5"/>
  <c r="AC2013" i="5"/>
  <c r="AB2013" i="5"/>
  <c r="AA2013" i="5"/>
  <c r="Z2013" i="5"/>
  <c r="Y2013" i="5"/>
  <c r="X2013" i="5"/>
  <c r="W2013" i="5"/>
  <c r="V2013" i="5"/>
  <c r="U2013" i="5"/>
  <c r="T2013" i="5"/>
  <c r="S2013" i="5"/>
  <c r="R2013" i="5"/>
  <c r="Q2013" i="5"/>
  <c r="P2013" i="5"/>
  <c r="O2013" i="5"/>
  <c r="N2013" i="5"/>
  <c r="M2013" i="5"/>
  <c r="L2013" i="5"/>
  <c r="AD2012" i="5"/>
  <c r="AC2012" i="5"/>
  <c r="AB2012" i="5"/>
  <c r="AA2012" i="5"/>
  <c r="Z2012" i="5"/>
  <c r="Y2012" i="5"/>
  <c r="X2012" i="5"/>
  <c r="W2012" i="5"/>
  <c r="V2012" i="5"/>
  <c r="U2012" i="5"/>
  <c r="T2012" i="5"/>
  <c r="S2012" i="5"/>
  <c r="R2012" i="5"/>
  <c r="Q2012" i="5"/>
  <c r="P2012" i="5"/>
  <c r="O2012" i="5"/>
  <c r="N2012" i="5"/>
  <c r="M2012" i="5"/>
  <c r="L2012" i="5"/>
  <c r="AD2011" i="5"/>
  <c r="AC2011" i="5"/>
  <c r="AB2011" i="5"/>
  <c r="AA2011" i="5"/>
  <c r="Z2011" i="5"/>
  <c r="Y2011" i="5"/>
  <c r="X2011" i="5"/>
  <c r="W2011" i="5"/>
  <c r="V2011" i="5"/>
  <c r="U2011" i="5"/>
  <c r="T2011" i="5"/>
  <c r="S2011" i="5"/>
  <c r="R2011" i="5"/>
  <c r="Q2011" i="5"/>
  <c r="P2011" i="5"/>
  <c r="O2011" i="5"/>
  <c r="N2011" i="5"/>
  <c r="M2011" i="5"/>
  <c r="L2011" i="5"/>
  <c r="AD2010" i="5"/>
  <c r="AC2010" i="5"/>
  <c r="AB2010" i="5"/>
  <c r="AA2010" i="5"/>
  <c r="Z2010" i="5"/>
  <c r="Y2010" i="5"/>
  <c r="X2010" i="5"/>
  <c r="W2010" i="5"/>
  <c r="V2010" i="5"/>
  <c r="U2010" i="5"/>
  <c r="T2010" i="5"/>
  <c r="S2010" i="5"/>
  <c r="R2010" i="5"/>
  <c r="Q2010" i="5"/>
  <c r="P2010" i="5"/>
  <c r="O2010" i="5"/>
  <c r="N2010" i="5"/>
  <c r="M2010" i="5"/>
  <c r="L2010" i="5"/>
  <c r="AD2009" i="5"/>
  <c r="AC2009" i="5"/>
  <c r="AB2009" i="5"/>
  <c r="AA2009" i="5"/>
  <c r="Z2009" i="5"/>
  <c r="Y2009" i="5"/>
  <c r="X2009" i="5"/>
  <c r="W2009" i="5"/>
  <c r="V2009" i="5"/>
  <c r="U2009" i="5"/>
  <c r="T2009" i="5"/>
  <c r="S2009" i="5"/>
  <c r="R2009" i="5"/>
  <c r="Q2009" i="5"/>
  <c r="P2009" i="5"/>
  <c r="O2009" i="5"/>
  <c r="N2009" i="5"/>
  <c r="M2009" i="5"/>
  <c r="L2009" i="5"/>
  <c r="AD2008" i="5"/>
  <c r="AC2008" i="5"/>
  <c r="AB2008" i="5"/>
  <c r="AA2008" i="5"/>
  <c r="Z2008" i="5"/>
  <c r="Y2008" i="5"/>
  <c r="X2008" i="5"/>
  <c r="W2008" i="5"/>
  <c r="V2008" i="5"/>
  <c r="U2008" i="5"/>
  <c r="T2008" i="5"/>
  <c r="S2008" i="5"/>
  <c r="R2008" i="5"/>
  <c r="Q2008" i="5"/>
  <c r="P2008" i="5"/>
  <c r="O2008" i="5"/>
  <c r="N2008" i="5"/>
  <c r="M2008" i="5"/>
  <c r="L2008" i="5"/>
  <c r="AD2007" i="5"/>
  <c r="AC2007" i="5"/>
  <c r="AB2007" i="5"/>
  <c r="AA2007" i="5"/>
  <c r="Z2007" i="5"/>
  <c r="Y2007" i="5"/>
  <c r="X2007" i="5"/>
  <c r="W2007" i="5"/>
  <c r="V2007" i="5"/>
  <c r="U2007" i="5"/>
  <c r="T2007" i="5"/>
  <c r="S2007" i="5"/>
  <c r="R2007" i="5"/>
  <c r="Q2007" i="5"/>
  <c r="P2007" i="5"/>
  <c r="O2007" i="5"/>
  <c r="N2007" i="5"/>
  <c r="M2007" i="5"/>
  <c r="L2007" i="5"/>
  <c r="AD2006" i="5"/>
  <c r="AC2006" i="5"/>
  <c r="AB2006" i="5"/>
  <c r="AA2006" i="5"/>
  <c r="Z2006" i="5"/>
  <c r="Y2006" i="5"/>
  <c r="X2006" i="5"/>
  <c r="W2006" i="5"/>
  <c r="V2006" i="5"/>
  <c r="U2006" i="5"/>
  <c r="T2006" i="5"/>
  <c r="S2006" i="5"/>
  <c r="R2006" i="5"/>
  <c r="Q2006" i="5"/>
  <c r="P2006" i="5"/>
  <c r="O2006" i="5"/>
  <c r="N2006" i="5"/>
  <c r="M2006" i="5"/>
  <c r="L2006" i="5"/>
  <c r="AD2005" i="5"/>
  <c r="AC2005" i="5"/>
  <c r="AB2005" i="5"/>
  <c r="AA2005" i="5"/>
  <c r="Z2005" i="5"/>
  <c r="Y2005" i="5"/>
  <c r="X2005" i="5"/>
  <c r="W2005" i="5"/>
  <c r="V2005" i="5"/>
  <c r="U2005" i="5"/>
  <c r="T2005" i="5"/>
  <c r="S2005" i="5"/>
  <c r="R2005" i="5"/>
  <c r="Q2005" i="5"/>
  <c r="P2005" i="5"/>
  <c r="O2005" i="5"/>
  <c r="N2005" i="5"/>
  <c r="M2005" i="5"/>
  <c r="L2005" i="5"/>
  <c r="AD2004" i="5"/>
  <c r="AC2004" i="5"/>
  <c r="AB2004" i="5"/>
  <c r="AA2004" i="5"/>
  <c r="Z2004" i="5"/>
  <c r="Y2004" i="5"/>
  <c r="X2004" i="5"/>
  <c r="W2004" i="5"/>
  <c r="V2004" i="5"/>
  <c r="U2004" i="5"/>
  <c r="T2004" i="5"/>
  <c r="S2004" i="5"/>
  <c r="R2004" i="5"/>
  <c r="Q2004" i="5"/>
  <c r="P2004" i="5"/>
  <c r="O2004" i="5"/>
  <c r="N2004" i="5"/>
  <c r="M2004" i="5"/>
  <c r="L2004" i="5"/>
  <c r="AD2003" i="5"/>
  <c r="AC2003" i="5"/>
  <c r="AB2003" i="5"/>
  <c r="AA2003" i="5"/>
  <c r="Z2003" i="5"/>
  <c r="Y2003" i="5"/>
  <c r="X2003" i="5"/>
  <c r="W2003" i="5"/>
  <c r="V2003" i="5"/>
  <c r="U2003" i="5"/>
  <c r="T2003" i="5"/>
  <c r="S2003" i="5"/>
  <c r="R2003" i="5"/>
  <c r="Q2003" i="5"/>
  <c r="P2003" i="5"/>
  <c r="O2003" i="5"/>
  <c r="N2003" i="5"/>
  <c r="M2003" i="5"/>
  <c r="L2003" i="5"/>
  <c r="AD2002" i="5"/>
  <c r="AC2002" i="5"/>
  <c r="AB2002" i="5"/>
  <c r="AA2002" i="5"/>
  <c r="Z2002" i="5"/>
  <c r="Y2002" i="5"/>
  <c r="X2002" i="5"/>
  <c r="W2002" i="5"/>
  <c r="V2002" i="5"/>
  <c r="U2002" i="5"/>
  <c r="T2002" i="5"/>
  <c r="S2002" i="5"/>
  <c r="R2002" i="5"/>
  <c r="Q2002" i="5"/>
  <c r="P2002" i="5"/>
  <c r="O2002" i="5"/>
  <c r="N2002" i="5"/>
  <c r="M2002" i="5"/>
  <c r="L2002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Y649" i="1"/>
  <c r="X649" i="1"/>
  <c r="Y648" i="1"/>
  <c r="X648" i="1"/>
  <c r="Y647" i="1"/>
  <c r="X647" i="1"/>
  <c r="Y646" i="1"/>
  <c r="X646" i="1"/>
  <c r="Y645" i="1"/>
  <c r="X645" i="1"/>
  <c r="Y644" i="1"/>
  <c r="X644" i="1"/>
  <c r="Y643" i="1"/>
  <c r="X643" i="1"/>
  <c r="Y642" i="1"/>
  <c r="X642" i="1"/>
  <c r="Y641" i="1"/>
  <c r="X641" i="1"/>
  <c r="Y640" i="1"/>
  <c r="X640" i="1"/>
  <c r="Y639" i="1"/>
  <c r="X639" i="1"/>
  <c r="Y638" i="1"/>
  <c r="X638" i="1"/>
  <c r="Y637" i="1"/>
  <c r="X637" i="1"/>
  <c r="Y636" i="1"/>
  <c r="X636" i="1"/>
  <c r="Y635" i="1"/>
  <c r="X635" i="1"/>
  <c r="Y634" i="1"/>
  <c r="X634" i="1"/>
  <c r="Y633" i="1"/>
  <c r="X633" i="1"/>
  <c r="Y632" i="1"/>
  <c r="X632" i="1"/>
  <c r="Y631" i="1"/>
  <c r="X631" i="1"/>
  <c r="Y630" i="1"/>
  <c r="X630" i="1"/>
  <c r="Y629" i="1"/>
  <c r="X629" i="1"/>
  <c r="Y628" i="1"/>
  <c r="X628" i="1"/>
  <c r="Y627" i="1"/>
  <c r="X627" i="1"/>
  <c r="Y626" i="1"/>
  <c r="X626" i="1"/>
  <c r="Y625" i="1"/>
  <c r="X625" i="1"/>
  <c r="Y624" i="1"/>
  <c r="X624" i="1"/>
  <c r="Y623" i="1"/>
  <c r="X623" i="1"/>
  <c r="Y622" i="1"/>
  <c r="X622" i="1"/>
  <c r="Y621" i="1"/>
  <c r="X621" i="1"/>
  <c r="Y620" i="1"/>
  <c r="X620" i="1"/>
  <c r="Y619" i="1"/>
  <c r="X619" i="1"/>
  <c r="Y618" i="1"/>
  <c r="X618" i="1"/>
  <c r="Y617" i="1"/>
  <c r="X617" i="1"/>
  <c r="Y616" i="1"/>
  <c r="X616" i="1"/>
  <c r="Y615" i="1"/>
  <c r="X615" i="1"/>
  <c r="Y614" i="1"/>
  <c r="X614" i="1"/>
  <c r="Y613" i="1"/>
  <c r="X613" i="1"/>
  <c r="Y612" i="1"/>
  <c r="X612" i="1"/>
  <c r="Y611" i="1"/>
  <c r="X611" i="1"/>
  <c r="Y610" i="1"/>
  <c r="X610" i="1"/>
  <c r="Y609" i="1"/>
  <c r="X609" i="1"/>
  <c r="Y608" i="1"/>
  <c r="X608" i="1"/>
  <c r="Y607" i="1"/>
  <c r="X607" i="1"/>
  <c r="Y606" i="1"/>
  <c r="X606" i="1"/>
  <c r="Y605" i="1"/>
  <c r="X605" i="1"/>
  <c r="Y604" i="1"/>
  <c r="X604" i="1"/>
  <c r="Y603" i="1"/>
  <c r="X603" i="1"/>
  <c r="Y602" i="1"/>
  <c r="X602" i="1"/>
  <c r="Y601" i="1"/>
  <c r="X601" i="1"/>
  <c r="Y600" i="1"/>
  <c r="X600" i="1"/>
  <c r="Y599" i="1"/>
  <c r="X599" i="1"/>
  <c r="Y598" i="1"/>
  <c r="X598" i="1"/>
  <c r="Y597" i="1"/>
  <c r="X597" i="1"/>
  <c r="Y596" i="1"/>
  <c r="X596" i="1"/>
  <c r="Y595" i="1"/>
  <c r="X595" i="1"/>
  <c r="Y594" i="1"/>
  <c r="X594" i="1"/>
  <c r="Y593" i="1"/>
  <c r="X593" i="1"/>
  <c r="Y592" i="1"/>
  <c r="X592" i="1"/>
  <c r="Y591" i="1"/>
  <c r="X591" i="1"/>
  <c r="Y590" i="1"/>
  <c r="X590" i="1"/>
  <c r="Y589" i="1"/>
  <c r="X589" i="1"/>
  <c r="Y588" i="1"/>
  <c r="X588" i="1"/>
  <c r="Y587" i="1"/>
  <c r="X587" i="1"/>
  <c r="Y586" i="1"/>
  <c r="X586" i="1"/>
  <c r="Y585" i="1"/>
  <c r="X585" i="1"/>
  <c r="Y584" i="1"/>
  <c r="X584" i="1"/>
  <c r="Y583" i="1"/>
  <c r="X583" i="1"/>
  <c r="Y582" i="1"/>
  <c r="X582" i="1"/>
  <c r="Y581" i="1"/>
  <c r="X581" i="1"/>
  <c r="Y580" i="1"/>
  <c r="X580" i="1"/>
  <c r="Y579" i="1"/>
  <c r="X579" i="1"/>
  <c r="Y578" i="1"/>
  <c r="X578" i="1"/>
  <c r="Y577" i="1"/>
  <c r="X577" i="1"/>
  <c r="Y576" i="1"/>
  <c r="X576" i="1"/>
  <c r="Y575" i="1"/>
  <c r="X575" i="1"/>
  <c r="Y574" i="1"/>
  <c r="X574" i="1"/>
  <c r="Y573" i="1"/>
  <c r="X573" i="1"/>
  <c r="Y572" i="1"/>
  <c r="X572" i="1"/>
  <c r="Y571" i="1"/>
  <c r="X571" i="1"/>
  <c r="Y570" i="1"/>
  <c r="X570" i="1"/>
  <c r="Y569" i="1"/>
  <c r="X569" i="1"/>
  <c r="Y568" i="1"/>
  <c r="X568" i="1"/>
  <c r="Y567" i="1"/>
  <c r="X567" i="1"/>
  <c r="Y566" i="1"/>
  <c r="X566" i="1"/>
  <c r="Y565" i="1"/>
  <c r="X565" i="1"/>
  <c r="Y564" i="1"/>
  <c r="X564" i="1"/>
  <c r="Y563" i="1"/>
  <c r="X563" i="1"/>
  <c r="Y562" i="1"/>
  <c r="X562" i="1"/>
  <c r="Y561" i="1"/>
  <c r="X561" i="1"/>
  <c r="Y560" i="1"/>
  <c r="X560" i="1"/>
  <c r="B4" i="12"/>
  <c r="B5" i="12" s="1"/>
  <c r="A4" i="12"/>
  <c r="A1" i="11"/>
  <c r="C372" i="4"/>
  <c r="C35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M1759" i="5"/>
  <c r="L1759" i="5"/>
  <c r="M1758" i="5"/>
  <c r="L1758" i="5"/>
  <c r="M1757" i="5"/>
  <c r="L1757" i="5"/>
  <c r="A1758" i="5" s="1"/>
  <c r="M1756" i="5"/>
  <c r="L1756" i="5"/>
  <c r="A1757" i="5" s="1"/>
  <c r="M1755" i="5"/>
  <c r="L1755" i="5"/>
  <c r="M1754" i="5"/>
  <c r="L1754" i="5"/>
  <c r="A1755" i="5" s="1"/>
  <c r="M1753" i="5"/>
  <c r="L1753" i="5"/>
  <c r="M1752" i="5"/>
  <c r="L1752" i="5"/>
  <c r="A1753" i="5" s="1"/>
  <c r="M1751" i="5"/>
  <c r="L1751" i="5"/>
  <c r="A1752" i="5" s="1"/>
  <c r="M1750" i="5"/>
  <c r="L1750" i="5"/>
  <c r="A1751" i="5" s="1"/>
  <c r="M1749" i="5"/>
  <c r="L1749" i="5"/>
  <c r="M1748" i="5"/>
  <c r="L1748" i="5"/>
  <c r="A1749" i="5" s="1"/>
  <c r="M1747" i="5"/>
  <c r="L1747" i="5"/>
  <c r="A1748" i="5" s="1"/>
  <c r="M1746" i="5"/>
  <c r="L1746" i="5"/>
  <c r="A1747" i="5" s="1"/>
  <c r="M1745" i="5"/>
  <c r="L1745" i="5"/>
  <c r="A1746" i="5" s="1"/>
  <c r="M1744" i="5"/>
  <c r="L1744" i="5"/>
  <c r="A1745" i="5" s="1"/>
  <c r="M1743" i="5"/>
  <c r="L1743" i="5"/>
  <c r="A1744" i="5" s="1"/>
  <c r="M1742" i="5"/>
  <c r="L1742" i="5"/>
  <c r="A1743" i="5" s="1"/>
  <c r="M1741" i="5"/>
  <c r="L1741" i="5"/>
  <c r="A1742" i="5" s="1"/>
  <c r="M1740" i="5"/>
  <c r="L1740" i="5"/>
  <c r="A1741" i="5" s="1"/>
  <c r="M1739" i="5"/>
  <c r="L1739" i="5"/>
  <c r="A1740" i="5" s="1"/>
  <c r="M1738" i="5"/>
  <c r="L1738" i="5"/>
  <c r="A1739" i="5" s="1"/>
  <c r="M1737" i="5"/>
  <c r="L1737" i="5"/>
  <c r="A1738" i="5" s="1"/>
  <c r="M1736" i="5"/>
  <c r="L1736" i="5"/>
  <c r="A1737" i="5" s="1"/>
  <c r="M1735" i="5"/>
  <c r="L1735" i="5"/>
  <c r="A1736" i="5" s="1"/>
  <c r="M1734" i="5"/>
  <c r="L1734" i="5"/>
  <c r="A1735" i="5" s="1"/>
  <c r="M1733" i="5"/>
  <c r="L1733" i="5"/>
  <c r="A1734" i="5" s="1"/>
  <c r="M1732" i="5"/>
  <c r="L1732" i="5"/>
  <c r="A1733" i="5" s="1"/>
  <c r="M1731" i="5"/>
  <c r="L1731" i="5"/>
  <c r="A1732" i="5" s="1"/>
  <c r="M1730" i="5"/>
  <c r="L1730" i="5"/>
  <c r="A1731" i="5" s="1"/>
  <c r="M1729" i="5"/>
  <c r="L1729" i="5"/>
  <c r="A1730" i="5" s="1"/>
  <c r="M1728" i="5"/>
  <c r="L1728" i="5"/>
  <c r="A1729" i="5" s="1"/>
  <c r="M1727" i="5"/>
  <c r="L1727" i="5"/>
  <c r="A1728" i="5" s="1"/>
  <c r="M1726" i="5"/>
  <c r="L1726" i="5"/>
  <c r="A1727" i="5" s="1"/>
  <c r="M1725" i="5"/>
  <c r="L1725" i="5"/>
  <c r="A1726" i="5" s="1"/>
  <c r="M1724" i="5"/>
  <c r="L1724" i="5"/>
  <c r="A1725" i="5" s="1"/>
  <c r="M1723" i="5"/>
  <c r="L1723" i="5"/>
  <c r="A1724" i="5" s="1"/>
  <c r="M1722" i="5"/>
  <c r="L1722" i="5"/>
  <c r="A1723" i="5" s="1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A1770" i="5" s="1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A1768" i="5" s="1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A1767" i="5" s="1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A1766" i="5" s="1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A1765" i="5" s="1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A1762" i="5" s="1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A1722" i="5" s="1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A1718" i="5" s="1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A1715" i="5" s="1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A1714" i="5" s="1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A1713" i="5" s="1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A1710" i="5" s="1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A1707" i="5" s="1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A1702" i="5" s="1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A1699" i="5" s="1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A1698" i="5" s="1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A1697" i="5" s="1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A1694" i="5" s="1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A1690" i="5" s="1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A1689" i="5" s="1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A1686" i="5" s="1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A1681" i="5" s="1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A1678" i="5" s="1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A1674" i="5" s="1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A1673" i="5" s="1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A1670" i="5" s="1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A1668" i="5" s="1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A1666" i="5" s="1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A1665" i="5" s="1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A1662" i="5" s="1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A1660" i="5" s="1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A1659" i="5" s="1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A1658" i="5" s="1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A1657" i="5" s="1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A1654" i="5" s="1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A1651" i="5" s="1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A1650" i="5" s="1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A1649" i="5" s="1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A1646" i="5" s="1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A1644" i="5" s="1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A1643" i="5" s="1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A1642" i="5" s="1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A1641" i="5" s="1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A1638" i="5" s="1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A1636" i="5" s="1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A1635" i="5" s="1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A1634" i="5" s="1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A1633" i="5" s="1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A1630" i="5" s="1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A1628" i="5" s="1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A1627" i="5" s="1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A1626" i="5" s="1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A1625" i="5" s="1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A1622" i="5" s="1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A1619" i="5" s="1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A1618" i="5" s="1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A1617" i="5" s="1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A1614" i="5" s="1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A1611" i="5" s="1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A1609" i="5" s="1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A1606" i="5" s="1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A1603" i="5" s="1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A1602" i="5" s="1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A1601" i="5" s="1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A1598" i="5" s="1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A1596" i="5" s="1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A1595" i="5" s="1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A1594" i="5" s="1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A1593" i="5" s="1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A1590" i="5" s="1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A1587" i="5" s="1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A1586" i="5" s="1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A1585" i="5" s="1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A1582" i="5" s="1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A1580" i="5" s="1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A1578" i="5" s="1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A1577" i="5" s="1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A1574" i="5" s="1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A1572" i="5" s="1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A1571" i="5" s="1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A1570" i="5" s="1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A1569" i="5" s="1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A1566" i="5" s="1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A1563" i="5" s="1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A1562" i="5" s="1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A1558" i="5" s="1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A1555" i="5" s="1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A1554" i="5" s="1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A1553" i="5" s="1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A1550" i="5" s="1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A1548" i="5" s="1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A1547" i="5" s="1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A1546" i="5" s="1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A1545" i="5" s="1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A1542" i="5" s="1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A1540" i="5" s="1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A1539" i="5" s="1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A1538" i="5" s="1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A1537" i="5" s="1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A1534" i="5" s="1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A1532" i="5" s="1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A1530" i="5" s="1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A1529" i="5" s="1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A1526" i="5" s="1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A1524" i="5" s="1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A1523" i="5" s="1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A1522" i="5" s="1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A1521" i="5" s="1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A1518" i="5" s="1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A1515" i="5" s="1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A1514" i="5" s="1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A1513" i="5" s="1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A1510" i="5" s="1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A1508" i="5" s="1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A1507" i="5" s="1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A1506" i="5" s="1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A1505" i="5" s="1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A1502" i="5" s="1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A1499" i="5" s="1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A1498" i="5" s="1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A1497" i="5" s="1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A1494" i="5" s="1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A1492" i="5" s="1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A1491" i="5" s="1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A1490" i="5" s="1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A1489" i="5" s="1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A1486" i="5" s="1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A1484" i="5" s="1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A1483" i="5" s="1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A1482" i="5" s="1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A1481" i="5" s="1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A1478" i="5" s="1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A1476" i="5" s="1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A1475" i="5" s="1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A1474" i="5" s="1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A1473" i="5" s="1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A1470" i="5" s="1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A1468" i="5" s="1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A1466" i="5" s="1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A1465" i="5" s="1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A1462" i="5" s="1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A1460" i="5" s="1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A1459" i="5" s="1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A1458" i="5" s="1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A1457" i="5" s="1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A1454" i="5" s="1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A1452" i="5" s="1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A1451" i="5" s="1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A1450" i="5" s="1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A1449" i="5" s="1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A1446" i="5" s="1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A1443" i="5" s="1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A1442" i="5" s="1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A1441" i="5" s="1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A1438" i="5" s="1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A1435" i="5" s="1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A1434" i="5" s="1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A1433" i="5" s="1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A1430" i="5" s="1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A1427" i="5" s="1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A1426" i="5" s="1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A1425" i="5" s="1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A1422" i="5" s="1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A1420" i="5" s="1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A1419" i="5" s="1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A1418" i="5" s="1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A1414" i="5" s="1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A1412" i="5" s="1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A1411" i="5" s="1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A1410" i="5" s="1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A1409" i="5" s="1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A1406" i="5" s="1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A1404" i="5" s="1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A1403" i="5" s="1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A1402" i="5" s="1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A1401" i="5" s="1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A1398" i="5" s="1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A1396" i="5" s="1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A1395" i="5" s="1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A1394" i="5" s="1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A1393" i="5" s="1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A1390" i="5" s="1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A1388" i="5" s="1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A1387" i="5" s="1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A1386" i="5" s="1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A1385" i="5" s="1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A1382" i="5" s="1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A1379" i="5" s="1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A1378" i="5" s="1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A1377" i="5" s="1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A1374" i="5" s="1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A1371" i="5" s="1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A1370" i="5" s="1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A1369" i="5" s="1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A1366" i="5" s="1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A1363" i="5" s="1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A1362" i="5" s="1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A1361" i="5" s="1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A1358" i="5" s="1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A1355" i="5" s="1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A1354" i="5" s="1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A1353" i="5" s="1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A1350" i="5" s="1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A1348" i="5" s="1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A1347" i="5" s="1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A1346" i="5" s="1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A1345" i="5" s="1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A1342" i="5" s="1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A1339" i="5" s="1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A1338" i="5" s="1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A1337" i="5" s="1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A1334" i="5" s="1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A1332" i="5" s="1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A1331" i="5" s="1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A1330" i="5" s="1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A1329" i="5" s="1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A1326" i="5" s="1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A1323" i="5" s="1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A1322" i="5" s="1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A1321" i="5" s="1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A1318" i="5" s="1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A1316" i="5" s="1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A1315" i="5" s="1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A1313" i="5" s="1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A1310" i="5" s="1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A1307" i="5" s="1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A1306" i="5" s="1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A1305" i="5" s="1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A1302" i="5" s="1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A1300" i="5" s="1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A1299" i="5" s="1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A1298" i="5" s="1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A1297" i="5" s="1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A1294" i="5" s="1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A1291" i="5" s="1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A1290" i="5" s="1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A1289" i="5" s="1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A1286" i="5" s="1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A1284" i="5" s="1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A1283" i="5" s="1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A1282" i="5" s="1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A1281" i="5" s="1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A1278" i="5" s="1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A1275" i="5" s="1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A1274" i="5" s="1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A1273" i="5" s="1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A1270" i="5" s="1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A1268" i="5" s="1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A1265" i="5" s="1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A1262" i="5" s="1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A1260" i="5" s="1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A1258" i="5" s="1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A1257" i="5" s="1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A1254" i="5" s="1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A1251" i="5" s="1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A1250" i="5" s="1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A1249" i="5" s="1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A1246" i="5" s="1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A1243" i="5" s="1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A1242" i="5" s="1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A1241" i="5" s="1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A1238" i="5" s="1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A1236" i="5" s="1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A1235" i="5" s="1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A1234" i="5" s="1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A1233" i="5" s="1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A1230" i="5" s="1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A1228" i="5" s="1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A1227" i="5" s="1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A1226" i="5" s="1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A1225" i="5" s="1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A1222" i="5" s="1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A1220" i="5" s="1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A1219" i="5" s="1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A1218" i="5" s="1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A1217" i="5" s="1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A1214" i="5" s="1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A1212" i="5" s="1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A1211" i="5" s="1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A1210" i="5" s="1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A1209" i="5" s="1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A1206" i="5" s="1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A1204" i="5" s="1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A1203" i="5" s="1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A1202" i="5" s="1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A1201" i="5" s="1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A1198" i="5" s="1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A1196" i="5" s="1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A1194" i="5" s="1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A1193" i="5" s="1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A1190" i="5" s="1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A1188" i="5" s="1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A1187" i="5" s="1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A1186" i="5" s="1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A1185" i="5" s="1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A1182" i="5" s="1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A1180" i="5" s="1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A1179" i="5" s="1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A1178" i="5" s="1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A1177" i="5" s="1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A1174" i="5" s="1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A1172" i="5" s="1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A1171" i="5" s="1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A1170" i="5" s="1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A1166" i="5" s="1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A1164" i="5" s="1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A1163" i="5" s="1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A1162" i="5" s="1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A1161" i="5" s="1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A1158" i="5" s="1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A1156" i="5" s="1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A1155" i="5" s="1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A1154" i="5" s="1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A1153" i="5" s="1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A1150" i="5" s="1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A1148" i="5" s="1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A1147" i="5" s="1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A1145" i="5" s="1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A1142" i="5" s="1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A1140" i="5" s="1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A1139" i="5" s="1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A1138" i="5" s="1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A1137" i="5" s="1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A1134" i="5" s="1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A1132" i="5" s="1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A1131" i="5" s="1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A1130" i="5" s="1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A1129" i="5" s="1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A1127" i="5" s="1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A1126" i="5" s="1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A1124" i="5" s="1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A1122" i="5" s="1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A1121" i="5" s="1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A1118" i="5" s="1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A1117" i="5" s="1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A1116" i="5" s="1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A1115" i="5" s="1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A1114" i="5" s="1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A1113" i="5" s="1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A1111" i="5" s="1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A1110" i="5" s="1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A1108" i="5" s="1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A1107" i="5" s="1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A1106" i="5" s="1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A1105" i="5" s="1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A1102" i="5" s="1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A1099" i="5" s="1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A1098" i="5" s="1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A1097" i="5" s="1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A1094" i="5" s="1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A1093" i="5" s="1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A1092" i="5" s="1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A1091" i="5" s="1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A1090" i="5" s="1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A1089" i="5" s="1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A1087" i="5" s="1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A1086" i="5" s="1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A1083" i="5" s="1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A1082" i="5" s="1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A1081" i="5" s="1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A1078" i="5" s="1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A1076" i="5" s="1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A1075" i="5" s="1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A1074" i="5" s="1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A1073" i="5" s="1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A1070" i="5" s="1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A1069" i="5" s="1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A1066" i="5" s="1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A1065" i="5" s="1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A1062" i="5" s="1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A1061" i="5" s="1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A1060" i="5" s="1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A1059" i="5" s="1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A1058" i="5" s="1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A1057" i="5" s="1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A1055" i="5" s="1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A1054" i="5" s="1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A1053" i="5" s="1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A1052" i="5" s="1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A1051" i="5" s="1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A1050" i="5" s="1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A1049" i="5" s="1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A1047" i="5" s="1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A1046" i="5" s="1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A1045" i="5" s="1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A1044" i="5" s="1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A1043" i="5" s="1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A1042" i="5" s="1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A1041" i="5" s="1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A1038" i="5" s="1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A1037" i="5" s="1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A1036" i="5" s="1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A1035" i="5" s="1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A1034" i="5" s="1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A1033" i="5" s="1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A1031" i="5" s="1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A1030" i="5" s="1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A1028" i="5" s="1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A1027" i="5" s="1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A1026" i="5" s="1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A1025" i="5" s="1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A1022" i="5" s="1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A1021" i="5" s="1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A1020" i="5" s="1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A1019" i="5" s="1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A1018" i="5" s="1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A1017" i="5" s="1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A1014" i="5" s="1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A1013" i="5" s="1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A1012" i="5" s="1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A1011" i="5" s="1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A1010" i="5" s="1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A1009" i="5" s="1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A1007" i="5" s="1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A1006" i="5" s="1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A1005" i="5" s="1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A1004" i="5" s="1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A1003" i="5" s="1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A1002" i="5" s="1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A1001" i="5" s="1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A999" i="5" s="1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A998" i="5" s="1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A997" i="5" s="1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A996" i="5" s="1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A995" i="5" s="1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A994" i="5" s="1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A993" i="5" s="1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A991" i="5" s="1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A990" i="5" s="1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A988" i="5" s="1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A987" i="5" s="1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A986" i="5" s="1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A985" i="5" s="1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A983" i="5" s="1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A982" i="5" s="1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A981" i="5" s="1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A979" i="5" s="1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A978" i="5" s="1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A977" i="5" s="1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A975" i="5" s="1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A974" i="5" s="1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A973" i="5" s="1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A972" i="5" s="1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A971" i="5" s="1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A970" i="5" s="1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A969" i="5" s="1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A966" i="5" s="1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A965" i="5" s="1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A964" i="5" s="1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A963" i="5" s="1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A962" i="5" s="1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A961" i="5" s="1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A959" i="5" s="1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A958" i="5" s="1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A957" i="5" s="1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A956" i="5" s="1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A955" i="5" s="1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A954" i="5" s="1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A953" i="5" s="1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A951" i="5" s="1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A950" i="5" s="1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A949" i="5" s="1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A948" i="5" s="1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A947" i="5" s="1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A946" i="5" s="1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A945" i="5" s="1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A943" i="5" s="1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A942" i="5" s="1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A941" i="5" s="1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A939" i="5" s="1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A938" i="5" s="1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A937" i="5" s="1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A934" i="5" s="1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A933" i="5" s="1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A932" i="5" s="1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A931" i="5" s="1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A929" i="5" s="1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A927" i="5" s="1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A926" i="5" s="1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A925" i="5" s="1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A923" i="5" s="1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A922" i="5" s="1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A921" i="5" s="1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A919" i="5" s="1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A918" i="5" s="1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A916" i="5" s="1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A915" i="5" s="1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A914" i="5" s="1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A913" i="5" s="1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A911" i="5" s="1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A910" i="5" s="1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A909" i="5" s="1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A908" i="5" s="1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A907" i="5" s="1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A906" i="5" s="1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A905" i="5" s="1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A904" i="5" s="1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A903" i="5" s="1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A902" i="5" s="1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A901" i="5" s="1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A900" i="5" s="1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A899" i="5" s="1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A898" i="5" s="1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A897" i="5" s="1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A896" i="5" s="1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A895" i="5" s="1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A894" i="5" s="1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A893" i="5" s="1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A891" i="5" s="1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A890" i="5" s="1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A889" i="5" s="1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A887" i="5" s="1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A886" i="5" s="1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A885" i="5" s="1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A884" i="5" s="1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A883" i="5" s="1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A882" i="5" s="1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A881" i="5" s="1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A1772" i="5"/>
  <c r="A1720" i="5"/>
  <c r="A1600" i="5"/>
  <c r="A1599" i="5"/>
  <c r="A1597" i="5"/>
  <c r="A1536" i="5"/>
  <c r="A1535" i="5"/>
  <c r="A1533" i="5"/>
  <c r="A1531" i="5"/>
  <c r="A1528" i="5"/>
  <c r="A1527" i="5"/>
  <c r="A1501" i="5"/>
  <c r="A1495" i="5"/>
  <c r="A1493" i="5"/>
  <c r="A1488" i="5"/>
  <c r="A1487" i="5"/>
  <c r="A1485" i="5"/>
  <c r="A1480" i="5"/>
  <c r="A1479" i="5"/>
  <c r="A1477" i="5"/>
  <c r="A1437" i="5"/>
  <c r="A1436" i="5"/>
  <c r="A1408" i="5"/>
  <c r="A1407" i="5"/>
  <c r="A1405" i="5"/>
  <c r="A1400" i="5"/>
  <c r="A1357" i="5"/>
  <c r="A1356" i="5"/>
  <c r="A1352" i="5"/>
  <c r="A1351" i="5"/>
  <c r="A1349" i="5"/>
  <c r="A1344" i="5"/>
  <c r="A1343" i="5"/>
  <c r="A1341" i="5"/>
  <c r="A1340" i="5"/>
  <c r="A1336" i="5"/>
  <c r="A1335" i="5"/>
  <c r="A1333" i="5"/>
  <c r="A1328" i="5"/>
  <c r="A1327" i="5"/>
  <c r="A1325" i="5"/>
  <c r="A1324" i="5"/>
  <c r="A1320" i="5"/>
  <c r="A1319" i="5"/>
  <c r="A1317" i="5"/>
  <c r="A1314" i="5"/>
  <c r="A1312" i="5"/>
  <c r="A1311" i="5"/>
  <c r="A1309" i="5"/>
  <c r="A1308" i="5"/>
  <c r="A1304" i="5"/>
  <c r="A1303" i="5"/>
  <c r="A1301" i="5"/>
  <c r="A1296" i="5"/>
  <c r="A1295" i="5"/>
  <c r="A1293" i="5"/>
  <c r="A1292" i="5"/>
  <c r="A1288" i="5"/>
  <c r="A1287" i="5"/>
  <c r="A1285" i="5"/>
  <c r="A1280" i="5"/>
  <c r="A1279" i="5"/>
  <c r="A1277" i="5"/>
  <c r="A1276" i="5"/>
  <c r="A1229" i="5"/>
  <c r="A1216" i="5"/>
  <c r="A1215" i="5"/>
  <c r="A1213" i="5"/>
  <c r="A1208" i="5"/>
  <c r="A1207" i="5"/>
  <c r="A1205" i="5"/>
  <c r="A1144" i="5"/>
  <c r="A1143" i="5"/>
  <c r="A1141" i="5"/>
  <c r="A1136" i="5"/>
  <c r="A1135" i="5"/>
  <c r="A1133" i="5"/>
  <c r="A1128" i="5"/>
  <c r="A1088" i="5"/>
  <c r="A1085" i="5"/>
  <c r="A1084" i="5"/>
  <c r="A1040" i="5"/>
  <c r="A1024" i="5"/>
  <c r="A1023" i="5"/>
  <c r="A1000" i="5"/>
  <c r="A984" i="5"/>
  <c r="A980" i="5"/>
  <c r="A1672" i="5"/>
  <c r="A1652" i="5"/>
  <c r="A1639" i="5"/>
  <c r="A1399" i="5"/>
  <c r="A1721" i="5"/>
  <c r="A1671" i="5"/>
  <c r="A1719" i="5"/>
  <c r="A1706" i="5"/>
  <c r="A1771" i="5"/>
  <c r="A1705" i="5"/>
  <c r="A1704" i="5"/>
  <c r="A1703" i="5"/>
  <c r="A1701" i="5"/>
  <c r="A1759" i="5"/>
  <c r="A1754" i="5"/>
  <c r="A1700" i="5"/>
  <c r="A1696" i="5"/>
  <c r="A1695" i="5"/>
  <c r="A1756" i="5"/>
  <c r="A1717" i="5"/>
  <c r="A1716" i="5"/>
  <c r="A1711" i="5"/>
  <c r="A1692" i="5"/>
  <c r="A1669" i="5"/>
  <c r="A1667" i="5"/>
  <c r="A1016" i="5"/>
  <c r="A1616" i="5"/>
  <c r="A1200" i="5"/>
  <c r="A1080" i="5"/>
  <c r="A1079" i="5"/>
  <c r="A1077" i="5"/>
  <c r="A1199" i="5"/>
  <c r="A1039" i="5"/>
  <c r="A1015" i="5"/>
  <c r="A1048" i="5"/>
  <c r="A1472" i="5"/>
  <c r="A1397" i="5"/>
  <c r="A1272" i="5"/>
  <c r="A1615" i="5"/>
  <c r="A1471" i="5"/>
  <c r="A1592" i="5"/>
  <c r="A1591" i="5"/>
  <c r="A1271" i="5"/>
  <c r="A1269" i="5"/>
  <c r="A1267" i="5"/>
  <c r="A1266" i="5"/>
  <c r="A1264" i="5"/>
  <c r="A1263" i="5"/>
  <c r="A1261" i="5"/>
  <c r="A1259" i="5"/>
  <c r="A1392" i="5"/>
  <c r="A1256" i="5"/>
  <c r="A1500" i="5"/>
  <c r="A1391" i="5"/>
  <c r="A1255" i="5"/>
  <c r="A1125" i="5"/>
  <c r="A1389" i="5"/>
  <c r="A1253" i="5"/>
  <c r="A1252" i="5"/>
  <c r="A1525" i="5"/>
  <c r="A1469" i="5"/>
  <c r="A1544" i="5"/>
  <c r="A1360" i="5"/>
  <c r="A1467" i="5"/>
  <c r="A1224" i="5"/>
  <c r="A1223" i="5"/>
  <c r="A1605" i="5"/>
  <c r="A1432" i="5"/>
  <c r="A1157" i="5"/>
  <c r="A1655" i="5"/>
  <c r="A1589" i="5"/>
  <c r="A1431" i="5"/>
  <c r="A1691" i="5"/>
  <c r="A1653" i="5"/>
  <c r="A1588" i="5"/>
  <c r="A1197" i="5"/>
  <c r="A1195" i="5"/>
  <c r="A1359" i="5"/>
  <c r="A1192" i="5"/>
  <c r="A1191" i="5"/>
  <c r="A1123" i="5"/>
  <c r="A1189" i="5"/>
  <c r="A1184" i="5"/>
  <c r="A1120" i="5"/>
  <c r="A1072" i="5"/>
  <c r="A1071" i="5"/>
  <c r="A1183" i="5"/>
  <c r="A1119" i="5"/>
  <c r="A1221" i="5"/>
  <c r="A1181" i="5"/>
  <c r="A1248" i="5"/>
  <c r="A1384" i="5"/>
  <c r="A930" i="5"/>
  <c r="A1383" i="5"/>
  <c r="A1688" i="5"/>
  <c r="A1769" i="5"/>
  <c r="A1708" i="5"/>
  <c r="A1152" i="5"/>
  <c r="A1151" i="5"/>
  <c r="A1464" i="5"/>
  <c r="A1381" i="5"/>
  <c r="A1247" i="5"/>
  <c r="A1463" i="5"/>
  <c r="A1380" i="5"/>
  <c r="A1068" i="5"/>
  <c r="A1543" i="5"/>
  <c r="A1541" i="5"/>
  <c r="A1245" i="5"/>
  <c r="A1244" i="5"/>
  <c r="A1620" i="5"/>
  <c r="A1461" i="5"/>
  <c r="A1520" i="5"/>
  <c r="A1519" i="5"/>
  <c r="A1240" i="5"/>
  <c r="A1239" i="5"/>
  <c r="A1429" i="5"/>
  <c r="A1428" i="5"/>
  <c r="A1424" i="5"/>
  <c r="A1423" i="5"/>
  <c r="A1421" i="5"/>
  <c r="A1237" i="5"/>
  <c r="A1517" i="5"/>
  <c r="A1516" i="5"/>
  <c r="A1417" i="5"/>
  <c r="A1664" i="5"/>
  <c r="A1149" i="5"/>
  <c r="A1176" i="5"/>
  <c r="A1456" i="5"/>
  <c r="A1175" i="5"/>
  <c r="A1067" i="5"/>
  <c r="A1112" i="5"/>
  <c r="A1455" i="5"/>
  <c r="A1376" i="5"/>
  <c r="A1146" i="5"/>
  <c r="A1064" i="5"/>
  <c r="A1063" i="5"/>
  <c r="A1173" i="5"/>
  <c r="A1109" i="5"/>
  <c r="A1496" i="5"/>
  <c r="A1453" i="5"/>
  <c r="A1169" i="5"/>
  <c r="A1168" i="5"/>
  <c r="A1167" i="5"/>
  <c r="A1375" i="5"/>
  <c r="A1165" i="5"/>
  <c r="A1512" i="5"/>
  <c r="A1416" i="5"/>
  <c r="A1663" i="5"/>
  <c r="A1637" i="5"/>
  <c r="A1448" i="5"/>
  <c r="A1613" i="5"/>
  <c r="A1232" i="5"/>
  <c r="A1447" i="5"/>
  <c r="A1373" i="5"/>
  <c r="A1372" i="5"/>
  <c r="A989" i="5"/>
  <c r="A1368" i="5"/>
  <c r="A1584" i="5"/>
  <c r="A1367" i="5"/>
  <c r="A1365" i="5"/>
  <c r="A1750" i="5"/>
  <c r="A1693" i="5"/>
  <c r="A1680" i="5"/>
  <c r="A1661" i="5"/>
  <c r="A1709" i="5"/>
  <c r="A1096" i="5"/>
  <c r="A1095" i="5"/>
  <c r="A1056" i="5"/>
  <c r="A1029" i="5"/>
  <c r="A1104" i="5"/>
  <c r="A1101" i="5"/>
  <c r="A1100" i="5"/>
  <c r="A1612" i="5"/>
  <c r="A1679" i="5"/>
  <c r="A1632" i="5"/>
  <c r="A1631" i="5"/>
  <c r="A1511" i="5"/>
  <c r="A1509" i="5"/>
  <c r="A1415" i="5"/>
  <c r="A1604" i="5"/>
  <c r="A1364" i="5"/>
  <c r="A1583" i="5"/>
  <c r="A1687" i="5"/>
  <c r="A1581" i="5"/>
  <c r="A1579" i="5"/>
  <c r="A1576" i="5"/>
  <c r="A1575" i="5"/>
  <c r="A1629" i="5"/>
  <c r="A1573" i="5"/>
  <c r="A1685" i="5"/>
  <c r="A1568" i="5"/>
  <c r="A1567" i="5"/>
  <c r="A1565" i="5"/>
  <c r="A1564" i="5"/>
  <c r="A1610" i="5"/>
  <c r="A1648" i="5"/>
  <c r="A1656" i="5"/>
  <c r="A1624" i="5"/>
  <c r="A1623" i="5"/>
  <c r="A1684" i="5"/>
  <c r="A1677" i="5"/>
  <c r="A1647" i="5"/>
  <c r="A1231" i="5"/>
  <c r="A1160" i="5"/>
  <c r="A1103" i="5"/>
  <c r="A1504" i="5"/>
  <c r="A1445" i="5"/>
  <c r="A1444" i="5"/>
  <c r="A1440" i="5"/>
  <c r="A1413" i="5"/>
  <c r="A1032" i="5"/>
  <c r="A1008" i="5"/>
  <c r="A924" i="5"/>
  <c r="A892" i="5"/>
  <c r="A976" i="5"/>
  <c r="A928" i="5"/>
  <c r="A960" i="5"/>
  <c r="A936" i="5"/>
  <c r="A1764" i="5"/>
  <c r="A1763" i="5"/>
  <c r="A1761" i="5"/>
  <c r="A935" i="5"/>
  <c r="A952" i="5"/>
  <c r="A920" i="5"/>
  <c r="A917" i="5"/>
  <c r="A968" i="5"/>
  <c r="A944" i="5"/>
  <c r="A888" i="5"/>
  <c r="A912" i="5"/>
  <c r="A1760" i="5"/>
  <c r="A880" i="5"/>
  <c r="A992" i="5"/>
  <c r="A967" i="5"/>
  <c r="A940" i="5"/>
  <c r="A1159" i="5"/>
  <c r="A1608" i="5"/>
  <c r="A1561" i="5"/>
  <c r="A1560" i="5"/>
  <c r="A1559" i="5"/>
  <c r="A1557" i="5"/>
  <c r="A1556" i="5"/>
  <c r="A1439" i="5"/>
  <c r="A1683" i="5"/>
  <c r="A1607" i="5"/>
  <c r="A1552" i="5"/>
  <c r="A1551" i="5"/>
  <c r="A1549" i="5"/>
  <c r="A1503" i="5"/>
  <c r="A1645" i="5"/>
  <c r="A1682" i="5"/>
  <c r="A1621" i="5"/>
  <c r="A1640" i="5"/>
  <c r="A1712" i="5"/>
  <c r="A1676" i="5"/>
  <c r="A1675" i="5"/>
  <c r="M872" i="5"/>
  <c r="L872" i="5"/>
  <c r="A872" i="5" s="1"/>
  <c r="M871" i="5"/>
  <c r="L871" i="5"/>
  <c r="A871" i="5" s="1"/>
  <c r="M870" i="5"/>
  <c r="L870" i="5"/>
  <c r="A870" i="5" s="1"/>
  <c r="M869" i="5"/>
  <c r="L869" i="5"/>
  <c r="A869" i="5" s="1"/>
  <c r="M868" i="5"/>
  <c r="L868" i="5"/>
  <c r="A868" i="5" s="1"/>
  <c r="M867" i="5"/>
  <c r="L867" i="5"/>
  <c r="A867" i="5" s="1"/>
  <c r="M866" i="5"/>
  <c r="L866" i="5"/>
  <c r="A866" i="5" s="1"/>
  <c r="M865" i="5"/>
  <c r="L865" i="5"/>
  <c r="A865" i="5" s="1"/>
  <c r="M864" i="5"/>
  <c r="L864" i="5"/>
  <c r="A864" i="5" s="1"/>
  <c r="M863" i="5"/>
  <c r="L863" i="5"/>
  <c r="A863" i="5" s="1"/>
  <c r="M862" i="5"/>
  <c r="L862" i="5"/>
  <c r="A862" i="5" s="1"/>
  <c r="M861" i="5"/>
  <c r="L861" i="5"/>
  <c r="A861" i="5" s="1"/>
  <c r="M860" i="5"/>
  <c r="L860" i="5"/>
  <c r="A860" i="5" s="1"/>
  <c r="M859" i="5"/>
  <c r="L859" i="5"/>
  <c r="A859" i="5" s="1"/>
  <c r="M858" i="5"/>
  <c r="L858" i="5"/>
  <c r="A858" i="5" s="1"/>
  <c r="M857" i="5"/>
  <c r="L857" i="5"/>
  <c r="A857" i="5" s="1"/>
  <c r="M856" i="5"/>
  <c r="L856" i="5"/>
  <c r="A856" i="5" s="1"/>
  <c r="M855" i="5"/>
  <c r="L855" i="5"/>
  <c r="A855" i="5" s="1"/>
  <c r="M854" i="5"/>
  <c r="L854" i="5"/>
  <c r="A854" i="5" s="1"/>
  <c r="M853" i="5"/>
  <c r="L853" i="5"/>
  <c r="A853" i="5" s="1"/>
  <c r="M852" i="5"/>
  <c r="L852" i="5"/>
  <c r="A852" i="5" s="1"/>
  <c r="M851" i="5"/>
  <c r="L851" i="5"/>
  <c r="A851" i="5" s="1"/>
  <c r="M850" i="5"/>
  <c r="L850" i="5"/>
  <c r="A850" i="5" s="1"/>
  <c r="M849" i="5"/>
  <c r="L849" i="5"/>
  <c r="A849" i="5" s="1"/>
  <c r="M848" i="5"/>
  <c r="L848" i="5"/>
  <c r="A848" i="5" s="1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A812" i="5" s="1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A802" i="5" s="1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A801" i="5" s="1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A800" i="5" s="1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A799" i="5" s="1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A798" i="5" s="1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A797" i="5" s="1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A796" i="5" s="1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A795" i="5" s="1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A787" i="5" s="1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A786" i="5" s="1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A785" i="5" s="1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A776" i="5" s="1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A775" i="5" s="1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A774" i="5" s="1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A773" i="5" s="1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A772" i="5" s="1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A771" i="5" s="1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A752" i="5" s="1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A751" i="5" s="1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A742" i="5" s="1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A741" i="5" s="1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A739" i="5" s="1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A738" i="5" s="1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A737" i="5" s="1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A736" i="5" s="1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A735" i="5" s="1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A734" i="5" s="1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A733" i="5" s="1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A732" i="5" s="1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A731" i="5" s="1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A713" i="5" s="1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A712" i="5" s="1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A711" i="5" s="1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A710" i="5" s="1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A703" i="5" s="1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A702" i="5" s="1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A701" i="5" s="1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A671" i="5" s="1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A670" i="5" s="1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A662" i="5" s="1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A661" i="5" s="1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A654" i="5" s="1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A653" i="5" s="1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A638" i="5" s="1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A637" i="5" s="1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A636" i="5" s="1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A631" i="5" s="1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A597" i="5" s="1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A596" i="5" s="1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A594" i="5" s="1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A590" i="5" s="1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A660" i="5" s="1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A652" i="5" s="1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A645" i="5" s="1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A844" i="5" s="1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A846" i="5" s="1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A837" i="5" s="1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A811" i="5" s="1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A836" i="5" s="1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A834" i="5" s="1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A643" i="5" s="1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A630" i="5" s="1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A779" i="5" s="1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A778" i="5" s="1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A750" i="5" s="1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A749" i="5" s="1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A748" i="5" s="1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A642" i="5" s="1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A617" i="5" s="1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A616" i="5" s="1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A615" i="5" s="1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A614" i="5" s="1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A628" i="5" s="1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A627" i="5" s="1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A651" i="5" s="1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A700" i="5" s="1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A699" i="5" s="1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A650" i="5" s="1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A649" i="5" s="1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A648" i="5" s="1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A635" i="5" s="1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A634" i="5" s="1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A613" i="5" s="1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A589" i="5" s="1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A647" i="5" s="1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A784" i="5" s="1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A669" i="5" s="1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A698" i="5" s="1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A810" i="5" s="1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A697" i="5" s="1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A783" i="5" s="1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A696" i="5" s="1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A809" i="5" s="1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A823" i="5" s="1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A770" i="5" s="1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A822" i="5" s="1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A835" i="5" s="1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A827" i="5" s="1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A808" i="5" s="1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A659" i="5" s="1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A807" i="5" s="1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A806" i="5" s="1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A794" i="5" s="1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A793" i="5" s="1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A843" i="5" s="1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A821" i="5" s="1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A695" i="5" s="1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A838" i="5" s="1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A769" i="5" s="1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A878" i="5" s="1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A877" i="5" s="1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A646" i="5" s="1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A694" i="5" s="1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A788" i="5" s="1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A782" i="5" s="1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A781" i="5" s="1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A658" i="5" s="1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A641" i="5" s="1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A640" i="5" s="1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A633" i="5" s="1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A792" i="5" s="1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A791" i="5" s="1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A790" i="5" s="1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A789" i="5" s="1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A805" i="5" s="1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A768" i="5" s="1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A817" i="5" s="1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A816" i="5" s="1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A815" i="5" s="1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A820" i="5" s="1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A814" i="5" s="1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A813" i="5" s="1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A767" i="5" s="1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A819" i="5" s="1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A766" i="5" s="1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A730" i="5" s="1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A729" i="5" s="1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A709" i="5" s="1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A708" i="5" s="1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A728" i="5" s="1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A727" i="5" s="1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A726" i="5" s="1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A740" i="5" s="1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A725" i="5" s="1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A724" i="5" s="1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A657" i="5" s="1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A714" i="5" s="1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A693" i="5" s="1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A692" i="5" s="1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A691" i="5" s="1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A668" i="5" s="1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A667" i="5" s="1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A707" i="5" s="1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A706" i="5" s="1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A690" i="5" s="1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A689" i="5" s="1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A688" i="5" s="1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A666" i="5" s="1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A663" i="5" s="1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A687" i="5" s="1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A686" i="5" s="1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A685" i="5" s="1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A684" i="5" s="1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A665" i="5" s="1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A683" i="5" s="1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A682" i="5" s="1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A681" i="5" s="1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A723" i="5" s="1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A826" i="5" s="1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A804" i="5" s="1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A722" i="5" s="1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A680" i="5" s="1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A721" i="5" s="1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A679" i="5" s="1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A678" i="5" s="1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A677" i="5" s="1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A676" i="5" s="1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A675" i="5" s="1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A674" i="5" s="1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A673" i="5" s="1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A824" i="5" s="1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A842" i="5" s="1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A825" i="5" s="1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A845" i="5" s="1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A656" i="5" s="1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A833" i="5" s="1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A832" i="5" s="1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A672" i="5" s="1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A777" i="5" s="1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A765" i="5" s="1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A764" i="5" s="1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A763" i="5" s="1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A762" i="5" s="1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A761" i="5" s="1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A760" i="5" s="1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A759" i="5" s="1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A758" i="5" s="1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A757" i="5" s="1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A756" i="5" s="1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A755" i="5" s="1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A754" i="5" s="1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A639" i="5" s="1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A841" i="5" s="1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A840" i="5" s="1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A831" i="5" s="1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A830" i="5" s="1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A839" i="5" s="1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A664" i="5" s="1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A655" i="5" s="1"/>
  <c r="Y559" i="1"/>
  <c r="X559" i="1"/>
  <c r="Y558" i="1"/>
  <c r="X558" i="1"/>
  <c r="Y557" i="1"/>
  <c r="X557" i="1"/>
  <c r="Y556" i="1"/>
  <c r="X556" i="1"/>
  <c r="Y555" i="1"/>
  <c r="X555" i="1"/>
  <c r="Y554" i="1"/>
  <c r="X554" i="1"/>
  <c r="Y553" i="1"/>
  <c r="X553" i="1"/>
  <c r="Y552" i="1"/>
  <c r="X552" i="1"/>
  <c r="Y551" i="1"/>
  <c r="X551" i="1"/>
  <c r="Y550" i="1"/>
  <c r="X550" i="1"/>
  <c r="Y549" i="1"/>
  <c r="X549" i="1"/>
  <c r="Y548" i="1"/>
  <c r="X548" i="1"/>
  <c r="Y547" i="1"/>
  <c r="X547" i="1"/>
  <c r="Y546" i="1"/>
  <c r="X546" i="1"/>
  <c r="M876" i="5"/>
  <c r="L876" i="5"/>
  <c r="A876" i="5" s="1"/>
  <c r="M875" i="5"/>
  <c r="L875" i="5"/>
  <c r="A875" i="5" s="1"/>
  <c r="M874" i="5"/>
  <c r="L874" i="5"/>
  <c r="A874" i="5" s="1"/>
  <c r="M873" i="5"/>
  <c r="L873" i="5"/>
  <c r="A873" i="5" s="1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A847" i="5" s="1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A829" i="5" s="1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A828" i="5" s="1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A818" i="5" s="1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A803" i="5" s="1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A780" i="5" s="1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A753" i="5" s="1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A747" i="5" s="1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A746" i="5" s="1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A745" i="5" s="1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A744" i="5" s="1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A743" i="5" s="1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A720" i="5" s="1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A719" i="5" s="1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A718" i="5" s="1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A717" i="5" s="1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A716" i="5" s="1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A715" i="5" s="1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A705" i="5" s="1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A704" i="5" s="1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A644" i="5" s="1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A632" i="5" s="1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A629" i="5" s="1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A626" i="5" s="1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A625" i="5" s="1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A624" i="5" s="1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A623" i="5" s="1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A622" i="5" s="1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621" i="5" s="1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A620" i="5" s="1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A618" i="5" s="1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A612" i="5" s="1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A610" i="5" s="1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A609" i="5" s="1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A607" i="5" s="1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A606" i="5" s="1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A605" i="5" s="1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A604" i="5" s="1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A603" i="5" s="1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A602" i="5" s="1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A601" i="5" s="1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A600" i="5" s="1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A599" i="5" s="1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A598" i="5" s="1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A595" i="5" s="1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A593" i="5" s="1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A592" i="5" s="1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A591" i="5" s="1"/>
  <c r="A611" i="5"/>
  <c r="A619" i="5"/>
  <c r="A608" i="5"/>
  <c r="W1" i="11"/>
  <c r="AV3" i="12" s="1"/>
  <c r="V1" i="11"/>
  <c r="AS3" i="12" s="1"/>
  <c r="U1" i="11"/>
  <c r="T1" i="11"/>
  <c r="S1" i="11"/>
  <c r="AJ3" i="12" s="1"/>
  <c r="R1" i="11"/>
  <c r="AG3" i="12" s="1"/>
  <c r="Q1" i="11"/>
  <c r="P1" i="11"/>
  <c r="AA3" i="12" s="1"/>
  <c r="O1" i="11"/>
  <c r="N1" i="11"/>
  <c r="U3" i="12" s="1"/>
  <c r="M1" i="11"/>
  <c r="L1" i="11"/>
  <c r="O3" i="12" s="1"/>
  <c r="K1" i="11"/>
  <c r="L3" i="12" s="1"/>
  <c r="J1" i="11"/>
  <c r="I1" i="11"/>
  <c r="F3" i="12" s="1"/>
  <c r="H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M588" i="5"/>
  <c r="M587" i="5"/>
  <c r="M586" i="5"/>
  <c r="M585" i="5"/>
  <c r="M584" i="5"/>
  <c r="M457" i="5"/>
  <c r="M456" i="5"/>
  <c r="M455" i="5"/>
  <c r="M454" i="5"/>
  <c r="M453" i="5"/>
  <c r="M452" i="5"/>
  <c r="M451" i="5"/>
  <c r="M450" i="5"/>
  <c r="M449" i="5"/>
  <c r="M448" i="5"/>
  <c r="M447" i="5"/>
  <c r="M446" i="5"/>
  <c r="M445" i="5"/>
  <c r="M444" i="5"/>
  <c r="M443" i="5"/>
  <c r="M442" i="5"/>
  <c r="M441" i="5"/>
  <c r="M440" i="5"/>
  <c r="M439" i="5"/>
  <c r="M438" i="5"/>
  <c r="M243" i="5"/>
  <c r="M242" i="5"/>
  <c r="M241" i="5"/>
  <c r="M240" i="5"/>
  <c r="M239" i="5"/>
  <c r="M62" i="5"/>
  <c r="L588" i="5"/>
  <c r="A588" i="5" s="1"/>
  <c r="L587" i="5"/>
  <c r="A587" i="5" s="1"/>
  <c r="L586" i="5"/>
  <c r="A586" i="5" s="1"/>
  <c r="L585" i="5"/>
  <c r="A585" i="5" s="1"/>
  <c r="L584" i="5"/>
  <c r="A584" i="5" s="1"/>
  <c r="L457" i="5"/>
  <c r="A457" i="5" s="1"/>
  <c r="L456" i="5"/>
  <c r="A456" i="5" s="1"/>
  <c r="L455" i="5"/>
  <c r="A455" i="5" s="1"/>
  <c r="L454" i="5"/>
  <c r="A454" i="5" s="1"/>
  <c r="L453" i="5"/>
  <c r="A453" i="5" s="1"/>
  <c r="L452" i="5"/>
  <c r="A452" i="5" s="1"/>
  <c r="L451" i="5"/>
  <c r="A451" i="5" s="1"/>
  <c r="L450" i="5"/>
  <c r="A450" i="5" s="1"/>
  <c r="L449" i="5"/>
  <c r="A449" i="5" s="1"/>
  <c r="L448" i="5"/>
  <c r="L447" i="5"/>
  <c r="A447" i="5" s="1"/>
  <c r="L446" i="5"/>
  <c r="A446" i="5" s="1"/>
  <c r="L445" i="5"/>
  <c r="A445" i="5" s="1"/>
  <c r="L444" i="5"/>
  <c r="A444" i="5" s="1"/>
  <c r="L443" i="5"/>
  <c r="A443" i="5" s="1"/>
  <c r="L442" i="5"/>
  <c r="A442" i="5" s="1"/>
  <c r="L441" i="5"/>
  <c r="A441" i="5" s="1"/>
  <c r="L440" i="5"/>
  <c r="A440" i="5" s="1"/>
  <c r="L439" i="5"/>
  <c r="A439" i="5" s="1"/>
  <c r="L438" i="5"/>
  <c r="A438" i="5" s="1"/>
  <c r="L243" i="5"/>
  <c r="A243" i="5" s="1"/>
  <c r="L242" i="5"/>
  <c r="A242" i="5" s="1"/>
  <c r="L241" i="5"/>
  <c r="A241" i="5" s="1"/>
  <c r="L240" i="5"/>
  <c r="A240" i="5" s="1"/>
  <c r="L239" i="5"/>
  <c r="A239" i="5" s="1"/>
  <c r="L62" i="5"/>
  <c r="A62" i="5" s="1"/>
  <c r="L513" i="5"/>
  <c r="A513" i="5" s="1"/>
  <c r="L486" i="5"/>
  <c r="A486" i="5" s="1"/>
  <c r="L458" i="5"/>
  <c r="A458" i="5" s="1"/>
  <c r="L426" i="5"/>
  <c r="A426" i="5" s="1"/>
  <c r="L424" i="5"/>
  <c r="A424" i="5" s="1"/>
  <c r="L414" i="5"/>
  <c r="A414" i="5" s="1"/>
  <c r="L412" i="5"/>
  <c r="A412" i="5" s="1"/>
  <c r="L398" i="5"/>
  <c r="A398" i="5" s="1"/>
  <c r="L396" i="5"/>
  <c r="A396" i="5" s="1"/>
  <c r="L389" i="5"/>
  <c r="A389" i="5" s="1"/>
  <c r="L382" i="5"/>
  <c r="A382" i="5" s="1"/>
  <c r="L380" i="5"/>
  <c r="A380" i="5" s="1"/>
  <c r="L373" i="5"/>
  <c r="A373" i="5" s="1"/>
  <c r="L366" i="5"/>
  <c r="A366" i="5" s="1"/>
  <c r="L364" i="5"/>
  <c r="A364" i="5" s="1"/>
  <c r="L350" i="5"/>
  <c r="A350" i="5" s="1"/>
  <c r="L348" i="5"/>
  <c r="A348" i="5" s="1"/>
  <c r="L334" i="5"/>
  <c r="A334" i="5" s="1"/>
  <c r="L332" i="5"/>
  <c r="A332" i="5" s="1"/>
  <c r="L325" i="5"/>
  <c r="A325" i="5" s="1"/>
  <c r="L318" i="5"/>
  <c r="A318" i="5" s="1"/>
  <c r="L316" i="5"/>
  <c r="A316" i="5" s="1"/>
  <c r="L309" i="5"/>
  <c r="A309" i="5" s="1"/>
  <c r="L302" i="5"/>
  <c r="A302" i="5" s="1"/>
  <c r="L300" i="5"/>
  <c r="A300" i="5" s="1"/>
  <c r="L286" i="5"/>
  <c r="A286" i="5" s="1"/>
  <c r="L284" i="5"/>
  <c r="A284" i="5" s="1"/>
  <c r="L270" i="5"/>
  <c r="A270" i="5" s="1"/>
  <c r="L268" i="5"/>
  <c r="A268" i="5" s="1"/>
  <c r="L266" i="5"/>
  <c r="A266" i="5" s="1"/>
  <c r="L264" i="5"/>
  <c r="A264" i="5" s="1"/>
  <c r="L262" i="5"/>
  <c r="A262" i="5" s="1"/>
  <c r="L260" i="5"/>
  <c r="A260" i="5" s="1"/>
  <c r="L258" i="5"/>
  <c r="A258" i="5" s="1"/>
  <c r="L256" i="5"/>
  <c r="A256" i="5" s="1"/>
  <c r="L254" i="5"/>
  <c r="A254" i="5" s="1"/>
  <c r="L252" i="5"/>
  <c r="A252" i="5" s="1"/>
  <c r="L250" i="5"/>
  <c r="A250" i="5" s="1"/>
  <c r="L248" i="5"/>
  <c r="A248" i="5" s="1"/>
  <c r="L246" i="5"/>
  <c r="A246" i="5" s="1"/>
  <c r="L244" i="5"/>
  <c r="A244" i="5" s="1"/>
  <c r="A238" i="5"/>
  <c r="A236" i="5"/>
  <c r="L234" i="5"/>
  <c r="A234" i="5" s="1"/>
  <c r="L232" i="5"/>
  <c r="A232" i="5" s="1"/>
  <c r="L230" i="5"/>
  <c r="A230" i="5" s="1"/>
  <c r="L228" i="5"/>
  <c r="A228" i="5" s="1"/>
  <c r="L226" i="5"/>
  <c r="A226" i="5" s="1"/>
  <c r="L224" i="5"/>
  <c r="A224" i="5" s="1"/>
  <c r="L222" i="5"/>
  <c r="A222" i="5" s="1"/>
  <c r="L220" i="5"/>
  <c r="A220" i="5" s="1"/>
  <c r="L218" i="5"/>
  <c r="A218" i="5" s="1"/>
  <c r="L216" i="5"/>
  <c r="A216" i="5" s="1"/>
  <c r="L214" i="5"/>
  <c r="A214" i="5" s="1"/>
  <c r="L212" i="5"/>
  <c r="A212" i="5" s="1"/>
  <c r="L210" i="5"/>
  <c r="A210" i="5" s="1"/>
  <c r="L208" i="5"/>
  <c r="A208" i="5" s="1"/>
  <c r="L206" i="5"/>
  <c r="A206" i="5" s="1"/>
  <c r="L204" i="5"/>
  <c r="A204" i="5" s="1"/>
  <c r="L202" i="5"/>
  <c r="A202" i="5" s="1"/>
  <c r="L200" i="5"/>
  <c r="A200" i="5" s="1"/>
  <c r="L198" i="5"/>
  <c r="A198" i="5" s="1"/>
  <c r="L196" i="5"/>
  <c r="A196" i="5" s="1"/>
  <c r="L194" i="5"/>
  <c r="A194" i="5" s="1"/>
  <c r="L192" i="5"/>
  <c r="A192" i="5" s="1"/>
  <c r="L190" i="5"/>
  <c r="A190" i="5" s="1"/>
  <c r="L188" i="5"/>
  <c r="A188" i="5" s="1"/>
  <c r="L186" i="5"/>
  <c r="A186" i="5" s="1"/>
  <c r="L184" i="5"/>
  <c r="A184" i="5" s="1"/>
  <c r="L182" i="5"/>
  <c r="A182" i="5" s="1"/>
  <c r="L180" i="5"/>
  <c r="A180" i="5" s="1"/>
  <c r="L178" i="5"/>
  <c r="A178" i="5" s="1"/>
  <c r="L176" i="5"/>
  <c r="A176" i="5" s="1"/>
  <c r="L174" i="5"/>
  <c r="A174" i="5" s="1"/>
  <c r="L172" i="5"/>
  <c r="A172" i="5" s="1"/>
  <c r="L170" i="5"/>
  <c r="A170" i="5" s="1"/>
  <c r="L168" i="5"/>
  <c r="A168" i="5" s="1"/>
  <c r="L166" i="5"/>
  <c r="A166" i="5" s="1"/>
  <c r="L164" i="5"/>
  <c r="A164" i="5" s="1"/>
  <c r="L162" i="5"/>
  <c r="A162" i="5" s="1"/>
  <c r="L160" i="5"/>
  <c r="A160" i="5" s="1"/>
  <c r="L158" i="5"/>
  <c r="A158" i="5" s="1"/>
  <c r="L156" i="5"/>
  <c r="A156" i="5" s="1"/>
  <c r="L154" i="5"/>
  <c r="A154" i="5" s="1"/>
  <c r="L152" i="5"/>
  <c r="A152" i="5" s="1"/>
  <c r="L150" i="5"/>
  <c r="A150" i="5" s="1"/>
  <c r="L148" i="5"/>
  <c r="A148" i="5" s="1"/>
  <c r="L146" i="5"/>
  <c r="A146" i="5" s="1"/>
  <c r="L144" i="5"/>
  <c r="A144" i="5" s="1"/>
  <c r="L142" i="5"/>
  <c r="A142" i="5" s="1"/>
  <c r="L140" i="5"/>
  <c r="A140" i="5" s="1"/>
  <c r="L138" i="5"/>
  <c r="A138" i="5" s="1"/>
  <c r="L136" i="5"/>
  <c r="A136" i="5" s="1"/>
  <c r="L134" i="5"/>
  <c r="A134" i="5" s="1"/>
  <c r="L132" i="5"/>
  <c r="A132" i="5" s="1"/>
  <c r="L130" i="5"/>
  <c r="A130" i="5" s="1"/>
  <c r="L128" i="5"/>
  <c r="A128" i="5" s="1"/>
  <c r="L126" i="5"/>
  <c r="A126" i="5" s="1"/>
  <c r="L124" i="5"/>
  <c r="A124" i="5" s="1"/>
  <c r="L122" i="5"/>
  <c r="A122" i="5" s="1"/>
  <c r="L120" i="5"/>
  <c r="A120" i="5" s="1"/>
  <c r="L118" i="5"/>
  <c r="A118" i="5" s="1"/>
  <c r="L116" i="5"/>
  <c r="A116" i="5" s="1"/>
  <c r="L114" i="5"/>
  <c r="A114" i="5" s="1"/>
  <c r="L112" i="5"/>
  <c r="A112" i="5" s="1"/>
  <c r="L110" i="5"/>
  <c r="A110" i="5" s="1"/>
  <c r="L108" i="5"/>
  <c r="A108" i="5" s="1"/>
  <c r="L106" i="5"/>
  <c r="A106" i="5" s="1"/>
  <c r="L104" i="5"/>
  <c r="A104" i="5" s="1"/>
  <c r="L102" i="5"/>
  <c r="A102" i="5" s="1"/>
  <c r="L100" i="5"/>
  <c r="A100" i="5" s="1"/>
  <c r="L98" i="5"/>
  <c r="A98" i="5" s="1"/>
  <c r="L96" i="5"/>
  <c r="A96" i="5" s="1"/>
  <c r="L94" i="5"/>
  <c r="A94" i="5" s="1"/>
  <c r="L92" i="5"/>
  <c r="A92" i="5" s="1"/>
  <c r="L90" i="5"/>
  <c r="A90" i="5" s="1"/>
  <c r="L88" i="5"/>
  <c r="A88" i="5" s="1"/>
  <c r="L86" i="5"/>
  <c r="A86" i="5" s="1"/>
  <c r="L84" i="5"/>
  <c r="A84" i="5" s="1"/>
  <c r="L82" i="5"/>
  <c r="A82" i="5" s="1"/>
  <c r="L80" i="5"/>
  <c r="A80" i="5" s="1"/>
  <c r="L78" i="5"/>
  <c r="A78" i="5" s="1"/>
  <c r="L76" i="5"/>
  <c r="A76" i="5" s="1"/>
  <c r="L74" i="5"/>
  <c r="A74" i="5" s="1"/>
  <c r="L72" i="5"/>
  <c r="A72" i="5" s="1"/>
  <c r="L70" i="5"/>
  <c r="A70" i="5" s="1"/>
  <c r="L68" i="5"/>
  <c r="A68" i="5" s="1"/>
  <c r="L66" i="5"/>
  <c r="A66" i="5" s="1"/>
  <c r="L64" i="5"/>
  <c r="A64" i="5" s="1"/>
  <c r="A60" i="5"/>
  <c r="L58" i="5"/>
  <c r="A58" i="5" s="1"/>
  <c r="L56" i="5"/>
  <c r="A56" i="5" s="1"/>
  <c r="L54" i="5"/>
  <c r="A54" i="5" s="1"/>
  <c r="L52" i="5"/>
  <c r="A52" i="5" s="1"/>
  <c r="L50" i="5"/>
  <c r="A50" i="5" s="1"/>
  <c r="L48" i="5"/>
  <c r="A48" i="5" s="1"/>
  <c r="L46" i="5"/>
  <c r="A46" i="5" s="1"/>
  <c r="L44" i="5"/>
  <c r="A44" i="5" s="1"/>
  <c r="L42" i="5"/>
  <c r="A42" i="5" s="1"/>
  <c r="L40" i="5"/>
  <c r="A40" i="5" s="1"/>
  <c r="L38" i="5"/>
  <c r="A38" i="5" s="1"/>
  <c r="L36" i="5"/>
  <c r="A36" i="5" s="1"/>
  <c r="L34" i="5"/>
  <c r="A34" i="5" s="1"/>
  <c r="L32" i="5"/>
  <c r="A32" i="5" s="1"/>
  <c r="L30" i="5"/>
  <c r="A30" i="5" s="1"/>
  <c r="L28" i="5"/>
  <c r="A28" i="5" s="1"/>
  <c r="L26" i="5"/>
  <c r="A26" i="5" s="1"/>
  <c r="L24" i="5"/>
  <c r="A24" i="5" s="1"/>
  <c r="L22" i="5"/>
  <c r="A22" i="5" s="1"/>
  <c r="L20" i="5"/>
  <c r="A20" i="5" s="1"/>
  <c r="L18" i="5"/>
  <c r="A18" i="5" s="1"/>
  <c r="L16" i="5"/>
  <c r="A16" i="5" s="1"/>
  <c r="L14" i="5"/>
  <c r="A14" i="5" s="1"/>
  <c r="L12" i="5"/>
  <c r="A12" i="5" s="1"/>
  <c r="L10" i="5"/>
  <c r="A10" i="5" s="1"/>
  <c r="L8" i="5"/>
  <c r="A8" i="5" s="1"/>
  <c r="L6" i="5"/>
  <c r="A6" i="5" s="1"/>
  <c r="L4" i="5"/>
  <c r="A4" i="5" s="1"/>
  <c r="L2" i="5"/>
  <c r="A2" i="5" s="1"/>
  <c r="X4" i="1"/>
  <c r="Y4" i="1"/>
  <c r="X5" i="1"/>
  <c r="Y5" i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X23" i="1"/>
  <c r="Y23" i="1"/>
  <c r="X24" i="1"/>
  <c r="Y24" i="1"/>
  <c r="X25" i="1"/>
  <c r="Y25" i="1"/>
  <c r="X26" i="1"/>
  <c r="Y26" i="1"/>
  <c r="X27" i="1"/>
  <c r="Y27" i="1"/>
  <c r="X28" i="1"/>
  <c r="Y28" i="1"/>
  <c r="X29" i="1"/>
  <c r="Y29" i="1"/>
  <c r="X30" i="1"/>
  <c r="Y30" i="1"/>
  <c r="X31" i="1"/>
  <c r="Y31" i="1"/>
  <c r="X32" i="1"/>
  <c r="Y32" i="1"/>
  <c r="X33" i="1"/>
  <c r="Y33" i="1"/>
  <c r="X34" i="1"/>
  <c r="Y34" i="1"/>
  <c r="X35" i="1"/>
  <c r="Y35" i="1"/>
  <c r="X36" i="1"/>
  <c r="Y36" i="1"/>
  <c r="X37" i="1"/>
  <c r="Y37" i="1"/>
  <c r="X38" i="1"/>
  <c r="Y38" i="1"/>
  <c r="X39" i="1"/>
  <c r="Y39" i="1"/>
  <c r="X40" i="1"/>
  <c r="Y40" i="1"/>
  <c r="X41" i="1"/>
  <c r="Y41" i="1"/>
  <c r="X42" i="1"/>
  <c r="Y42" i="1"/>
  <c r="X43" i="1"/>
  <c r="Y43" i="1"/>
  <c r="X44" i="1"/>
  <c r="Y44" i="1"/>
  <c r="X45" i="1"/>
  <c r="Y45" i="1"/>
  <c r="X46" i="1"/>
  <c r="Y46" i="1"/>
  <c r="X47" i="1"/>
  <c r="Y47" i="1"/>
  <c r="X48" i="1"/>
  <c r="Y48" i="1"/>
  <c r="X49" i="1"/>
  <c r="Y49" i="1"/>
  <c r="X50" i="1"/>
  <c r="Y50" i="1"/>
  <c r="X51" i="1"/>
  <c r="Y51" i="1"/>
  <c r="X52" i="1"/>
  <c r="Y52" i="1"/>
  <c r="X53" i="1"/>
  <c r="Y53" i="1"/>
  <c r="X54" i="1"/>
  <c r="Y54" i="1"/>
  <c r="X55" i="1"/>
  <c r="Y55" i="1"/>
  <c r="X56" i="1"/>
  <c r="Y56" i="1"/>
  <c r="X57" i="1"/>
  <c r="Y57" i="1"/>
  <c r="X58" i="1"/>
  <c r="Y58" i="1"/>
  <c r="X59" i="1"/>
  <c r="Y59" i="1"/>
  <c r="X60" i="1"/>
  <c r="Y60" i="1"/>
  <c r="X61" i="1"/>
  <c r="Y61" i="1"/>
  <c r="X62" i="1"/>
  <c r="Y62" i="1"/>
  <c r="X63" i="1"/>
  <c r="Y63" i="1"/>
  <c r="X64" i="1"/>
  <c r="Y64" i="1"/>
  <c r="X65" i="1"/>
  <c r="Y65" i="1"/>
  <c r="X66" i="1"/>
  <c r="Y66" i="1"/>
  <c r="X67" i="1"/>
  <c r="Y67" i="1"/>
  <c r="X68" i="1"/>
  <c r="Y68" i="1"/>
  <c r="X69" i="1"/>
  <c r="Y69" i="1"/>
  <c r="X70" i="1"/>
  <c r="Y70" i="1"/>
  <c r="X71" i="1"/>
  <c r="Y71" i="1"/>
  <c r="X72" i="1"/>
  <c r="Y72" i="1"/>
  <c r="X73" i="1"/>
  <c r="Y73" i="1"/>
  <c r="X74" i="1"/>
  <c r="Y74" i="1"/>
  <c r="X75" i="1"/>
  <c r="Y75" i="1"/>
  <c r="X76" i="1"/>
  <c r="Y76" i="1"/>
  <c r="X77" i="1"/>
  <c r="Y77" i="1"/>
  <c r="X78" i="1"/>
  <c r="Y78" i="1"/>
  <c r="X79" i="1"/>
  <c r="Y79" i="1"/>
  <c r="X80" i="1"/>
  <c r="Y80" i="1"/>
  <c r="X81" i="1"/>
  <c r="Y81" i="1"/>
  <c r="X82" i="1"/>
  <c r="Y82" i="1"/>
  <c r="X83" i="1"/>
  <c r="Y83" i="1"/>
  <c r="X84" i="1"/>
  <c r="Y84" i="1"/>
  <c r="X85" i="1"/>
  <c r="Y85" i="1"/>
  <c r="X86" i="1"/>
  <c r="Y86" i="1"/>
  <c r="X87" i="1"/>
  <c r="Y87" i="1"/>
  <c r="X88" i="1"/>
  <c r="Y88" i="1"/>
  <c r="X89" i="1"/>
  <c r="Y89" i="1"/>
  <c r="X90" i="1"/>
  <c r="Y90" i="1"/>
  <c r="X91" i="1"/>
  <c r="Y91" i="1"/>
  <c r="X92" i="1"/>
  <c r="Y92" i="1"/>
  <c r="X93" i="1"/>
  <c r="Y93" i="1"/>
  <c r="X94" i="1"/>
  <c r="Y94" i="1"/>
  <c r="X95" i="1"/>
  <c r="Y95" i="1"/>
  <c r="X96" i="1"/>
  <c r="Y96" i="1"/>
  <c r="X97" i="1"/>
  <c r="Y97" i="1"/>
  <c r="X98" i="1"/>
  <c r="Y98" i="1"/>
  <c r="X99" i="1"/>
  <c r="Y99" i="1"/>
  <c r="X100" i="1"/>
  <c r="Y100" i="1"/>
  <c r="X101" i="1"/>
  <c r="Y101" i="1"/>
  <c r="X102" i="1"/>
  <c r="Y102" i="1"/>
  <c r="X103" i="1"/>
  <c r="Y103" i="1"/>
  <c r="X104" i="1"/>
  <c r="Y104" i="1"/>
  <c r="X105" i="1"/>
  <c r="Y105" i="1"/>
  <c r="X106" i="1"/>
  <c r="Y106" i="1"/>
  <c r="X107" i="1"/>
  <c r="Y107" i="1"/>
  <c r="X108" i="1"/>
  <c r="Y108" i="1"/>
  <c r="X109" i="1"/>
  <c r="Y109" i="1"/>
  <c r="X110" i="1"/>
  <c r="Y110" i="1"/>
  <c r="X111" i="1"/>
  <c r="Y111" i="1"/>
  <c r="X112" i="1"/>
  <c r="Y112" i="1"/>
  <c r="X113" i="1"/>
  <c r="Y113" i="1"/>
  <c r="X114" i="1"/>
  <c r="Y114" i="1"/>
  <c r="X115" i="1"/>
  <c r="Y115" i="1"/>
  <c r="X116" i="1"/>
  <c r="Y116" i="1"/>
  <c r="X117" i="1"/>
  <c r="Y117" i="1"/>
  <c r="X118" i="1"/>
  <c r="Y118" i="1"/>
  <c r="X119" i="1"/>
  <c r="Y119" i="1"/>
  <c r="X120" i="1"/>
  <c r="Y120" i="1"/>
  <c r="X121" i="1"/>
  <c r="Y121" i="1"/>
  <c r="X122" i="1"/>
  <c r="Y122" i="1"/>
  <c r="X123" i="1"/>
  <c r="Y123" i="1"/>
  <c r="X124" i="1"/>
  <c r="Y124" i="1"/>
  <c r="X125" i="1"/>
  <c r="Y125" i="1"/>
  <c r="X126" i="1"/>
  <c r="Y126" i="1"/>
  <c r="X127" i="1"/>
  <c r="Y127" i="1"/>
  <c r="X128" i="1"/>
  <c r="Y128" i="1"/>
  <c r="X129" i="1"/>
  <c r="Y129" i="1"/>
  <c r="X130" i="1"/>
  <c r="Y130" i="1"/>
  <c r="X131" i="1"/>
  <c r="Y131" i="1"/>
  <c r="X132" i="1"/>
  <c r="Y132" i="1"/>
  <c r="X133" i="1"/>
  <c r="Y133" i="1"/>
  <c r="X134" i="1"/>
  <c r="Y134" i="1"/>
  <c r="X135" i="1"/>
  <c r="Y135" i="1"/>
  <c r="X136" i="1"/>
  <c r="Y136" i="1"/>
  <c r="X137" i="1"/>
  <c r="Y137" i="1"/>
  <c r="X138" i="1"/>
  <c r="Y138" i="1"/>
  <c r="X139" i="1"/>
  <c r="Y139" i="1"/>
  <c r="X140" i="1"/>
  <c r="Y140" i="1"/>
  <c r="X141" i="1"/>
  <c r="Y141" i="1"/>
  <c r="X142" i="1"/>
  <c r="Y142" i="1"/>
  <c r="X143" i="1"/>
  <c r="Y143" i="1"/>
  <c r="X144" i="1"/>
  <c r="Y144" i="1"/>
  <c r="X145" i="1"/>
  <c r="Y145" i="1"/>
  <c r="X146" i="1"/>
  <c r="Y146" i="1"/>
  <c r="X147" i="1"/>
  <c r="Y147" i="1"/>
  <c r="X148" i="1"/>
  <c r="Y148" i="1"/>
  <c r="X149" i="1"/>
  <c r="Y149" i="1"/>
  <c r="X150" i="1"/>
  <c r="Y150" i="1"/>
  <c r="X151" i="1"/>
  <c r="Y151" i="1"/>
  <c r="X152" i="1"/>
  <c r="Y152" i="1"/>
  <c r="X153" i="1"/>
  <c r="Y153" i="1"/>
  <c r="X154" i="1"/>
  <c r="Y154" i="1"/>
  <c r="X155" i="1"/>
  <c r="Y155" i="1"/>
  <c r="X156" i="1"/>
  <c r="Y156" i="1"/>
  <c r="X157" i="1"/>
  <c r="Y157" i="1"/>
  <c r="X158" i="1"/>
  <c r="Y158" i="1"/>
  <c r="X159" i="1"/>
  <c r="Y159" i="1"/>
  <c r="X160" i="1"/>
  <c r="Y160" i="1"/>
  <c r="X161" i="1"/>
  <c r="Y161" i="1"/>
  <c r="X162" i="1"/>
  <c r="Y162" i="1"/>
  <c r="X163" i="1"/>
  <c r="Y163" i="1"/>
  <c r="X164" i="1"/>
  <c r="Y164" i="1"/>
  <c r="X165" i="1"/>
  <c r="Y165" i="1"/>
  <c r="X166" i="1"/>
  <c r="Y166" i="1"/>
  <c r="X167" i="1"/>
  <c r="Y167" i="1"/>
  <c r="X168" i="1"/>
  <c r="Y168" i="1"/>
  <c r="X169" i="1"/>
  <c r="Y169" i="1"/>
  <c r="X170" i="1"/>
  <c r="Y170" i="1"/>
  <c r="X171" i="1"/>
  <c r="Y171" i="1"/>
  <c r="X172" i="1"/>
  <c r="Y172" i="1"/>
  <c r="X173" i="1"/>
  <c r="Y173" i="1"/>
  <c r="X174" i="1"/>
  <c r="Y174" i="1"/>
  <c r="X175" i="1"/>
  <c r="Y175" i="1"/>
  <c r="X176" i="1"/>
  <c r="Y176" i="1"/>
  <c r="X177" i="1"/>
  <c r="Y177" i="1"/>
  <c r="X178" i="1"/>
  <c r="Y178" i="1"/>
  <c r="X179" i="1"/>
  <c r="Y179" i="1"/>
  <c r="X180" i="1"/>
  <c r="Y180" i="1"/>
  <c r="X181" i="1"/>
  <c r="Y181" i="1"/>
  <c r="X182" i="1"/>
  <c r="Y182" i="1"/>
  <c r="X183" i="1"/>
  <c r="Y183" i="1"/>
  <c r="X184" i="1"/>
  <c r="Y184" i="1"/>
  <c r="X185" i="1"/>
  <c r="Y185" i="1"/>
  <c r="X186" i="1"/>
  <c r="Y186" i="1"/>
  <c r="X187" i="1"/>
  <c r="Y187" i="1"/>
  <c r="X188" i="1"/>
  <c r="Y188" i="1"/>
  <c r="X189" i="1"/>
  <c r="Y189" i="1"/>
  <c r="X190" i="1"/>
  <c r="Y190" i="1"/>
  <c r="X191" i="1"/>
  <c r="Y191" i="1"/>
  <c r="X192" i="1"/>
  <c r="Y192" i="1"/>
  <c r="X193" i="1"/>
  <c r="Y193" i="1"/>
  <c r="X194" i="1"/>
  <c r="Y194" i="1"/>
  <c r="X195" i="1"/>
  <c r="Y195" i="1"/>
  <c r="X196" i="1"/>
  <c r="Y196" i="1"/>
  <c r="X197" i="1"/>
  <c r="Y197" i="1"/>
  <c r="X198" i="1"/>
  <c r="Y198" i="1"/>
  <c r="X199" i="1"/>
  <c r="Y199" i="1"/>
  <c r="X200" i="1"/>
  <c r="Y200" i="1"/>
  <c r="X201" i="1"/>
  <c r="Y201" i="1"/>
  <c r="X202" i="1"/>
  <c r="Y202" i="1"/>
  <c r="X203" i="1"/>
  <c r="Y203" i="1"/>
  <c r="X204" i="1"/>
  <c r="Y204" i="1"/>
  <c r="X205" i="1"/>
  <c r="Y205" i="1"/>
  <c r="X206" i="1"/>
  <c r="Y206" i="1"/>
  <c r="X207" i="1"/>
  <c r="Y207" i="1"/>
  <c r="X208" i="1"/>
  <c r="Y208" i="1"/>
  <c r="X209" i="1"/>
  <c r="Y209" i="1"/>
  <c r="X210" i="1"/>
  <c r="Y210" i="1"/>
  <c r="X211" i="1"/>
  <c r="Y211" i="1"/>
  <c r="X212" i="1"/>
  <c r="Y212" i="1"/>
  <c r="X213" i="1"/>
  <c r="Y213" i="1"/>
  <c r="X214" i="1"/>
  <c r="Y214" i="1"/>
  <c r="X215" i="1"/>
  <c r="Y215" i="1"/>
  <c r="X216" i="1"/>
  <c r="Y216" i="1"/>
  <c r="X217" i="1"/>
  <c r="Y217" i="1"/>
  <c r="X218" i="1"/>
  <c r="Y218" i="1"/>
  <c r="X219" i="1"/>
  <c r="Y219" i="1"/>
  <c r="X220" i="1"/>
  <c r="Y220" i="1"/>
  <c r="X221" i="1"/>
  <c r="Y221" i="1"/>
  <c r="X222" i="1"/>
  <c r="Y222" i="1"/>
  <c r="X223" i="1"/>
  <c r="Y223" i="1"/>
  <c r="X224" i="1"/>
  <c r="Y224" i="1"/>
  <c r="X225" i="1"/>
  <c r="Y225" i="1"/>
  <c r="X226" i="1"/>
  <c r="Y226" i="1"/>
  <c r="X227" i="1"/>
  <c r="Y227" i="1"/>
  <c r="X228" i="1"/>
  <c r="Y228" i="1"/>
  <c r="X229" i="1"/>
  <c r="Y229" i="1"/>
  <c r="X230" i="1"/>
  <c r="Y230" i="1"/>
  <c r="X231" i="1"/>
  <c r="Y231" i="1"/>
  <c r="X232" i="1"/>
  <c r="Y232" i="1"/>
  <c r="X233" i="1"/>
  <c r="Y233" i="1"/>
  <c r="X234" i="1"/>
  <c r="Y234" i="1"/>
  <c r="X235" i="1"/>
  <c r="Y235" i="1"/>
  <c r="X236" i="1"/>
  <c r="Y236" i="1"/>
  <c r="X237" i="1"/>
  <c r="Y237" i="1"/>
  <c r="X238" i="1"/>
  <c r="Y238" i="1"/>
  <c r="X239" i="1"/>
  <c r="Y239" i="1"/>
  <c r="X240" i="1"/>
  <c r="Y240" i="1"/>
  <c r="X241" i="1"/>
  <c r="Y241" i="1"/>
  <c r="X242" i="1"/>
  <c r="Y242" i="1"/>
  <c r="X243" i="1"/>
  <c r="Y243" i="1"/>
  <c r="X244" i="1"/>
  <c r="Y244" i="1"/>
  <c r="X245" i="1"/>
  <c r="Y245" i="1"/>
  <c r="X246" i="1"/>
  <c r="Y246" i="1"/>
  <c r="X247" i="1"/>
  <c r="Y247" i="1"/>
  <c r="X248" i="1"/>
  <c r="Y248" i="1"/>
  <c r="X249" i="1"/>
  <c r="Y249" i="1"/>
  <c r="X250" i="1"/>
  <c r="Y250" i="1"/>
  <c r="X251" i="1"/>
  <c r="Y251" i="1"/>
  <c r="X252" i="1"/>
  <c r="Y252" i="1"/>
  <c r="X253" i="1"/>
  <c r="Y253" i="1"/>
  <c r="X254" i="1"/>
  <c r="Y254" i="1"/>
  <c r="X255" i="1"/>
  <c r="Y255" i="1"/>
  <c r="X256" i="1"/>
  <c r="Y256" i="1"/>
  <c r="X257" i="1"/>
  <c r="Y257" i="1"/>
  <c r="X258" i="1"/>
  <c r="Y258" i="1"/>
  <c r="X259" i="1"/>
  <c r="Y259" i="1"/>
  <c r="X260" i="1"/>
  <c r="Y260" i="1"/>
  <c r="X261" i="1"/>
  <c r="Y261" i="1"/>
  <c r="X262" i="1"/>
  <c r="Y262" i="1"/>
  <c r="X263" i="1"/>
  <c r="Y263" i="1"/>
  <c r="X264" i="1"/>
  <c r="Y264" i="1"/>
  <c r="X265" i="1"/>
  <c r="Y265" i="1"/>
  <c r="X266" i="1"/>
  <c r="Y266" i="1"/>
  <c r="X267" i="1"/>
  <c r="Y267" i="1"/>
  <c r="X268" i="1"/>
  <c r="Y268" i="1"/>
  <c r="X269" i="1"/>
  <c r="Y269" i="1"/>
  <c r="X270" i="1"/>
  <c r="Y270" i="1"/>
  <c r="X271" i="1"/>
  <c r="Y271" i="1"/>
  <c r="X272" i="1"/>
  <c r="Y272" i="1"/>
  <c r="X273" i="1"/>
  <c r="Y273" i="1"/>
  <c r="X274" i="1"/>
  <c r="Y274" i="1"/>
  <c r="X275" i="1"/>
  <c r="Y275" i="1"/>
  <c r="X276" i="1"/>
  <c r="Y276" i="1"/>
  <c r="X277" i="1"/>
  <c r="Y277" i="1"/>
  <c r="X278" i="1"/>
  <c r="Y278" i="1"/>
  <c r="X279" i="1"/>
  <c r="Y279" i="1"/>
  <c r="X280" i="1"/>
  <c r="Y280" i="1"/>
  <c r="X281" i="1"/>
  <c r="Y281" i="1"/>
  <c r="X282" i="1"/>
  <c r="Y282" i="1"/>
  <c r="X283" i="1"/>
  <c r="Y283" i="1"/>
  <c r="X284" i="1"/>
  <c r="Y284" i="1"/>
  <c r="X285" i="1"/>
  <c r="Y285" i="1"/>
  <c r="X286" i="1"/>
  <c r="Y286" i="1"/>
  <c r="X287" i="1"/>
  <c r="Y287" i="1"/>
  <c r="X288" i="1"/>
  <c r="Y288" i="1"/>
  <c r="X289" i="1"/>
  <c r="Y289" i="1"/>
  <c r="X290" i="1"/>
  <c r="Y290" i="1"/>
  <c r="X291" i="1"/>
  <c r="Y291" i="1"/>
  <c r="X292" i="1"/>
  <c r="Y292" i="1"/>
  <c r="X293" i="1"/>
  <c r="Y293" i="1"/>
  <c r="X294" i="1"/>
  <c r="Y294" i="1"/>
  <c r="X295" i="1"/>
  <c r="Y295" i="1"/>
  <c r="X296" i="1"/>
  <c r="Y296" i="1"/>
  <c r="X297" i="1"/>
  <c r="Y297" i="1"/>
  <c r="X298" i="1"/>
  <c r="Y298" i="1"/>
  <c r="X299" i="1"/>
  <c r="Y299" i="1"/>
  <c r="X300" i="1"/>
  <c r="Y300" i="1"/>
  <c r="X301" i="1"/>
  <c r="Y301" i="1"/>
  <c r="X302" i="1"/>
  <c r="Y302" i="1"/>
  <c r="X303" i="1"/>
  <c r="Y303" i="1"/>
  <c r="X304" i="1"/>
  <c r="Y304" i="1"/>
  <c r="X305" i="1"/>
  <c r="Y305" i="1"/>
  <c r="X306" i="1"/>
  <c r="Y306" i="1"/>
  <c r="X307" i="1"/>
  <c r="Y307" i="1"/>
  <c r="X308" i="1"/>
  <c r="Y308" i="1"/>
  <c r="X309" i="1"/>
  <c r="Y309" i="1"/>
  <c r="X310" i="1"/>
  <c r="Y310" i="1"/>
  <c r="X311" i="1"/>
  <c r="Y311" i="1"/>
  <c r="X312" i="1"/>
  <c r="Y312" i="1"/>
  <c r="X313" i="1"/>
  <c r="Y313" i="1"/>
  <c r="X314" i="1"/>
  <c r="Y314" i="1"/>
  <c r="X315" i="1"/>
  <c r="Y315" i="1"/>
  <c r="X316" i="1"/>
  <c r="Y316" i="1"/>
  <c r="X317" i="1"/>
  <c r="Y317" i="1"/>
  <c r="X318" i="1"/>
  <c r="Y318" i="1"/>
  <c r="X319" i="1"/>
  <c r="Y319" i="1"/>
  <c r="X320" i="1"/>
  <c r="Y320" i="1"/>
  <c r="X321" i="1"/>
  <c r="Y321" i="1"/>
  <c r="X322" i="1"/>
  <c r="Y322" i="1"/>
  <c r="X323" i="1"/>
  <c r="Y323" i="1"/>
  <c r="X324" i="1"/>
  <c r="Y324" i="1"/>
  <c r="X325" i="1"/>
  <c r="Y325" i="1"/>
  <c r="X326" i="1"/>
  <c r="Y326" i="1"/>
  <c r="X327" i="1"/>
  <c r="Y327" i="1"/>
  <c r="X328" i="1"/>
  <c r="Y328" i="1"/>
  <c r="X329" i="1"/>
  <c r="Y329" i="1"/>
  <c r="X330" i="1"/>
  <c r="Y330" i="1"/>
  <c r="X331" i="1"/>
  <c r="Y331" i="1"/>
  <c r="X332" i="1"/>
  <c r="Y332" i="1"/>
  <c r="X333" i="1"/>
  <c r="Y333" i="1"/>
  <c r="X334" i="1"/>
  <c r="Y334" i="1"/>
  <c r="X335" i="1"/>
  <c r="Y335" i="1"/>
  <c r="X336" i="1"/>
  <c r="Y336" i="1"/>
  <c r="X337" i="1"/>
  <c r="Y337" i="1"/>
  <c r="X338" i="1"/>
  <c r="Y338" i="1"/>
  <c r="X339" i="1"/>
  <c r="Y339" i="1"/>
  <c r="X340" i="1"/>
  <c r="Y340" i="1"/>
  <c r="X341" i="1"/>
  <c r="Y341" i="1"/>
  <c r="X342" i="1"/>
  <c r="Y342" i="1"/>
  <c r="X343" i="1"/>
  <c r="Y343" i="1"/>
  <c r="X344" i="1"/>
  <c r="Y344" i="1"/>
  <c r="X345" i="1"/>
  <c r="Y345" i="1"/>
  <c r="X346" i="1"/>
  <c r="Y346" i="1"/>
  <c r="X347" i="1"/>
  <c r="Y347" i="1"/>
  <c r="X348" i="1"/>
  <c r="Y348" i="1"/>
  <c r="X349" i="1"/>
  <c r="Y349" i="1"/>
  <c r="X350" i="1"/>
  <c r="Y350" i="1"/>
  <c r="X351" i="1"/>
  <c r="Y351" i="1"/>
  <c r="X352" i="1"/>
  <c r="Y352" i="1"/>
  <c r="X353" i="1"/>
  <c r="Y353" i="1"/>
  <c r="X354" i="1"/>
  <c r="Y354" i="1"/>
  <c r="X355" i="1"/>
  <c r="Y355" i="1"/>
  <c r="X356" i="1"/>
  <c r="Y356" i="1"/>
  <c r="X357" i="1"/>
  <c r="Y357" i="1"/>
  <c r="X358" i="1"/>
  <c r="Y358" i="1"/>
  <c r="X359" i="1"/>
  <c r="Y359" i="1"/>
  <c r="X360" i="1"/>
  <c r="Y360" i="1"/>
  <c r="X361" i="1"/>
  <c r="Y361" i="1"/>
  <c r="X362" i="1"/>
  <c r="Y362" i="1"/>
  <c r="X363" i="1"/>
  <c r="Y363" i="1"/>
  <c r="X364" i="1"/>
  <c r="Y364" i="1"/>
  <c r="X365" i="1"/>
  <c r="Y365" i="1"/>
  <c r="X366" i="1"/>
  <c r="Y366" i="1"/>
  <c r="X367" i="1"/>
  <c r="Y367" i="1"/>
  <c r="X368" i="1"/>
  <c r="Y368" i="1"/>
  <c r="X369" i="1"/>
  <c r="Y369" i="1"/>
  <c r="X370" i="1"/>
  <c r="Y370" i="1"/>
  <c r="X371" i="1"/>
  <c r="Y371" i="1"/>
  <c r="X372" i="1"/>
  <c r="Y372" i="1"/>
  <c r="X373" i="1"/>
  <c r="Y373" i="1"/>
  <c r="X374" i="1"/>
  <c r="Y374" i="1"/>
  <c r="X375" i="1"/>
  <c r="Y375" i="1"/>
  <c r="X376" i="1"/>
  <c r="Y376" i="1"/>
  <c r="X377" i="1"/>
  <c r="Y377" i="1"/>
  <c r="X378" i="1"/>
  <c r="Y378" i="1"/>
  <c r="X379" i="1"/>
  <c r="Y379" i="1"/>
  <c r="X380" i="1"/>
  <c r="Y380" i="1"/>
  <c r="X381" i="1"/>
  <c r="Y381" i="1"/>
  <c r="X382" i="1"/>
  <c r="Y382" i="1"/>
  <c r="X383" i="1"/>
  <c r="Y383" i="1"/>
  <c r="X384" i="1"/>
  <c r="Y384" i="1"/>
  <c r="X385" i="1"/>
  <c r="Y385" i="1"/>
  <c r="X386" i="1"/>
  <c r="Y386" i="1"/>
  <c r="X387" i="1"/>
  <c r="Y387" i="1"/>
  <c r="X388" i="1"/>
  <c r="Y388" i="1"/>
  <c r="X389" i="1"/>
  <c r="Y389" i="1"/>
  <c r="X390" i="1"/>
  <c r="Y390" i="1"/>
  <c r="X391" i="1"/>
  <c r="Y391" i="1"/>
  <c r="X392" i="1"/>
  <c r="Y392" i="1"/>
  <c r="X393" i="1"/>
  <c r="Y393" i="1"/>
  <c r="X394" i="1"/>
  <c r="Y394" i="1"/>
  <c r="X395" i="1"/>
  <c r="Y395" i="1"/>
  <c r="X396" i="1"/>
  <c r="Y396" i="1"/>
  <c r="X397" i="1"/>
  <c r="Y397" i="1"/>
  <c r="X398" i="1"/>
  <c r="Y398" i="1"/>
  <c r="X399" i="1"/>
  <c r="Y399" i="1"/>
  <c r="X400" i="1"/>
  <c r="Y400" i="1"/>
  <c r="X401" i="1"/>
  <c r="Y401" i="1"/>
  <c r="X402" i="1"/>
  <c r="Y402" i="1"/>
  <c r="X403" i="1"/>
  <c r="Y403" i="1"/>
  <c r="X404" i="1"/>
  <c r="Y404" i="1"/>
  <c r="X405" i="1"/>
  <c r="Y405" i="1"/>
  <c r="X406" i="1"/>
  <c r="Y406" i="1"/>
  <c r="X407" i="1"/>
  <c r="Y407" i="1"/>
  <c r="X408" i="1"/>
  <c r="Y408" i="1"/>
  <c r="X409" i="1"/>
  <c r="Y409" i="1"/>
  <c r="X410" i="1"/>
  <c r="Y410" i="1"/>
  <c r="X411" i="1"/>
  <c r="Y411" i="1"/>
  <c r="X412" i="1"/>
  <c r="Y412" i="1"/>
  <c r="X413" i="1"/>
  <c r="Y413" i="1"/>
  <c r="X414" i="1"/>
  <c r="Y414" i="1"/>
  <c r="X415" i="1"/>
  <c r="Y415" i="1"/>
  <c r="X416" i="1"/>
  <c r="Y416" i="1"/>
  <c r="X417" i="1"/>
  <c r="Y417" i="1"/>
  <c r="X418" i="1"/>
  <c r="Y418" i="1"/>
  <c r="X419" i="1"/>
  <c r="Y419" i="1"/>
  <c r="X420" i="1"/>
  <c r="Y420" i="1"/>
  <c r="X421" i="1"/>
  <c r="Y421" i="1"/>
  <c r="X422" i="1"/>
  <c r="Y422" i="1"/>
  <c r="X423" i="1"/>
  <c r="Y423" i="1"/>
  <c r="X424" i="1"/>
  <c r="Y424" i="1"/>
  <c r="X425" i="1"/>
  <c r="Y425" i="1"/>
  <c r="X426" i="1"/>
  <c r="Y426" i="1"/>
  <c r="X427" i="1"/>
  <c r="Y427" i="1"/>
  <c r="X428" i="1"/>
  <c r="Y428" i="1"/>
  <c r="X429" i="1"/>
  <c r="Y429" i="1"/>
  <c r="X430" i="1"/>
  <c r="Y430" i="1"/>
  <c r="X431" i="1"/>
  <c r="Y431" i="1"/>
  <c r="X432" i="1"/>
  <c r="Y432" i="1"/>
  <c r="X433" i="1"/>
  <c r="Y433" i="1"/>
  <c r="X434" i="1"/>
  <c r="Y434" i="1"/>
  <c r="X435" i="1"/>
  <c r="Y435" i="1"/>
  <c r="X436" i="1"/>
  <c r="Y436" i="1"/>
  <c r="X437" i="1"/>
  <c r="Y437" i="1"/>
  <c r="X438" i="1"/>
  <c r="Y438" i="1"/>
  <c r="X439" i="1"/>
  <c r="Y439" i="1"/>
  <c r="X440" i="1"/>
  <c r="Y440" i="1"/>
  <c r="X441" i="1"/>
  <c r="Y441" i="1"/>
  <c r="X442" i="1"/>
  <c r="Y442" i="1"/>
  <c r="X443" i="1"/>
  <c r="Y443" i="1"/>
  <c r="X444" i="1"/>
  <c r="Y444" i="1"/>
  <c r="X445" i="1"/>
  <c r="Y445" i="1"/>
  <c r="X446" i="1"/>
  <c r="Y446" i="1"/>
  <c r="X447" i="1"/>
  <c r="Y447" i="1"/>
  <c r="X448" i="1"/>
  <c r="Y448" i="1"/>
  <c r="X449" i="1"/>
  <c r="Y449" i="1"/>
  <c r="X450" i="1"/>
  <c r="Y450" i="1"/>
  <c r="X451" i="1"/>
  <c r="Y451" i="1"/>
  <c r="X452" i="1"/>
  <c r="Y452" i="1"/>
  <c r="X453" i="1"/>
  <c r="Y453" i="1"/>
  <c r="X454" i="1"/>
  <c r="Y454" i="1"/>
  <c r="X455" i="1"/>
  <c r="Y455" i="1"/>
  <c r="X456" i="1"/>
  <c r="Y456" i="1"/>
  <c r="X457" i="1"/>
  <c r="Y457" i="1"/>
  <c r="X458" i="1"/>
  <c r="Y458" i="1"/>
  <c r="X459" i="1"/>
  <c r="Y459" i="1"/>
  <c r="X460" i="1"/>
  <c r="Y460" i="1"/>
  <c r="X461" i="1"/>
  <c r="Y461" i="1"/>
  <c r="X462" i="1"/>
  <c r="Y462" i="1"/>
  <c r="X463" i="1"/>
  <c r="Y463" i="1"/>
  <c r="X464" i="1"/>
  <c r="Y464" i="1"/>
  <c r="X465" i="1"/>
  <c r="Y465" i="1"/>
  <c r="X466" i="1"/>
  <c r="Y466" i="1"/>
  <c r="X467" i="1"/>
  <c r="Y467" i="1"/>
  <c r="X468" i="1"/>
  <c r="Y468" i="1"/>
  <c r="X469" i="1"/>
  <c r="Y469" i="1"/>
  <c r="X470" i="1"/>
  <c r="Y470" i="1"/>
  <c r="X471" i="1"/>
  <c r="Y471" i="1"/>
  <c r="X472" i="1"/>
  <c r="Y472" i="1"/>
  <c r="X473" i="1"/>
  <c r="Y473" i="1"/>
  <c r="X474" i="1"/>
  <c r="Y474" i="1"/>
  <c r="X475" i="1"/>
  <c r="Y475" i="1"/>
  <c r="X476" i="1"/>
  <c r="Y476" i="1"/>
  <c r="X477" i="1"/>
  <c r="Y477" i="1"/>
  <c r="X478" i="1"/>
  <c r="Y478" i="1"/>
  <c r="X479" i="1"/>
  <c r="Y479" i="1"/>
  <c r="X480" i="1"/>
  <c r="Y480" i="1"/>
  <c r="X481" i="1"/>
  <c r="Y481" i="1"/>
  <c r="X482" i="1"/>
  <c r="Y482" i="1"/>
  <c r="X483" i="1"/>
  <c r="Y483" i="1"/>
  <c r="X484" i="1"/>
  <c r="Y484" i="1"/>
  <c r="X485" i="1"/>
  <c r="Y485" i="1"/>
  <c r="X486" i="1"/>
  <c r="Y486" i="1"/>
  <c r="X487" i="1"/>
  <c r="Y487" i="1"/>
  <c r="X488" i="1"/>
  <c r="Y488" i="1"/>
  <c r="X489" i="1"/>
  <c r="Y489" i="1"/>
  <c r="X490" i="1"/>
  <c r="Y490" i="1"/>
  <c r="X491" i="1"/>
  <c r="Y491" i="1"/>
  <c r="X492" i="1"/>
  <c r="Y492" i="1"/>
  <c r="X493" i="1"/>
  <c r="Y493" i="1"/>
  <c r="X494" i="1"/>
  <c r="Y494" i="1"/>
  <c r="X495" i="1"/>
  <c r="Y495" i="1"/>
  <c r="X496" i="1"/>
  <c r="Y496" i="1"/>
  <c r="X497" i="1"/>
  <c r="Y497" i="1"/>
  <c r="X498" i="1"/>
  <c r="Y498" i="1"/>
  <c r="X499" i="1"/>
  <c r="Y499" i="1"/>
  <c r="X500" i="1"/>
  <c r="Y500" i="1"/>
  <c r="X501" i="1"/>
  <c r="Y501" i="1"/>
  <c r="X502" i="1"/>
  <c r="Y502" i="1"/>
  <c r="X503" i="1"/>
  <c r="Y503" i="1"/>
  <c r="X504" i="1"/>
  <c r="Y504" i="1"/>
  <c r="X505" i="1"/>
  <c r="Y505" i="1"/>
  <c r="X506" i="1"/>
  <c r="Y506" i="1"/>
  <c r="X507" i="1"/>
  <c r="Y507" i="1"/>
  <c r="X508" i="1"/>
  <c r="Y508" i="1"/>
  <c r="X509" i="1"/>
  <c r="Y509" i="1"/>
  <c r="X510" i="1"/>
  <c r="Y510" i="1"/>
  <c r="X511" i="1"/>
  <c r="Y511" i="1"/>
  <c r="X512" i="1"/>
  <c r="Y512" i="1"/>
  <c r="X513" i="1"/>
  <c r="Y513" i="1"/>
  <c r="X514" i="1"/>
  <c r="Y514" i="1"/>
  <c r="X515" i="1"/>
  <c r="Y515" i="1"/>
  <c r="X516" i="1"/>
  <c r="Y516" i="1"/>
  <c r="X517" i="1"/>
  <c r="Y517" i="1"/>
  <c r="X518" i="1"/>
  <c r="Y518" i="1"/>
  <c r="X519" i="1"/>
  <c r="Y519" i="1"/>
  <c r="X520" i="1"/>
  <c r="Y520" i="1"/>
  <c r="X521" i="1"/>
  <c r="Y521" i="1"/>
  <c r="X522" i="1"/>
  <c r="Y522" i="1"/>
  <c r="X523" i="1"/>
  <c r="Y523" i="1"/>
  <c r="X524" i="1"/>
  <c r="Y524" i="1"/>
  <c r="X525" i="1"/>
  <c r="Y525" i="1"/>
  <c r="X526" i="1"/>
  <c r="Y526" i="1"/>
  <c r="X527" i="1"/>
  <c r="Y527" i="1"/>
  <c r="X528" i="1"/>
  <c r="Y528" i="1"/>
  <c r="X529" i="1"/>
  <c r="Y529" i="1"/>
  <c r="X530" i="1"/>
  <c r="Y530" i="1"/>
  <c r="X531" i="1"/>
  <c r="Y531" i="1"/>
  <c r="X532" i="1"/>
  <c r="Y532" i="1"/>
  <c r="X533" i="1"/>
  <c r="Y533" i="1"/>
  <c r="X534" i="1"/>
  <c r="Y534" i="1"/>
  <c r="X535" i="1"/>
  <c r="Y535" i="1"/>
  <c r="X536" i="1"/>
  <c r="Y536" i="1"/>
  <c r="X537" i="1"/>
  <c r="Y537" i="1"/>
  <c r="X538" i="1"/>
  <c r="Y538" i="1"/>
  <c r="X539" i="1"/>
  <c r="Y539" i="1"/>
  <c r="X540" i="1"/>
  <c r="Y540" i="1"/>
  <c r="X541" i="1"/>
  <c r="Y541" i="1"/>
  <c r="X542" i="1"/>
  <c r="Y542" i="1"/>
  <c r="X543" i="1"/>
  <c r="Y543" i="1"/>
  <c r="X544" i="1"/>
  <c r="Y544" i="1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P2" i="5"/>
  <c r="Q2" i="5"/>
  <c r="O2" i="5"/>
  <c r="N2" i="5"/>
  <c r="Y545" i="1"/>
  <c r="X545" i="1"/>
  <c r="A583" i="5"/>
  <c r="A582" i="5"/>
  <c r="M581" i="5"/>
  <c r="L581" i="5"/>
  <c r="A581" i="5" s="1"/>
  <c r="M580" i="5"/>
  <c r="L580" i="5"/>
  <c r="A580" i="5" s="1"/>
  <c r="M579" i="5"/>
  <c r="L579" i="5"/>
  <c r="A579" i="5" s="1"/>
  <c r="M578" i="5"/>
  <c r="L578" i="5"/>
  <c r="A578" i="5" s="1"/>
  <c r="M577" i="5"/>
  <c r="L577" i="5"/>
  <c r="A577" i="5" s="1"/>
  <c r="M576" i="5"/>
  <c r="L576" i="5"/>
  <c r="A576" i="5" s="1"/>
  <c r="M575" i="5"/>
  <c r="L575" i="5"/>
  <c r="A575" i="5" s="1"/>
  <c r="M574" i="5"/>
  <c r="L574" i="5"/>
  <c r="A574" i="5" s="1"/>
  <c r="M573" i="5"/>
  <c r="L573" i="5"/>
  <c r="A573" i="5" s="1"/>
  <c r="M572" i="5"/>
  <c r="L572" i="5"/>
  <c r="A572" i="5" s="1"/>
  <c r="M571" i="5"/>
  <c r="L571" i="5"/>
  <c r="A571" i="5" s="1"/>
  <c r="M570" i="5"/>
  <c r="L570" i="5"/>
  <c r="A570" i="5" s="1"/>
  <c r="M569" i="5"/>
  <c r="L569" i="5"/>
  <c r="A569" i="5" s="1"/>
  <c r="M568" i="5"/>
  <c r="L568" i="5"/>
  <c r="A568" i="5" s="1"/>
  <c r="M567" i="5"/>
  <c r="L567" i="5"/>
  <c r="A567" i="5" s="1"/>
  <c r="M566" i="5"/>
  <c r="L566" i="5"/>
  <c r="A566" i="5" s="1"/>
  <c r="M565" i="5"/>
  <c r="L565" i="5"/>
  <c r="A565" i="5" s="1"/>
  <c r="M564" i="5"/>
  <c r="L564" i="5"/>
  <c r="A564" i="5" s="1"/>
  <c r="M563" i="5"/>
  <c r="L563" i="5"/>
  <c r="A563" i="5" s="1"/>
  <c r="M562" i="5"/>
  <c r="L562" i="5"/>
  <c r="A562" i="5" s="1"/>
  <c r="M561" i="5"/>
  <c r="L561" i="5"/>
  <c r="A561" i="5" s="1"/>
  <c r="M560" i="5"/>
  <c r="L560" i="5"/>
  <c r="A560" i="5" s="1"/>
  <c r="M559" i="5"/>
  <c r="L559" i="5"/>
  <c r="A559" i="5" s="1"/>
  <c r="M558" i="5"/>
  <c r="L558" i="5"/>
  <c r="A558" i="5" s="1"/>
  <c r="M557" i="5"/>
  <c r="L557" i="5"/>
  <c r="A557" i="5" s="1"/>
  <c r="M556" i="5"/>
  <c r="L556" i="5"/>
  <c r="A556" i="5" s="1"/>
  <c r="M555" i="5"/>
  <c r="L555" i="5"/>
  <c r="A555" i="5" s="1"/>
  <c r="M554" i="5"/>
  <c r="L554" i="5"/>
  <c r="A554" i="5" s="1"/>
  <c r="M553" i="5"/>
  <c r="L553" i="5"/>
  <c r="A553" i="5" s="1"/>
  <c r="M552" i="5"/>
  <c r="L552" i="5"/>
  <c r="A552" i="5" s="1"/>
  <c r="M551" i="5"/>
  <c r="L551" i="5"/>
  <c r="A551" i="5" s="1"/>
  <c r="M550" i="5"/>
  <c r="L550" i="5"/>
  <c r="A550" i="5" s="1"/>
  <c r="M549" i="5"/>
  <c r="L549" i="5"/>
  <c r="A549" i="5" s="1"/>
  <c r="M548" i="5"/>
  <c r="L548" i="5"/>
  <c r="A548" i="5" s="1"/>
  <c r="M547" i="5"/>
  <c r="L547" i="5"/>
  <c r="A547" i="5" s="1"/>
  <c r="M546" i="5"/>
  <c r="L546" i="5"/>
  <c r="A546" i="5" s="1"/>
  <c r="M545" i="5"/>
  <c r="L545" i="5"/>
  <c r="A545" i="5" s="1"/>
  <c r="M544" i="5"/>
  <c r="L544" i="5"/>
  <c r="A544" i="5" s="1"/>
  <c r="M543" i="5"/>
  <c r="L543" i="5"/>
  <c r="A543" i="5" s="1"/>
  <c r="M542" i="5"/>
  <c r="L542" i="5"/>
  <c r="A542" i="5" s="1"/>
  <c r="M541" i="5"/>
  <c r="L541" i="5"/>
  <c r="A541" i="5" s="1"/>
  <c r="M540" i="5"/>
  <c r="L540" i="5"/>
  <c r="A540" i="5" s="1"/>
  <c r="M539" i="5"/>
  <c r="L539" i="5"/>
  <c r="A539" i="5" s="1"/>
  <c r="M538" i="5"/>
  <c r="L538" i="5"/>
  <c r="A538" i="5" s="1"/>
  <c r="M537" i="5"/>
  <c r="L537" i="5"/>
  <c r="A537" i="5" s="1"/>
  <c r="M536" i="5"/>
  <c r="L536" i="5"/>
  <c r="A536" i="5" s="1"/>
  <c r="M535" i="5"/>
  <c r="L535" i="5"/>
  <c r="A535" i="5" s="1"/>
  <c r="M534" i="5"/>
  <c r="L534" i="5"/>
  <c r="A534" i="5" s="1"/>
  <c r="M533" i="5"/>
  <c r="L533" i="5"/>
  <c r="A533" i="5" s="1"/>
  <c r="M532" i="5"/>
  <c r="L532" i="5"/>
  <c r="A532" i="5" s="1"/>
  <c r="M531" i="5"/>
  <c r="L531" i="5"/>
  <c r="A531" i="5" s="1"/>
  <c r="M530" i="5"/>
  <c r="L530" i="5"/>
  <c r="A530" i="5" s="1"/>
  <c r="M529" i="5"/>
  <c r="L529" i="5"/>
  <c r="A529" i="5" s="1"/>
  <c r="M528" i="5"/>
  <c r="L528" i="5"/>
  <c r="A528" i="5" s="1"/>
  <c r="M527" i="5"/>
  <c r="L527" i="5"/>
  <c r="A527" i="5" s="1"/>
  <c r="M526" i="5"/>
  <c r="L526" i="5"/>
  <c r="A526" i="5" s="1"/>
  <c r="M525" i="5"/>
  <c r="L525" i="5"/>
  <c r="A525" i="5" s="1"/>
  <c r="M524" i="5"/>
  <c r="L524" i="5"/>
  <c r="A524" i="5" s="1"/>
  <c r="M523" i="5"/>
  <c r="L523" i="5"/>
  <c r="A523" i="5" s="1"/>
  <c r="M522" i="5"/>
  <c r="L522" i="5"/>
  <c r="A522" i="5" s="1"/>
  <c r="M521" i="5"/>
  <c r="L521" i="5"/>
  <c r="A521" i="5" s="1"/>
  <c r="M520" i="5"/>
  <c r="L520" i="5"/>
  <c r="A520" i="5" s="1"/>
  <c r="M519" i="5"/>
  <c r="L519" i="5"/>
  <c r="A519" i="5" s="1"/>
  <c r="M518" i="5"/>
  <c r="L518" i="5"/>
  <c r="A518" i="5" s="1"/>
  <c r="M517" i="5"/>
  <c r="L517" i="5"/>
  <c r="A517" i="5" s="1"/>
  <c r="M516" i="5"/>
  <c r="L516" i="5"/>
  <c r="A516" i="5" s="1"/>
  <c r="M515" i="5"/>
  <c r="L515" i="5"/>
  <c r="A515" i="5" s="1"/>
  <c r="M514" i="5"/>
  <c r="L514" i="5"/>
  <c r="A514" i="5" s="1"/>
  <c r="M513" i="5"/>
  <c r="M512" i="5"/>
  <c r="L512" i="5"/>
  <c r="A512" i="5" s="1"/>
  <c r="M511" i="5"/>
  <c r="L511" i="5"/>
  <c r="A511" i="5" s="1"/>
  <c r="M510" i="5"/>
  <c r="L510" i="5"/>
  <c r="A510" i="5" s="1"/>
  <c r="M509" i="5"/>
  <c r="L509" i="5"/>
  <c r="A509" i="5" s="1"/>
  <c r="M508" i="5"/>
  <c r="L508" i="5"/>
  <c r="A508" i="5" s="1"/>
  <c r="M507" i="5"/>
  <c r="L507" i="5"/>
  <c r="A507" i="5" s="1"/>
  <c r="M506" i="5"/>
  <c r="L506" i="5"/>
  <c r="A506" i="5" s="1"/>
  <c r="M505" i="5"/>
  <c r="L505" i="5"/>
  <c r="A505" i="5" s="1"/>
  <c r="M504" i="5"/>
  <c r="L504" i="5"/>
  <c r="A504" i="5" s="1"/>
  <c r="M503" i="5"/>
  <c r="L503" i="5"/>
  <c r="A503" i="5" s="1"/>
  <c r="M502" i="5"/>
  <c r="L502" i="5"/>
  <c r="A502" i="5" s="1"/>
  <c r="M501" i="5"/>
  <c r="L501" i="5"/>
  <c r="A501" i="5" s="1"/>
  <c r="M500" i="5"/>
  <c r="L500" i="5"/>
  <c r="A500" i="5" s="1"/>
  <c r="M499" i="5"/>
  <c r="L499" i="5"/>
  <c r="A499" i="5" s="1"/>
  <c r="M498" i="5"/>
  <c r="L498" i="5"/>
  <c r="A498" i="5" s="1"/>
  <c r="M497" i="5"/>
  <c r="L497" i="5"/>
  <c r="A497" i="5" s="1"/>
  <c r="M496" i="5"/>
  <c r="L496" i="5"/>
  <c r="A496" i="5" s="1"/>
  <c r="M495" i="5"/>
  <c r="L495" i="5"/>
  <c r="A495" i="5" s="1"/>
  <c r="M494" i="5"/>
  <c r="L494" i="5"/>
  <c r="A494" i="5" s="1"/>
  <c r="M493" i="5"/>
  <c r="L493" i="5"/>
  <c r="A493" i="5" s="1"/>
  <c r="M492" i="5"/>
  <c r="L492" i="5"/>
  <c r="A492" i="5" s="1"/>
  <c r="M491" i="5"/>
  <c r="L491" i="5"/>
  <c r="A491" i="5" s="1"/>
  <c r="M490" i="5"/>
  <c r="L490" i="5"/>
  <c r="A490" i="5" s="1"/>
  <c r="M489" i="5"/>
  <c r="L489" i="5"/>
  <c r="A489" i="5" s="1"/>
  <c r="M488" i="5"/>
  <c r="L488" i="5"/>
  <c r="A488" i="5" s="1"/>
  <c r="M487" i="5"/>
  <c r="L487" i="5"/>
  <c r="A487" i="5" s="1"/>
  <c r="M486" i="5"/>
  <c r="M485" i="5"/>
  <c r="L485" i="5"/>
  <c r="A485" i="5" s="1"/>
  <c r="M484" i="5"/>
  <c r="L484" i="5"/>
  <c r="A484" i="5" s="1"/>
  <c r="M483" i="5"/>
  <c r="L483" i="5"/>
  <c r="A483" i="5" s="1"/>
  <c r="M482" i="5"/>
  <c r="L482" i="5"/>
  <c r="A482" i="5" s="1"/>
  <c r="M481" i="5"/>
  <c r="L481" i="5"/>
  <c r="A481" i="5" s="1"/>
  <c r="M480" i="5"/>
  <c r="L480" i="5"/>
  <c r="A480" i="5" s="1"/>
  <c r="M479" i="5"/>
  <c r="L479" i="5"/>
  <c r="A479" i="5" s="1"/>
  <c r="M478" i="5"/>
  <c r="L478" i="5"/>
  <c r="A478" i="5" s="1"/>
  <c r="M477" i="5"/>
  <c r="L477" i="5"/>
  <c r="A477" i="5" s="1"/>
  <c r="M476" i="5"/>
  <c r="L476" i="5"/>
  <c r="A476" i="5" s="1"/>
  <c r="M475" i="5"/>
  <c r="L475" i="5"/>
  <c r="A475" i="5" s="1"/>
  <c r="M474" i="5"/>
  <c r="L474" i="5"/>
  <c r="A474" i="5" s="1"/>
  <c r="M473" i="5"/>
  <c r="L473" i="5"/>
  <c r="A473" i="5" s="1"/>
  <c r="M472" i="5"/>
  <c r="L472" i="5"/>
  <c r="A472" i="5" s="1"/>
  <c r="M471" i="5"/>
  <c r="L471" i="5"/>
  <c r="A471" i="5" s="1"/>
  <c r="M470" i="5"/>
  <c r="L470" i="5"/>
  <c r="A470" i="5" s="1"/>
  <c r="M469" i="5"/>
  <c r="L469" i="5"/>
  <c r="A469" i="5" s="1"/>
  <c r="M468" i="5"/>
  <c r="L468" i="5"/>
  <c r="A468" i="5" s="1"/>
  <c r="M467" i="5"/>
  <c r="L467" i="5"/>
  <c r="A467" i="5" s="1"/>
  <c r="M466" i="5"/>
  <c r="L466" i="5"/>
  <c r="A466" i="5" s="1"/>
  <c r="M465" i="5"/>
  <c r="L465" i="5"/>
  <c r="A465" i="5" s="1"/>
  <c r="M464" i="5"/>
  <c r="L464" i="5"/>
  <c r="A464" i="5" s="1"/>
  <c r="M463" i="5"/>
  <c r="L463" i="5"/>
  <c r="A463" i="5" s="1"/>
  <c r="M462" i="5"/>
  <c r="L462" i="5"/>
  <c r="A462" i="5" s="1"/>
  <c r="M461" i="5"/>
  <c r="L461" i="5"/>
  <c r="A461" i="5" s="1"/>
  <c r="M460" i="5"/>
  <c r="L460" i="5"/>
  <c r="A460" i="5" s="1"/>
  <c r="M459" i="5"/>
  <c r="L459" i="5"/>
  <c r="A459" i="5" s="1"/>
  <c r="M458" i="5"/>
  <c r="A448" i="5"/>
  <c r="A437" i="5"/>
  <c r="A436" i="5"/>
  <c r="M435" i="5"/>
  <c r="L435" i="5"/>
  <c r="A435" i="5" s="1"/>
  <c r="M434" i="5"/>
  <c r="L434" i="5"/>
  <c r="A434" i="5" s="1"/>
  <c r="M433" i="5"/>
  <c r="L433" i="5"/>
  <c r="A433" i="5" s="1"/>
  <c r="M432" i="5"/>
  <c r="L432" i="5"/>
  <c r="A432" i="5" s="1"/>
  <c r="M431" i="5"/>
  <c r="L431" i="5"/>
  <c r="A431" i="5" s="1"/>
  <c r="M430" i="5"/>
  <c r="L430" i="5"/>
  <c r="A430" i="5" s="1"/>
  <c r="M429" i="5"/>
  <c r="L429" i="5"/>
  <c r="A429" i="5" s="1"/>
  <c r="M428" i="5"/>
  <c r="L428" i="5"/>
  <c r="A428" i="5" s="1"/>
  <c r="M427" i="5"/>
  <c r="L427" i="5"/>
  <c r="A427" i="5" s="1"/>
  <c r="M426" i="5"/>
  <c r="M425" i="5"/>
  <c r="L425" i="5"/>
  <c r="A425" i="5" s="1"/>
  <c r="M424" i="5"/>
  <c r="M423" i="5"/>
  <c r="L423" i="5"/>
  <c r="A423" i="5" s="1"/>
  <c r="M422" i="5"/>
  <c r="L422" i="5"/>
  <c r="A422" i="5" s="1"/>
  <c r="M421" i="5"/>
  <c r="L421" i="5"/>
  <c r="A421" i="5" s="1"/>
  <c r="M420" i="5"/>
  <c r="L420" i="5"/>
  <c r="A420" i="5" s="1"/>
  <c r="M419" i="5"/>
  <c r="L419" i="5"/>
  <c r="A419" i="5" s="1"/>
  <c r="M418" i="5"/>
  <c r="L418" i="5"/>
  <c r="A418" i="5" s="1"/>
  <c r="M417" i="5"/>
  <c r="L417" i="5"/>
  <c r="A417" i="5" s="1"/>
  <c r="M416" i="5"/>
  <c r="L416" i="5"/>
  <c r="A416" i="5" s="1"/>
  <c r="M415" i="5"/>
  <c r="L415" i="5"/>
  <c r="A415" i="5" s="1"/>
  <c r="M414" i="5"/>
  <c r="M413" i="5"/>
  <c r="L413" i="5"/>
  <c r="A413" i="5" s="1"/>
  <c r="M412" i="5"/>
  <c r="M411" i="5"/>
  <c r="L411" i="5"/>
  <c r="A411" i="5" s="1"/>
  <c r="M410" i="5"/>
  <c r="L410" i="5"/>
  <c r="A410" i="5" s="1"/>
  <c r="M409" i="5"/>
  <c r="L409" i="5"/>
  <c r="A409" i="5" s="1"/>
  <c r="M408" i="5"/>
  <c r="L408" i="5"/>
  <c r="A408" i="5" s="1"/>
  <c r="M407" i="5"/>
  <c r="L407" i="5"/>
  <c r="A407" i="5" s="1"/>
  <c r="M406" i="5"/>
  <c r="L406" i="5"/>
  <c r="A406" i="5" s="1"/>
  <c r="M405" i="5"/>
  <c r="L405" i="5"/>
  <c r="A405" i="5" s="1"/>
  <c r="M404" i="5"/>
  <c r="L404" i="5"/>
  <c r="A404" i="5" s="1"/>
  <c r="M403" i="5"/>
  <c r="L403" i="5"/>
  <c r="A403" i="5" s="1"/>
  <c r="M402" i="5"/>
  <c r="L402" i="5"/>
  <c r="A402" i="5" s="1"/>
  <c r="M401" i="5"/>
  <c r="L401" i="5"/>
  <c r="A401" i="5" s="1"/>
  <c r="M400" i="5"/>
  <c r="L400" i="5"/>
  <c r="A400" i="5" s="1"/>
  <c r="M399" i="5"/>
  <c r="L399" i="5"/>
  <c r="A399" i="5" s="1"/>
  <c r="M398" i="5"/>
  <c r="M397" i="5"/>
  <c r="L397" i="5"/>
  <c r="A397" i="5" s="1"/>
  <c r="M396" i="5"/>
  <c r="M395" i="5"/>
  <c r="L395" i="5"/>
  <c r="A395" i="5" s="1"/>
  <c r="M394" i="5"/>
  <c r="L394" i="5"/>
  <c r="A394" i="5" s="1"/>
  <c r="M393" i="5"/>
  <c r="L393" i="5"/>
  <c r="A393" i="5" s="1"/>
  <c r="M392" i="5"/>
  <c r="L392" i="5"/>
  <c r="A392" i="5" s="1"/>
  <c r="M391" i="5"/>
  <c r="L391" i="5"/>
  <c r="A391" i="5" s="1"/>
  <c r="M390" i="5"/>
  <c r="L390" i="5"/>
  <c r="A390" i="5" s="1"/>
  <c r="M389" i="5"/>
  <c r="M388" i="5"/>
  <c r="L388" i="5"/>
  <c r="A388" i="5" s="1"/>
  <c r="M387" i="5"/>
  <c r="L387" i="5"/>
  <c r="A387" i="5" s="1"/>
  <c r="M386" i="5"/>
  <c r="L386" i="5"/>
  <c r="A386" i="5" s="1"/>
  <c r="M385" i="5"/>
  <c r="L385" i="5"/>
  <c r="A385" i="5" s="1"/>
  <c r="M384" i="5"/>
  <c r="L384" i="5"/>
  <c r="A384" i="5" s="1"/>
  <c r="M383" i="5"/>
  <c r="L383" i="5"/>
  <c r="A383" i="5" s="1"/>
  <c r="M382" i="5"/>
  <c r="M381" i="5"/>
  <c r="L381" i="5"/>
  <c r="A381" i="5" s="1"/>
  <c r="M380" i="5"/>
  <c r="M379" i="5"/>
  <c r="L379" i="5"/>
  <c r="A379" i="5" s="1"/>
  <c r="M378" i="5"/>
  <c r="L378" i="5"/>
  <c r="A378" i="5" s="1"/>
  <c r="M377" i="5"/>
  <c r="L377" i="5"/>
  <c r="A377" i="5" s="1"/>
  <c r="M376" i="5"/>
  <c r="L376" i="5"/>
  <c r="A376" i="5" s="1"/>
  <c r="M375" i="5"/>
  <c r="L375" i="5"/>
  <c r="A375" i="5" s="1"/>
  <c r="M374" i="5"/>
  <c r="L374" i="5"/>
  <c r="A374" i="5" s="1"/>
  <c r="M373" i="5"/>
  <c r="M372" i="5"/>
  <c r="L372" i="5"/>
  <c r="A372" i="5" s="1"/>
  <c r="M371" i="5"/>
  <c r="L371" i="5"/>
  <c r="A371" i="5" s="1"/>
  <c r="M370" i="5"/>
  <c r="L370" i="5"/>
  <c r="A370" i="5" s="1"/>
  <c r="M369" i="5"/>
  <c r="L369" i="5"/>
  <c r="A369" i="5" s="1"/>
  <c r="M368" i="5"/>
  <c r="L368" i="5"/>
  <c r="A368" i="5" s="1"/>
  <c r="M367" i="5"/>
  <c r="L367" i="5"/>
  <c r="A367" i="5" s="1"/>
  <c r="M366" i="5"/>
  <c r="M365" i="5"/>
  <c r="L365" i="5"/>
  <c r="A365" i="5" s="1"/>
  <c r="M364" i="5"/>
  <c r="M363" i="5"/>
  <c r="L363" i="5"/>
  <c r="A363" i="5" s="1"/>
  <c r="M362" i="5"/>
  <c r="L362" i="5"/>
  <c r="A362" i="5" s="1"/>
  <c r="M361" i="5"/>
  <c r="L361" i="5"/>
  <c r="A361" i="5" s="1"/>
  <c r="M360" i="5"/>
  <c r="L360" i="5"/>
  <c r="A360" i="5" s="1"/>
  <c r="M359" i="5"/>
  <c r="L359" i="5"/>
  <c r="A359" i="5" s="1"/>
  <c r="M358" i="5"/>
  <c r="L358" i="5"/>
  <c r="A358" i="5" s="1"/>
  <c r="M357" i="5"/>
  <c r="L357" i="5"/>
  <c r="A357" i="5" s="1"/>
  <c r="M356" i="5"/>
  <c r="L356" i="5"/>
  <c r="A356" i="5" s="1"/>
  <c r="M355" i="5"/>
  <c r="L355" i="5"/>
  <c r="A355" i="5" s="1"/>
  <c r="M354" i="5"/>
  <c r="L354" i="5"/>
  <c r="A354" i="5" s="1"/>
  <c r="M353" i="5"/>
  <c r="L353" i="5"/>
  <c r="A353" i="5" s="1"/>
  <c r="M352" i="5"/>
  <c r="L352" i="5"/>
  <c r="A352" i="5" s="1"/>
  <c r="M351" i="5"/>
  <c r="L351" i="5"/>
  <c r="A351" i="5" s="1"/>
  <c r="M350" i="5"/>
  <c r="M349" i="5"/>
  <c r="L349" i="5"/>
  <c r="A349" i="5" s="1"/>
  <c r="M348" i="5"/>
  <c r="M347" i="5"/>
  <c r="L347" i="5"/>
  <c r="A347" i="5" s="1"/>
  <c r="M346" i="5"/>
  <c r="L346" i="5"/>
  <c r="A346" i="5" s="1"/>
  <c r="M345" i="5"/>
  <c r="L345" i="5"/>
  <c r="A345" i="5" s="1"/>
  <c r="M344" i="5"/>
  <c r="L344" i="5"/>
  <c r="A344" i="5" s="1"/>
  <c r="M343" i="5"/>
  <c r="L343" i="5"/>
  <c r="A343" i="5" s="1"/>
  <c r="M342" i="5"/>
  <c r="L342" i="5"/>
  <c r="A342" i="5" s="1"/>
  <c r="M341" i="5"/>
  <c r="L341" i="5"/>
  <c r="A341" i="5" s="1"/>
  <c r="M340" i="5"/>
  <c r="L340" i="5"/>
  <c r="A340" i="5" s="1"/>
  <c r="M339" i="5"/>
  <c r="L339" i="5"/>
  <c r="A339" i="5" s="1"/>
  <c r="M338" i="5"/>
  <c r="L338" i="5"/>
  <c r="A338" i="5" s="1"/>
  <c r="M337" i="5"/>
  <c r="L337" i="5"/>
  <c r="A337" i="5" s="1"/>
  <c r="M336" i="5"/>
  <c r="L336" i="5"/>
  <c r="A336" i="5" s="1"/>
  <c r="M335" i="5"/>
  <c r="L335" i="5"/>
  <c r="A335" i="5" s="1"/>
  <c r="M334" i="5"/>
  <c r="M333" i="5"/>
  <c r="L333" i="5"/>
  <c r="A333" i="5" s="1"/>
  <c r="M332" i="5"/>
  <c r="M331" i="5"/>
  <c r="L331" i="5"/>
  <c r="A331" i="5" s="1"/>
  <c r="M330" i="5"/>
  <c r="L330" i="5"/>
  <c r="A330" i="5" s="1"/>
  <c r="M329" i="5"/>
  <c r="L329" i="5"/>
  <c r="A329" i="5" s="1"/>
  <c r="M328" i="5"/>
  <c r="L328" i="5"/>
  <c r="A328" i="5" s="1"/>
  <c r="M327" i="5"/>
  <c r="L327" i="5"/>
  <c r="A327" i="5" s="1"/>
  <c r="M326" i="5"/>
  <c r="L326" i="5"/>
  <c r="A326" i="5" s="1"/>
  <c r="M325" i="5"/>
  <c r="M324" i="5"/>
  <c r="L324" i="5"/>
  <c r="A324" i="5" s="1"/>
  <c r="M323" i="5"/>
  <c r="L323" i="5"/>
  <c r="A323" i="5" s="1"/>
  <c r="M322" i="5"/>
  <c r="L322" i="5"/>
  <c r="A322" i="5" s="1"/>
  <c r="M321" i="5"/>
  <c r="L321" i="5"/>
  <c r="A321" i="5" s="1"/>
  <c r="M320" i="5"/>
  <c r="L320" i="5"/>
  <c r="A320" i="5" s="1"/>
  <c r="M319" i="5"/>
  <c r="L319" i="5"/>
  <c r="A319" i="5" s="1"/>
  <c r="M318" i="5"/>
  <c r="M317" i="5"/>
  <c r="L317" i="5"/>
  <c r="A317" i="5" s="1"/>
  <c r="M316" i="5"/>
  <c r="M315" i="5"/>
  <c r="L315" i="5"/>
  <c r="A315" i="5" s="1"/>
  <c r="M314" i="5"/>
  <c r="L314" i="5"/>
  <c r="A314" i="5" s="1"/>
  <c r="M313" i="5"/>
  <c r="L313" i="5"/>
  <c r="A313" i="5" s="1"/>
  <c r="M312" i="5"/>
  <c r="L312" i="5"/>
  <c r="A312" i="5" s="1"/>
  <c r="M311" i="5"/>
  <c r="L311" i="5"/>
  <c r="A311" i="5" s="1"/>
  <c r="M310" i="5"/>
  <c r="L310" i="5"/>
  <c r="A310" i="5" s="1"/>
  <c r="M309" i="5"/>
  <c r="M308" i="5"/>
  <c r="L308" i="5"/>
  <c r="A308" i="5" s="1"/>
  <c r="M307" i="5"/>
  <c r="L307" i="5"/>
  <c r="A307" i="5" s="1"/>
  <c r="M306" i="5"/>
  <c r="L306" i="5"/>
  <c r="A306" i="5" s="1"/>
  <c r="M305" i="5"/>
  <c r="L305" i="5"/>
  <c r="A305" i="5" s="1"/>
  <c r="M304" i="5"/>
  <c r="L304" i="5"/>
  <c r="A304" i="5" s="1"/>
  <c r="M303" i="5"/>
  <c r="L303" i="5"/>
  <c r="A303" i="5" s="1"/>
  <c r="M302" i="5"/>
  <c r="M301" i="5"/>
  <c r="L301" i="5"/>
  <c r="A301" i="5" s="1"/>
  <c r="M300" i="5"/>
  <c r="M299" i="5"/>
  <c r="L299" i="5"/>
  <c r="A299" i="5" s="1"/>
  <c r="M298" i="5"/>
  <c r="L298" i="5"/>
  <c r="A298" i="5" s="1"/>
  <c r="M297" i="5"/>
  <c r="L297" i="5"/>
  <c r="A297" i="5" s="1"/>
  <c r="M296" i="5"/>
  <c r="L296" i="5"/>
  <c r="A296" i="5" s="1"/>
  <c r="M295" i="5"/>
  <c r="L295" i="5"/>
  <c r="A295" i="5" s="1"/>
  <c r="M294" i="5"/>
  <c r="L294" i="5"/>
  <c r="A294" i="5" s="1"/>
  <c r="M293" i="5"/>
  <c r="L293" i="5"/>
  <c r="A293" i="5" s="1"/>
  <c r="M292" i="5"/>
  <c r="L292" i="5"/>
  <c r="A292" i="5" s="1"/>
  <c r="M291" i="5"/>
  <c r="L291" i="5"/>
  <c r="A291" i="5" s="1"/>
  <c r="M290" i="5"/>
  <c r="L290" i="5"/>
  <c r="A290" i="5" s="1"/>
  <c r="M289" i="5"/>
  <c r="L289" i="5"/>
  <c r="A289" i="5" s="1"/>
  <c r="M288" i="5"/>
  <c r="L288" i="5"/>
  <c r="A288" i="5" s="1"/>
  <c r="M287" i="5"/>
  <c r="L287" i="5"/>
  <c r="A287" i="5" s="1"/>
  <c r="M286" i="5"/>
  <c r="M285" i="5"/>
  <c r="L285" i="5"/>
  <c r="A285" i="5" s="1"/>
  <c r="M284" i="5"/>
  <c r="M283" i="5"/>
  <c r="L283" i="5"/>
  <c r="A283" i="5" s="1"/>
  <c r="M282" i="5"/>
  <c r="L282" i="5"/>
  <c r="A282" i="5" s="1"/>
  <c r="M281" i="5"/>
  <c r="L281" i="5"/>
  <c r="A281" i="5" s="1"/>
  <c r="M280" i="5"/>
  <c r="L280" i="5"/>
  <c r="A280" i="5" s="1"/>
  <c r="M279" i="5"/>
  <c r="L279" i="5"/>
  <c r="A279" i="5" s="1"/>
  <c r="M278" i="5"/>
  <c r="L278" i="5"/>
  <c r="A278" i="5" s="1"/>
  <c r="M277" i="5"/>
  <c r="L277" i="5"/>
  <c r="A277" i="5" s="1"/>
  <c r="M276" i="5"/>
  <c r="L276" i="5"/>
  <c r="A276" i="5" s="1"/>
  <c r="M275" i="5"/>
  <c r="L275" i="5"/>
  <c r="A275" i="5" s="1"/>
  <c r="M274" i="5"/>
  <c r="L274" i="5"/>
  <c r="A274" i="5" s="1"/>
  <c r="M273" i="5"/>
  <c r="L273" i="5"/>
  <c r="A273" i="5" s="1"/>
  <c r="M272" i="5"/>
  <c r="L272" i="5"/>
  <c r="A272" i="5" s="1"/>
  <c r="M271" i="5"/>
  <c r="L271" i="5"/>
  <c r="A271" i="5" s="1"/>
  <c r="M270" i="5"/>
  <c r="M269" i="5"/>
  <c r="L269" i="5"/>
  <c r="A269" i="5" s="1"/>
  <c r="M268" i="5"/>
  <c r="M267" i="5"/>
  <c r="L267" i="5"/>
  <c r="A267" i="5" s="1"/>
  <c r="M266" i="5"/>
  <c r="M265" i="5"/>
  <c r="L265" i="5"/>
  <c r="A265" i="5" s="1"/>
  <c r="M264" i="5"/>
  <c r="M263" i="5"/>
  <c r="L263" i="5"/>
  <c r="A263" i="5" s="1"/>
  <c r="M262" i="5"/>
  <c r="M261" i="5"/>
  <c r="L261" i="5"/>
  <c r="A261" i="5" s="1"/>
  <c r="M260" i="5"/>
  <c r="M259" i="5"/>
  <c r="L259" i="5"/>
  <c r="A259" i="5" s="1"/>
  <c r="M258" i="5"/>
  <c r="M257" i="5"/>
  <c r="L257" i="5"/>
  <c r="A257" i="5" s="1"/>
  <c r="M256" i="5"/>
  <c r="M255" i="5"/>
  <c r="L255" i="5"/>
  <c r="A255" i="5" s="1"/>
  <c r="M254" i="5"/>
  <c r="M253" i="5"/>
  <c r="L253" i="5"/>
  <c r="A253" i="5" s="1"/>
  <c r="M252" i="5"/>
  <c r="M251" i="5"/>
  <c r="L251" i="5"/>
  <c r="A251" i="5" s="1"/>
  <c r="M250" i="5"/>
  <c r="M249" i="5"/>
  <c r="L249" i="5"/>
  <c r="A249" i="5" s="1"/>
  <c r="M248" i="5"/>
  <c r="M247" i="5"/>
  <c r="L247" i="5"/>
  <c r="A247" i="5" s="1"/>
  <c r="M246" i="5"/>
  <c r="M245" i="5"/>
  <c r="L245" i="5"/>
  <c r="A245" i="5" s="1"/>
  <c r="M244" i="5"/>
  <c r="A237" i="5"/>
  <c r="M235" i="5"/>
  <c r="L235" i="5"/>
  <c r="A235" i="5" s="1"/>
  <c r="M234" i="5"/>
  <c r="M233" i="5"/>
  <c r="L233" i="5"/>
  <c r="A233" i="5" s="1"/>
  <c r="M232" i="5"/>
  <c r="M231" i="5"/>
  <c r="L231" i="5"/>
  <c r="A231" i="5" s="1"/>
  <c r="M230" i="5"/>
  <c r="M229" i="5"/>
  <c r="L229" i="5"/>
  <c r="A229" i="5" s="1"/>
  <c r="M228" i="5"/>
  <c r="M227" i="5"/>
  <c r="L227" i="5"/>
  <c r="A227" i="5" s="1"/>
  <c r="M226" i="5"/>
  <c r="M225" i="5"/>
  <c r="L225" i="5"/>
  <c r="A225" i="5" s="1"/>
  <c r="M224" i="5"/>
  <c r="M223" i="5"/>
  <c r="L223" i="5"/>
  <c r="A223" i="5" s="1"/>
  <c r="M222" i="5"/>
  <c r="M221" i="5"/>
  <c r="L221" i="5"/>
  <c r="A221" i="5" s="1"/>
  <c r="M220" i="5"/>
  <c r="M219" i="5"/>
  <c r="L219" i="5"/>
  <c r="A219" i="5" s="1"/>
  <c r="M218" i="5"/>
  <c r="M217" i="5"/>
  <c r="L217" i="5"/>
  <c r="A217" i="5" s="1"/>
  <c r="M216" i="5"/>
  <c r="M215" i="5"/>
  <c r="L215" i="5"/>
  <c r="A215" i="5" s="1"/>
  <c r="M214" i="5"/>
  <c r="M213" i="5"/>
  <c r="L213" i="5"/>
  <c r="A213" i="5" s="1"/>
  <c r="M212" i="5"/>
  <c r="M211" i="5"/>
  <c r="L211" i="5"/>
  <c r="A211" i="5" s="1"/>
  <c r="M210" i="5"/>
  <c r="M209" i="5"/>
  <c r="L209" i="5"/>
  <c r="A209" i="5" s="1"/>
  <c r="M208" i="5"/>
  <c r="M207" i="5"/>
  <c r="L207" i="5"/>
  <c r="A207" i="5" s="1"/>
  <c r="M206" i="5"/>
  <c r="M205" i="5"/>
  <c r="L205" i="5"/>
  <c r="A205" i="5" s="1"/>
  <c r="M204" i="5"/>
  <c r="M203" i="5"/>
  <c r="L203" i="5"/>
  <c r="A203" i="5" s="1"/>
  <c r="M202" i="5"/>
  <c r="M201" i="5"/>
  <c r="L201" i="5"/>
  <c r="A201" i="5" s="1"/>
  <c r="M200" i="5"/>
  <c r="M199" i="5"/>
  <c r="L199" i="5"/>
  <c r="A199" i="5" s="1"/>
  <c r="M198" i="5"/>
  <c r="M197" i="5"/>
  <c r="L197" i="5"/>
  <c r="A197" i="5" s="1"/>
  <c r="M196" i="5"/>
  <c r="M195" i="5"/>
  <c r="L195" i="5"/>
  <c r="A195" i="5" s="1"/>
  <c r="M194" i="5"/>
  <c r="M193" i="5"/>
  <c r="L193" i="5"/>
  <c r="A193" i="5" s="1"/>
  <c r="M192" i="5"/>
  <c r="M191" i="5"/>
  <c r="L191" i="5"/>
  <c r="A191" i="5" s="1"/>
  <c r="M190" i="5"/>
  <c r="M189" i="5"/>
  <c r="L189" i="5"/>
  <c r="A189" i="5" s="1"/>
  <c r="M188" i="5"/>
  <c r="M187" i="5"/>
  <c r="L187" i="5"/>
  <c r="A187" i="5" s="1"/>
  <c r="M186" i="5"/>
  <c r="M185" i="5"/>
  <c r="L185" i="5"/>
  <c r="A185" i="5" s="1"/>
  <c r="M184" i="5"/>
  <c r="M183" i="5"/>
  <c r="L183" i="5"/>
  <c r="A183" i="5" s="1"/>
  <c r="M182" i="5"/>
  <c r="M181" i="5"/>
  <c r="L181" i="5"/>
  <c r="A181" i="5" s="1"/>
  <c r="M180" i="5"/>
  <c r="M179" i="5"/>
  <c r="L179" i="5"/>
  <c r="A179" i="5" s="1"/>
  <c r="M178" i="5"/>
  <c r="M177" i="5"/>
  <c r="L177" i="5"/>
  <c r="A177" i="5" s="1"/>
  <c r="M176" i="5"/>
  <c r="M175" i="5"/>
  <c r="L175" i="5"/>
  <c r="A175" i="5" s="1"/>
  <c r="M174" i="5"/>
  <c r="M173" i="5"/>
  <c r="L173" i="5"/>
  <c r="A173" i="5" s="1"/>
  <c r="M172" i="5"/>
  <c r="M171" i="5"/>
  <c r="L171" i="5"/>
  <c r="A171" i="5" s="1"/>
  <c r="M170" i="5"/>
  <c r="M169" i="5"/>
  <c r="L169" i="5"/>
  <c r="A169" i="5" s="1"/>
  <c r="M168" i="5"/>
  <c r="M167" i="5"/>
  <c r="L167" i="5"/>
  <c r="A167" i="5" s="1"/>
  <c r="M166" i="5"/>
  <c r="M165" i="5"/>
  <c r="L165" i="5"/>
  <c r="A165" i="5" s="1"/>
  <c r="M164" i="5"/>
  <c r="M163" i="5"/>
  <c r="L163" i="5"/>
  <c r="A163" i="5" s="1"/>
  <c r="M162" i="5"/>
  <c r="M161" i="5"/>
  <c r="L161" i="5"/>
  <c r="A161" i="5" s="1"/>
  <c r="M160" i="5"/>
  <c r="M159" i="5"/>
  <c r="L159" i="5"/>
  <c r="A159" i="5" s="1"/>
  <c r="M158" i="5"/>
  <c r="M157" i="5"/>
  <c r="L157" i="5"/>
  <c r="A157" i="5" s="1"/>
  <c r="M156" i="5"/>
  <c r="M155" i="5"/>
  <c r="L155" i="5"/>
  <c r="A155" i="5" s="1"/>
  <c r="M154" i="5"/>
  <c r="M153" i="5"/>
  <c r="L153" i="5"/>
  <c r="A153" i="5" s="1"/>
  <c r="M152" i="5"/>
  <c r="M151" i="5"/>
  <c r="L151" i="5"/>
  <c r="A151" i="5" s="1"/>
  <c r="M150" i="5"/>
  <c r="M149" i="5"/>
  <c r="L149" i="5"/>
  <c r="A149" i="5" s="1"/>
  <c r="M148" i="5"/>
  <c r="M147" i="5"/>
  <c r="L147" i="5"/>
  <c r="A147" i="5" s="1"/>
  <c r="M146" i="5"/>
  <c r="M145" i="5"/>
  <c r="L145" i="5"/>
  <c r="A145" i="5" s="1"/>
  <c r="M144" i="5"/>
  <c r="M143" i="5"/>
  <c r="L143" i="5"/>
  <c r="A143" i="5" s="1"/>
  <c r="M142" i="5"/>
  <c r="M141" i="5"/>
  <c r="L141" i="5"/>
  <c r="A141" i="5" s="1"/>
  <c r="M140" i="5"/>
  <c r="M139" i="5"/>
  <c r="L139" i="5"/>
  <c r="A139" i="5" s="1"/>
  <c r="M138" i="5"/>
  <c r="M137" i="5"/>
  <c r="L137" i="5"/>
  <c r="A137" i="5" s="1"/>
  <c r="M136" i="5"/>
  <c r="M135" i="5"/>
  <c r="L135" i="5"/>
  <c r="A135" i="5" s="1"/>
  <c r="M134" i="5"/>
  <c r="M133" i="5"/>
  <c r="L133" i="5"/>
  <c r="A133" i="5" s="1"/>
  <c r="M132" i="5"/>
  <c r="M131" i="5"/>
  <c r="L131" i="5"/>
  <c r="A131" i="5" s="1"/>
  <c r="M130" i="5"/>
  <c r="M129" i="5"/>
  <c r="L129" i="5"/>
  <c r="A129" i="5" s="1"/>
  <c r="M128" i="5"/>
  <c r="M127" i="5"/>
  <c r="L127" i="5"/>
  <c r="A127" i="5" s="1"/>
  <c r="M126" i="5"/>
  <c r="M125" i="5"/>
  <c r="L125" i="5"/>
  <c r="A125" i="5" s="1"/>
  <c r="M124" i="5"/>
  <c r="M123" i="5"/>
  <c r="L123" i="5"/>
  <c r="A123" i="5" s="1"/>
  <c r="M122" i="5"/>
  <c r="M121" i="5"/>
  <c r="L121" i="5"/>
  <c r="A121" i="5" s="1"/>
  <c r="M120" i="5"/>
  <c r="M119" i="5"/>
  <c r="L119" i="5"/>
  <c r="A119" i="5" s="1"/>
  <c r="M118" i="5"/>
  <c r="M117" i="5"/>
  <c r="L117" i="5"/>
  <c r="A117" i="5" s="1"/>
  <c r="M116" i="5"/>
  <c r="M115" i="5"/>
  <c r="L115" i="5"/>
  <c r="A115" i="5" s="1"/>
  <c r="M114" i="5"/>
  <c r="M113" i="5"/>
  <c r="L113" i="5"/>
  <c r="A113" i="5" s="1"/>
  <c r="M112" i="5"/>
  <c r="M111" i="5"/>
  <c r="L111" i="5"/>
  <c r="A111" i="5" s="1"/>
  <c r="M110" i="5"/>
  <c r="M109" i="5"/>
  <c r="L109" i="5"/>
  <c r="A109" i="5" s="1"/>
  <c r="M108" i="5"/>
  <c r="M107" i="5"/>
  <c r="L107" i="5"/>
  <c r="A107" i="5" s="1"/>
  <c r="M106" i="5"/>
  <c r="M105" i="5"/>
  <c r="L105" i="5"/>
  <c r="A105" i="5" s="1"/>
  <c r="M104" i="5"/>
  <c r="M103" i="5"/>
  <c r="L103" i="5"/>
  <c r="A103" i="5" s="1"/>
  <c r="M102" i="5"/>
  <c r="M101" i="5"/>
  <c r="L101" i="5"/>
  <c r="A101" i="5" s="1"/>
  <c r="M100" i="5"/>
  <c r="M99" i="5"/>
  <c r="L99" i="5"/>
  <c r="A99" i="5" s="1"/>
  <c r="M98" i="5"/>
  <c r="M97" i="5"/>
  <c r="L97" i="5"/>
  <c r="A97" i="5" s="1"/>
  <c r="M96" i="5"/>
  <c r="M95" i="5"/>
  <c r="L95" i="5"/>
  <c r="A95" i="5" s="1"/>
  <c r="M94" i="5"/>
  <c r="M93" i="5"/>
  <c r="L93" i="5"/>
  <c r="A93" i="5" s="1"/>
  <c r="M92" i="5"/>
  <c r="M91" i="5"/>
  <c r="L91" i="5"/>
  <c r="A91" i="5" s="1"/>
  <c r="M90" i="5"/>
  <c r="M89" i="5"/>
  <c r="L89" i="5"/>
  <c r="A89" i="5" s="1"/>
  <c r="M88" i="5"/>
  <c r="M87" i="5"/>
  <c r="L87" i="5"/>
  <c r="A87" i="5" s="1"/>
  <c r="M86" i="5"/>
  <c r="M85" i="5"/>
  <c r="L85" i="5"/>
  <c r="A85" i="5" s="1"/>
  <c r="M84" i="5"/>
  <c r="M83" i="5"/>
  <c r="L83" i="5"/>
  <c r="A83" i="5" s="1"/>
  <c r="M82" i="5"/>
  <c r="M81" i="5"/>
  <c r="L81" i="5"/>
  <c r="A81" i="5" s="1"/>
  <c r="M80" i="5"/>
  <c r="M79" i="5"/>
  <c r="L79" i="5"/>
  <c r="A79" i="5" s="1"/>
  <c r="M78" i="5"/>
  <c r="M77" i="5"/>
  <c r="L77" i="5"/>
  <c r="A77" i="5" s="1"/>
  <c r="M76" i="5"/>
  <c r="M75" i="5"/>
  <c r="L75" i="5"/>
  <c r="A75" i="5" s="1"/>
  <c r="M74" i="5"/>
  <c r="M73" i="5"/>
  <c r="L73" i="5"/>
  <c r="A73" i="5" s="1"/>
  <c r="M72" i="5"/>
  <c r="M71" i="5"/>
  <c r="L71" i="5"/>
  <c r="A71" i="5" s="1"/>
  <c r="M70" i="5"/>
  <c r="M69" i="5"/>
  <c r="L69" i="5"/>
  <c r="A69" i="5" s="1"/>
  <c r="M68" i="5"/>
  <c r="M67" i="5"/>
  <c r="L67" i="5"/>
  <c r="A67" i="5" s="1"/>
  <c r="M66" i="5"/>
  <c r="M65" i="5"/>
  <c r="L65" i="5"/>
  <c r="A65" i="5" s="1"/>
  <c r="M64" i="5"/>
  <c r="M63" i="5"/>
  <c r="L63" i="5"/>
  <c r="A63" i="5" s="1"/>
  <c r="L61" i="5"/>
  <c r="A61" i="5" s="1"/>
  <c r="M59" i="5"/>
  <c r="L59" i="5"/>
  <c r="A59" i="5" s="1"/>
  <c r="M58" i="5"/>
  <c r="M57" i="5"/>
  <c r="L57" i="5"/>
  <c r="A57" i="5" s="1"/>
  <c r="M56" i="5"/>
  <c r="M55" i="5"/>
  <c r="L55" i="5"/>
  <c r="A55" i="5" s="1"/>
  <c r="M54" i="5"/>
  <c r="M53" i="5"/>
  <c r="L53" i="5"/>
  <c r="A53" i="5" s="1"/>
  <c r="M52" i="5"/>
  <c r="M51" i="5"/>
  <c r="L51" i="5"/>
  <c r="A51" i="5" s="1"/>
  <c r="M50" i="5"/>
  <c r="M49" i="5"/>
  <c r="L49" i="5"/>
  <c r="A49" i="5" s="1"/>
  <c r="M48" i="5"/>
  <c r="M47" i="5"/>
  <c r="L47" i="5"/>
  <c r="A47" i="5" s="1"/>
  <c r="M46" i="5"/>
  <c r="M45" i="5"/>
  <c r="L45" i="5"/>
  <c r="A45" i="5" s="1"/>
  <c r="M44" i="5"/>
  <c r="M43" i="5"/>
  <c r="L43" i="5"/>
  <c r="A43" i="5" s="1"/>
  <c r="M42" i="5"/>
  <c r="M41" i="5"/>
  <c r="L41" i="5"/>
  <c r="A41" i="5" s="1"/>
  <c r="M40" i="5"/>
  <c r="M39" i="5"/>
  <c r="L39" i="5"/>
  <c r="A39" i="5" s="1"/>
  <c r="M38" i="5"/>
  <c r="M37" i="5"/>
  <c r="L37" i="5"/>
  <c r="A37" i="5" s="1"/>
  <c r="M36" i="5"/>
  <c r="M35" i="5"/>
  <c r="L35" i="5"/>
  <c r="A35" i="5" s="1"/>
  <c r="M34" i="5"/>
  <c r="M33" i="5"/>
  <c r="L33" i="5"/>
  <c r="A33" i="5" s="1"/>
  <c r="M32" i="5"/>
  <c r="M31" i="5"/>
  <c r="L31" i="5"/>
  <c r="A31" i="5" s="1"/>
  <c r="M30" i="5"/>
  <c r="M29" i="5"/>
  <c r="L29" i="5"/>
  <c r="A29" i="5" s="1"/>
  <c r="M28" i="5"/>
  <c r="M27" i="5"/>
  <c r="L27" i="5"/>
  <c r="A27" i="5" s="1"/>
  <c r="M26" i="5"/>
  <c r="M25" i="5"/>
  <c r="L25" i="5"/>
  <c r="A25" i="5" s="1"/>
  <c r="M24" i="5"/>
  <c r="M23" i="5"/>
  <c r="L23" i="5"/>
  <c r="A23" i="5" s="1"/>
  <c r="M22" i="5"/>
  <c r="M21" i="5"/>
  <c r="L21" i="5"/>
  <c r="A21" i="5" s="1"/>
  <c r="M20" i="5"/>
  <c r="M19" i="5"/>
  <c r="L19" i="5"/>
  <c r="A19" i="5" s="1"/>
  <c r="M18" i="5"/>
  <c r="M17" i="5"/>
  <c r="L17" i="5"/>
  <c r="A17" i="5" s="1"/>
  <c r="M16" i="5"/>
  <c r="M15" i="5"/>
  <c r="L15" i="5"/>
  <c r="A15" i="5" s="1"/>
  <c r="M14" i="5"/>
  <c r="M13" i="5"/>
  <c r="L13" i="5"/>
  <c r="A13" i="5" s="1"/>
  <c r="M12" i="5"/>
  <c r="M11" i="5"/>
  <c r="L11" i="5"/>
  <c r="A11" i="5" s="1"/>
  <c r="M10" i="5"/>
  <c r="M9" i="5"/>
  <c r="L9" i="5"/>
  <c r="A9" i="5" s="1"/>
  <c r="M8" i="5"/>
  <c r="M7" i="5"/>
  <c r="L7" i="5"/>
  <c r="A7" i="5" s="1"/>
  <c r="M6" i="5"/>
  <c r="M5" i="5"/>
  <c r="L5" i="5"/>
  <c r="A5" i="5" s="1"/>
  <c r="M4" i="5"/>
  <c r="M3" i="5"/>
  <c r="L3" i="5"/>
  <c r="A3" i="5" s="1"/>
  <c r="M2" i="5"/>
  <c r="L116" i="3"/>
  <c r="K116" i="3"/>
  <c r="L122" i="3"/>
  <c r="K122" i="3"/>
  <c r="L115" i="3"/>
  <c r="K115" i="3"/>
  <c r="L114" i="3"/>
  <c r="K114" i="3"/>
  <c r="L113" i="3"/>
  <c r="K113" i="3"/>
  <c r="L112" i="3"/>
  <c r="K112" i="3"/>
  <c r="L136" i="3"/>
  <c r="K136" i="3"/>
  <c r="L128" i="3"/>
  <c r="K128" i="3"/>
  <c r="L121" i="3"/>
  <c r="K121" i="3"/>
  <c r="L120" i="3"/>
  <c r="K120" i="3"/>
  <c r="L93" i="3"/>
  <c r="K93" i="3"/>
  <c r="L101" i="3"/>
  <c r="K101" i="3"/>
  <c r="L100" i="3"/>
  <c r="K100" i="3"/>
  <c r="L99" i="3"/>
  <c r="K99" i="3"/>
  <c r="L98" i="3"/>
  <c r="K98" i="3"/>
  <c r="L103" i="3"/>
  <c r="K103" i="3"/>
  <c r="L96" i="3"/>
  <c r="K96" i="3"/>
  <c r="L95" i="3"/>
  <c r="K95" i="3"/>
  <c r="L102" i="3"/>
  <c r="K102" i="3"/>
  <c r="L94" i="3"/>
  <c r="K94" i="3"/>
  <c r="L97" i="3"/>
  <c r="K97" i="3"/>
  <c r="L117" i="3"/>
  <c r="K117" i="3"/>
  <c r="L111" i="3"/>
  <c r="K111" i="3"/>
  <c r="L110" i="3"/>
  <c r="K110" i="3"/>
  <c r="L109" i="3"/>
  <c r="K109" i="3"/>
  <c r="L108" i="3"/>
  <c r="K108" i="3"/>
  <c r="L105" i="3"/>
  <c r="K105" i="3"/>
  <c r="L104" i="3"/>
  <c r="K104" i="3"/>
  <c r="L135" i="3"/>
  <c r="K135" i="3"/>
  <c r="L134" i="3"/>
  <c r="K134" i="3"/>
  <c r="L133" i="3"/>
  <c r="K133" i="3"/>
  <c r="L119" i="3"/>
  <c r="K119" i="3"/>
  <c r="L118" i="3"/>
  <c r="K118" i="3"/>
  <c r="L107" i="3"/>
  <c r="K107" i="3"/>
  <c r="L106" i="3"/>
  <c r="K106" i="3"/>
  <c r="L142" i="3"/>
  <c r="K142" i="3"/>
  <c r="L141" i="3"/>
  <c r="K141" i="3"/>
  <c r="L140" i="3"/>
  <c r="K140" i="3"/>
  <c r="L139" i="3"/>
  <c r="K139" i="3"/>
  <c r="L138" i="3"/>
  <c r="K138" i="3"/>
  <c r="L137" i="3"/>
  <c r="K137" i="3"/>
  <c r="L132" i="3"/>
  <c r="K132" i="3"/>
  <c r="L131" i="3"/>
  <c r="K131" i="3"/>
  <c r="L130" i="3"/>
  <c r="K130" i="3"/>
  <c r="L129" i="3"/>
  <c r="K129" i="3"/>
  <c r="L127" i="3"/>
  <c r="K127" i="3"/>
  <c r="L126" i="3"/>
  <c r="K126" i="3"/>
  <c r="L125" i="3"/>
  <c r="K125" i="3"/>
  <c r="L124" i="3"/>
  <c r="K124" i="3"/>
  <c r="L123" i="3"/>
  <c r="K12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L46" i="3"/>
  <c r="K46" i="3"/>
  <c r="Z811" i="1" l="1"/>
  <c r="AC811" i="1" s="1"/>
  <c r="Z992" i="1"/>
  <c r="Z1000" i="1"/>
  <c r="Z967" i="1"/>
  <c r="D3" i="12"/>
  <c r="AN3" i="12"/>
  <c r="S3" i="12"/>
  <c r="AQ3" i="12"/>
  <c r="Y3" i="12"/>
  <c r="AW3" i="12"/>
  <c r="AX3" i="12" s="1"/>
  <c r="X3" i="12"/>
  <c r="Z3" i="12" s="1"/>
  <c r="AB3" i="12"/>
  <c r="AC3" i="12" s="1"/>
  <c r="AE3" i="12"/>
  <c r="M3" i="12"/>
  <c r="N3" i="12" s="1"/>
  <c r="J3" i="12"/>
  <c r="AH3" i="12"/>
  <c r="AK3" i="12"/>
  <c r="AL3" i="12" s="1"/>
  <c r="AP3" i="12"/>
  <c r="R3" i="12"/>
  <c r="T3" i="12" s="1"/>
  <c r="P3" i="12"/>
  <c r="Q3" i="12" s="1"/>
  <c r="AM3" i="12"/>
  <c r="AO3" i="12" s="1"/>
  <c r="V3" i="12"/>
  <c r="W3" i="12" s="1"/>
  <c r="AT3" i="12"/>
  <c r="AU3" i="12" s="1"/>
  <c r="I3" i="12"/>
  <c r="K3" i="12" s="1"/>
  <c r="G3" i="12"/>
  <c r="H3" i="12" s="1"/>
  <c r="AD3" i="12"/>
  <c r="AF3" i="12" s="1"/>
  <c r="Z961" i="1"/>
  <c r="AA961" i="1" s="1"/>
  <c r="Z977" i="1"/>
  <c r="Z653" i="1"/>
  <c r="Z657" i="1"/>
  <c r="Z661" i="1"/>
  <c r="AN661" i="1" s="1"/>
  <c r="Z673" i="1"/>
  <c r="AM673" i="1" s="1"/>
  <c r="Z701" i="1"/>
  <c r="Z745" i="1"/>
  <c r="AJ745" i="1" s="1"/>
  <c r="Z757" i="1"/>
  <c r="Z773" i="1"/>
  <c r="Z781" i="1"/>
  <c r="AM781" i="1" s="1"/>
  <c r="Z813" i="1"/>
  <c r="Z921" i="1"/>
  <c r="AM921" i="1" s="1"/>
  <c r="Z958" i="1"/>
  <c r="AN958" i="1" s="1"/>
  <c r="Z998" i="1"/>
  <c r="Z1006" i="1"/>
  <c r="Z999" i="1"/>
  <c r="AK999" i="1" s="1"/>
  <c r="Z1003" i="1"/>
  <c r="AK1003" i="1" s="1"/>
  <c r="Z1007" i="1"/>
  <c r="Z879" i="1"/>
  <c r="Z766" i="1"/>
  <c r="AL766" i="1" s="1"/>
  <c r="Z770" i="1"/>
  <c r="AQ770" i="1" s="1"/>
  <c r="Z888" i="1"/>
  <c r="AL888" i="1" s="1"/>
  <c r="Z739" i="1"/>
  <c r="AF739" i="1" s="1"/>
  <c r="Z771" i="1"/>
  <c r="AM771" i="1" s="1"/>
  <c r="Z775" i="1"/>
  <c r="AI775" i="1" s="1"/>
  <c r="Z893" i="1"/>
  <c r="Z905" i="1"/>
  <c r="AM905" i="1" s="1"/>
  <c r="Z917" i="1"/>
  <c r="AP917" i="1" s="1"/>
  <c r="Z855" i="1"/>
  <c r="Z859" i="1"/>
  <c r="Z878" i="1"/>
  <c r="AB878" i="1" s="1"/>
  <c r="Z882" i="1"/>
  <c r="AD882" i="1" s="1"/>
  <c r="Z918" i="1"/>
  <c r="Z864" i="1"/>
  <c r="Z923" i="1"/>
  <c r="AO923" i="1" s="1"/>
  <c r="Z927" i="1"/>
  <c r="Z951" i="1"/>
  <c r="AO951" i="1" s="1"/>
  <c r="Z904" i="1"/>
  <c r="AO904" i="1" s="1"/>
  <c r="Z932" i="1"/>
  <c r="Z720" i="1"/>
  <c r="AF720" i="1" s="1"/>
  <c r="Z728" i="1"/>
  <c r="AH728" i="1" s="1"/>
  <c r="Z732" i="1"/>
  <c r="Z748" i="1"/>
  <c r="AG748" i="1" s="1"/>
  <c r="Z799" i="1"/>
  <c r="AO799" i="1" s="1"/>
  <c r="Z945" i="1"/>
  <c r="AB945" i="1" s="1"/>
  <c r="Z949" i="1"/>
  <c r="AC949" i="1" s="1"/>
  <c r="Z898" i="1"/>
  <c r="AF898" i="1" s="1"/>
  <c r="Z651" i="1"/>
  <c r="Z655" i="1"/>
  <c r="Z659" i="1"/>
  <c r="Z663" i="1"/>
  <c r="AM663" i="1" s="1"/>
  <c r="Z667" i="1"/>
  <c r="Z714" i="1"/>
  <c r="AG714" i="1" s="1"/>
  <c r="Z883" i="1"/>
  <c r="AB883" i="1" s="1"/>
  <c r="Z891" i="1"/>
  <c r="Z716" i="1"/>
  <c r="AJ716" i="1" s="1"/>
  <c r="Z837" i="1"/>
  <c r="AH837" i="1" s="1"/>
  <c r="Z857" i="1"/>
  <c r="AM857" i="1" s="1"/>
  <c r="Z957" i="1"/>
  <c r="AB957" i="1" s="1"/>
  <c r="Z902" i="1"/>
  <c r="Z895" i="1"/>
  <c r="AQ895" i="1" s="1"/>
  <c r="Z652" i="1"/>
  <c r="Z656" i="1"/>
  <c r="Z660" i="1"/>
  <c r="Z668" i="1"/>
  <c r="Z671" i="1"/>
  <c r="AG671" i="1" s="1"/>
  <c r="Z690" i="1"/>
  <c r="AH690" i="1" s="1"/>
  <c r="Z769" i="1"/>
  <c r="Z772" i="1"/>
  <c r="AL772" i="1" s="1"/>
  <c r="Z783" i="1"/>
  <c r="AO783" i="1" s="1"/>
  <c r="Z807" i="1"/>
  <c r="Z838" i="1"/>
  <c r="AH838" i="1" s="1"/>
  <c r="Z842" i="1"/>
  <c r="AH842" i="1" s="1"/>
  <c r="Z907" i="1"/>
  <c r="AN907" i="1" s="1"/>
  <c r="Z950" i="1"/>
  <c r="AG950" i="1" s="1"/>
  <c r="Z969" i="1"/>
  <c r="AI969" i="1" s="1"/>
  <c r="Z993" i="1"/>
  <c r="AN993" i="1" s="1"/>
  <c r="Z997" i="1"/>
  <c r="AJ997" i="1" s="1"/>
  <c r="Z802" i="1"/>
  <c r="Z806" i="1"/>
  <c r="AI806" i="1" s="1"/>
  <c r="Z672" i="1"/>
  <c r="AN672" i="1" s="1"/>
  <c r="Z718" i="1"/>
  <c r="AN718" i="1" s="1"/>
  <c r="Z722" i="1"/>
  <c r="AJ722" i="1" s="1"/>
  <c r="Z726" i="1"/>
  <c r="AN726" i="1" s="1"/>
  <c r="Z730" i="1"/>
  <c r="Z738" i="1"/>
  <c r="Z815" i="1"/>
  <c r="AO815" i="1" s="1"/>
  <c r="Z885" i="1"/>
  <c r="AN885" i="1" s="1"/>
  <c r="Z916" i="1"/>
  <c r="Z940" i="1"/>
  <c r="Z943" i="1"/>
  <c r="AL943" i="1" s="1"/>
  <c r="Z959" i="1"/>
  <c r="AJ959" i="1" s="1"/>
  <c r="Z970" i="1"/>
  <c r="Z986" i="1"/>
  <c r="Z870" i="1"/>
  <c r="AD870" i="1" s="1"/>
  <c r="Z763" i="1"/>
  <c r="Z774" i="1"/>
  <c r="AD781" i="1"/>
  <c r="Z789" i="1"/>
  <c r="AD789" i="1" s="1"/>
  <c r="Z805" i="1"/>
  <c r="Z809" i="1"/>
  <c r="Z840" i="1"/>
  <c r="AH840" i="1" s="1"/>
  <c r="Z856" i="1"/>
  <c r="AH856" i="1" s="1"/>
  <c r="Z860" i="1"/>
  <c r="AH860" i="1" s="1"/>
  <c r="Z867" i="1"/>
  <c r="Z871" i="1"/>
  <c r="AC871" i="1" s="1"/>
  <c r="Z875" i="1"/>
  <c r="AG875" i="1" s="1"/>
  <c r="Z894" i="1"/>
  <c r="Z929" i="1"/>
  <c r="Z933" i="1"/>
  <c r="AL933" i="1" s="1"/>
  <c r="Z944" i="1"/>
  <c r="AP944" i="1" s="1"/>
  <c r="Z948" i="1"/>
  <c r="AB948" i="1" s="1"/>
  <c r="Z956" i="1"/>
  <c r="Z971" i="1"/>
  <c r="AA971" i="1" s="1"/>
  <c r="AD773" i="1"/>
  <c r="AM773" i="1"/>
  <c r="AI773" i="1"/>
  <c r="AJ773" i="1"/>
  <c r="AE967" i="1"/>
  <c r="AG967" i="1"/>
  <c r="AP967" i="1"/>
  <c r="AE938" i="1"/>
  <c r="Z777" i="1"/>
  <c r="AI777" i="1" s="1"/>
  <c r="Z792" i="1"/>
  <c r="Z835" i="1"/>
  <c r="Z889" i="1"/>
  <c r="AF889" i="1" s="1"/>
  <c r="Z682" i="1"/>
  <c r="AI682" i="1" s="1"/>
  <c r="Z694" i="1"/>
  <c r="AB694" i="1" s="1"/>
  <c r="Z698" i="1"/>
  <c r="Z702" i="1"/>
  <c r="AB702" i="1" s="1"/>
  <c r="Z708" i="1"/>
  <c r="Z759" i="1"/>
  <c r="AE759" i="1" s="1"/>
  <c r="AP772" i="1"/>
  <c r="Z804" i="1"/>
  <c r="Z817" i="1"/>
  <c r="Z820" i="1"/>
  <c r="AN820" i="1" s="1"/>
  <c r="Z868" i="1"/>
  <c r="Z886" i="1"/>
  <c r="AD886" i="1" s="1"/>
  <c r="Z910" i="1"/>
  <c r="Z930" i="1"/>
  <c r="AH938" i="1"/>
  <c r="Z946" i="1"/>
  <c r="AJ946" i="1" s="1"/>
  <c r="Z952" i="1"/>
  <c r="Z968" i="1"/>
  <c r="AC968" i="1" s="1"/>
  <c r="Z990" i="1"/>
  <c r="Z1010" i="1"/>
  <c r="Z1013" i="1"/>
  <c r="Z691" i="1"/>
  <c r="AO691" i="1" s="1"/>
  <c r="Z707" i="1"/>
  <c r="Z767" i="1"/>
  <c r="AI781" i="1"/>
  <c r="Z785" i="1"/>
  <c r="AJ785" i="1" s="1"/>
  <c r="Z791" i="1"/>
  <c r="AG811" i="1"/>
  <c r="Z821" i="1"/>
  <c r="AG821" i="1" s="1"/>
  <c r="Z825" i="1"/>
  <c r="AH825" i="1" s="1"/>
  <c r="Z829" i="1"/>
  <c r="Z833" i="1"/>
  <c r="AH833" i="1" s="1"/>
  <c r="Z844" i="1"/>
  <c r="AH844" i="1" s="1"/>
  <c r="Z852" i="1"/>
  <c r="AH852" i="1" s="1"/>
  <c r="Z869" i="1"/>
  <c r="Z899" i="1"/>
  <c r="AO899" i="1" s="1"/>
  <c r="Z911" i="1"/>
  <c r="Z913" i="1"/>
  <c r="Z942" i="1"/>
  <c r="AL942" i="1" s="1"/>
  <c r="Z989" i="1"/>
  <c r="AA989" i="1" s="1"/>
  <c r="Z947" i="1"/>
  <c r="AL947" i="1" s="1"/>
  <c r="Z1008" i="1"/>
  <c r="AN1008" i="1" s="1"/>
  <c r="AM775" i="1"/>
  <c r="AM811" i="1"/>
  <c r="Z674" i="1"/>
  <c r="AF674" i="1" s="1"/>
  <c r="Z677" i="1"/>
  <c r="Z681" i="1"/>
  <c r="Z700" i="1"/>
  <c r="AG700" i="1" s="1"/>
  <c r="Z710" i="1"/>
  <c r="Z761" i="1"/>
  <c r="AD761" i="1" s="1"/>
  <c r="Z779" i="1"/>
  <c r="AM779" i="1" s="1"/>
  <c r="AO811" i="1"/>
  <c r="Z818" i="1"/>
  <c r="AQ818" i="1" s="1"/>
  <c r="Z822" i="1"/>
  <c r="Z834" i="1"/>
  <c r="AH834" i="1" s="1"/>
  <c r="Z845" i="1"/>
  <c r="AH845" i="1" s="1"/>
  <c r="Z873" i="1"/>
  <c r="Z877" i="1"/>
  <c r="AO877" i="1" s="1"/>
  <c r="Z881" i="1"/>
  <c r="Z924" i="1"/>
  <c r="Z1011" i="1"/>
  <c r="AN1011" i="1" s="1"/>
  <c r="Z976" i="1"/>
  <c r="Z979" i="1"/>
  <c r="AO979" i="1" s="1"/>
  <c r="Z987" i="1"/>
  <c r="AA987" i="1" s="1"/>
  <c r="Z991" i="1"/>
  <c r="Z995" i="1"/>
  <c r="AB995" i="1" s="1"/>
  <c r="Z1001" i="1"/>
  <c r="AN1001" i="1" s="1"/>
  <c r="Z1005" i="1"/>
  <c r="AN1005" i="1" s="1"/>
  <c r="Z1014" i="1"/>
  <c r="AJ1014" i="1" s="1"/>
  <c r="Z742" i="1"/>
  <c r="Z765" i="1"/>
  <c r="AG765" i="1" s="1"/>
  <c r="Z803" i="1"/>
  <c r="AQ803" i="1" s="1"/>
  <c r="Z810" i="1"/>
  <c r="Z816" i="1"/>
  <c r="AI816" i="1" s="1"/>
  <c r="Z823" i="1"/>
  <c r="Z831" i="1"/>
  <c r="Z850" i="1"/>
  <c r="AM850" i="1" s="1"/>
  <c r="Z1009" i="1"/>
  <c r="Z1012" i="1"/>
  <c r="AO1012" i="1" s="1"/>
  <c r="AA732" i="1"/>
  <c r="AO682" i="1"/>
  <c r="AC682" i="1"/>
  <c r="AD907" i="1"/>
  <c r="AL907" i="1"/>
  <c r="AK806" i="1"/>
  <c r="Z848" i="1"/>
  <c r="AQ848" i="1" s="1"/>
  <c r="Z734" i="1"/>
  <c r="AQ734" i="1" s="1"/>
  <c r="Z798" i="1"/>
  <c r="AK798" i="1" s="1"/>
  <c r="Z680" i="1"/>
  <c r="AM680" i="1" s="1"/>
  <c r="Z686" i="1"/>
  <c r="AM686" i="1" s="1"/>
  <c r="Z787" i="1"/>
  <c r="AB787" i="1" s="1"/>
  <c r="Z796" i="1"/>
  <c r="AK796" i="1" s="1"/>
  <c r="AP806" i="1"/>
  <c r="Z828" i="1"/>
  <c r="Z858" i="1"/>
  <c r="AJ858" i="1" s="1"/>
  <c r="Z887" i="1"/>
  <c r="AD887" i="1" s="1"/>
  <c r="AE775" i="1"/>
  <c r="AB882" i="1"/>
  <c r="AO771" i="1"/>
  <c r="AM799" i="1"/>
  <c r="Z755" i="1"/>
  <c r="AD755" i="1" s="1"/>
  <c r="AO775" i="1"/>
  <c r="AH867" i="1"/>
  <c r="AP867" i="1"/>
  <c r="AL870" i="1"/>
  <c r="AK918" i="1"/>
  <c r="AF918" i="1"/>
  <c r="AP918" i="1"/>
  <c r="AN918" i="1"/>
  <c r="AG918" i="1"/>
  <c r="AB918" i="1"/>
  <c r="AJ933" i="1"/>
  <c r="AP720" i="1"/>
  <c r="AC720" i="1"/>
  <c r="Z650" i="1"/>
  <c r="AQ650" i="1" s="1"/>
  <c r="Z654" i="1"/>
  <c r="AG654" i="1" s="1"/>
  <c r="Z658" i="1"/>
  <c r="AO658" i="1" s="1"/>
  <c r="Z666" i="1"/>
  <c r="AD666" i="1" s="1"/>
  <c r="Z669" i="1"/>
  <c r="AD669" i="1" s="1"/>
  <c r="AG674" i="1"/>
  <c r="AG739" i="1"/>
  <c r="AP766" i="1"/>
  <c r="AO817" i="1"/>
  <c r="AK882" i="1"/>
  <c r="Z688" i="1"/>
  <c r="AK688" i="1" s="1"/>
  <c r="AD691" i="1"/>
  <c r="Z699" i="1"/>
  <c r="AQ699" i="1" s="1"/>
  <c r="Z715" i="1"/>
  <c r="AK718" i="1"/>
  <c r="AG718" i="1"/>
  <c r="AB718" i="1"/>
  <c r="Z747" i="1"/>
  <c r="AP747" i="1" s="1"/>
  <c r="Z753" i="1"/>
  <c r="AI753" i="1" s="1"/>
  <c r="AC867" i="1"/>
  <c r="AP882" i="1"/>
  <c r="Z919" i="1"/>
  <c r="AA919" i="1" s="1"/>
  <c r="AE942" i="1"/>
  <c r="AC958" i="1"/>
  <c r="AQ977" i="1"/>
  <c r="AN977" i="1"/>
  <c r="AH977" i="1"/>
  <c r="AK1007" i="1"/>
  <c r="AJ1007" i="1"/>
  <c r="AF1007" i="1"/>
  <c r="AC1007" i="1"/>
  <c r="AB1007" i="1"/>
  <c r="Z670" i="1"/>
  <c r="AO670" i="1" s="1"/>
  <c r="Z675" i="1"/>
  <c r="AI675" i="1" s="1"/>
  <c r="Z684" i="1"/>
  <c r="AL684" i="1" s="1"/>
  <c r="Z723" i="1"/>
  <c r="AP723" i="1" s="1"/>
  <c r="Z731" i="1"/>
  <c r="AD731" i="1" s="1"/>
  <c r="Z737" i="1"/>
  <c r="AK737" i="1" s="1"/>
  <c r="Z750" i="1"/>
  <c r="Z778" i="1"/>
  <c r="Z780" i="1"/>
  <c r="AA780" i="1" s="1"/>
  <c r="Z832" i="1"/>
  <c r="AI832" i="1" s="1"/>
  <c r="Z843" i="1"/>
  <c r="AF843" i="1" s="1"/>
  <c r="Z846" i="1"/>
  <c r="AF846" i="1" s="1"/>
  <c r="Z853" i="1"/>
  <c r="AI853" i="1" s="1"/>
  <c r="Z906" i="1"/>
  <c r="AA906" i="1" s="1"/>
  <c r="Z941" i="1"/>
  <c r="AM941" i="1" s="1"/>
  <c r="AM942" i="1"/>
  <c r="AM961" i="1"/>
  <c r="AK961" i="1"/>
  <c r="AH961" i="1"/>
  <c r="AF961" i="1"/>
  <c r="AP971" i="1"/>
  <c r="AO971" i="1"/>
  <c r="AN971" i="1"/>
  <c r="AJ971" i="1"/>
  <c r="AE971" i="1"/>
  <c r="AB971" i="1"/>
  <c r="AA943" i="1"/>
  <c r="AK947" i="1"/>
  <c r="AJ956" i="1"/>
  <c r="AH956" i="1"/>
  <c r="AB956" i="1"/>
  <c r="AD986" i="1"/>
  <c r="Z912" i="1"/>
  <c r="AO912" i="1" s="1"/>
  <c r="Z678" i="1"/>
  <c r="AM678" i="1" s="1"/>
  <c r="Z692" i="1"/>
  <c r="AN692" i="1" s="1"/>
  <c r="Z706" i="1"/>
  <c r="AD706" i="1" s="1"/>
  <c r="Z736" i="1"/>
  <c r="AL736" i="1" s="1"/>
  <c r="Z740" i="1"/>
  <c r="AL740" i="1" s="1"/>
  <c r="Z744" i="1"/>
  <c r="AI744" i="1" s="1"/>
  <c r="Z746" i="1"/>
  <c r="AB746" i="1" s="1"/>
  <c r="Z784" i="1"/>
  <c r="AA784" i="1" s="1"/>
  <c r="Z800" i="1"/>
  <c r="AA800" i="1" s="1"/>
  <c r="Z819" i="1"/>
  <c r="AF819" i="1" s="1"/>
  <c r="Z826" i="1"/>
  <c r="AG826" i="1" s="1"/>
  <c r="Z841" i="1"/>
  <c r="AD841" i="1" s="1"/>
  <c r="Z854" i="1"/>
  <c r="AG854" i="1" s="1"/>
  <c r="Z862" i="1"/>
  <c r="AO862" i="1" s="1"/>
  <c r="Z874" i="1"/>
  <c r="AI874" i="1" s="1"/>
  <c r="Z914" i="1"/>
  <c r="AB914" i="1" s="1"/>
  <c r="Z926" i="1"/>
  <c r="AD926" i="1" s="1"/>
  <c r="Z928" i="1"/>
  <c r="AN928" i="1" s="1"/>
  <c r="AB961" i="1"/>
  <c r="Z972" i="1"/>
  <c r="AP972" i="1" s="1"/>
  <c r="Z900" i="1"/>
  <c r="AJ900" i="1" s="1"/>
  <c r="Z903" i="1"/>
  <c r="AN903" i="1" s="1"/>
  <c r="Z909" i="1"/>
  <c r="AQ909" i="1" s="1"/>
  <c r="Z953" i="1"/>
  <c r="AL953" i="1" s="1"/>
  <c r="Z665" i="1"/>
  <c r="AM665" i="1" s="1"/>
  <c r="Z676" i="1"/>
  <c r="AC676" i="1" s="1"/>
  <c r="Z683" i="1"/>
  <c r="AA683" i="1" s="1"/>
  <c r="Z687" i="1"/>
  <c r="AQ687" i="1" s="1"/>
  <c r="Z724" i="1"/>
  <c r="AK724" i="1" s="1"/>
  <c r="Z741" i="1"/>
  <c r="Z752" i="1"/>
  <c r="AE752" i="1" s="1"/>
  <c r="Z788" i="1"/>
  <c r="AB788" i="1" s="1"/>
  <c r="Z793" i="1"/>
  <c r="AA793" i="1" s="1"/>
  <c r="Z795" i="1"/>
  <c r="AE795" i="1" s="1"/>
  <c r="Z801" i="1"/>
  <c r="AL801" i="1" s="1"/>
  <c r="Z808" i="1"/>
  <c r="AO808" i="1" s="1"/>
  <c r="Z814" i="1"/>
  <c r="Z830" i="1"/>
  <c r="AF830" i="1" s="1"/>
  <c r="Z836" i="1"/>
  <c r="AH836" i="1" s="1"/>
  <c r="Z866" i="1"/>
  <c r="AO866" i="1" s="1"/>
  <c r="AM946" i="1"/>
  <c r="AG946" i="1"/>
  <c r="AD946" i="1"/>
  <c r="AL949" i="1"/>
  <c r="AK949" i="1"/>
  <c r="AB968" i="1"/>
  <c r="AA968" i="1"/>
  <c r="AG970" i="1"/>
  <c r="AB970" i="1"/>
  <c r="Z978" i="1"/>
  <c r="AL978" i="1" s="1"/>
  <c r="Z980" i="1"/>
  <c r="AH980" i="1" s="1"/>
  <c r="Z983" i="1"/>
  <c r="AG983" i="1" s="1"/>
  <c r="AB1012" i="1"/>
  <c r="Z758" i="1"/>
  <c r="AD758" i="1" s="1"/>
  <c r="Z776" i="1"/>
  <c r="AK776" i="1" s="1"/>
  <c r="Z794" i="1"/>
  <c r="AK794" i="1" s="1"/>
  <c r="Z797" i="1"/>
  <c r="AN797" i="1" s="1"/>
  <c r="Z812" i="1"/>
  <c r="AQ812" i="1" s="1"/>
  <c r="Z824" i="1"/>
  <c r="AN824" i="1" s="1"/>
  <c r="Z827" i="1"/>
  <c r="AP827" i="1" s="1"/>
  <c r="Z839" i="1"/>
  <c r="AF839" i="1" s="1"/>
  <c r="Z847" i="1"/>
  <c r="AJ847" i="1" s="1"/>
  <c r="Z849" i="1"/>
  <c r="AI849" i="1" s="1"/>
  <c r="Z851" i="1"/>
  <c r="AH851" i="1" s="1"/>
  <c r="Z861" i="1"/>
  <c r="AF861" i="1" s="1"/>
  <c r="Z865" i="1"/>
  <c r="AM865" i="1" s="1"/>
  <c r="Z884" i="1"/>
  <c r="AQ884" i="1" s="1"/>
  <c r="Z890" i="1"/>
  <c r="AA890" i="1" s="1"/>
  <c r="Z896" i="1"/>
  <c r="AC896" i="1" s="1"/>
  <c r="Z897" i="1"/>
  <c r="AA897" i="1" s="1"/>
  <c r="Z901" i="1"/>
  <c r="AN901" i="1" s="1"/>
  <c r="Z922" i="1"/>
  <c r="AB922" i="1" s="1"/>
  <c r="Z974" i="1"/>
  <c r="AH974" i="1" s="1"/>
  <c r="AB1003" i="1"/>
  <c r="AB1005" i="1"/>
  <c r="AF1012" i="1"/>
  <c r="AK1013" i="1"/>
  <c r="AM948" i="1"/>
  <c r="AA976" i="1"/>
  <c r="AB991" i="1"/>
  <c r="AB993" i="1"/>
  <c r="AB999" i="1"/>
  <c r="AB1001" i="1"/>
  <c r="AC1003" i="1"/>
  <c r="AJ1005" i="1"/>
  <c r="AB1011" i="1"/>
  <c r="AG1012" i="1"/>
  <c r="Z934" i="1"/>
  <c r="AE934" i="1" s="1"/>
  <c r="Z937" i="1"/>
  <c r="AI937" i="1" s="1"/>
  <c r="AG944" i="1"/>
  <c r="Z954" i="1"/>
  <c r="AK954" i="1" s="1"/>
  <c r="AB976" i="1"/>
  <c r="Z981" i="1"/>
  <c r="AE981" i="1" s="1"/>
  <c r="AB989" i="1"/>
  <c r="AB990" i="1"/>
  <c r="AC991" i="1"/>
  <c r="AJ993" i="1"/>
  <c r="AB997" i="1"/>
  <c r="AC999" i="1"/>
  <c r="AJ1001" i="1"/>
  <c r="AF1003" i="1"/>
  <c r="AK1005" i="1"/>
  <c r="AK1009" i="1"/>
  <c r="AC1011" i="1"/>
  <c r="AN1012" i="1"/>
  <c r="Z936" i="1"/>
  <c r="AJ936" i="1" s="1"/>
  <c r="AC976" i="1"/>
  <c r="AK993" i="1"/>
  <c r="AF999" i="1"/>
  <c r="AK1001" i="1"/>
  <c r="AJ1003" i="1"/>
  <c r="AF1011" i="1"/>
  <c r="AB1014" i="1"/>
  <c r="Z962" i="1"/>
  <c r="AO962" i="1" s="1"/>
  <c r="Z975" i="1"/>
  <c r="AF975" i="1" s="1"/>
  <c r="AE976" i="1"/>
  <c r="AJ991" i="1"/>
  <c r="Z994" i="1"/>
  <c r="AP994" i="1" s="1"/>
  <c r="AJ999" i="1"/>
  <c r="Z1002" i="1"/>
  <c r="AQ1002" i="1" s="1"/>
  <c r="Z1004" i="1"/>
  <c r="AM1004" i="1" s="1"/>
  <c r="AK1011" i="1"/>
  <c r="AQ653" i="1"/>
  <c r="AI653" i="1"/>
  <c r="AA653" i="1"/>
  <c r="AP653" i="1"/>
  <c r="AH653" i="1"/>
  <c r="AO653" i="1"/>
  <c r="AG653" i="1"/>
  <c r="AN653" i="1"/>
  <c r="AF653" i="1"/>
  <c r="AC653" i="1"/>
  <c r="AJ653" i="1"/>
  <c r="AM653" i="1"/>
  <c r="AE653" i="1"/>
  <c r="AK653" i="1"/>
  <c r="AL653" i="1"/>
  <c r="AD653" i="1"/>
  <c r="AB653" i="1"/>
  <c r="AQ657" i="1"/>
  <c r="AI657" i="1"/>
  <c r="AA657" i="1"/>
  <c r="AP657" i="1"/>
  <c r="AH657" i="1"/>
  <c r="AO657" i="1"/>
  <c r="AG657" i="1"/>
  <c r="AK657" i="1"/>
  <c r="AJ657" i="1"/>
  <c r="AB657" i="1"/>
  <c r="AN657" i="1"/>
  <c r="AF657" i="1"/>
  <c r="AM657" i="1"/>
  <c r="AE657" i="1"/>
  <c r="AL657" i="1"/>
  <c r="AD657" i="1"/>
  <c r="AC657" i="1"/>
  <c r="AL661" i="1"/>
  <c r="AD661" i="1"/>
  <c r="AE661" i="1"/>
  <c r="AM661" i="1"/>
  <c r="AC661" i="1"/>
  <c r="AK661" i="1"/>
  <c r="AB661" i="1"/>
  <c r="AF661" i="1"/>
  <c r="AJ661" i="1"/>
  <c r="AG661" i="1"/>
  <c r="AI661" i="1"/>
  <c r="AP661" i="1"/>
  <c r="AQ661" i="1"/>
  <c r="AH661" i="1"/>
  <c r="AO661" i="1"/>
  <c r="AF658" i="1"/>
  <c r="AQ651" i="1"/>
  <c r="AI651" i="1"/>
  <c r="AA651" i="1"/>
  <c r="AP651" i="1"/>
  <c r="AH651" i="1"/>
  <c r="AO651" i="1"/>
  <c r="AG651" i="1"/>
  <c r="AB651" i="1"/>
  <c r="AN651" i="1"/>
  <c r="AF651" i="1"/>
  <c r="AM651" i="1"/>
  <c r="AE651" i="1"/>
  <c r="AK651" i="1"/>
  <c r="AL651" i="1"/>
  <c r="AD651" i="1"/>
  <c r="AC651" i="1"/>
  <c r="AJ651" i="1"/>
  <c r="AQ655" i="1"/>
  <c r="AI655" i="1"/>
  <c r="AA655" i="1"/>
  <c r="AP655" i="1"/>
  <c r="AH655" i="1"/>
  <c r="AJ655" i="1"/>
  <c r="AO655" i="1"/>
  <c r="AG655" i="1"/>
  <c r="AK655" i="1"/>
  <c r="AC655" i="1"/>
  <c r="AN655" i="1"/>
  <c r="AF655" i="1"/>
  <c r="AB655" i="1"/>
  <c r="AM655" i="1"/>
  <c r="AE655" i="1"/>
  <c r="AL655" i="1"/>
  <c r="AD655" i="1"/>
  <c r="AQ659" i="1"/>
  <c r="AI659" i="1"/>
  <c r="AA659" i="1"/>
  <c r="AP659" i="1"/>
  <c r="AH659" i="1"/>
  <c r="AO659" i="1"/>
  <c r="AG659" i="1"/>
  <c r="AJ659" i="1"/>
  <c r="AB659" i="1"/>
  <c r="AN659" i="1"/>
  <c r="AF659" i="1"/>
  <c r="AM659" i="1"/>
  <c r="AE659" i="1"/>
  <c r="AK659" i="1"/>
  <c r="AL659" i="1"/>
  <c r="AD659" i="1"/>
  <c r="AC659" i="1"/>
  <c r="AL663" i="1"/>
  <c r="AJ663" i="1"/>
  <c r="AB663" i="1"/>
  <c r="AG663" i="1"/>
  <c r="AK663" i="1"/>
  <c r="AM652" i="1"/>
  <c r="AE652" i="1"/>
  <c r="AL652" i="1"/>
  <c r="AD652" i="1"/>
  <c r="AO652" i="1"/>
  <c r="AK652" i="1"/>
  <c r="AC652" i="1"/>
  <c r="AJ652" i="1"/>
  <c r="AB652" i="1"/>
  <c r="AN652" i="1"/>
  <c r="AQ652" i="1"/>
  <c r="AI652" i="1"/>
  <c r="AA652" i="1"/>
  <c r="AF652" i="1"/>
  <c r="AP652" i="1"/>
  <c r="AH652" i="1"/>
  <c r="AG652" i="1"/>
  <c r="AF656" i="1"/>
  <c r="AK656" i="1"/>
  <c r="AA656" i="1"/>
  <c r="AL667" i="1"/>
  <c r="AD667" i="1"/>
  <c r="AK667" i="1"/>
  <c r="AC667" i="1"/>
  <c r="AP667" i="1"/>
  <c r="AF667" i="1"/>
  <c r="AO667" i="1"/>
  <c r="AE667" i="1"/>
  <c r="AN667" i="1"/>
  <c r="AB667" i="1"/>
  <c r="AH667" i="1"/>
  <c r="AM667" i="1"/>
  <c r="AA667" i="1"/>
  <c r="AG667" i="1"/>
  <c r="AJ667" i="1"/>
  <c r="AQ667" i="1"/>
  <c r="AI667" i="1"/>
  <c r="AP660" i="1"/>
  <c r="AH660" i="1"/>
  <c r="AB738" i="1"/>
  <c r="AG738" i="1"/>
  <c r="AF738" i="1"/>
  <c r="AQ677" i="1"/>
  <c r="AI677" i="1"/>
  <c r="AA677" i="1"/>
  <c r="AP677" i="1"/>
  <c r="AH677" i="1"/>
  <c r="AF677" i="1"/>
  <c r="AO677" i="1"/>
  <c r="AE677" i="1"/>
  <c r="AM677" i="1"/>
  <c r="AC677" i="1"/>
  <c r="AL677" i="1"/>
  <c r="AB677" i="1"/>
  <c r="AK677" i="1"/>
  <c r="AA660" i="1"/>
  <c r="AJ660" i="1"/>
  <c r="AJ668" i="1"/>
  <c r="AB671" i="1"/>
  <c r="AQ673" i="1"/>
  <c r="AI673" i="1"/>
  <c r="AA673" i="1"/>
  <c r="AP673" i="1"/>
  <c r="AH673" i="1"/>
  <c r="AL673" i="1"/>
  <c r="AB673" i="1"/>
  <c r="AK673" i="1"/>
  <c r="AG673" i="1"/>
  <c r="AF673" i="1"/>
  <c r="AO673" i="1"/>
  <c r="AI716" i="1"/>
  <c r="AQ660" i="1"/>
  <c r="AI660" i="1"/>
  <c r="AM672" i="1"/>
  <c r="AE672" i="1"/>
  <c r="AL672" i="1"/>
  <c r="AD672" i="1"/>
  <c r="AJ672" i="1"/>
  <c r="AI672" i="1"/>
  <c r="AQ672" i="1"/>
  <c r="AG672" i="1"/>
  <c r="AP672" i="1"/>
  <c r="AF672" i="1"/>
  <c r="AO672" i="1"/>
  <c r="AB660" i="1"/>
  <c r="AK660" i="1"/>
  <c r="Z662" i="1"/>
  <c r="AA668" i="1"/>
  <c r="AC671" i="1"/>
  <c r="AA672" i="1"/>
  <c r="AD677" i="1"/>
  <c r="AQ681" i="1"/>
  <c r="AI681" i="1"/>
  <c r="AA681" i="1"/>
  <c r="AP681" i="1"/>
  <c r="AH681" i="1"/>
  <c r="AL681" i="1"/>
  <c r="AB681" i="1"/>
  <c r="AK681" i="1"/>
  <c r="AG681" i="1"/>
  <c r="AF681" i="1"/>
  <c r="AO681" i="1"/>
  <c r="AE681" i="1"/>
  <c r="AQ701" i="1"/>
  <c r="AI701" i="1"/>
  <c r="AA701" i="1"/>
  <c r="AP701" i="1"/>
  <c r="AH701" i="1"/>
  <c r="AJ701" i="1"/>
  <c r="AG701" i="1"/>
  <c r="AF701" i="1"/>
  <c r="AN701" i="1"/>
  <c r="AD701" i="1"/>
  <c r="AM701" i="1"/>
  <c r="AC701" i="1"/>
  <c r="AO701" i="1"/>
  <c r="AL701" i="1"/>
  <c r="AK701" i="1"/>
  <c r="AE701" i="1"/>
  <c r="AB701" i="1"/>
  <c r="AM730" i="1"/>
  <c r="AE730" i="1"/>
  <c r="AL730" i="1"/>
  <c r="AD730" i="1"/>
  <c r="AN730" i="1"/>
  <c r="AB730" i="1"/>
  <c r="AP730" i="1"/>
  <c r="AC730" i="1"/>
  <c r="AO730" i="1"/>
  <c r="AA730" i="1"/>
  <c r="AK730" i="1"/>
  <c r="AJ730" i="1"/>
  <c r="AI730" i="1"/>
  <c r="AH730" i="1"/>
  <c r="AG730" i="1"/>
  <c r="AQ730" i="1"/>
  <c r="AF730" i="1"/>
  <c r="AQ998" i="1"/>
  <c r="AI998" i="1"/>
  <c r="AA998" i="1"/>
  <c r="AP998" i="1"/>
  <c r="AH998" i="1"/>
  <c r="AM998" i="1"/>
  <c r="AE998" i="1"/>
  <c r="AL998" i="1"/>
  <c r="AD998" i="1"/>
  <c r="AC998" i="1"/>
  <c r="AB998" i="1"/>
  <c r="AO998" i="1"/>
  <c r="AK998" i="1"/>
  <c r="AG998" i="1"/>
  <c r="AF998" i="1"/>
  <c r="AN998" i="1"/>
  <c r="AJ998" i="1"/>
  <c r="AP668" i="1"/>
  <c r="AH668" i="1"/>
  <c r="AO668" i="1"/>
  <c r="AG668" i="1"/>
  <c r="AI668" i="1"/>
  <c r="AM700" i="1"/>
  <c r="AL700" i="1"/>
  <c r="AN700" i="1"/>
  <c r="AK700" i="1"/>
  <c r="AC700" i="1"/>
  <c r="AC660" i="1"/>
  <c r="AL660" i="1"/>
  <c r="AB668" i="1"/>
  <c r="AL668" i="1"/>
  <c r="AF671" i="1"/>
  <c r="AB672" i="1"/>
  <c r="AG677" i="1"/>
  <c r="AE680" i="1"/>
  <c r="AJ680" i="1"/>
  <c r="AM690" i="1"/>
  <c r="AL690" i="1"/>
  <c r="AC690" i="1"/>
  <c r="AB690" i="1"/>
  <c r="AM698" i="1"/>
  <c r="AE698" i="1"/>
  <c r="AL698" i="1"/>
  <c r="AD698" i="1"/>
  <c r="AO698" i="1"/>
  <c r="AC698" i="1"/>
  <c r="AN698" i="1"/>
  <c r="AB698" i="1"/>
  <c r="AJ698" i="1"/>
  <c r="AI698" i="1"/>
  <c r="AP698" i="1"/>
  <c r="AK698" i="1"/>
  <c r="AH698" i="1"/>
  <c r="AG698" i="1"/>
  <c r="AF698" i="1"/>
  <c r="AA698" i="1"/>
  <c r="AM708" i="1"/>
  <c r="AE708" i="1"/>
  <c r="AL708" i="1"/>
  <c r="AD708" i="1"/>
  <c r="AH708" i="1"/>
  <c r="AQ708" i="1"/>
  <c r="AG708" i="1"/>
  <c r="AP708" i="1"/>
  <c r="AF708" i="1"/>
  <c r="AN708" i="1"/>
  <c r="AB708" i="1"/>
  <c r="AK708" i="1"/>
  <c r="AA708" i="1"/>
  <c r="AO708" i="1"/>
  <c r="AJ708" i="1"/>
  <c r="AI708" i="1"/>
  <c r="AC708" i="1"/>
  <c r="AG660" i="1"/>
  <c r="AQ916" i="1"/>
  <c r="AI916" i="1"/>
  <c r="AA916" i="1"/>
  <c r="AP916" i="1"/>
  <c r="AG916" i="1"/>
  <c r="AH916" i="1"/>
  <c r="AK916" i="1"/>
  <c r="AO916" i="1"/>
  <c r="AD916" i="1"/>
  <c r="AB916" i="1"/>
  <c r="AJ916" i="1"/>
  <c r="AF916" i="1"/>
  <c r="AE916" i="1"/>
  <c r="AC916" i="1"/>
  <c r="AN916" i="1"/>
  <c r="AM916" i="1"/>
  <c r="AL916" i="1"/>
  <c r="AE722" i="1"/>
  <c r="AC722" i="1"/>
  <c r="AB722" i="1"/>
  <c r="AH722" i="1"/>
  <c r="AD660" i="1"/>
  <c r="AM660" i="1"/>
  <c r="AC668" i="1"/>
  <c r="AM668" i="1"/>
  <c r="AC672" i="1"/>
  <c r="AD673" i="1"/>
  <c r="AM674" i="1"/>
  <c r="AE674" i="1"/>
  <c r="AL674" i="1"/>
  <c r="AD674" i="1"/>
  <c r="AN674" i="1"/>
  <c r="AB674" i="1"/>
  <c r="AK674" i="1"/>
  <c r="AA674" i="1"/>
  <c r="AI674" i="1"/>
  <c r="AH674" i="1"/>
  <c r="AJ677" i="1"/>
  <c r="AC681" i="1"/>
  <c r="AH742" i="1"/>
  <c r="AJ742" i="1"/>
  <c r="AQ671" i="1"/>
  <c r="AI671" i="1"/>
  <c r="AA671" i="1"/>
  <c r="AP671" i="1"/>
  <c r="AH671" i="1"/>
  <c r="AJ671" i="1"/>
  <c r="AO671" i="1"/>
  <c r="AE671" i="1"/>
  <c r="AN671" i="1"/>
  <c r="AD671" i="1"/>
  <c r="AM716" i="1"/>
  <c r="AE716" i="1"/>
  <c r="AL716" i="1"/>
  <c r="AD716" i="1"/>
  <c r="AH716" i="1"/>
  <c r="AQ716" i="1"/>
  <c r="AG716" i="1"/>
  <c r="AP716" i="1"/>
  <c r="AF716" i="1"/>
  <c r="AO716" i="1"/>
  <c r="AC716" i="1"/>
  <c r="AN716" i="1"/>
  <c r="AB716" i="1"/>
  <c r="AK716" i="1"/>
  <c r="AA716" i="1"/>
  <c r="AE660" i="1"/>
  <c r="AN660" i="1"/>
  <c r="Z664" i="1"/>
  <c r="AD668" i="1"/>
  <c r="AN668" i="1"/>
  <c r="AK671" i="1"/>
  <c r="AH672" i="1"/>
  <c r="AE673" i="1"/>
  <c r="AN677" i="1"/>
  <c r="AD681" i="1"/>
  <c r="AK690" i="1"/>
  <c r="AQ698" i="1"/>
  <c r="AF660" i="1"/>
  <c r="AO660" i="1"/>
  <c r="AE668" i="1"/>
  <c r="AQ668" i="1"/>
  <c r="AL671" i="1"/>
  <c r="AK672" i="1"/>
  <c r="AJ673" i="1"/>
  <c r="AJ681" i="1"/>
  <c r="AG682" i="1"/>
  <c r="AQ682" i="1"/>
  <c r="AF691" i="1"/>
  <c r="AJ774" i="1"/>
  <c r="AB774" i="1"/>
  <c r="AO774" i="1"/>
  <c r="AF774" i="1"/>
  <c r="AN774" i="1"/>
  <c r="AE774" i="1"/>
  <c r="AM774" i="1"/>
  <c r="AD774" i="1"/>
  <c r="AK774" i="1"/>
  <c r="AA774" i="1"/>
  <c r="AI774" i="1"/>
  <c r="AH774" i="1"/>
  <c r="AG774" i="1"/>
  <c r="AC774" i="1"/>
  <c r="AQ774" i="1"/>
  <c r="AP774" i="1"/>
  <c r="AL774" i="1"/>
  <c r="AH682" i="1"/>
  <c r="Z689" i="1"/>
  <c r="AG691" i="1"/>
  <c r="AQ707" i="1"/>
  <c r="AI707" i="1"/>
  <c r="AA707" i="1"/>
  <c r="AP707" i="1"/>
  <c r="AH707" i="1"/>
  <c r="AO707" i="1"/>
  <c r="AE707" i="1"/>
  <c r="AN707" i="1"/>
  <c r="AD707" i="1"/>
  <c r="AL707" i="1"/>
  <c r="AB707" i="1"/>
  <c r="AK707" i="1"/>
  <c r="Z693" i="1"/>
  <c r="AM714" i="1"/>
  <c r="AE714" i="1"/>
  <c r="AL714" i="1"/>
  <c r="AD714" i="1"/>
  <c r="AP714" i="1"/>
  <c r="AF714" i="1"/>
  <c r="AO714" i="1"/>
  <c r="AC714" i="1"/>
  <c r="AN714" i="1"/>
  <c r="AB714" i="1"/>
  <c r="AK714" i="1"/>
  <c r="AA714" i="1"/>
  <c r="AJ714" i="1"/>
  <c r="AI714" i="1"/>
  <c r="AH734" i="1"/>
  <c r="AM682" i="1"/>
  <c r="AE682" i="1"/>
  <c r="AL682" i="1"/>
  <c r="AD682" i="1"/>
  <c r="AJ682" i="1"/>
  <c r="AK691" i="1"/>
  <c r="AC691" i="1"/>
  <c r="AQ691" i="1"/>
  <c r="AI691" i="1"/>
  <c r="AA691" i="1"/>
  <c r="AP691" i="1"/>
  <c r="AH691" i="1"/>
  <c r="AL691" i="1"/>
  <c r="AA682" i="1"/>
  <c r="AK682" i="1"/>
  <c r="AM691" i="1"/>
  <c r="AL694" i="1"/>
  <c r="AH694" i="1"/>
  <c r="AM720" i="1"/>
  <c r="AE720" i="1"/>
  <c r="AL720" i="1"/>
  <c r="AD720" i="1"/>
  <c r="AN720" i="1"/>
  <c r="AB720" i="1"/>
  <c r="AK720" i="1"/>
  <c r="AA720" i="1"/>
  <c r="AJ720" i="1"/>
  <c r="AI720" i="1"/>
  <c r="AH720" i="1"/>
  <c r="AQ720" i="1"/>
  <c r="AG720" i="1"/>
  <c r="Z679" i="1"/>
  <c r="AB682" i="1"/>
  <c r="AN682" i="1"/>
  <c r="Z685" i="1"/>
  <c r="AB691" i="1"/>
  <c r="AN691" i="1"/>
  <c r="Z696" i="1"/>
  <c r="Z704" i="1"/>
  <c r="AJ707" i="1"/>
  <c r="Z712" i="1"/>
  <c r="AN757" i="1"/>
  <c r="AF757" i="1"/>
  <c r="AQ757" i="1"/>
  <c r="AH757" i="1"/>
  <c r="AP757" i="1"/>
  <c r="AG757" i="1"/>
  <c r="AK757" i="1"/>
  <c r="AB757" i="1"/>
  <c r="AJ757" i="1"/>
  <c r="AI757" i="1"/>
  <c r="AO757" i="1"/>
  <c r="AM757" i="1"/>
  <c r="AL757" i="1"/>
  <c r="AE757" i="1"/>
  <c r="AD757" i="1"/>
  <c r="AC757" i="1"/>
  <c r="AA757" i="1"/>
  <c r="AM728" i="1"/>
  <c r="AE728" i="1"/>
  <c r="AL728" i="1"/>
  <c r="AD728" i="1"/>
  <c r="AJ728" i="1"/>
  <c r="AI728" i="1"/>
  <c r="AQ745" i="1"/>
  <c r="AI745" i="1"/>
  <c r="AA745" i="1"/>
  <c r="AP745" i="1"/>
  <c r="AH745" i="1"/>
  <c r="AL745" i="1"/>
  <c r="AB745" i="1"/>
  <c r="AK745" i="1"/>
  <c r="AM745" i="1"/>
  <c r="AN763" i="1"/>
  <c r="AF763" i="1"/>
  <c r="AL763" i="1"/>
  <c r="AC763" i="1"/>
  <c r="AK763" i="1"/>
  <c r="AB763" i="1"/>
  <c r="AQ763" i="1"/>
  <c r="AH763" i="1"/>
  <c r="AP763" i="1"/>
  <c r="AG763" i="1"/>
  <c r="AM763" i="1"/>
  <c r="AJ763" i="1"/>
  <c r="AN765" i="1"/>
  <c r="AF765" i="1"/>
  <c r="AQ765" i="1"/>
  <c r="AH765" i="1"/>
  <c r="AP765" i="1"/>
  <c r="AL765" i="1"/>
  <c r="AC765" i="1"/>
  <c r="AK765" i="1"/>
  <c r="AB765" i="1"/>
  <c r="AD765" i="1"/>
  <c r="AA765" i="1"/>
  <c r="AF767" i="1"/>
  <c r="AL767" i="1"/>
  <c r="AK767" i="1"/>
  <c r="AB767" i="1"/>
  <c r="AG767" i="1"/>
  <c r="AM767" i="1"/>
  <c r="AN769" i="1"/>
  <c r="AF769" i="1"/>
  <c r="AQ769" i="1"/>
  <c r="AH769" i="1"/>
  <c r="AP769" i="1"/>
  <c r="AG769" i="1"/>
  <c r="AO769" i="1"/>
  <c r="AL769" i="1"/>
  <c r="AC769" i="1"/>
  <c r="AK769" i="1"/>
  <c r="AB769" i="1"/>
  <c r="AD769" i="1"/>
  <c r="AA769" i="1"/>
  <c r="AC702" i="1"/>
  <c r="AO702" i="1"/>
  <c r="AC718" i="1"/>
  <c r="AO718" i="1"/>
  <c r="AC726" i="1"/>
  <c r="AP726" i="1"/>
  <c r="AK728" i="1"/>
  <c r="AQ732" i="1"/>
  <c r="AQ739" i="1"/>
  <c r="AI739" i="1"/>
  <c r="AA739" i="1"/>
  <c r="AP739" i="1"/>
  <c r="AH739" i="1"/>
  <c r="AN739" i="1"/>
  <c r="AD739" i="1"/>
  <c r="AM739" i="1"/>
  <c r="AC739" i="1"/>
  <c r="AL739" i="1"/>
  <c r="AN745" i="1"/>
  <c r="AJ748" i="1"/>
  <c r="Z754" i="1"/>
  <c r="AE761" i="1"/>
  <c r="AA763" i="1"/>
  <c r="AE765" i="1"/>
  <c r="AG766" i="1"/>
  <c r="AE769" i="1"/>
  <c r="AP770" i="1"/>
  <c r="AJ805" i="1"/>
  <c r="AB805" i="1"/>
  <c r="AN805" i="1"/>
  <c r="AF805" i="1"/>
  <c r="AL805" i="1"/>
  <c r="AA805" i="1"/>
  <c r="AQ805" i="1"/>
  <c r="AE805" i="1"/>
  <c r="AP805" i="1"/>
  <c r="AD805" i="1"/>
  <c r="AO805" i="1"/>
  <c r="AC805" i="1"/>
  <c r="AK805" i="1"/>
  <c r="AI805" i="1"/>
  <c r="AM805" i="1"/>
  <c r="AH805" i="1"/>
  <c r="AG805" i="1"/>
  <c r="AF807" i="1"/>
  <c r="AK807" i="1"/>
  <c r="AI807" i="1"/>
  <c r="AP807" i="1"/>
  <c r="AG807" i="1"/>
  <c r="AC807" i="1"/>
  <c r="AJ815" i="1"/>
  <c r="AB815" i="1"/>
  <c r="AN815" i="1"/>
  <c r="AF815" i="1"/>
  <c r="AL815" i="1"/>
  <c r="AA815" i="1"/>
  <c r="AK815" i="1"/>
  <c r="AI815" i="1"/>
  <c r="AH815" i="1"/>
  <c r="AQ815" i="1"/>
  <c r="AE815" i="1"/>
  <c r="AP815" i="1"/>
  <c r="AD815" i="1"/>
  <c r="AM815" i="1"/>
  <c r="AG815" i="1"/>
  <c r="AC815" i="1"/>
  <c r="Z697" i="1"/>
  <c r="AF702" i="1"/>
  <c r="AP702" i="1"/>
  <c r="Z705" i="1"/>
  <c r="Z713" i="1"/>
  <c r="AF718" i="1"/>
  <c r="AP718" i="1"/>
  <c r="Z721" i="1"/>
  <c r="AF726" i="1"/>
  <c r="AQ726" i="1"/>
  <c r="AA728" i="1"/>
  <c r="AN728" i="1"/>
  <c r="AG732" i="1"/>
  <c r="Z733" i="1"/>
  <c r="AO739" i="1"/>
  <c r="AC745" i="1"/>
  <c r="AO745" i="1"/>
  <c r="AN759" i="1"/>
  <c r="AC759" i="1"/>
  <c r="AK759" i="1"/>
  <c r="AJ759" i="1"/>
  <c r="Z760" i="1"/>
  <c r="AL761" i="1"/>
  <c r="AD763" i="1"/>
  <c r="AI765" i="1"/>
  <c r="AH766" i="1"/>
  <c r="AD767" i="1"/>
  <c r="AI769" i="1"/>
  <c r="AJ772" i="1"/>
  <c r="AB772" i="1"/>
  <c r="AK772" i="1"/>
  <c r="AA772" i="1"/>
  <c r="AI772" i="1"/>
  <c r="AQ772" i="1"/>
  <c r="AH772" i="1"/>
  <c r="AO772" i="1"/>
  <c r="AF772" i="1"/>
  <c r="AN772" i="1"/>
  <c r="AE772" i="1"/>
  <c r="AD772" i="1"/>
  <c r="AC772" i="1"/>
  <c r="AF796" i="1"/>
  <c r="AE796" i="1"/>
  <c r="AB728" i="1"/>
  <c r="AO728" i="1"/>
  <c r="AD745" i="1"/>
  <c r="AE748" i="1"/>
  <c r="AL748" i="1"/>
  <c r="AD748" i="1"/>
  <c r="AP748" i="1"/>
  <c r="AF748" i="1"/>
  <c r="AO748" i="1"/>
  <c r="AC748" i="1"/>
  <c r="AE763" i="1"/>
  <c r="AJ765" i="1"/>
  <c r="AJ769" i="1"/>
  <c r="AN792" i="1"/>
  <c r="AF792" i="1"/>
  <c r="AJ792" i="1"/>
  <c r="AB792" i="1"/>
  <c r="AL792" i="1"/>
  <c r="AA792" i="1"/>
  <c r="AK792" i="1"/>
  <c r="AI792" i="1"/>
  <c r="AQ792" i="1"/>
  <c r="AG792" i="1"/>
  <c r="AP792" i="1"/>
  <c r="AE792" i="1"/>
  <c r="AH792" i="1"/>
  <c r="AD792" i="1"/>
  <c r="AC792" i="1"/>
  <c r="AJ813" i="1"/>
  <c r="AB813" i="1"/>
  <c r="AN813" i="1"/>
  <c r="AF813" i="1"/>
  <c r="AL813" i="1"/>
  <c r="AA813" i="1"/>
  <c r="AQ813" i="1"/>
  <c r="AE813" i="1"/>
  <c r="AP813" i="1"/>
  <c r="AD813" i="1"/>
  <c r="AO813" i="1"/>
  <c r="AC813" i="1"/>
  <c r="AK813" i="1"/>
  <c r="AI813" i="1"/>
  <c r="AM813" i="1"/>
  <c r="AH813" i="1"/>
  <c r="AG813" i="1"/>
  <c r="AJ859" i="1"/>
  <c r="AB859" i="1"/>
  <c r="AN859" i="1"/>
  <c r="AF859" i="1"/>
  <c r="AQ859" i="1"/>
  <c r="AG859" i="1"/>
  <c r="AP859" i="1"/>
  <c r="AE859" i="1"/>
  <c r="AO859" i="1"/>
  <c r="AD859" i="1"/>
  <c r="AL859" i="1"/>
  <c r="AA859" i="1"/>
  <c r="AK859" i="1"/>
  <c r="AI859" i="1"/>
  <c r="AH859" i="1"/>
  <c r="AC859" i="1"/>
  <c r="AM859" i="1"/>
  <c r="Z695" i="1"/>
  <c r="AH702" i="1"/>
  <c r="Z703" i="1"/>
  <c r="Z711" i="1"/>
  <c r="AH718" i="1"/>
  <c r="Z719" i="1"/>
  <c r="AI726" i="1"/>
  <c r="AC728" i="1"/>
  <c r="AP728" i="1"/>
  <c r="AI732" i="1"/>
  <c r="AE739" i="1"/>
  <c r="AE745" i="1"/>
  <c r="AA748" i="1"/>
  <c r="AQ748" i="1"/>
  <c r="Z756" i="1"/>
  <c r="AD759" i="1"/>
  <c r="AI763" i="1"/>
  <c r="AM766" i="1"/>
  <c r="AI767" i="1"/>
  <c r="AM769" i="1"/>
  <c r="AG772" i="1"/>
  <c r="AM792" i="1"/>
  <c r="AF728" i="1"/>
  <c r="AQ728" i="1"/>
  <c r="AF745" i="1"/>
  <c r="AB748" i="1"/>
  <c r="Z749" i="1"/>
  <c r="AN761" i="1"/>
  <c r="AF761" i="1"/>
  <c r="AQ761" i="1"/>
  <c r="AH761" i="1"/>
  <c r="AP761" i="1"/>
  <c r="AG761" i="1"/>
  <c r="AK761" i="1"/>
  <c r="AB761" i="1"/>
  <c r="AJ761" i="1"/>
  <c r="AI761" i="1"/>
  <c r="Z762" i="1"/>
  <c r="AO763" i="1"/>
  <c r="AO765" i="1"/>
  <c r="AJ770" i="1"/>
  <c r="AB770" i="1"/>
  <c r="AO770" i="1"/>
  <c r="AF770" i="1"/>
  <c r="AN770" i="1"/>
  <c r="AE770" i="1"/>
  <c r="AM770" i="1"/>
  <c r="AD770" i="1"/>
  <c r="AK770" i="1"/>
  <c r="AA770" i="1"/>
  <c r="AI770" i="1"/>
  <c r="AG770" i="1"/>
  <c r="AC770" i="1"/>
  <c r="AO792" i="1"/>
  <c r="AN804" i="1"/>
  <c r="AF804" i="1"/>
  <c r="AJ804" i="1"/>
  <c r="AB804" i="1"/>
  <c r="AL804" i="1"/>
  <c r="AA804" i="1"/>
  <c r="AO804" i="1"/>
  <c r="AC804" i="1"/>
  <c r="AM804" i="1"/>
  <c r="AK804" i="1"/>
  <c r="AH804" i="1"/>
  <c r="AG804" i="1"/>
  <c r="AI804" i="1"/>
  <c r="AE804" i="1"/>
  <c r="AD804" i="1"/>
  <c r="AQ804" i="1"/>
  <c r="AM881" i="1"/>
  <c r="AE881" i="1"/>
  <c r="AL881" i="1"/>
  <c r="AH881" i="1"/>
  <c r="AN881" i="1"/>
  <c r="AJ881" i="1"/>
  <c r="AK881" i="1"/>
  <c r="AM702" i="1"/>
  <c r="AE702" i="1"/>
  <c r="AL702" i="1"/>
  <c r="AD702" i="1"/>
  <c r="AJ702" i="1"/>
  <c r="Z709" i="1"/>
  <c r="Z717" i="1"/>
  <c r="AM718" i="1"/>
  <c r="AE718" i="1"/>
  <c r="AL718" i="1"/>
  <c r="AD718" i="1"/>
  <c r="AJ718" i="1"/>
  <c r="Z725" i="1"/>
  <c r="AM726" i="1"/>
  <c r="AE726" i="1"/>
  <c r="AL726" i="1"/>
  <c r="AD726" i="1"/>
  <c r="AH726" i="1"/>
  <c r="AK726" i="1"/>
  <c r="AG728" i="1"/>
  <c r="Z729" i="1"/>
  <c r="AE732" i="1"/>
  <c r="AP732" i="1"/>
  <c r="AF732" i="1"/>
  <c r="AG745" i="1"/>
  <c r="Z764" i="1"/>
  <c r="AB766" i="1"/>
  <c r="AO766" i="1"/>
  <c r="AF766" i="1"/>
  <c r="AN766" i="1"/>
  <c r="AE766" i="1"/>
  <c r="AK766" i="1"/>
  <c r="AA766" i="1"/>
  <c r="AC766" i="1"/>
  <c r="AQ766" i="1"/>
  <c r="Z768" i="1"/>
  <c r="AM772" i="1"/>
  <c r="AP804" i="1"/>
  <c r="AN771" i="1"/>
  <c r="AF771" i="1"/>
  <c r="AL771" i="1"/>
  <c r="AC771" i="1"/>
  <c r="AK771" i="1"/>
  <c r="AB771" i="1"/>
  <c r="AJ771" i="1"/>
  <c r="AA771" i="1"/>
  <c r="AQ771" i="1"/>
  <c r="AH771" i="1"/>
  <c r="AP771" i="1"/>
  <c r="AG771" i="1"/>
  <c r="AN773" i="1"/>
  <c r="AF773" i="1"/>
  <c r="AQ773" i="1"/>
  <c r="AH773" i="1"/>
  <c r="AP773" i="1"/>
  <c r="AG773" i="1"/>
  <c r="AO773" i="1"/>
  <c r="AE773" i="1"/>
  <c r="AL773" i="1"/>
  <c r="AC773" i="1"/>
  <c r="AK773" i="1"/>
  <c r="AB773" i="1"/>
  <c r="AN775" i="1"/>
  <c r="AF775" i="1"/>
  <c r="AL775" i="1"/>
  <c r="AC775" i="1"/>
  <c r="AK775" i="1"/>
  <c r="AB775" i="1"/>
  <c r="AJ775" i="1"/>
  <c r="AA775" i="1"/>
  <c r="AQ775" i="1"/>
  <c r="AH775" i="1"/>
  <c r="AP775" i="1"/>
  <c r="AG775" i="1"/>
  <c r="AN777" i="1"/>
  <c r="AF777" i="1"/>
  <c r="AQ777" i="1"/>
  <c r="AH777" i="1"/>
  <c r="AP777" i="1"/>
  <c r="AG777" i="1"/>
  <c r="AO777" i="1"/>
  <c r="AE777" i="1"/>
  <c r="AL777" i="1"/>
  <c r="AC777" i="1"/>
  <c r="AK777" i="1"/>
  <c r="AB777" i="1"/>
  <c r="AN779" i="1"/>
  <c r="AF779" i="1"/>
  <c r="AL779" i="1"/>
  <c r="AC779" i="1"/>
  <c r="AK779" i="1"/>
  <c r="AB779" i="1"/>
  <c r="AA779" i="1"/>
  <c r="AQ779" i="1"/>
  <c r="AH779" i="1"/>
  <c r="AP779" i="1"/>
  <c r="AG779" i="1"/>
  <c r="AN781" i="1"/>
  <c r="AF781" i="1"/>
  <c r="AQ781" i="1"/>
  <c r="AH781" i="1"/>
  <c r="AP781" i="1"/>
  <c r="AG781" i="1"/>
  <c r="AO781" i="1"/>
  <c r="AE781" i="1"/>
  <c r="AL781" i="1"/>
  <c r="AC781" i="1"/>
  <c r="AK781" i="1"/>
  <c r="AB781" i="1"/>
  <c r="AN783" i="1"/>
  <c r="AF783" i="1"/>
  <c r="AL783" i="1"/>
  <c r="AC783" i="1"/>
  <c r="AK783" i="1"/>
  <c r="AB783" i="1"/>
  <c r="AJ783" i="1"/>
  <c r="AA783" i="1"/>
  <c r="AQ783" i="1"/>
  <c r="AH783" i="1"/>
  <c r="AP783" i="1"/>
  <c r="AG783" i="1"/>
  <c r="AN785" i="1"/>
  <c r="AF785" i="1"/>
  <c r="AQ785" i="1"/>
  <c r="AH785" i="1"/>
  <c r="AP785" i="1"/>
  <c r="AG785" i="1"/>
  <c r="AO785" i="1"/>
  <c r="AE785" i="1"/>
  <c r="AL785" i="1"/>
  <c r="AC785" i="1"/>
  <c r="AK785" i="1"/>
  <c r="AB785" i="1"/>
  <c r="AN787" i="1"/>
  <c r="AQ787" i="1"/>
  <c r="AG789" i="1"/>
  <c r="AE789" i="1"/>
  <c r="AN791" i="1"/>
  <c r="AF791" i="1"/>
  <c r="AL791" i="1"/>
  <c r="AC791" i="1"/>
  <c r="AK791" i="1"/>
  <c r="AB791" i="1"/>
  <c r="AJ791" i="1"/>
  <c r="AA791" i="1"/>
  <c r="AQ791" i="1"/>
  <c r="AH791" i="1"/>
  <c r="AP791" i="1"/>
  <c r="AG791" i="1"/>
  <c r="AJ799" i="1"/>
  <c r="AB799" i="1"/>
  <c r="AN799" i="1"/>
  <c r="AF799" i="1"/>
  <c r="AL799" i="1"/>
  <c r="AA799" i="1"/>
  <c r="AK799" i="1"/>
  <c r="AI799" i="1"/>
  <c r="AQ799" i="1"/>
  <c r="AG799" i="1"/>
  <c r="AP799" i="1"/>
  <c r="AE799" i="1"/>
  <c r="AN806" i="1"/>
  <c r="AF806" i="1"/>
  <c r="AJ806" i="1"/>
  <c r="AB806" i="1"/>
  <c r="AL806" i="1"/>
  <c r="AA806" i="1"/>
  <c r="AH806" i="1"/>
  <c r="AG806" i="1"/>
  <c r="AQ806" i="1"/>
  <c r="AE806" i="1"/>
  <c r="AO806" i="1"/>
  <c r="AC806" i="1"/>
  <c r="AM806" i="1"/>
  <c r="AH818" i="1"/>
  <c r="AA820" i="1"/>
  <c r="AD820" i="1"/>
  <c r="AJ823" i="1"/>
  <c r="AB823" i="1"/>
  <c r="AN823" i="1"/>
  <c r="AF823" i="1"/>
  <c r="AQ823" i="1"/>
  <c r="AG823" i="1"/>
  <c r="AP823" i="1"/>
  <c r="AE823" i="1"/>
  <c r="AL823" i="1"/>
  <c r="AA823" i="1"/>
  <c r="AK823" i="1"/>
  <c r="AO823" i="1"/>
  <c r="AM823" i="1"/>
  <c r="AI823" i="1"/>
  <c r="AD823" i="1"/>
  <c r="AC823" i="1"/>
  <c r="AJ831" i="1"/>
  <c r="AB831" i="1"/>
  <c r="AN831" i="1"/>
  <c r="AF831" i="1"/>
  <c r="AQ831" i="1"/>
  <c r="AG831" i="1"/>
  <c r="AP831" i="1"/>
  <c r="AE831" i="1"/>
  <c r="AL831" i="1"/>
  <c r="AA831" i="1"/>
  <c r="AK831" i="1"/>
  <c r="AO831" i="1"/>
  <c r="AM831" i="1"/>
  <c r="AI831" i="1"/>
  <c r="AD831" i="1"/>
  <c r="AC831" i="1"/>
  <c r="AJ855" i="1"/>
  <c r="AB855" i="1"/>
  <c r="AN855" i="1"/>
  <c r="AF855" i="1"/>
  <c r="AQ855" i="1"/>
  <c r="AG855" i="1"/>
  <c r="AP855" i="1"/>
  <c r="AE855" i="1"/>
  <c r="AO855" i="1"/>
  <c r="AD855" i="1"/>
  <c r="AL855" i="1"/>
  <c r="AA855" i="1"/>
  <c r="AK855" i="1"/>
  <c r="AI855" i="1"/>
  <c r="AH855" i="1"/>
  <c r="AC855" i="1"/>
  <c r="AQ902" i="1"/>
  <c r="AI902" i="1"/>
  <c r="AA902" i="1"/>
  <c r="AO902" i="1"/>
  <c r="AF902" i="1"/>
  <c r="AK902" i="1"/>
  <c r="AB902" i="1"/>
  <c r="AP902" i="1"/>
  <c r="AD902" i="1"/>
  <c r="AJ902" i="1"/>
  <c r="AG902" i="1"/>
  <c r="AE902" i="1"/>
  <c r="AC902" i="1"/>
  <c r="AN902" i="1"/>
  <c r="AM902" i="1"/>
  <c r="AL902" i="1"/>
  <c r="AH902" i="1"/>
  <c r="AQ924" i="1"/>
  <c r="AI924" i="1"/>
  <c r="AA924" i="1"/>
  <c r="AL924" i="1"/>
  <c r="AC924" i="1"/>
  <c r="AJ924" i="1"/>
  <c r="AN924" i="1"/>
  <c r="AD924" i="1"/>
  <c r="AO924" i="1"/>
  <c r="AG924" i="1"/>
  <c r="AE924" i="1"/>
  <c r="AM924" i="1"/>
  <c r="AP924" i="1"/>
  <c r="AK924" i="1"/>
  <c r="AH924" i="1"/>
  <c r="AB924" i="1"/>
  <c r="AF924" i="1"/>
  <c r="Z727" i="1"/>
  <c r="Z735" i="1"/>
  <c r="Z743" i="1"/>
  <c r="Z751" i="1"/>
  <c r="AD771" i="1"/>
  <c r="AA773" i="1"/>
  <c r="AD775" i="1"/>
  <c r="AA777" i="1"/>
  <c r="AA781" i="1"/>
  <c r="AD783" i="1"/>
  <c r="AA785" i="1"/>
  <c r="AD791" i="1"/>
  <c r="AC799" i="1"/>
  <c r="AM802" i="1"/>
  <c r="AD806" i="1"/>
  <c r="AJ811" i="1"/>
  <c r="AB811" i="1"/>
  <c r="AN811" i="1"/>
  <c r="AF811" i="1"/>
  <c r="AL811" i="1"/>
  <c r="AA811" i="1"/>
  <c r="AK811" i="1"/>
  <c r="AI811" i="1"/>
  <c r="AH811" i="1"/>
  <c r="AQ811" i="1"/>
  <c r="AE811" i="1"/>
  <c r="AP811" i="1"/>
  <c r="AD811" i="1"/>
  <c r="AN816" i="1"/>
  <c r="AC816" i="1"/>
  <c r="AJ817" i="1"/>
  <c r="AB817" i="1"/>
  <c r="AN817" i="1"/>
  <c r="AF817" i="1"/>
  <c r="AL817" i="1"/>
  <c r="AA817" i="1"/>
  <c r="AK817" i="1"/>
  <c r="AE817" i="1"/>
  <c r="AQ817" i="1"/>
  <c r="AD817" i="1"/>
  <c r="AP817" i="1"/>
  <c r="AC817" i="1"/>
  <c r="AM817" i="1"/>
  <c r="AI817" i="1"/>
  <c r="AH823" i="1"/>
  <c r="AH831" i="1"/>
  <c r="AM855" i="1"/>
  <c r="AQ910" i="1"/>
  <c r="AI910" i="1"/>
  <c r="AA910" i="1"/>
  <c r="AK910" i="1"/>
  <c r="AB910" i="1"/>
  <c r="AO910" i="1"/>
  <c r="AF910" i="1"/>
  <c r="AH910" i="1"/>
  <c r="AN910" i="1"/>
  <c r="AC910" i="1"/>
  <c r="AL910" i="1"/>
  <c r="AJ910" i="1"/>
  <c r="AG910" i="1"/>
  <c r="AD910" i="1"/>
  <c r="AM910" i="1"/>
  <c r="AE910" i="1"/>
  <c r="AN810" i="1"/>
  <c r="AF810" i="1"/>
  <c r="AB810" i="1"/>
  <c r="AL810" i="1"/>
  <c r="AQ810" i="1"/>
  <c r="AE810" i="1"/>
  <c r="AC810" i="1"/>
  <c r="AM810" i="1"/>
  <c r="AF829" i="1"/>
  <c r="AQ829" i="1"/>
  <c r="AP829" i="1"/>
  <c r="AE829" i="1"/>
  <c r="AO829" i="1"/>
  <c r="AM829" i="1"/>
  <c r="AD829" i="1"/>
  <c r="AC829" i="1"/>
  <c r="AQ889" i="1"/>
  <c r="AI889" i="1"/>
  <c r="AA889" i="1"/>
  <c r="AM889" i="1"/>
  <c r="AE889" i="1"/>
  <c r="AG889" i="1"/>
  <c r="AL889" i="1"/>
  <c r="AB889" i="1"/>
  <c r="AK889" i="1"/>
  <c r="AJ889" i="1"/>
  <c r="AH889" i="1"/>
  <c r="AD889" i="1"/>
  <c r="AP889" i="1"/>
  <c r="AC889" i="1"/>
  <c r="AO889" i="1"/>
  <c r="AN889" i="1"/>
  <c r="AP910" i="1"/>
  <c r="AJ803" i="1"/>
  <c r="AN822" i="1"/>
  <c r="AF822" i="1"/>
  <c r="AJ822" i="1"/>
  <c r="AB822" i="1"/>
  <c r="AQ822" i="1"/>
  <c r="AP822" i="1"/>
  <c r="AE822" i="1"/>
  <c r="AL822" i="1"/>
  <c r="AA822" i="1"/>
  <c r="AK822" i="1"/>
  <c r="AO822" i="1"/>
  <c r="AM822" i="1"/>
  <c r="AI822" i="1"/>
  <c r="AG822" i="1"/>
  <c r="AD822" i="1"/>
  <c r="AQ869" i="1"/>
  <c r="AI869" i="1"/>
  <c r="AA869" i="1"/>
  <c r="AM869" i="1"/>
  <c r="AE869" i="1"/>
  <c r="AL869" i="1"/>
  <c r="AB869" i="1"/>
  <c r="AG869" i="1"/>
  <c r="AP869" i="1"/>
  <c r="AC869" i="1"/>
  <c r="AO869" i="1"/>
  <c r="AN869" i="1"/>
  <c r="AJ869" i="1"/>
  <c r="AH869" i="1"/>
  <c r="AF869" i="1"/>
  <c r="AD869" i="1"/>
  <c r="AF802" i="1"/>
  <c r="AJ802" i="1"/>
  <c r="AB802" i="1"/>
  <c r="AK802" i="1"/>
  <c r="AQ802" i="1"/>
  <c r="AG802" i="1"/>
  <c r="AP802" i="1"/>
  <c r="AE802" i="1"/>
  <c r="AJ809" i="1"/>
  <c r="AN809" i="1"/>
  <c r="AF809" i="1"/>
  <c r="AL809" i="1"/>
  <c r="AA809" i="1"/>
  <c r="AP809" i="1"/>
  <c r="AO809" i="1"/>
  <c r="AC809" i="1"/>
  <c r="AK809" i="1"/>
  <c r="AI809" i="1"/>
  <c r="AC822" i="1"/>
  <c r="AM894" i="1"/>
  <c r="AE894" i="1"/>
  <c r="AQ894" i="1"/>
  <c r="AI894" i="1"/>
  <c r="AA894" i="1"/>
  <c r="AN894" i="1"/>
  <c r="AC894" i="1"/>
  <c r="AH894" i="1"/>
  <c r="AF894" i="1"/>
  <c r="AD894" i="1"/>
  <c r="AP894" i="1"/>
  <c r="AB894" i="1"/>
  <c r="AL894" i="1"/>
  <c r="AK894" i="1"/>
  <c r="AO894" i="1"/>
  <c r="AJ894" i="1"/>
  <c r="AG894" i="1"/>
  <c r="AM913" i="1"/>
  <c r="AE913" i="1"/>
  <c r="AQ913" i="1"/>
  <c r="AO913" i="1"/>
  <c r="AF913" i="1"/>
  <c r="AJ913" i="1"/>
  <c r="AA913" i="1"/>
  <c r="AH913" i="1"/>
  <c r="AN913" i="1"/>
  <c r="AB913" i="1"/>
  <c r="AL913" i="1"/>
  <c r="AK913" i="1"/>
  <c r="AI913" i="1"/>
  <c r="AD913" i="1"/>
  <c r="AC913" i="1"/>
  <c r="AG913" i="1"/>
  <c r="Z782" i="1"/>
  <c r="Z786" i="1"/>
  <c r="Z790" i="1"/>
  <c r="AC802" i="1"/>
  <c r="AG809" i="1"/>
  <c r="AN818" i="1"/>
  <c r="AF818" i="1"/>
  <c r="AJ818" i="1"/>
  <c r="AB818" i="1"/>
  <c r="AP818" i="1"/>
  <c r="AE818" i="1"/>
  <c r="AL818" i="1"/>
  <c r="AA818" i="1"/>
  <c r="AK818" i="1"/>
  <c r="AO818" i="1"/>
  <c r="AM818" i="1"/>
  <c r="AI818" i="1"/>
  <c r="AG818" i="1"/>
  <c r="AD818" i="1"/>
  <c r="AH822" i="1"/>
  <c r="AJ825" i="1"/>
  <c r="AB825" i="1"/>
  <c r="AN825" i="1"/>
  <c r="AF825" i="1"/>
  <c r="AQ825" i="1"/>
  <c r="AG825" i="1"/>
  <c r="AP825" i="1"/>
  <c r="AE825" i="1"/>
  <c r="AL825" i="1"/>
  <c r="AA825" i="1"/>
  <c r="AK825" i="1"/>
  <c r="AO825" i="1"/>
  <c r="AM825" i="1"/>
  <c r="AI825" i="1"/>
  <c r="AD825" i="1"/>
  <c r="AC825" i="1"/>
  <c r="AJ857" i="1"/>
  <c r="AB857" i="1"/>
  <c r="AN857" i="1"/>
  <c r="AF857" i="1"/>
  <c r="AQ857" i="1"/>
  <c r="AG857" i="1"/>
  <c r="AP857" i="1"/>
  <c r="AE857" i="1"/>
  <c r="AO857" i="1"/>
  <c r="AD857" i="1"/>
  <c r="AL857" i="1"/>
  <c r="AA857" i="1"/>
  <c r="AK857" i="1"/>
  <c r="AI857" i="1"/>
  <c r="AH857" i="1"/>
  <c r="AC857" i="1"/>
  <c r="AK869" i="1"/>
  <c r="AM888" i="1"/>
  <c r="AE888" i="1"/>
  <c r="AQ888" i="1"/>
  <c r="AI888" i="1"/>
  <c r="AA888" i="1"/>
  <c r="AP888" i="1"/>
  <c r="AF888" i="1"/>
  <c r="AK888" i="1"/>
  <c r="AC888" i="1"/>
  <c r="AO888" i="1"/>
  <c r="AB888" i="1"/>
  <c r="AN888" i="1"/>
  <c r="AJ888" i="1"/>
  <c r="AH888" i="1"/>
  <c r="AG888" i="1"/>
  <c r="AD888" i="1"/>
  <c r="AE905" i="1"/>
  <c r="AJ905" i="1"/>
  <c r="AA905" i="1"/>
  <c r="AO905" i="1"/>
  <c r="AF905" i="1"/>
  <c r="AP905" i="1"/>
  <c r="AC905" i="1"/>
  <c r="AG905" i="1"/>
  <c r="AD905" i="1"/>
  <c r="AB905" i="1"/>
  <c r="AN905" i="1"/>
  <c r="AL905" i="1"/>
  <c r="AQ905" i="1"/>
  <c r="AK905" i="1"/>
  <c r="AP913" i="1"/>
  <c r="AJ833" i="1"/>
  <c r="AB833" i="1"/>
  <c r="AN833" i="1"/>
  <c r="AF833" i="1"/>
  <c r="AQ833" i="1"/>
  <c r="AG833" i="1"/>
  <c r="AP833" i="1"/>
  <c r="AE833" i="1"/>
  <c r="AL833" i="1"/>
  <c r="AA833" i="1"/>
  <c r="AK833" i="1"/>
  <c r="AN834" i="1"/>
  <c r="AF834" i="1"/>
  <c r="AJ834" i="1"/>
  <c r="AB834" i="1"/>
  <c r="AQ834" i="1"/>
  <c r="AG834" i="1"/>
  <c r="AP834" i="1"/>
  <c r="AE834" i="1"/>
  <c r="AL834" i="1"/>
  <c r="AA834" i="1"/>
  <c r="AK834" i="1"/>
  <c r="AB835" i="1"/>
  <c r="AF835" i="1"/>
  <c r="AQ835" i="1"/>
  <c r="AG835" i="1"/>
  <c r="AP835" i="1"/>
  <c r="AA835" i="1"/>
  <c r="AJ837" i="1"/>
  <c r="AB837" i="1"/>
  <c r="AN837" i="1"/>
  <c r="AF837" i="1"/>
  <c r="AQ837" i="1"/>
  <c r="AG837" i="1"/>
  <c r="AP837" i="1"/>
  <c r="AE837" i="1"/>
  <c r="AL837" i="1"/>
  <c r="AA837" i="1"/>
  <c r="AK837" i="1"/>
  <c r="AN838" i="1"/>
  <c r="AF838" i="1"/>
  <c r="AJ838" i="1"/>
  <c r="AB838" i="1"/>
  <c r="AQ838" i="1"/>
  <c r="AG838" i="1"/>
  <c r="AP838" i="1"/>
  <c r="AE838" i="1"/>
  <c r="AL838" i="1"/>
  <c r="AA838" i="1"/>
  <c r="AK838" i="1"/>
  <c r="AN840" i="1"/>
  <c r="AF840" i="1"/>
  <c r="AJ840" i="1"/>
  <c r="AB840" i="1"/>
  <c r="AQ840" i="1"/>
  <c r="AG840" i="1"/>
  <c r="AP840" i="1"/>
  <c r="AE840" i="1"/>
  <c r="AL840" i="1"/>
  <c r="AA840" i="1"/>
  <c r="AK840" i="1"/>
  <c r="AN842" i="1"/>
  <c r="AF842" i="1"/>
  <c r="AJ842" i="1"/>
  <c r="AB842" i="1"/>
  <c r="AQ842" i="1"/>
  <c r="AG842" i="1"/>
  <c r="AP842" i="1"/>
  <c r="AE842" i="1"/>
  <c r="AL842" i="1"/>
  <c r="AA842" i="1"/>
  <c r="AK842" i="1"/>
  <c r="AF844" i="1"/>
  <c r="AB844" i="1"/>
  <c r="AA844" i="1"/>
  <c r="AQ845" i="1"/>
  <c r="AF848" i="1"/>
  <c r="AJ848" i="1"/>
  <c r="AA848" i="1"/>
  <c r="AK848" i="1"/>
  <c r="AQ893" i="1"/>
  <c r="AM893" i="1"/>
  <c r="AL893" i="1"/>
  <c r="AB893" i="1"/>
  <c r="AG893" i="1"/>
  <c r="AN893" i="1"/>
  <c r="AF893" i="1"/>
  <c r="AG899" i="1"/>
  <c r="AL899" i="1"/>
  <c r="AM927" i="1"/>
  <c r="AE927" i="1"/>
  <c r="AP927" i="1"/>
  <c r="AG927" i="1"/>
  <c r="AJ927" i="1"/>
  <c r="AN927" i="1"/>
  <c r="AC927" i="1"/>
  <c r="AH927" i="1"/>
  <c r="AO927" i="1"/>
  <c r="AA927" i="1"/>
  <c r="AQ927" i="1"/>
  <c r="AF927" i="1"/>
  <c r="AL927" i="1"/>
  <c r="AI927" i="1"/>
  <c r="AD927" i="1"/>
  <c r="AM929" i="1"/>
  <c r="AE929" i="1"/>
  <c r="AK929" i="1"/>
  <c r="AP929" i="1"/>
  <c r="AF929" i="1"/>
  <c r="AI929" i="1"/>
  <c r="AQ929" i="1"/>
  <c r="AD929" i="1"/>
  <c r="AO929" i="1"/>
  <c r="AQ932" i="1"/>
  <c r="AI932" i="1"/>
  <c r="AA932" i="1"/>
  <c r="AP932" i="1"/>
  <c r="AG932" i="1"/>
  <c r="AM932" i="1"/>
  <c r="AC932" i="1"/>
  <c r="AF932" i="1"/>
  <c r="AD932" i="1"/>
  <c r="AK932" i="1"/>
  <c r="AB932" i="1"/>
  <c r="AL932" i="1"/>
  <c r="AJ932" i="1"/>
  <c r="AO932" i="1"/>
  <c r="AN932" i="1"/>
  <c r="AH932" i="1"/>
  <c r="AC833" i="1"/>
  <c r="AC834" i="1"/>
  <c r="AC835" i="1"/>
  <c r="AC837" i="1"/>
  <c r="AC838" i="1"/>
  <c r="AC840" i="1"/>
  <c r="AC842" i="1"/>
  <c r="AN852" i="1"/>
  <c r="AF852" i="1"/>
  <c r="AJ852" i="1"/>
  <c r="AB852" i="1"/>
  <c r="AQ852" i="1"/>
  <c r="AG852" i="1"/>
  <c r="AP852" i="1"/>
  <c r="AE852" i="1"/>
  <c r="AO852" i="1"/>
  <c r="AD852" i="1"/>
  <c r="AL852" i="1"/>
  <c r="AA852" i="1"/>
  <c r="AK852" i="1"/>
  <c r="AN856" i="1"/>
  <c r="AF856" i="1"/>
  <c r="AJ856" i="1"/>
  <c r="AB856" i="1"/>
  <c r="AQ856" i="1"/>
  <c r="AG856" i="1"/>
  <c r="AP856" i="1"/>
  <c r="AE856" i="1"/>
  <c r="AO856" i="1"/>
  <c r="AD856" i="1"/>
  <c r="AL856" i="1"/>
  <c r="AA856" i="1"/>
  <c r="AK856" i="1"/>
  <c r="AN860" i="1"/>
  <c r="AF860" i="1"/>
  <c r="AJ860" i="1"/>
  <c r="AB860" i="1"/>
  <c r="AQ860" i="1"/>
  <c r="AG860" i="1"/>
  <c r="AP860" i="1"/>
  <c r="AE860" i="1"/>
  <c r="AO860" i="1"/>
  <c r="AD860" i="1"/>
  <c r="AL860" i="1"/>
  <c r="AA860" i="1"/>
  <c r="AK860" i="1"/>
  <c r="AQ871" i="1"/>
  <c r="AI871" i="1"/>
  <c r="AA871" i="1"/>
  <c r="AM871" i="1"/>
  <c r="AE871" i="1"/>
  <c r="AO871" i="1"/>
  <c r="AD871" i="1"/>
  <c r="AJ871" i="1"/>
  <c r="AP871" i="1"/>
  <c r="AB871" i="1"/>
  <c r="AN871" i="1"/>
  <c r="AL871" i="1"/>
  <c r="AH871" i="1"/>
  <c r="AG871" i="1"/>
  <c r="AI879" i="1"/>
  <c r="AA879" i="1"/>
  <c r="AM879" i="1"/>
  <c r="AE879" i="1"/>
  <c r="AJ879" i="1"/>
  <c r="AC879" i="1"/>
  <c r="AP879" i="1"/>
  <c r="AB879" i="1"/>
  <c r="AL879" i="1"/>
  <c r="AQ883" i="1"/>
  <c r="AI883" i="1"/>
  <c r="AA883" i="1"/>
  <c r="AM883" i="1"/>
  <c r="AE883" i="1"/>
  <c r="AJ883" i="1"/>
  <c r="AO883" i="1"/>
  <c r="AD883" i="1"/>
  <c r="AG883" i="1"/>
  <c r="AF883" i="1"/>
  <c r="AC883" i="1"/>
  <c r="AN883" i="1"/>
  <c r="AL883" i="1"/>
  <c r="AC893" i="1"/>
  <c r="AH899" i="1"/>
  <c r="AE921" i="1"/>
  <c r="AQ921" i="1"/>
  <c r="AH921" i="1"/>
  <c r="AK921" i="1"/>
  <c r="AA921" i="1"/>
  <c r="AN921" i="1"/>
  <c r="AB921" i="1"/>
  <c r="AD921" i="1"/>
  <c r="AL921" i="1"/>
  <c r="AP921" i="1"/>
  <c r="AO921" i="1"/>
  <c r="AJ921" i="1"/>
  <c r="AF921" i="1"/>
  <c r="AC921" i="1"/>
  <c r="AB927" i="1"/>
  <c r="AE932" i="1"/>
  <c r="AD833" i="1"/>
  <c r="AD834" i="1"/>
  <c r="AD835" i="1"/>
  <c r="AD837" i="1"/>
  <c r="AD838" i="1"/>
  <c r="AD840" i="1"/>
  <c r="AD842" i="1"/>
  <c r="AC852" i="1"/>
  <c r="AC856" i="1"/>
  <c r="AC860" i="1"/>
  <c r="AM868" i="1"/>
  <c r="AE868" i="1"/>
  <c r="AQ868" i="1"/>
  <c r="AI868" i="1"/>
  <c r="AA868" i="1"/>
  <c r="AK868" i="1"/>
  <c r="AP868" i="1"/>
  <c r="AF868" i="1"/>
  <c r="AH868" i="1"/>
  <c r="AG868" i="1"/>
  <c r="AD868" i="1"/>
  <c r="AO868" i="1"/>
  <c r="AB868" i="1"/>
  <c r="AN868" i="1"/>
  <c r="AM878" i="1"/>
  <c r="AE878" i="1"/>
  <c r="AQ878" i="1"/>
  <c r="AI878" i="1"/>
  <c r="AA878" i="1"/>
  <c r="AN878" i="1"/>
  <c r="AC878" i="1"/>
  <c r="AH878" i="1"/>
  <c r="AL878" i="1"/>
  <c r="AK878" i="1"/>
  <c r="AJ878" i="1"/>
  <c r="AF878" i="1"/>
  <c r="AD878" i="1"/>
  <c r="AG879" i="1"/>
  <c r="AM886" i="1"/>
  <c r="AE886" i="1"/>
  <c r="AQ886" i="1"/>
  <c r="AI886" i="1"/>
  <c r="AA886" i="1"/>
  <c r="AN886" i="1"/>
  <c r="AC886" i="1"/>
  <c r="AH886" i="1"/>
  <c r="AP886" i="1"/>
  <c r="AB886" i="1"/>
  <c r="AO886" i="1"/>
  <c r="AL886" i="1"/>
  <c r="AJ886" i="1"/>
  <c r="AG886" i="1"/>
  <c r="AH893" i="1"/>
  <c r="AQ898" i="1"/>
  <c r="AI898" i="1"/>
  <c r="AA898" i="1"/>
  <c r="AM898" i="1"/>
  <c r="AD898" i="1"/>
  <c r="AH898" i="1"/>
  <c r="AN898" i="1"/>
  <c r="AB898" i="1"/>
  <c r="AG898" i="1"/>
  <c r="AL898" i="1"/>
  <c r="AK898" i="1"/>
  <c r="AJ898" i="1"/>
  <c r="AE898" i="1"/>
  <c r="AC898" i="1"/>
  <c r="AI921" i="1"/>
  <c r="AK927" i="1"/>
  <c r="AH929" i="1"/>
  <c r="AI833" i="1"/>
  <c r="AI834" i="1"/>
  <c r="AI837" i="1"/>
  <c r="AI838" i="1"/>
  <c r="AI840" i="1"/>
  <c r="AI842" i="1"/>
  <c r="AI852" i="1"/>
  <c r="AI856" i="1"/>
  <c r="AI860" i="1"/>
  <c r="AQ867" i="1"/>
  <c r="AI867" i="1"/>
  <c r="AA867" i="1"/>
  <c r="AM867" i="1"/>
  <c r="AE867" i="1"/>
  <c r="AJ867" i="1"/>
  <c r="AO867" i="1"/>
  <c r="AD867" i="1"/>
  <c r="AN867" i="1"/>
  <c r="AL867" i="1"/>
  <c r="AK867" i="1"/>
  <c r="AG867" i="1"/>
  <c r="AF867" i="1"/>
  <c r="AC868" i="1"/>
  <c r="AF871" i="1"/>
  <c r="AI873" i="1"/>
  <c r="AA873" i="1"/>
  <c r="AM873" i="1"/>
  <c r="AE873" i="1"/>
  <c r="AB873" i="1"/>
  <c r="AP873" i="1"/>
  <c r="AC873" i="1"/>
  <c r="AO873" i="1"/>
  <c r="AK873" i="1"/>
  <c r="AQ877" i="1"/>
  <c r="AI877" i="1"/>
  <c r="AA877" i="1"/>
  <c r="AM877" i="1"/>
  <c r="AE877" i="1"/>
  <c r="AL877" i="1"/>
  <c r="AB877" i="1"/>
  <c r="AG877" i="1"/>
  <c r="AF877" i="1"/>
  <c r="AD877" i="1"/>
  <c r="AP877" i="1"/>
  <c r="AC877" i="1"/>
  <c r="AN877" i="1"/>
  <c r="AK877" i="1"/>
  <c r="AG878" i="1"/>
  <c r="AH883" i="1"/>
  <c r="AQ885" i="1"/>
  <c r="AI885" i="1"/>
  <c r="AA885" i="1"/>
  <c r="AM885" i="1"/>
  <c r="AE885" i="1"/>
  <c r="AL885" i="1"/>
  <c r="AB885" i="1"/>
  <c r="AG885" i="1"/>
  <c r="AJ885" i="1"/>
  <c r="AH885" i="1"/>
  <c r="AF885" i="1"/>
  <c r="AP885" i="1"/>
  <c r="AC885" i="1"/>
  <c r="AO885" i="1"/>
  <c r="AF886" i="1"/>
  <c r="AO898" i="1"/>
  <c r="AJ821" i="1"/>
  <c r="AB821" i="1"/>
  <c r="AN821" i="1"/>
  <c r="AF821" i="1"/>
  <c r="AP821" i="1"/>
  <c r="AE821" i="1"/>
  <c r="AL821" i="1"/>
  <c r="AA821" i="1"/>
  <c r="AK821" i="1"/>
  <c r="AQ821" i="1"/>
  <c r="AM833" i="1"/>
  <c r="AM834" i="1"/>
  <c r="AM835" i="1"/>
  <c r="AM837" i="1"/>
  <c r="AM838" i="1"/>
  <c r="AM840" i="1"/>
  <c r="AM842" i="1"/>
  <c r="AM844" i="1"/>
  <c r="AM848" i="1"/>
  <c r="AN850" i="1"/>
  <c r="AF850" i="1"/>
  <c r="AJ850" i="1"/>
  <c r="AB850" i="1"/>
  <c r="AQ850" i="1"/>
  <c r="AG850" i="1"/>
  <c r="AP850" i="1"/>
  <c r="AE850" i="1"/>
  <c r="AO850" i="1"/>
  <c r="AD850" i="1"/>
  <c r="AL850" i="1"/>
  <c r="AA850" i="1"/>
  <c r="AK850" i="1"/>
  <c r="AM852" i="1"/>
  <c r="AM856" i="1"/>
  <c r="AB858" i="1"/>
  <c r="AM860" i="1"/>
  <c r="AJ868" i="1"/>
  <c r="AM870" i="1"/>
  <c r="AE870" i="1"/>
  <c r="AQ870" i="1"/>
  <c r="AI870" i="1"/>
  <c r="AA870" i="1"/>
  <c r="AN870" i="1"/>
  <c r="AC870" i="1"/>
  <c r="AH870" i="1"/>
  <c r="AJ870" i="1"/>
  <c r="AG870" i="1"/>
  <c r="AF870" i="1"/>
  <c r="AP870" i="1"/>
  <c r="AB870" i="1"/>
  <c r="AO870" i="1"/>
  <c r="AK871" i="1"/>
  <c r="AF873" i="1"/>
  <c r="AH877" i="1"/>
  <c r="AO878" i="1"/>
  <c r="AK883" i="1"/>
  <c r="AK886" i="1"/>
  <c r="AI891" i="1"/>
  <c r="AA891" i="1"/>
  <c r="AM891" i="1"/>
  <c r="AE891" i="1"/>
  <c r="AO891" i="1"/>
  <c r="AD891" i="1"/>
  <c r="AH891" i="1"/>
  <c r="AG891" i="1"/>
  <c r="AC891" i="1"/>
  <c r="AP891" i="1"/>
  <c r="AM895" i="1"/>
  <c r="AI895" i="1"/>
  <c r="AA895" i="1"/>
  <c r="AN895" i="1"/>
  <c r="AE895" i="1"/>
  <c r="AP895" i="1"/>
  <c r="AD895" i="1"/>
  <c r="AJ895" i="1"/>
  <c r="AL895" i="1"/>
  <c r="AK895" i="1"/>
  <c r="AH895" i="1"/>
  <c r="AF895" i="1"/>
  <c r="AC895" i="1"/>
  <c r="AP898" i="1"/>
  <c r="AQ904" i="1"/>
  <c r="AI904" i="1"/>
  <c r="AA904" i="1"/>
  <c r="AL904" i="1"/>
  <c r="AC904" i="1"/>
  <c r="AP904" i="1"/>
  <c r="AG904" i="1"/>
  <c r="AK904" i="1"/>
  <c r="AE904" i="1"/>
  <c r="AM904" i="1"/>
  <c r="AJ904" i="1"/>
  <c r="AH904" i="1"/>
  <c r="AD904" i="1"/>
  <c r="AB904" i="1"/>
  <c r="AM907" i="1"/>
  <c r="AE907" i="1"/>
  <c r="AP907" i="1"/>
  <c r="AG907" i="1"/>
  <c r="AK907" i="1"/>
  <c r="AB907" i="1"/>
  <c r="AI907" i="1"/>
  <c r="AO907" i="1"/>
  <c r="AC907" i="1"/>
  <c r="AJ907" i="1"/>
  <c r="AH907" i="1"/>
  <c r="AF907" i="1"/>
  <c r="AA907" i="1"/>
  <c r="AQ907" i="1"/>
  <c r="AC821" i="1"/>
  <c r="AO833" i="1"/>
  <c r="AO834" i="1"/>
  <c r="AO835" i="1"/>
  <c r="AO837" i="1"/>
  <c r="AO838" i="1"/>
  <c r="AO840" i="1"/>
  <c r="AO842" i="1"/>
  <c r="AB867" i="1"/>
  <c r="AL868" i="1"/>
  <c r="Z872" i="1"/>
  <c r="AH873" i="1"/>
  <c r="AJ877" i="1"/>
  <c r="AP878" i="1"/>
  <c r="AP883" i="1"/>
  <c r="AD885" i="1"/>
  <c r="Z925" i="1"/>
  <c r="Z939" i="1"/>
  <c r="AF953" i="1"/>
  <c r="AM864" i="1"/>
  <c r="AE864" i="1"/>
  <c r="AI864" i="1"/>
  <c r="AA864" i="1"/>
  <c r="AP864" i="1"/>
  <c r="AF864" i="1"/>
  <c r="AL864" i="1"/>
  <c r="AH875" i="1"/>
  <c r="AF882" i="1"/>
  <c r="AM911" i="1"/>
  <c r="AE911" i="1"/>
  <c r="AI911" i="1"/>
  <c r="AN911" i="1"/>
  <c r="AD911" i="1"/>
  <c r="AL911" i="1"/>
  <c r="AA911" i="1"/>
  <c r="AG911" i="1"/>
  <c r="AO911" i="1"/>
  <c r="AN917" i="1"/>
  <c r="AM923" i="1"/>
  <c r="AE923" i="1"/>
  <c r="AD923" i="1"/>
  <c r="AL923" i="1"/>
  <c r="AB923" i="1"/>
  <c r="AI923" i="1"/>
  <c r="AP923" i="1"/>
  <c r="AC923" i="1"/>
  <c r="AH923" i="1"/>
  <c r="AM933" i="1"/>
  <c r="AE933" i="1"/>
  <c r="AP933" i="1"/>
  <c r="AG933" i="1"/>
  <c r="AO933" i="1"/>
  <c r="AF933" i="1"/>
  <c r="AQ933" i="1"/>
  <c r="AC933" i="1"/>
  <c r="AI933" i="1"/>
  <c r="AK933" i="1"/>
  <c r="AB933" i="1"/>
  <c r="AH933" i="1"/>
  <c r="AD933" i="1"/>
  <c r="AM945" i="1"/>
  <c r="AE945" i="1"/>
  <c r="AN945" i="1"/>
  <c r="AD945" i="1"/>
  <c r="AL945" i="1"/>
  <c r="AC945" i="1"/>
  <c r="AQ945" i="1"/>
  <c r="AH945" i="1"/>
  <c r="AO945" i="1"/>
  <c r="AF945" i="1"/>
  <c r="AI945" i="1"/>
  <c r="AA945" i="1"/>
  <c r="AK945" i="1"/>
  <c r="AJ945" i="1"/>
  <c r="AQ950" i="1"/>
  <c r="AI950" i="1"/>
  <c r="AA950" i="1"/>
  <c r="AN950" i="1"/>
  <c r="AM950" i="1"/>
  <c r="AD950" i="1"/>
  <c r="AH950" i="1"/>
  <c r="AJ950" i="1"/>
  <c r="AO950" i="1"/>
  <c r="AC950" i="1"/>
  <c r="AL950" i="1"/>
  <c r="AB950" i="1"/>
  <c r="AP950" i="1"/>
  <c r="AN864" i="1"/>
  <c r="AG882" i="1"/>
  <c r="Z892" i="1"/>
  <c r="Z908" i="1"/>
  <c r="AP911" i="1"/>
  <c r="AA923" i="1"/>
  <c r="AQ930" i="1"/>
  <c r="AI930" i="1"/>
  <c r="AA930" i="1"/>
  <c r="AB930" i="1"/>
  <c r="AM930" i="1"/>
  <c r="AP930" i="1"/>
  <c r="AF930" i="1"/>
  <c r="AD930" i="1"/>
  <c r="AJ930" i="1"/>
  <c r="AA933" i="1"/>
  <c r="AQ875" i="1"/>
  <c r="AI875" i="1"/>
  <c r="AA875" i="1"/>
  <c r="AM875" i="1"/>
  <c r="AJ875" i="1"/>
  <c r="AO875" i="1"/>
  <c r="AD875" i="1"/>
  <c r="AN875" i="1"/>
  <c r="AC911" i="1"/>
  <c r="AM917" i="1"/>
  <c r="AE917" i="1"/>
  <c r="AO917" i="1"/>
  <c r="AF917" i="1"/>
  <c r="AI917" i="1"/>
  <c r="AL917" i="1"/>
  <c r="AA917" i="1"/>
  <c r="AG917" i="1"/>
  <c r="AK917" i="1"/>
  <c r="AC917" i="1"/>
  <c r="AG923" i="1"/>
  <c r="AQ940" i="1"/>
  <c r="AI940" i="1"/>
  <c r="AA940" i="1"/>
  <c r="AM940" i="1"/>
  <c r="AD940" i="1"/>
  <c r="AL940" i="1"/>
  <c r="AC940" i="1"/>
  <c r="AG940" i="1"/>
  <c r="AK940" i="1"/>
  <c r="AJ940" i="1"/>
  <c r="AB940" i="1"/>
  <c r="AO940" i="1"/>
  <c r="AE940" i="1"/>
  <c r="AQ944" i="1"/>
  <c r="AI944" i="1"/>
  <c r="AA944" i="1"/>
  <c r="AO944" i="1"/>
  <c r="AF944" i="1"/>
  <c r="AN944" i="1"/>
  <c r="AE944" i="1"/>
  <c r="AH944" i="1"/>
  <c r="AL944" i="1"/>
  <c r="AC944" i="1"/>
  <c r="AK944" i="1"/>
  <c r="AB944" i="1"/>
  <c r="AM944" i="1"/>
  <c r="AJ944" i="1"/>
  <c r="AG945" i="1"/>
  <c r="AM947" i="1"/>
  <c r="AE947" i="1"/>
  <c r="AJ947" i="1"/>
  <c r="AA947" i="1"/>
  <c r="AI947" i="1"/>
  <c r="AN947" i="1"/>
  <c r="AD947" i="1"/>
  <c r="AQ947" i="1"/>
  <c r="AC947" i="1"/>
  <c r="AH947" i="1"/>
  <c r="AO947" i="1"/>
  <c r="AF947" i="1"/>
  <c r="AG947" i="1"/>
  <c r="AP947" i="1"/>
  <c r="AK950" i="1"/>
  <c r="AM957" i="1"/>
  <c r="AE957" i="1"/>
  <c r="AK957" i="1"/>
  <c r="AJ957" i="1"/>
  <c r="AA957" i="1"/>
  <c r="AO957" i="1"/>
  <c r="AF957" i="1"/>
  <c r="AH957" i="1"/>
  <c r="AN957" i="1"/>
  <c r="AC957" i="1"/>
  <c r="AQ957" i="1"/>
  <c r="AG957" i="1"/>
  <c r="AD957" i="1"/>
  <c r="Z863" i="1"/>
  <c r="AD864" i="1"/>
  <c r="AB875" i="1"/>
  <c r="AP875" i="1"/>
  <c r="Z880" i="1"/>
  <c r="AF911" i="1"/>
  <c r="AB917" i="1"/>
  <c r="AJ923" i="1"/>
  <c r="AN933" i="1"/>
  <c r="AP945" i="1"/>
  <c r="AG864" i="1"/>
  <c r="AC875" i="1"/>
  <c r="Z876" i="1"/>
  <c r="AM882" i="1"/>
  <c r="AE882" i="1"/>
  <c r="AQ882" i="1"/>
  <c r="AI882" i="1"/>
  <c r="AA882" i="1"/>
  <c r="AH882" i="1"/>
  <c r="AN882" i="1"/>
  <c r="AC882" i="1"/>
  <c r="AO882" i="1"/>
  <c r="AP906" i="1"/>
  <c r="AH911" i="1"/>
  <c r="AD917" i="1"/>
  <c r="AQ918" i="1"/>
  <c r="AI918" i="1"/>
  <c r="AA918" i="1"/>
  <c r="AM918" i="1"/>
  <c r="AD918" i="1"/>
  <c r="AJ918" i="1"/>
  <c r="AO918" i="1"/>
  <c r="AC918" i="1"/>
  <c r="AH918" i="1"/>
  <c r="AE918" i="1"/>
  <c r="AL918" i="1"/>
  <c r="AK923" i="1"/>
  <c r="AF940" i="1"/>
  <c r="AD944" i="1"/>
  <c r="AB947" i="1"/>
  <c r="AM951" i="1"/>
  <c r="AE951" i="1"/>
  <c r="AL951" i="1"/>
  <c r="AC951" i="1"/>
  <c r="AK951" i="1"/>
  <c r="AB951" i="1"/>
  <c r="AP951" i="1"/>
  <c r="AG951" i="1"/>
  <c r="AQ951" i="1"/>
  <c r="AA951" i="1"/>
  <c r="AH951" i="1"/>
  <c r="AJ951" i="1"/>
  <c r="AI951" i="1"/>
  <c r="AF951" i="1"/>
  <c r="AE954" i="1"/>
  <c r="AM959" i="1"/>
  <c r="AE959" i="1"/>
  <c r="AQ959" i="1"/>
  <c r="AH959" i="1"/>
  <c r="AP959" i="1"/>
  <c r="AG959" i="1"/>
  <c r="AK959" i="1"/>
  <c r="AB959" i="1"/>
  <c r="AF959" i="1"/>
  <c r="AL959" i="1"/>
  <c r="AN959" i="1"/>
  <c r="AC959" i="1"/>
  <c r="AO959" i="1"/>
  <c r="AD959" i="1"/>
  <c r="AA959" i="1"/>
  <c r="AQ938" i="1"/>
  <c r="AI938" i="1"/>
  <c r="AA938" i="1"/>
  <c r="AP938" i="1"/>
  <c r="AG938" i="1"/>
  <c r="AO938" i="1"/>
  <c r="AF938" i="1"/>
  <c r="AK938" i="1"/>
  <c r="AN938" i="1"/>
  <c r="AC938" i="1"/>
  <c r="AD938" i="1"/>
  <c r="AL938" i="1"/>
  <c r="AQ942" i="1"/>
  <c r="AI942" i="1"/>
  <c r="AA942" i="1"/>
  <c r="AJ942" i="1"/>
  <c r="AH942" i="1"/>
  <c r="AN942" i="1"/>
  <c r="AC942" i="1"/>
  <c r="AF942" i="1"/>
  <c r="AO942" i="1"/>
  <c r="AG942" i="1"/>
  <c r="AP942" i="1"/>
  <c r="AQ952" i="1"/>
  <c r="AI952" i="1"/>
  <c r="AA952" i="1"/>
  <c r="AK952" i="1"/>
  <c r="AB952" i="1"/>
  <c r="AJ952" i="1"/>
  <c r="AN952" i="1"/>
  <c r="AE952" i="1"/>
  <c r="AL952" i="1"/>
  <c r="AP952" i="1"/>
  <c r="AC952" i="1"/>
  <c r="AH952" i="1"/>
  <c r="AQ956" i="1"/>
  <c r="AI956" i="1"/>
  <c r="AA956" i="1"/>
  <c r="AM956" i="1"/>
  <c r="AD956" i="1"/>
  <c r="AL956" i="1"/>
  <c r="AC956" i="1"/>
  <c r="AP956" i="1"/>
  <c r="AG956" i="1"/>
  <c r="AN956" i="1"/>
  <c r="AE956" i="1"/>
  <c r="AF956" i="1"/>
  <c r="AO956" i="1"/>
  <c r="AE958" i="1"/>
  <c r="AB938" i="1"/>
  <c r="AG958" i="1"/>
  <c r="Z963" i="1"/>
  <c r="AL967" i="1"/>
  <c r="AD967" i="1"/>
  <c r="AO967" i="1"/>
  <c r="AF967" i="1"/>
  <c r="AI967" i="1"/>
  <c r="AH967" i="1"/>
  <c r="AM967" i="1"/>
  <c r="AB967" i="1"/>
  <c r="AK967" i="1"/>
  <c r="AC967" i="1"/>
  <c r="AQ967" i="1"/>
  <c r="AA967" i="1"/>
  <c r="AJ967" i="1"/>
  <c r="AG952" i="1"/>
  <c r="AK956" i="1"/>
  <c r="AN967" i="1"/>
  <c r="AL969" i="1"/>
  <c r="AD969" i="1"/>
  <c r="AP969" i="1"/>
  <c r="AG969" i="1"/>
  <c r="AK969" i="1"/>
  <c r="AB969" i="1"/>
  <c r="AN969" i="1"/>
  <c r="AA969" i="1"/>
  <c r="AM969" i="1"/>
  <c r="AJ969" i="1"/>
  <c r="AH969" i="1"/>
  <c r="AQ969" i="1"/>
  <c r="AE969" i="1"/>
  <c r="AF969" i="1"/>
  <c r="AC969" i="1"/>
  <c r="AO969" i="1"/>
  <c r="Z935" i="1"/>
  <c r="AM938" i="1"/>
  <c r="AK942" i="1"/>
  <c r="AQ946" i="1"/>
  <c r="AI946" i="1"/>
  <c r="AA946" i="1"/>
  <c r="AL946" i="1"/>
  <c r="AC946" i="1"/>
  <c r="AK946" i="1"/>
  <c r="AB946" i="1"/>
  <c r="AO946" i="1"/>
  <c r="AF946" i="1"/>
  <c r="AH946" i="1"/>
  <c r="AN946" i="1"/>
  <c r="AP946" i="1"/>
  <c r="AE946" i="1"/>
  <c r="AM949" i="1"/>
  <c r="AE949" i="1"/>
  <c r="AP949" i="1"/>
  <c r="AG949" i="1"/>
  <c r="AO949" i="1"/>
  <c r="AF949" i="1"/>
  <c r="AJ949" i="1"/>
  <c r="AA949" i="1"/>
  <c r="AQ949" i="1"/>
  <c r="AB949" i="1"/>
  <c r="AH949" i="1"/>
  <c r="AD949" i="1"/>
  <c r="AN949" i="1"/>
  <c r="AM952" i="1"/>
  <c r="AQ958" i="1"/>
  <c r="AI958" i="1"/>
  <c r="AA958" i="1"/>
  <c r="AJ958" i="1"/>
  <c r="AH958" i="1"/>
  <c r="AM958" i="1"/>
  <c r="AD958" i="1"/>
  <c r="AO958" i="1"/>
  <c r="AB958" i="1"/>
  <c r="AF958" i="1"/>
  <c r="AK958" i="1"/>
  <c r="Z960" i="1"/>
  <c r="AM943" i="1"/>
  <c r="AE943" i="1"/>
  <c r="AQ943" i="1"/>
  <c r="AH943" i="1"/>
  <c r="AP943" i="1"/>
  <c r="AO943" i="1"/>
  <c r="AC943" i="1"/>
  <c r="AI943" i="1"/>
  <c r="AN943" i="1"/>
  <c r="Z920" i="1"/>
  <c r="Z931" i="1"/>
  <c r="AP970" i="1"/>
  <c r="AH970" i="1"/>
  <c r="AN970" i="1"/>
  <c r="AE970" i="1"/>
  <c r="AJ970" i="1"/>
  <c r="AA970" i="1"/>
  <c r="AF970" i="1"/>
  <c r="AQ970" i="1"/>
  <c r="AD970" i="1"/>
  <c r="AO970" i="1"/>
  <c r="AC970" i="1"/>
  <c r="AL970" i="1"/>
  <c r="AI970" i="1"/>
  <c r="AM970" i="1"/>
  <c r="AK970" i="1"/>
  <c r="Z915" i="1"/>
  <c r="AQ948" i="1"/>
  <c r="AI948" i="1"/>
  <c r="AA948" i="1"/>
  <c r="AH948" i="1"/>
  <c r="AP948" i="1"/>
  <c r="AG948" i="1"/>
  <c r="AL948" i="1"/>
  <c r="AC948" i="1"/>
  <c r="AN948" i="1"/>
  <c r="Z955" i="1"/>
  <c r="AL961" i="1"/>
  <c r="AD961" i="1"/>
  <c r="AP961" i="1"/>
  <c r="AG961" i="1"/>
  <c r="AO961" i="1"/>
  <c r="AE961" i="1"/>
  <c r="AN961" i="1"/>
  <c r="AC961" i="1"/>
  <c r="AI961" i="1"/>
  <c r="AQ961" i="1"/>
  <c r="AJ948" i="1"/>
  <c r="AJ961" i="1"/>
  <c r="Z964" i="1"/>
  <c r="AL977" i="1"/>
  <c r="AD977" i="1"/>
  <c r="AK977" i="1"/>
  <c r="AC977" i="1"/>
  <c r="AJ977" i="1"/>
  <c r="AB977" i="1"/>
  <c r="AI977" i="1"/>
  <c r="AP977" i="1"/>
  <c r="AE977" i="1"/>
  <c r="AG977" i="1"/>
  <c r="AF977" i="1"/>
  <c r="AA977" i="1"/>
  <c r="AO977" i="1"/>
  <c r="AM977" i="1"/>
  <c r="AL971" i="1"/>
  <c r="AD971" i="1"/>
  <c r="AM971" i="1"/>
  <c r="AC971" i="1"/>
  <c r="AQ971" i="1"/>
  <c r="AH971" i="1"/>
  <c r="AK971" i="1"/>
  <c r="AC979" i="1"/>
  <c r="Z985" i="1"/>
  <c r="Z988" i="1"/>
  <c r="AQ1000" i="1"/>
  <c r="AI1000" i="1"/>
  <c r="AA1000" i="1"/>
  <c r="AP1000" i="1"/>
  <c r="AH1000" i="1"/>
  <c r="AM1000" i="1"/>
  <c r="AE1000" i="1"/>
  <c r="AL1000" i="1"/>
  <c r="AD1000" i="1"/>
  <c r="AK1000" i="1"/>
  <c r="AJ1000" i="1"/>
  <c r="AG1000" i="1"/>
  <c r="AC1000" i="1"/>
  <c r="AO1000" i="1"/>
  <c r="AF1000" i="1"/>
  <c r="AB1000" i="1"/>
  <c r="AQ992" i="1"/>
  <c r="AI992" i="1"/>
  <c r="AA992" i="1"/>
  <c r="AP992" i="1"/>
  <c r="AH992" i="1"/>
  <c r="AM992" i="1"/>
  <c r="AE992" i="1"/>
  <c r="AL992" i="1"/>
  <c r="AD992" i="1"/>
  <c r="AK992" i="1"/>
  <c r="AJ992" i="1"/>
  <c r="AG992" i="1"/>
  <c r="AC992" i="1"/>
  <c r="AF992" i="1"/>
  <c r="AM987" i="1"/>
  <c r="AL987" i="1"/>
  <c r="AK987" i="1"/>
  <c r="AP987" i="1"/>
  <c r="AN1000" i="1"/>
  <c r="AQ1006" i="1"/>
  <c r="AI1006" i="1"/>
  <c r="AA1006" i="1"/>
  <c r="AP1006" i="1"/>
  <c r="AH1006" i="1"/>
  <c r="AM1006" i="1"/>
  <c r="AE1006" i="1"/>
  <c r="AL1006" i="1"/>
  <c r="AD1006" i="1"/>
  <c r="AC1006" i="1"/>
  <c r="AB1006" i="1"/>
  <c r="AO1006" i="1"/>
  <c r="AK1006" i="1"/>
  <c r="AG1006" i="1"/>
  <c r="AF1006" i="1"/>
  <c r="AH968" i="1"/>
  <c r="AD968" i="1"/>
  <c r="AF971" i="1"/>
  <c r="AI976" i="1"/>
  <c r="AB992" i="1"/>
  <c r="Z965" i="1"/>
  <c r="AJ968" i="1"/>
  <c r="AG971" i="1"/>
  <c r="AQ986" i="1"/>
  <c r="AI986" i="1"/>
  <c r="AP986" i="1"/>
  <c r="AH986" i="1"/>
  <c r="AM986" i="1"/>
  <c r="AE986" i="1"/>
  <c r="AG986" i="1"/>
  <c r="AF986" i="1"/>
  <c r="AC986" i="1"/>
  <c r="AL986" i="1"/>
  <c r="AN992" i="1"/>
  <c r="AJ1006" i="1"/>
  <c r="AQ1008" i="1"/>
  <c r="AI1008" i="1"/>
  <c r="AA1008" i="1"/>
  <c r="AP1008" i="1"/>
  <c r="AH1008" i="1"/>
  <c r="AM1008" i="1"/>
  <c r="AE1008" i="1"/>
  <c r="AL1008" i="1"/>
  <c r="AD1008" i="1"/>
  <c r="AK1008" i="1"/>
  <c r="AJ1008" i="1"/>
  <c r="AG1008" i="1"/>
  <c r="AC1008" i="1"/>
  <c r="AO1008" i="1"/>
  <c r="AF1008" i="1"/>
  <c r="AB1008" i="1"/>
  <c r="AQ1010" i="1"/>
  <c r="AI1010" i="1"/>
  <c r="AA1010" i="1"/>
  <c r="AP1010" i="1"/>
  <c r="AH1010" i="1"/>
  <c r="AM1010" i="1"/>
  <c r="AE1010" i="1"/>
  <c r="AL1010" i="1"/>
  <c r="AD1010" i="1"/>
  <c r="AC1010" i="1"/>
  <c r="AB1010" i="1"/>
  <c r="AO1010" i="1"/>
  <c r="AK1010" i="1"/>
  <c r="AG1010" i="1"/>
  <c r="AF1010" i="1"/>
  <c r="AI971" i="1"/>
  <c r="Z973" i="1"/>
  <c r="AP976" i="1"/>
  <c r="AH976" i="1"/>
  <c r="AO976" i="1"/>
  <c r="AG976" i="1"/>
  <c r="AN976" i="1"/>
  <c r="AF976" i="1"/>
  <c r="AD976" i="1"/>
  <c r="AK976" i="1"/>
  <c r="AL976" i="1"/>
  <c r="AO992" i="1"/>
  <c r="Z996" i="1"/>
  <c r="AN1006" i="1"/>
  <c r="Z966" i="1"/>
  <c r="AM989" i="1"/>
  <c r="AL989" i="1"/>
  <c r="AK989" i="1"/>
  <c r="AG989" i="1"/>
  <c r="AQ990" i="1"/>
  <c r="AI990" i="1"/>
  <c r="AA990" i="1"/>
  <c r="AP990" i="1"/>
  <c r="AH990" i="1"/>
  <c r="AM990" i="1"/>
  <c r="AE990" i="1"/>
  <c r="AF990" i="1"/>
  <c r="AD990" i="1"/>
  <c r="AO990" i="1"/>
  <c r="AC990" i="1"/>
  <c r="AL990" i="1"/>
  <c r="AM993" i="1"/>
  <c r="AE993" i="1"/>
  <c r="AL993" i="1"/>
  <c r="AD993" i="1"/>
  <c r="AQ993" i="1"/>
  <c r="AI993" i="1"/>
  <c r="AA993" i="1"/>
  <c r="AP993" i="1"/>
  <c r="AH993" i="1"/>
  <c r="AG993" i="1"/>
  <c r="AF993" i="1"/>
  <c r="AC993" i="1"/>
  <c r="AO993" i="1"/>
  <c r="AM997" i="1"/>
  <c r="AE997" i="1"/>
  <c r="AL997" i="1"/>
  <c r="AD997" i="1"/>
  <c r="AQ997" i="1"/>
  <c r="AI997" i="1"/>
  <c r="AA997" i="1"/>
  <c r="AP997" i="1"/>
  <c r="AH997" i="1"/>
  <c r="AG997" i="1"/>
  <c r="AF997" i="1"/>
  <c r="AC997" i="1"/>
  <c r="AO997" i="1"/>
  <c r="AM1001" i="1"/>
  <c r="AE1001" i="1"/>
  <c r="AL1001" i="1"/>
  <c r="AD1001" i="1"/>
  <c r="AQ1001" i="1"/>
  <c r="AI1001" i="1"/>
  <c r="AA1001" i="1"/>
  <c r="AP1001" i="1"/>
  <c r="AH1001" i="1"/>
  <c r="AG1001" i="1"/>
  <c r="AF1001" i="1"/>
  <c r="AC1001" i="1"/>
  <c r="AO1001" i="1"/>
  <c r="AM1005" i="1"/>
  <c r="AE1005" i="1"/>
  <c r="AL1005" i="1"/>
  <c r="AD1005" i="1"/>
  <c r="AQ1005" i="1"/>
  <c r="AI1005" i="1"/>
  <c r="AA1005" i="1"/>
  <c r="AP1005" i="1"/>
  <c r="AH1005" i="1"/>
  <c r="AG1005" i="1"/>
  <c r="AF1005" i="1"/>
  <c r="AC1005" i="1"/>
  <c r="AO1005" i="1"/>
  <c r="AD1009" i="1"/>
  <c r="AC1009" i="1"/>
  <c r="AG991" i="1"/>
  <c r="AG999" i="1"/>
  <c r="AG1003" i="1"/>
  <c r="AG1007" i="1"/>
  <c r="AJ1011" i="1"/>
  <c r="AJ1012" i="1"/>
  <c r="AJ1013" i="1"/>
  <c r="Z982" i="1"/>
  <c r="AM991" i="1"/>
  <c r="AE991" i="1"/>
  <c r="AL991" i="1"/>
  <c r="AD991" i="1"/>
  <c r="AQ991" i="1"/>
  <c r="AI991" i="1"/>
  <c r="AA991" i="1"/>
  <c r="AP991" i="1"/>
  <c r="AH991" i="1"/>
  <c r="AN991" i="1"/>
  <c r="AH995" i="1"/>
  <c r="AM999" i="1"/>
  <c r="AE999" i="1"/>
  <c r="AL999" i="1"/>
  <c r="AD999" i="1"/>
  <c r="AQ999" i="1"/>
  <c r="AI999" i="1"/>
  <c r="AA999" i="1"/>
  <c r="AP999" i="1"/>
  <c r="AH999" i="1"/>
  <c r="AN999" i="1"/>
  <c r="AM1003" i="1"/>
  <c r="AE1003" i="1"/>
  <c r="AL1003" i="1"/>
  <c r="AD1003" i="1"/>
  <c r="AQ1003" i="1"/>
  <c r="AI1003" i="1"/>
  <c r="AA1003" i="1"/>
  <c r="AP1003" i="1"/>
  <c r="AH1003" i="1"/>
  <c r="AN1003" i="1"/>
  <c r="AM1007" i="1"/>
  <c r="AE1007" i="1"/>
  <c r="AL1007" i="1"/>
  <c r="AD1007" i="1"/>
  <c r="AQ1007" i="1"/>
  <c r="AI1007" i="1"/>
  <c r="AA1007" i="1"/>
  <c r="AP1007" i="1"/>
  <c r="AH1007" i="1"/>
  <c r="AN1007" i="1"/>
  <c r="AM1011" i="1"/>
  <c r="AE1011" i="1"/>
  <c r="AL1011" i="1"/>
  <c r="AD1011" i="1"/>
  <c r="AQ1011" i="1"/>
  <c r="AI1011" i="1"/>
  <c r="AA1011" i="1"/>
  <c r="AP1011" i="1"/>
  <c r="AH1011" i="1"/>
  <c r="AO1011" i="1"/>
  <c r="AG1011" i="1"/>
  <c r="AQ1012" i="1"/>
  <c r="AI1012" i="1"/>
  <c r="AA1012" i="1"/>
  <c r="AP1012" i="1"/>
  <c r="AH1012" i="1"/>
  <c r="AM1012" i="1"/>
  <c r="AE1012" i="1"/>
  <c r="AL1012" i="1"/>
  <c r="AD1012" i="1"/>
  <c r="AK1012" i="1"/>
  <c r="AC1012" i="1"/>
  <c r="AM1013" i="1"/>
  <c r="AE1013" i="1"/>
  <c r="AL1013" i="1"/>
  <c r="AD1013" i="1"/>
  <c r="AQ1013" i="1"/>
  <c r="AI1013" i="1"/>
  <c r="AA1013" i="1"/>
  <c r="AP1013" i="1"/>
  <c r="AH1013" i="1"/>
  <c r="AO1013" i="1"/>
  <c r="AG1013" i="1"/>
  <c r="AQ1014" i="1"/>
  <c r="AI1014" i="1"/>
  <c r="AA1014" i="1"/>
  <c r="AP1014" i="1"/>
  <c r="AH1014" i="1"/>
  <c r="AO1014" i="1"/>
  <c r="AG1014" i="1"/>
  <c r="AN1014" i="1"/>
  <c r="AF1014" i="1"/>
  <c r="AM1014" i="1"/>
  <c r="AE1014" i="1"/>
  <c r="AL1014" i="1"/>
  <c r="AD1014" i="1"/>
  <c r="AK1014" i="1"/>
  <c r="AC1014" i="1"/>
  <c r="Z984" i="1"/>
  <c r="AO991" i="1"/>
  <c r="AO995" i="1"/>
  <c r="AO999" i="1"/>
  <c r="AO1003" i="1"/>
  <c r="AO1007" i="1"/>
  <c r="AI3" i="12"/>
  <c r="A5" i="12"/>
  <c r="Z590" i="1"/>
  <c r="Z594" i="1"/>
  <c r="Z620" i="1"/>
  <c r="AP620" i="1" s="1"/>
  <c r="Z566" i="1"/>
  <c r="AB566" i="1" s="1"/>
  <c r="Z574" i="1"/>
  <c r="AF574" i="1" s="1"/>
  <c r="Z578" i="1"/>
  <c r="AM578" i="1" s="1"/>
  <c r="Z586" i="1"/>
  <c r="AE586" i="1" s="1"/>
  <c r="Z628" i="1"/>
  <c r="AL628" i="1" s="1"/>
  <c r="Z602" i="1"/>
  <c r="AA602" i="1" s="1"/>
  <c r="Z618" i="1"/>
  <c r="Z622" i="1"/>
  <c r="AO622" i="1" s="1"/>
  <c r="Z626" i="1"/>
  <c r="AK626" i="1" s="1"/>
  <c r="Z564" i="1"/>
  <c r="AB564" i="1" s="1"/>
  <c r="Z572" i="1"/>
  <c r="Z644" i="1"/>
  <c r="AK644" i="1" s="1"/>
  <c r="Z569" i="1"/>
  <c r="AJ569" i="1" s="1"/>
  <c r="Z634" i="1"/>
  <c r="AJ634" i="1" s="1"/>
  <c r="Z642" i="1"/>
  <c r="AP642" i="1" s="1"/>
  <c r="Z562" i="1"/>
  <c r="AK562" i="1" s="1"/>
  <c r="Z646" i="1"/>
  <c r="AK646" i="1" s="1"/>
  <c r="Z560" i="1"/>
  <c r="AB560" i="1" s="1"/>
  <c r="Z571" i="1"/>
  <c r="Z575" i="1"/>
  <c r="AN575" i="1" s="1"/>
  <c r="Z587" i="1"/>
  <c r="AO587" i="1" s="1"/>
  <c r="Z591" i="1"/>
  <c r="Z595" i="1"/>
  <c r="AF595" i="1" s="1"/>
  <c r="Z611" i="1"/>
  <c r="AE611" i="1" s="1"/>
  <c r="Z580" i="1"/>
  <c r="Z608" i="1"/>
  <c r="AB608" i="1" s="1"/>
  <c r="Z640" i="1"/>
  <c r="AL640" i="1" s="1"/>
  <c r="Z593" i="1"/>
  <c r="AI593" i="1" s="1"/>
  <c r="Z597" i="1"/>
  <c r="AH597" i="1" s="1"/>
  <c r="Z601" i="1"/>
  <c r="Z605" i="1"/>
  <c r="AN605" i="1" s="1"/>
  <c r="Z609" i="1"/>
  <c r="AP609" i="1" s="1"/>
  <c r="Z613" i="1"/>
  <c r="AA613" i="1" s="1"/>
  <c r="Z617" i="1"/>
  <c r="AM617" i="1" s="1"/>
  <c r="Z621" i="1"/>
  <c r="AH621" i="1" s="1"/>
  <c r="Z546" i="1"/>
  <c r="AA546" i="1" s="1"/>
  <c r="Z554" i="1"/>
  <c r="AH554" i="1" s="1"/>
  <c r="Z633" i="1"/>
  <c r="AO633" i="1" s="1"/>
  <c r="Z637" i="1"/>
  <c r="AQ637" i="1" s="1"/>
  <c r="Z641" i="1"/>
  <c r="AM641" i="1" s="1"/>
  <c r="Z649" i="1"/>
  <c r="AK649" i="1" s="1"/>
  <c r="Z563" i="1"/>
  <c r="AH563" i="1" s="1"/>
  <c r="Z567" i="1"/>
  <c r="AF567" i="1" s="1"/>
  <c r="Z589" i="1"/>
  <c r="AK589" i="1" s="1"/>
  <c r="Z616" i="1"/>
  <c r="AM616" i="1" s="1"/>
  <c r="Z636" i="1"/>
  <c r="Z583" i="1"/>
  <c r="AK583" i="1" s="1"/>
  <c r="Z568" i="1"/>
  <c r="AC568" i="1" s="1"/>
  <c r="Z579" i="1"/>
  <c r="AQ579" i="1" s="1"/>
  <c r="Z598" i="1"/>
  <c r="AA598" i="1" s="1"/>
  <c r="Z630" i="1"/>
  <c r="Z561" i="1"/>
  <c r="AE561" i="1" s="1"/>
  <c r="Z576" i="1"/>
  <c r="AF576" i="1" s="1"/>
  <c r="Z624" i="1"/>
  <c r="AL624" i="1" s="1"/>
  <c r="Z631" i="1"/>
  <c r="AH631" i="1" s="1"/>
  <c r="Z599" i="1"/>
  <c r="AE599" i="1" s="1"/>
  <c r="Z606" i="1"/>
  <c r="AQ606" i="1" s="1"/>
  <c r="Z565" i="1"/>
  <c r="AB565" i="1" s="1"/>
  <c r="Z573" i="1"/>
  <c r="AE573" i="1" s="1"/>
  <c r="Z577" i="1"/>
  <c r="AE577" i="1" s="1"/>
  <c r="Z581" i="1"/>
  <c r="AO581" i="1" s="1"/>
  <c r="Z588" i="1"/>
  <c r="AM588" i="1" s="1"/>
  <c r="Z592" i="1"/>
  <c r="AQ592" i="1" s="1"/>
  <c r="Z603" i="1"/>
  <c r="AK603" i="1" s="1"/>
  <c r="Z610" i="1"/>
  <c r="AF610" i="1" s="1"/>
  <c r="Z612" i="1"/>
  <c r="AD612" i="1" s="1"/>
  <c r="Z615" i="1"/>
  <c r="AM615" i="1" s="1"/>
  <c r="Z625" i="1"/>
  <c r="AM625" i="1" s="1"/>
  <c r="Z632" i="1"/>
  <c r="AL632" i="1" s="1"/>
  <c r="Z638" i="1"/>
  <c r="AM638" i="1" s="1"/>
  <c r="Z570" i="1"/>
  <c r="AL570" i="1" s="1"/>
  <c r="Z585" i="1"/>
  <c r="AP585" i="1" s="1"/>
  <c r="Z600" i="1"/>
  <c r="Z607" i="1"/>
  <c r="AI607" i="1" s="1"/>
  <c r="Z648" i="1"/>
  <c r="AE648" i="1" s="1"/>
  <c r="A879" i="5"/>
  <c r="Z582" i="1"/>
  <c r="Z584" i="1"/>
  <c r="Z604" i="1"/>
  <c r="Z614" i="1"/>
  <c r="Z596" i="1"/>
  <c r="Z623" i="1"/>
  <c r="Z639" i="1"/>
  <c r="Z627" i="1"/>
  <c r="Z643" i="1"/>
  <c r="Z629" i="1"/>
  <c r="Z645" i="1"/>
  <c r="Z647" i="1"/>
  <c r="Z619" i="1"/>
  <c r="Z635" i="1"/>
  <c r="B6" i="12"/>
  <c r="A6" i="12"/>
  <c r="J4" i="12"/>
  <c r="AT4" i="12"/>
  <c r="AN4" i="12"/>
  <c r="AH4" i="12"/>
  <c r="Y4" i="12"/>
  <c r="S4" i="12"/>
  <c r="M4" i="12"/>
  <c r="G4" i="12"/>
  <c r="AW4" i="12"/>
  <c r="AQ4" i="12"/>
  <c r="AK4" i="12"/>
  <c r="AE4" i="12"/>
  <c r="AB4" i="12"/>
  <c r="V4" i="12"/>
  <c r="P4" i="12"/>
  <c r="D4" i="12"/>
  <c r="AA4" i="12"/>
  <c r="AG4" i="12"/>
  <c r="AJ4" i="12"/>
  <c r="AM4" i="12"/>
  <c r="AP4" i="12"/>
  <c r="AS4" i="12"/>
  <c r="AV4" i="12"/>
  <c r="C4" i="12"/>
  <c r="X4" i="12"/>
  <c r="U4" i="12"/>
  <c r="R4" i="12"/>
  <c r="O4" i="12"/>
  <c r="L4" i="12"/>
  <c r="I4" i="12"/>
  <c r="F4" i="12"/>
  <c r="AD4" i="12"/>
  <c r="Z553" i="1"/>
  <c r="AI553" i="1" s="1"/>
  <c r="Z557" i="1"/>
  <c r="AH557" i="1" s="1"/>
  <c r="C3" i="12"/>
  <c r="E3" i="12" s="1"/>
  <c r="Z558" i="1"/>
  <c r="AG558" i="1" s="1"/>
  <c r="Z559" i="1"/>
  <c r="AB559" i="1" s="1"/>
  <c r="Z548" i="1"/>
  <c r="Z556" i="1"/>
  <c r="AA556" i="1" s="1"/>
  <c r="Z555" i="1"/>
  <c r="Z547" i="1"/>
  <c r="Z549" i="1"/>
  <c r="Z551" i="1"/>
  <c r="AB551" i="1" s="1"/>
  <c r="Z552" i="1"/>
  <c r="AI552" i="1" s="1"/>
  <c r="Z550" i="1"/>
  <c r="Z4" i="1"/>
  <c r="AL4" i="1" s="1"/>
  <c r="Z32" i="1"/>
  <c r="Z117" i="1"/>
  <c r="Z105" i="1"/>
  <c r="Z81" i="1"/>
  <c r="Z17" i="1"/>
  <c r="Z13" i="1"/>
  <c r="Z6" i="1"/>
  <c r="Z9" i="1"/>
  <c r="Z19" i="1"/>
  <c r="AG19" i="1" s="1"/>
  <c r="Z15" i="1"/>
  <c r="Z11" i="1"/>
  <c r="Z7" i="1"/>
  <c r="AL7" i="1" s="1"/>
  <c r="Z5" i="1"/>
  <c r="Z16" i="1"/>
  <c r="AM16" i="1" s="1"/>
  <c r="Z12" i="1"/>
  <c r="AH12" i="1" s="1"/>
  <c r="Z8" i="1"/>
  <c r="AE8" i="1" s="1"/>
  <c r="Z10" i="1"/>
  <c r="AG10" i="1" s="1"/>
  <c r="Z50" i="1"/>
  <c r="AO50" i="1" s="1"/>
  <c r="Z37" i="1"/>
  <c r="Z54" i="1"/>
  <c r="AA54" i="1" s="1"/>
  <c r="Z46" i="1"/>
  <c r="Z42" i="1"/>
  <c r="Z38" i="1"/>
  <c r="Z34" i="1"/>
  <c r="Z30" i="1"/>
  <c r="AP30" i="1" s="1"/>
  <c r="Z26" i="1"/>
  <c r="Z22" i="1"/>
  <c r="AI22" i="1" s="1"/>
  <c r="Z18" i="1"/>
  <c r="AF18" i="1" s="1"/>
  <c r="Z14" i="1"/>
  <c r="AM14" i="1" s="1"/>
  <c r="Z65" i="1"/>
  <c r="AK65" i="1" s="1"/>
  <c r="Z61" i="1"/>
  <c r="AC61" i="1" s="1"/>
  <c r="Z57" i="1"/>
  <c r="Z49" i="1"/>
  <c r="Z45" i="1"/>
  <c r="Z33" i="1"/>
  <c r="AM33" i="1" s="1"/>
  <c r="Z29" i="1"/>
  <c r="AM29" i="1" s="1"/>
  <c r="Z104" i="1"/>
  <c r="AH104" i="1" s="1"/>
  <c r="Z80" i="1"/>
  <c r="AP80" i="1" s="1"/>
  <c r="Z68" i="1"/>
  <c r="AQ68" i="1" s="1"/>
  <c r="Z64" i="1"/>
  <c r="Z60" i="1"/>
  <c r="Z56" i="1"/>
  <c r="Z52" i="1"/>
  <c r="AP52" i="1" s="1"/>
  <c r="Z48" i="1"/>
  <c r="AQ48" i="1" s="1"/>
  <c r="Z44" i="1"/>
  <c r="Z36" i="1"/>
  <c r="AE36" i="1" s="1"/>
  <c r="Z28" i="1"/>
  <c r="AO28" i="1" s="1"/>
  <c r="Z83" i="1"/>
  <c r="AB83" i="1" s="1"/>
  <c r="Z79" i="1"/>
  <c r="AF79" i="1" s="1"/>
  <c r="Z75" i="1"/>
  <c r="AM75" i="1" s="1"/>
  <c r="Z71" i="1"/>
  <c r="Z67" i="1"/>
  <c r="Z63" i="1"/>
  <c r="AG63" i="1" s="1"/>
  <c r="Z59" i="1"/>
  <c r="Z51" i="1"/>
  <c r="Z47" i="1"/>
  <c r="AD47" i="1" s="1"/>
  <c r="Z43" i="1"/>
  <c r="Z39" i="1"/>
  <c r="AM39" i="1" s="1"/>
  <c r="Z35" i="1"/>
  <c r="AO35" i="1" s="1"/>
  <c r="Z31" i="1"/>
  <c r="Z27" i="1"/>
  <c r="Z23" i="1"/>
  <c r="AM23" i="1" s="1"/>
  <c r="Z41" i="1"/>
  <c r="Z25" i="1"/>
  <c r="AP25" i="1" s="1"/>
  <c r="Z21" i="1"/>
  <c r="Z228" i="1"/>
  <c r="AM228" i="1" s="1"/>
  <c r="Z128" i="1"/>
  <c r="AL128" i="1" s="1"/>
  <c r="Z120" i="1"/>
  <c r="Z116" i="1"/>
  <c r="AH116" i="1" s="1"/>
  <c r="Z112" i="1"/>
  <c r="AO112" i="1" s="1"/>
  <c r="Z108" i="1"/>
  <c r="AM108" i="1" s="1"/>
  <c r="Z100" i="1"/>
  <c r="Z84" i="1"/>
  <c r="AH84" i="1" s="1"/>
  <c r="Z76" i="1"/>
  <c r="AM76" i="1" s="1"/>
  <c r="Z72" i="1"/>
  <c r="AH72" i="1" s="1"/>
  <c r="Z40" i="1"/>
  <c r="AH40" i="1" s="1"/>
  <c r="Z24" i="1"/>
  <c r="Z20" i="1"/>
  <c r="Z55" i="1"/>
  <c r="AP55" i="1" s="1"/>
  <c r="Z106" i="1"/>
  <c r="Z545" i="1"/>
  <c r="Z544" i="1"/>
  <c r="Z540" i="1"/>
  <c r="Z536" i="1"/>
  <c r="Z532" i="1"/>
  <c r="AQ532" i="1" s="1"/>
  <c r="Z528" i="1"/>
  <c r="AQ528" i="1" s="1"/>
  <c r="Z524" i="1"/>
  <c r="AN524" i="1" s="1"/>
  <c r="Z520" i="1"/>
  <c r="Z516" i="1"/>
  <c r="Z512" i="1"/>
  <c r="Z508" i="1"/>
  <c r="Z504" i="1"/>
  <c r="Z500" i="1"/>
  <c r="Z496" i="1"/>
  <c r="Z492" i="1"/>
  <c r="AA492" i="1" s="1"/>
  <c r="Z488" i="1"/>
  <c r="AM488" i="1" s="1"/>
  <c r="Z484" i="1"/>
  <c r="Z480" i="1"/>
  <c r="Z476" i="1"/>
  <c r="AH476" i="1" s="1"/>
  <c r="Z472" i="1"/>
  <c r="AH472" i="1" s="1"/>
  <c r="Z468" i="1"/>
  <c r="AH468" i="1" s="1"/>
  <c r="Z464" i="1"/>
  <c r="AH464" i="1" s="1"/>
  <c r="Z460" i="1"/>
  <c r="AH460" i="1" s="1"/>
  <c r="Z456" i="1"/>
  <c r="AA456" i="1" s="1"/>
  <c r="Z452" i="1"/>
  <c r="Z448" i="1"/>
  <c r="Z444" i="1"/>
  <c r="Z440" i="1"/>
  <c r="AQ440" i="1" s="1"/>
  <c r="Z436" i="1"/>
  <c r="Z432" i="1"/>
  <c r="AJ432" i="1" s="1"/>
  <c r="Z428" i="1"/>
  <c r="AB428" i="1" s="1"/>
  <c r="Z424" i="1"/>
  <c r="Z420" i="1"/>
  <c r="Z416" i="1"/>
  <c r="AH416" i="1" s="1"/>
  <c r="Z412" i="1"/>
  <c r="Z408" i="1"/>
  <c r="AF408" i="1" s="1"/>
  <c r="Z404" i="1"/>
  <c r="Z400" i="1"/>
  <c r="AF400" i="1" s="1"/>
  <c r="Z396" i="1"/>
  <c r="AH396" i="1" s="1"/>
  <c r="Z392" i="1"/>
  <c r="AH392" i="1" s="1"/>
  <c r="Z388" i="1"/>
  <c r="Z384" i="1"/>
  <c r="Z380" i="1"/>
  <c r="Z376" i="1"/>
  <c r="AF376" i="1" s="1"/>
  <c r="Z372" i="1"/>
  <c r="Z368" i="1"/>
  <c r="AQ368" i="1" s="1"/>
  <c r="Z364" i="1"/>
  <c r="AP364" i="1" s="1"/>
  <c r="Z360" i="1"/>
  <c r="AG360" i="1" s="1"/>
  <c r="Z356" i="1"/>
  <c r="Z352" i="1"/>
  <c r="Z348" i="1"/>
  <c r="Z344" i="1"/>
  <c r="Z340" i="1"/>
  <c r="Z336" i="1"/>
  <c r="Z332" i="1"/>
  <c r="AB332" i="1" s="1"/>
  <c r="Z328" i="1"/>
  <c r="AB328" i="1" s="1"/>
  <c r="Z324" i="1"/>
  <c r="Z320" i="1"/>
  <c r="Z316" i="1"/>
  <c r="Z312" i="1"/>
  <c r="AG312" i="1" s="1"/>
  <c r="Z308" i="1"/>
  <c r="Z304" i="1"/>
  <c r="AQ304" i="1" s="1"/>
  <c r="Z300" i="1"/>
  <c r="AB300" i="1" s="1"/>
  <c r="Z296" i="1"/>
  <c r="AA296" i="1" s="1"/>
  <c r="Z292" i="1"/>
  <c r="Z288" i="1"/>
  <c r="Z284" i="1"/>
  <c r="Z280" i="1"/>
  <c r="Z276" i="1"/>
  <c r="Z272" i="1"/>
  <c r="Z268" i="1"/>
  <c r="AO268" i="1" s="1"/>
  <c r="Z264" i="1"/>
  <c r="AI264" i="1" s="1"/>
  <c r="Z260" i="1"/>
  <c r="AG260" i="1" s="1"/>
  <c r="Z256" i="1"/>
  <c r="Z252" i="1"/>
  <c r="Z248" i="1"/>
  <c r="AI248" i="1" s="1"/>
  <c r="Z244" i="1"/>
  <c r="Z240" i="1"/>
  <c r="Z236" i="1"/>
  <c r="AO236" i="1" s="1"/>
  <c r="Z232" i="1"/>
  <c r="AC232" i="1" s="1"/>
  <c r="Z224" i="1"/>
  <c r="Z220" i="1"/>
  <c r="AF220" i="1" s="1"/>
  <c r="Z216" i="1"/>
  <c r="AH216" i="1" s="1"/>
  <c r="Z212" i="1"/>
  <c r="Z208" i="1"/>
  <c r="Z204" i="1"/>
  <c r="AB204" i="1" s="1"/>
  <c r="Z200" i="1"/>
  <c r="AD200" i="1" s="1"/>
  <c r="Z196" i="1"/>
  <c r="AF196" i="1" s="1"/>
  <c r="Z192" i="1"/>
  <c r="Z188" i="1"/>
  <c r="AE188" i="1" s="1"/>
  <c r="Z184" i="1"/>
  <c r="Z180" i="1"/>
  <c r="Z176" i="1"/>
  <c r="AH176" i="1" s="1"/>
  <c r="Z172" i="1"/>
  <c r="AH172" i="1" s="1"/>
  <c r="Z168" i="1"/>
  <c r="AH168" i="1" s="1"/>
  <c r="Z164" i="1"/>
  <c r="Z160" i="1"/>
  <c r="AH160" i="1" s="1"/>
  <c r="Z156" i="1"/>
  <c r="AH156" i="1" s="1"/>
  <c r="Z152" i="1"/>
  <c r="AH152" i="1" s="1"/>
  <c r="Z148" i="1"/>
  <c r="AH148" i="1" s="1"/>
  <c r="Z144" i="1"/>
  <c r="AH144" i="1" s="1"/>
  <c r="Z140" i="1"/>
  <c r="AH140" i="1" s="1"/>
  <c r="Z136" i="1"/>
  <c r="AH136" i="1" s="1"/>
  <c r="Z132" i="1"/>
  <c r="Z124" i="1"/>
  <c r="AH124" i="1" s="1"/>
  <c r="Z96" i="1"/>
  <c r="AH96" i="1" s="1"/>
  <c r="Z92" i="1"/>
  <c r="AH92" i="1" s="1"/>
  <c r="Z88" i="1"/>
  <c r="AH88" i="1" s="1"/>
  <c r="Z543" i="1"/>
  <c r="Z539" i="1"/>
  <c r="AH539" i="1" s="1"/>
  <c r="Z535" i="1"/>
  <c r="Z531" i="1"/>
  <c r="Z527" i="1"/>
  <c r="AH527" i="1" s="1"/>
  <c r="Z523" i="1"/>
  <c r="AH523" i="1" s="1"/>
  <c r="Z519" i="1"/>
  <c r="AH519" i="1" s="1"/>
  <c r="Z515" i="1"/>
  <c r="AC515" i="1" s="1"/>
  <c r="Z511" i="1"/>
  <c r="Z507" i="1"/>
  <c r="Z503" i="1"/>
  <c r="Z499" i="1"/>
  <c r="Z495" i="1"/>
  <c r="AC495" i="1" s="1"/>
  <c r="Z491" i="1"/>
  <c r="AK491" i="1" s="1"/>
  <c r="Z487" i="1"/>
  <c r="AG487" i="1" s="1"/>
  <c r="Z483" i="1"/>
  <c r="Z479" i="1"/>
  <c r="Z475" i="1"/>
  <c r="AJ475" i="1" s="1"/>
  <c r="Z471" i="1"/>
  <c r="Z467" i="1"/>
  <c r="Z463" i="1"/>
  <c r="AO463" i="1" s="1"/>
  <c r="Z459" i="1"/>
  <c r="Z455" i="1"/>
  <c r="AC455" i="1" s="1"/>
  <c r="Z451" i="1"/>
  <c r="AL451" i="1" s="1"/>
  <c r="Z447" i="1"/>
  <c r="Z443" i="1"/>
  <c r="Z439" i="1"/>
  <c r="Z435" i="1"/>
  <c r="Z431" i="1"/>
  <c r="AH431" i="1" s="1"/>
  <c r="Z427" i="1"/>
  <c r="AH427" i="1" s="1"/>
  <c r="Z423" i="1"/>
  <c r="AH423" i="1" s="1"/>
  <c r="Z419" i="1"/>
  <c r="AH419" i="1" s="1"/>
  <c r="Z415" i="1"/>
  <c r="AH415" i="1" s="1"/>
  <c r="Z411" i="1"/>
  <c r="AH411" i="1" s="1"/>
  <c r="Z407" i="1"/>
  <c r="AH407" i="1" s="1"/>
  <c r="Z403" i="1"/>
  <c r="AH403" i="1" s="1"/>
  <c r="Z399" i="1"/>
  <c r="AH399" i="1" s="1"/>
  <c r="Z395" i="1"/>
  <c r="AH395" i="1" s="1"/>
  <c r="Z391" i="1"/>
  <c r="AH391" i="1" s="1"/>
  <c r="Z387" i="1"/>
  <c r="AH387" i="1" s="1"/>
  <c r="Z383" i="1"/>
  <c r="AH383" i="1" s="1"/>
  <c r="Z379" i="1"/>
  <c r="AG379" i="1" s="1"/>
  <c r="Z375" i="1"/>
  <c r="Z371" i="1"/>
  <c r="Z367" i="1"/>
  <c r="AO367" i="1" s="1"/>
  <c r="Z363" i="1"/>
  <c r="AH363" i="1" s="1"/>
  <c r="Z359" i="1"/>
  <c r="AH359" i="1" s="1"/>
  <c r="Z355" i="1"/>
  <c r="Z351" i="1"/>
  <c r="Z347" i="1"/>
  <c r="AO347" i="1" s="1"/>
  <c r="Z343" i="1"/>
  <c r="Z339" i="1"/>
  <c r="Z335" i="1"/>
  <c r="AL335" i="1" s="1"/>
  <c r="Z331" i="1"/>
  <c r="Z327" i="1"/>
  <c r="AO327" i="1" s="1"/>
  <c r="Z323" i="1"/>
  <c r="Z319" i="1"/>
  <c r="Z315" i="1"/>
  <c r="Z311" i="1"/>
  <c r="AD311" i="1" s="1"/>
  <c r="Z307" i="1"/>
  <c r="Z303" i="1"/>
  <c r="AL303" i="1" s="1"/>
  <c r="Z299" i="1"/>
  <c r="Z295" i="1"/>
  <c r="AK295" i="1" s="1"/>
  <c r="Z291" i="1"/>
  <c r="AQ291" i="1" s="1"/>
  <c r="Z287" i="1"/>
  <c r="Z283" i="1"/>
  <c r="Z279" i="1"/>
  <c r="AF279" i="1" s="1"/>
  <c r="Z275" i="1"/>
  <c r="Z271" i="1"/>
  <c r="AG271" i="1" s="1"/>
  <c r="Z267" i="1"/>
  <c r="AM267" i="1" s="1"/>
  <c r="Z263" i="1"/>
  <c r="AM263" i="1" s="1"/>
  <c r="Z259" i="1"/>
  <c r="AG259" i="1" s="1"/>
  <c r="Z255" i="1"/>
  <c r="Z251" i="1"/>
  <c r="Z247" i="1"/>
  <c r="Z243" i="1"/>
  <c r="Z239" i="1"/>
  <c r="AM239" i="1" s="1"/>
  <c r="Z235" i="1"/>
  <c r="Z231" i="1"/>
  <c r="AE231" i="1" s="1"/>
  <c r="Z227" i="1"/>
  <c r="Z223" i="1"/>
  <c r="Z219" i="1"/>
  <c r="Z215" i="1"/>
  <c r="AH215" i="1" s="1"/>
  <c r="Z211" i="1"/>
  <c r="Z207" i="1"/>
  <c r="AO207" i="1" s="1"/>
  <c r="Z203" i="1"/>
  <c r="Z199" i="1"/>
  <c r="AH199" i="1" s="1"/>
  <c r="Z195" i="1"/>
  <c r="Z191" i="1"/>
  <c r="Z187" i="1"/>
  <c r="Z183" i="1"/>
  <c r="AF183" i="1" s="1"/>
  <c r="Z179" i="1"/>
  <c r="Z175" i="1"/>
  <c r="AP175" i="1" s="1"/>
  <c r="Z171" i="1"/>
  <c r="Z167" i="1"/>
  <c r="AH167" i="1" s="1"/>
  <c r="Z163" i="1"/>
  <c r="Z159" i="1"/>
  <c r="Z155" i="1"/>
  <c r="AH155" i="1" s="1"/>
  <c r="Z151" i="1"/>
  <c r="AP151" i="1" s="1"/>
  <c r="Z147" i="1"/>
  <c r="Z143" i="1"/>
  <c r="AH143" i="1" s="1"/>
  <c r="Z139" i="1"/>
  <c r="Z135" i="1"/>
  <c r="AH135" i="1" s="1"/>
  <c r="Z131" i="1"/>
  <c r="AB131" i="1" s="1"/>
  <c r="Z127" i="1"/>
  <c r="Z123" i="1"/>
  <c r="AB123" i="1" s="1"/>
  <c r="Z119" i="1"/>
  <c r="AH119" i="1" s="1"/>
  <c r="Z115" i="1"/>
  <c r="Z111" i="1"/>
  <c r="AP111" i="1" s="1"/>
  <c r="Z107" i="1"/>
  <c r="Z103" i="1"/>
  <c r="AH103" i="1" s="1"/>
  <c r="Z99" i="1"/>
  <c r="AP99" i="1" s="1"/>
  <c r="Z95" i="1"/>
  <c r="AB95" i="1" s="1"/>
  <c r="Z91" i="1"/>
  <c r="AP91" i="1" s="1"/>
  <c r="Z87" i="1"/>
  <c r="AP87" i="1" s="1"/>
  <c r="Z542" i="1"/>
  <c r="Z538" i="1"/>
  <c r="AH538" i="1" s="1"/>
  <c r="Z534" i="1"/>
  <c r="Z530" i="1"/>
  <c r="AF530" i="1" s="1"/>
  <c r="Z526" i="1"/>
  <c r="AN526" i="1" s="1"/>
  <c r="Z522" i="1"/>
  <c r="AM522" i="1" s="1"/>
  <c r="Z518" i="1"/>
  <c r="AA518" i="1" s="1"/>
  <c r="Z514" i="1"/>
  <c r="AE514" i="1" s="1"/>
  <c r="Z510" i="1"/>
  <c r="AA510" i="1" s="1"/>
  <c r="Z506" i="1"/>
  <c r="Z502" i="1"/>
  <c r="Z498" i="1"/>
  <c r="AE498" i="1" s="1"/>
  <c r="Z494" i="1"/>
  <c r="AA494" i="1" s="1"/>
  <c r="Z490" i="1"/>
  <c r="AM490" i="1" s="1"/>
  <c r="Z486" i="1"/>
  <c r="AA486" i="1" s="1"/>
  <c r="Z482" i="1"/>
  <c r="AO482" i="1" s="1"/>
  <c r="Z478" i="1"/>
  <c r="Z474" i="1"/>
  <c r="Z470" i="1"/>
  <c r="Z466" i="1"/>
  <c r="Z462" i="1"/>
  <c r="AE462" i="1" s="1"/>
  <c r="Z458" i="1"/>
  <c r="AM458" i="1" s="1"/>
  <c r="Z454" i="1"/>
  <c r="AQ454" i="1" s="1"/>
  <c r="Z450" i="1"/>
  <c r="AO450" i="1" s="1"/>
  <c r="Z446" i="1"/>
  <c r="Z442" i="1"/>
  <c r="AL442" i="1" s="1"/>
  <c r="Z438" i="1"/>
  <c r="Z434" i="1"/>
  <c r="AA434" i="1" s="1"/>
  <c r="Z430" i="1"/>
  <c r="AP430" i="1" s="1"/>
  <c r="Z426" i="1"/>
  <c r="Z422" i="1"/>
  <c r="AH422" i="1" s="1"/>
  <c r="Z418" i="1"/>
  <c r="AP418" i="1" s="1"/>
  <c r="Z414" i="1"/>
  <c r="Z410" i="1"/>
  <c r="Z406" i="1"/>
  <c r="Z402" i="1"/>
  <c r="Z398" i="1"/>
  <c r="AJ398" i="1" s="1"/>
  <c r="Z394" i="1"/>
  <c r="AH394" i="1" s="1"/>
  <c r="Z390" i="1"/>
  <c r="AJ390" i="1" s="1"/>
  <c r="Z386" i="1"/>
  <c r="Z382" i="1"/>
  <c r="Z378" i="1"/>
  <c r="AP378" i="1" s="1"/>
  <c r="Z182" i="1"/>
  <c r="AC182" i="1" s="1"/>
  <c r="Z170" i="1"/>
  <c r="Z142" i="1"/>
  <c r="AK142" i="1" s="1"/>
  <c r="Z122" i="1"/>
  <c r="Z118" i="1"/>
  <c r="AN118" i="1" s="1"/>
  <c r="Z102" i="1"/>
  <c r="AL102" i="1" s="1"/>
  <c r="Z98" i="1"/>
  <c r="Z94" i="1"/>
  <c r="AO94" i="1" s="1"/>
  <c r="Z78" i="1"/>
  <c r="AM78" i="1" s="1"/>
  <c r="Z541" i="1"/>
  <c r="AB541" i="1" s="1"/>
  <c r="Z537" i="1"/>
  <c r="AL537" i="1" s="1"/>
  <c r="Z533" i="1"/>
  <c r="Z529" i="1"/>
  <c r="AD529" i="1" s="1"/>
  <c r="Z525" i="1"/>
  <c r="AM525" i="1" s="1"/>
  <c r="Z521" i="1"/>
  <c r="AO521" i="1" s="1"/>
  <c r="Z517" i="1"/>
  <c r="AJ517" i="1" s="1"/>
  <c r="Z513" i="1"/>
  <c r="AO513" i="1" s="1"/>
  <c r="Z509" i="1"/>
  <c r="AI509" i="1" s="1"/>
  <c r="Z505" i="1"/>
  <c r="AL505" i="1" s="1"/>
  <c r="Z501" i="1"/>
  <c r="AG501" i="1" s="1"/>
  <c r="Z497" i="1"/>
  <c r="AI497" i="1" s="1"/>
  <c r="Z493" i="1"/>
  <c r="AP493" i="1" s="1"/>
  <c r="Z489" i="1"/>
  <c r="AG489" i="1" s="1"/>
  <c r="Z485" i="1"/>
  <c r="Z481" i="1"/>
  <c r="AO481" i="1" s="1"/>
  <c r="Z477" i="1"/>
  <c r="AN477" i="1" s="1"/>
  <c r="Z473" i="1"/>
  <c r="AQ473" i="1" s="1"/>
  <c r="Z469" i="1"/>
  <c r="Z465" i="1"/>
  <c r="AH465" i="1" s="1"/>
  <c r="Z461" i="1"/>
  <c r="AJ461" i="1" s="1"/>
  <c r="Z457" i="1"/>
  <c r="AN457" i="1" s="1"/>
  <c r="Z453" i="1"/>
  <c r="AG453" i="1" s="1"/>
  <c r="Z449" i="1"/>
  <c r="AQ449" i="1" s="1"/>
  <c r="Z445" i="1"/>
  <c r="AJ445" i="1" s="1"/>
  <c r="Z441" i="1"/>
  <c r="Z437" i="1"/>
  <c r="Z433" i="1"/>
  <c r="AH433" i="1" s="1"/>
  <c r="Z429" i="1"/>
  <c r="AD429" i="1" s="1"/>
  <c r="Z425" i="1"/>
  <c r="AI425" i="1" s="1"/>
  <c r="Z421" i="1"/>
  <c r="Z417" i="1"/>
  <c r="Z413" i="1"/>
  <c r="Z409" i="1"/>
  <c r="Z405" i="1"/>
  <c r="AL405" i="1" s="1"/>
  <c r="Z401" i="1"/>
  <c r="Z397" i="1"/>
  <c r="AI397" i="1" s="1"/>
  <c r="Z393" i="1"/>
  <c r="AL393" i="1" s="1"/>
  <c r="Z389" i="1"/>
  <c r="AL389" i="1" s="1"/>
  <c r="Z385" i="1"/>
  <c r="Z381" i="1"/>
  <c r="Z377" i="1"/>
  <c r="Z373" i="1"/>
  <c r="AB373" i="1" s="1"/>
  <c r="Z337" i="1"/>
  <c r="AI337" i="1" s="1"/>
  <c r="Z257" i="1"/>
  <c r="Z133" i="1"/>
  <c r="AC133" i="1" s="1"/>
  <c r="Z129" i="1"/>
  <c r="AD129" i="1" s="1"/>
  <c r="Z93" i="1"/>
  <c r="Z89" i="1"/>
  <c r="AB89" i="1" s="1"/>
  <c r="Z85" i="1"/>
  <c r="AI85" i="1" s="1"/>
  <c r="Z374" i="1"/>
  <c r="Z370" i="1"/>
  <c r="AC370" i="1" s="1"/>
  <c r="Z366" i="1"/>
  <c r="AB366" i="1" s="1"/>
  <c r="Z362" i="1"/>
  <c r="AJ362" i="1" s="1"/>
  <c r="Z358" i="1"/>
  <c r="AQ358" i="1" s="1"/>
  <c r="Z354" i="1"/>
  <c r="AK354" i="1" s="1"/>
  <c r="Z350" i="1"/>
  <c r="Z346" i="1"/>
  <c r="AB346" i="1" s="1"/>
  <c r="Z342" i="1"/>
  <c r="Z338" i="1"/>
  <c r="AH338" i="1" s="1"/>
  <c r="Z334" i="1"/>
  <c r="AN334" i="1" s="1"/>
  <c r="Z330" i="1"/>
  <c r="AQ330" i="1" s="1"/>
  <c r="Z326" i="1"/>
  <c r="AO326" i="1" s="1"/>
  <c r="Z322" i="1"/>
  <c r="AK322" i="1" s="1"/>
  <c r="Z318" i="1"/>
  <c r="Z314" i="1"/>
  <c r="AL314" i="1" s="1"/>
  <c r="Z310" i="1"/>
  <c r="AM310" i="1" s="1"/>
  <c r="Z306" i="1"/>
  <c r="AA306" i="1" s="1"/>
  <c r="Z302" i="1"/>
  <c r="Z298" i="1"/>
  <c r="AE298" i="1" s="1"/>
  <c r="Z294" i="1"/>
  <c r="Z290" i="1"/>
  <c r="AN290" i="1" s="1"/>
  <c r="Z286" i="1"/>
  <c r="AL286" i="1" s="1"/>
  <c r="Z282" i="1"/>
  <c r="AB282" i="1" s="1"/>
  <c r="Z278" i="1"/>
  <c r="AB278" i="1" s="1"/>
  <c r="Z274" i="1"/>
  <c r="AF274" i="1" s="1"/>
  <c r="Z270" i="1"/>
  <c r="Z266" i="1"/>
  <c r="AN266" i="1" s="1"/>
  <c r="Z262" i="1"/>
  <c r="Z258" i="1"/>
  <c r="Z254" i="1"/>
  <c r="AO254" i="1" s="1"/>
  <c r="Z250" i="1"/>
  <c r="AL250" i="1" s="1"/>
  <c r="Z246" i="1"/>
  <c r="Z242" i="1"/>
  <c r="AD242" i="1" s="1"/>
  <c r="Z238" i="1"/>
  <c r="AO238" i="1" s="1"/>
  <c r="Z234" i="1"/>
  <c r="AA234" i="1" s="1"/>
  <c r="Z230" i="1"/>
  <c r="Z226" i="1"/>
  <c r="AL226" i="1" s="1"/>
  <c r="Z222" i="1"/>
  <c r="Z218" i="1"/>
  <c r="AI218" i="1" s="1"/>
  <c r="Z214" i="1"/>
  <c r="AQ214" i="1" s="1"/>
  <c r="Z210" i="1"/>
  <c r="AF210" i="1" s="1"/>
  <c r="Z206" i="1"/>
  <c r="AN206" i="1" s="1"/>
  <c r="Z202" i="1"/>
  <c r="AG202" i="1" s="1"/>
  <c r="Z198" i="1"/>
  <c r="Z194" i="1"/>
  <c r="Z190" i="1"/>
  <c r="AA190" i="1" s="1"/>
  <c r="Z186" i="1"/>
  <c r="AI186" i="1" s="1"/>
  <c r="Z178" i="1"/>
  <c r="Z174" i="1"/>
  <c r="AM174" i="1" s="1"/>
  <c r="Z166" i="1"/>
  <c r="AI166" i="1" s="1"/>
  <c r="Z162" i="1"/>
  <c r="AE162" i="1" s="1"/>
  <c r="Z158" i="1"/>
  <c r="Z154" i="1"/>
  <c r="AE154" i="1" s="1"/>
  <c r="Z150" i="1"/>
  <c r="AC150" i="1" s="1"/>
  <c r="Z146" i="1"/>
  <c r="AI146" i="1" s="1"/>
  <c r="Z138" i="1"/>
  <c r="AA138" i="1" s="1"/>
  <c r="Z134" i="1"/>
  <c r="AC134" i="1" s="1"/>
  <c r="Z130" i="1"/>
  <c r="AQ130" i="1" s="1"/>
  <c r="Z126" i="1"/>
  <c r="AN126" i="1" s="1"/>
  <c r="Z114" i="1"/>
  <c r="Z110" i="1"/>
  <c r="Z90" i="1"/>
  <c r="AP90" i="1" s="1"/>
  <c r="Z86" i="1"/>
  <c r="AP86" i="1" s="1"/>
  <c r="Z82" i="1"/>
  <c r="Z74" i="1"/>
  <c r="Z70" i="1"/>
  <c r="AL70" i="1" s="1"/>
  <c r="Z66" i="1"/>
  <c r="AI66" i="1" s="1"/>
  <c r="Z62" i="1"/>
  <c r="AG62" i="1" s="1"/>
  <c r="Z58" i="1"/>
  <c r="AD58" i="1" s="1"/>
  <c r="Z369" i="1"/>
  <c r="AL369" i="1" s="1"/>
  <c r="Z365" i="1"/>
  <c r="AD365" i="1" s="1"/>
  <c r="Z361" i="1"/>
  <c r="AG361" i="1" s="1"/>
  <c r="Z357" i="1"/>
  <c r="AK357" i="1" s="1"/>
  <c r="Z353" i="1"/>
  <c r="AD353" i="1" s="1"/>
  <c r="Z349" i="1"/>
  <c r="AB349" i="1" s="1"/>
  <c r="Z345" i="1"/>
  <c r="AM345" i="1" s="1"/>
  <c r="Z341" i="1"/>
  <c r="AI341" i="1" s="1"/>
  <c r="Z333" i="1"/>
  <c r="AP333" i="1" s="1"/>
  <c r="Z329" i="1"/>
  <c r="AH329" i="1" s="1"/>
  <c r="Z325" i="1"/>
  <c r="AH325" i="1" s="1"/>
  <c r="Z321" i="1"/>
  <c r="AE321" i="1" s="1"/>
  <c r="Z317" i="1"/>
  <c r="Z313" i="1"/>
  <c r="AH313" i="1" s="1"/>
  <c r="Z309" i="1"/>
  <c r="Z305" i="1"/>
  <c r="AM305" i="1" s="1"/>
  <c r="Z301" i="1"/>
  <c r="Z297" i="1"/>
  <c r="AH297" i="1" s="1"/>
  <c r="Z293" i="1"/>
  <c r="AH293" i="1" s="1"/>
  <c r="Z289" i="1"/>
  <c r="AE289" i="1" s="1"/>
  <c r="Z285" i="1"/>
  <c r="Z281" i="1"/>
  <c r="AH281" i="1" s="1"/>
  <c r="Z277" i="1"/>
  <c r="Z273" i="1"/>
  <c r="AM273" i="1" s="1"/>
  <c r="Z269" i="1"/>
  <c r="AE269" i="1" s="1"/>
  <c r="Z265" i="1"/>
  <c r="AE265" i="1" s="1"/>
  <c r="Z261" i="1"/>
  <c r="Z253" i="1"/>
  <c r="AP253" i="1" s="1"/>
  <c r="Z249" i="1"/>
  <c r="AE249" i="1" s="1"/>
  <c r="Z245" i="1"/>
  <c r="Z241" i="1"/>
  <c r="AA241" i="1" s="1"/>
  <c r="Z237" i="1"/>
  <c r="AN237" i="1" s="1"/>
  <c r="Z233" i="1"/>
  <c r="AG233" i="1" s="1"/>
  <c r="Z229" i="1"/>
  <c r="AO229" i="1" s="1"/>
  <c r="Z225" i="1"/>
  <c r="AQ225" i="1" s="1"/>
  <c r="Z221" i="1"/>
  <c r="Z217" i="1"/>
  <c r="AL217" i="1" s="1"/>
  <c r="Z213" i="1"/>
  <c r="Z209" i="1"/>
  <c r="AH209" i="1" s="1"/>
  <c r="Z205" i="1"/>
  <c r="AP205" i="1" s="1"/>
  <c r="Z201" i="1"/>
  <c r="AE201" i="1" s="1"/>
  <c r="Z197" i="1"/>
  <c r="AM197" i="1" s="1"/>
  <c r="Z193" i="1"/>
  <c r="AE193" i="1" s="1"/>
  <c r="Z189" i="1"/>
  <c r="Z185" i="1"/>
  <c r="AM185" i="1" s="1"/>
  <c r="Z181" i="1"/>
  <c r="Z177" i="1"/>
  <c r="AJ177" i="1" s="1"/>
  <c r="Z173" i="1"/>
  <c r="AH173" i="1" s="1"/>
  <c r="Z169" i="1"/>
  <c r="Z165" i="1"/>
  <c r="AK165" i="1" s="1"/>
  <c r="Z161" i="1"/>
  <c r="AJ161" i="1" s="1"/>
  <c r="Z157" i="1"/>
  <c r="AB157" i="1" s="1"/>
  <c r="Z153" i="1"/>
  <c r="AF153" i="1" s="1"/>
  <c r="Z149" i="1"/>
  <c r="Z145" i="1"/>
  <c r="AD145" i="1" s="1"/>
  <c r="Z141" i="1"/>
  <c r="Z137" i="1"/>
  <c r="AM137" i="1" s="1"/>
  <c r="Z125" i="1"/>
  <c r="AQ125" i="1" s="1"/>
  <c r="Z121" i="1"/>
  <c r="AQ121" i="1" s="1"/>
  <c r="Z113" i="1"/>
  <c r="AE113" i="1" s="1"/>
  <c r="Z109" i="1"/>
  <c r="Z101" i="1"/>
  <c r="Z97" i="1"/>
  <c r="AQ97" i="1" s="1"/>
  <c r="Z77" i="1"/>
  <c r="AJ77" i="1" s="1"/>
  <c r="Z73" i="1"/>
  <c r="AN73" i="1" s="1"/>
  <c r="Z69" i="1"/>
  <c r="AF69" i="1" s="1"/>
  <c r="Z53" i="1"/>
  <c r="AN53" i="1" s="1"/>
  <c r="AN995" i="1" l="1"/>
  <c r="AM785" i="1"/>
  <c r="AO720" i="1"/>
  <c r="AI771" i="1"/>
  <c r="AM995" i="1"/>
  <c r="AA937" i="1"/>
  <c r="AL958" i="1"/>
  <c r="AK885" i="1"/>
  <c r="AJ674" i="1"/>
  <c r="AE771" i="1"/>
  <c r="AP958" i="1"/>
  <c r="AJ882" i="1"/>
  <c r="AF995" i="1"/>
  <c r="AH816" i="1"/>
  <c r="AB942" i="1"/>
  <c r="AL995" i="1"/>
  <c r="AP887" i="1"/>
  <c r="AH799" i="1"/>
  <c r="AD785" i="1"/>
  <c r="AF755" i="1"/>
  <c r="AA759" i="1"/>
  <c r="AH850" i="1"/>
  <c r="AI785" i="1"/>
  <c r="AO895" i="1"/>
  <c r="AB895" i="1"/>
  <c r="AB812" i="1"/>
  <c r="AG895" i="1"/>
  <c r="AD942" i="1"/>
  <c r="AG995" i="1"/>
  <c r="AC674" i="1"/>
  <c r="AJ846" i="1"/>
  <c r="AA995" i="1"/>
  <c r="AJ816" i="1"/>
  <c r="AB980" i="1"/>
  <c r="AA884" i="1"/>
  <c r="AE995" i="1"/>
  <c r="AF1002" i="1"/>
  <c r="AJ962" i="1"/>
  <c r="AB954" i="1"/>
  <c r="AP798" i="1"/>
  <c r="AD983" i="1"/>
  <c r="AP978" i="1"/>
  <c r="AB1004" i="1"/>
  <c r="AI954" i="1"/>
  <c r="AD686" i="1"/>
  <c r="AB906" i="1"/>
  <c r="AC912" i="1"/>
  <c r="AI798" i="1"/>
  <c r="AC850" i="1"/>
  <c r="AK936" i="1"/>
  <c r="AK843" i="1"/>
  <c r="AK816" i="1"/>
  <c r="AO680" i="1"/>
  <c r="AP995" i="1"/>
  <c r="AF978" i="1"/>
  <c r="AL1002" i="1"/>
  <c r="AE953" i="1"/>
  <c r="AM816" i="1"/>
  <c r="AJ744" i="1"/>
  <c r="AF680" i="1"/>
  <c r="AD816" i="1"/>
  <c r="AA1004" i="1"/>
  <c r="AF788" i="1"/>
  <c r="AD912" i="1"/>
  <c r="AO816" i="1"/>
  <c r="AD680" i="1"/>
  <c r="AP816" i="1"/>
  <c r="AI783" i="1"/>
  <c r="AL914" i="1"/>
  <c r="AQ784" i="1"/>
  <c r="AF816" i="1"/>
  <c r="AA734" i="1"/>
  <c r="AA680" i="1"/>
  <c r="AE731" i="1"/>
  <c r="AI995" i="1"/>
  <c r="AF980" i="1"/>
  <c r="AG887" i="1"/>
  <c r="AD848" i="1"/>
  <c r="AL848" i="1"/>
  <c r="AA816" i="1"/>
  <c r="AJ798" i="1"/>
  <c r="AA853" i="1"/>
  <c r="AQ995" i="1"/>
  <c r="AG884" i="1"/>
  <c r="AA887" i="1"/>
  <c r="AG848" i="1"/>
  <c r="AL816" i="1"/>
  <c r="AF798" i="1"/>
  <c r="AN853" i="1"/>
  <c r="AM821" i="1"/>
  <c r="AD995" i="1"/>
  <c r="AL896" i="1"/>
  <c r="AQ887" i="1"/>
  <c r="AB848" i="1"/>
  <c r="AE826" i="1"/>
  <c r="AG816" i="1"/>
  <c r="AB816" i="1"/>
  <c r="AI850" i="1"/>
  <c r="AK702" i="1"/>
  <c r="AO779" i="1"/>
  <c r="AJ739" i="1"/>
  <c r="AK1004" i="1"/>
  <c r="AC1002" i="1"/>
  <c r="AI936" i="1"/>
  <c r="AO926" i="1"/>
  <c r="AK909" i="1"/>
  <c r="AI848" i="1"/>
  <c r="AG797" i="1"/>
  <c r="AG798" i="1"/>
  <c r="AK654" i="1"/>
  <c r="AK870" i="1"/>
  <c r="AK739" i="1"/>
  <c r="AJ781" i="1"/>
  <c r="AH909" i="1"/>
  <c r="AF874" i="1"/>
  <c r="AB739" i="1"/>
  <c r="AC909" i="1"/>
  <c r="AL909" i="1"/>
  <c r="AE948" i="1"/>
  <c r="AI989" i="1"/>
  <c r="AO887" i="1"/>
  <c r="AP844" i="1"/>
  <c r="AI803" i="1"/>
  <c r="AK789" i="1"/>
  <c r="AQ789" i="1"/>
  <c r="AP731" i="1"/>
  <c r="AB686" i="1"/>
  <c r="AN686" i="1"/>
  <c r="AP722" i="1"/>
  <c r="AJ700" i="1"/>
  <c r="AF663" i="1"/>
  <c r="AQ968" i="1"/>
  <c r="AQ694" i="1"/>
  <c r="AQ989" i="1"/>
  <c r="AJ1002" i="1"/>
  <c r="AI987" i="1"/>
  <c r="AI1002" i="1"/>
  <c r="AG943" i="1"/>
  <c r="AL937" i="1"/>
  <c r="AP957" i="1"/>
  <c r="AI957" i="1"/>
  <c r="AL957" i="1"/>
  <c r="AE875" i="1"/>
  <c r="AF950" i="1"/>
  <c r="AE950" i="1"/>
  <c r="AQ923" i="1"/>
  <c r="AN923" i="1"/>
  <c r="AI953" i="1"/>
  <c r="AN887" i="1"/>
  <c r="AE887" i="1"/>
  <c r="AO839" i="1"/>
  <c r="AI844" i="1"/>
  <c r="AG921" i="1"/>
  <c r="AK865" i="1"/>
  <c r="AG844" i="1"/>
  <c r="AH905" i="1"/>
  <c r="AI905" i="1"/>
  <c r="AI784" i="1"/>
  <c r="AK803" i="1"/>
  <c r="AC789" i="1"/>
  <c r="AF789" i="1"/>
  <c r="AI766" i="1"/>
  <c r="AJ766" i="1"/>
  <c r="AN748" i="1"/>
  <c r="AM748" i="1"/>
  <c r="AA686" i="1"/>
  <c r="AG686" i="1"/>
  <c r="AA812" i="1"/>
  <c r="AJ690" i="1"/>
  <c r="AA722" i="1"/>
  <c r="AD722" i="1"/>
  <c r="AA690" i="1"/>
  <c r="AI690" i="1"/>
  <c r="AO700" i="1"/>
  <c r="AQ700" i="1"/>
  <c r="AO663" i="1"/>
  <c r="AI663" i="1"/>
  <c r="AA661" i="1"/>
  <c r="AE968" i="1"/>
  <c r="AD766" i="1"/>
  <c r="AN694" i="1"/>
  <c r="AI748" i="1"/>
  <c r="AK943" i="1"/>
  <c r="AD989" i="1"/>
  <c r="AG987" i="1"/>
  <c r="AI968" i="1"/>
  <c r="AD987" i="1"/>
  <c r="AB887" i="1"/>
  <c r="AM887" i="1"/>
  <c r="AQ844" i="1"/>
  <c r="AF803" i="1"/>
  <c r="AC820" i="1"/>
  <c r="AL789" i="1"/>
  <c r="AN789" i="1"/>
  <c r="AC694" i="1"/>
  <c r="AO686" i="1"/>
  <c r="AI686" i="1"/>
  <c r="AK722" i="1"/>
  <c r="AL722" i="1"/>
  <c r="AN690" i="1"/>
  <c r="AD690" i="1"/>
  <c r="AA700" i="1"/>
  <c r="AD700" i="1"/>
  <c r="AC663" i="1"/>
  <c r="AA663" i="1"/>
  <c r="AL968" i="1"/>
  <c r="AK748" i="1"/>
  <c r="AJ989" i="1"/>
  <c r="AE989" i="1"/>
  <c r="AM968" i="1"/>
  <c r="AH987" i="1"/>
  <c r="AE987" i="1"/>
  <c r="AF887" i="1"/>
  <c r="AI887" i="1"/>
  <c r="AK844" i="1"/>
  <c r="AJ844" i="1"/>
  <c r="AA789" i="1"/>
  <c r="AK820" i="1"/>
  <c r="AO789" i="1"/>
  <c r="AL853" i="1"/>
  <c r="AC731" i="1"/>
  <c r="AA694" i="1"/>
  <c r="AI694" i="1"/>
  <c r="AK686" i="1"/>
  <c r="AG722" i="1"/>
  <c r="AN722" i="1"/>
  <c r="AM722" i="1"/>
  <c r="AP690" i="1"/>
  <c r="AE690" i="1"/>
  <c r="AB700" i="1"/>
  <c r="AE700" i="1"/>
  <c r="AP663" i="1"/>
  <c r="AD663" i="1"/>
  <c r="AN968" i="1"/>
  <c r="AH748" i="1"/>
  <c r="AK875" i="1"/>
  <c r="AN989" i="1"/>
  <c r="AP968" i="1"/>
  <c r="AN987" i="1"/>
  <c r="AH887" i="1"/>
  <c r="AO844" i="1"/>
  <c r="AL844" i="1"/>
  <c r="AN844" i="1"/>
  <c r="AE803" i="1"/>
  <c r="AB820" i="1"/>
  <c r="AP789" i="1"/>
  <c r="AE694" i="1"/>
  <c r="AL686" i="1"/>
  <c r="AH686" i="1"/>
  <c r="AQ722" i="1"/>
  <c r="AO722" i="1"/>
  <c r="AQ690" i="1"/>
  <c r="AG690" i="1"/>
  <c r="AH700" i="1"/>
  <c r="AF700" i="1"/>
  <c r="AE663" i="1"/>
  <c r="AH663" i="1"/>
  <c r="AO968" i="1"/>
  <c r="AB943" i="1"/>
  <c r="AI820" i="1"/>
  <c r="AF948" i="1"/>
  <c r="AF987" i="1"/>
  <c r="AB987" i="1"/>
  <c r="AJ887" i="1"/>
  <c r="AC844" i="1"/>
  <c r="AE844" i="1"/>
  <c r="AJ820" i="1"/>
  <c r="AB789" i="1"/>
  <c r="AH789" i="1"/>
  <c r="AN731" i="1"/>
  <c r="AP686" i="1"/>
  <c r="AE686" i="1"/>
  <c r="AK694" i="1"/>
  <c r="AI722" i="1"/>
  <c r="AF722" i="1"/>
  <c r="AF690" i="1"/>
  <c r="AO690" i="1"/>
  <c r="AI700" i="1"/>
  <c r="AP700" i="1"/>
  <c r="AN663" i="1"/>
  <c r="AQ663" i="1"/>
  <c r="AD943" i="1"/>
  <c r="AF923" i="1"/>
  <c r="AD844" i="1"/>
  <c r="AR3" i="12"/>
  <c r="AA726" i="1"/>
  <c r="AI789" i="1"/>
  <c r="AA858" i="1"/>
  <c r="AF747" i="1"/>
  <c r="AM789" i="1"/>
  <c r="AI821" i="1"/>
  <c r="AJ726" i="1"/>
  <c r="AE937" i="1"/>
  <c r="AJ903" i="1"/>
  <c r="AD858" i="1"/>
  <c r="AB797" i="1"/>
  <c r="AJ670" i="1"/>
  <c r="AF904" i="1"/>
  <c r="AH770" i="1"/>
  <c r="AB903" i="1"/>
  <c r="AO858" i="1"/>
  <c r="AP874" i="1"/>
  <c r="AQ718" i="1"/>
  <c r="AO726" i="1"/>
  <c r="AI959" i="1"/>
  <c r="AE779" i="1"/>
  <c r="AN904" i="1"/>
  <c r="AP682" i="1"/>
  <c r="AD951" i="1"/>
  <c r="AE858" i="1"/>
  <c r="AC874" i="1"/>
  <c r="AA851" i="1"/>
  <c r="AI718" i="1"/>
  <c r="AD799" i="1"/>
  <c r="AJ691" i="1"/>
  <c r="AL770" i="1"/>
  <c r="AN951" i="1"/>
  <c r="AK858" i="1"/>
  <c r="AF858" i="1"/>
  <c r="AN858" i="1"/>
  <c r="AN1002" i="1"/>
  <c r="AP974" i="1"/>
  <c r="AA862" i="1"/>
  <c r="AP858" i="1"/>
  <c r="AL861" i="1"/>
  <c r="AD777" i="1"/>
  <c r="AJ917" i="1"/>
  <c r="AM671" i="1"/>
  <c r="AN673" i="1"/>
  <c r="AB862" i="1"/>
  <c r="AQ858" i="1"/>
  <c r="AL875" i="1"/>
  <c r="AH917" i="1"/>
  <c r="AQ917" i="1"/>
  <c r="AM608" i="1"/>
  <c r="AO900" i="1"/>
  <c r="AB793" i="1"/>
  <c r="AK734" i="1"/>
  <c r="AG734" i="1"/>
  <c r="AQ654" i="1"/>
  <c r="AO884" i="1"/>
  <c r="AM900" i="1"/>
  <c r="AO846" i="1"/>
  <c r="AH865" i="1"/>
  <c r="AH788" i="1"/>
  <c r="AM731" i="1"/>
  <c r="AB723" i="1"/>
  <c r="AB734" i="1"/>
  <c r="AE734" i="1"/>
  <c r="AC900" i="1"/>
  <c r="AC734" i="1"/>
  <c r="AM734" i="1"/>
  <c r="AD734" i="1"/>
  <c r="AA854" i="1"/>
  <c r="AP734" i="1"/>
  <c r="AF734" i="1"/>
  <c r="AC673" i="1"/>
  <c r="AN734" i="1"/>
  <c r="AD788" i="1"/>
  <c r="AJ866" i="1"/>
  <c r="AJ734" i="1"/>
  <c r="AH654" i="1"/>
  <c r="AP980" i="1"/>
  <c r="AF954" i="1"/>
  <c r="AQ796" i="1"/>
  <c r="AI737" i="1"/>
  <c r="AE723" i="1"/>
  <c r="AO761" i="1"/>
  <c r="AO821" i="1"/>
  <c r="AP954" i="1"/>
  <c r="AP900" i="1"/>
  <c r="AP884" i="1"/>
  <c r="AA874" i="1"/>
  <c r="AI796" i="1"/>
  <c r="AK824" i="1"/>
  <c r="AH723" i="1"/>
  <c r="AL706" i="1"/>
  <c r="AB726" i="1"/>
  <c r="AF875" i="1"/>
  <c r="AK846" i="1"/>
  <c r="AP793" i="1"/>
  <c r="AF824" i="1"/>
  <c r="AQ980" i="1"/>
  <c r="AQ954" i="1"/>
  <c r="AI884" i="1"/>
  <c r="AA846" i="1"/>
  <c r="AQ793" i="1"/>
  <c r="AI826" i="1"/>
  <c r="AN796" i="1"/>
  <c r="AL882" i="1"/>
  <c r="AG726" i="1"/>
  <c r="AF682" i="1"/>
  <c r="AM954" i="1"/>
  <c r="AI846" i="1"/>
  <c r="AD846" i="1"/>
  <c r="AC846" i="1"/>
  <c r="AE846" i="1"/>
  <c r="AI793" i="1"/>
  <c r="AD566" i="1"/>
  <c r="AC980" i="1"/>
  <c r="AJ1004" i="1"/>
  <c r="AI980" i="1"/>
  <c r="AM1002" i="1"/>
  <c r="AK937" i="1"/>
  <c r="AC962" i="1"/>
  <c r="AB900" i="1"/>
  <c r="AC954" i="1"/>
  <c r="AH906" i="1"/>
  <c r="AF909" i="1"/>
  <c r="AP854" i="1"/>
  <c r="AM846" i="1"/>
  <c r="AH914" i="1"/>
  <c r="AB846" i="1"/>
  <c r="AN826" i="1"/>
  <c r="AO796" i="1"/>
  <c r="AK746" i="1"/>
  <c r="AE691" i="1"/>
  <c r="AM761" i="1"/>
  <c r="AD821" i="1"/>
  <c r="AN846" i="1"/>
  <c r="AG796" i="1"/>
  <c r="AL723" i="1"/>
  <c r="AJ740" i="1"/>
  <c r="AC761" i="1"/>
  <c r="AH821" i="1"/>
  <c r="AF962" i="1"/>
  <c r="AC865" i="1"/>
  <c r="AN865" i="1"/>
  <c r="AB784" i="1"/>
  <c r="AP912" i="1"/>
  <c r="AQ633" i="1"/>
  <c r="AA610" i="1"/>
  <c r="AE978" i="1"/>
  <c r="AE1004" i="1"/>
  <c r="AG1002" i="1"/>
  <c r="AG936" i="1"/>
  <c r="AQ962" i="1"/>
  <c r="AN953" i="1"/>
  <c r="AM914" i="1"/>
  <c r="AL865" i="1"/>
  <c r="AK788" i="1"/>
  <c r="AJ784" i="1"/>
  <c r="AA912" i="1"/>
  <c r="AD866" i="1"/>
  <c r="AJ853" i="1"/>
  <c r="AF654" i="1"/>
  <c r="AA702" i="1"/>
  <c r="AA978" i="1"/>
  <c r="AH1004" i="1"/>
  <c r="AO936" i="1"/>
  <c r="AE962" i="1"/>
  <c r="AG953" i="1"/>
  <c r="AO843" i="1"/>
  <c r="AF914" i="1"/>
  <c r="AG865" i="1"/>
  <c r="AJ788" i="1"/>
  <c r="AB912" i="1"/>
  <c r="AI912" i="1"/>
  <c r="AC866" i="1"/>
  <c r="AE812" i="1"/>
  <c r="AA684" i="1"/>
  <c r="AE936" i="1"/>
  <c r="AG962" i="1"/>
  <c r="AN962" i="1"/>
  <c r="AD953" i="1"/>
  <c r="AK914" i="1"/>
  <c r="AA865" i="1"/>
  <c r="AE912" i="1"/>
  <c r="AN866" i="1"/>
  <c r="AI812" i="1"/>
  <c r="AG978" i="1"/>
  <c r="AO1004" i="1"/>
  <c r="AI1004" i="1"/>
  <c r="AE1002" i="1"/>
  <c r="AP936" i="1"/>
  <c r="AI962" i="1"/>
  <c r="AP962" i="1"/>
  <c r="AH928" i="1"/>
  <c r="AC953" i="1"/>
  <c r="AD909" i="1"/>
  <c r="AO854" i="1"/>
  <c r="AI914" i="1"/>
  <c r="AI865" i="1"/>
  <c r="AM861" i="1"/>
  <c r="AE788" i="1"/>
  <c r="AE784" i="1"/>
  <c r="AK827" i="1"/>
  <c r="AF912" i="1"/>
  <c r="AH866" i="1"/>
  <c r="AJ723" i="1"/>
  <c r="AH812" i="1"/>
  <c r="AM740" i="1"/>
  <c r="AO978" i="1"/>
  <c r="AC1004" i="1"/>
  <c r="AQ1004" i="1"/>
  <c r="AB936" i="1"/>
  <c r="AK962" i="1"/>
  <c r="AQ953" i="1"/>
  <c r="AN788" i="1"/>
  <c r="AN784" i="1"/>
  <c r="AN912" i="1"/>
  <c r="AQ866" i="1"/>
  <c r="AK812" i="1"/>
  <c r="AP654" i="1"/>
  <c r="AQ626" i="1"/>
  <c r="AQ978" i="1"/>
  <c r="AL1004" i="1"/>
  <c r="AQ936" i="1"/>
  <c r="AA953" i="1"/>
  <c r="AN914" i="1"/>
  <c r="AI788" i="1"/>
  <c r="AL866" i="1"/>
  <c r="AF812" i="1"/>
  <c r="AN687" i="1"/>
  <c r="AG658" i="1"/>
  <c r="AD948" i="1"/>
  <c r="AE666" i="1"/>
  <c r="AK1002" i="1"/>
  <c r="AH1002" i="1"/>
  <c r="AJ981" i="1"/>
  <c r="AG937" i="1"/>
  <c r="AN900" i="1"/>
  <c r="AG906" i="1"/>
  <c r="AN909" i="1"/>
  <c r="AE909" i="1"/>
  <c r="AQ854" i="1"/>
  <c r="AN861" i="1"/>
  <c r="AG746" i="1"/>
  <c r="AK740" i="1"/>
  <c r="AO666" i="1"/>
  <c r="AJ666" i="1"/>
  <c r="AI666" i="1"/>
  <c r="AE595" i="1"/>
  <c r="AO1002" i="1"/>
  <c r="AP1002" i="1"/>
  <c r="AH937" i="1"/>
  <c r="AL906" i="1"/>
  <c r="AA900" i="1"/>
  <c r="AO909" i="1"/>
  <c r="AM909" i="1"/>
  <c r="AF854" i="1"/>
  <c r="AD836" i="1"/>
  <c r="AA832" i="1"/>
  <c r="AL874" i="1"/>
  <c r="AC788" i="1"/>
  <c r="AE866" i="1"/>
  <c r="AH746" i="1"/>
  <c r="AO706" i="1"/>
  <c r="AC812" i="1"/>
  <c r="AQ740" i="1"/>
  <c r="AP666" i="1"/>
  <c r="AB666" i="1"/>
  <c r="AI654" i="1"/>
  <c r="AB972" i="1"/>
  <c r="AB1002" i="1"/>
  <c r="AA1002" i="1"/>
  <c r="AQ937" i="1"/>
  <c r="AF906" i="1"/>
  <c r="AQ900" i="1"/>
  <c r="AJ909" i="1"/>
  <c r="AN854" i="1"/>
  <c r="AO874" i="1"/>
  <c r="AC746" i="1"/>
  <c r="AD740" i="1"/>
  <c r="AC974" i="1"/>
  <c r="AD1002" i="1"/>
  <c r="AC937" i="1"/>
  <c r="AM937" i="1"/>
  <c r="AO906" i="1"/>
  <c r="AP909" i="1"/>
  <c r="AE847" i="1"/>
  <c r="AE836" i="1"/>
  <c r="AD897" i="1"/>
  <c r="AD874" i="1"/>
  <c r="AK808" i="1"/>
  <c r="AL826" i="1"/>
  <c r="AE746" i="1"/>
  <c r="AG758" i="1"/>
  <c r="AJ929" i="1"/>
  <c r="AL929" i="1"/>
  <c r="AB929" i="1"/>
  <c r="AC929" i="1"/>
  <c r="AN929" i="1"/>
  <c r="AA929" i="1"/>
  <c r="AG929" i="1"/>
  <c r="AM809" i="1"/>
  <c r="AQ809" i="1"/>
  <c r="AE809" i="1"/>
  <c r="AB809" i="1"/>
  <c r="AD809" i="1"/>
  <c r="AK986" i="1"/>
  <c r="AJ986" i="1"/>
  <c r="AN986" i="1"/>
  <c r="AB986" i="1"/>
  <c r="AA986" i="1"/>
  <c r="AO986" i="1"/>
  <c r="AD738" i="1"/>
  <c r="AE738" i="1"/>
  <c r="AL738" i="1"/>
  <c r="AN738" i="1"/>
  <c r="AJ738" i="1"/>
  <c r="AI738" i="1"/>
  <c r="AO802" i="1"/>
  <c r="AH802" i="1"/>
  <c r="AL802" i="1"/>
  <c r="AA802" i="1"/>
  <c r="AI802" i="1"/>
  <c r="AN802" i="1"/>
  <c r="AO807" i="1"/>
  <c r="AJ807" i="1"/>
  <c r="AH807" i="1"/>
  <c r="AB807" i="1"/>
  <c r="AQ807" i="1"/>
  <c r="AN807" i="1"/>
  <c r="AE807" i="1"/>
  <c r="AL807" i="1"/>
  <c r="AD807" i="1"/>
  <c r="AA807" i="1"/>
  <c r="AM807" i="1"/>
  <c r="AD656" i="1"/>
  <c r="AJ656" i="1"/>
  <c r="AB656" i="1"/>
  <c r="AI656" i="1"/>
  <c r="AE656" i="1"/>
  <c r="AL656" i="1"/>
  <c r="AL891" i="1"/>
  <c r="AJ891" i="1"/>
  <c r="AB891" i="1"/>
  <c r="AQ891" i="1"/>
  <c r="AK891" i="1"/>
  <c r="AN891" i="1"/>
  <c r="AB732" i="1"/>
  <c r="AK732" i="1"/>
  <c r="AM732" i="1"/>
  <c r="AL732" i="1"/>
  <c r="AC732" i="1"/>
  <c r="AD732" i="1"/>
  <c r="AH864" i="1"/>
  <c r="AK864" i="1"/>
  <c r="AQ864" i="1"/>
  <c r="AO893" i="1"/>
  <c r="AI893" i="1"/>
  <c r="AK893" i="1"/>
  <c r="AA893" i="1"/>
  <c r="AJ893" i="1"/>
  <c r="AP893" i="1"/>
  <c r="AE893" i="1"/>
  <c r="AD893" i="1"/>
  <c r="AH879" i="1"/>
  <c r="AO879" i="1"/>
  <c r="AK879" i="1"/>
  <c r="AN879" i="1"/>
  <c r="AD879" i="1"/>
  <c r="AQ879" i="1"/>
  <c r="AF879" i="1"/>
  <c r="AJ630" i="1"/>
  <c r="AA630" i="1"/>
  <c r="AQ571" i="1"/>
  <c r="AH571" i="1"/>
  <c r="AM666" i="1"/>
  <c r="AG666" i="1"/>
  <c r="AC666" i="1"/>
  <c r="AN666" i="1"/>
  <c r="AL666" i="1"/>
  <c r="AH835" i="1"/>
  <c r="AE835" i="1"/>
  <c r="AI835" i="1"/>
  <c r="AJ835" i="1"/>
  <c r="AL835" i="1"/>
  <c r="AN835" i="1"/>
  <c r="AK835" i="1"/>
  <c r="AB621" i="1"/>
  <c r="AA578" i="1"/>
  <c r="AI906" i="1"/>
  <c r="AD906" i="1"/>
  <c r="AA737" i="1"/>
  <c r="AO737" i="1"/>
  <c r="AP737" i="1"/>
  <c r="AL737" i="1"/>
  <c r="AO803" i="1"/>
  <c r="AM803" i="1"/>
  <c r="AB803" i="1"/>
  <c r="AG803" i="1"/>
  <c r="AC803" i="1"/>
  <c r="AN803" i="1"/>
  <c r="AP803" i="1"/>
  <c r="AL803" i="1"/>
  <c r="AD803" i="1"/>
  <c r="AA803" i="1"/>
  <c r="AJ987" i="1"/>
  <c r="AQ987" i="1"/>
  <c r="AC987" i="1"/>
  <c r="AO987" i="1"/>
  <c r="AN873" i="1"/>
  <c r="AG873" i="1"/>
  <c r="AJ873" i="1"/>
  <c r="AL873" i="1"/>
  <c r="AQ873" i="1"/>
  <c r="AD873" i="1"/>
  <c r="AE710" i="1"/>
  <c r="AF710" i="1"/>
  <c r="AK930" i="1"/>
  <c r="AL930" i="1"/>
  <c r="AC930" i="1"/>
  <c r="AB759" i="1"/>
  <c r="AP759" i="1"/>
  <c r="AH759" i="1"/>
  <c r="AG759" i="1"/>
  <c r="AQ759" i="1"/>
  <c r="AM759" i="1"/>
  <c r="AF759" i="1"/>
  <c r="AI759" i="1"/>
  <c r="AL759" i="1"/>
  <c r="AO759" i="1"/>
  <c r="AC890" i="1"/>
  <c r="AG890" i="1"/>
  <c r="AQ983" i="1"/>
  <c r="AP983" i="1"/>
  <c r="AL954" i="1"/>
  <c r="AA954" i="1"/>
  <c r="AN954" i="1"/>
  <c r="AL884" i="1"/>
  <c r="AM884" i="1"/>
  <c r="AP824" i="1"/>
  <c r="AL824" i="1"/>
  <c r="AA824" i="1"/>
  <c r="AH824" i="1"/>
  <c r="AG980" i="1"/>
  <c r="AD980" i="1"/>
  <c r="AM980" i="1"/>
  <c r="AE793" i="1"/>
  <c r="AJ793" i="1"/>
  <c r="AN793" i="1"/>
  <c r="AL665" i="1"/>
  <c r="AH665" i="1"/>
  <c r="AC618" i="1"/>
  <c r="AO618" i="1"/>
  <c r="AM594" i="1"/>
  <c r="AP594" i="1"/>
  <c r="AQ828" i="1"/>
  <c r="AB828" i="1"/>
  <c r="AA828" i="1"/>
  <c r="AC828" i="1"/>
  <c r="AE601" i="1"/>
  <c r="AB601" i="1"/>
  <c r="AO605" i="1"/>
  <c r="AM669" i="1"/>
  <c r="AE741" i="1"/>
  <c r="AD741" i="1"/>
  <c r="AE783" i="1"/>
  <c r="AN978" i="1"/>
  <c r="AD1004" i="1"/>
  <c r="AA936" i="1"/>
  <c r="AL962" i="1"/>
  <c r="AH962" i="1"/>
  <c r="AP953" i="1"/>
  <c r="AG858" i="1"/>
  <c r="AD854" i="1"/>
  <c r="AJ865" i="1"/>
  <c r="AP914" i="1"/>
  <c r="AB865" i="1"/>
  <c r="AQ788" i="1"/>
  <c r="AF784" i="1"/>
  <c r="AM912" i="1"/>
  <c r="AM826" i="1"/>
  <c r="AC784" i="1"/>
  <c r="AB866" i="1"/>
  <c r="AI866" i="1"/>
  <c r="AL731" i="1"/>
  <c r="AB740" i="1"/>
  <c r="AL812" i="1"/>
  <c r="AN740" i="1"/>
  <c r="AM783" i="1"/>
  <c r="AN1004" i="1"/>
  <c r="AH978" i="1"/>
  <c r="AF1004" i="1"/>
  <c r="AH936" i="1"/>
  <c r="AD962" i="1"/>
  <c r="AG896" i="1"/>
  <c r="AB953" i="1"/>
  <c r="AL858" i="1"/>
  <c r="AI683" i="1"/>
  <c r="AH580" i="1"/>
  <c r="AP580" i="1"/>
  <c r="AM922" i="1"/>
  <c r="AG922" i="1"/>
  <c r="AA922" i="1"/>
  <c r="AG830" i="1"/>
  <c r="AP830" i="1"/>
  <c r="AD830" i="1"/>
  <c r="AE903" i="1"/>
  <c r="AA903" i="1"/>
  <c r="AH903" i="1"/>
  <c r="AB843" i="1"/>
  <c r="AI843" i="1"/>
  <c r="AM843" i="1"/>
  <c r="AG843" i="1"/>
  <c r="AE649" i="1"/>
  <c r="AC621" i="1"/>
  <c r="AE610" i="1"/>
  <c r="AN578" i="1"/>
  <c r="AO566" i="1"/>
  <c r="AD626" i="1"/>
  <c r="AL571" i="1"/>
  <c r="AF983" i="1"/>
  <c r="AN934" i="1"/>
  <c r="AO903" i="1"/>
  <c r="AF862" i="1"/>
  <c r="AA843" i="1"/>
  <c r="AI830" i="1"/>
  <c r="AG827" i="1"/>
  <c r="AL828" i="1"/>
  <c r="AG741" i="1"/>
  <c r="AB684" i="1"/>
  <c r="AP669" i="1"/>
  <c r="AC901" i="1"/>
  <c r="AM901" i="1"/>
  <c r="AH900" i="1"/>
  <c r="AG900" i="1"/>
  <c r="AI900" i="1"/>
  <c r="AE900" i="1"/>
  <c r="AE854" i="1"/>
  <c r="AB854" i="1"/>
  <c r="AK854" i="1"/>
  <c r="AA740" i="1"/>
  <c r="AE740" i="1"/>
  <c r="AA649" i="1"/>
  <c r="AJ621" i="1"/>
  <c r="AO646" i="1"/>
  <c r="AH578" i="1"/>
  <c r="AD571" i="1"/>
  <c r="AA983" i="1"/>
  <c r="AI903" i="1"/>
  <c r="AE843" i="1"/>
  <c r="AA830" i="1"/>
  <c r="AF827" i="1"/>
  <c r="AC922" i="1"/>
  <c r="AG828" i="1"/>
  <c r="AK741" i="1"/>
  <c r="AK676" i="1"/>
  <c r="AG669" i="1"/>
  <c r="AF851" i="1"/>
  <c r="AC851" i="1"/>
  <c r="AE851" i="1"/>
  <c r="AJ794" i="1"/>
  <c r="AE794" i="1"/>
  <c r="AB794" i="1"/>
  <c r="AG862" i="1"/>
  <c r="AK862" i="1"/>
  <c r="AQ862" i="1"/>
  <c r="AD862" i="1"/>
  <c r="AP684" i="1"/>
  <c r="AO684" i="1"/>
  <c r="AC684" i="1"/>
  <c r="AQ649" i="1"/>
  <c r="AC649" i="1"/>
  <c r="AO578" i="1"/>
  <c r="AC646" i="1"/>
  <c r="AJ580" i="1"/>
  <c r="AG571" i="1"/>
  <c r="AK590" i="1"/>
  <c r="AE590" i="1"/>
  <c r="AN983" i="1"/>
  <c r="AD903" i="1"/>
  <c r="AL862" i="1"/>
  <c r="AI862" i="1"/>
  <c r="AQ843" i="1"/>
  <c r="AL830" i="1"/>
  <c r="AP794" i="1"/>
  <c r="AH922" i="1"/>
  <c r="AK851" i="1"/>
  <c r="AA741" i="1"/>
  <c r="AM684" i="1"/>
  <c r="AL580" i="1"/>
  <c r="AI741" i="1"/>
  <c r="AG684" i="1"/>
  <c r="AE983" i="1"/>
  <c r="AO983" i="1"/>
  <c r="AP676" i="1"/>
  <c r="AN676" i="1"/>
  <c r="AL941" i="1"/>
  <c r="AD941" i="1"/>
  <c r="AI750" i="1"/>
  <c r="AK750" i="1"/>
  <c r="AO669" i="1"/>
  <c r="AE669" i="1"/>
  <c r="AP828" i="1"/>
  <c r="AJ828" i="1"/>
  <c r="AO828" i="1"/>
  <c r="AE828" i="1"/>
  <c r="AH828" i="1"/>
  <c r="AI642" i="1"/>
  <c r="AL618" i="1"/>
  <c r="AG646" i="1"/>
  <c r="AC606" i="1"/>
  <c r="AB626" i="1"/>
  <c r="AN580" i="1"/>
  <c r="AH983" i="1"/>
  <c r="AL983" i="1"/>
  <c r="AK903" i="1"/>
  <c r="AM862" i="1"/>
  <c r="AD843" i="1"/>
  <c r="AC843" i="1"/>
  <c r="AN819" i="1"/>
  <c r="AN843" i="1"/>
  <c r="AK890" i="1"/>
  <c r="AN830" i="1"/>
  <c r="AA794" i="1"/>
  <c r="AL922" i="1"/>
  <c r="AP851" i="1"/>
  <c r="AI828" i="1"/>
  <c r="AF828" i="1"/>
  <c r="AD795" i="1"/>
  <c r="AE650" i="1"/>
  <c r="AH954" i="1"/>
  <c r="AO954" i="1"/>
  <c r="AJ954" i="1"/>
  <c r="AF884" i="1"/>
  <c r="AE884" i="1"/>
  <c r="AK884" i="1"/>
  <c r="AJ824" i="1"/>
  <c r="AE824" i="1"/>
  <c r="AC824" i="1"/>
  <c r="AN980" i="1"/>
  <c r="AO980" i="1"/>
  <c r="AE980" i="1"/>
  <c r="AD793" i="1"/>
  <c r="AF793" i="1"/>
  <c r="AG793" i="1"/>
  <c r="AF665" i="1"/>
  <c r="AQ665" i="1"/>
  <c r="AK800" i="1"/>
  <c r="AH800" i="1"/>
  <c r="AE678" i="1"/>
  <c r="AF678" i="1"/>
  <c r="AQ906" i="1"/>
  <c r="AN906" i="1"/>
  <c r="AM906" i="1"/>
  <c r="AB737" i="1"/>
  <c r="AQ737" i="1"/>
  <c r="AH737" i="1"/>
  <c r="AM737" i="1"/>
  <c r="AD737" i="1"/>
  <c r="AJ649" i="1"/>
  <c r="AN610" i="1"/>
  <c r="AG606" i="1"/>
  <c r="AE646" i="1"/>
  <c r="AD606" i="1"/>
  <c r="AH626" i="1"/>
  <c r="AK621" i="1"/>
  <c r="AP621" i="1"/>
  <c r="AD621" i="1"/>
  <c r="AO572" i="1"/>
  <c r="AC572" i="1"/>
  <c r="AP578" i="1"/>
  <c r="AB578" i="1"/>
  <c r="AB983" i="1"/>
  <c r="AM983" i="1"/>
  <c r="AP903" i="1"/>
  <c r="AP862" i="1"/>
  <c r="AC794" i="1"/>
  <c r="AO890" i="1"/>
  <c r="AD827" i="1"/>
  <c r="AO922" i="1"/>
  <c r="AQ851" i="1"/>
  <c r="AM828" i="1"/>
  <c r="AN828" i="1"/>
  <c r="AG795" i="1"/>
  <c r="AP1004" i="1"/>
  <c r="AG1004" i="1"/>
  <c r="AD865" i="1"/>
  <c r="AE865" i="1"/>
  <c r="AF865" i="1"/>
  <c r="AP865" i="1"/>
  <c r="AQ865" i="1"/>
  <c r="AO865" i="1"/>
  <c r="AJ812" i="1"/>
  <c r="AG812" i="1"/>
  <c r="AO812" i="1"/>
  <c r="AD812" i="1"/>
  <c r="AF866" i="1"/>
  <c r="AA866" i="1"/>
  <c r="AK866" i="1"/>
  <c r="AO788" i="1"/>
  <c r="AA788" i="1"/>
  <c r="AO953" i="1"/>
  <c r="AH953" i="1"/>
  <c r="AK953" i="1"/>
  <c r="AM953" i="1"/>
  <c r="AJ953" i="1"/>
  <c r="AO914" i="1"/>
  <c r="AQ914" i="1"/>
  <c r="AC914" i="1"/>
  <c r="AG914" i="1"/>
  <c r="AD914" i="1"/>
  <c r="AE914" i="1"/>
  <c r="AD784" i="1"/>
  <c r="AK784" i="1"/>
  <c r="AO784" i="1"/>
  <c r="AG912" i="1"/>
  <c r="AL912" i="1"/>
  <c r="AK912" i="1"/>
  <c r="AQ912" i="1"/>
  <c r="AJ912" i="1"/>
  <c r="AQ853" i="1"/>
  <c r="AH853" i="1"/>
  <c r="AG853" i="1"/>
  <c r="AB731" i="1"/>
  <c r="AO731" i="1"/>
  <c r="AA731" i="1"/>
  <c r="AK658" i="1"/>
  <c r="AN658" i="1"/>
  <c r="AJ658" i="1"/>
  <c r="AH658" i="1"/>
  <c r="AF646" i="1"/>
  <c r="AF580" i="1"/>
  <c r="AI637" i="1"/>
  <c r="AM646" i="1"/>
  <c r="AF606" i="1"/>
  <c r="AA626" i="1"/>
  <c r="AE580" i="1"/>
  <c r="AC983" i="1"/>
  <c r="AQ903" i="1"/>
  <c r="AE862" i="1"/>
  <c r="AN890" i="1"/>
  <c r="AO827" i="1"/>
  <c r="AK828" i="1"/>
  <c r="AG750" i="1"/>
  <c r="AK684" i="1"/>
  <c r="AC678" i="1"/>
  <c r="AA669" i="1"/>
  <c r="AB665" i="1"/>
  <c r="AA718" i="1"/>
  <c r="AI949" i="1"/>
  <c r="AJ864" i="1"/>
  <c r="AO864" i="1"/>
  <c r="AC864" i="1"/>
  <c r="AB864" i="1"/>
  <c r="AP937" i="1"/>
  <c r="AG909" i="1"/>
  <c r="AL846" i="1"/>
  <c r="AN874" i="1"/>
  <c r="AP746" i="1"/>
  <c r="AO723" i="1"/>
  <c r="AD654" i="1"/>
  <c r="AJ943" i="1"/>
  <c r="AF943" i="1"/>
  <c r="AI780" i="1"/>
  <c r="AD687" i="1"/>
  <c r="AM670" i="1"/>
  <c r="AH758" i="1"/>
  <c r="AF801" i="1"/>
  <c r="AK801" i="1"/>
  <c r="AC826" i="1"/>
  <c r="AQ826" i="1"/>
  <c r="AC706" i="1"/>
  <c r="AI706" i="1"/>
  <c r="AO778" i="1"/>
  <c r="AH778" i="1"/>
  <c r="AP847" i="1"/>
  <c r="AM808" i="1"/>
  <c r="AP649" i="1"/>
  <c r="AF649" i="1"/>
  <c r="AH625" i="1"/>
  <c r="AK595" i="1"/>
  <c r="AE566" i="1"/>
  <c r="AM580" i="1"/>
  <c r="AG847" i="1"/>
  <c r="AD808" i="1"/>
  <c r="AC808" i="1"/>
  <c r="AO687" i="1"/>
  <c r="AC758" i="1"/>
  <c r="AL670" i="1"/>
  <c r="AL890" i="1"/>
  <c r="AI890" i="1"/>
  <c r="AI827" i="1"/>
  <c r="AN827" i="1"/>
  <c r="AK983" i="1"/>
  <c r="AI983" i="1"/>
  <c r="AJ983" i="1"/>
  <c r="AN795" i="1"/>
  <c r="AF795" i="1"/>
  <c r="AI795" i="1"/>
  <c r="AH676" i="1"/>
  <c r="AD676" i="1"/>
  <c r="AI676" i="1"/>
  <c r="AL897" i="1"/>
  <c r="AQ897" i="1"/>
  <c r="AC897" i="1"/>
  <c r="AE897" i="1"/>
  <c r="AB897" i="1"/>
  <c r="AM972" i="1"/>
  <c r="AK897" i="1"/>
  <c r="AH576" i="1"/>
  <c r="AB994" i="1"/>
  <c r="AD847" i="1"/>
  <c r="AQ847" i="1"/>
  <c r="AG897" i="1"/>
  <c r="AJ897" i="1"/>
  <c r="AA753" i="1"/>
  <c r="AF687" i="1"/>
  <c r="AN975" i="1"/>
  <c r="AA975" i="1"/>
  <c r="AB758" i="1"/>
  <c r="AM758" i="1"/>
  <c r="AO758" i="1"/>
  <c r="AL758" i="1"/>
  <c r="AF758" i="1"/>
  <c r="AK758" i="1"/>
  <c r="AP808" i="1"/>
  <c r="AB808" i="1"/>
  <c r="AG808" i="1"/>
  <c r="AA808" i="1"/>
  <c r="AD618" i="1"/>
  <c r="AI600" i="1"/>
  <c r="AC600" i="1"/>
  <c r="AB610" i="1"/>
  <c r="AQ610" i="1"/>
  <c r="AL606" i="1"/>
  <c r="AI606" i="1"/>
  <c r="AH646" i="1"/>
  <c r="AA646" i="1"/>
  <c r="AL626" i="1"/>
  <c r="AF626" i="1"/>
  <c r="AA994" i="1"/>
  <c r="AN919" i="1"/>
  <c r="AO847" i="1"/>
  <c r="AM847" i="1"/>
  <c r="AF847" i="1"/>
  <c r="AH897" i="1"/>
  <c r="AF897" i="1"/>
  <c r="AL808" i="1"/>
  <c r="AI670" i="1"/>
  <c r="AG687" i="1"/>
  <c r="AI758" i="1"/>
  <c r="AQ841" i="1"/>
  <c r="AI841" i="1"/>
  <c r="AG919" i="1"/>
  <c r="AI847" i="1"/>
  <c r="AN847" i="1"/>
  <c r="AI897" i="1"/>
  <c r="AO897" i="1"/>
  <c r="AJ808" i="1"/>
  <c r="AI808" i="1"/>
  <c r="AJ687" i="1"/>
  <c r="AI687" i="1"/>
  <c r="AE758" i="1"/>
  <c r="AB796" i="1"/>
  <c r="AH796" i="1"/>
  <c r="AL796" i="1"/>
  <c r="AD796" i="1"/>
  <c r="AA796" i="1"/>
  <c r="AC796" i="1"/>
  <c r="AN637" i="1"/>
  <c r="AG637" i="1"/>
  <c r="AB594" i="1"/>
  <c r="AC594" i="1"/>
  <c r="AK847" i="1"/>
  <c r="AN897" i="1"/>
  <c r="AM897" i="1"/>
  <c r="AF808" i="1"/>
  <c r="AH699" i="1"/>
  <c r="AN758" i="1"/>
  <c r="AM903" i="1"/>
  <c r="AC903" i="1"/>
  <c r="AE744" i="1"/>
  <c r="AL744" i="1"/>
  <c r="AB744" i="1"/>
  <c r="AH843" i="1"/>
  <c r="AP843" i="1"/>
  <c r="AJ843" i="1"/>
  <c r="AL843" i="1"/>
  <c r="AD684" i="1"/>
  <c r="AJ684" i="1"/>
  <c r="AF684" i="1"/>
  <c r="AQ684" i="1"/>
  <c r="AB847" i="1"/>
  <c r="AA847" i="1"/>
  <c r="AA687" i="1"/>
  <c r="AB687" i="1"/>
  <c r="AP687" i="1"/>
  <c r="AM687" i="1"/>
  <c r="AH687" i="1"/>
  <c r="AK637" i="1"/>
  <c r="AN594" i="1"/>
  <c r="AF636" i="1"/>
  <c r="AO636" i="1"/>
  <c r="AQ591" i="1"/>
  <c r="AD591" i="1"/>
  <c r="AL847" i="1"/>
  <c r="AP897" i="1"/>
  <c r="AH808" i="1"/>
  <c r="AN808" i="1"/>
  <c r="AK687" i="1"/>
  <c r="AA758" i="1"/>
  <c r="AJ854" i="1"/>
  <c r="AL854" i="1"/>
  <c r="AP740" i="1"/>
  <c r="AI740" i="1"/>
  <c r="AF740" i="1"/>
  <c r="AH740" i="1"/>
  <c r="AO740" i="1"/>
  <c r="AI715" i="1"/>
  <c r="AD715" i="1"/>
  <c r="AH732" i="1"/>
  <c r="AF891" i="1"/>
  <c r="AN732" i="1"/>
  <c r="AK948" i="1"/>
  <c r="AQ714" i="1"/>
  <c r="AH714" i="1"/>
  <c r="AO732" i="1"/>
  <c r="AD802" i="1"/>
  <c r="AB884" i="1"/>
  <c r="AD954" i="1"/>
  <c r="AG954" i="1"/>
  <c r="AA928" i="1"/>
  <c r="AN884" i="1"/>
  <c r="AJ914" i="1"/>
  <c r="AA914" i="1"/>
  <c r="AK793" i="1"/>
  <c r="AH784" i="1"/>
  <c r="AH912" i="1"/>
  <c r="AM765" i="1"/>
  <c r="AD828" i="1"/>
  <c r="AI752" i="1"/>
  <c r="AD824" i="1"/>
  <c r="AG824" i="1"/>
  <c r="AK692" i="1"/>
  <c r="AD688" i="1"/>
  <c r="AN665" i="1"/>
  <c r="AE979" i="1"/>
  <c r="AA761" i="1"/>
  <c r="AG702" i="1"/>
  <c r="AJ732" i="1"/>
  <c r="AJ789" i="1"/>
  <c r="AI824" i="1"/>
  <c r="AB824" i="1"/>
  <c r="AP688" i="1"/>
  <c r="AG665" i="1"/>
  <c r="AL793" i="1"/>
  <c r="AO824" i="1"/>
  <c r="AA688" i="1"/>
  <c r="AP665" i="1"/>
  <c r="AH832" i="1"/>
  <c r="AE832" i="1"/>
  <c r="AJ832" i="1"/>
  <c r="AK832" i="1"/>
  <c r="AB832" i="1"/>
  <c r="AQ832" i="1"/>
  <c r="AE632" i="1"/>
  <c r="AD832" i="1"/>
  <c r="AL832" i="1"/>
  <c r="AP683" i="1"/>
  <c r="AQ683" i="1"/>
  <c r="AQ780" i="1"/>
  <c r="AN780" i="1"/>
  <c r="AB780" i="1"/>
  <c r="AE780" i="1"/>
  <c r="AL780" i="1"/>
  <c r="AK780" i="1"/>
  <c r="AG780" i="1"/>
  <c r="AB670" i="1"/>
  <c r="AG670" i="1"/>
  <c r="AQ670" i="1"/>
  <c r="AF670" i="1"/>
  <c r="AD670" i="1"/>
  <c r="AK753" i="1"/>
  <c r="AP753" i="1"/>
  <c r="AB753" i="1"/>
  <c r="AG753" i="1"/>
  <c r="AM753" i="1"/>
  <c r="AQ753" i="1"/>
  <c r="AN699" i="1"/>
  <c r="AC699" i="1"/>
  <c r="AI699" i="1"/>
  <c r="AB699" i="1"/>
  <c r="AA699" i="1"/>
  <c r="AK699" i="1"/>
  <c r="AP699" i="1"/>
  <c r="AM699" i="1"/>
  <c r="AG628" i="1"/>
  <c r="AK576" i="1"/>
  <c r="AD994" i="1"/>
  <c r="AQ994" i="1"/>
  <c r="AF972" i="1"/>
  <c r="AF981" i="1"/>
  <c r="AJ919" i="1"/>
  <c r="AP896" i="1"/>
  <c r="AI839" i="1"/>
  <c r="AD839" i="1"/>
  <c r="AC841" i="1"/>
  <c r="AC832" i="1"/>
  <c r="AL841" i="1"/>
  <c r="AP832" i="1"/>
  <c r="AG736" i="1"/>
  <c r="AP715" i="1"/>
  <c r="AH670" i="1"/>
  <c r="AC670" i="1"/>
  <c r="AK670" i="1"/>
  <c r="AH890" i="1"/>
  <c r="AJ890" i="1"/>
  <c r="AM890" i="1"/>
  <c r="AD890" i="1"/>
  <c r="AF890" i="1"/>
  <c r="AE890" i="1"/>
  <c r="AP890" i="1"/>
  <c r="AQ890" i="1"/>
  <c r="AB890" i="1"/>
  <c r="AQ827" i="1"/>
  <c r="AM827" i="1"/>
  <c r="AH827" i="1"/>
  <c r="AE827" i="1"/>
  <c r="AC827" i="1"/>
  <c r="AJ827" i="1"/>
  <c r="AL827" i="1"/>
  <c r="AB827" i="1"/>
  <c r="AA827" i="1"/>
  <c r="AB795" i="1"/>
  <c r="AP795" i="1"/>
  <c r="AL795" i="1"/>
  <c r="AC795" i="1"/>
  <c r="AA795" i="1"/>
  <c r="AO795" i="1"/>
  <c r="AK795" i="1"/>
  <c r="AM795" i="1"/>
  <c r="AF676" i="1"/>
  <c r="AO676" i="1"/>
  <c r="AM676" i="1"/>
  <c r="AA676" i="1"/>
  <c r="AB676" i="1"/>
  <c r="AE676" i="1"/>
  <c r="AJ676" i="1"/>
  <c r="AL676" i="1"/>
  <c r="AH826" i="1"/>
  <c r="AP826" i="1"/>
  <c r="AD826" i="1"/>
  <c r="AF826" i="1"/>
  <c r="AA826" i="1"/>
  <c r="AJ826" i="1"/>
  <c r="AK826" i="1"/>
  <c r="AB826" i="1"/>
  <c r="AO826" i="1"/>
  <c r="AP706" i="1"/>
  <c r="AF706" i="1"/>
  <c r="AN706" i="1"/>
  <c r="AM706" i="1"/>
  <c r="AB706" i="1"/>
  <c r="AE706" i="1"/>
  <c r="AJ706" i="1"/>
  <c r="AP848" i="1"/>
  <c r="AE848" i="1"/>
  <c r="AN848" i="1"/>
  <c r="AO848" i="1"/>
  <c r="AJ628" i="1"/>
  <c r="AP606" i="1"/>
  <c r="AE576" i="1"/>
  <c r="AE571" i="1"/>
  <c r="AL994" i="1"/>
  <c r="AN972" i="1"/>
  <c r="AM981" i="1"/>
  <c r="AB919" i="1"/>
  <c r="AA896" i="1"/>
  <c r="AE841" i="1"/>
  <c r="AK839" i="1"/>
  <c r="AG832" i="1"/>
  <c r="AH675" i="1"/>
  <c r="AF699" i="1"/>
  <c r="AQ755" i="1"/>
  <c r="AF669" i="1"/>
  <c r="AK669" i="1"/>
  <c r="AH669" i="1"/>
  <c r="AC669" i="1"/>
  <c r="AN669" i="1"/>
  <c r="AQ669" i="1"/>
  <c r="AB669" i="1"/>
  <c r="AI680" i="1"/>
  <c r="AL680" i="1"/>
  <c r="AC680" i="1"/>
  <c r="AB680" i="1"/>
  <c r="AQ680" i="1"/>
  <c r="AG680" i="1"/>
  <c r="AP680" i="1"/>
  <c r="AD810" i="1"/>
  <c r="AJ810" i="1"/>
  <c r="AO810" i="1"/>
  <c r="AK810" i="1"/>
  <c r="AA810" i="1"/>
  <c r="AP810" i="1"/>
  <c r="AI810" i="1"/>
  <c r="AH810" i="1"/>
  <c r="AG810" i="1"/>
  <c r="AG881" i="1"/>
  <c r="AC881" i="1"/>
  <c r="AQ881" i="1"/>
  <c r="AF881" i="1"/>
  <c r="AI881" i="1"/>
  <c r="AD881" i="1"/>
  <c r="AA881" i="1"/>
  <c r="AO881" i="1"/>
  <c r="AH829" i="1"/>
  <c r="AG829" i="1"/>
  <c r="AI829" i="1"/>
  <c r="AJ829" i="1"/>
  <c r="AL829" i="1"/>
  <c r="AB829" i="1"/>
  <c r="AA829" i="1"/>
  <c r="AN829" i="1"/>
  <c r="AK829" i="1"/>
  <c r="AC767" i="1"/>
  <c r="AJ767" i="1"/>
  <c r="AE767" i="1"/>
  <c r="AQ767" i="1"/>
  <c r="AH767" i="1"/>
  <c r="AN767" i="1"/>
  <c r="AP767" i="1"/>
  <c r="AA767" i="1"/>
  <c r="AO767" i="1"/>
  <c r="AF820" i="1"/>
  <c r="AG820" i="1"/>
  <c r="AH820" i="1"/>
  <c r="AP820" i="1"/>
  <c r="AO820" i="1"/>
  <c r="AE820" i="1"/>
  <c r="AM820" i="1"/>
  <c r="AQ820" i="1"/>
  <c r="AL820" i="1"/>
  <c r="AG694" i="1"/>
  <c r="AD694" i="1"/>
  <c r="AJ694" i="1"/>
  <c r="AP694" i="1"/>
  <c r="AF694" i="1"/>
  <c r="AM694" i="1"/>
  <c r="AO694" i="1"/>
  <c r="AA715" i="1"/>
  <c r="AC715" i="1"/>
  <c r="AF715" i="1"/>
  <c r="AJ715" i="1"/>
  <c r="AE715" i="1"/>
  <c r="AG715" i="1"/>
  <c r="AN715" i="1"/>
  <c r="AF994" i="1"/>
  <c r="AE994" i="1"/>
  <c r="AG972" i="1"/>
  <c r="AQ919" i="1"/>
  <c r="AK919" i="1"/>
  <c r="AO896" i="1"/>
  <c r="AI896" i="1"/>
  <c r="AM841" i="1"/>
  <c r="AM832" i="1"/>
  <c r="AC839" i="1"/>
  <c r="AP841" i="1"/>
  <c r="AP839" i="1"/>
  <c r="AF832" i="1"/>
  <c r="AO736" i="1"/>
  <c r="AC780" i="1"/>
  <c r="AP675" i="1"/>
  <c r="AJ699" i="1"/>
  <c r="AQ715" i="1"/>
  <c r="AN798" i="1"/>
  <c r="AQ798" i="1"/>
  <c r="AB798" i="1"/>
  <c r="AE798" i="1"/>
  <c r="AL798" i="1"/>
  <c r="AA798" i="1"/>
  <c r="AI994" i="1"/>
  <c r="AH715" i="1"/>
  <c r="AA801" i="1"/>
  <c r="AJ801" i="1"/>
  <c r="AQ801" i="1"/>
  <c r="AB801" i="1"/>
  <c r="AG801" i="1"/>
  <c r="AD801" i="1"/>
  <c r="AH801" i="1"/>
  <c r="AN801" i="1"/>
  <c r="AP801" i="1"/>
  <c r="AI736" i="1"/>
  <c r="AM736" i="1"/>
  <c r="AB736" i="1"/>
  <c r="AD736" i="1"/>
  <c r="AJ736" i="1"/>
  <c r="AK736" i="1"/>
  <c r="AN755" i="1"/>
  <c r="AI755" i="1"/>
  <c r="AK755" i="1"/>
  <c r="AO755" i="1"/>
  <c r="AB755" i="1"/>
  <c r="AM755" i="1"/>
  <c r="AP755" i="1"/>
  <c r="AH755" i="1"/>
  <c r="AE755" i="1"/>
  <c r="AG994" i="1"/>
  <c r="AM994" i="1"/>
  <c r="AO972" i="1"/>
  <c r="AH919" i="1"/>
  <c r="AE919" i="1"/>
  <c r="AM896" i="1"/>
  <c r="AQ896" i="1"/>
  <c r="AG841" i="1"/>
  <c r="AG839" i="1"/>
  <c r="AN832" i="1"/>
  <c r="AN736" i="1"/>
  <c r="AD780" i="1"/>
  <c r="AE736" i="1"/>
  <c r="AD753" i="1"/>
  <c r="AL699" i="1"/>
  <c r="AB715" i="1"/>
  <c r="AJ755" i="1"/>
  <c r="AF853" i="1"/>
  <c r="AK853" i="1"/>
  <c r="AP853" i="1"/>
  <c r="AC853" i="1"/>
  <c r="AE853" i="1"/>
  <c r="AM853" i="1"/>
  <c r="AO853" i="1"/>
  <c r="AH731" i="1"/>
  <c r="AF731" i="1"/>
  <c r="AG731" i="1"/>
  <c r="AK731" i="1"/>
  <c r="AI731" i="1"/>
  <c r="AC658" i="1"/>
  <c r="AP658" i="1"/>
  <c r="AM658" i="1"/>
  <c r="AQ658" i="1"/>
  <c r="AL658" i="1"/>
  <c r="AI658" i="1"/>
  <c r="AD658" i="1"/>
  <c r="AA658" i="1"/>
  <c r="AA675" i="1"/>
  <c r="AJ675" i="1"/>
  <c r="AM649" i="1"/>
  <c r="AK628" i="1"/>
  <c r="AQ621" i="1"/>
  <c r="AH610" i="1"/>
  <c r="AQ566" i="1"/>
  <c r="AG566" i="1"/>
  <c r="AQ646" i="1"/>
  <c r="AN564" i="1"/>
  <c r="AG610" i="1"/>
  <c r="AM606" i="1"/>
  <c r="AN626" i="1"/>
  <c r="AE626" i="1"/>
  <c r="AA580" i="1"/>
  <c r="AB569" i="1"/>
  <c r="AI571" i="1"/>
  <c r="AK994" i="1"/>
  <c r="AH994" i="1"/>
  <c r="AL972" i="1"/>
  <c r="AH972" i="1"/>
  <c r="AP919" i="1"/>
  <c r="AM919" i="1"/>
  <c r="AF896" i="1"/>
  <c r="AM839" i="1"/>
  <c r="AE801" i="1"/>
  <c r="AL753" i="1"/>
  <c r="AA736" i="1"/>
  <c r="AO780" i="1"/>
  <c r="AK683" i="1"/>
  <c r="AJ683" i="1"/>
  <c r="AQ675" i="1"/>
  <c r="AD699" i="1"/>
  <c r="AL715" i="1"/>
  <c r="AG755" i="1"/>
  <c r="AF922" i="1"/>
  <c r="AJ922" i="1"/>
  <c r="AE922" i="1"/>
  <c r="AP922" i="1"/>
  <c r="AQ922" i="1"/>
  <c r="AK922" i="1"/>
  <c r="AD922" i="1"/>
  <c r="AI922" i="1"/>
  <c r="AN922" i="1"/>
  <c r="AG851" i="1"/>
  <c r="AI851" i="1"/>
  <c r="AJ851" i="1"/>
  <c r="AO851" i="1"/>
  <c r="AM851" i="1"/>
  <c r="AB851" i="1"/>
  <c r="AD851" i="1"/>
  <c r="AN851" i="1"/>
  <c r="AL851" i="1"/>
  <c r="AM794" i="1"/>
  <c r="AH794" i="1"/>
  <c r="AL794" i="1"/>
  <c r="AI794" i="1"/>
  <c r="AN794" i="1"/>
  <c r="AQ794" i="1"/>
  <c r="AF794" i="1"/>
  <c r="AG794" i="1"/>
  <c r="AE830" i="1"/>
  <c r="AC830" i="1"/>
  <c r="AJ830" i="1"/>
  <c r="AK830" i="1"/>
  <c r="AH830" i="1"/>
  <c r="AB830" i="1"/>
  <c r="AO830" i="1"/>
  <c r="AQ830" i="1"/>
  <c r="AM830" i="1"/>
  <c r="AQ741" i="1"/>
  <c r="AJ741" i="1"/>
  <c r="AP741" i="1"/>
  <c r="AC741" i="1"/>
  <c r="AL741" i="1"/>
  <c r="AH741" i="1"/>
  <c r="AB741" i="1"/>
  <c r="AO741" i="1"/>
  <c r="AM741" i="1"/>
  <c r="AH874" i="1"/>
  <c r="AB874" i="1"/>
  <c r="AM874" i="1"/>
  <c r="AK874" i="1"/>
  <c r="AE874" i="1"/>
  <c r="AJ874" i="1"/>
  <c r="AQ874" i="1"/>
  <c r="AG874" i="1"/>
  <c r="AA746" i="1"/>
  <c r="AL746" i="1"/>
  <c r="AO746" i="1"/>
  <c r="AD746" i="1"/>
  <c r="AJ746" i="1"/>
  <c r="AN746" i="1"/>
  <c r="AI746" i="1"/>
  <c r="AH846" i="1"/>
  <c r="AQ846" i="1"/>
  <c r="AG846" i="1"/>
  <c r="AP846" i="1"/>
  <c r="AF723" i="1"/>
  <c r="AK723" i="1"/>
  <c r="AD723" i="1"/>
  <c r="AI723" i="1"/>
  <c r="AM723" i="1"/>
  <c r="AA723" i="1"/>
  <c r="AC723" i="1"/>
  <c r="AN654" i="1"/>
  <c r="AA654" i="1"/>
  <c r="AC654" i="1"/>
  <c r="AM654" i="1"/>
  <c r="AO654" i="1"/>
  <c r="AE654" i="1"/>
  <c r="AB654" i="1"/>
  <c r="AA576" i="1"/>
  <c r="AC994" i="1"/>
  <c r="AH839" i="1"/>
  <c r="AQ839" i="1"/>
  <c r="AE839" i="1"/>
  <c r="AJ839" i="1"/>
  <c r="AL839" i="1"/>
  <c r="AB839" i="1"/>
  <c r="AA839" i="1"/>
  <c r="AH841" i="1"/>
  <c r="AB841" i="1"/>
  <c r="AA841" i="1"/>
  <c r="AN841" i="1"/>
  <c r="AK841" i="1"/>
  <c r="AF841" i="1"/>
  <c r="AO649" i="1"/>
  <c r="AQ644" i="1"/>
  <c r="AJ610" i="1"/>
  <c r="AN646" i="1"/>
  <c r="AG564" i="1"/>
  <c r="AD646" i="1"/>
  <c r="AL610" i="1"/>
  <c r="AK606" i="1"/>
  <c r="AJ578" i="1"/>
  <c r="AP626" i="1"/>
  <c r="AB580" i="1"/>
  <c r="AF640" i="1"/>
  <c r="AQ972" i="1"/>
  <c r="AO994" i="1"/>
  <c r="AI972" i="1"/>
  <c r="AO841" i="1"/>
  <c r="AO832" i="1"/>
  <c r="AJ841" i="1"/>
  <c r="AN839" i="1"/>
  <c r="AI801" i="1"/>
  <c r="AH753" i="1"/>
  <c r="AH780" i="1"/>
  <c r="AE753" i="1"/>
  <c r="AK675" i="1"/>
  <c r="AH683" i="1"/>
  <c r="AO699" i="1"/>
  <c r="AM715" i="1"/>
  <c r="AE670" i="1"/>
  <c r="AL755" i="1"/>
  <c r="AP849" i="1"/>
  <c r="AG849" i="1"/>
  <c r="AP776" i="1"/>
  <c r="AE776" i="1"/>
  <c r="AL776" i="1"/>
  <c r="AG814" i="1"/>
  <c r="AB814" i="1"/>
  <c r="AC814" i="1"/>
  <c r="AG724" i="1"/>
  <c r="AQ724" i="1"/>
  <c r="AD744" i="1"/>
  <c r="AN744" i="1"/>
  <c r="AG744" i="1"/>
  <c r="AK744" i="1"/>
  <c r="AA744" i="1"/>
  <c r="AP744" i="1"/>
  <c r="AO744" i="1"/>
  <c r="AM744" i="1"/>
  <c r="AP738" i="1"/>
  <c r="AO738" i="1"/>
  <c r="AM738" i="1"/>
  <c r="AO656" i="1"/>
  <c r="AN656" i="1"/>
  <c r="AM656" i="1"/>
  <c r="AN702" i="1"/>
  <c r="AO948" i="1"/>
  <c r="AN997" i="1"/>
  <c r="AK997" i="1"/>
  <c r="AC738" i="1"/>
  <c r="AA738" i="1"/>
  <c r="AH656" i="1"/>
  <c r="AG656" i="1"/>
  <c r="AH809" i="1"/>
  <c r="AI702" i="1"/>
  <c r="AQ738" i="1"/>
  <c r="AK738" i="1"/>
  <c r="AP656" i="1"/>
  <c r="AC656" i="1"/>
  <c r="AC818" i="1"/>
  <c r="AQ702" i="1"/>
  <c r="AP940" i="1"/>
  <c r="AH940" i="1"/>
  <c r="AN940" i="1"/>
  <c r="AH738" i="1"/>
  <c r="AQ656" i="1"/>
  <c r="AK668" i="1"/>
  <c r="AF668" i="1"/>
  <c r="AP692" i="1"/>
  <c r="AB692" i="1"/>
  <c r="AI692" i="1"/>
  <c r="AE778" i="1"/>
  <c r="AC778" i="1"/>
  <c r="AI747" i="1"/>
  <c r="AK747" i="1"/>
  <c r="AD650" i="1"/>
  <c r="AI650" i="1"/>
  <c r="AN1009" i="1"/>
  <c r="AJ1009" i="1"/>
  <c r="AL742" i="1"/>
  <c r="AA742" i="1"/>
  <c r="AG710" i="1"/>
  <c r="AO710" i="1"/>
  <c r="AM710" i="1"/>
  <c r="AK710" i="1"/>
  <c r="AN649" i="1"/>
  <c r="AH649" i="1"/>
  <c r="AC644" i="1"/>
  <c r="AE621" i="1"/>
  <c r="AD636" i="1"/>
  <c r="AC610" i="1"/>
  <c r="AI610" i="1"/>
  <c r="AM590" i="1"/>
  <c r="AB646" i="1"/>
  <c r="AI646" i="1"/>
  <c r="AN566" i="1"/>
  <c r="AO606" i="1"/>
  <c r="AC601" i="1"/>
  <c r="AL601" i="1"/>
  <c r="AJ626" i="1"/>
  <c r="AM626" i="1"/>
  <c r="AI580" i="1"/>
  <c r="AD580" i="1"/>
  <c r="AB571" i="1"/>
  <c r="AO571" i="1"/>
  <c r="AE572" i="1"/>
  <c r="AF1009" i="1"/>
  <c r="AL1009" i="1"/>
  <c r="AQ974" i="1"/>
  <c r="AK979" i="1"/>
  <c r="AP934" i="1"/>
  <c r="AA934" i="1"/>
  <c r="AB928" i="1"/>
  <c r="AI928" i="1"/>
  <c r="AG819" i="1"/>
  <c r="AQ819" i="1"/>
  <c r="AB819" i="1"/>
  <c r="AN899" i="1"/>
  <c r="AP899" i="1"/>
  <c r="AF845" i="1"/>
  <c r="AP836" i="1"/>
  <c r="AD861" i="1"/>
  <c r="AB861" i="1"/>
  <c r="AQ797" i="1"/>
  <c r="AJ797" i="1"/>
  <c r="AJ752" i="1"/>
  <c r="AI778" i="1"/>
  <c r="AB778" i="1"/>
  <c r="AK742" i="1"/>
  <c r="AD742" i="1"/>
  <c r="AO692" i="1"/>
  <c r="AG692" i="1"/>
  <c r="AG747" i="1"/>
  <c r="AA747" i="1"/>
  <c r="AO650" i="1"/>
  <c r="AM650" i="1"/>
  <c r="AE665" i="1"/>
  <c r="AF741" i="1"/>
  <c r="AN741" i="1"/>
  <c r="AG979" i="1"/>
  <c r="AB710" i="1"/>
  <c r="AI734" i="1"/>
  <c r="AL734" i="1"/>
  <c r="AO734" i="1"/>
  <c r="AH803" i="1"/>
  <c r="AL636" i="1"/>
  <c r="AF590" i="1"/>
  <c r="AD601" i="1"/>
  <c r="AG1009" i="1"/>
  <c r="AE1009" i="1"/>
  <c r="AJ974" i="1"/>
  <c r="AP979" i="1"/>
  <c r="AD979" i="1"/>
  <c r="AG934" i="1"/>
  <c r="AI934" i="1"/>
  <c r="AP928" i="1"/>
  <c r="AQ928" i="1"/>
  <c r="AK819" i="1"/>
  <c r="AJ819" i="1"/>
  <c r="AA899" i="1"/>
  <c r="AB899" i="1"/>
  <c r="AK845" i="1"/>
  <c r="AN845" i="1"/>
  <c r="AG836" i="1"/>
  <c r="AM797" i="1"/>
  <c r="AO861" i="1"/>
  <c r="AJ861" i="1"/>
  <c r="AI797" i="1"/>
  <c r="AD752" i="1"/>
  <c r="AC710" i="1"/>
  <c r="AA778" i="1"/>
  <c r="AJ778" i="1"/>
  <c r="AN742" i="1"/>
  <c r="AE742" i="1"/>
  <c r="AA692" i="1"/>
  <c r="AH692" i="1"/>
  <c r="AJ747" i="1"/>
  <c r="AQ747" i="1"/>
  <c r="AB650" i="1"/>
  <c r="AH634" i="1"/>
  <c r="AE636" i="1"/>
  <c r="AM601" i="1"/>
  <c r="AK588" i="1"/>
  <c r="AH1009" i="1"/>
  <c r="AM1009" i="1"/>
  <c r="AI979" i="1"/>
  <c r="AF974" i="1"/>
  <c r="AM979" i="1"/>
  <c r="AL979" i="1"/>
  <c r="AL934" i="1"/>
  <c r="AQ934" i="1"/>
  <c r="AD928" i="1"/>
  <c r="AI819" i="1"/>
  <c r="AI845" i="1"/>
  <c r="AC845" i="1"/>
  <c r="AA819" i="1"/>
  <c r="AC899" i="1"/>
  <c r="AK899" i="1"/>
  <c r="AA845" i="1"/>
  <c r="AB845" i="1"/>
  <c r="AQ836" i="1"/>
  <c r="AC861" i="1"/>
  <c r="AE861" i="1"/>
  <c r="AK797" i="1"/>
  <c r="AL752" i="1"/>
  <c r="AK778" i="1"/>
  <c r="AO742" i="1"/>
  <c r="AM742" i="1"/>
  <c r="AC692" i="1"/>
  <c r="AQ692" i="1"/>
  <c r="AC747" i="1"/>
  <c r="AF650" i="1"/>
  <c r="AJ650" i="1"/>
  <c r="AA665" i="1"/>
  <c r="AI665" i="1"/>
  <c r="AJ758" i="1"/>
  <c r="AQ758" i="1"/>
  <c r="AP758" i="1"/>
  <c r="AC687" i="1"/>
  <c r="AE687" i="1"/>
  <c r="AL687" i="1"/>
  <c r="AF746" i="1"/>
  <c r="AM746" i="1"/>
  <c r="AQ746" i="1"/>
  <c r="AB853" i="1"/>
  <c r="AD853" i="1"/>
  <c r="AJ731" i="1"/>
  <c r="AQ731" i="1"/>
  <c r="AN710" i="1"/>
  <c r="AL649" i="1"/>
  <c r="AI649" i="1"/>
  <c r="AP634" i="1"/>
  <c r="AA642" i="1"/>
  <c r="AI621" i="1"/>
  <c r="AB625" i="1"/>
  <c r="AP610" i="1"/>
  <c r="AM610" i="1"/>
  <c r="AH566" i="1"/>
  <c r="AP566" i="1"/>
  <c r="AP646" i="1"/>
  <c r="AL646" i="1"/>
  <c r="AF566" i="1"/>
  <c r="AE594" i="1"/>
  <c r="AH606" i="1"/>
  <c r="AA606" i="1"/>
  <c r="AL566" i="1"/>
  <c r="AA601" i="1"/>
  <c r="AO626" i="1"/>
  <c r="AI626" i="1"/>
  <c r="AI576" i="1"/>
  <c r="AK580" i="1"/>
  <c r="AO580" i="1"/>
  <c r="AP588" i="1"/>
  <c r="AA571" i="1"/>
  <c r="AP1009" i="1"/>
  <c r="AN974" i="1"/>
  <c r="AF979" i="1"/>
  <c r="AH934" i="1"/>
  <c r="AO928" i="1"/>
  <c r="AO845" i="1"/>
  <c r="AM845" i="1"/>
  <c r="AH819" i="1"/>
  <c r="AI836" i="1"/>
  <c r="AC836" i="1"/>
  <c r="AL819" i="1"/>
  <c r="AF899" i="1"/>
  <c r="AE899" i="1"/>
  <c r="AL845" i="1"/>
  <c r="AJ845" i="1"/>
  <c r="AB836" i="1"/>
  <c r="AH861" i="1"/>
  <c r="AP861" i="1"/>
  <c r="AA797" i="1"/>
  <c r="AM752" i="1"/>
  <c r="AL778" i="1"/>
  <c r="AD778" i="1"/>
  <c r="AB742" i="1"/>
  <c r="AF692" i="1"/>
  <c r="AM692" i="1"/>
  <c r="AL747" i="1"/>
  <c r="AM747" i="1"/>
  <c r="AH650" i="1"/>
  <c r="AG650" i="1"/>
  <c r="AJ665" i="1"/>
  <c r="AG723" i="1"/>
  <c r="AQ723" i="1"/>
  <c r="AN723" i="1"/>
  <c r="AL669" i="1"/>
  <c r="AI669" i="1"/>
  <c r="AJ669" i="1"/>
  <c r="AQ710" i="1"/>
  <c r="AF634" i="1"/>
  <c r="AD603" i="1"/>
  <c r="AI601" i="1"/>
  <c r="AA1009" i="1"/>
  <c r="AN979" i="1"/>
  <c r="AH979" i="1"/>
  <c r="AG974" i="1"/>
  <c r="AQ979" i="1"/>
  <c r="AD934" i="1"/>
  <c r="AK928" i="1"/>
  <c r="AO836" i="1"/>
  <c r="AM836" i="1"/>
  <c r="AC819" i="1"/>
  <c r="AE819" i="1"/>
  <c r="AJ899" i="1"/>
  <c r="AM899" i="1"/>
  <c r="AE845" i="1"/>
  <c r="AK836" i="1"/>
  <c r="AJ836" i="1"/>
  <c r="AI861" i="1"/>
  <c r="AG861" i="1"/>
  <c r="AL797" i="1"/>
  <c r="AJ710" i="1"/>
  <c r="AP752" i="1"/>
  <c r="AP778" i="1"/>
  <c r="AM778" i="1"/>
  <c r="AC742" i="1"/>
  <c r="AP742" i="1"/>
  <c r="AD692" i="1"/>
  <c r="AO747" i="1"/>
  <c r="AD747" i="1"/>
  <c r="AP650" i="1"/>
  <c r="AC650" i="1"/>
  <c r="AB1009" i="1"/>
  <c r="AJ795" i="1"/>
  <c r="AQ795" i="1"/>
  <c r="AH795" i="1"/>
  <c r="AC740" i="1"/>
  <c r="AG740" i="1"/>
  <c r="AE684" i="1"/>
  <c r="AN684" i="1"/>
  <c r="AA666" i="1"/>
  <c r="AH666" i="1"/>
  <c r="AI710" i="1"/>
  <c r="AK995" i="1"/>
  <c r="AJ995" i="1"/>
  <c r="AC995" i="1"/>
  <c r="AB881" i="1"/>
  <c r="AP881" i="1"/>
  <c r="AD974" i="1"/>
  <c r="AO974" i="1"/>
  <c r="AB979" i="1"/>
  <c r="AM934" i="1"/>
  <c r="AF928" i="1"/>
  <c r="AE928" i="1"/>
  <c r="AI899" i="1"/>
  <c r="AP819" i="1"/>
  <c r="AD899" i="1"/>
  <c r="AP845" i="1"/>
  <c r="AA836" i="1"/>
  <c r="AF836" i="1"/>
  <c r="AK861" i="1"/>
  <c r="AQ861" i="1"/>
  <c r="AE797" i="1"/>
  <c r="AF797" i="1"/>
  <c r="AD710" i="1"/>
  <c r="AB752" i="1"/>
  <c r="AN752" i="1"/>
  <c r="AQ778" i="1"/>
  <c r="AN778" i="1"/>
  <c r="AF742" i="1"/>
  <c r="AG742" i="1"/>
  <c r="AL692" i="1"/>
  <c r="AB747" i="1"/>
  <c r="AN747" i="1"/>
  <c r="AN650" i="1"/>
  <c r="AK650" i="1"/>
  <c r="AQ824" i="1"/>
  <c r="AM824" i="1"/>
  <c r="AO665" i="1"/>
  <c r="AK665" i="1"/>
  <c r="AO715" i="1"/>
  <c r="AK715" i="1"/>
  <c r="AE658" i="1"/>
  <c r="AB658" i="1"/>
  <c r="AA710" i="1"/>
  <c r="AK991" i="1"/>
  <c r="AF991" i="1"/>
  <c r="AI779" i="1"/>
  <c r="AJ779" i="1"/>
  <c r="AD779" i="1"/>
  <c r="AM707" i="1"/>
  <c r="AG707" i="1"/>
  <c r="AC707" i="1"/>
  <c r="AF707" i="1"/>
  <c r="AA633" i="1"/>
  <c r="AA634" i="1"/>
  <c r="AN636" i="1"/>
  <c r="AP601" i="1"/>
  <c r="AH638" i="1"/>
  <c r="AG590" i="1"/>
  <c r="AO624" i="1"/>
  <c r="AI1009" i="1"/>
  <c r="AG649" i="1"/>
  <c r="AI633" i="1"/>
  <c r="AM634" i="1"/>
  <c r="AO621" i="1"/>
  <c r="AB636" i="1"/>
  <c r="AK610" i="1"/>
  <c r="AJ646" i="1"/>
  <c r="AB606" i="1"/>
  <c r="AO638" i="1"/>
  <c r="AK578" i="1"/>
  <c r="AN606" i="1"/>
  <c r="AE606" i="1"/>
  <c r="AG624" i="1"/>
  <c r="AE578" i="1"/>
  <c r="AG626" i="1"/>
  <c r="AC580" i="1"/>
  <c r="AM571" i="1"/>
  <c r="AB572" i="1"/>
  <c r="AO1009" i="1"/>
  <c r="AQ1009" i="1"/>
  <c r="AE974" i="1"/>
  <c r="AB974" i="1"/>
  <c r="AM974" i="1"/>
  <c r="AJ979" i="1"/>
  <c r="AM928" i="1"/>
  <c r="AD845" i="1"/>
  <c r="AQ899" i="1"/>
  <c r="AG845" i="1"/>
  <c r="AL836" i="1"/>
  <c r="AN836" i="1"/>
  <c r="AA861" i="1"/>
  <c r="AP797" i="1"/>
  <c r="AL710" i="1"/>
  <c r="AH710" i="1"/>
  <c r="AP710" i="1"/>
  <c r="AK752" i="1"/>
  <c r="AG778" i="1"/>
  <c r="AF778" i="1"/>
  <c r="AJ692" i="1"/>
  <c r="AI742" i="1"/>
  <c r="AQ742" i="1"/>
  <c r="AE692" i="1"/>
  <c r="AE747" i="1"/>
  <c r="AH747" i="1"/>
  <c r="AA650" i="1"/>
  <c r="AL650" i="1"/>
  <c r="AC665" i="1"/>
  <c r="AD665" i="1"/>
  <c r="AN812" i="1"/>
  <c r="AM812" i="1"/>
  <c r="AP812" i="1"/>
  <c r="AM866" i="1"/>
  <c r="AG866" i="1"/>
  <c r="AP866" i="1"/>
  <c r="AA979" i="1"/>
  <c r="AP780" i="1"/>
  <c r="AJ780" i="1"/>
  <c r="AF780" i="1"/>
  <c r="AM780" i="1"/>
  <c r="AN670" i="1"/>
  <c r="AA670" i="1"/>
  <c r="AP670" i="1"/>
  <c r="AE699" i="1"/>
  <c r="AG699" i="1"/>
  <c r="AL654" i="1"/>
  <c r="AJ654" i="1"/>
  <c r="AC755" i="1"/>
  <c r="AA755" i="1"/>
  <c r="AM796" i="1"/>
  <c r="AJ796" i="1"/>
  <c r="AP796" i="1"/>
  <c r="AJ976" i="1"/>
  <c r="AQ976" i="1"/>
  <c r="AM976" i="1"/>
  <c r="AO791" i="1"/>
  <c r="AM791" i="1"/>
  <c r="AI791" i="1"/>
  <c r="AE791" i="1"/>
  <c r="AN1013" i="1"/>
  <c r="AF1013" i="1"/>
  <c r="AC1013" i="1"/>
  <c r="AB1013" i="1"/>
  <c r="AO930" i="1"/>
  <c r="AN930" i="1"/>
  <c r="AH930" i="1"/>
  <c r="AG930" i="1"/>
  <c r="AE930" i="1"/>
  <c r="AM681" i="1"/>
  <c r="AN681" i="1"/>
  <c r="AN1010" i="1"/>
  <c r="AJ1010" i="1"/>
  <c r="AF989" i="1"/>
  <c r="AO989" i="1"/>
  <c r="AH989" i="1"/>
  <c r="AC989" i="1"/>
  <c r="AP989" i="1"/>
  <c r="AJ990" i="1"/>
  <c r="AN990" i="1"/>
  <c r="AK990" i="1"/>
  <c r="AG990" i="1"/>
  <c r="AJ777" i="1"/>
  <c r="AM777" i="1"/>
  <c r="AQ816" i="1"/>
  <c r="AE816" i="1"/>
  <c r="AQ674" i="1"/>
  <c r="AO674" i="1"/>
  <c r="AP674" i="1"/>
  <c r="AK968" i="1"/>
  <c r="AG968" i="1"/>
  <c r="AF968" i="1"/>
  <c r="AO952" i="1"/>
  <c r="AF952" i="1"/>
  <c r="AD952" i="1"/>
  <c r="AH817" i="1"/>
  <c r="AG817" i="1"/>
  <c r="AK911" i="1"/>
  <c r="AJ911" i="1"/>
  <c r="AB911" i="1"/>
  <c r="AQ911" i="1"/>
  <c r="AP644" i="1"/>
  <c r="AD644" i="1"/>
  <c r="AN625" i="1"/>
  <c r="AP625" i="1"/>
  <c r="AO564" i="1"/>
  <c r="AF608" i="1"/>
  <c r="AI975" i="1"/>
  <c r="AO975" i="1"/>
  <c r="AO981" i="1"/>
  <c r="AG981" i="1"/>
  <c r="AP941" i="1"/>
  <c r="AF901" i="1"/>
  <c r="AD901" i="1"/>
  <c r="AO814" i="1"/>
  <c r="AJ814" i="1"/>
  <c r="AK849" i="1"/>
  <c r="AQ849" i="1"/>
  <c r="AA787" i="1"/>
  <c r="AN776" i="1"/>
  <c r="AB776" i="1"/>
  <c r="AO800" i="1"/>
  <c r="AL800" i="1"/>
  <c r="AN750" i="1"/>
  <c r="AQ750" i="1"/>
  <c r="AB724" i="1"/>
  <c r="AH724" i="1"/>
  <c r="AB688" i="1"/>
  <c r="AC688" i="1"/>
  <c r="AL688" i="1"/>
  <c r="AI678" i="1"/>
  <c r="AO678" i="1"/>
  <c r="AM962" i="1"/>
  <c r="AB962" i="1"/>
  <c r="AA962" i="1"/>
  <c r="AC847" i="1"/>
  <c r="AH847" i="1"/>
  <c r="AQ808" i="1"/>
  <c r="AE808" i="1"/>
  <c r="AG784" i="1"/>
  <c r="AL784" i="1"/>
  <c r="AM784" i="1"/>
  <c r="AP784" i="1"/>
  <c r="AJ906" i="1"/>
  <c r="AK906" i="1"/>
  <c r="AE906" i="1"/>
  <c r="AC906" i="1"/>
  <c r="AF737" i="1"/>
  <c r="AC737" i="1"/>
  <c r="AN737" i="1"/>
  <c r="AJ737" i="1"/>
  <c r="AG737" i="1"/>
  <c r="AE737" i="1"/>
  <c r="AP926" i="1"/>
  <c r="AC926" i="1"/>
  <c r="AM926" i="1"/>
  <c r="AE926" i="1"/>
  <c r="AL926" i="1"/>
  <c r="AF644" i="1"/>
  <c r="AL644" i="1"/>
  <c r="AJ625" i="1"/>
  <c r="AC625" i="1"/>
  <c r="AA625" i="1"/>
  <c r="AG975" i="1"/>
  <c r="AB975" i="1"/>
  <c r="AN981" i="1"/>
  <c r="AA981" i="1"/>
  <c r="AN926" i="1"/>
  <c r="AK901" i="1"/>
  <c r="AE814" i="1"/>
  <c r="AF814" i="1"/>
  <c r="AA849" i="1"/>
  <c r="AF849" i="1"/>
  <c r="AJ787" i="1"/>
  <c r="AF776" i="1"/>
  <c r="AJ776" i="1"/>
  <c r="AM800" i="1"/>
  <c r="AE800" i="1"/>
  <c r="AB800" i="1"/>
  <c r="AA750" i="1"/>
  <c r="AH750" i="1"/>
  <c r="AN724" i="1"/>
  <c r="AD724" i="1"/>
  <c r="AQ688" i="1"/>
  <c r="AE688" i="1"/>
  <c r="AJ678" i="1"/>
  <c r="AG678" i="1"/>
  <c r="AF936" i="1"/>
  <c r="AM936" i="1"/>
  <c r="AL936" i="1"/>
  <c r="AD936" i="1"/>
  <c r="AC936" i="1"/>
  <c r="AN936" i="1"/>
  <c r="AH896" i="1"/>
  <c r="AE896" i="1"/>
  <c r="AD896" i="1"/>
  <c r="AB896" i="1"/>
  <c r="AN896" i="1"/>
  <c r="AK896" i="1"/>
  <c r="AJ896" i="1"/>
  <c r="AM801" i="1"/>
  <c r="AO801" i="1"/>
  <c r="AC801" i="1"/>
  <c r="AL683" i="1"/>
  <c r="AF683" i="1"/>
  <c r="AE683" i="1"/>
  <c r="AD683" i="1"/>
  <c r="AB683" i="1"/>
  <c r="AO683" i="1"/>
  <c r="AC683" i="1"/>
  <c r="AN683" i="1"/>
  <c r="AG683" i="1"/>
  <c r="AM683" i="1"/>
  <c r="AB909" i="1"/>
  <c r="AI909" i="1"/>
  <c r="AA909" i="1"/>
  <c r="AL887" i="1"/>
  <c r="AC887" i="1"/>
  <c r="AK887" i="1"/>
  <c r="AJ686" i="1"/>
  <c r="AF686" i="1"/>
  <c r="AC686" i="1"/>
  <c r="AQ686" i="1"/>
  <c r="AH941" i="1"/>
  <c r="AG941" i="1"/>
  <c r="AC941" i="1"/>
  <c r="AQ941" i="1"/>
  <c r="AO941" i="1"/>
  <c r="AI941" i="1"/>
  <c r="AM546" i="1"/>
  <c r="AG644" i="1"/>
  <c r="AE644" i="1"/>
  <c r="AA628" i="1"/>
  <c r="AM621" i="1"/>
  <c r="AO625" i="1"/>
  <c r="AI625" i="1"/>
  <c r="AD578" i="1"/>
  <c r="AF564" i="1"/>
  <c r="AQ594" i="1"/>
  <c r="AL564" i="1"/>
  <c r="AF648" i="1"/>
  <c r="AL576" i="1"/>
  <c r="AF571" i="1"/>
  <c r="AD576" i="1"/>
  <c r="AM975" i="1"/>
  <c r="AJ975" i="1"/>
  <c r="AB981" i="1"/>
  <c r="AI981" i="1"/>
  <c r="AA941" i="1"/>
  <c r="AK926" i="1"/>
  <c r="AQ814" i="1"/>
  <c r="AN814" i="1"/>
  <c r="AL849" i="1"/>
  <c r="AN849" i="1"/>
  <c r="AO776" i="1"/>
  <c r="AP800" i="1"/>
  <c r="AJ800" i="1"/>
  <c r="AO750" i="1"/>
  <c r="AD750" i="1"/>
  <c r="AC724" i="1"/>
  <c r="AL724" i="1"/>
  <c r="AF688" i="1"/>
  <c r="AM688" i="1"/>
  <c r="AP678" i="1"/>
  <c r="AQ678" i="1"/>
  <c r="AG676" i="1"/>
  <c r="AQ676" i="1"/>
  <c r="AL903" i="1"/>
  <c r="AG903" i="1"/>
  <c r="AF903" i="1"/>
  <c r="AH862" i="1"/>
  <c r="AN862" i="1"/>
  <c r="AJ862" i="1"/>
  <c r="AC862" i="1"/>
  <c r="AH744" i="1"/>
  <c r="AC744" i="1"/>
  <c r="AQ744" i="1"/>
  <c r="AF744" i="1"/>
  <c r="AI858" i="1"/>
  <c r="AM858" i="1"/>
  <c r="AH858" i="1"/>
  <c r="AC858" i="1"/>
  <c r="AN680" i="1"/>
  <c r="AK680" i="1"/>
  <c r="AH680" i="1"/>
  <c r="AJ901" i="1"/>
  <c r="AG901" i="1"/>
  <c r="AB901" i="1"/>
  <c r="AA901" i="1"/>
  <c r="AP901" i="1"/>
  <c r="AO901" i="1"/>
  <c r="AI901" i="1"/>
  <c r="AI787" i="1"/>
  <c r="AM787" i="1"/>
  <c r="AE787" i="1"/>
  <c r="AO787" i="1"/>
  <c r="AK546" i="1"/>
  <c r="AH644" i="1"/>
  <c r="AM644" i="1"/>
  <c r="AK625" i="1"/>
  <c r="AD625" i="1"/>
  <c r="AQ625" i="1"/>
  <c r="AE564" i="1"/>
  <c r="AD564" i="1"/>
  <c r="AP589" i="1"/>
  <c r="AK615" i="1"/>
  <c r="AP975" i="1"/>
  <c r="AC975" i="1"/>
  <c r="AH981" i="1"/>
  <c r="AQ981" i="1"/>
  <c r="AJ941" i="1"/>
  <c r="AH926" i="1"/>
  <c r="AL901" i="1"/>
  <c r="AD814" i="1"/>
  <c r="AD849" i="1"/>
  <c r="AB849" i="1"/>
  <c r="AK787" i="1"/>
  <c r="AM776" i="1"/>
  <c r="AH776" i="1"/>
  <c r="AG800" i="1"/>
  <c r="AF800" i="1"/>
  <c r="AB750" i="1"/>
  <c r="AL750" i="1"/>
  <c r="AO724" i="1"/>
  <c r="AE724" i="1"/>
  <c r="AH688" i="1"/>
  <c r="AG688" i="1"/>
  <c r="AA678" i="1"/>
  <c r="AH678" i="1"/>
  <c r="AF937" i="1"/>
  <c r="AO937" i="1"/>
  <c r="AN937" i="1"/>
  <c r="AJ937" i="1"/>
  <c r="AD937" i="1"/>
  <c r="AB937" i="1"/>
  <c r="AH884" i="1"/>
  <c r="AC884" i="1"/>
  <c r="AJ884" i="1"/>
  <c r="AD884" i="1"/>
  <c r="AK980" i="1"/>
  <c r="AL980" i="1"/>
  <c r="AJ980" i="1"/>
  <c r="AA980" i="1"/>
  <c r="AH793" i="1"/>
  <c r="AO793" i="1"/>
  <c r="AM793" i="1"/>
  <c r="AC793" i="1"/>
  <c r="AK900" i="1"/>
  <c r="AL900" i="1"/>
  <c r="AF900" i="1"/>
  <c r="AD900" i="1"/>
  <c r="AC854" i="1"/>
  <c r="AI854" i="1"/>
  <c r="AM854" i="1"/>
  <c r="AH854" i="1"/>
  <c r="AH684" i="1"/>
  <c r="AI684" i="1"/>
  <c r="AK666" i="1"/>
  <c r="AQ666" i="1"/>
  <c r="AF666" i="1"/>
  <c r="AD798" i="1"/>
  <c r="AM798" i="1"/>
  <c r="AH798" i="1"/>
  <c r="AC798" i="1"/>
  <c r="AO798" i="1"/>
  <c r="AH848" i="1"/>
  <c r="AC848" i="1"/>
  <c r="AP814" i="1"/>
  <c r="AK814" i="1"/>
  <c r="AB644" i="1"/>
  <c r="AJ644" i="1"/>
  <c r="AG625" i="1"/>
  <c r="AF625" i="1"/>
  <c r="AM560" i="1"/>
  <c r="AI589" i="1"/>
  <c r="AI615" i="1"/>
  <c r="AJ574" i="1"/>
  <c r="AQ975" i="1"/>
  <c r="AK975" i="1"/>
  <c r="AK981" i="1"/>
  <c r="AD981" i="1"/>
  <c r="AB941" i="1"/>
  <c r="AJ926" i="1"/>
  <c r="AA926" i="1"/>
  <c r="AH901" i="1"/>
  <c r="AF926" i="1"/>
  <c r="AH814" i="1"/>
  <c r="AO849" i="1"/>
  <c r="AJ849" i="1"/>
  <c r="AG787" i="1"/>
  <c r="AC787" i="1"/>
  <c r="AC776" i="1"/>
  <c r="AQ776" i="1"/>
  <c r="AQ800" i="1"/>
  <c r="AN800" i="1"/>
  <c r="AP750" i="1"/>
  <c r="AE750" i="1"/>
  <c r="AF724" i="1"/>
  <c r="AM724" i="1"/>
  <c r="AI688" i="1"/>
  <c r="AO688" i="1"/>
  <c r="AK678" i="1"/>
  <c r="AD678" i="1"/>
  <c r="AN994" i="1"/>
  <c r="AJ994" i="1"/>
  <c r="AF934" i="1"/>
  <c r="AO934" i="1"/>
  <c r="AJ934" i="1"/>
  <c r="AC934" i="1"/>
  <c r="AB934" i="1"/>
  <c r="AK934" i="1"/>
  <c r="AK978" i="1"/>
  <c r="AJ978" i="1"/>
  <c r="AI978" i="1"/>
  <c r="AD978" i="1"/>
  <c r="AC978" i="1"/>
  <c r="AB978" i="1"/>
  <c r="AM978" i="1"/>
  <c r="AG788" i="1"/>
  <c r="AP788" i="1"/>
  <c r="AL788" i="1"/>
  <c r="AM788" i="1"/>
  <c r="AK972" i="1"/>
  <c r="AJ972" i="1"/>
  <c r="AE972" i="1"/>
  <c r="AD972" i="1"/>
  <c r="AC972" i="1"/>
  <c r="AA972" i="1"/>
  <c r="AH736" i="1"/>
  <c r="AC736" i="1"/>
  <c r="AF736" i="1"/>
  <c r="AP736" i="1"/>
  <c r="AQ736" i="1"/>
  <c r="AD675" i="1"/>
  <c r="AN675" i="1"/>
  <c r="AB675" i="1"/>
  <c r="AM675" i="1"/>
  <c r="AL675" i="1"/>
  <c r="AG675" i="1"/>
  <c r="AF675" i="1"/>
  <c r="AC675" i="1"/>
  <c r="AO675" i="1"/>
  <c r="AE675" i="1"/>
  <c r="AN642" i="1"/>
  <c r="AF621" i="1"/>
  <c r="AA644" i="1"/>
  <c r="AB642" i="1"/>
  <c r="AF637" i="1"/>
  <c r="AN621" i="1"/>
  <c r="AA621" i="1"/>
  <c r="AE625" i="1"/>
  <c r="AP618" i="1"/>
  <c r="AC578" i="1"/>
  <c r="AL578" i="1"/>
  <c r="AA612" i="1"/>
  <c r="AO592" i="1"/>
  <c r="AG617" i="1"/>
  <c r="AI578" i="1"/>
  <c r="AQ573" i="1"/>
  <c r="AC571" i="1"/>
  <c r="AP571" i="1"/>
  <c r="AG572" i="1"/>
  <c r="AE975" i="1"/>
  <c r="AD975" i="1"/>
  <c r="AC981" i="1"/>
  <c r="AL981" i="1"/>
  <c r="AN941" i="1"/>
  <c r="AK941" i="1"/>
  <c r="AG926" i="1"/>
  <c r="AI926" i="1"/>
  <c r="AQ901" i="1"/>
  <c r="AA814" i="1"/>
  <c r="AM849" i="1"/>
  <c r="AD787" i="1"/>
  <c r="AC849" i="1"/>
  <c r="AE849" i="1"/>
  <c r="AP787" i="1"/>
  <c r="AL787" i="1"/>
  <c r="AD776" i="1"/>
  <c r="AI776" i="1"/>
  <c r="AC800" i="1"/>
  <c r="AI800" i="1"/>
  <c r="AC750" i="1"/>
  <c r="AM750" i="1"/>
  <c r="AI724" i="1"/>
  <c r="AJ724" i="1"/>
  <c r="AP724" i="1"/>
  <c r="AJ688" i="1"/>
  <c r="AB678" i="1"/>
  <c r="AL678" i="1"/>
  <c r="AK974" i="1"/>
  <c r="AL974" i="1"/>
  <c r="AI974" i="1"/>
  <c r="AA974" i="1"/>
  <c r="AH797" i="1"/>
  <c r="AC797" i="1"/>
  <c r="AO797" i="1"/>
  <c r="AD797" i="1"/>
  <c r="AQ752" i="1"/>
  <c r="AH752" i="1"/>
  <c r="AG752" i="1"/>
  <c r="AF752" i="1"/>
  <c r="AO752" i="1"/>
  <c r="AC752" i="1"/>
  <c r="AA752" i="1"/>
  <c r="AA706" i="1"/>
  <c r="AQ706" i="1"/>
  <c r="AH706" i="1"/>
  <c r="AK706" i="1"/>
  <c r="AG706" i="1"/>
  <c r="AI919" i="1"/>
  <c r="AF919" i="1"/>
  <c r="AO919" i="1"/>
  <c r="AL919" i="1"/>
  <c r="AC919" i="1"/>
  <c r="AD919" i="1"/>
  <c r="AJ753" i="1"/>
  <c r="AO753" i="1"/>
  <c r="AN753" i="1"/>
  <c r="AF753" i="1"/>
  <c r="AC753" i="1"/>
  <c r="AN644" i="1"/>
  <c r="AI644" i="1"/>
  <c r="AL625" i="1"/>
  <c r="AN630" i="1"/>
  <c r="AI617" i="1"/>
  <c r="AH975" i="1"/>
  <c r="AL975" i="1"/>
  <c r="AP981" i="1"/>
  <c r="AF941" i="1"/>
  <c r="AE941" i="1"/>
  <c r="AB926" i="1"/>
  <c r="AQ926" i="1"/>
  <c r="AE901" i="1"/>
  <c r="AI814" i="1"/>
  <c r="AM814" i="1"/>
  <c r="AL814" i="1"/>
  <c r="AH849" i="1"/>
  <c r="AH787" i="1"/>
  <c r="AF787" i="1"/>
  <c r="AG776" i="1"/>
  <c r="AA776" i="1"/>
  <c r="AD800" i="1"/>
  <c r="AJ750" i="1"/>
  <c r="AF750" i="1"/>
  <c r="AA724" i="1"/>
  <c r="AN688" i="1"/>
  <c r="AN678" i="1"/>
  <c r="AO794" i="1"/>
  <c r="AD794" i="1"/>
  <c r="AL928" i="1"/>
  <c r="AC928" i="1"/>
  <c r="AG928" i="1"/>
  <c r="AJ928" i="1"/>
  <c r="AM819" i="1"/>
  <c r="AO819" i="1"/>
  <c r="AD819" i="1"/>
  <c r="AQ743" i="1"/>
  <c r="AI743" i="1"/>
  <c r="AA743" i="1"/>
  <c r="AP743" i="1"/>
  <c r="AH743" i="1"/>
  <c r="AJ743" i="1"/>
  <c r="AG743" i="1"/>
  <c r="AK743" i="1"/>
  <c r="AF743" i="1"/>
  <c r="AE743" i="1"/>
  <c r="AD743" i="1"/>
  <c r="AO743" i="1"/>
  <c r="AC743" i="1"/>
  <c r="AN743" i="1"/>
  <c r="AB743" i="1"/>
  <c r="AM743" i="1"/>
  <c r="AL743" i="1"/>
  <c r="AQ729" i="1"/>
  <c r="AI729" i="1"/>
  <c r="AA729" i="1"/>
  <c r="AP729" i="1"/>
  <c r="AH729" i="1"/>
  <c r="AL729" i="1"/>
  <c r="AB729" i="1"/>
  <c r="AK729" i="1"/>
  <c r="AJ729" i="1"/>
  <c r="AG729" i="1"/>
  <c r="AF729" i="1"/>
  <c r="AE729" i="1"/>
  <c r="AO729" i="1"/>
  <c r="AD729" i="1"/>
  <c r="AN729" i="1"/>
  <c r="AC729" i="1"/>
  <c r="AM729" i="1"/>
  <c r="AQ725" i="1"/>
  <c r="AI725" i="1"/>
  <c r="AA725" i="1"/>
  <c r="AP725" i="1"/>
  <c r="AH725" i="1"/>
  <c r="AJ725" i="1"/>
  <c r="AG725" i="1"/>
  <c r="AF725" i="1"/>
  <c r="AO725" i="1"/>
  <c r="AE725" i="1"/>
  <c r="AN725" i="1"/>
  <c r="AD725" i="1"/>
  <c r="AM725" i="1"/>
  <c r="AC725" i="1"/>
  <c r="AL725" i="1"/>
  <c r="AB725" i="1"/>
  <c r="AK725" i="1"/>
  <c r="AJ762" i="1"/>
  <c r="AB762" i="1"/>
  <c r="AO762" i="1"/>
  <c r="AF762" i="1"/>
  <c r="AN762" i="1"/>
  <c r="AE762" i="1"/>
  <c r="AI762" i="1"/>
  <c r="AD762" i="1"/>
  <c r="AQ762" i="1"/>
  <c r="AC762" i="1"/>
  <c r="AP762" i="1"/>
  <c r="AM762" i="1"/>
  <c r="AL762" i="1"/>
  <c r="AK762" i="1"/>
  <c r="AH762" i="1"/>
  <c r="AG762" i="1"/>
  <c r="AA762" i="1"/>
  <c r="AQ711" i="1"/>
  <c r="AI711" i="1"/>
  <c r="AA711" i="1"/>
  <c r="AP711" i="1"/>
  <c r="AH711" i="1"/>
  <c r="AL711" i="1"/>
  <c r="AB711" i="1"/>
  <c r="AK711" i="1"/>
  <c r="AJ711" i="1"/>
  <c r="AF711" i="1"/>
  <c r="AO711" i="1"/>
  <c r="AE711" i="1"/>
  <c r="AN711" i="1"/>
  <c r="AM711" i="1"/>
  <c r="AG711" i="1"/>
  <c r="AD711" i="1"/>
  <c r="AC711" i="1"/>
  <c r="AK685" i="1"/>
  <c r="AC685" i="1"/>
  <c r="AQ685" i="1"/>
  <c r="AI685" i="1"/>
  <c r="AA685" i="1"/>
  <c r="AP685" i="1"/>
  <c r="AH685" i="1"/>
  <c r="AL685" i="1"/>
  <c r="AJ685" i="1"/>
  <c r="AG685" i="1"/>
  <c r="AF685" i="1"/>
  <c r="AE685" i="1"/>
  <c r="AO685" i="1"/>
  <c r="AD685" i="1"/>
  <c r="AN685" i="1"/>
  <c r="AM685" i="1"/>
  <c r="AB685" i="1"/>
  <c r="AM880" i="1"/>
  <c r="AE880" i="1"/>
  <c r="AQ880" i="1"/>
  <c r="AI880" i="1"/>
  <c r="AA880" i="1"/>
  <c r="AP880" i="1"/>
  <c r="AF880" i="1"/>
  <c r="AK880" i="1"/>
  <c r="AN880" i="1"/>
  <c r="AL880" i="1"/>
  <c r="AJ880" i="1"/>
  <c r="AG880" i="1"/>
  <c r="AD880" i="1"/>
  <c r="AO880" i="1"/>
  <c r="AH880" i="1"/>
  <c r="AC880" i="1"/>
  <c r="AB880" i="1"/>
  <c r="AM935" i="1"/>
  <c r="AE935" i="1"/>
  <c r="AL935" i="1"/>
  <c r="AC935" i="1"/>
  <c r="AK935" i="1"/>
  <c r="AB935" i="1"/>
  <c r="AN935" i="1"/>
  <c r="AQ935" i="1"/>
  <c r="AF935" i="1"/>
  <c r="AD935" i="1"/>
  <c r="AJ935" i="1"/>
  <c r="AH935" i="1"/>
  <c r="AG935" i="1"/>
  <c r="AP935" i="1"/>
  <c r="AO935" i="1"/>
  <c r="AI935" i="1"/>
  <c r="AA935" i="1"/>
  <c r="AQ735" i="1"/>
  <c r="AI735" i="1"/>
  <c r="AA735" i="1"/>
  <c r="AP735" i="1"/>
  <c r="AH735" i="1"/>
  <c r="AJ735" i="1"/>
  <c r="AK735" i="1"/>
  <c r="AG735" i="1"/>
  <c r="AF735" i="1"/>
  <c r="AE735" i="1"/>
  <c r="AO735" i="1"/>
  <c r="AD735" i="1"/>
  <c r="AN735" i="1"/>
  <c r="AC735" i="1"/>
  <c r="AM735" i="1"/>
  <c r="AB735" i="1"/>
  <c r="AL735" i="1"/>
  <c r="AJ764" i="1"/>
  <c r="AB764" i="1"/>
  <c r="AK764" i="1"/>
  <c r="AA764" i="1"/>
  <c r="AI764" i="1"/>
  <c r="AO764" i="1"/>
  <c r="AF764" i="1"/>
  <c r="AN764" i="1"/>
  <c r="AE764" i="1"/>
  <c r="AL764" i="1"/>
  <c r="AH764" i="1"/>
  <c r="AQ764" i="1"/>
  <c r="AP764" i="1"/>
  <c r="AM764" i="1"/>
  <c r="AG764" i="1"/>
  <c r="AD764" i="1"/>
  <c r="AC764" i="1"/>
  <c r="AQ713" i="1"/>
  <c r="AI713" i="1"/>
  <c r="AA713" i="1"/>
  <c r="AP713" i="1"/>
  <c r="AH713" i="1"/>
  <c r="AN713" i="1"/>
  <c r="AD713" i="1"/>
  <c r="AM713" i="1"/>
  <c r="AC713" i="1"/>
  <c r="AL713" i="1"/>
  <c r="AB713" i="1"/>
  <c r="AJ713" i="1"/>
  <c r="AG713" i="1"/>
  <c r="AO713" i="1"/>
  <c r="AK713" i="1"/>
  <c r="AE713" i="1"/>
  <c r="AF713" i="1"/>
  <c r="AJ754" i="1"/>
  <c r="AB754" i="1"/>
  <c r="AO754" i="1"/>
  <c r="AF754" i="1"/>
  <c r="AN754" i="1"/>
  <c r="AE754" i="1"/>
  <c r="AI754" i="1"/>
  <c r="AD754" i="1"/>
  <c r="AQ754" i="1"/>
  <c r="AC754" i="1"/>
  <c r="AK754" i="1"/>
  <c r="AH754" i="1"/>
  <c r="AG754" i="1"/>
  <c r="AA754" i="1"/>
  <c r="AP754" i="1"/>
  <c r="AM754" i="1"/>
  <c r="AL754" i="1"/>
  <c r="AM704" i="1"/>
  <c r="AE704" i="1"/>
  <c r="AL704" i="1"/>
  <c r="AD704" i="1"/>
  <c r="AN704" i="1"/>
  <c r="AB704" i="1"/>
  <c r="AK704" i="1"/>
  <c r="AA704" i="1"/>
  <c r="AJ704" i="1"/>
  <c r="AH704" i="1"/>
  <c r="AQ704" i="1"/>
  <c r="AG704" i="1"/>
  <c r="AP704" i="1"/>
  <c r="AO704" i="1"/>
  <c r="AI704" i="1"/>
  <c r="AF704" i="1"/>
  <c r="AC704" i="1"/>
  <c r="AQ693" i="1"/>
  <c r="AI693" i="1"/>
  <c r="AA693" i="1"/>
  <c r="AP693" i="1"/>
  <c r="AH693" i="1"/>
  <c r="AG693" i="1"/>
  <c r="AF693" i="1"/>
  <c r="AN693" i="1"/>
  <c r="AD693" i="1"/>
  <c r="AM693" i="1"/>
  <c r="AC693" i="1"/>
  <c r="AE693" i="1"/>
  <c r="AB693" i="1"/>
  <c r="AO693" i="1"/>
  <c r="AL693" i="1"/>
  <c r="AK693" i="1"/>
  <c r="AJ693" i="1"/>
  <c r="AP960" i="1"/>
  <c r="AI960" i="1"/>
  <c r="AA960" i="1"/>
  <c r="AO960" i="1"/>
  <c r="AF960" i="1"/>
  <c r="AN960" i="1"/>
  <c r="AE960" i="1"/>
  <c r="AJ960" i="1"/>
  <c r="AQ960" i="1"/>
  <c r="AB960" i="1"/>
  <c r="AG960" i="1"/>
  <c r="AL960" i="1"/>
  <c r="AC960" i="1"/>
  <c r="AK960" i="1"/>
  <c r="AH960" i="1"/>
  <c r="AM960" i="1"/>
  <c r="AD960" i="1"/>
  <c r="AJ786" i="1"/>
  <c r="AB786" i="1"/>
  <c r="AO786" i="1"/>
  <c r="AF786" i="1"/>
  <c r="AN786" i="1"/>
  <c r="AE786" i="1"/>
  <c r="AM786" i="1"/>
  <c r="AD786" i="1"/>
  <c r="AK786" i="1"/>
  <c r="AA786" i="1"/>
  <c r="AI786" i="1"/>
  <c r="AH786" i="1"/>
  <c r="AG786" i="1"/>
  <c r="AC786" i="1"/>
  <c r="AQ786" i="1"/>
  <c r="AP786" i="1"/>
  <c r="AL786" i="1"/>
  <c r="AQ727" i="1"/>
  <c r="AI727" i="1"/>
  <c r="AA727" i="1"/>
  <c r="AP727" i="1"/>
  <c r="AH727" i="1"/>
  <c r="AJ727" i="1"/>
  <c r="AN727" i="1"/>
  <c r="AC727" i="1"/>
  <c r="AM727" i="1"/>
  <c r="AB727" i="1"/>
  <c r="AL727" i="1"/>
  <c r="AK727" i="1"/>
  <c r="AG727" i="1"/>
  <c r="AF727" i="1"/>
  <c r="AE727" i="1"/>
  <c r="AO727" i="1"/>
  <c r="AD727" i="1"/>
  <c r="AQ703" i="1"/>
  <c r="AI703" i="1"/>
  <c r="AA703" i="1"/>
  <c r="AP703" i="1"/>
  <c r="AH703" i="1"/>
  <c r="AL703" i="1"/>
  <c r="AB703" i="1"/>
  <c r="AK703" i="1"/>
  <c r="AJ703" i="1"/>
  <c r="AF703" i="1"/>
  <c r="AO703" i="1"/>
  <c r="AE703" i="1"/>
  <c r="AN703" i="1"/>
  <c r="AM703" i="1"/>
  <c r="AG703" i="1"/>
  <c r="AD703" i="1"/>
  <c r="AC703" i="1"/>
  <c r="AM696" i="1"/>
  <c r="AE696" i="1"/>
  <c r="AL696" i="1"/>
  <c r="AD696" i="1"/>
  <c r="AK696" i="1"/>
  <c r="AA696" i="1"/>
  <c r="AJ696" i="1"/>
  <c r="AH696" i="1"/>
  <c r="AQ696" i="1"/>
  <c r="AG696" i="1"/>
  <c r="AP696" i="1"/>
  <c r="AO696" i="1"/>
  <c r="AN696" i="1"/>
  <c r="AI696" i="1"/>
  <c r="AF696" i="1"/>
  <c r="AC696" i="1"/>
  <c r="AB696" i="1"/>
  <c r="AQ982" i="1"/>
  <c r="AI982" i="1"/>
  <c r="AA982" i="1"/>
  <c r="AP982" i="1"/>
  <c r="AH982" i="1"/>
  <c r="AM982" i="1"/>
  <c r="AE982" i="1"/>
  <c r="AL982" i="1"/>
  <c r="AK982" i="1"/>
  <c r="AJ982" i="1"/>
  <c r="AF982" i="1"/>
  <c r="AD982" i="1"/>
  <c r="AC982" i="1"/>
  <c r="AB982" i="1"/>
  <c r="AN982" i="1"/>
  <c r="AO982" i="1"/>
  <c r="AG982" i="1"/>
  <c r="AM955" i="1"/>
  <c r="AE955" i="1"/>
  <c r="AO955" i="1"/>
  <c r="AF955" i="1"/>
  <c r="AN955" i="1"/>
  <c r="AD955" i="1"/>
  <c r="AI955" i="1"/>
  <c r="AG955" i="1"/>
  <c r="AK955" i="1"/>
  <c r="AJ955" i="1"/>
  <c r="AA955" i="1"/>
  <c r="AQ955" i="1"/>
  <c r="AP955" i="1"/>
  <c r="AC955" i="1"/>
  <c r="AB955" i="1"/>
  <c r="AH955" i="1"/>
  <c r="AL955" i="1"/>
  <c r="AL963" i="1"/>
  <c r="AD963" i="1"/>
  <c r="AM963" i="1"/>
  <c r="AC963" i="1"/>
  <c r="AQ963" i="1"/>
  <c r="AG963" i="1"/>
  <c r="AP963" i="1"/>
  <c r="AF963" i="1"/>
  <c r="AJ963" i="1"/>
  <c r="AA963" i="1"/>
  <c r="AI963" i="1"/>
  <c r="AH963" i="1"/>
  <c r="AO963" i="1"/>
  <c r="AN963" i="1"/>
  <c r="AB963" i="1"/>
  <c r="AK963" i="1"/>
  <c r="AE963" i="1"/>
  <c r="AQ863" i="1"/>
  <c r="AI863" i="1"/>
  <c r="AM863" i="1"/>
  <c r="AE863" i="1"/>
  <c r="AO863" i="1"/>
  <c r="AD863" i="1"/>
  <c r="AJ863" i="1"/>
  <c r="AL863" i="1"/>
  <c r="AK863" i="1"/>
  <c r="AH863" i="1"/>
  <c r="AF863" i="1"/>
  <c r="AC863" i="1"/>
  <c r="AG863" i="1"/>
  <c r="AB863" i="1"/>
  <c r="AA863" i="1"/>
  <c r="AP863" i="1"/>
  <c r="AN863" i="1"/>
  <c r="AM892" i="1"/>
  <c r="AE892" i="1"/>
  <c r="AQ892" i="1"/>
  <c r="AI892" i="1"/>
  <c r="AA892" i="1"/>
  <c r="AK892" i="1"/>
  <c r="AP892" i="1"/>
  <c r="AF892" i="1"/>
  <c r="AD892" i="1"/>
  <c r="AC892" i="1"/>
  <c r="AO892" i="1"/>
  <c r="AB892" i="1"/>
  <c r="AL892" i="1"/>
  <c r="AJ892" i="1"/>
  <c r="AN892" i="1"/>
  <c r="AH892" i="1"/>
  <c r="AG892" i="1"/>
  <c r="AM939" i="1"/>
  <c r="AE939" i="1"/>
  <c r="AO939" i="1"/>
  <c r="AF939" i="1"/>
  <c r="AN939" i="1"/>
  <c r="AD939" i="1"/>
  <c r="AP939" i="1"/>
  <c r="AB939" i="1"/>
  <c r="AH939" i="1"/>
  <c r="AQ939" i="1"/>
  <c r="AI939" i="1"/>
  <c r="AL939" i="1"/>
  <c r="AC939" i="1"/>
  <c r="AA939" i="1"/>
  <c r="AJ939" i="1"/>
  <c r="AG939" i="1"/>
  <c r="AK939" i="1"/>
  <c r="AQ749" i="1"/>
  <c r="AI749" i="1"/>
  <c r="AA749" i="1"/>
  <c r="AP749" i="1"/>
  <c r="AH749" i="1"/>
  <c r="AF749" i="1"/>
  <c r="AO749" i="1"/>
  <c r="AE749" i="1"/>
  <c r="AM749" i="1"/>
  <c r="AL749" i="1"/>
  <c r="AK749" i="1"/>
  <c r="AJ749" i="1"/>
  <c r="AG749" i="1"/>
  <c r="AD749" i="1"/>
  <c r="AC749" i="1"/>
  <c r="AN749" i="1"/>
  <c r="AB749" i="1"/>
  <c r="AQ679" i="1"/>
  <c r="AI679" i="1"/>
  <c r="AA679" i="1"/>
  <c r="AP679" i="1"/>
  <c r="AH679" i="1"/>
  <c r="AJ679" i="1"/>
  <c r="AG679" i="1"/>
  <c r="AO679" i="1"/>
  <c r="AE679" i="1"/>
  <c r="AN679" i="1"/>
  <c r="AD679" i="1"/>
  <c r="AM679" i="1"/>
  <c r="AC679" i="1"/>
  <c r="AL679" i="1"/>
  <c r="AB679" i="1"/>
  <c r="AK679" i="1"/>
  <c r="AF679" i="1"/>
  <c r="AP664" i="1"/>
  <c r="AH664" i="1"/>
  <c r="AI664" i="1"/>
  <c r="AQ664" i="1"/>
  <c r="AG664" i="1"/>
  <c r="AK664" i="1"/>
  <c r="AO664" i="1"/>
  <c r="AF664" i="1"/>
  <c r="AJ664" i="1"/>
  <c r="AN664" i="1"/>
  <c r="AE664" i="1"/>
  <c r="AM664" i="1"/>
  <c r="AD664" i="1"/>
  <c r="AB664" i="1"/>
  <c r="AL664" i="1"/>
  <c r="AC664" i="1"/>
  <c r="AA664" i="1"/>
  <c r="AQ908" i="1"/>
  <c r="AI908" i="1"/>
  <c r="AA908" i="1"/>
  <c r="AN908" i="1"/>
  <c r="AE908" i="1"/>
  <c r="AJ908" i="1"/>
  <c r="AM908" i="1"/>
  <c r="AB908" i="1"/>
  <c r="AG908" i="1"/>
  <c r="AF908" i="1"/>
  <c r="AD908" i="1"/>
  <c r="AC908" i="1"/>
  <c r="AO908" i="1"/>
  <c r="AL908" i="1"/>
  <c r="AP908" i="1"/>
  <c r="AK908" i="1"/>
  <c r="AH908" i="1"/>
  <c r="AQ751" i="1"/>
  <c r="AI751" i="1"/>
  <c r="AA751" i="1"/>
  <c r="AP751" i="1"/>
  <c r="AH751" i="1"/>
  <c r="AJ751" i="1"/>
  <c r="AG751" i="1"/>
  <c r="AM751" i="1"/>
  <c r="AL751" i="1"/>
  <c r="AK751" i="1"/>
  <c r="AF751" i="1"/>
  <c r="AE751" i="1"/>
  <c r="AD751" i="1"/>
  <c r="AO751" i="1"/>
  <c r="AC751" i="1"/>
  <c r="AN751" i="1"/>
  <c r="AB751" i="1"/>
  <c r="AP966" i="1"/>
  <c r="AH966" i="1"/>
  <c r="AQ966" i="1"/>
  <c r="AG966" i="1"/>
  <c r="AI966" i="1"/>
  <c r="AF966" i="1"/>
  <c r="AL966" i="1"/>
  <c r="AB966" i="1"/>
  <c r="AC966" i="1"/>
  <c r="AK966" i="1"/>
  <c r="AJ966" i="1"/>
  <c r="AM966" i="1"/>
  <c r="AN966" i="1"/>
  <c r="AE966" i="1"/>
  <c r="AO966" i="1"/>
  <c r="AD966" i="1"/>
  <c r="AA966" i="1"/>
  <c r="AM876" i="1"/>
  <c r="AE876" i="1"/>
  <c r="AQ876" i="1"/>
  <c r="AI876" i="1"/>
  <c r="AA876" i="1"/>
  <c r="AK876" i="1"/>
  <c r="AP876" i="1"/>
  <c r="AF876" i="1"/>
  <c r="AL876" i="1"/>
  <c r="AJ876" i="1"/>
  <c r="AH876" i="1"/>
  <c r="AD876" i="1"/>
  <c r="AC876" i="1"/>
  <c r="AB876" i="1"/>
  <c r="AO876" i="1"/>
  <c r="AN876" i="1"/>
  <c r="AG876" i="1"/>
  <c r="AM925" i="1"/>
  <c r="AE925" i="1"/>
  <c r="AJ925" i="1"/>
  <c r="AA925" i="1"/>
  <c r="AK925" i="1"/>
  <c r="AO925" i="1"/>
  <c r="AD925" i="1"/>
  <c r="AH925" i="1"/>
  <c r="AP925" i="1"/>
  <c r="AB925" i="1"/>
  <c r="AC925" i="1"/>
  <c r="AL925" i="1"/>
  <c r="AQ925" i="1"/>
  <c r="AN925" i="1"/>
  <c r="AG925" i="1"/>
  <c r="AF925" i="1"/>
  <c r="AI925" i="1"/>
  <c r="AM872" i="1"/>
  <c r="AE872" i="1"/>
  <c r="AQ872" i="1"/>
  <c r="AI872" i="1"/>
  <c r="AA872" i="1"/>
  <c r="AP872" i="1"/>
  <c r="AF872" i="1"/>
  <c r="AK872" i="1"/>
  <c r="AJ872" i="1"/>
  <c r="AH872" i="1"/>
  <c r="AG872" i="1"/>
  <c r="AC872" i="1"/>
  <c r="AO872" i="1"/>
  <c r="AB872" i="1"/>
  <c r="AN872" i="1"/>
  <c r="AL872" i="1"/>
  <c r="AD872" i="1"/>
  <c r="AQ709" i="1"/>
  <c r="AI709" i="1"/>
  <c r="AA709" i="1"/>
  <c r="AP709" i="1"/>
  <c r="AH709" i="1"/>
  <c r="AJ709" i="1"/>
  <c r="AG709" i="1"/>
  <c r="AF709" i="1"/>
  <c r="AN709" i="1"/>
  <c r="AD709" i="1"/>
  <c r="AM709" i="1"/>
  <c r="AC709" i="1"/>
  <c r="AO709" i="1"/>
  <c r="AL709" i="1"/>
  <c r="AK709" i="1"/>
  <c r="AE709" i="1"/>
  <c r="AB709" i="1"/>
  <c r="AQ695" i="1"/>
  <c r="AI695" i="1"/>
  <c r="AA695" i="1"/>
  <c r="AP695" i="1"/>
  <c r="AH695" i="1"/>
  <c r="AK695" i="1"/>
  <c r="AJ695" i="1"/>
  <c r="AF695" i="1"/>
  <c r="AO695" i="1"/>
  <c r="AE695" i="1"/>
  <c r="AN695" i="1"/>
  <c r="AM695" i="1"/>
  <c r="AL695" i="1"/>
  <c r="AG695" i="1"/>
  <c r="AD695" i="1"/>
  <c r="AC695" i="1"/>
  <c r="AB695" i="1"/>
  <c r="AQ705" i="1"/>
  <c r="AI705" i="1"/>
  <c r="AA705" i="1"/>
  <c r="AP705" i="1"/>
  <c r="AH705" i="1"/>
  <c r="AN705" i="1"/>
  <c r="AD705" i="1"/>
  <c r="AM705" i="1"/>
  <c r="AC705" i="1"/>
  <c r="AL705" i="1"/>
  <c r="AB705" i="1"/>
  <c r="AJ705" i="1"/>
  <c r="AG705" i="1"/>
  <c r="AO705" i="1"/>
  <c r="AK705" i="1"/>
  <c r="AF705" i="1"/>
  <c r="AE705" i="1"/>
  <c r="AL965" i="1"/>
  <c r="AD965" i="1"/>
  <c r="AI965" i="1"/>
  <c r="AH965" i="1"/>
  <c r="AQ965" i="1"/>
  <c r="AG965" i="1"/>
  <c r="AM965" i="1"/>
  <c r="AB965" i="1"/>
  <c r="AJ965" i="1"/>
  <c r="AP965" i="1"/>
  <c r="AA965" i="1"/>
  <c r="AO965" i="1"/>
  <c r="AF965" i="1"/>
  <c r="AE965" i="1"/>
  <c r="AC965" i="1"/>
  <c r="AN965" i="1"/>
  <c r="AK965" i="1"/>
  <c r="AL973" i="1"/>
  <c r="AD973" i="1"/>
  <c r="AK973" i="1"/>
  <c r="AC973" i="1"/>
  <c r="AJ973" i="1"/>
  <c r="AB973" i="1"/>
  <c r="AG973" i="1"/>
  <c r="AN973" i="1"/>
  <c r="AO973" i="1"/>
  <c r="AM973" i="1"/>
  <c r="AI973" i="1"/>
  <c r="AF973" i="1"/>
  <c r="AQ973" i="1"/>
  <c r="AA973" i="1"/>
  <c r="AP973" i="1"/>
  <c r="AE973" i="1"/>
  <c r="AH973" i="1"/>
  <c r="AQ988" i="1"/>
  <c r="AI988" i="1"/>
  <c r="AA988" i="1"/>
  <c r="AP988" i="1"/>
  <c r="AH988" i="1"/>
  <c r="AM988" i="1"/>
  <c r="AE988" i="1"/>
  <c r="AG988" i="1"/>
  <c r="AF988" i="1"/>
  <c r="AD988" i="1"/>
  <c r="AN988" i="1"/>
  <c r="AB988" i="1"/>
  <c r="AJ988" i="1"/>
  <c r="AC988" i="1"/>
  <c r="AO988" i="1"/>
  <c r="AL988" i="1"/>
  <c r="AK988" i="1"/>
  <c r="AM915" i="1"/>
  <c r="AE915" i="1"/>
  <c r="AI915" i="1"/>
  <c r="AH915" i="1"/>
  <c r="AJ915" i="1"/>
  <c r="AO915" i="1"/>
  <c r="AC915" i="1"/>
  <c r="AK915" i="1"/>
  <c r="AQ915" i="1"/>
  <c r="AB915" i="1"/>
  <c r="AL915" i="1"/>
  <c r="AG915" i="1"/>
  <c r="AF915" i="1"/>
  <c r="AA915" i="1"/>
  <c r="AD915" i="1"/>
  <c r="AP915" i="1"/>
  <c r="AN915" i="1"/>
  <c r="AM931" i="1"/>
  <c r="AE931" i="1"/>
  <c r="AI931" i="1"/>
  <c r="AN931" i="1"/>
  <c r="AC931" i="1"/>
  <c r="AQ931" i="1"/>
  <c r="AG931" i="1"/>
  <c r="AK931" i="1"/>
  <c r="AD931" i="1"/>
  <c r="AH931" i="1"/>
  <c r="AP931" i="1"/>
  <c r="AO931" i="1"/>
  <c r="AJ931" i="1"/>
  <c r="AF931" i="1"/>
  <c r="AB931" i="1"/>
  <c r="AL931" i="1"/>
  <c r="AA931" i="1"/>
  <c r="AJ768" i="1"/>
  <c r="AB768" i="1"/>
  <c r="AK768" i="1"/>
  <c r="AA768" i="1"/>
  <c r="AI768" i="1"/>
  <c r="AO768" i="1"/>
  <c r="AF768" i="1"/>
  <c r="AN768" i="1"/>
  <c r="AE768" i="1"/>
  <c r="AL768" i="1"/>
  <c r="AH768" i="1"/>
  <c r="AQ768" i="1"/>
  <c r="AP768" i="1"/>
  <c r="AM768" i="1"/>
  <c r="AG768" i="1"/>
  <c r="AD768" i="1"/>
  <c r="AC768" i="1"/>
  <c r="AJ756" i="1"/>
  <c r="AB756" i="1"/>
  <c r="AK756" i="1"/>
  <c r="AA756" i="1"/>
  <c r="AI756" i="1"/>
  <c r="AN756" i="1"/>
  <c r="AE756" i="1"/>
  <c r="AF756" i="1"/>
  <c r="AQ756" i="1"/>
  <c r="AD756" i="1"/>
  <c r="AC756" i="1"/>
  <c r="AP756" i="1"/>
  <c r="AO756" i="1"/>
  <c r="AM756" i="1"/>
  <c r="AL756" i="1"/>
  <c r="AH756" i="1"/>
  <c r="AG756" i="1"/>
  <c r="AJ760" i="1"/>
  <c r="AB760" i="1"/>
  <c r="AK760" i="1"/>
  <c r="AA760" i="1"/>
  <c r="AI760" i="1"/>
  <c r="AN760" i="1"/>
  <c r="AE760" i="1"/>
  <c r="AF760" i="1"/>
  <c r="AQ760" i="1"/>
  <c r="AD760" i="1"/>
  <c r="AH760" i="1"/>
  <c r="AG760" i="1"/>
  <c r="AC760" i="1"/>
  <c r="AP760" i="1"/>
  <c r="AO760" i="1"/>
  <c r="AM760" i="1"/>
  <c r="AL760" i="1"/>
  <c r="AK689" i="1"/>
  <c r="AC689" i="1"/>
  <c r="AQ689" i="1"/>
  <c r="AI689" i="1"/>
  <c r="AA689" i="1"/>
  <c r="AP689" i="1"/>
  <c r="AH689" i="1"/>
  <c r="AE689" i="1"/>
  <c r="AO689" i="1"/>
  <c r="AD689" i="1"/>
  <c r="AN689" i="1"/>
  <c r="AB689" i="1"/>
  <c r="AM689" i="1"/>
  <c r="AL689" i="1"/>
  <c r="AJ689" i="1"/>
  <c r="AG689" i="1"/>
  <c r="AF689" i="1"/>
  <c r="AQ697" i="1"/>
  <c r="AI697" i="1"/>
  <c r="AA697" i="1"/>
  <c r="AP697" i="1"/>
  <c r="AH697" i="1"/>
  <c r="AM697" i="1"/>
  <c r="AC697" i="1"/>
  <c r="AL697" i="1"/>
  <c r="AB697" i="1"/>
  <c r="AJ697" i="1"/>
  <c r="AG697" i="1"/>
  <c r="AO697" i="1"/>
  <c r="AN697" i="1"/>
  <c r="AK697" i="1"/>
  <c r="AF697" i="1"/>
  <c r="AE697" i="1"/>
  <c r="AD697" i="1"/>
  <c r="AM712" i="1"/>
  <c r="AE712" i="1"/>
  <c r="AL712" i="1"/>
  <c r="AD712" i="1"/>
  <c r="AN712" i="1"/>
  <c r="AB712" i="1"/>
  <c r="AK712" i="1"/>
  <c r="AA712" i="1"/>
  <c r="AJ712" i="1"/>
  <c r="AH712" i="1"/>
  <c r="AQ712" i="1"/>
  <c r="AG712" i="1"/>
  <c r="AP712" i="1"/>
  <c r="AO712" i="1"/>
  <c r="AI712" i="1"/>
  <c r="AF712" i="1"/>
  <c r="AC712" i="1"/>
  <c r="AQ984" i="1"/>
  <c r="AI984" i="1"/>
  <c r="AA984" i="1"/>
  <c r="AP984" i="1"/>
  <c r="AH984" i="1"/>
  <c r="AM984" i="1"/>
  <c r="AE984" i="1"/>
  <c r="AK984" i="1"/>
  <c r="AJ984" i="1"/>
  <c r="AG984" i="1"/>
  <c r="AO984" i="1"/>
  <c r="AD984" i="1"/>
  <c r="AL984" i="1"/>
  <c r="AF984" i="1"/>
  <c r="AC984" i="1"/>
  <c r="AB984" i="1"/>
  <c r="AN984" i="1"/>
  <c r="AQ996" i="1"/>
  <c r="AI996" i="1"/>
  <c r="AA996" i="1"/>
  <c r="AP996" i="1"/>
  <c r="AH996" i="1"/>
  <c r="AM996" i="1"/>
  <c r="AE996" i="1"/>
  <c r="AL996" i="1"/>
  <c r="AD996" i="1"/>
  <c r="AK996" i="1"/>
  <c r="AJ996" i="1"/>
  <c r="AG996" i="1"/>
  <c r="AC996" i="1"/>
  <c r="AF996" i="1"/>
  <c r="AB996" i="1"/>
  <c r="AO996" i="1"/>
  <c r="AN996" i="1"/>
  <c r="AM985" i="1"/>
  <c r="AE985" i="1"/>
  <c r="AL985" i="1"/>
  <c r="AD985" i="1"/>
  <c r="AQ985" i="1"/>
  <c r="AI985" i="1"/>
  <c r="AA985" i="1"/>
  <c r="AP985" i="1"/>
  <c r="AC985" i="1"/>
  <c r="AO985" i="1"/>
  <c r="AB985" i="1"/>
  <c r="AN985" i="1"/>
  <c r="AJ985" i="1"/>
  <c r="AG985" i="1"/>
  <c r="AK985" i="1"/>
  <c r="AH985" i="1"/>
  <c r="AF985" i="1"/>
  <c r="AP964" i="1"/>
  <c r="AH964" i="1"/>
  <c r="AK964" i="1"/>
  <c r="AB964" i="1"/>
  <c r="AG964" i="1"/>
  <c r="AQ964" i="1"/>
  <c r="AF964" i="1"/>
  <c r="AL964" i="1"/>
  <c r="AA964" i="1"/>
  <c r="AN964" i="1"/>
  <c r="AE964" i="1"/>
  <c r="AD964" i="1"/>
  <c r="AO964" i="1"/>
  <c r="AI964" i="1"/>
  <c r="AM964" i="1"/>
  <c r="AJ964" i="1"/>
  <c r="AC964" i="1"/>
  <c r="AQ920" i="1"/>
  <c r="AI920" i="1"/>
  <c r="AA920" i="1"/>
  <c r="AJ920" i="1"/>
  <c r="AL920" i="1"/>
  <c r="AB920" i="1"/>
  <c r="AK920" i="1"/>
  <c r="AP920" i="1"/>
  <c r="AE920" i="1"/>
  <c r="AH920" i="1"/>
  <c r="AC920" i="1"/>
  <c r="AO920" i="1"/>
  <c r="AN920" i="1"/>
  <c r="AG920" i="1"/>
  <c r="AF920" i="1"/>
  <c r="AM920" i="1"/>
  <c r="AD920" i="1"/>
  <c r="AJ790" i="1"/>
  <c r="AB790" i="1"/>
  <c r="AO790" i="1"/>
  <c r="AF790" i="1"/>
  <c r="AN790" i="1"/>
  <c r="AE790" i="1"/>
  <c r="AM790" i="1"/>
  <c r="AD790" i="1"/>
  <c r="AK790" i="1"/>
  <c r="AA790" i="1"/>
  <c r="AI790" i="1"/>
  <c r="AQ790" i="1"/>
  <c r="AH790" i="1"/>
  <c r="AG790" i="1"/>
  <c r="AC790" i="1"/>
  <c r="AP790" i="1"/>
  <c r="AL790" i="1"/>
  <c r="AJ782" i="1"/>
  <c r="AB782" i="1"/>
  <c r="AO782" i="1"/>
  <c r="AF782" i="1"/>
  <c r="AN782" i="1"/>
  <c r="AE782" i="1"/>
  <c r="AM782" i="1"/>
  <c r="AD782" i="1"/>
  <c r="AK782" i="1"/>
  <c r="AA782" i="1"/>
  <c r="AI782" i="1"/>
  <c r="AH782" i="1"/>
  <c r="AG782" i="1"/>
  <c r="AC782" i="1"/>
  <c r="AQ782" i="1"/>
  <c r="AP782" i="1"/>
  <c r="AL782" i="1"/>
  <c r="AQ717" i="1"/>
  <c r="AI717" i="1"/>
  <c r="AA717" i="1"/>
  <c r="AP717" i="1"/>
  <c r="AH717" i="1"/>
  <c r="AJ717" i="1"/>
  <c r="AG717" i="1"/>
  <c r="AF717" i="1"/>
  <c r="AO717" i="1"/>
  <c r="AE717" i="1"/>
  <c r="AN717" i="1"/>
  <c r="AD717" i="1"/>
  <c r="AM717" i="1"/>
  <c r="AC717" i="1"/>
  <c r="AL717" i="1"/>
  <c r="AK717" i="1"/>
  <c r="AB717" i="1"/>
  <c r="AQ719" i="1"/>
  <c r="AI719" i="1"/>
  <c r="AA719" i="1"/>
  <c r="AP719" i="1"/>
  <c r="AH719" i="1"/>
  <c r="AL719" i="1"/>
  <c r="AB719" i="1"/>
  <c r="AK719" i="1"/>
  <c r="AJ719" i="1"/>
  <c r="AG719" i="1"/>
  <c r="AF719" i="1"/>
  <c r="AO719" i="1"/>
  <c r="AE719" i="1"/>
  <c r="AN719" i="1"/>
  <c r="AM719" i="1"/>
  <c r="AD719" i="1"/>
  <c r="AC719" i="1"/>
  <c r="AQ733" i="1"/>
  <c r="AI733" i="1"/>
  <c r="AA733" i="1"/>
  <c r="AP733" i="1"/>
  <c r="AH733" i="1"/>
  <c r="AF733" i="1"/>
  <c r="AO733" i="1"/>
  <c r="AD733" i="1"/>
  <c r="AN733" i="1"/>
  <c r="AC733" i="1"/>
  <c r="AM733" i="1"/>
  <c r="AB733" i="1"/>
  <c r="AL733" i="1"/>
  <c r="AK733" i="1"/>
  <c r="AJ733" i="1"/>
  <c r="AG733" i="1"/>
  <c r="AE733" i="1"/>
  <c r="AQ721" i="1"/>
  <c r="AI721" i="1"/>
  <c r="AA721" i="1"/>
  <c r="AP721" i="1"/>
  <c r="AH721" i="1"/>
  <c r="AN721" i="1"/>
  <c r="AD721" i="1"/>
  <c r="AM721" i="1"/>
  <c r="AC721" i="1"/>
  <c r="AL721" i="1"/>
  <c r="AB721" i="1"/>
  <c r="AK721" i="1"/>
  <c r="AJ721" i="1"/>
  <c r="AG721" i="1"/>
  <c r="AF721" i="1"/>
  <c r="AE721" i="1"/>
  <c r="AO721" i="1"/>
  <c r="AP662" i="1"/>
  <c r="AH662" i="1"/>
  <c r="AL662" i="1"/>
  <c r="AC662" i="1"/>
  <c r="AK662" i="1"/>
  <c r="AB662" i="1"/>
  <c r="AN662" i="1"/>
  <c r="AE662" i="1"/>
  <c r="AJ662" i="1"/>
  <c r="AA662" i="1"/>
  <c r="AD662" i="1"/>
  <c r="AI662" i="1"/>
  <c r="AQ662" i="1"/>
  <c r="AG662" i="1"/>
  <c r="AO662" i="1"/>
  <c r="AF662" i="1"/>
  <c r="AM662" i="1"/>
  <c r="AB598" i="1"/>
  <c r="AQ598" i="1"/>
  <c r="AB585" i="1"/>
  <c r="AB603" i="1"/>
  <c r="AQ585" i="1"/>
  <c r="AJ576" i="1"/>
  <c r="AM576" i="1"/>
  <c r="AJ577" i="1"/>
  <c r="AP583" i="1"/>
  <c r="AL595" i="1"/>
  <c r="AH585" i="1"/>
  <c r="AE603" i="1"/>
  <c r="AM603" i="1"/>
  <c r="AH603" i="1"/>
  <c r="AB576" i="1"/>
  <c r="AJ585" i="1"/>
  <c r="AK616" i="1"/>
  <c r="AG576" i="1"/>
  <c r="AN576" i="1"/>
  <c r="AD585" i="1"/>
  <c r="AE616" i="1"/>
  <c r="AQ576" i="1"/>
  <c r="AC576" i="1"/>
  <c r="AF605" i="1"/>
  <c r="AP605" i="1"/>
  <c r="AD605" i="1"/>
  <c r="AK605" i="1"/>
  <c r="AG605" i="1"/>
  <c r="AE605" i="1"/>
  <c r="AC595" i="1"/>
  <c r="AJ605" i="1"/>
  <c r="AM605" i="1"/>
  <c r="AH605" i="1"/>
  <c r="AB605" i="1"/>
  <c r="AA605" i="1"/>
  <c r="AH618" i="1"/>
  <c r="AO642" i="1"/>
  <c r="AQ642" i="1"/>
  <c r="AJ637" i="1"/>
  <c r="AB618" i="1"/>
  <c r="AE618" i="1"/>
  <c r="AP595" i="1"/>
  <c r="AM595" i="1"/>
  <c r="AA638" i="1"/>
  <c r="AH594" i="1"/>
  <c r="AE592" i="1"/>
  <c r="AF642" i="1"/>
  <c r="AD642" i="1"/>
  <c r="AE637" i="1"/>
  <c r="AK618" i="1"/>
  <c r="AM618" i="1"/>
  <c r="AD594" i="1"/>
  <c r="AA595" i="1"/>
  <c r="AI638" i="1"/>
  <c r="AJ594" i="1"/>
  <c r="AN592" i="1"/>
  <c r="AG642" i="1"/>
  <c r="AL642" i="1"/>
  <c r="AL637" i="1"/>
  <c r="AM637" i="1"/>
  <c r="AF618" i="1"/>
  <c r="AN595" i="1"/>
  <c r="AI595" i="1"/>
  <c r="AQ638" i="1"/>
  <c r="AA594" i="1"/>
  <c r="AL631" i="1"/>
  <c r="AH642" i="1"/>
  <c r="AE642" i="1"/>
  <c r="AC637" i="1"/>
  <c r="AH637" i="1"/>
  <c r="AG618" i="1"/>
  <c r="AA618" i="1"/>
  <c r="AD595" i="1"/>
  <c r="AQ595" i="1"/>
  <c r="AG638" i="1"/>
  <c r="AI594" i="1"/>
  <c r="AL605" i="1"/>
  <c r="AI605" i="1"/>
  <c r="AJ642" i="1"/>
  <c r="AM642" i="1"/>
  <c r="AO637" i="1"/>
  <c r="AP637" i="1"/>
  <c r="AJ618" i="1"/>
  <c r="AI618" i="1"/>
  <c r="AO595" i="1"/>
  <c r="AP592" i="1"/>
  <c r="AP638" i="1"/>
  <c r="AC605" i="1"/>
  <c r="AQ605" i="1"/>
  <c r="AB637" i="1"/>
  <c r="AK642" i="1"/>
  <c r="AD637" i="1"/>
  <c r="AA637" i="1"/>
  <c r="AN618" i="1"/>
  <c r="AQ618" i="1"/>
  <c r="AJ595" i="1"/>
  <c r="AF638" i="1"/>
  <c r="AD599" i="1"/>
  <c r="AJ588" i="1"/>
  <c r="AD588" i="1"/>
  <c r="AL591" i="1"/>
  <c r="AH588" i="1"/>
  <c r="AF588" i="1"/>
  <c r="AB602" i="1"/>
  <c r="AL588" i="1"/>
  <c r="AA588" i="1"/>
  <c r="AL602" i="1"/>
  <c r="AB588" i="1"/>
  <c r="AI588" i="1"/>
  <c r="AK633" i="1"/>
  <c r="AF633" i="1"/>
  <c r="AK634" i="1"/>
  <c r="AC636" i="1"/>
  <c r="AM636" i="1"/>
  <c r="AJ590" i="1"/>
  <c r="AO601" i="1"/>
  <c r="AE633" i="1"/>
  <c r="AN634" i="1"/>
  <c r="AQ634" i="1"/>
  <c r="AP636" i="1"/>
  <c r="AH590" i="1"/>
  <c r="AN601" i="1"/>
  <c r="AF601" i="1"/>
  <c r="AJ624" i="1"/>
  <c r="AG601" i="1"/>
  <c r="AM633" i="1"/>
  <c r="AB634" i="1"/>
  <c r="AD634" i="1"/>
  <c r="AG636" i="1"/>
  <c r="AA636" i="1"/>
  <c r="AA590" i="1"/>
  <c r="AQ624" i="1"/>
  <c r="AH601" i="1"/>
  <c r="AP602" i="1"/>
  <c r="AN588" i="1"/>
  <c r="AQ588" i="1"/>
  <c r="AP591" i="1"/>
  <c r="AK602" i="1"/>
  <c r="AC588" i="1"/>
  <c r="AE588" i="1"/>
  <c r="AI634" i="1"/>
  <c r="AL590" i="1"/>
  <c r="AH624" i="1"/>
  <c r="AQ601" i="1"/>
  <c r="AH633" i="1"/>
  <c r="AO634" i="1"/>
  <c r="AL634" i="1"/>
  <c r="AH636" i="1"/>
  <c r="AJ636" i="1"/>
  <c r="AI636" i="1"/>
  <c r="AI590" i="1"/>
  <c r="AD624" i="1"/>
  <c r="AJ601" i="1"/>
  <c r="AL633" i="1"/>
  <c r="AP633" i="1"/>
  <c r="AG633" i="1"/>
  <c r="AC634" i="1"/>
  <c r="AE634" i="1"/>
  <c r="AP632" i="1"/>
  <c r="AK636" i="1"/>
  <c r="AQ636" i="1"/>
  <c r="AQ590" i="1"/>
  <c r="AK601" i="1"/>
  <c r="AG588" i="1"/>
  <c r="AM602" i="1"/>
  <c r="AO588" i="1"/>
  <c r="AH568" i="1"/>
  <c r="AA599" i="1"/>
  <c r="AC607" i="1"/>
  <c r="AJ573" i="1"/>
  <c r="AO607" i="1"/>
  <c r="AQ607" i="1"/>
  <c r="AF4" i="12"/>
  <c r="AI4" i="12"/>
  <c r="AL4" i="12"/>
  <c r="AO4" i="12"/>
  <c r="AR4" i="12"/>
  <c r="AU4" i="12"/>
  <c r="AX4" i="12"/>
  <c r="K4" i="12"/>
  <c r="E4" i="12"/>
  <c r="H4" i="12"/>
  <c r="Q4" i="12"/>
  <c r="N4" i="12"/>
  <c r="W4" i="12"/>
  <c r="T4" i="12"/>
  <c r="AC4" i="12"/>
  <c r="Z4" i="12"/>
  <c r="AN593" i="1"/>
  <c r="AI574" i="1"/>
  <c r="AM574" i="1"/>
  <c r="AG563" i="1"/>
  <c r="AN598" i="1"/>
  <c r="AQ564" i="1"/>
  <c r="AJ617" i="1"/>
  <c r="AP612" i="1"/>
  <c r="AA608" i="1"/>
  <c r="AB600" i="1"/>
  <c r="AQ600" i="1"/>
  <c r="AH564" i="1"/>
  <c r="AO608" i="1"/>
  <c r="AL608" i="1"/>
  <c r="AH612" i="1"/>
  <c r="AJ608" i="1"/>
  <c r="AB617" i="1"/>
  <c r="AH617" i="1"/>
  <c r="AK608" i="1"/>
  <c r="AI608" i="1"/>
  <c r="AD600" i="1"/>
  <c r="AE600" i="1"/>
  <c r="AH560" i="1"/>
  <c r="AJ612" i="1"/>
  <c r="AC617" i="1"/>
  <c r="AP617" i="1"/>
  <c r="AC608" i="1"/>
  <c r="AQ608" i="1"/>
  <c r="AH600" i="1"/>
  <c r="AM600" i="1"/>
  <c r="AK612" i="1"/>
  <c r="AM564" i="1"/>
  <c r="AD617" i="1"/>
  <c r="AA617" i="1"/>
  <c r="AN608" i="1"/>
  <c r="AE608" i="1"/>
  <c r="AK600" i="1"/>
  <c r="AA574" i="1"/>
  <c r="AI598" i="1"/>
  <c r="AQ560" i="1"/>
  <c r="AF617" i="1"/>
  <c r="AQ617" i="1"/>
  <c r="AP608" i="1"/>
  <c r="AN600" i="1"/>
  <c r="AA577" i="1"/>
  <c r="AB574" i="1"/>
  <c r="AF598" i="1"/>
  <c r="AE598" i="1"/>
  <c r="AD574" i="1"/>
  <c r="AG574" i="1"/>
  <c r="AK574" i="1"/>
  <c r="AP598" i="1"/>
  <c r="AM598" i="1"/>
  <c r="AK564" i="1"/>
  <c r="AI612" i="1"/>
  <c r="AN617" i="1"/>
  <c r="AO560" i="1"/>
  <c r="AN560" i="1"/>
  <c r="AQ612" i="1"/>
  <c r="AE560" i="1"/>
  <c r="AL617" i="1"/>
  <c r="AL560" i="1"/>
  <c r="AG608" i="1"/>
  <c r="AF600" i="1"/>
  <c r="AG560" i="1"/>
  <c r="AF560" i="1"/>
  <c r="AE612" i="1"/>
  <c r="AK617" i="1"/>
  <c r="AE617" i="1"/>
  <c r="AD608" i="1"/>
  <c r="AD560" i="1"/>
  <c r="AH608" i="1"/>
  <c r="AP600" i="1"/>
  <c r="AP574" i="1"/>
  <c r="AC574" i="1"/>
  <c r="AI565" i="1"/>
  <c r="AH598" i="1"/>
  <c r="AK560" i="1"/>
  <c r="AO617" i="1"/>
  <c r="AH574" i="1"/>
  <c r="AL574" i="1"/>
  <c r="AQ565" i="1"/>
  <c r="AK598" i="1"/>
  <c r="AQ574" i="1"/>
  <c r="AE574" i="1"/>
  <c r="AC598" i="1"/>
  <c r="AQ593" i="1"/>
  <c r="AM586" i="1"/>
  <c r="AC602" i="1"/>
  <c r="AI602" i="1"/>
  <c r="AF581" i="1"/>
  <c r="AC591" i="1"/>
  <c r="AO616" i="1"/>
  <c r="AN616" i="1"/>
  <c r="AN602" i="1"/>
  <c r="AQ602" i="1"/>
  <c r="AO576" i="1"/>
  <c r="AE591" i="1"/>
  <c r="AP616" i="1"/>
  <c r="AG616" i="1"/>
  <c r="AF602" i="1"/>
  <c r="AE602" i="1"/>
  <c r="AM591" i="1"/>
  <c r="AD616" i="1"/>
  <c r="AA616" i="1"/>
  <c r="AD590" i="1"/>
  <c r="AG591" i="1"/>
  <c r="AA591" i="1"/>
  <c r="AF616" i="1"/>
  <c r="AI616" i="1"/>
  <c r="AD602" i="1"/>
  <c r="AH602" i="1"/>
  <c r="AH591" i="1"/>
  <c r="AM579" i="1"/>
  <c r="AH616" i="1"/>
  <c r="AQ616" i="1"/>
  <c r="AG602" i="1"/>
  <c r="AJ602" i="1"/>
  <c r="AF591" i="1"/>
  <c r="AJ616" i="1"/>
  <c r="AL616" i="1"/>
  <c r="AO602" i="1"/>
  <c r="AJ581" i="1"/>
  <c r="AB591" i="1"/>
  <c r="AC616" i="1"/>
  <c r="AB616" i="1"/>
  <c r="AQ586" i="1"/>
  <c r="AI561" i="1"/>
  <c r="AC575" i="1"/>
  <c r="AL613" i="1"/>
  <c r="AI613" i="1"/>
  <c r="AG570" i="1"/>
  <c r="AF613" i="1"/>
  <c r="AC613" i="1"/>
  <c r="AQ613" i="1"/>
  <c r="AH613" i="1"/>
  <c r="AN613" i="1"/>
  <c r="AP613" i="1"/>
  <c r="AD613" i="1"/>
  <c r="AG613" i="1"/>
  <c r="AO613" i="1"/>
  <c r="AG580" i="1"/>
  <c r="AJ613" i="1"/>
  <c r="AE613" i="1"/>
  <c r="AN620" i="1"/>
  <c r="AK613" i="1"/>
  <c r="AM613" i="1"/>
  <c r="AB613" i="1"/>
  <c r="AK566" i="1"/>
  <c r="AA566" i="1"/>
  <c r="AC566" i="1"/>
  <c r="AI566" i="1"/>
  <c r="AJ566" i="1"/>
  <c r="AM566" i="1"/>
  <c r="AL594" i="1"/>
  <c r="AQ561" i="1"/>
  <c r="AA620" i="1"/>
  <c r="AC622" i="1"/>
  <c r="AB561" i="1"/>
  <c r="AA622" i="1"/>
  <c r="AM648" i="1"/>
  <c r="AF589" i="1"/>
  <c r="AQ589" i="1"/>
  <c r="AL577" i="1"/>
  <c r="AI577" i="1"/>
  <c r="AI622" i="1"/>
  <c r="AB609" i="1"/>
  <c r="AB589" i="1"/>
  <c r="AH589" i="1"/>
  <c r="AC577" i="1"/>
  <c r="AQ577" i="1"/>
  <c r="AQ622" i="1"/>
  <c r="AN589" i="1"/>
  <c r="AJ589" i="1"/>
  <c r="AM577" i="1"/>
  <c r="AG561" i="1"/>
  <c r="AJ561" i="1"/>
  <c r="AG594" i="1"/>
  <c r="AC589" i="1"/>
  <c r="AG589" i="1"/>
  <c r="AD577" i="1"/>
  <c r="AO561" i="1"/>
  <c r="AC561" i="1"/>
  <c r="AK594" i="1"/>
  <c r="AF562" i="1"/>
  <c r="AM562" i="1"/>
  <c r="AO589" i="1"/>
  <c r="AE589" i="1"/>
  <c r="AN577" i="1"/>
  <c r="AH561" i="1"/>
  <c r="AK561" i="1"/>
  <c r="AE562" i="1"/>
  <c r="AL589" i="1"/>
  <c r="AM589" i="1"/>
  <c r="AG577" i="1"/>
  <c r="AB577" i="1"/>
  <c r="AP561" i="1"/>
  <c r="AD561" i="1"/>
  <c r="AI640" i="1"/>
  <c r="AO594" i="1"/>
  <c r="AH641" i="1"/>
  <c r="AD589" i="1"/>
  <c r="AA589" i="1"/>
  <c r="AH577" i="1"/>
  <c r="AK577" i="1"/>
  <c r="AA561" i="1"/>
  <c r="AL561" i="1"/>
  <c r="AE640" i="1"/>
  <c r="AF594" i="1"/>
  <c r="AP641" i="1"/>
  <c r="AB630" i="1"/>
  <c r="AI630" i="1"/>
  <c r="AL609" i="1"/>
  <c r="AJ615" i="1"/>
  <c r="AQ615" i="1"/>
  <c r="AB573" i="1"/>
  <c r="AH607" i="1"/>
  <c r="AF607" i="1"/>
  <c r="AB620" i="1"/>
  <c r="AI620" i="1"/>
  <c r="AF622" i="1"/>
  <c r="AF620" i="1"/>
  <c r="AQ620" i="1"/>
  <c r="AJ641" i="1"/>
  <c r="AQ630" i="1"/>
  <c r="AD611" i="1"/>
  <c r="AJ609" i="1"/>
  <c r="AH567" i="1"/>
  <c r="AK573" i="1"/>
  <c r="AP607" i="1"/>
  <c r="AN615" i="1"/>
  <c r="AK607" i="1"/>
  <c r="AL641" i="1"/>
  <c r="AH622" i="1"/>
  <c r="AD622" i="1"/>
  <c r="AC630" i="1"/>
  <c r="AD630" i="1"/>
  <c r="AK611" i="1"/>
  <c r="AE609" i="1"/>
  <c r="AD615" i="1"/>
  <c r="AC573" i="1"/>
  <c r="AN607" i="1"/>
  <c r="AG607" i="1"/>
  <c r="AG620" i="1"/>
  <c r="AD620" i="1"/>
  <c r="AB641" i="1"/>
  <c r="AJ622" i="1"/>
  <c r="AL622" i="1"/>
  <c r="AH562" i="1"/>
  <c r="AP630" i="1"/>
  <c r="AL630" i="1"/>
  <c r="AB611" i="1"/>
  <c r="AF609" i="1"/>
  <c r="AL562" i="1"/>
  <c r="AM609" i="1"/>
  <c r="AO615" i="1"/>
  <c r="AL573" i="1"/>
  <c r="AJ607" i="1"/>
  <c r="AE607" i="1"/>
  <c r="AK567" i="1"/>
  <c r="AH620" i="1"/>
  <c r="AL620" i="1"/>
  <c r="AN641" i="1"/>
  <c r="AK622" i="1"/>
  <c r="AE622" i="1"/>
  <c r="AF630" i="1"/>
  <c r="AE630" i="1"/>
  <c r="AL611" i="1"/>
  <c r="AO562" i="1"/>
  <c r="AD562" i="1"/>
  <c r="AA609" i="1"/>
  <c r="AF615" i="1"/>
  <c r="AN573" i="1"/>
  <c r="AB607" i="1"/>
  <c r="AM607" i="1"/>
  <c r="AO567" i="1"/>
  <c r="AJ620" i="1"/>
  <c r="AE620" i="1"/>
  <c r="AQ562" i="1"/>
  <c r="AO630" i="1"/>
  <c r="AE641" i="1"/>
  <c r="AB622" i="1"/>
  <c r="AM622" i="1"/>
  <c r="AG630" i="1"/>
  <c r="AM630" i="1"/>
  <c r="AG562" i="1"/>
  <c r="AP567" i="1"/>
  <c r="AP615" i="1"/>
  <c r="AA573" i="1"/>
  <c r="AL607" i="1"/>
  <c r="AA607" i="1"/>
  <c r="AK620" i="1"/>
  <c r="AC620" i="1"/>
  <c r="AM620" i="1"/>
  <c r="AK630" i="1"/>
  <c r="AH630" i="1"/>
  <c r="AN562" i="1"/>
  <c r="AH615" i="1"/>
  <c r="AA615" i="1"/>
  <c r="AI573" i="1"/>
  <c r="AG567" i="1"/>
  <c r="AD607" i="1"/>
  <c r="AO620" i="1"/>
  <c r="AH628" i="1"/>
  <c r="AL603" i="1"/>
  <c r="AM599" i="1"/>
  <c r="AD570" i="1"/>
  <c r="AP570" i="1"/>
  <c r="AQ570" i="1"/>
  <c r="AI599" i="1"/>
  <c r="AO554" i="1"/>
  <c r="AB628" i="1"/>
  <c r="AE628" i="1"/>
  <c r="AN603" i="1"/>
  <c r="AL568" i="1"/>
  <c r="AC599" i="1"/>
  <c r="AQ599" i="1"/>
  <c r="AH570" i="1"/>
  <c r="AG554" i="1"/>
  <c r="AM628" i="1"/>
  <c r="AE587" i="1"/>
  <c r="AJ599" i="1"/>
  <c r="AB599" i="1"/>
  <c r="AJ570" i="1"/>
  <c r="AL599" i="1"/>
  <c r="AI570" i="1"/>
  <c r="AF570" i="1"/>
  <c r="AE570" i="1"/>
  <c r="AO570" i="1"/>
  <c r="AM570" i="1"/>
  <c r="AB640" i="1"/>
  <c r="AM640" i="1"/>
  <c r="AK572" i="1"/>
  <c r="AP572" i="1"/>
  <c r="AJ318" i="1"/>
  <c r="AA318" i="1"/>
  <c r="AI628" i="1"/>
  <c r="AO599" i="1"/>
  <c r="AQ628" i="1"/>
  <c r="AC640" i="1"/>
  <c r="AH572" i="1"/>
  <c r="AL572" i="1"/>
  <c r="AM572" i="1"/>
  <c r="AL621" i="1"/>
  <c r="AO603" i="1"/>
  <c r="AA603" i="1"/>
  <c r="AJ638" i="1"/>
  <c r="AD638" i="1"/>
  <c r="AG599" i="1"/>
  <c r="AC628" i="1"/>
  <c r="AG603" i="1"/>
  <c r="AI603" i="1"/>
  <c r="AB597" i="1"/>
  <c r="AK638" i="1"/>
  <c r="AL638" i="1"/>
  <c r="AF603" i="1"/>
  <c r="AH599" i="1"/>
  <c r="AF599" i="1"/>
  <c r="AP628" i="1"/>
  <c r="AD628" i="1"/>
  <c r="AJ603" i="1"/>
  <c r="AQ603" i="1"/>
  <c r="AQ597" i="1"/>
  <c r="AN638" i="1"/>
  <c r="AE638" i="1"/>
  <c r="AK599" i="1"/>
  <c r="AP599" i="1"/>
  <c r="AF628" i="1"/>
  <c r="AC638" i="1"/>
  <c r="AB638" i="1"/>
  <c r="AN599" i="1"/>
  <c r="AJ640" i="1"/>
  <c r="AI572" i="1"/>
  <c r="AD572" i="1"/>
  <c r="AK640" i="1"/>
  <c r="AQ572" i="1"/>
  <c r="AN572" i="1"/>
  <c r="AN571" i="1"/>
  <c r="AN640" i="1"/>
  <c r="AA572" i="1"/>
  <c r="AF572" i="1"/>
  <c r="AJ572" i="1"/>
  <c r="AJ591" i="1"/>
  <c r="AA575" i="1"/>
  <c r="AK591" i="1"/>
  <c r="AI591" i="1"/>
  <c r="AK586" i="1"/>
  <c r="AL586" i="1"/>
  <c r="AP586" i="1"/>
  <c r="AG586" i="1"/>
  <c r="AH586" i="1"/>
  <c r="AC586" i="1"/>
  <c r="AB586" i="1"/>
  <c r="AN586" i="1"/>
  <c r="AO586" i="1"/>
  <c r="AA586" i="1"/>
  <c r="AC579" i="1"/>
  <c r="AG575" i="1"/>
  <c r="AD586" i="1"/>
  <c r="AI586" i="1"/>
  <c r="AJ586" i="1"/>
  <c r="AN570" i="1"/>
  <c r="AA570" i="1"/>
  <c r="AO591" i="1"/>
  <c r="AF586" i="1"/>
  <c r="AN590" i="1"/>
  <c r="AN591" i="1"/>
  <c r="AJ606" i="1"/>
  <c r="AO590" i="1"/>
  <c r="AB633" i="1"/>
  <c r="AG634" i="1"/>
  <c r="AP590" i="1"/>
  <c r="AB590" i="1"/>
  <c r="AC590" i="1"/>
  <c r="AN628" i="1"/>
  <c r="AC642" i="1"/>
  <c r="AN587" i="1"/>
  <c r="AN554" i="1"/>
  <c r="AF554" i="1"/>
  <c r="AM587" i="1"/>
  <c r="AD592" i="1"/>
  <c r="AL597" i="1"/>
  <c r="AM592" i="1"/>
  <c r="AM554" i="1"/>
  <c r="AE554" i="1"/>
  <c r="AG632" i="1"/>
  <c r="AA587" i="1"/>
  <c r="AO597" i="1"/>
  <c r="AC597" i="1"/>
  <c r="AI568" i="1"/>
  <c r="AN568" i="1"/>
  <c r="AF569" i="1"/>
  <c r="AC569" i="1"/>
  <c r="AL554" i="1"/>
  <c r="AD554" i="1"/>
  <c r="AH632" i="1"/>
  <c r="AA632" i="1"/>
  <c r="AP597" i="1"/>
  <c r="AI587" i="1"/>
  <c r="AJ587" i="1"/>
  <c r="AN597" i="1"/>
  <c r="AH587" i="1"/>
  <c r="AG587" i="1"/>
  <c r="AJ592" i="1"/>
  <c r="AA568" i="1"/>
  <c r="AE568" i="1"/>
  <c r="AO569" i="1"/>
  <c r="AL569" i="1"/>
  <c r="AF568" i="1"/>
  <c r="AP587" i="1"/>
  <c r="AD569" i="1"/>
  <c r="AF632" i="1"/>
  <c r="AI632" i="1"/>
  <c r="AK592" i="1"/>
  <c r="AJ568" i="1"/>
  <c r="AA569" i="1"/>
  <c r="AJ554" i="1"/>
  <c r="AB554" i="1"/>
  <c r="AB632" i="1"/>
  <c r="AQ632" i="1"/>
  <c r="AG592" i="1"/>
  <c r="AL587" i="1"/>
  <c r="AF592" i="1"/>
  <c r="AK597" i="1"/>
  <c r="AM597" i="1"/>
  <c r="AA592" i="1"/>
  <c r="AB568" i="1"/>
  <c r="AP569" i="1"/>
  <c r="AI569" i="1"/>
  <c r="AL592" i="1"/>
  <c r="AM632" i="1"/>
  <c r="AC592" i="1"/>
  <c r="AK554" i="1"/>
  <c r="AC554" i="1"/>
  <c r="AK632" i="1"/>
  <c r="AQ587" i="1"/>
  <c r="AM568" i="1"/>
  <c r="AG569" i="1"/>
  <c r="AO568" i="1"/>
  <c r="AQ554" i="1"/>
  <c r="AI554" i="1"/>
  <c r="AA554" i="1"/>
  <c r="AJ632" i="1"/>
  <c r="AO632" i="1"/>
  <c r="AD632" i="1"/>
  <c r="AD587" i="1"/>
  <c r="AG597" i="1"/>
  <c r="AA597" i="1"/>
  <c r="AI592" i="1"/>
  <c r="AK568" i="1"/>
  <c r="AH569" i="1"/>
  <c r="AQ569" i="1"/>
  <c r="AE569" i="1"/>
  <c r="AB592" i="1"/>
  <c r="AQ568" i="1"/>
  <c r="AD568" i="1"/>
  <c r="AK569" i="1"/>
  <c r="AN632" i="1"/>
  <c r="AE597" i="1"/>
  <c r="AP554" i="1"/>
  <c r="AC632" i="1"/>
  <c r="AJ597" i="1"/>
  <c r="AI597" i="1"/>
  <c r="AF597" i="1"/>
  <c r="AD597" i="1"/>
  <c r="AM553" i="1"/>
  <c r="AH575" i="1"/>
  <c r="AI575" i="1"/>
  <c r="AJ575" i="1"/>
  <c r="AQ575" i="1"/>
  <c r="AK648" i="1"/>
  <c r="AF546" i="1"/>
  <c r="AJ648" i="1"/>
  <c r="AM575" i="1"/>
  <c r="AC593" i="1"/>
  <c r="AI546" i="1"/>
  <c r="AE546" i="1"/>
  <c r="AP631" i="1"/>
  <c r="AN648" i="1"/>
  <c r="AI648" i="1"/>
  <c r="AH583" i="1"/>
  <c r="AO593" i="1"/>
  <c r="AP593" i="1"/>
  <c r="AH593" i="1"/>
  <c r="AC583" i="1"/>
  <c r="AJ583" i="1"/>
  <c r="AL581" i="1"/>
  <c r="AM581" i="1"/>
  <c r="AO640" i="1"/>
  <c r="AA640" i="1"/>
  <c r="AK575" i="1"/>
  <c r="AL546" i="1"/>
  <c r="AH546" i="1"/>
  <c r="AG648" i="1"/>
  <c r="AB593" i="1"/>
  <c r="AB583" i="1"/>
  <c r="AK581" i="1"/>
  <c r="AJ546" i="1"/>
  <c r="AK631" i="1"/>
  <c r="AA648" i="1"/>
  <c r="AL593" i="1"/>
  <c r="AL583" i="1"/>
  <c r="AG583" i="1"/>
  <c r="AB581" i="1"/>
  <c r="AD581" i="1"/>
  <c r="AQ546" i="1"/>
  <c r="AG546" i="1"/>
  <c r="AC546" i="1"/>
  <c r="AA631" i="1"/>
  <c r="AB648" i="1"/>
  <c r="AQ648" i="1"/>
  <c r="AG581" i="1"/>
  <c r="AF593" i="1"/>
  <c r="AE593" i="1"/>
  <c r="AN583" i="1"/>
  <c r="AM583" i="1"/>
  <c r="AC581" i="1"/>
  <c r="AA581" i="1"/>
  <c r="AB575" i="1"/>
  <c r="AG621" i="1"/>
  <c r="AP640" i="1"/>
  <c r="AQ640" i="1"/>
  <c r="AL575" i="1"/>
  <c r="AD593" i="1"/>
  <c r="AP546" i="1"/>
  <c r="AD546" i="1"/>
  <c r="AO648" i="1"/>
  <c r="AD648" i="1"/>
  <c r="AD575" i="1"/>
  <c r="AG593" i="1"/>
  <c r="AM593" i="1"/>
  <c r="AA583" i="1"/>
  <c r="AI581" i="1"/>
  <c r="AO546" i="1"/>
  <c r="AB546" i="1"/>
  <c r="AL553" i="1"/>
  <c r="AQ631" i="1"/>
  <c r="AG631" i="1"/>
  <c r="AH648" i="1"/>
  <c r="AC648" i="1"/>
  <c r="AL648" i="1"/>
  <c r="AJ593" i="1"/>
  <c r="AA593" i="1"/>
  <c r="AO583" i="1"/>
  <c r="AI583" i="1"/>
  <c r="AE581" i="1"/>
  <c r="AQ581" i="1"/>
  <c r="AG640" i="1"/>
  <c r="AD640" i="1"/>
  <c r="AF575" i="1"/>
  <c r="AE575" i="1"/>
  <c r="AF583" i="1"/>
  <c r="AP581" i="1"/>
  <c r="AI631" i="1"/>
  <c r="AD583" i="1"/>
  <c r="AN581" i="1"/>
  <c r="AN546" i="1"/>
  <c r="AP648" i="1"/>
  <c r="AK593" i="1"/>
  <c r="AE583" i="1"/>
  <c r="AQ583" i="1"/>
  <c r="AH640" i="1"/>
  <c r="AP575" i="1"/>
  <c r="AD556" i="1"/>
  <c r="AB556" i="1"/>
  <c r="AH559" i="1"/>
  <c r="AB563" i="1"/>
  <c r="AO563" i="1"/>
  <c r="AQ563" i="1"/>
  <c r="AL563" i="1"/>
  <c r="AI563" i="1"/>
  <c r="AD563" i="1"/>
  <c r="AA563" i="1"/>
  <c r="AK641" i="1"/>
  <c r="AF641" i="1"/>
  <c r="AQ641" i="1"/>
  <c r="AD641" i="1"/>
  <c r="AI641" i="1"/>
  <c r="AO641" i="1"/>
  <c r="AA641" i="1"/>
  <c r="AC641" i="1"/>
  <c r="AG641" i="1"/>
  <c r="AH609" i="1"/>
  <c r="AG609" i="1"/>
  <c r="AK609" i="1"/>
  <c r="AQ609" i="1"/>
  <c r="AO609" i="1"/>
  <c r="AN609" i="1"/>
  <c r="AI609" i="1"/>
  <c r="AD609" i="1"/>
  <c r="AC609" i="1"/>
  <c r="AP611" i="1"/>
  <c r="AF611" i="1"/>
  <c r="AQ611" i="1"/>
  <c r="AJ611" i="1"/>
  <c r="AI611" i="1"/>
  <c r="AH611" i="1"/>
  <c r="AA611" i="1"/>
  <c r="AG611" i="1"/>
  <c r="AM611" i="1"/>
  <c r="AO611" i="1"/>
  <c r="AC611" i="1"/>
  <c r="AN611" i="1"/>
  <c r="AA553" i="1"/>
  <c r="AD553" i="1"/>
  <c r="AN553" i="1"/>
  <c r="AE553" i="1"/>
  <c r="AP553" i="1"/>
  <c r="AF553" i="1"/>
  <c r="AQ553" i="1"/>
  <c r="AG553" i="1"/>
  <c r="AB553" i="1"/>
  <c r="AI579" i="1"/>
  <c r="AL579" i="1"/>
  <c r="AA579" i="1"/>
  <c r="AB579" i="1"/>
  <c r="AE579" i="1"/>
  <c r="AF579" i="1"/>
  <c r="AO579" i="1"/>
  <c r="AP579" i="1"/>
  <c r="AK579" i="1"/>
  <c r="AG579" i="1"/>
  <c r="AJ579" i="1"/>
  <c r="AN579" i="1"/>
  <c r="AH579" i="1"/>
  <c r="AD579" i="1"/>
  <c r="AH553" i="1"/>
  <c r="AQ557" i="1"/>
  <c r="AC556" i="1"/>
  <c r="AE556" i="1"/>
  <c r="AG556" i="1"/>
  <c r="AH556" i="1"/>
  <c r="AI556" i="1"/>
  <c r="AP563" i="1"/>
  <c r="AJ563" i="1"/>
  <c r="AI624" i="1"/>
  <c r="AF624" i="1"/>
  <c r="AA624" i="1"/>
  <c r="AC624" i="1"/>
  <c r="AP624" i="1"/>
  <c r="AN624" i="1"/>
  <c r="AB624" i="1"/>
  <c r="AM624" i="1"/>
  <c r="AK624" i="1"/>
  <c r="AE624" i="1"/>
  <c r="AM556" i="1"/>
  <c r="AC563" i="1"/>
  <c r="AL556" i="1"/>
  <c r="AK563" i="1"/>
  <c r="AI585" i="1"/>
  <c r="AO585" i="1"/>
  <c r="AA585" i="1"/>
  <c r="AC585" i="1"/>
  <c r="AM585" i="1"/>
  <c r="AN585" i="1"/>
  <c r="AE585" i="1"/>
  <c r="AG585" i="1"/>
  <c r="AF585" i="1"/>
  <c r="AL585" i="1"/>
  <c r="AK585" i="1"/>
  <c r="AN612" i="1"/>
  <c r="AF612" i="1"/>
  <c r="AC612" i="1"/>
  <c r="AL612" i="1"/>
  <c r="AM612" i="1"/>
  <c r="AB612" i="1"/>
  <c r="AE565" i="1"/>
  <c r="AL565" i="1"/>
  <c r="AA565" i="1"/>
  <c r="AD565" i="1"/>
  <c r="AP565" i="1"/>
  <c r="AK565" i="1"/>
  <c r="AH565" i="1"/>
  <c r="AC565" i="1"/>
  <c r="AO565" i="1"/>
  <c r="AJ565" i="1"/>
  <c r="AG565" i="1"/>
  <c r="AJ556" i="1"/>
  <c r="AB649" i="1"/>
  <c r="AD649" i="1"/>
  <c r="AC567" i="1"/>
  <c r="AA567" i="1"/>
  <c r="AO612" i="1"/>
  <c r="AG612" i="1"/>
  <c r="AJ600" i="1"/>
  <c r="AG600" i="1"/>
  <c r="AB615" i="1"/>
  <c r="AG615" i="1"/>
  <c r="AG598" i="1"/>
  <c r="AD598" i="1"/>
  <c r="AK553" i="1"/>
  <c r="AC553" i="1"/>
  <c r="AK559" i="1"/>
  <c r="AB631" i="1"/>
  <c r="AM631" i="1"/>
  <c r="AL600" i="1"/>
  <c r="AA600" i="1"/>
  <c r="AL615" i="1"/>
  <c r="AE615" i="1"/>
  <c r="AM573" i="1"/>
  <c r="AJ598" i="1"/>
  <c r="AO598" i="1"/>
  <c r="AL567" i="1"/>
  <c r="AI567" i="1"/>
  <c r="AQ559" i="1"/>
  <c r="AM559" i="1"/>
  <c r="AN631" i="1"/>
  <c r="AE631" i="1"/>
  <c r="AD573" i="1"/>
  <c r="AO553" i="1"/>
  <c r="AJ553" i="1"/>
  <c r="AI559" i="1"/>
  <c r="AO600" i="1"/>
  <c r="AC615" i="1"/>
  <c r="AH573" i="1"/>
  <c r="AL598" i="1"/>
  <c r="AD567" i="1"/>
  <c r="AQ567" i="1"/>
  <c r="AP603" i="1"/>
  <c r="AC603" i="1"/>
  <c r="AM567" i="1"/>
  <c r="AE567" i="1"/>
  <c r="AJ567" i="1"/>
  <c r="AN567" i="1"/>
  <c r="AB567" i="1"/>
  <c r="AF578" i="1"/>
  <c r="AD633" i="1"/>
  <c r="AB587" i="1"/>
  <c r="AP562" i="1"/>
  <c r="AF631" i="1"/>
  <c r="AG568" i="1"/>
  <c r="AP577" i="1"/>
  <c r="AC626" i="1"/>
  <c r="AF565" i="1"/>
  <c r="AP576" i="1"/>
  <c r="AM565" i="1"/>
  <c r="AQ580" i="1"/>
  <c r="AK570" i="1"/>
  <c r="AI564" i="1"/>
  <c r="AP564" i="1"/>
  <c r="AJ560" i="1"/>
  <c r="AJ571" i="1"/>
  <c r="AP568" i="1"/>
  <c r="AP622" i="1"/>
  <c r="AB562" i="1"/>
  <c r="AA564" i="1"/>
  <c r="AN565" i="1"/>
  <c r="AK587" i="1"/>
  <c r="AG595" i="1"/>
  <c r="AM563" i="1"/>
  <c r="AG622" i="1"/>
  <c r="AH581" i="1"/>
  <c r="AC564" i="1"/>
  <c r="AO628" i="1"/>
  <c r="AA562" i="1"/>
  <c r="AN633" i="1"/>
  <c r="AJ564" i="1"/>
  <c r="AO573" i="1"/>
  <c r="AC587" i="1"/>
  <c r="AI562" i="1"/>
  <c r="AN569" i="1"/>
  <c r="AQ578" i="1"/>
  <c r="AF563" i="1"/>
  <c r="AN622" i="1"/>
  <c r="AA560" i="1"/>
  <c r="AO631" i="1"/>
  <c r="AN563" i="1"/>
  <c r="AE563" i="1"/>
  <c r="AO577" i="1"/>
  <c r="AM561" i="1"/>
  <c r="AP560" i="1"/>
  <c r="AF577" i="1"/>
  <c r="AC562" i="1"/>
  <c r="AB595" i="1"/>
  <c r="AJ633" i="1"/>
  <c r="AH595" i="1"/>
  <c r="AJ562" i="1"/>
  <c r="AJ631" i="1"/>
  <c r="AO575" i="1"/>
  <c r="AI560" i="1"/>
  <c r="AC633" i="1"/>
  <c r="AP573" i="1"/>
  <c r="AF561" i="1"/>
  <c r="AG578" i="1"/>
  <c r="AO644" i="1"/>
  <c r="AF587" i="1"/>
  <c r="AN561" i="1"/>
  <c r="AN574" i="1"/>
  <c r="AC570" i="1"/>
  <c r="AC631" i="1"/>
  <c r="AD631" i="1"/>
  <c r="AK571" i="1"/>
  <c r="AC560" i="1"/>
  <c r="AO574" i="1"/>
  <c r="AF573" i="1"/>
  <c r="AM569" i="1"/>
  <c r="AH592" i="1"/>
  <c r="AD610" i="1"/>
  <c r="AB570" i="1"/>
  <c r="AO610" i="1"/>
  <c r="AG573" i="1"/>
  <c r="AM604" i="1"/>
  <c r="AE604" i="1"/>
  <c r="AQ604" i="1"/>
  <c r="AI604" i="1"/>
  <c r="AA604" i="1"/>
  <c r="AN604" i="1"/>
  <c r="AC604" i="1"/>
  <c r="AL604" i="1"/>
  <c r="AB604" i="1"/>
  <c r="AK604" i="1"/>
  <c r="AH604" i="1"/>
  <c r="AP604" i="1"/>
  <c r="AF604" i="1"/>
  <c r="AG604" i="1"/>
  <c r="AO604" i="1"/>
  <c r="AJ604" i="1"/>
  <c r="AD604" i="1"/>
  <c r="AM582" i="1"/>
  <c r="AE582" i="1"/>
  <c r="AK582" i="1"/>
  <c r="AB582" i="1"/>
  <c r="AQ582" i="1"/>
  <c r="AG582" i="1"/>
  <c r="AP582" i="1"/>
  <c r="AF582" i="1"/>
  <c r="AO582" i="1"/>
  <c r="AD582" i="1"/>
  <c r="AN582" i="1"/>
  <c r="AC582" i="1"/>
  <c r="AL582" i="1"/>
  <c r="AA582" i="1"/>
  <c r="AJ582" i="1"/>
  <c r="AI582" i="1"/>
  <c r="AH582" i="1"/>
  <c r="AQ639" i="1"/>
  <c r="AI639" i="1"/>
  <c r="AA639" i="1"/>
  <c r="AP639" i="1"/>
  <c r="AH639" i="1"/>
  <c r="AM639" i="1"/>
  <c r="AE639" i="1"/>
  <c r="AG639" i="1"/>
  <c r="AF639" i="1"/>
  <c r="AD639" i="1"/>
  <c r="AO639" i="1"/>
  <c r="AC639" i="1"/>
  <c r="AN639" i="1"/>
  <c r="AB639" i="1"/>
  <c r="AK639" i="1"/>
  <c r="AL639" i="1"/>
  <c r="AJ639" i="1"/>
  <c r="AQ629" i="1"/>
  <c r="AI629" i="1"/>
  <c r="AA629" i="1"/>
  <c r="AP629" i="1"/>
  <c r="AH629" i="1"/>
  <c r="AM629" i="1"/>
  <c r="AE629" i="1"/>
  <c r="AO629" i="1"/>
  <c r="AC629" i="1"/>
  <c r="AN629" i="1"/>
  <c r="AB629" i="1"/>
  <c r="AL629" i="1"/>
  <c r="AK629" i="1"/>
  <c r="AJ629" i="1"/>
  <c r="AG629" i="1"/>
  <c r="AF629" i="1"/>
  <c r="AD629" i="1"/>
  <c r="AQ645" i="1"/>
  <c r="AI645" i="1"/>
  <c r="AA645" i="1"/>
  <c r="AP645" i="1"/>
  <c r="AH645" i="1"/>
  <c r="AM645" i="1"/>
  <c r="AE645" i="1"/>
  <c r="AO645" i="1"/>
  <c r="AC645" i="1"/>
  <c r="AN645" i="1"/>
  <c r="AB645" i="1"/>
  <c r="AL645" i="1"/>
  <c r="AK645" i="1"/>
  <c r="AJ645" i="1"/>
  <c r="AF645" i="1"/>
  <c r="AG645" i="1"/>
  <c r="AD645" i="1"/>
  <c r="AM596" i="1"/>
  <c r="AE596" i="1"/>
  <c r="AQ596" i="1"/>
  <c r="AI596" i="1"/>
  <c r="AA596" i="1"/>
  <c r="AL596" i="1"/>
  <c r="AB596" i="1"/>
  <c r="AK596" i="1"/>
  <c r="AH596" i="1"/>
  <c r="AP596" i="1"/>
  <c r="AF596" i="1"/>
  <c r="AO596" i="1"/>
  <c r="AN596" i="1"/>
  <c r="AC596" i="1"/>
  <c r="AJ596" i="1"/>
  <c r="AG596" i="1"/>
  <c r="AD596" i="1"/>
  <c r="AQ627" i="1"/>
  <c r="AI627" i="1"/>
  <c r="AA627" i="1"/>
  <c r="AP627" i="1"/>
  <c r="AH627" i="1"/>
  <c r="AM627" i="1"/>
  <c r="AE627" i="1"/>
  <c r="AD627" i="1"/>
  <c r="AO627" i="1"/>
  <c r="AC627" i="1"/>
  <c r="AN627" i="1"/>
  <c r="AB627" i="1"/>
  <c r="AL627" i="1"/>
  <c r="AK627" i="1"/>
  <c r="AG627" i="1"/>
  <c r="AJ627" i="1"/>
  <c r="AF627" i="1"/>
  <c r="AQ623" i="1"/>
  <c r="AI623" i="1"/>
  <c r="AA623" i="1"/>
  <c r="AP623" i="1"/>
  <c r="AH623" i="1"/>
  <c r="AM623" i="1"/>
  <c r="AE623" i="1"/>
  <c r="AG623" i="1"/>
  <c r="AD623" i="1"/>
  <c r="AO623" i="1"/>
  <c r="AC623" i="1"/>
  <c r="AN623" i="1"/>
  <c r="AB623" i="1"/>
  <c r="AJ623" i="1"/>
  <c r="AF623" i="1"/>
  <c r="AL623" i="1"/>
  <c r="AK623" i="1"/>
  <c r="AQ619" i="1"/>
  <c r="AI619" i="1"/>
  <c r="AA619" i="1"/>
  <c r="AP619" i="1"/>
  <c r="AH619" i="1"/>
  <c r="AM619" i="1"/>
  <c r="AE619" i="1"/>
  <c r="AK619" i="1"/>
  <c r="AD619" i="1"/>
  <c r="AN619" i="1"/>
  <c r="AL619" i="1"/>
  <c r="AJ619" i="1"/>
  <c r="AG619" i="1"/>
  <c r="AF619" i="1"/>
  <c r="AB619" i="1"/>
  <c r="AO619" i="1"/>
  <c r="AC619" i="1"/>
  <c r="AQ643" i="1"/>
  <c r="AI643" i="1"/>
  <c r="AA643" i="1"/>
  <c r="AP643" i="1"/>
  <c r="AH643" i="1"/>
  <c r="AM643" i="1"/>
  <c r="AE643" i="1"/>
  <c r="AD643" i="1"/>
  <c r="AO643" i="1"/>
  <c r="AC643" i="1"/>
  <c r="AN643" i="1"/>
  <c r="AB643" i="1"/>
  <c r="AL643" i="1"/>
  <c r="AK643" i="1"/>
  <c r="AG643" i="1"/>
  <c r="AJ643" i="1"/>
  <c r="AF643" i="1"/>
  <c r="AM614" i="1"/>
  <c r="AE614" i="1"/>
  <c r="AQ614" i="1"/>
  <c r="AI614" i="1"/>
  <c r="AA614" i="1"/>
  <c r="AP614" i="1"/>
  <c r="AF614" i="1"/>
  <c r="AO614" i="1"/>
  <c r="AD614" i="1"/>
  <c r="AN614" i="1"/>
  <c r="AC614" i="1"/>
  <c r="AL614" i="1"/>
  <c r="AB614" i="1"/>
  <c r="AK614" i="1"/>
  <c r="AH614" i="1"/>
  <c r="AJ614" i="1"/>
  <c r="AG614" i="1"/>
  <c r="AM584" i="1"/>
  <c r="AE584" i="1"/>
  <c r="AQ584" i="1"/>
  <c r="AI584" i="1"/>
  <c r="AA584" i="1"/>
  <c r="AK584" i="1"/>
  <c r="AL584" i="1"/>
  <c r="AJ584" i="1"/>
  <c r="AH584" i="1"/>
  <c r="AG584" i="1"/>
  <c r="AF584" i="1"/>
  <c r="AP584" i="1"/>
  <c r="AD584" i="1"/>
  <c r="AO584" i="1"/>
  <c r="AN584" i="1"/>
  <c r="AC584" i="1"/>
  <c r="AB584" i="1"/>
  <c r="AQ635" i="1"/>
  <c r="AI635" i="1"/>
  <c r="AA635" i="1"/>
  <c r="AP635" i="1"/>
  <c r="AH635" i="1"/>
  <c r="AM635" i="1"/>
  <c r="AE635" i="1"/>
  <c r="AK635" i="1"/>
  <c r="AJ635" i="1"/>
  <c r="AG635" i="1"/>
  <c r="AF635" i="1"/>
  <c r="AD635" i="1"/>
  <c r="AN635" i="1"/>
  <c r="AB635" i="1"/>
  <c r="AO635" i="1"/>
  <c r="AL635" i="1"/>
  <c r="AC635" i="1"/>
  <c r="AQ647" i="1"/>
  <c r="AI647" i="1"/>
  <c r="AA647" i="1"/>
  <c r="AP647" i="1"/>
  <c r="AH647" i="1"/>
  <c r="AM647" i="1"/>
  <c r="AE647" i="1"/>
  <c r="AN647" i="1"/>
  <c r="AB647" i="1"/>
  <c r="AL647" i="1"/>
  <c r="AK647" i="1"/>
  <c r="AJ647" i="1"/>
  <c r="AG647" i="1"/>
  <c r="AD647" i="1"/>
  <c r="AO647" i="1"/>
  <c r="AF647" i="1"/>
  <c r="AC647" i="1"/>
  <c r="AC557" i="1"/>
  <c r="AO557" i="1"/>
  <c r="AM557" i="1"/>
  <c r="AG557" i="1"/>
  <c r="AF557" i="1"/>
  <c r="AE559" i="1"/>
  <c r="AE557" i="1"/>
  <c r="AF556" i="1"/>
  <c r="AN557" i="1"/>
  <c r="AA557" i="1"/>
  <c r="AG559" i="1"/>
  <c r="AK557" i="1"/>
  <c r="AP559" i="1"/>
  <c r="AC559" i="1"/>
  <c r="AK556" i="1"/>
  <c r="AI557" i="1"/>
  <c r="AO559" i="1"/>
  <c r="AA559" i="1"/>
  <c r="AN558" i="1"/>
  <c r="AF558" i="1"/>
  <c r="AL557" i="1"/>
  <c r="AD557" i="1"/>
  <c r="AM558" i="1"/>
  <c r="AE558" i="1"/>
  <c r="AN559" i="1"/>
  <c r="AF559" i="1"/>
  <c r="AL558" i="1"/>
  <c r="AD558" i="1"/>
  <c r="AJ557" i="1"/>
  <c r="AB557" i="1"/>
  <c r="AK558" i="1"/>
  <c r="AC558" i="1"/>
  <c r="AL559" i="1"/>
  <c r="AD559" i="1"/>
  <c r="AJ558" i="1"/>
  <c r="AB558" i="1"/>
  <c r="AP557" i="1"/>
  <c r="AP558" i="1"/>
  <c r="AI558" i="1"/>
  <c r="AA558" i="1"/>
  <c r="AJ559" i="1"/>
  <c r="AQ558" i="1"/>
  <c r="AH558" i="1"/>
  <c r="AO558" i="1"/>
  <c r="A7" i="12"/>
  <c r="B7" i="12"/>
  <c r="AQ556" i="1"/>
  <c r="AN556" i="1"/>
  <c r="AO556" i="1"/>
  <c r="AP556" i="1"/>
  <c r="AA555" i="1"/>
  <c r="AB555" i="1"/>
  <c r="AC555" i="1"/>
  <c r="AD555" i="1"/>
  <c r="AE555" i="1"/>
  <c r="AF555" i="1"/>
  <c r="AG555" i="1"/>
  <c r="AH555" i="1"/>
  <c r="AI555" i="1"/>
  <c r="AJ555" i="1"/>
  <c r="AK555" i="1"/>
  <c r="AL555" i="1"/>
  <c r="AM555" i="1"/>
  <c r="AN555" i="1"/>
  <c r="AO555" i="1"/>
  <c r="AP555" i="1"/>
  <c r="AQ555" i="1"/>
  <c r="J5" i="12"/>
  <c r="G5" i="12"/>
  <c r="AT5" i="12"/>
  <c r="AN5" i="12"/>
  <c r="AB5" i="12"/>
  <c r="V5" i="12"/>
  <c r="P5" i="12"/>
  <c r="AH5" i="12"/>
  <c r="M5" i="12"/>
  <c r="AW5" i="12"/>
  <c r="AQ5" i="12"/>
  <c r="AK5" i="12"/>
  <c r="AE5" i="12"/>
  <c r="Y5" i="12"/>
  <c r="S5" i="12"/>
  <c r="D5" i="12"/>
  <c r="C5" i="12"/>
  <c r="AV5" i="12"/>
  <c r="AS5" i="12"/>
  <c r="AP5" i="12"/>
  <c r="AM5" i="12"/>
  <c r="AJ5" i="12"/>
  <c r="AG5" i="12"/>
  <c r="AD5" i="12"/>
  <c r="AA5" i="12"/>
  <c r="X5" i="12"/>
  <c r="U5" i="12"/>
  <c r="R5" i="12"/>
  <c r="O5" i="12"/>
  <c r="L5" i="12"/>
  <c r="I5" i="12"/>
  <c r="F5" i="12"/>
  <c r="AB548" i="1"/>
  <c r="AC548" i="1"/>
  <c r="AD548" i="1"/>
  <c r="AE548" i="1"/>
  <c r="AF548" i="1"/>
  <c r="AH548" i="1"/>
  <c r="AI548" i="1"/>
  <c r="AJ548" i="1"/>
  <c r="AK548" i="1"/>
  <c r="AL548" i="1"/>
  <c r="AM548" i="1"/>
  <c r="AN548" i="1"/>
  <c r="AO548" i="1"/>
  <c r="AP548" i="1"/>
  <c r="AQ548" i="1"/>
  <c r="AG548" i="1"/>
  <c r="AA548" i="1"/>
  <c r="AJ552" i="1"/>
  <c r="AN552" i="1"/>
  <c r="AO552" i="1"/>
  <c r="AP552" i="1"/>
  <c r="AQ552" i="1"/>
  <c r="AB552" i="1"/>
  <c r="AO4" i="1"/>
  <c r="AB4" i="1"/>
  <c r="AQ4" i="1"/>
  <c r="AI4" i="1"/>
  <c r="AA4" i="1"/>
  <c r="AP4" i="1"/>
  <c r="AH4" i="1"/>
  <c r="AL32" i="1"/>
  <c r="AN32" i="1"/>
  <c r="AE32" i="1"/>
  <c r="AH32" i="1"/>
  <c r="AO105" i="1"/>
  <c r="AJ105" i="1"/>
  <c r="AP105" i="1"/>
  <c r="AB147" i="1"/>
  <c r="AP147" i="1"/>
  <c r="AH127" i="1"/>
  <c r="AP127" i="1"/>
  <c r="AB127" i="1"/>
  <c r="AB115" i="1"/>
  <c r="AP115" i="1"/>
  <c r="AH107" i="1"/>
  <c r="AP107" i="1"/>
  <c r="AG552" i="1"/>
  <c r="AH552" i="1"/>
  <c r="AK552" i="1"/>
  <c r="AM552" i="1"/>
  <c r="AC552" i="1"/>
  <c r="AD552" i="1"/>
  <c r="AN547" i="1"/>
  <c r="AQ547" i="1"/>
  <c r="AP547" i="1"/>
  <c r="AO547" i="1"/>
  <c r="AA547" i="1"/>
  <c r="AB547" i="1"/>
  <c r="AC547" i="1"/>
  <c r="AD547" i="1"/>
  <c r="AE547" i="1"/>
  <c r="AF547" i="1"/>
  <c r="AG547" i="1"/>
  <c r="AH547" i="1"/>
  <c r="AI547" i="1"/>
  <c r="AJ547" i="1"/>
  <c r="AK547" i="1"/>
  <c r="AL547" i="1"/>
  <c r="AM547" i="1"/>
  <c r="AA552" i="1"/>
  <c r="AL552" i="1"/>
  <c r="AF552" i="1"/>
  <c r="AE552" i="1"/>
  <c r="AK252" i="1"/>
  <c r="AC252" i="1"/>
  <c r="AJ252" i="1"/>
  <c r="AB252" i="1"/>
  <c r="AJ244" i="1"/>
  <c r="AB244" i="1"/>
  <c r="AA549" i="1"/>
  <c r="AL549" i="1"/>
  <c r="AQ549" i="1"/>
  <c r="AP549" i="1"/>
  <c r="AO549" i="1"/>
  <c r="AN549" i="1"/>
  <c r="AM549" i="1"/>
  <c r="AK549" i="1"/>
  <c r="AJ549" i="1"/>
  <c r="AI549" i="1"/>
  <c r="AH549" i="1"/>
  <c r="AG549" i="1"/>
  <c r="AF549" i="1"/>
  <c r="AE549" i="1"/>
  <c r="AD549" i="1"/>
  <c r="AC549" i="1"/>
  <c r="AB549" i="1"/>
  <c r="AE551" i="1"/>
  <c r="AA551" i="1"/>
  <c r="AO551" i="1"/>
  <c r="AP551" i="1"/>
  <c r="AQ551" i="1"/>
  <c r="AC551" i="1"/>
  <c r="AP550" i="1"/>
  <c r="AQ550" i="1"/>
  <c r="AO550" i="1"/>
  <c r="AM550" i="1"/>
  <c r="AG550" i="1"/>
  <c r="AE550" i="1"/>
  <c r="AD550" i="1"/>
  <c r="AB550" i="1"/>
  <c r="AA550" i="1"/>
  <c r="AN550" i="1"/>
  <c r="AC550" i="1"/>
  <c r="AL550" i="1"/>
  <c r="AK550" i="1"/>
  <c r="AJ550" i="1"/>
  <c r="AI550" i="1"/>
  <c r="AH550" i="1"/>
  <c r="AF550" i="1"/>
  <c r="AD551" i="1"/>
  <c r="AF551" i="1"/>
  <c r="AG551" i="1"/>
  <c r="AH551" i="1"/>
  <c r="AI551" i="1"/>
  <c r="AJ551" i="1"/>
  <c r="AK551" i="1"/>
  <c r="AL551" i="1"/>
  <c r="AM551" i="1"/>
  <c r="AN551" i="1"/>
  <c r="AG4" i="1"/>
  <c r="AN4" i="1"/>
  <c r="AF4" i="1"/>
  <c r="AM4" i="1"/>
  <c r="AE4" i="1"/>
  <c r="AK4" i="1"/>
  <c r="AC4" i="1"/>
  <c r="AH105" i="1"/>
  <c r="AG105" i="1"/>
  <c r="AB105" i="1"/>
  <c r="AP81" i="1"/>
  <c r="AM81" i="1"/>
  <c r="AB81" i="1"/>
  <c r="AK256" i="1"/>
  <c r="AN256" i="1"/>
  <c r="AJ4" i="1"/>
  <c r="AD4" i="1"/>
  <c r="AP117" i="1"/>
  <c r="AN117" i="1"/>
  <c r="AJ117" i="1"/>
  <c r="AB117" i="1"/>
  <c r="AA117" i="1"/>
  <c r="AI117" i="1"/>
  <c r="AQ117" i="1"/>
  <c r="AO117" i="1"/>
  <c r="AC117" i="1"/>
  <c r="AH117" i="1"/>
  <c r="AK117" i="1"/>
  <c r="AD117" i="1"/>
  <c r="AL117" i="1"/>
  <c r="AE117" i="1"/>
  <c r="AM117" i="1"/>
  <c r="AF117" i="1"/>
  <c r="AG117" i="1"/>
  <c r="AK105" i="1"/>
  <c r="AC105" i="1"/>
  <c r="AQ105" i="1"/>
  <c r="AN105" i="1"/>
  <c r="AL105" i="1"/>
  <c r="AE105" i="1"/>
  <c r="AI105" i="1"/>
  <c r="AA105" i="1"/>
  <c r="AM105" i="1"/>
  <c r="AF105" i="1"/>
  <c r="AD105" i="1"/>
  <c r="AE81" i="1"/>
  <c r="AG81" i="1"/>
  <c r="AN81" i="1"/>
  <c r="AF81" i="1"/>
  <c r="AL81" i="1"/>
  <c r="AD81" i="1"/>
  <c r="AK81" i="1"/>
  <c r="AQ81" i="1"/>
  <c r="AI81" i="1"/>
  <c r="AA81" i="1"/>
  <c r="AO81" i="1"/>
  <c r="AH81" i="1"/>
  <c r="AC81" i="1"/>
  <c r="AJ81" i="1"/>
  <c r="AD17" i="1"/>
  <c r="AP17" i="1"/>
  <c r="AK17" i="1"/>
  <c r="AC17" i="1"/>
  <c r="AL17" i="1"/>
  <c r="AG17" i="1"/>
  <c r="AN17" i="1"/>
  <c r="AF17" i="1"/>
  <c r="AQ17" i="1"/>
  <c r="AI17" i="1"/>
  <c r="AA17" i="1"/>
  <c r="AJ17" i="1"/>
  <c r="AB17" i="1"/>
  <c r="AG13" i="1"/>
  <c r="AF13" i="1"/>
  <c r="AH13" i="1"/>
  <c r="AP13" i="1"/>
  <c r="AN13" i="1"/>
  <c r="AB13" i="1"/>
  <c r="AL13" i="1"/>
  <c r="AJ13" i="1"/>
  <c r="AC13" i="1"/>
  <c r="AK13" i="1"/>
  <c r="AD13" i="1"/>
  <c r="AF6" i="1"/>
  <c r="AJ6" i="1"/>
  <c r="AQ9" i="1"/>
  <c r="AG9" i="1"/>
  <c r="AK9" i="1"/>
  <c r="AC9" i="1"/>
  <c r="AF9" i="1"/>
  <c r="AJ9" i="1"/>
  <c r="AB9" i="1"/>
  <c r="AN9" i="1"/>
  <c r="AD9" i="1"/>
  <c r="AP9" i="1"/>
  <c r="AH9" i="1"/>
  <c r="AL9" i="1"/>
  <c r="AJ15" i="1"/>
  <c r="AH15" i="1"/>
  <c r="AG15" i="1"/>
  <c r="AE15" i="1"/>
  <c r="AM15" i="1"/>
  <c r="AC15" i="1"/>
  <c r="AO15" i="1"/>
  <c r="AB15" i="1"/>
  <c r="AP15" i="1"/>
  <c r="AO11" i="1"/>
  <c r="AH11" i="1"/>
  <c r="AE11" i="1"/>
  <c r="AB11" i="1"/>
  <c r="AJ11" i="1"/>
  <c r="AC11" i="1"/>
  <c r="AG11" i="1"/>
  <c r="AP11" i="1"/>
  <c r="AE5" i="1"/>
  <c r="AI5" i="1"/>
  <c r="AG5" i="1"/>
  <c r="AL5" i="1"/>
  <c r="AJ5" i="1"/>
  <c r="AB5" i="1"/>
  <c r="AC5" i="1"/>
  <c r="AK5" i="1"/>
  <c r="AQ5" i="1"/>
  <c r="AD5" i="1"/>
  <c r="AP5" i="1"/>
  <c r="AH5" i="1"/>
  <c r="AN5" i="1"/>
  <c r="AF5" i="1"/>
  <c r="AM50" i="1"/>
  <c r="AG50" i="1"/>
  <c r="AJ50" i="1"/>
  <c r="AA50" i="1"/>
  <c r="AI37" i="1"/>
  <c r="AA37" i="1"/>
  <c r="AG37" i="1"/>
  <c r="AK37" i="1"/>
  <c r="AP37" i="1"/>
  <c r="AL37" i="1"/>
  <c r="AD37" i="1"/>
  <c r="AC37" i="1"/>
  <c r="AN37" i="1"/>
  <c r="AH37" i="1"/>
  <c r="AQ37" i="1"/>
  <c r="AB37" i="1"/>
  <c r="AF37" i="1"/>
  <c r="AJ37" i="1"/>
  <c r="AG46" i="1"/>
  <c r="AJ46" i="1"/>
  <c r="AA46" i="1"/>
  <c r="AF38" i="1"/>
  <c r="AH38" i="1"/>
  <c r="AL34" i="1"/>
  <c r="AJ34" i="1"/>
  <c r="AG34" i="1"/>
  <c r="AO34" i="1"/>
  <c r="AD34" i="1"/>
  <c r="AH34" i="1"/>
  <c r="AP34" i="1"/>
  <c r="AA34" i="1"/>
  <c r="AI34" i="1"/>
  <c r="AQ34" i="1"/>
  <c r="AE34" i="1"/>
  <c r="AB34" i="1"/>
  <c r="AC26" i="1"/>
  <c r="AD26" i="1"/>
  <c r="AJ14" i="1"/>
  <c r="AQ14" i="1"/>
  <c r="AG14" i="1"/>
  <c r="AE14" i="1"/>
  <c r="AH14" i="1"/>
  <c r="AP14" i="1"/>
  <c r="AL14" i="1"/>
  <c r="AB14" i="1"/>
  <c r="AA14" i="1"/>
  <c r="AI14" i="1"/>
  <c r="AA57" i="1"/>
  <c r="AJ57" i="1"/>
  <c r="AG57" i="1"/>
  <c r="AD64" i="1"/>
  <c r="AH64" i="1"/>
  <c r="AK44" i="1"/>
  <c r="AH44" i="1"/>
  <c r="AK67" i="1"/>
  <c r="AG67" i="1"/>
  <c r="AO59" i="1"/>
  <c r="AK59" i="1"/>
  <c r="AE31" i="1"/>
  <c r="AG31" i="1"/>
  <c r="AO31" i="1"/>
  <c r="AH31" i="1"/>
  <c r="AP31" i="1"/>
  <c r="AJ31" i="1"/>
  <c r="AC31" i="1"/>
  <c r="AM31" i="1"/>
  <c r="AP27" i="1"/>
  <c r="AJ27" i="1"/>
  <c r="AK120" i="1"/>
  <c r="AH120" i="1"/>
  <c r="AK20" i="1"/>
  <c r="AE20" i="1"/>
  <c r="AK224" i="1"/>
  <c r="AM224" i="1"/>
  <c r="AH224" i="1"/>
  <c r="AD224" i="1"/>
  <c r="AA224" i="1"/>
  <c r="AI224" i="1"/>
  <c r="AJ224" i="1"/>
  <c r="AB224" i="1"/>
  <c r="AL224" i="1"/>
  <c r="AE224" i="1"/>
  <c r="AN224" i="1"/>
  <c r="AG224" i="1"/>
  <c r="AP224" i="1"/>
  <c r="AC224" i="1"/>
  <c r="AF224" i="1"/>
  <c r="AL212" i="1"/>
  <c r="AJ212" i="1"/>
  <c r="AE208" i="1"/>
  <c r="AJ208" i="1"/>
  <c r="AG192" i="1"/>
  <c r="AB192" i="1"/>
  <c r="AF192" i="1"/>
  <c r="AK192" i="1"/>
  <c r="AA192" i="1"/>
  <c r="AQ192" i="1"/>
  <c r="AJ192" i="1"/>
  <c r="AE192" i="1"/>
  <c r="AP192" i="1"/>
  <c r="AO192" i="1"/>
  <c r="AD192" i="1"/>
  <c r="AN192" i="1"/>
  <c r="AM192" i="1"/>
  <c r="AC192" i="1"/>
  <c r="AL192" i="1"/>
  <c r="AE184" i="1"/>
  <c r="AO184" i="1"/>
  <c r="AG184" i="1"/>
  <c r="AM184" i="1"/>
  <c r="AJ184" i="1"/>
  <c r="AH180" i="1"/>
  <c r="AF180" i="1"/>
  <c r="AQ287" i="1"/>
  <c r="AA287" i="1"/>
  <c r="AL287" i="1"/>
  <c r="AD287" i="1"/>
  <c r="AI287" i="1"/>
  <c r="AN247" i="1"/>
  <c r="AH247" i="1"/>
  <c r="AO243" i="1"/>
  <c r="AF243" i="1"/>
  <c r="AM243" i="1"/>
  <c r="AJ243" i="1"/>
  <c r="AA243" i="1"/>
  <c r="AH243" i="1"/>
  <c r="AG243" i="1"/>
  <c r="AI243" i="1"/>
  <c r="AA223" i="1"/>
  <c r="AC223" i="1"/>
  <c r="AL223" i="1"/>
  <c r="AI223" i="1"/>
  <c r="AM223" i="1"/>
  <c r="AE223" i="1"/>
  <c r="AP223" i="1"/>
  <c r="AG223" i="1"/>
  <c r="AN223" i="1"/>
  <c r="AH223" i="1"/>
  <c r="AD223" i="1"/>
  <c r="AK223" i="1"/>
  <c r="AJ223" i="1"/>
  <c r="AF223" i="1"/>
  <c r="AE211" i="1"/>
  <c r="AA211" i="1"/>
  <c r="AO211" i="1"/>
  <c r="AD211" i="1"/>
  <c r="AM211" i="1"/>
  <c r="AC211" i="1"/>
  <c r="AQ203" i="1"/>
  <c r="AB203" i="1"/>
  <c r="AB191" i="1"/>
  <c r="AK191" i="1"/>
  <c r="AG191" i="1"/>
  <c r="AA191" i="1"/>
  <c r="AL191" i="1"/>
  <c r="AI191" i="1"/>
  <c r="AP191" i="1"/>
  <c r="AE191" i="1"/>
  <c r="AH191" i="1"/>
  <c r="AQ191" i="1"/>
  <c r="AP187" i="1"/>
  <c r="AQ187" i="1"/>
  <c r="AD179" i="1"/>
  <c r="AQ179" i="1"/>
  <c r="AH159" i="1"/>
  <c r="AB159" i="1"/>
  <c r="AP159" i="1"/>
  <c r="AP95" i="1"/>
  <c r="AH95" i="1"/>
  <c r="AO17" i="1"/>
  <c r="AE17" i="1"/>
  <c r="AM17" i="1"/>
  <c r="AO13" i="1"/>
  <c r="AE13" i="1"/>
  <c r="AM13" i="1"/>
  <c r="AO9" i="1"/>
  <c r="AE9" i="1"/>
  <c r="AM9" i="1"/>
  <c r="AK15" i="1"/>
  <c r="AA15" i="1"/>
  <c r="AI15" i="1"/>
  <c r="AQ15" i="1"/>
  <c r="AF11" i="1"/>
  <c r="AA11" i="1"/>
  <c r="AI11" i="1"/>
  <c r="AQ11" i="1"/>
  <c r="AO5" i="1"/>
  <c r="AM5" i="1"/>
  <c r="AC50" i="1"/>
  <c r="AI50" i="1"/>
  <c r="AD50" i="1"/>
  <c r="AL50" i="1"/>
  <c r="AO37" i="1"/>
  <c r="AM37" i="1"/>
  <c r="AE37" i="1"/>
  <c r="AF46" i="1"/>
  <c r="AL46" i="1"/>
  <c r="AD46" i="1"/>
  <c r="AI46" i="1"/>
  <c r="AM34" i="1"/>
  <c r="AC34" i="1"/>
  <c r="AK34" i="1"/>
  <c r="AF14" i="1"/>
  <c r="AK14" i="1"/>
  <c r="AC14" i="1"/>
  <c r="AB57" i="1"/>
  <c r="AI57" i="1"/>
  <c r="AN57" i="1"/>
  <c r="AF57" i="1"/>
  <c r="AL45" i="1"/>
  <c r="AF45" i="1"/>
  <c r="AO67" i="1"/>
  <c r="AI67" i="1"/>
  <c r="AB67" i="1"/>
  <c r="AJ67" i="1"/>
  <c r="AN51" i="1"/>
  <c r="AJ51" i="1"/>
  <c r="AB51" i="1"/>
  <c r="AF31" i="1"/>
  <c r="AI31" i="1"/>
  <c r="AA31" i="1"/>
  <c r="AQ31" i="1"/>
  <c r="AL41" i="1"/>
  <c r="AI41" i="1"/>
  <c r="AD545" i="1"/>
  <c r="AG545" i="1"/>
  <c r="AO545" i="1"/>
  <c r="AH545" i="1"/>
  <c r="AL545" i="1"/>
  <c r="AJ544" i="1"/>
  <c r="AB544" i="1"/>
  <c r="AO544" i="1"/>
  <c r="AG544" i="1"/>
  <c r="AH544" i="1"/>
  <c r="AC544" i="1"/>
  <c r="AM544" i="1"/>
  <c r="AF544" i="1"/>
  <c r="AN544" i="1"/>
  <c r="AA540" i="1"/>
  <c r="AQ540" i="1"/>
  <c r="AN540" i="1"/>
  <c r="AK540" i="1"/>
  <c r="AC540" i="1"/>
  <c r="AM540" i="1"/>
  <c r="AF540" i="1"/>
  <c r="AI540" i="1"/>
  <c r="AI536" i="1"/>
  <c r="AC536" i="1"/>
  <c r="AQ520" i="1"/>
  <c r="AF520" i="1"/>
  <c r="AK516" i="1"/>
  <c r="AL516" i="1"/>
  <c r="AJ516" i="1"/>
  <c r="AG516" i="1"/>
  <c r="AI516" i="1"/>
  <c r="AN516" i="1"/>
  <c r="AP516" i="1"/>
  <c r="AO516" i="1"/>
  <c r="AM516" i="1"/>
  <c r="AH516" i="1"/>
  <c r="AD516" i="1"/>
  <c r="AQ516" i="1"/>
  <c r="AA516" i="1"/>
  <c r="AF516" i="1"/>
  <c r="AE516" i="1"/>
  <c r="AC516" i="1"/>
  <c r="AB516" i="1"/>
  <c r="AA512" i="1"/>
  <c r="AQ512" i="1"/>
  <c r="AI512" i="1"/>
  <c r="AD512" i="1"/>
  <c r="AH512" i="1"/>
  <c r="AG512" i="1"/>
  <c r="AP512" i="1"/>
  <c r="AB508" i="1"/>
  <c r="AQ508" i="1"/>
  <c r="AF508" i="1"/>
  <c r="AA508" i="1"/>
  <c r="AC508" i="1"/>
  <c r="AN508" i="1"/>
  <c r="AO508" i="1"/>
  <c r="AP508" i="1"/>
  <c r="AI508" i="1"/>
  <c r="AE508" i="1"/>
  <c r="AD508" i="1"/>
  <c r="AJ508" i="1"/>
  <c r="AE504" i="1"/>
  <c r="AD504" i="1"/>
  <c r="AK500" i="1"/>
  <c r="AO500" i="1"/>
  <c r="AC500" i="1"/>
  <c r="AK496" i="1"/>
  <c r="AJ496" i="1"/>
  <c r="AB496" i="1"/>
  <c r="AP484" i="1"/>
  <c r="AE484" i="1"/>
  <c r="AN484" i="1"/>
  <c r="AD484" i="1"/>
  <c r="AJ484" i="1"/>
  <c r="AF484" i="1"/>
  <c r="AO484" i="1"/>
  <c r="AM484" i="1"/>
  <c r="AC484" i="1"/>
  <c r="AO480" i="1"/>
  <c r="AD480" i="1"/>
  <c r="AE480" i="1"/>
  <c r="AC480" i="1"/>
  <c r="AQ480" i="1"/>
  <c r="AN480" i="1"/>
  <c r="AD452" i="1"/>
  <c r="AF452" i="1"/>
  <c r="AG452" i="1"/>
  <c r="AH452" i="1"/>
  <c r="AL452" i="1"/>
  <c r="AN452" i="1"/>
  <c r="AP452" i="1"/>
  <c r="AB452" i="1"/>
  <c r="AM452" i="1"/>
  <c r="AE452" i="1"/>
  <c r="AO452" i="1"/>
  <c r="AA452" i="1"/>
  <c r="AI452" i="1"/>
  <c r="AQ452" i="1"/>
  <c r="AC452" i="1"/>
  <c r="AK452" i="1"/>
  <c r="AJ452" i="1"/>
  <c r="AI448" i="1"/>
  <c r="AP448" i="1"/>
  <c r="AQ448" i="1"/>
  <c r="AA448" i="1"/>
  <c r="AD448" i="1"/>
  <c r="AE448" i="1"/>
  <c r="AC448" i="1"/>
  <c r="AM444" i="1"/>
  <c r="AI444" i="1"/>
  <c r="AQ444" i="1"/>
  <c r="AP444" i="1"/>
  <c r="AB444" i="1"/>
  <c r="AK444" i="1"/>
  <c r="AF444" i="1"/>
  <c r="AO444" i="1"/>
  <c r="AA444" i="1"/>
  <c r="AD444" i="1"/>
  <c r="AD436" i="1"/>
  <c r="AM436" i="1"/>
  <c r="AJ424" i="1"/>
  <c r="AD424" i="1"/>
  <c r="AM420" i="1"/>
  <c r="AJ420" i="1"/>
  <c r="AI420" i="1"/>
  <c r="AN420" i="1"/>
  <c r="AF420" i="1"/>
  <c r="AL420" i="1"/>
  <c r="AD420" i="1"/>
  <c r="AO420" i="1"/>
  <c r="AP420" i="1"/>
  <c r="AC420" i="1"/>
  <c r="AQ420" i="1"/>
  <c r="AE420" i="1"/>
  <c r="AG420" i="1"/>
  <c r="AH420" i="1"/>
  <c r="AA420" i="1"/>
  <c r="AK420" i="1"/>
  <c r="AB420" i="1"/>
  <c r="AH412" i="1"/>
  <c r="AI412" i="1"/>
  <c r="AF412" i="1"/>
  <c r="AN412" i="1"/>
  <c r="AH404" i="1"/>
  <c r="AF404" i="1"/>
  <c r="AH388" i="1"/>
  <c r="AI388" i="1"/>
  <c r="AF388" i="1"/>
  <c r="AN388" i="1"/>
  <c r="AN384" i="1"/>
  <c r="AH384" i="1"/>
  <c r="AH380" i="1"/>
  <c r="AI380" i="1"/>
  <c r="AF380" i="1"/>
  <c r="AN380" i="1"/>
  <c r="AJ372" i="1"/>
  <c r="AN372" i="1"/>
  <c r="AL356" i="1"/>
  <c r="AC356" i="1"/>
  <c r="AD356" i="1"/>
  <c r="AP356" i="1"/>
  <c r="AO356" i="1"/>
  <c r="AE356" i="1"/>
  <c r="AM356" i="1"/>
  <c r="AF356" i="1"/>
  <c r="AN356" i="1"/>
  <c r="AK356" i="1"/>
  <c r="AA356" i="1"/>
  <c r="AB356" i="1"/>
  <c r="AK352" i="1"/>
  <c r="AN352" i="1"/>
  <c r="AA352" i="1"/>
  <c r="AM352" i="1"/>
  <c r="AF352" i="1"/>
  <c r="AL348" i="1"/>
  <c r="AJ348" i="1"/>
  <c r="AF348" i="1"/>
  <c r="AM348" i="1"/>
  <c r="AE348" i="1"/>
  <c r="AD344" i="1"/>
  <c r="AN344" i="1"/>
  <c r="AE340" i="1"/>
  <c r="AC340" i="1"/>
  <c r="AN340" i="1"/>
  <c r="AD336" i="1"/>
  <c r="AL336" i="1"/>
  <c r="AK336" i="1"/>
  <c r="AA324" i="1"/>
  <c r="AP324" i="1"/>
  <c r="AH324" i="1"/>
  <c r="AO324" i="1"/>
  <c r="AG324" i="1"/>
  <c r="AI324" i="1"/>
  <c r="AQ324" i="1"/>
  <c r="AB324" i="1"/>
  <c r="AI320" i="1"/>
  <c r="AG320" i="1"/>
  <c r="AB320" i="1"/>
  <c r="AP320" i="1"/>
  <c r="AH316" i="1"/>
  <c r="AB316" i="1"/>
  <c r="AQ316" i="1"/>
  <c r="AI316" i="1"/>
  <c r="AA316" i="1"/>
  <c r="AP316" i="1"/>
  <c r="AO316" i="1"/>
  <c r="AG316" i="1"/>
  <c r="AA308" i="1"/>
  <c r="AO308" i="1"/>
  <c r="AQ292" i="1"/>
  <c r="AF292" i="1"/>
  <c r="AJ292" i="1"/>
  <c r="AB292" i="1"/>
  <c r="AH292" i="1"/>
  <c r="AI292" i="1"/>
  <c r="AA292" i="1"/>
  <c r="AO292" i="1"/>
  <c r="AG292" i="1"/>
  <c r="AM292" i="1"/>
  <c r="AA288" i="1"/>
  <c r="AO288" i="1"/>
  <c r="AG284" i="1"/>
  <c r="AK284" i="1"/>
  <c r="AO284" i="1"/>
  <c r="AB284" i="1"/>
  <c r="AJ284" i="1"/>
  <c r="AN280" i="1"/>
  <c r="AF280" i="1"/>
  <c r="AQ276" i="1"/>
  <c r="AD276" i="1"/>
  <c r="AK272" i="1"/>
  <c r="AG272" i="1"/>
  <c r="AA260" i="1"/>
  <c r="AO260" i="1"/>
  <c r="AK260" i="1"/>
  <c r="AC260" i="1"/>
  <c r="AB260" i="1"/>
  <c r="AH260" i="1"/>
  <c r="AN260" i="1"/>
  <c r="AF260" i="1"/>
  <c r="AM260" i="1"/>
  <c r="AJ260" i="1"/>
  <c r="AE252" i="1"/>
  <c r="AQ252" i="1"/>
  <c r="AG252" i="1"/>
  <c r="AL216" i="1"/>
  <c r="AB216" i="1"/>
  <c r="AI216" i="1"/>
  <c r="AC216" i="1"/>
  <c r="AK216" i="1"/>
  <c r="AE216" i="1"/>
  <c r="AN216" i="1"/>
  <c r="AC543" i="1"/>
  <c r="AH543" i="1"/>
  <c r="AP543" i="1"/>
  <c r="AC535" i="1"/>
  <c r="AP535" i="1"/>
  <c r="AH535" i="1"/>
  <c r="AC531" i="1"/>
  <c r="AH531" i="1"/>
  <c r="AP531" i="1"/>
  <c r="AC511" i="1"/>
  <c r="AH511" i="1"/>
  <c r="AP511" i="1"/>
  <c r="AK507" i="1"/>
  <c r="AA507" i="1"/>
  <c r="AO503" i="1"/>
  <c r="AG503" i="1"/>
  <c r="AM503" i="1"/>
  <c r="AI503" i="1"/>
  <c r="AQ503" i="1"/>
  <c r="AE503" i="1"/>
  <c r="AC503" i="1"/>
  <c r="AK503" i="1"/>
  <c r="AP503" i="1"/>
  <c r="AB503" i="1"/>
  <c r="AF503" i="1"/>
  <c r="AD503" i="1"/>
  <c r="AA503" i="1"/>
  <c r="AP499" i="1"/>
  <c r="AA499" i="1"/>
  <c r="AO499" i="1"/>
  <c r="AB499" i="1"/>
  <c r="AD499" i="1"/>
  <c r="AM499" i="1"/>
  <c r="AL499" i="1"/>
  <c r="AK499" i="1"/>
  <c r="AC499" i="1"/>
  <c r="AQ483" i="1"/>
  <c r="AE483" i="1"/>
  <c r="AG483" i="1"/>
  <c r="AJ479" i="1"/>
  <c r="AG479" i="1"/>
  <c r="AD479" i="1"/>
  <c r="AK479" i="1"/>
  <c r="AA479" i="1"/>
  <c r="AO479" i="1"/>
  <c r="AM479" i="1"/>
  <c r="AM471" i="1"/>
  <c r="AJ471" i="1"/>
  <c r="AH471" i="1"/>
  <c r="AD471" i="1"/>
  <c r="AE471" i="1"/>
  <c r="AC471" i="1"/>
  <c r="AO467" i="1"/>
  <c r="AK467" i="1"/>
  <c r="AA467" i="1"/>
  <c r="AM467" i="1"/>
  <c r="AG467" i="1"/>
  <c r="AQ467" i="1"/>
  <c r="AB467" i="1"/>
  <c r="AJ467" i="1"/>
  <c r="AD459" i="1"/>
  <c r="AJ459" i="1"/>
  <c r="AB459" i="1"/>
  <c r="AO459" i="1"/>
  <c r="AD447" i="1"/>
  <c r="AF447" i="1"/>
  <c r="AJ447" i="1"/>
  <c r="AO447" i="1"/>
  <c r="AM447" i="1"/>
  <c r="AE447" i="1"/>
  <c r="AK447" i="1"/>
  <c r="AC447" i="1"/>
  <c r="AI447" i="1"/>
  <c r="AQ447" i="1"/>
  <c r="AG447" i="1"/>
  <c r="AH447" i="1"/>
  <c r="AA447" i="1"/>
  <c r="AB447" i="1"/>
  <c r="AE443" i="1"/>
  <c r="AK443" i="1"/>
  <c r="AC439" i="1"/>
  <c r="AN439" i="1"/>
  <c r="AI439" i="1"/>
  <c r="AB435" i="1"/>
  <c r="AK435" i="1"/>
  <c r="AM435" i="1"/>
  <c r="AA435" i="1"/>
  <c r="AQ435" i="1"/>
  <c r="AH435" i="1"/>
  <c r="AL435" i="1"/>
  <c r="AG435" i="1"/>
  <c r="AG375" i="1"/>
  <c r="AO375" i="1"/>
  <c r="AH371" i="1"/>
  <c r="AO371" i="1"/>
  <c r="AG371" i="1"/>
  <c r="AO351" i="1"/>
  <c r="AH351" i="1"/>
  <c r="AG351" i="1"/>
  <c r="AM343" i="1"/>
  <c r="AO343" i="1"/>
  <c r="AE343" i="1"/>
  <c r="AN343" i="1"/>
  <c r="AN339" i="1"/>
  <c r="AF339" i="1"/>
  <c r="AG339" i="1"/>
  <c r="AD339" i="1"/>
  <c r="AL339" i="1"/>
  <c r="AM339" i="1"/>
  <c r="AI339" i="1"/>
  <c r="AL331" i="1"/>
  <c r="AE331" i="1"/>
  <c r="AM319" i="1"/>
  <c r="AK319" i="1"/>
  <c r="AH319" i="1"/>
  <c r="AD319" i="1"/>
  <c r="AJ319" i="1"/>
  <c r="AL319" i="1"/>
  <c r="AB319" i="1"/>
  <c r="AQ319" i="1"/>
  <c r="AE319" i="1"/>
  <c r="AI319" i="1"/>
  <c r="AA319" i="1"/>
  <c r="AP319" i="1"/>
  <c r="AG319" i="1"/>
  <c r="AC319" i="1"/>
  <c r="AH315" i="1"/>
  <c r="AE315" i="1"/>
  <c r="AD307" i="1"/>
  <c r="AQ307" i="1"/>
  <c r="AB307" i="1"/>
  <c r="AM307" i="1"/>
  <c r="AF307" i="1"/>
  <c r="AJ307" i="1"/>
  <c r="AK307" i="1"/>
  <c r="AD299" i="1"/>
  <c r="AL299" i="1"/>
  <c r="AJ287" i="1"/>
  <c r="AH287" i="1"/>
  <c r="AG287" i="1"/>
  <c r="AO287" i="1"/>
  <c r="AE287" i="1"/>
  <c r="AN287" i="1"/>
  <c r="AC287" i="1"/>
  <c r="AM287" i="1"/>
  <c r="AB287" i="1"/>
  <c r="AP287" i="1"/>
  <c r="AD283" i="1"/>
  <c r="AL283" i="1"/>
  <c r="AA275" i="1"/>
  <c r="AI275" i="1"/>
  <c r="AQ275" i="1"/>
  <c r="AL275" i="1"/>
  <c r="AD275" i="1"/>
  <c r="AH275" i="1"/>
  <c r="AC275" i="1"/>
  <c r="AB255" i="1"/>
  <c r="AP255" i="1"/>
  <c r="AF255" i="1"/>
  <c r="AN255" i="1"/>
  <c r="AJ255" i="1"/>
  <c r="AD255" i="1"/>
  <c r="AL255" i="1"/>
  <c r="AE255" i="1"/>
  <c r="AM255" i="1"/>
  <c r="AO251" i="1"/>
  <c r="AF251" i="1"/>
  <c r="AN215" i="1"/>
  <c r="AK215" i="1"/>
  <c r="AE215" i="1"/>
  <c r="AF542" i="1"/>
  <c r="AJ542" i="1"/>
  <c r="AA542" i="1"/>
  <c r="AB534" i="1"/>
  <c r="AC534" i="1"/>
  <c r="AD534" i="1"/>
  <c r="AJ534" i="1"/>
  <c r="AM534" i="1"/>
  <c r="AK502" i="1"/>
  <c r="AC502" i="1"/>
  <c r="AD502" i="1"/>
  <c r="AG478" i="1"/>
  <c r="AN478" i="1"/>
  <c r="AQ470" i="1"/>
  <c r="AA470" i="1"/>
  <c r="AD470" i="1"/>
  <c r="AO470" i="1"/>
  <c r="AC466" i="1"/>
  <c r="AL466" i="1"/>
  <c r="AQ446" i="1"/>
  <c r="AM446" i="1"/>
  <c r="AD438" i="1"/>
  <c r="AI438" i="1"/>
  <c r="AN438" i="1"/>
  <c r="AB414" i="1"/>
  <c r="AI414" i="1"/>
  <c r="AI455" i="1"/>
  <c r="AI368" i="1"/>
  <c r="AL6" i="1"/>
  <c r="AF41" i="1"/>
  <c r="AG55" i="1"/>
  <c r="AN41" i="1"/>
  <c r="AG51" i="1"/>
  <c r="AM528" i="1"/>
  <c r="AI336" i="1"/>
  <c r="AK55" i="1"/>
  <c r="AJ41" i="1"/>
  <c r="AH28" i="1"/>
  <c r="AP204" i="1"/>
  <c r="AO528" i="1"/>
  <c r="AN432" i="1"/>
  <c r="AA368" i="1"/>
  <c r="AG304" i="1"/>
  <c r="AA55" i="1"/>
  <c r="AA41" i="1"/>
  <c r="AM204" i="1"/>
  <c r="AO304" i="1"/>
  <c r="AK51" i="1"/>
  <c r="AI55" i="1"/>
  <c r="AG41" i="1"/>
  <c r="AA51" i="1"/>
  <c r="AB55" i="1"/>
  <c r="AE28" i="1"/>
  <c r="AF432" i="1"/>
  <c r="AI400" i="1"/>
  <c r="AL455" i="1"/>
  <c r="AH368" i="1"/>
  <c r="AJ55" i="1"/>
  <c r="AM28" i="1"/>
  <c r="AI6" i="1"/>
  <c r="AE204" i="1"/>
  <c r="AA5" i="1"/>
  <c r="AO14" i="1"/>
  <c r="AH17" i="1"/>
  <c r="AO46" i="1"/>
  <c r="AI522" i="1"/>
  <c r="AM482" i="1"/>
  <c r="AP450" i="1"/>
  <c r="AN482" i="1"/>
  <c r="AM505" i="1"/>
  <c r="AA482" i="1"/>
  <c r="AC450" i="1"/>
  <c r="AB514" i="1"/>
  <c r="AI450" i="1"/>
  <c r="AJ514" i="1"/>
  <c r="AK514" i="1"/>
  <c r="AH505" i="1"/>
  <c r="AH482" i="1"/>
  <c r="AJ102" i="1"/>
  <c r="AK522" i="1"/>
  <c r="AH108" i="1"/>
  <c r="AI51" i="1"/>
  <c r="AQ38" i="1"/>
  <c r="AC204" i="1"/>
  <c r="AB68" i="1"/>
  <c r="AE23" i="1"/>
  <c r="AQ13" i="1"/>
  <c r="AI9" i="1"/>
  <c r="AA9" i="1"/>
  <c r="AJ541" i="1"/>
  <c r="AN404" i="1"/>
  <c r="AA436" i="1"/>
  <c r="AB6" i="1"/>
  <c r="AI38" i="1"/>
  <c r="AD244" i="1"/>
  <c r="AB23" i="1"/>
  <c r="AJ38" i="1"/>
  <c r="AE12" i="1"/>
  <c r="AG436" i="1"/>
  <c r="AL340" i="1"/>
  <c r="AI340" i="1"/>
  <c r="AG244" i="1"/>
  <c r="AM244" i="1"/>
  <c r="AO208" i="1"/>
  <c r="AE38" i="1"/>
  <c r="AH23" i="1"/>
  <c r="AL500" i="1"/>
  <c r="AG308" i="1"/>
  <c r="AN276" i="1"/>
  <c r="AL244" i="1"/>
  <c r="AM208" i="1"/>
  <c r="AA59" i="1"/>
  <c r="AA6" i="1"/>
  <c r="AK532" i="1"/>
  <c r="AE500" i="1"/>
  <c r="AQ436" i="1"/>
  <c r="AF276" i="1"/>
  <c r="AG208" i="1"/>
  <c r="AI61" i="1"/>
  <c r="AF532" i="1"/>
  <c r="AA500" i="1"/>
  <c r="AJ23" i="1"/>
  <c r="AD6" i="1"/>
  <c r="AG59" i="1"/>
  <c r="AD500" i="1"/>
  <c r="AL436" i="1"/>
  <c r="AE436" i="1"/>
  <c r="AD340" i="1"/>
  <c r="AB308" i="1"/>
  <c r="AK38" i="1"/>
  <c r="AP23" i="1"/>
  <c r="AA38" i="1"/>
  <c r="AF500" i="1"/>
  <c r="AH276" i="1"/>
  <c r="AH20" i="1"/>
  <c r="AF61" i="1"/>
  <c r="AC38" i="1"/>
  <c r="AN532" i="1"/>
  <c r="AH500" i="1"/>
  <c r="AI500" i="1"/>
  <c r="AJ436" i="1"/>
  <c r="AH436" i="1"/>
  <c r="AM340" i="1"/>
  <c r="AQ308" i="1"/>
  <c r="AA276" i="1"/>
  <c r="AG276" i="1"/>
  <c r="AP244" i="1"/>
  <c r="AC244" i="1"/>
  <c r="AN244" i="1"/>
  <c r="AN61" i="1"/>
  <c r="AQ23" i="1"/>
  <c r="AK6" i="1"/>
  <c r="AA532" i="1"/>
  <c r="AJ500" i="1"/>
  <c r="AQ500" i="1"/>
  <c r="AE372" i="1"/>
  <c r="AB436" i="1"/>
  <c r="AP340" i="1"/>
  <c r="AI308" i="1"/>
  <c r="AP308" i="1"/>
  <c r="AL276" i="1"/>
  <c r="AO276" i="1"/>
  <c r="AH244" i="1"/>
  <c r="AK244" i="1"/>
  <c r="AH68" i="1"/>
  <c r="AF244" i="1"/>
  <c r="AB59" i="1"/>
  <c r="AA23" i="1"/>
  <c r="AC6" i="1"/>
  <c r="AO23" i="1"/>
  <c r="AP6" i="1"/>
  <c r="AP500" i="1"/>
  <c r="AG340" i="1"/>
  <c r="AQ372" i="1"/>
  <c r="AB340" i="1"/>
  <c r="AH308" i="1"/>
  <c r="AB276" i="1"/>
  <c r="AE6" i="1"/>
  <c r="AJ61" i="1"/>
  <c r="AL38" i="1"/>
  <c r="AJ59" i="1"/>
  <c r="AG23" i="1"/>
  <c r="AH6" i="1"/>
  <c r="AK340" i="1"/>
  <c r="AI532" i="1"/>
  <c r="AN500" i="1"/>
  <c r="AM372" i="1"/>
  <c r="AC436" i="1"/>
  <c r="AK436" i="1"/>
  <c r="AC276" i="1"/>
  <c r="AQ244" i="1"/>
  <c r="AL208" i="1"/>
  <c r="AI404" i="1"/>
  <c r="AB500" i="1"/>
  <c r="AF372" i="1"/>
  <c r="AG372" i="1"/>
  <c r="AJ340" i="1"/>
  <c r="AH340" i="1"/>
  <c r="AM276" i="1"/>
  <c r="AJ276" i="1"/>
  <c r="AA244" i="1"/>
  <c r="AB208" i="1"/>
  <c r="AH112" i="1"/>
  <c r="AC23" i="1"/>
  <c r="AA61" i="1"/>
  <c r="AD38" i="1"/>
  <c r="AM20" i="1"/>
  <c r="AQ6" i="1"/>
  <c r="AP38" i="1"/>
  <c r="AO38" i="1"/>
  <c r="AD20" i="1"/>
  <c r="AO6" i="1"/>
  <c r="AG6" i="1"/>
  <c r="AQ61" i="1"/>
  <c r="AN513" i="1"/>
  <c r="AI13" i="1"/>
  <c r="AH393" i="1"/>
  <c r="AA13" i="1"/>
  <c r="AN50" i="1"/>
  <c r="AB50" i="1"/>
  <c r="AB394" i="1"/>
  <c r="AQ50" i="1"/>
  <c r="AH57" i="1"/>
  <c r="AH46" i="1"/>
  <c r="AM19" i="1"/>
  <c r="AI487" i="1"/>
  <c r="AO364" i="1"/>
  <c r="AB487" i="1"/>
  <c r="AO455" i="1"/>
  <c r="AN295" i="1"/>
  <c r="AL487" i="1"/>
  <c r="AA295" i="1"/>
  <c r="AA455" i="1"/>
  <c r="AF327" i="1"/>
  <c r="AI295" i="1"/>
  <c r="AK57" i="1"/>
  <c r="AF59" i="1"/>
  <c r="AC487" i="1"/>
  <c r="AQ455" i="1"/>
  <c r="AE455" i="1"/>
  <c r="AC428" i="1"/>
  <c r="AJ327" i="1"/>
  <c r="AQ295" i="1"/>
  <c r="AD487" i="1"/>
  <c r="AO487" i="1"/>
  <c r="AO359" i="1"/>
  <c r="AN455" i="1"/>
  <c r="AA364" i="1"/>
  <c r="AF428" i="1"/>
  <c r="AE327" i="1"/>
  <c r="AG359" i="1"/>
  <c r="AK455" i="1"/>
  <c r="AM327" i="1"/>
  <c r="AE524" i="1"/>
  <c r="AJ455" i="1"/>
  <c r="AN200" i="1"/>
  <c r="AF32" i="1"/>
  <c r="AB455" i="1"/>
  <c r="AM455" i="1"/>
  <c r="AG327" i="1"/>
  <c r="AD295" i="1"/>
  <c r="AN487" i="1"/>
  <c r="AF487" i="1"/>
  <c r="AF455" i="1"/>
  <c r="AD455" i="1"/>
  <c r="AL295" i="1"/>
  <c r="AH263" i="1"/>
  <c r="AD51" i="1"/>
  <c r="AE50" i="1"/>
  <c r="AC519" i="1"/>
  <c r="AI492" i="1"/>
  <c r="AM487" i="1"/>
  <c r="AP519" i="1"/>
  <c r="AA487" i="1"/>
  <c r="AP487" i="1"/>
  <c r="AG455" i="1"/>
  <c r="AP455" i="1"/>
  <c r="AN263" i="1"/>
  <c r="AD263" i="1"/>
  <c r="AI263" i="1"/>
  <c r="AD199" i="1"/>
  <c r="AI10" i="1"/>
  <c r="AH487" i="1"/>
  <c r="AH455" i="1"/>
  <c r="AE263" i="1"/>
  <c r="AL199" i="1"/>
  <c r="AH50" i="1"/>
  <c r="AP50" i="1"/>
  <c r="AO20" i="1"/>
  <c r="AE59" i="1"/>
  <c r="AK32" i="1"/>
  <c r="AD61" i="1"/>
  <c r="AD393" i="1"/>
  <c r="AE61" i="1"/>
  <c r="AN38" i="1"/>
  <c r="AM38" i="1"/>
  <c r="AQ378" i="1"/>
  <c r="AH41" i="1"/>
  <c r="AM41" i="1"/>
  <c r="AO41" i="1"/>
  <c r="AD57" i="1"/>
  <c r="AG268" i="1"/>
  <c r="AP268" i="1"/>
  <c r="AH268" i="1"/>
  <c r="AE268" i="1"/>
  <c r="AN106" i="1"/>
  <c r="AD106" i="1"/>
  <c r="AO106" i="1"/>
  <c r="AK106" i="1"/>
  <c r="AG106" i="1"/>
  <c r="AC106" i="1"/>
  <c r="AJ106" i="1"/>
  <c r="AE106" i="1"/>
  <c r="AH49" i="1"/>
  <c r="AD49" i="1"/>
  <c r="AF49" i="1"/>
  <c r="AA49" i="1"/>
  <c r="AI49" i="1"/>
  <c r="AJ49" i="1"/>
  <c r="AP49" i="1"/>
  <c r="AQ49" i="1"/>
  <c r="AO49" i="1"/>
  <c r="AM49" i="1"/>
  <c r="AD364" i="1"/>
  <c r="AB268" i="1"/>
  <c r="AI30" i="1"/>
  <c r="AI460" i="1"/>
  <c r="AG428" i="1"/>
  <c r="AN332" i="1"/>
  <c r="AJ268" i="1"/>
  <c r="AP200" i="1"/>
  <c r="AH83" i="1"/>
  <c r="AM200" i="1"/>
  <c r="AA47" i="1"/>
  <c r="AN25" i="1"/>
  <c r="AA106" i="1"/>
  <c r="AC10" i="1"/>
  <c r="AJ30" i="1"/>
  <c r="AG49" i="1"/>
  <c r="AA30" i="1"/>
  <c r="AG83" i="1"/>
  <c r="AI179" i="1"/>
  <c r="AA179" i="1"/>
  <c r="AL179" i="1"/>
  <c r="AP211" i="1"/>
  <c r="AH211" i="1"/>
  <c r="AI211" i="1"/>
  <c r="AQ243" i="1"/>
  <c r="AL243" i="1"/>
  <c r="AC243" i="1"/>
  <c r="AK243" i="1"/>
  <c r="AN275" i="1"/>
  <c r="AK275" i="1"/>
  <c r="AE275" i="1"/>
  <c r="AO275" i="1"/>
  <c r="AN307" i="1"/>
  <c r="AI307" i="1"/>
  <c r="AA307" i="1"/>
  <c r="AE307" i="1"/>
  <c r="AL307" i="1"/>
  <c r="AP307" i="1"/>
  <c r="AE339" i="1"/>
  <c r="AP339" i="1"/>
  <c r="AO339" i="1"/>
  <c r="AD435" i="1"/>
  <c r="AE435" i="1"/>
  <c r="AJ435" i="1"/>
  <c r="AF435" i="1"/>
  <c r="AH467" i="1"/>
  <c r="AD467" i="1"/>
  <c r="AP467" i="1"/>
  <c r="AQ499" i="1"/>
  <c r="AF499" i="1"/>
  <c r="AJ236" i="1"/>
  <c r="AK236" i="1"/>
  <c r="AC236" i="1"/>
  <c r="AE236" i="1"/>
  <c r="AE364" i="1"/>
  <c r="AH364" i="1"/>
  <c r="AH524" i="1"/>
  <c r="AG524" i="1"/>
  <c r="AJ524" i="1"/>
  <c r="AD19" i="1"/>
  <c r="AA19" i="1"/>
  <c r="AE19" i="1"/>
  <c r="AI19" i="1"/>
  <c r="AF524" i="1"/>
  <c r="AE25" i="1"/>
  <c r="AA10" i="1"/>
  <c r="AA524" i="1"/>
  <c r="AA460" i="1"/>
  <c r="AG364" i="1"/>
  <c r="AI428" i="1"/>
  <c r="AC268" i="1"/>
  <c r="AF236" i="1"/>
  <c r="AC200" i="1"/>
  <c r="AG200" i="1"/>
  <c r="AI106" i="1"/>
  <c r="AG47" i="1"/>
  <c r="AK332" i="1"/>
  <c r="AQ332" i="1"/>
  <c r="AC332" i="1"/>
  <c r="AO100" i="1"/>
  <c r="AH100" i="1"/>
  <c r="AN30" i="1"/>
  <c r="AQ30" i="1"/>
  <c r="AD30" i="1"/>
  <c r="AL30" i="1"/>
  <c r="AG30" i="1"/>
  <c r="AC30" i="1"/>
  <c r="AH30" i="1"/>
  <c r="AB30" i="1"/>
  <c r="AK30" i="1"/>
  <c r="AM30" i="1"/>
  <c r="AE30" i="1"/>
  <c r="AO30" i="1"/>
  <c r="AF30" i="1"/>
  <c r="AI524" i="1"/>
  <c r="AP460" i="1"/>
  <c r="AI396" i="1"/>
  <c r="AA428" i="1"/>
  <c r="AQ364" i="1"/>
  <c r="AK364" i="1"/>
  <c r="AJ332" i="1"/>
  <c r="AQ268" i="1"/>
  <c r="AN236" i="1"/>
  <c r="AQ200" i="1"/>
  <c r="AO200" i="1"/>
  <c r="AQ106" i="1"/>
  <c r="AN49" i="1"/>
  <c r="AQ19" i="1"/>
  <c r="AO10" i="1"/>
  <c r="AE49" i="1"/>
  <c r="AI300" i="1"/>
  <c r="AF300" i="1"/>
  <c r="AA300" i="1"/>
  <c r="AH300" i="1"/>
  <c r="AO300" i="1"/>
  <c r="AH428" i="1"/>
  <c r="AN428" i="1"/>
  <c r="AK428" i="1"/>
  <c r="AN60" i="1"/>
  <c r="AH60" i="1"/>
  <c r="AJ300" i="1"/>
  <c r="AQ524" i="1"/>
  <c r="AF396" i="1"/>
  <c r="AM364" i="1"/>
  <c r="AJ428" i="1"/>
  <c r="AE332" i="1"/>
  <c r="AM300" i="1"/>
  <c r="AA236" i="1"/>
  <c r="AI268" i="1"/>
  <c r="AC19" i="1"/>
  <c r="AB106" i="1"/>
  <c r="AI47" i="1"/>
  <c r="AA25" i="1"/>
  <c r="AK49" i="1"/>
  <c r="AA83" i="1"/>
  <c r="AQ83" i="1"/>
  <c r="AE428" i="1"/>
  <c r="AJ492" i="1"/>
  <c r="AI489" i="1"/>
  <c r="AN396" i="1"/>
  <c r="AF364" i="1"/>
  <c r="AD428" i="1"/>
  <c r="AM332" i="1"/>
  <c r="AG300" i="1"/>
  <c r="AD268" i="1"/>
  <c r="AJ19" i="1"/>
  <c r="AL106" i="1"/>
  <c r="AB47" i="1"/>
  <c r="AP19" i="1"/>
  <c r="AE200" i="1"/>
  <c r="AJ200" i="1"/>
  <c r="AB200" i="1"/>
  <c r="AH200" i="1"/>
  <c r="AF200" i="1"/>
  <c r="AO25" i="1"/>
  <c r="AI25" i="1"/>
  <c r="AD25" i="1"/>
  <c r="AM25" i="1"/>
  <c r="AQ25" i="1"/>
  <c r="AB25" i="1"/>
  <c r="AL25" i="1"/>
  <c r="AG25" i="1"/>
  <c r="AH25" i="1"/>
  <c r="AJ25" i="1"/>
  <c r="AC25" i="1"/>
  <c r="AK25" i="1"/>
  <c r="AF25" i="1"/>
  <c r="AN10" i="1"/>
  <c r="AB10" i="1"/>
  <c r="AH10" i="1"/>
  <c r="AJ10" i="1"/>
  <c r="AE10" i="1"/>
  <c r="AP10" i="1"/>
  <c r="AD10" i="1"/>
  <c r="AL10" i="1"/>
  <c r="AF10" i="1"/>
  <c r="AQ492" i="1"/>
  <c r="AI236" i="1"/>
  <c r="AP83" i="1"/>
  <c r="AA200" i="1"/>
  <c r="AL200" i="1"/>
  <c r="AK47" i="1"/>
  <c r="AK10" i="1"/>
  <c r="AO19" i="1"/>
  <c r="AO524" i="1"/>
  <c r="AP489" i="1"/>
  <c r="AC364" i="1"/>
  <c r="AN364" i="1"/>
  <c r="AL428" i="1"/>
  <c r="AJ364" i="1"/>
  <c r="AQ300" i="1"/>
  <c r="AH236" i="1"/>
  <c r="AN268" i="1"/>
  <c r="AB19" i="1"/>
  <c r="AJ47" i="1"/>
  <c r="AH19" i="1"/>
  <c r="AQ10" i="1"/>
  <c r="AC41" i="1"/>
  <c r="AL57" i="1"/>
  <c r="AK61" i="1"/>
  <c r="AQ59" i="1"/>
  <c r="AQ41" i="1"/>
  <c r="AB61" i="1"/>
  <c r="AP61" i="1"/>
  <c r="AD28" i="1"/>
  <c r="AL59" i="1"/>
  <c r="AE41" i="1"/>
  <c r="AL61" i="1"/>
  <c r="AM59" i="1"/>
  <c r="AH55" i="1"/>
  <c r="AC57" i="1"/>
  <c r="AM61" i="1"/>
  <c r="AN34" i="1"/>
  <c r="AC51" i="1"/>
  <c r="AC59" i="1"/>
  <c r="AJ20" i="1"/>
  <c r="AN6" i="1"/>
  <c r="AQ32" i="1"/>
  <c r="AO57" i="1"/>
  <c r="AO51" i="1"/>
  <c r="AP59" i="1"/>
  <c r="AL28" i="1"/>
  <c r="AM10" i="1"/>
  <c r="AF19" i="1"/>
  <c r="AL19" i="1"/>
  <c r="AN19" i="1"/>
  <c r="AC481" i="1"/>
  <c r="AK19" i="1"/>
  <c r="AK513" i="1"/>
  <c r="AI493" i="1"/>
  <c r="AA20" i="1"/>
  <c r="AN112" i="1"/>
  <c r="AC162" i="1"/>
  <c r="AM462" i="1"/>
  <c r="AO461" i="1"/>
  <c r="AK525" i="1"/>
  <c r="AJ32" i="1"/>
  <c r="AG112" i="1"/>
  <c r="AP337" i="1"/>
  <c r="AN473" i="1"/>
  <c r="AF112" i="1"/>
  <c r="AO465" i="1"/>
  <c r="AA453" i="1"/>
  <c r="AH501" i="1"/>
  <c r="AP497" i="1"/>
  <c r="AP46" i="1"/>
  <c r="AO44" i="1"/>
  <c r="AF47" i="1"/>
  <c r="AA237" i="1"/>
  <c r="AC46" i="1"/>
  <c r="AC83" i="1"/>
  <c r="AQ46" i="1"/>
  <c r="AM83" i="1"/>
  <c r="AI338" i="1"/>
  <c r="AB20" i="1"/>
  <c r="AO32" i="1"/>
  <c r="AB112" i="1"/>
  <c r="AM6" i="1"/>
  <c r="AB473" i="1"/>
  <c r="AP537" i="1"/>
  <c r="AB505" i="1"/>
  <c r="AO457" i="1"/>
  <c r="AK473" i="1"/>
  <c r="AC210" i="1"/>
  <c r="AL20" i="1"/>
  <c r="AK112" i="1"/>
  <c r="AM537" i="1"/>
  <c r="AG537" i="1"/>
  <c r="AQ365" i="1"/>
  <c r="AE346" i="1"/>
  <c r="AH305" i="1"/>
  <c r="AA473" i="1"/>
  <c r="AK274" i="1"/>
  <c r="AH59" i="1"/>
  <c r="AQ20" i="1"/>
  <c r="AA32" i="1"/>
  <c r="AE112" i="1"/>
  <c r="AQ55" i="1"/>
  <c r="AG28" i="1"/>
  <c r="AQ112" i="1"/>
  <c r="AC341" i="1"/>
  <c r="AL424" i="1"/>
  <c r="AO495" i="1"/>
  <c r="AK488" i="1"/>
  <c r="AF228" i="1"/>
  <c r="AE174" i="1"/>
  <c r="AG39" i="1"/>
  <c r="AP456" i="1"/>
  <c r="AQ360" i="1"/>
  <c r="AN22" i="1"/>
  <c r="AK495" i="1"/>
  <c r="AN501" i="1"/>
  <c r="AO338" i="1"/>
  <c r="AG218" i="1"/>
  <c r="AO242" i="1"/>
  <c r="AF134" i="1"/>
  <c r="AC55" i="1"/>
  <c r="AA488" i="1"/>
  <c r="AC229" i="1"/>
  <c r="AQ196" i="1"/>
  <c r="AM271" i="1"/>
  <c r="AA242" i="1"/>
  <c r="AE495" i="1"/>
  <c r="AM370" i="1"/>
  <c r="AQ341" i="1"/>
  <c r="AJ242" i="1"/>
  <c r="AA39" i="1"/>
  <c r="AQ134" i="1"/>
  <c r="AH530" i="1"/>
  <c r="AM264" i="1"/>
  <c r="AD306" i="1"/>
  <c r="AP242" i="1"/>
  <c r="AG264" i="1"/>
  <c r="AE33" i="1"/>
  <c r="AA125" i="1"/>
  <c r="AM463" i="1"/>
  <c r="AL328" i="1"/>
  <c r="AH456" i="1"/>
  <c r="AB207" i="1"/>
  <c r="AD130" i="1"/>
  <c r="AD193" i="1"/>
  <c r="AM542" i="1"/>
  <c r="AF501" i="1"/>
  <c r="AH414" i="1"/>
  <c r="AP329" i="1"/>
  <c r="AI296" i="1"/>
  <c r="AJ22" i="1"/>
  <c r="AL520" i="1"/>
  <c r="AO501" i="1"/>
  <c r="AI405" i="1"/>
  <c r="AN335" i="1"/>
  <c r="AI306" i="1"/>
  <c r="AO22" i="1"/>
  <c r="AI112" i="1"/>
  <c r="AC527" i="1"/>
  <c r="AG520" i="1"/>
  <c r="AF466" i="1"/>
  <c r="AA210" i="1"/>
  <c r="AB430" i="1"/>
  <c r="AF424" i="1"/>
  <c r="AI392" i="1"/>
  <c r="AA463" i="1"/>
  <c r="AO335" i="1"/>
  <c r="AJ328" i="1"/>
  <c r="AE360" i="1"/>
  <c r="AB296" i="1"/>
  <c r="AA271" i="1"/>
  <c r="AG232" i="1"/>
  <c r="AD207" i="1"/>
  <c r="AO228" i="1"/>
  <c r="AN33" i="1"/>
  <c r="AB22" i="1"/>
  <c r="AK33" i="1"/>
  <c r="AH196" i="1"/>
  <c r="AJ33" i="1"/>
  <c r="AG22" i="1"/>
  <c r="AP33" i="1"/>
  <c r="AP22" i="1"/>
  <c r="AP527" i="1"/>
  <c r="AF488" i="1"/>
  <c r="AF392" i="1"/>
  <c r="AQ463" i="1"/>
  <c r="AL207" i="1"/>
  <c r="AH228" i="1"/>
  <c r="AL39" i="1"/>
  <c r="AK39" i="1"/>
  <c r="AF33" i="1"/>
  <c r="AA196" i="1"/>
  <c r="AI196" i="1"/>
  <c r="AB33" i="1"/>
  <c r="AF22" i="1"/>
  <c r="AP495" i="1"/>
  <c r="AO488" i="1"/>
  <c r="AA520" i="1"/>
  <c r="AN328" i="1"/>
  <c r="AK22" i="1"/>
  <c r="AN520" i="1"/>
  <c r="AQ495" i="1"/>
  <c r="AK328" i="1"/>
  <c r="AF360" i="1"/>
  <c r="AJ296" i="1"/>
  <c r="AD495" i="1"/>
  <c r="AJ495" i="1"/>
  <c r="AO494" i="1"/>
  <c r="AH360" i="1"/>
  <c r="AA328" i="1"/>
  <c r="AE328" i="1"/>
  <c r="AB360" i="1"/>
  <c r="AN264" i="1"/>
  <c r="AJ228" i="1"/>
  <c r="AG228" i="1"/>
  <c r="AI207" i="1"/>
  <c r="AK196" i="1"/>
  <c r="AM22" i="1"/>
  <c r="AD39" i="1"/>
  <c r="AD75" i="1"/>
  <c r="AA495" i="1"/>
  <c r="AN424" i="1"/>
  <c r="AD271" i="1"/>
  <c r="AI520" i="1"/>
  <c r="AQ488" i="1"/>
  <c r="AN392" i="1"/>
  <c r="AD463" i="1"/>
  <c r="AI360" i="1"/>
  <c r="AN360" i="1"/>
  <c r="AF296" i="1"/>
  <c r="AH52" i="1"/>
  <c r="AQ228" i="1"/>
  <c r="AC39" i="1"/>
  <c r="AM196" i="1"/>
  <c r="AB52" i="1"/>
  <c r="AH22" i="1"/>
  <c r="AC522" i="1"/>
  <c r="AI456" i="1"/>
  <c r="AI490" i="1"/>
  <c r="AB495" i="1"/>
  <c r="AG488" i="1"/>
  <c r="AH367" i="1"/>
  <c r="AF346" i="1"/>
  <c r="AN463" i="1"/>
  <c r="AP335" i="1"/>
  <c r="AC360" i="1"/>
  <c r="AK346" i="1"/>
  <c r="AN303" i="1"/>
  <c r="AI237" i="1"/>
  <c r="AP75" i="1"/>
  <c r="AE228" i="1"/>
  <c r="AK228" i="1"/>
  <c r="AB196" i="1"/>
  <c r="AO196" i="1"/>
  <c r="AQ33" i="1"/>
  <c r="AF495" i="1"/>
  <c r="AL495" i="1"/>
  <c r="AM513" i="1"/>
  <c r="AE488" i="1"/>
  <c r="AG367" i="1"/>
  <c r="AA329" i="1"/>
  <c r="AP341" i="1"/>
  <c r="AJ346" i="1"/>
  <c r="AB463" i="1"/>
  <c r="AA335" i="1"/>
  <c r="AO360" i="1"/>
  <c r="AI303" i="1"/>
  <c r="AO334" i="1"/>
  <c r="AM296" i="1"/>
  <c r="AH75" i="1"/>
  <c r="AL228" i="1"/>
  <c r="AL33" i="1"/>
  <c r="AC196" i="1"/>
  <c r="AL165" i="1"/>
  <c r="AE39" i="1"/>
  <c r="AI33" i="1"/>
  <c r="AJ39" i="1"/>
  <c r="AN75" i="1"/>
  <c r="AJ60" i="1"/>
  <c r="AP20" i="1"/>
  <c r="AM112" i="1"/>
  <c r="AJ112" i="1"/>
  <c r="AC463" i="1"/>
  <c r="AD335" i="1"/>
  <c r="AP360" i="1"/>
  <c r="AQ303" i="1"/>
  <c r="AG296" i="1"/>
  <c r="AI232" i="1"/>
  <c r="AI239" i="1"/>
  <c r="AD228" i="1"/>
  <c r="AL22" i="1"/>
  <c r="AH33" i="1"/>
  <c r="AQ39" i="1"/>
  <c r="AD33" i="1"/>
  <c r="AQ22" i="1"/>
  <c r="AN196" i="1"/>
  <c r="AA33" i="1"/>
  <c r="AL11" i="1"/>
  <c r="AC112" i="1"/>
  <c r="AP112" i="1"/>
  <c r="AK232" i="1"/>
  <c r="AE239" i="1"/>
  <c r="AH76" i="1"/>
  <c r="AL142" i="1"/>
  <c r="AD22" i="1"/>
  <c r="AI39" i="1"/>
  <c r="AH39" i="1"/>
  <c r="AP39" i="1"/>
  <c r="AN11" i="1"/>
  <c r="AK149" i="1"/>
  <c r="AP149" i="1"/>
  <c r="AA194" i="1"/>
  <c r="AI194" i="1"/>
  <c r="AO421" i="1"/>
  <c r="AE421" i="1"/>
  <c r="AA485" i="1"/>
  <c r="AC485" i="1"/>
  <c r="AE21" i="1"/>
  <c r="AJ21" i="1"/>
  <c r="AN21" i="1"/>
  <c r="AA21" i="1"/>
  <c r="AM21" i="1"/>
  <c r="AQ21" i="1"/>
  <c r="AB21" i="1"/>
  <c r="AC21" i="1"/>
  <c r="AD21" i="1"/>
  <c r="AK21" i="1"/>
  <c r="AH21" i="1"/>
  <c r="AL21" i="1"/>
  <c r="AG21" i="1"/>
  <c r="AO43" i="1"/>
  <c r="AP43" i="1"/>
  <c r="AG43" i="1"/>
  <c r="AA43" i="1"/>
  <c r="AL43" i="1"/>
  <c r="AJ43" i="1"/>
  <c r="AK43" i="1"/>
  <c r="AE43" i="1"/>
  <c r="AB43" i="1"/>
  <c r="AI43" i="1"/>
  <c r="AN43" i="1"/>
  <c r="AM43" i="1"/>
  <c r="AQ79" i="1"/>
  <c r="AN79" i="1"/>
  <c r="AH79" i="1"/>
  <c r="AD79" i="1"/>
  <c r="AP79" i="1"/>
  <c r="AG79" i="1"/>
  <c r="AB79" i="1"/>
  <c r="AQ56" i="1"/>
  <c r="AH56" i="1"/>
  <c r="AK45" i="1"/>
  <c r="AP45" i="1"/>
  <c r="AH45" i="1"/>
  <c r="AI45" i="1"/>
  <c r="AD45" i="1"/>
  <c r="AE45" i="1"/>
  <c r="AQ45" i="1"/>
  <c r="AC45" i="1"/>
  <c r="AG45" i="1"/>
  <c r="AO45" i="1"/>
  <c r="AA45" i="1"/>
  <c r="AB45" i="1"/>
  <c r="AJ45" i="1"/>
  <c r="AM45" i="1"/>
  <c r="AN45" i="1"/>
  <c r="AM26" i="1"/>
  <c r="AK26" i="1"/>
  <c r="AL26" i="1"/>
  <c r="AF26" i="1"/>
  <c r="AH26" i="1"/>
  <c r="AE26" i="1"/>
  <c r="AN26" i="1"/>
  <c r="AG26" i="1"/>
  <c r="AP26" i="1"/>
  <c r="AO26" i="1"/>
  <c r="AA26" i="1"/>
  <c r="AB26" i="1"/>
  <c r="AI26" i="1"/>
  <c r="AJ26" i="1"/>
  <c r="AQ26" i="1"/>
  <c r="AI410" i="1"/>
  <c r="AJ410" i="1"/>
  <c r="AK474" i="1"/>
  <c r="AP474" i="1"/>
  <c r="AN506" i="1"/>
  <c r="AO506" i="1"/>
  <c r="AG506" i="1"/>
  <c r="AO188" i="1"/>
  <c r="AL188" i="1"/>
  <c r="AG188" i="1"/>
  <c r="AJ188" i="1"/>
  <c r="AD220" i="1"/>
  <c r="AM220" i="1"/>
  <c r="AO220" i="1"/>
  <c r="AK220" i="1"/>
  <c r="AC220" i="1"/>
  <c r="AI220" i="1"/>
  <c r="AC256" i="1"/>
  <c r="AD256" i="1"/>
  <c r="AJ256" i="1"/>
  <c r="AM256" i="1"/>
  <c r="AB256" i="1"/>
  <c r="AA256" i="1"/>
  <c r="AH256" i="1"/>
  <c r="AO256" i="1"/>
  <c r="AQ256" i="1"/>
  <c r="AL256" i="1"/>
  <c r="AG256" i="1"/>
  <c r="AE256" i="1"/>
  <c r="AF256" i="1"/>
  <c r="AJ288" i="1"/>
  <c r="AL288" i="1"/>
  <c r="AB288" i="1"/>
  <c r="AG288" i="1"/>
  <c r="AK288" i="1"/>
  <c r="AQ320" i="1"/>
  <c r="AO320" i="1"/>
  <c r="AH320" i="1"/>
  <c r="AA320" i="1"/>
  <c r="AE352" i="1"/>
  <c r="AJ352" i="1"/>
  <c r="AC352" i="1"/>
  <c r="AO352" i="1"/>
  <c r="AF384" i="1"/>
  <c r="AI384" i="1"/>
  <c r="AN416" i="1"/>
  <c r="AF416" i="1"/>
  <c r="AI416" i="1"/>
  <c r="AM448" i="1"/>
  <c r="AB448" i="1"/>
  <c r="AJ448" i="1"/>
  <c r="AH448" i="1"/>
  <c r="AG448" i="1"/>
  <c r="AF448" i="1"/>
  <c r="AK448" i="1"/>
  <c r="AL480" i="1"/>
  <c r="AB480" i="1"/>
  <c r="AM480" i="1"/>
  <c r="AI480" i="1"/>
  <c r="AN512" i="1"/>
  <c r="AF512" i="1"/>
  <c r="AO512" i="1"/>
  <c r="AQ544" i="1"/>
  <c r="AI544" i="1"/>
  <c r="AE544" i="1"/>
  <c r="AA544" i="1"/>
  <c r="AF453" i="1"/>
  <c r="AJ7" i="1"/>
  <c r="AK11" i="1"/>
  <c r="AO83" i="1"/>
  <c r="AD83" i="1"/>
  <c r="AB60" i="1"/>
  <c r="AA346" i="1"/>
  <c r="AH273" i="1"/>
  <c r="AC7" i="1"/>
  <c r="AB7" i="1"/>
  <c r="AJ165" i="1"/>
  <c r="AO7" i="1"/>
  <c r="AM7" i="1"/>
  <c r="AE482" i="1"/>
  <c r="AI393" i="1"/>
  <c r="AJ373" i="1"/>
  <c r="AQ346" i="1"/>
  <c r="AB146" i="1"/>
  <c r="AQ7" i="1"/>
  <c r="AG7" i="1"/>
  <c r="AO102" i="1"/>
  <c r="AM11" i="1"/>
  <c r="AE7" i="1"/>
  <c r="AF50" i="1"/>
  <c r="AN7" i="1"/>
  <c r="AD41" i="1"/>
  <c r="AL49" i="1"/>
  <c r="AM57" i="1"/>
  <c r="AP57" i="1"/>
  <c r="AF34" i="1"/>
  <c r="AQ51" i="1"/>
  <c r="AE83" i="1"/>
  <c r="AN83" i="1"/>
  <c r="AA28" i="1"/>
  <c r="AL60" i="1"/>
  <c r="AD15" i="1"/>
  <c r="AI7" i="1"/>
  <c r="AD7" i="1"/>
  <c r="AE55" i="1"/>
  <c r="AF83" i="1"/>
  <c r="AJ83" i="1"/>
  <c r="AJ64" i="1"/>
  <c r="AP108" i="1"/>
  <c r="AF15" i="1"/>
  <c r="AA7" i="1"/>
  <c r="AP7" i="1"/>
  <c r="AG165" i="1"/>
  <c r="AK50" i="1"/>
  <c r="AK41" i="1"/>
  <c r="AP41" i="1"/>
  <c r="AB49" i="1"/>
  <c r="AQ57" i="1"/>
  <c r="AK7" i="1"/>
  <c r="AL55" i="1"/>
  <c r="AI83" i="1"/>
  <c r="AL64" i="1"/>
  <c r="AL15" i="1"/>
  <c r="AH7" i="1"/>
  <c r="AD11" i="1"/>
  <c r="AL51" i="1"/>
  <c r="AM55" i="1"/>
  <c r="AK83" i="1"/>
  <c r="AN64" i="1"/>
  <c r="AN15" i="1"/>
  <c r="AM100" i="1"/>
  <c r="AB41" i="1"/>
  <c r="AC49" i="1"/>
  <c r="AE57" i="1"/>
  <c r="AF64" i="1"/>
  <c r="AM51" i="1"/>
  <c r="AN55" i="1"/>
  <c r="AL83" i="1"/>
  <c r="AC219" i="1"/>
  <c r="AF219" i="1"/>
  <c r="AB475" i="1"/>
  <c r="AO475" i="1"/>
  <c r="AQ475" i="1"/>
  <c r="AK248" i="1"/>
  <c r="AL248" i="1"/>
  <c r="AC248" i="1"/>
  <c r="AE248" i="1"/>
  <c r="AM536" i="1"/>
  <c r="AM344" i="1"/>
  <c r="AN248" i="1"/>
  <c r="AG315" i="1"/>
  <c r="AH187" i="1"/>
  <c r="AQ180" i="1"/>
  <c r="AN504" i="1"/>
  <c r="AE536" i="1"/>
  <c r="AD536" i="1"/>
  <c r="AH507" i="1"/>
  <c r="AM493" i="1"/>
  <c r="AK475" i="1"/>
  <c r="AB443" i="1"/>
  <c r="AQ312" i="1"/>
  <c r="AG283" i="1"/>
  <c r="AD280" i="1"/>
  <c r="AI251" i="1"/>
  <c r="AM212" i="1"/>
  <c r="AB245" i="1"/>
  <c r="AL245" i="1"/>
  <c r="AO315" i="1"/>
  <c r="AN315" i="1"/>
  <c r="AP315" i="1"/>
  <c r="AN180" i="1"/>
  <c r="AJ180" i="1"/>
  <c r="AO180" i="1"/>
  <c r="AK180" i="1"/>
  <c r="AN376" i="1"/>
  <c r="AM376" i="1"/>
  <c r="AE376" i="1"/>
  <c r="AF475" i="1"/>
  <c r="AH344" i="1"/>
  <c r="AM280" i="1"/>
  <c r="AE212" i="1"/>
  <c r="AC539" i="1"/>
  <c r="AA504" i="1"/>
  <c r="AG536" i="1"/>
  <c r="AO536" i="1"/>
  <c r="AE507" i="1"/>
  <c r="AA475" i="1"/>
  <c r="AJ440" i="1"/>
  <c r="AH347" i="1"/>
  <c r="AQ344" i="1"/>
  <c r="AB312" i="1"/>
  <c r="AI312" i="1"/>
  <c r="AG344" i="1"/>
  <c r="AI315" i="1"/>
  <c r="AH248" i="1"/>
  <c r="AO212" i="1"/>
  <c r="AI180" i="1"/>
  <c r="AB382" i="1"/>
  <c r="AJ382" i="1"/>
  <c r="AF443" i="1"/>
  <c r="AM443" i="1"/>
  <c r="AH280" i="1"/>
  <c r="AB280" i="1"/>
  <c r="AO280" i="1"/>
  <c r="AI504" i="1"/>
  <c r="AN507" i="1"/>
  <c r="AI379" i="1"/>
  <c r="AH443" i="1"/>
  <c r="AK344" i="1"/>
  <c r="AP539" i="1"/>
  <c r="AL525" i="1"/>
  <c r="AQ504" i="1"/>
  <c r="AP536" i="1"/>
  <c r="AD507" i="1"/>
  <c r="AF507" i="1"/>
  <c r="AG475" i="1"/>
  <c r="AI440" i="1"/>
  <c r="AH379" i="1"/>
  <c r="AI443" i="1"/>
  <c r="AA443" i="1"/>
  <c r="AP312" i="1"/>
  <c r="AA283" i="1"/>
  <c r="AP280" i="1"/>
  <c r="AJ315" i="1"/>
  <c r="AC212" i="1"/>
  <c r="AQ433" i="1"/>
  <c r="AD433" i="1"/>
  <c r="AI529" i="1"/>
  <c r="AB529" i="1"/>
  <c r="AC344" i="1"/>
  <c r="AO344" i="1"/>
  <c r="AJ344" i="1"/>
  <c r="AI344" i="1"/>
  <c r="AB344" i="1"/>
  <c r="AH408" i="1"/>
  <c r="AI408" i="1"/>
  <c r="AA536" i="1"/>
  <c r="AB536" i="1"/>
  <c r="AN536" i="1"/>
  <c r="AJ536" i="1"/>
  <c r="AM504" i="1"/>
  <c r="AK536" i="1"/>
  <c r="AM475" i="1"/>
  <c r="AA440" i="1"/>
  <c r="AN408" i="1"/>
  <c r="AO312" i="1"/>
  <c r="AL251" i="1"/>
  <c r="AB315" i="1"/>
  <c r="AB180" i="1"/>
  <c r="AE180" i="1"/>
  <c r="AG525" i="1"/>
  <c r="AH536" i="1"/>
  <c r="AQ536" i="1"/>
  <c r="AI507" i="1"/>
  <c r="AN440" i="1"/>
  <c r="AP475" i="1"/>
  <c r="AP379" i="1"/>
  <c r="AK376" i="1"/>
  <c r="AJ443" i="1"/>
  <c r="AL344" i="1"/>
  <c r="AH312" i="1"/>
  <c r="AP283" i="1"/>
  <c r="AI283" i="1"/>
  <c r="AI280" i="1"/>
  <c r="AB248" i="1"/>
  <c r="AK315" i="1"/>
  <c r="AP123" i="1"/>
  <c r="AA180" i="1"/>
  <c r="AH265" i="1"/>
  <c r="AM265" i="1"/>
  <c r="AM297" i="1"/>
  <c r="AE297" i="1"/>
  <c r="AI329" i="1"/>
  <c r="AQ329" i="1"/>
  <c r="AC329" i="1"/>
  <c r="AC365" i="1"/>
  <c r="AK365" i="1"/>
  <c r="AD74" i="1"/>
  <c r="AK74" i="1"/>
  <c r="AD134" i="1"/>
  <c r="AA134" i="1"/>
  <c r="AG174" i="1"/>
  <c r="AJ174" i="1"/>
  <c r="AN306" i="1"/>
  <c r="AH306" i="1"/>
  <c r="AE306" i="1"/>
  <c r="AF338" i="1"/>
  <c r="AG338" i="1"/>
  <c r="AA338" i="1"/>
  <c r="AJ370" i="1"/>
  <c r="AQ370" i="1"/>
  <c r="AI370" i="1"/>
  <c r="AO370" i="1"/>
  <c r="AQ469" i="1"/>
  <c r="AH469" i="1"/>
  <c r="AJ469" i="1"/>
  <c r="AC533" i="1"/>
  <c r="AJ533" i="1"/>
  <c r="AQ490" i="1"/>
  <c r="AA490" i="1"/>
  <c r="AI187" i="1"/>
  <c r="AM187" i="1"/>
  <c r="AG187" i="1"/>
  <c r="AC507" i="1"/>
  <c r="AP507" i="1"/>
  <c r="AO507" i="1"/>
  <c r="AM507" i="1"/>
  <c r="AF536" i="1"/>
  <c r="AN443" i="1"/>
  <c r="AL443" i="1"/>
  <c r="AG443" i="1"/>
  <c r="AA312" i="1"/>
  <c r="AE280" i="1"/>
  <c r="AE35" i="1"/>
  <c r="AK493" i="1"/>
  <c r="AA493" i="1"/>
  <c r="AO525" i="1"/>
  <c r="AL504" i="1"/>
  <c r="AL536" i="1"/>
  <c r="AG507" i="1"/>
  <c r="AE440" i="1"/>
  <c r="AH475" i="1"/>
  <c r="AG347" i="1"/>
  <c r="AA376" i="1"/>
  <c r="AJ376" i="1"/>
  <c r="AH376" i="1"/>
  <c r="AC443" i="1"/>
  <c r="AE344" i="1"/>
  <c r="AJ280" i="1"/>
  <c r="AD315" i="1"/>
  <c r="AH128" i="1"/>
  <c r="AB212" i="1"/>
  <c r="AH123" i="1"/>
  <c r="AP180" i="1"/>
  <c r="AA85" i="1"/>
  <c r="AP85" i="1"/>
  <c r="AC377" i="1"/>
  <c r="AO377" i="1"/>
  <c r="AD409" i="1"/>
  <c r="AL409" i="1"/>
  <c r="AC441" i="1"/>
  <c r="AN441" i="1"/>
  <c r="AM441" i="1"/>
  <c r="AM494" i="1"/>
  <c r="AF494" i="1"/>
  <c r="AE526" i="1"/>
  <c r="AM526" i="1"/>
  <c r="AH526" i="1"/>
  <c r="AE75" i="1"/>
  <c r="AO75" i="1"/>
  <c r="AN346" i="1"/>
  <c r="AL346" i="1"/>
  <c r="AA75" i="1"/>
  <c r="AF75" i="1"/>
  <c r="AC76" i="1"/>
  <c r="AI75" i="1"/>
  <c r="AG75" i="1"/>
  <c r="AF39" i="1"/>
  <c r="AK75" i="1"/>
  <c r="AJ75" i="1"/>
  <c r="AO39" i="1"/>
  <c r="AC75" i="1"/>
  <c r="AM258" i="1"/>
  <c r="AA258" i="1"/>
  <c r="AK453" i="1"/>
  <c r="AB421" i="1"/>
  <c r="AI478" i="1"/>
  <c r="AM478" i="1"/>
  <c r="AB478" i="1"/>
  <c r="AB272" i="1"/>
  <c r="AO272" i="1"/>
  <c r="AI528" i="1"/>
  <c r="AC528" i="1"/>
  <c r="AI474" i="1"/>
  <c r="AD204" i="1"/>
  <c r="AN461" i="1"/>
  <c r="AG461" i="1"/>
  <c r="AI386" i="1"/>
  <c r="AB386" i="1"/>
  <c r="AE450" i="1"/>
  <c r="AM450" i="1"/>
  <c r="AM183" i="1"/>
  <c r="AQ183" i="1"/>
  <c r="AN183" i="1"/>
  <c r="AM247" i="1"/>
  <c r="AI247" i="1"/>
  <c r="AE279" i="1"/>
  <c r="AL279" i="1"/>
  <c r="AK311" i="1"/>
  <c r="AP311" i="1"/>
  <c r="AK439" i="1"/>
  <c r="AE439" i="1"/>
  <c r="AN503" i="1"/>
  <c r="AH503" i="1"/>
  <c r="AH506" i="1"/>
  <c r="AK485" i="1"/>
  <c r="AC489" i="1"/>
  <c r="AH478" i="1"/>
  <c r="AL485" i="1"/>
  <c r="AQ474" i="1"/>
  <c r="AE368" i="1"/>
  <c r="AK378" i="1"/>
  <c r="AJ414" i="1"/>
  <c r="AN400" i="1"/>
  <c r="AJ386" i="1"/>
  <c r="AH386" i="1"/>
  <c r="AF471" i="1"/>
  <c r="AH446" i="1"/>
  <c r="AC453" i="1"/>
  <c r="AD421" i="1"/>
  <c r="AH442" i="1"/>
  <c r="AB474" i="1"/>
  <c r="AD378" i="1"/>
  <c r="AI354" i="1"/>
  <c r="AM336" i="1"/>
  <c r="AM368" i="1"/>
  <c r="AJ368" i="1"/>
  <c r="AG336" i="1"/>
  <c r="AP272" i="1"/>
  <c r="AK279" i="1"/>
  <c r="AI304" i="1"/>
  <c r="AK183" i="1"/>
  <c r="AQ204" i="1"/>
  <c r="AO204" i="1"/>
  <c r="AD102" i="1"/>
  <c r="AC497" i="1"/>
  <c r="AG497" i="1"/>
  <c r="AO485" i="1"/>
  <c r="AE485" i="1"/>
  <c r="AK538" i="1"/>
  <c r="AJ485" i="1"/>
  <c r="AH474" i="1"/>
  <c r="AD538" i="1"/>
  <c r="AI506" i="1"/>
  <c r="AE336" i="1"/>
  <c r="AA304" i="1"/>
  <c r="AJ272" i="1"/>
  <c r="AG204" i="1"/>
  <c r="AH257" i="1"/>
  <c r="AI257" i="1"/>
  <c r="AI517" i="1"/>
  <c r="AB482" i="1"/>
  <c r="AI482" i="1"/>
  <c r="AD478" i="1"/>
  <c r="AK457" i="1"/>
  <c r="AN450" i="1"/>
  <c r="AM538" i="1"/>
  <c r="AJ521" i="1"/>
  <c r="AM514" i="1"/>
  <c r="AJ510" i="1"/>
  <c r="AE517" i="1"/>
  <c r="AD517" i="1"/>
  <c r="AA496" i="1"/>
  <c r="AI464" i="1"/>
  <c r="AP464" i="1"/>
  <c r="AB528" i="1"/>
  <c r="AJ528" i="1"/>
  <c r="AA506" i="1"/>
  <c r="AG493" i="1"/>
  <c r="AJ503" i="1"/>
  <c r="AO489" i="1"/>
  <c r="AG482" i="1"/>
  <c r="AQ482" i="1"/>
  <c r="AQ478" i="1"/>
  <c r="AI471" i="1"/>
  <c r="AA457" i="1"/>
  <c r="AF450" i="1"/>
  <c r="AM432" i="1"/>
  <c r="AH400" i="1"/>
  <c r="AG471" i="1"/>
  <c r="AB485" i="1"/>
  <c r="AI446" i="1"/>
  <c r="AE453" i="1"/>
  <c r="AL421" i="1"/>
  <c r="AA442" i="1"/>
  <c r="AA474" i="1"/>
  <c r="AN378" i="1"/>
  <c r="AB354" i="1"/>
  <c r="AP336" i="1"/>
  <c r="AF368" i="1"/>
  <c r="AP343" i="1"/>
  <c r="AL368" i="1"/>
  <c r="AH336" i="1"/>
  <c r="AI311" i="1"/>
  <c r="AQ272" i="1"/>
  <c r="AE272" i="1"/>
  <c r="AN322" i="1"/>
  <c r="AI279" i="1"/>
  <c r="AO183" i="1"/>
  <c r="AF204" i="1"/>
  <c r="AE506" i="1"/>
  <c r="AH389" i="1"/>
  <c r="AI453" i="1"/>
  <c r="AG290" i="1"/>
  <c r="AK240" i="1"/>
  <c r="AC240" i="1"/>
  <c r="AH517" i="1"/>
  <c r="AL453" i="1"/>
  <c r="AA63" i="1"/>
  <c r="AM221" i="1"/>
  <c r="AO221" i="1"/>
  <c r="AE538" i="1"/>
  <c r="AK510" i="1"/>
  <c r="AL496" i="1"/>
  <c r="AP528" i="1"/>
  <c r="AJ506" i="1"/>
  <c r="AB493" i="1"/>
  <c r="AK489" i="1"/>
  <c r="AD521" i="1"/>
  <c r="AA525" i="1"/>
  <c r="AE510" i="1"/>
  <c r="AL517" i="1"/>
  <c r="AI496" i="1"/>
  <c r="AA464" i="1"/>
  <c r="AF528" i="1"/>
  <c r="AL506" i="1"/>
  <c r="AF493" i="1"/>
  <c r="AO493" i="1"/>
  <c r="AL503" i="1"/>
  <c r="AD489" i="1"/>
  <c r="AC482" i="1"/>
  <c r="AB418" i="1"/>
  <c r="AD482" i="1"/>
  <c r="AP478" i="1"/>
  <c r="AM457" i="1"/>
  <c r="AQ450" i="1"/>
  <c r="AB432" i="1"/>
  <c r="AI389" i="1"/>
  <c r="AA471" i="1"/>
  <c r="AH397" i="1"/>
  <c r="AH382" i="1"/>
  <c r="AP471" i="1"/>
  <c r="AM485" i="1"/>
  <c r="AD446" i="1"/>
  <c r="AP453" i="1"/>
  <c r="AJ442" i="1"/>
  <c r="AE474" i="1"/>
  <c r="AE378" i="1"/>
  <c r="AB336" i="1"/>
  <c r="AD368" i="1"/>
  <c r="AN368" i="1"/>
  <c r="AD343" i="1"/>
  <c r="AQ311" i="1"/>
  <c r="AF272" i="1"/>
  <c r="AQ279" i="1"/>
  <c r="AK247" i="1"/>
  <c r="AI183" i="1"/>
  <c r="AG65" i="1"/>
  <c r="AH204" i="1"/>
  <c r="AJ181" i="1"/>
  <c r="AK181" i="1"/>
  <c r="AP538" i="1"/>
  <c r="AB538" i="1"/>
  <c r="AO538" i="1"/>
  <c r="AN517" i="1"/>
  <c r="AQ322" i="1"/>
  <c r="AQ542" i="1"/>
  <c r="AE542" i="1"/>
  <c r="AJ304" i="1"/>
  <c r="AH304" i="1"/>
  <c r="AB304" i="1"/>
  <c r="AH24" i="1"/>
  <c r="AM24" i="1"/>
  <c r="AJ538" i="1"/>
  <c r="AC496" i="1"/>
  <c r="AK528" i="1"/>
  <c r="AF446" i="1"/>
  <c r="AF538" i="1"/>
  <c r="AG517" i="1"/>
  <c r="AQ496" i="1"/>
  <c r="AN489" i="1"/>
  <c r="AQ457" i="1"/>
  <c r="AD432" i="1"/>
  <c r="AD389" i="1"/>
  <c r="AP485" i="1"/>
  <c r="AG485" i="1"/>
  <c r="AG446" i="1"/>
  <c r="AE442" i="1"/>
  <c r="AJ474" i="1"/>
  <c r="AF378" i="1"/>
  <c r="AJ336" i="1"/>
  <c r="AP368" i="1"/>
  <c r="AL378" i="1"/>
  <c r="AE354" i="1"/>
  <c r="AB311" i="1"/>
  <c r="AF304" i="1"/>
  <c r="AI240" i="1"/>
  <c r="AF102" i="1"/>
  <c r="AL86" i="1"/>
  <c r="AD86" i="1"/>
  <c r="AM453" i="1"/>
  <c r="AQ453" i="1"/>
  <c r="AN453" i="1"/>
  <c r="AD506" i="1"/>
  <c r="AQ506" i="1"/>
  <c r="AH149" i="1"/>
  <c r="AL149" i="1"/>
  <c r="AK204" i="1"/>
  <c r="AN204" i="1"/>
  <c r="AL204" i="1"/>
  <c r="AI204" i="1"/>
  <c r="AA204" i="1"/>
  <c r="AL528" i="1"/>
  <c r="AD528" i="1"/>
  <c r="AH457" i="1"/>
  <c r="AJ421" i="1"/>
  <c r="AK542" i="1"/>
  <c r="AL521" i="1"/>
  <c r="AM510" i="1"/>
  <c r="AH528" i="1"/>
  <c r="AE528" i="1"/>
  <c r="AN528" i="1"/>
  <c r="AB506" i="1"/>
  <c r="AC478" i="1"/>
  <c r="AK478" i="1"/>
  <c r="AL542" i="1"/>
  <c r="AB542" i="1"/>
  <c r="AG521" i="1"/>
  <c r="AG542" i="1"/>
  <c r="AP542" i="1"/>
  <c r="AD525" i="1"/>
  <c r="AO517" i="1"/>
  <c r="AO496" i="1"/>
  <c r="AG528" i="1"/>
  <c r="AA528" i="1"/>
  <c r="AC506" i="1"/>
  <c r="AF506" i="1"/>
  <c r="AL493" i="1"/>
  <c r="AH489" i="1"/>
  <c r="AF461" i="1"/>
  <c r="AJ482" i="1"/>
  <c r="AA478" i="1"/>
  <c r="AH418" i="1"/>
  <c r="AI457" i="1"/>
  <c r="AG450" i="1"/>
  <c r="AL432" i="1"/>
  <c r="AI382" i="1"/>
  <c r="AH375" i="1"/>
  <c r="AB471" i="1"/>
  <c r="AH485" i="1"/>
  <c r="AE446" i="1"/>
  <c r="AD442" i="1"/>
  <c r="AO453" i="1"/>
  <c r="AN421" i="1"/>
  <c r="AM442" i="1"/>
  <c r="AF474" i="1"/>
  <c r="AC336" i="1"/>
  <c r="AG368" i="1"/>
  <c r="AF343" i="1"/>
  <c r="AK368" i="1"/>
  <c r="AJ311" i="1"/>
  <c r="AM304" i="1"/>
  <c r="AJ204" i="1"/>
  <c r="AB222" i="1"/>
  <c r="AE222" i="1"/>
  <c r="AF350" i="1"/>
  <c r="AC350" i="1"/>
  <c r="AO449" i="1"/>
  <c r="AA449" i="1"/>
  <c r="AI406" i="1"/>
  <c r="AB406" i="1"/>
  <c r="AL469" i="1"/>
  <c r="AL365" i="1"/>
  <c r="AL370" i="1"/>
  <c r="AB174" i="1"/>
  <c r="AO125" i="1"/>
  <c r="AG64" i="1"/>
  <c r="AF93" i="1"/>
  <c r="AK93" i="1"/>
  <c r="AG40" i="1"/>
  <c r="AC40" i="1"/>
  <c r="AO40" i="1"/>
  <c r="AN31" i="1"/>
  <c r="AK31" i="1"/>
  <c r="AB31" i="1"/>
  <c r="AL31" i="1"/>
  <c r="AL67" i="1"/>
  <c r="AA67" i="1"/>
  <c r="AN104" i="1"/>
  <c r="AB104" i="1"/>
  <c r="AN14" i="1"/>
  <c r="AD14" i="1"/>
  <c r="AN46" i="1"/>
  <c r="AM46" i="1"/>
  <c r="AE46" i="1"/>
  <c r="AK46" i="1"/>
  <c r="AQ12" i="1"/>
  <c r="AM12" i="1"/>
  <c r="AE27" i="1"/>
  <c r="AQ27" i="1"/>
  <c r="AO42" i="1"/>
  <c r="AF42" i="1"/>
  <c r="AB42" i="1"/>
  <c r="AQ518" i="1"/>
  <c r="AB27" i="1"/>
  <c r="AA27" i="1"/>
  <c r="AO27" i="1"/>
  <c r="AD121" i="1"/>
  <c r="AK121" i="1"/>
  <c r="AE302" i="1"/>
  <c r="AN302" i="1"/>
  <c r="AA366" i="1"/>
  <c r="AI366" i="1"/>
  <c r="AP421" i="1"/>
  <c r="AF421" i="1"/>
  <c r="AC421" i="1"/>
  <c r="AQ485" i="1"/>
  <c r="AD485" i="1"/>
  <c r="AN120" i="1"/>
  <c r="AM180" i="1"/>
  <c r="AC180" i="1"/>
  <c r="AI518" i="1"/>
  <c r="AH80" i="1"/>
  <c r="AN65" i="1"/>
  <c r="AF229" i="1"/>
  <c r="AE229" i="1"/>
  <c r="AJ274" i="1"/>
  <c r="AL274" i="1"/>
  <c r="AL252" i="1"/>
  <c r="AO252" i="1"/>
  <c r="AN348" i="1"/>
  <c r="AB348" i="1"/>
  <c r="AK486" i="1"/>
  <c r="AF518" i="1"/>
  <c r="AB63" i="1"/>
  <c r="AM36" i="1"/>
  <c r="AF65" i="1"/>
  <c r="AP65" i="1"/>
  <c r="AO486" i="1"/>
  <c r="AL518" i="1"/>
  <c r="AH8" i="1"/>
  <c r="AJ63" i="1"/>
  <c r="AA341" i="1"/>
  <c r="AH341" i="1"/>
  <c r="AM282" i="1"/>
  <c r="AN282" i="1"/>
  <c r="AO346" i="1"/>
  <c r="AG346" i="1"/>
  <c r="AL65" i="1"/>
  <c r="AP42" i="1"/>
  <c r="AB378" i="1"/>
  <c r="AJ378" i="1"/>
  <c r="AF442" i="1"/>
  <c r="AI442" i="1"/>
  <c r="AO474" i="1"/>
  <c r="AD474" i="1"/>
  <c r="AN474" i="1"/>
  <c r="AK454" i="1"/>
  <c r="AL454" i="1"/>
  <c r="AH27" i="1"/>
  <c r="AE24" i="1"/>
  <c r="AJ509" i="1"/>
  <c r="AJ518" i="1"/>
  <c r="AJ65" i="1"/>
  <c r="AI42" i="1"/>
  <c r="AH65" i="1"/>
  <c r="AK446" i="1"/>
  <c r="AJ446" i="1"/>
  <c r="AF27" i="1"/>
  <c r="AK303" i="1"/>
  <c r="AD303" i="1"/>
  <c r="AM335" i="1"/>
  <c r="AG335" i="1"/>
  <c r="AJ463" i="1"/>
  <c r="AI463" i="1"/>
  <c r="AA65" i="1"/>
  <c r="AJ42" i="1"/>
  <c r="AD42" i="1"/>
  <c r="AQ118" i="1"/>
  <c r="AQ40" i="1"/>
  <c r="AK179" i="1"/>
  <c r="AO179" i="1"/>
  <c r="AG211" i="1"/>
  <c r="AQ211" i="1"/>
  <c r="AC307" i="1"/>
  <c r="AG307" i="1"/>
  <c r="AC435" i="1"/>
  <c r="AI435" i="1"/>
  <c r="AD43" i="1"/>
  <c r="AF51" i="1"/>
  <c r="AE51" i="1"/>
  <c r="AO55" i="1"/>
  <c r="AI79" i="1"/>
  <c r="AE79" i="1"/>
  <c r="AN20" i="1"/>
  <c r="AC28" i="1"/>
  <c r="AQ64" i="1"/>
  <c r="AQ43" i="1"/>
  <c r="AH51" i="1"/>
  <c r="AP51" i="1"/>
  <c r="AD55" i="1"/>
  <c r="AK79" i="1"/>
  <c r="AO79" i="1"/>
  <c r="AF20" i="1"/>
  <c r="AF28" i="1"/>
  <c r="AA64" i="1"/>
  <c r="AF7" i="1"/>
  <c r="AF43" i="1"/>
  <c r="AF55" i="1"/>
  <c r="AA79" i="1"/>
  <c r="AJ79" i="1"/>
  <c r="AI20" i="1"/>
  <c r="AJ28" i="1"/>
  <c r="AC64" i="1"/>
  <c r="AB108" i="1"/>
  <c r="AH43" i="1"/>
  <c r="AC79" i="1"/>
  <c r="AM79" i="1"/>
  <c r="AN101" i="1"/>
  <c r="AG101" i="1"/>
  <c r="AH101" i="1"/>
  <c r="AH213" i="1"/>
  <c r="AK213" i="1"/>
  <c r="AL349" i="1"/>
  <c r="AN349" i="1"/>
  <c r="AB110" i="1"/>
  <c r="AF110" i="1"/>
  <c r="AB154" i="1"/>
  <c r="AL154" i="1"/>
  <c r="AG154" i="1"/>
  <c r="AH226" i="1"/>
  <c r="AF226" i="1"/>
  <c r="AF290" i="1"/>
  <c r="AQ290" i="1"/>
  <c r="AC322" i="1"/>
  <c r="AA322" i="1"/>
  <c r="AG322" i="1"/>
  <c r="AI401" i="1"/>
  <c r="AD401" i="1"/>
  <c r="AB390" i="1"/>
  <c r="AH390" i="1"/>
  <c r="AE537" i="1"/>
  <c r="AO537" i="1"/>
  <c r="AM529" i="1"/>
  <c r="AQ505" i="1"/>
  <c r="AF486" i="1"/>
  <c r="AA526" i="1"/>
  <c r="AG526" i="1"/>
  <c r="AN518" i="1"/>
  <c r="AD505" i="1"/>
  <c r="AK518" i="1"/>
  <c r="AB518" i="1"/>
  <c r="AI494" i="1"/>
  <c r="AD497" i="1"/>
  <c r="AO497" i="1"/>
  <c r="AE465" i="1"/>
  <c r="AL401" i="1"/>
  <c r="AI390" i="1"/>
  <c r="AE377" i="1"/>
  <c r="AI441" i="1"/>
  <c r="AO441" i="1"/>
  <c r="AB454" i="1"/>
  <c r="AQ354" i="1"/>
  <c r="AF454" i="1"/>
  <c r="AE349" i="1"/>
  <c r="AJ473" i="1"/>
  <c r="AI322" i="1"/>
  <c r="AD302" i="1"/>
  <c r="AP322" i="1"/>
  <c r="AM266" i="1"/>
  <c r="AM213" i="1"/>
  <c r="AQ194" i="1"/>
  <c r="AE181" i="1"/>
  <c r="AD245" i="1"/>
  <c r="AE258" i="1"/>
  <c r="AB258" i="1"/>
  <c r="AN226" i="1"/>
  <c r="AO154" i="1"/>
  <c r="AM154" i="1"/>
  <c r="AE142" i="1"/>
  <c r="AE149" i="1"/>
  <c r="AI101" i="1"/>
  <c r="AG110" i="1"/>
  <c r="AG458" i="1"/>
  <c r="AI458" i="1"/>
  <c r="AK85" i="1"/>
  <c r="AF85" i="1"/>
  <c r="AJ85" i="1"/>
  <c r="AM149" i="1"/>
  <c r="AJ354" i="1"/>
  <c r="AA454" i="1"/>
  <c r="AD473" i="1"/>
  <c r="AE245" i="1"/>
  <c r="AD226" i="1"/>
  <c r="AC258" i="1"/>
  <c r="AG226" i="1"/>
  <c r="AK18" i="1"/>
  <c r="AQ85" i="1"/>
  <c r="AQ537" i="1"/>
  <c r="AG529" i="1"/>
  <c r="AI526" i="1"/>
  <c r="AI486" i="1"/>
  <c r="AG494" i="1"/>
  <c r="AO526" i="1"/>
  <c r="AN505" i="1"/>
  <c r="AP494" i="1"/>
  <c r="AO518" i="1"/>
  <c r="AM518" i="1"/>
  <c r="AB494" i="1"/>
  <c r="AQ497" i="1"/>
  <c r="AH430" i="1"/>
  <c r="AL465" i="1"/>
  <c r="AF430" i="1"/>
  <c r="AC477" i="1"/>
  <c r="AJ441" i="1"/>
  <c r="AM377" i="1"/>
  <c r="AJ377" i="1"/>
  <c r="AP354" i="1"/>
  <c r="AE454" i="1"/>
  <c r="AP349" i="1"/>
  <c r="AM473" i="1"/>
  <c r="AP473" i="1"/>
  <c r="AM313" i="1"/>
  <c r="AM293" i="1"/>
  <c r="AL322" i="1"/>
  <c r="AJ290" i="1"/>
  <c r="AC213" i="1"/>
  <c r="AQ258" i="1"/>
  <c r="AP245" i="1"/>
  <c r="AQ245" i="1"/>
  <c r="AF258" i="1"/>
  <c r="AO226" i="1"/>
  <c r="AQ154" i="1"/>
  <c r="AO142" i="1"/>
  <c r="AP110" i="1"/>
  <c r="AL58" i="1"/>
  <c r="AE29" i="1"/>
  <c r="AO149" i="1"/>
  <c r="AK101" i="1"/>
  <c r="AC85" i="1"/>
  <c r="AQ110" i="1"/>
  <c r="AE213" i="1"/>
  <c r="AP258" i="1"/>
  <c r="AC194" i="1"/>
  <c r="AD258" i="1"/>
  <c r="AQ101" i="1"/>
  <c r="AA110" i="1"/>
  <c r="AO128" i="1"/>
  <c r="AG128" i="1"/>
  <c r="AD128" i="1"/>
  <c r="AL71" i="1"/>
  <c r="AM71" i="1"/>
  <c r="AQ16" i="1"/>
  <c r="AI16" i="1"/>
  <c r="AE518" i="1"/>
  <c r="AJ494" i="1"/>
  <c r="AJ497" i="1"/>
  <c r="AH409" i="1"/>
  <c r="AG142" i="1"/>
  <c r="AC101" i="1"/>
  <c r="AB361" i="1"/>
  <c r="AH361" i="1"/>
  <c r="AN270" i="1"/>
  <c r="AJ270" i="1"/>
  <c r="AA537" i="1"/>
  <c r="AH537" i="1"/>
  <c r="AO529" i="1"/>
  <c r="AQ486" i="1"/>
  <c r="AB526" i="1"/>
  <c r="AG505" i="1"/>
  <c r="AC494" i="1"/>
  <c r="AD518" i="1"/>
  <c r="AK494" i="1"/>
  <c r="AB497" i="1"/>
  <c r="AJ462" i="1"/>
  <c r="AB422" i="1"/>
  <c r="AP422" i="1"/>
  <c r="AP465" i="1"/>
  <c r="AI398" i="1"/>
  <c r="AH401" i="1"/>
  <c r="AD441" i="1"/>
  <c r="AA377" i="1"/>
  <c r="AK377" i="1"/>
  <c r="AG354" i="1"/>
  <c r="AC349" i="1"/>
  <c r="AP330" i="1"/>
  <c r="AO473" i="1"/>
  <c r="AH473" i="1"/>
  <c r="AE313" i="1"/>
  <c r="AM281" i="1"/>
  <c r="AH322" i="1"/>
  <c r="AE290" i="1"/>
  <c r="AA302" i="1"/>
  <c r="AE322" i="1"/>
  <c r="AC290" i="1"/>
  <c r="AH245" i="1"/>
  <c r="AN258" i="1"/>
  <c r="AB226" i="1"/>
  <c r="AC154" i="1"/>
  <c r="AI142" i="1"/>
  <c r="AO101" i="1"/>
  <c r="AG85" i="1"/>
  <c r="AA157" i="1"/>
  <c r="AD101" i="1"/>
  <c r="AD85" i="1"/>
  <c r="AJ110" i="1"/>
  <c r="AH453" i="1"/>
  <c r="AJ453" i="1"/>
  <c r="AN485" i="1"/>
  <c r="AF485" i="1"/>
  <c r="AI485" i="1"/>
  <c r="AA245" i="1"/>
  <c r="AQ226" i="1"/>
  <c r="AA154" i="1"/>
  <c r="AG357" i="1"/>
  <c r="AH357" i="1"/>
  <c r="AG441" i="1"/>
  <c r="AK441" i="1"/>
  <c r="AF537" i="1"/>
  <c r="AA465" i="1"/>
  <c r="AN430" i="1"/>
  <c r="AF330" i="1"/>
  <c r="AD322" i="1"/>
  <c r="AI245" i="1"/>
  <c r="AI154" i="1"/>
  <c r="AH85" i="1"/>
  <c r="AI110" i="1"/>
  <c r="AK537" i="1"/>
  <c r="AN529" i="1"/>
  <c r="AP505" i="1"/>
  <c r="AC526" i="1"/>
  <c r="AJ526" i="1"/>
  <c r="AO505" i="1"/>
  <c r="AP518" i="1"/>
  <c r="AE494" i="1"/>
  <c r="AK497" i="1"/>
  <c r="AD462" i="1"/>
  <c r="AQ465" i="1"/>
  <c r="AI409" i="1"/>
  <c r="AB398" i="1"/>
  <c r="AL441" i="1"/>
  <c r="AQ337" i="1"/>
  <c r="AD377" i="1"/>
  <c r="AH354" i="1"/>
  <c r="AA349" i="1"/>
  <c r="AK349" i="1"/>
  <c r="AL354" i="1"/>
  <c r="AC473" i="1"/>
  <c r="AE281" i="1"/>
  <c r="AB334" i="1"/>
  <c r="AM322" i="1"/>
  <c r="AK290" i="1"/>
  <c r="AJ226" i="1"/>
  <c r="AK245" i="1"/>
  <c r="AH258" i="1"/>
  <c r="AG258" i="1"/>
  <c r="AK226" i="1"/>
  <c r="AK154" i="1"/>
  <c r="AB142" i="1"/>
  <c r="AN110" i="1"/>
  <c r="AJ58" i="1"/>
  <c r="AB149" i="1"/>
  <c r="AB85" i="1"/>
  <c r="AG58" i="1"/>
  <c r="AA149" i="1"/>
  <c r="AF101" i="1"/>
  <c r="AN85" i="1"/>
  <c r="AD110" i="1"/>
  <c r="AK237" i="1"/>
  <c r="AB237" i="1"/>
  <c r="AK314" i="1"/>
  <c r="AE314" i="1"/>
  <c r="AF457" i="1"/>
  <c r="AG457" i="1"/>
  <c r="AI436" i="1"/>
  <c r="AF436" i="1"/>
  <c r="AN436" i="1"/>
  <c r="AM500" i="1"/>
  <c r="AG500" i="1"/>
  <c r="AO349" i="1"/>
  <c r="AP213" i="1"/>
  <c r="AM181" i="1"/>
  <c r="AL258" i="1"/>
  <c r="AL473" i="1"/>
  <c r="AI473" i="1"/>
  <c r="AJ72" i="1"/>
  <c r="AC72" i="1"/>
  <c r="AN72" i="1"/>
  <c r="AC54" i="1"/>
  <c r="AK54" i="1"/>
  <c r="AD54" i="1"/>
  <c r="AL529" i="1"/>
  <c r="AD526" i="1"/>
  <c r="AE505" i="1"/>
  <c r="AC518" i="1"/>
  <c r="AA441" i="1"/>
  <c r="AF354" i="1"/>
  <c r="AF349" i="1"/>
  <c r="AG473" i="1"/>
  <c r="AK194" i="1"/>
  <c r="AJ258" i="1"/>
  <c r="AF149" i="1"/>
  <c r="AD537" i="1"/>
  <c r="AB537" i="1"/>
  <c r="AH494" i="1"/>
  <c r="AA505" i="1"/>
  <c r="AF526" i="1"/>
  <c r="AA497" i="1"/>
  <c r="AL462" i="1"/>
  <c r="AL433" i="1"/>
  <c r="AF465" i="1"/>
  <c r="AH398" i="1"/>
  <c r="AE441" i="1"/>
  <c r="AL377" i="1"/>
  <c r="AC454" i="1"/>
  <c r="AA354" i="1"/>
  <c r="AD454" i="1"/>
  <c r="AM349" i="1"/>
  <c r="AD349" i="1"/>
  <c r="AM354" i="1"/>
  <c r="AE473" i="1"/>
  <c r="AF473" i="1"/>
  <c r="AF322" i="1"/>
  <c r="AM302" i="1"/>
  <c r="AM290" i="1"/>
  <c r="AO234" i="1"/>
  <c r="AL194" i="1"/>
  <c r="AC181" i="1"/>
  <c r="AC245" i="1"/>
  <c r="AI258" i="1"/>
  <c r="AK225" i="1"/>
  <c r="AC226" i="1"/>
  <c r="AD154" i="1"/>
  <c r="AD142" i="1"/>
  <c r="AO130" i="1"/>
  <c r="AH35" i="1"/>
  <c r="AQ149" i="1"/>
  <c r="AL397" i="1"/>
  <c r="AD397" i="1"/>
  <c r="AH429" i="1"/>
  <c r="AP429" i="1"/>
  <c r="AI271" i="1"/>
  <c r="AC271" i="1"/>
  <c r="AP463" i="1"/>
  <c r="AH463" i="1"/>
  <c r="AL44" i="1"/>
  <c r="AD67" i="1"/>
  <c r="AP44" i="1"/>
  <c r="AN67" i="1"/>
  <c r="AD31" i="1"/>
  <c r="AQ67" i="1"/>
  <c r="AK12" i="1"/>
  <c r="AM64" i="1"/>
  <c r="AC12" i="1"/>
  <c r="AB118" i="1"/>
  <c r="AO118" i="1"/>
  <c r="AG118" i="1"/>
  <c r="AI454" i="1"/>
  <c r="AP454" i="1"/>
  <c r="AG454" i="1"/>
  <c r="AN454" i="1"/>
  <c r="AF24" i="1"/>
  <c r="AD24" i="1"/>
  <c r="AB24" i="1"/>
  <c r="AA24" i="1"/>
  <c r="AN24" i="1"/>
  <c r="AP24" i="1"/>
  <c r="AI24" i="1"/>
  <c r="AD27" i="1"/>
  <c r="AG27" i="1"/>
  <c r="AM27" i="1"/>
  <c r="AK27" i="1"/>
  <c r="AI27" i="1"/>
  <c r="AC27" i="1"/>
  <c r="AP63" i="1"/>
  <c r="AN63" i="1"/>
  <c r="AH63" i="1"/>
  <c r="AI63" i="1"/>
  <c r="AF63" i="1"/>
  <c r="AO63" i="1"/>
  <c r="AE63" i="1"/>
  <c r="AK63" i="1"/>
  <c r="AJ36" i="1"/>
  <c r="AH36" i="1"/>
  <c r="AB36" i="1"/>
  <c r="AK36" i="1"/>
  <c r="AA36" i="1"/>
  <c r="AG36" i="1"/>
  <c r="AD36" i="1"/>
  <c r="AO80" i="1"/>
  <c r="AG80" i="1"/>
  <c r="AD80" i="1"/>
  <c r="AC80" i="1"/>
  <c r="AM65" i="1"/>
  <c r="AD65" i="1"/>
  <c r="AQ65" i="1"/>
  <c r="AO65" i="1"/>
  <c r="AB65" i="1"/>
  <c r="AI65" i="1"/>
  <c r="AE42" i="1"/>
  <c r="AN42" i="1"/>
  <c r="AM42" i="1"/>
  <c r="AG42" i="1"/>
  <c r="AL42" i="1"/>
  <c r="AA42" i="1"/>
  <c r="AH42" i="1"/>
  <c r="AQ42" i="1"/>
  <c r="AA8" i="1"/>
  <c r="AC8" i="1"/>
  <c r="AL8" i="1"/>
  <c r="AM8" i="1"/>
  <c r="AP8" i="1"/>
  <c r="AM169" i="1"/>
  <c r="AA169" i="1"/>
  <c r="AI246" i="1"/>
  <c r="AG246" i="1"/>
  <c r="AI342" i="1"/>
  <c r="AG342" i="1"/>
  <c r="AH342" i="1"/>
  <c r="AO374" i="1"/>
  <c r="AF374" i="1"/>
  <c r="AK374" i="1"/>
  <c r="AA342" i="1"/>
  <c r="AJ118" i="1"/>
  <c r="AM141" i="1"/>
  <c r="AE141" i="1"/>
  <c r="AH205" i="1"/>
  <c r="AK205" i="1"/>
  <c r="AQ186" i="1"/>
  <c r="AB186" i="1"/>
  <c r="AI346" i="1"/>
  <c r="AD346" i="1"/>
  <c r="AP346" i="1"/>
  <c r="AL385" i="1"/>
  <c r="AD385" i="1"/>
  <c r="AH417" i="1"/>
  <c r="AI417" i="1"/>
  <c r="AE481" i="1"/>
  <c r="AA481" i="1"/>
  <c r="AI394" i="1"/>
  <c r="AJ394" i="1"/>
  <c r="AB426" i="1"/>
  <c r="AP426" i="1"/>
  <c r="AL27" i="1"/>
  <c r="AC63" i="1"/>
  <c r="AN8" i="1"/>
  <c r="AP342" i="1"/>
  <c r="AH269" i="1"/>
  <c r="AE310" i="1"/>
  <c r="AF118" i="1"/>
  <c r="AC118" i="1"/>
  <c r="AE277" i="1"/>
  <c r="AH277" i="1"/>
  <c r="AK286" i="1"/>
  <c r="AP286" i="1"/>
  <c r="AF286" i="1"/>
  <c r="AQ142" i="1"/>
  <c r="AJ142" i="1"/>
  <c r="AM142" i="1"/>
  <c r="AA142" i="1"/>
  <c r="AN27" i="1"/>
  <c r="AH454" i="1"/>
  <c r="AM454" i="1"/>
  <c r="AQ138" i="1"/>
  <c r="AC65" i="1"/>
  <c r="AQ82" i="1"/>
  <c r="AB82" i="1"/>
  <c r="AJ454" i="1"/>
  <c r="AO454" i="1"/>
  <c r="AP118" i="1"/>
  <c r="AI137" i="1"/>
  <c r="AE65" i="1"/>
  <c r="AJ493" i="1"/>
  <c r="AE493" i="1"/>
  <c r="AD493" i="1"/>
  <c r="AQ24" i="1"/>
  <c r="AB189" i="1"/>
  <c r="AC189" i="1"/>
  <c r="AF298" i="1"/>
  <c r="AA298" i="1"/>
  <c r="AH337" i="1"/>
  <c r="AA337" i="1"/>
  <c r="AC337" i="1"/>
  <c r="AG465" i="1"/>
  <c r="AN465" i="1"/>
  <c r="AJ465" i="1"/>
  <c r="AE497" i="1"/>
  <c r="AL497" i="1"/>
  <c r="AH497" i="1"/>
  <c r="AG94" i="1"/>
  <c r="AA94" i="1"/>
  <c r="AF94" i="1"/>
  <c r="AA378" i="1"/>
  <c r="AI378" i="1"/>
  <c r="AO378" i="1"/>
  <c r="AB410" i="1"/>
  <c r="AH410" i="1"/>
  <c r="AO442" i="1"/>
  <c r="AG442" i="1"/>
  <c r="AB442" i="1"/>
  <c r="AK442" i="1"/>
  <c r="AC442" i="1"/>
  <c r="AG474" i="1"/>
  <c r="AM474" i="1"/>
  <c r="AL474" i="1"/>
  <c r="AC474" i="1"/>
  <c r="AP506" i="1"/>
  <c r="AM506" i="1"/>
  <c r="AK506" i="1"/>
  <c r="AN451" i="1"/>
  <c r="AK451" i="1"/>
  <c r="AM118" i="1"/>
  <c r="AM437" i="1"/>
  <c r="AD437" i="1"/>
  <c r="AP469" i="1"/>
  <c r="AF469" i="1"/>
  <c r="AA469" i="1"/>
  <c r="AC42" i="1"/>
  <c r="AI231" i="1"/>
  <c r="AM231" i="1"/>
  <c r="AF342" i="1"/>
  <c r="AP374" i="1"/>
  <c r="AH125" i="1"/>
  <c r="AE125" i="1"/>
  <c r="AQ165" i="1"/>
  <c r="AP165" i="1"/>
  <c r="AJ197" i="1"/>
  <c r="AE197" i="1"/>
  <c r="AI229" i="1"/>
  <c r="AL229" i="1"/>
  <c r="AJ74" i="1"/>
  <c r="AO74" i="1"/>
  <c r="AO174" i="1"/>
  <c r="AI174" i="1"/>
  <c r="AH242" i="1"/>
  <c r="AL242" i="1"/>
  <c r="AK306" i="1"/>
  <c r="AM306" i="1"/>
  <c r="AP306" i="1"/>
  <c r="AP338" i="1"/>
  <c r="AN338" i="1"/>
  <c r="AB370" i="1"/>
  <c r="AA370" i="1"/>
  <c r="AK42" i="1"/>
  <c r="AP196" i="1"/>
  <c r="AJ196" i="1"/>
  <c r="AE196" i="1"/>
  <c r="AL196" i="1"/>
  <c r="AD264" i="1"/>
  <c r="AE264" i="1"/>
  <c r="AO264" i="1"/>
  <c r="AQ296" i="1"/>
  <c r="AO296" i="1"/>
  <c r="AH296" i="1"/>
  <c r="AM328" i="1"/>
  <c r="AC328" i="1"/>
  <c r="AO328" i="1"/>
  <c r="AD360" i="1"/>
  <c r="AM360" i="1"/>
  <c r="AL360" i="1"/>
  <c r="AD488" i="1"/>
  <c r="AP488" i="1"/>
  <c r="AL40" i="1"/>
  <c r="AG12" i="1"/>
  <c r="AK104" i="1"/>
  <c r="AE457" i="1"/>
  <c r="AL182" i="1"/>
  <c r="AC67" i="1"/>
  <c r="AB28" i="1"/>
  <c r="AK28" i="1"/>
  <c r="AD40" i="1"/>
  <c r="AK64" i="1"/>
  <c r="AO72" i="1"/>
  <c r="AQ120" i="1"/>
  <c r="AI12" i="1"/>
  <c r="AC104" i="1"/>
  <c r="AQ128" i="1"/>
  <c r="AF67" i="1"/>
  <c r="AN44" i="1"/>
  <c r="AD72" i="1"/>
  <c r="AO120" i="1"/>
  <c r="AP12" i="1"/>
  <c r="AF104" i="1"/>
  <c r="AP128" i="1"/>
  <c r="AH67" i="1"/>
  <c r="AG44" i="1"/>
  <c r="AE72" i="1"/>
  <c r="AC120" i="1"/>
  <c r="AO104" i="1"/>
  <c r="AM67" i="1"/>
  <c r="AN40" i="1"/>
  <c r="AQ44" i="1"/>
  <c r="AB72" i="1"/>
  <c r="AD120" i="1"/>
  <c r="AP104" i="1"/>
  <c r="AP67" i="1"/>
  <c r="AQ28" i="1"/>
  <c r="AF40" i="1"/>
  <c r="AC44" i="1"/>
  <c r="AI64" i="1"/>
  <c r="AE64" i="1"/>
  <c r="AK72" i="1"/>
  <c r="AA12" i="1"/>
  <c r="AC128" i="1"/>
  <c r="AF54" i="1"/>
  <c r="AK35" i="1"/>
  <c r="AK16" i="1"/>
  <c r="AC35" i="1"/>
  <c r="AK71" i="1"/>
  <c r="AD18" i="1"/>
  <c r="AG93" i="1"/>
  <c r="AJ71" i="1"/>
  <c r="AG71" i="1"/>
  <c r="AG54" i="1"/>
  <c r="AI534" i="1"/>
  <c r="AN534" i="1"/>
  <c r="AE534" i="1"/>
  <c r="AL502" i="1"/>
  <c r="AB513" i="1"/>
  <c r="AJ470" i="1"/>
  <c r="AL470" i="1"/>
  <c r="AI449" i="1"/>
  <c r="AJ406" i="1"/>
  <c r="AI385" i="1"/>
  <c r="AH385" i="1"/>
  <c r="AC362" i="1"/>
  <c r="AB481" i="1"/>
  <c r="AK481" i="1"/>
  <c r="AH362" i="1"/>
  <c r="AC357" i="1"/>
  <c r="AP266" i="1"/>
  <c r="AQ162" i="1"/>
  <c r="AA71" i="1"/>
  <c r="AJ54" i="1"/>
  <c r="AI54" i="1"/>
  <c r="AP35" i="1"/>
  <c r="AL126" i="1"/>
  <c r="AM35" i="1"/>
  <c r="AP54" i="1"/>
  <c r="AO29" i="1"/>
  <c r="AP29" i="1"/>
  <c r="AN502" i="1"/>
  <c r="AH513" i="1"/>
  <c r="AH321" i="1"/>
  <c r="AA182" i="1"/>
  <c r="AE18" i="1"/>
  <c r="AQ113" i="1"/>
  <c r="AL54" i="1"/>
  <c r="AC18" i="1"/>
  <c r="AK157" i="1"/>
  <c r="AC161" i="1"/>
  <c r="AK161" i="1"/>
  <c r="AB161" i="1"/>
  <c r="AA261" i="1"/>
  <c r="AH261" i="1"/>
  <c r="AQ166" i="1"/>
  <c r="AJ166" i="1"/>
  <c r="AK334" i="1"/>
  <c r="AC334" i="1"/>
  <c r="AC129" i="1"/>
  <c r="AL129" i="1"/>
  <c r="AN54" i="1"/>
  <c r="AN71" i="1"/>
  <c r="AM279" i="1"/>
  <c r="AP279" i="1"/>
  <c r="AF76" i="1"/>
  <c r="AI76" i="1"/>
  <c r="AK76" i="1"/>
  <c r="AQ76" i="1"/>
  <c r="AJ76" i="1"/>
  <c r="AG76" i="1"/>
  <c r="AA76" i="1"/>
  <c r="AO76" i="1"/>
  <c r="AN76" i="1"/>
  <c r="AD76" i="1"/>
  <c r="AP76" i="1"/>
  <c r="AL76" i="1"/>
  <c r="AP228" i="1"/>
  <c r="AC228" i="1"/>
  <c r="AB228" i="1"/>
  <c r="AA228" i="1"/>
  <c r="AK298" i="1"/>
  <c r="AD298" i="1"/>
  <c r="AM470" i="1"/>
  <c r="AE438" i="1"/>
  <c r="AD417" i="1"/>
  <c r="AL481" i="1"/>
  <c r="AH289" i="1"/>
  <c r="AN330" i="1"/>
  <c r="AN234" i="1"/>
  <c r="AF202" i="1"/>
  <c r="AD162" i="1"/>
  <c r="AL29" i="1"/>
  <c r="AG534" i="1"/>
  <c r="AE502" i="1"/>
  <c r="AE513" i="1"/>
  <c r="AD513" i="1"/>
  <c r="AG470" i="1"/>
  <c r="AP449" i="1"/>
  <c r="AM438" i="1"/>
  <c r="AL417" i="1"/>
  <c r="AF481" i="1"/>
  <c r="AA362" i="1"/>
  <c r="AB357" i="1"/>
  <c r="AE357" i="1"/>
  <c r="AO330" i="1"/>
  <c r="AI253" i="1"/>
  <c r="AC266" i="1"/>
  <c r="AE234" i="1"/>
  <c r="AD234" i="1"/>
  <c r="AP189" i="1"/>
  <c r="AK182" i="1"/>
  <c r="AN202" i="1"/>
  <c r="AG29" i="1"/>
  <c r="AD113" i="1"/>
  <c r="AD78" i="1"/>
  <c r="AD29" i="1"/>
  <c r="AB18" i="1"/>
  <c r="AP18" i="1"/>
  <c r="AQ29" i="1"/>
  <c r="AB54" i="1"/>
  <c r="AQ98" i="1"/>
  <c r="AI98" i="1"/>
  <c r="AH71" i="1"/>
  <c r="AG180" i="1"/>
  <c r="AD180" i="1"/>
  <c r="AL180" i="1"/>
  <c r="AG212" i="1"/>
  <c r="AP212" i="1"/>
  <c r="AG280" i="1"/>
  <c r="AC280" i="1"/>
  <c r="AL35" i="1"/>
  <c r="AF35" i="1"/>
  <c r="AG35" i="1"/>
  <c r="AJ35" i="1"/>
  <c r="AE48" i="1"/>
  <c r="AK48" i="1"/>
  <c r="AF48" i="1"/>
  <c r="AB48" i="1"/>
  <c r="AM48" i="1"/>
  <c r="AH48" i="1"/>
  <c r="AJ48" i="1"/>
  <c r="AD48" i="1"/>
  <c r="AA48" i="1"/>
  <c r="AL48" i="1"/>
  <c r="AI48" i="1"/>
  <c r="AC48" i="1"/>
  <c r="AG48" i="1"/>
  <c r="AN48" i="1"/>
  <c r="AP48" i="1"/>
  <c r="AO48" i="1"/>
  <c r="AH266" i="1"/>
  <c r="AM189" i="1"/>
  <c r="AB35" i="1"/>
  <c r="AK78" i="1"/>
  <c r="AJ18" i="1"/>
  <c r="AQ534" i="1"/>
  <c r="AM502" i="1"/>
  <c r="AF513" i="1"/>
  <c r="AL513" i="1"/>
  <c r="AP470" i="1"/>
  <c r="AE449" i="1"/>
  <c r="AK449" i="1"/>
  <c r="AD481" i="1"/>
  <c r="AP481" i="1"/>
  <c r="AI362" i="1"/>
  <c r="AO357" i="1"/>
  <c r="AA330" i="1"/>
  <c r="AM321" i="1"/>
  <c r="AM289" i="1"/>
  <c r="AQ298" i="1"/>
  <c r="AF266" i="1"/>
  <c r="AI221" i="1"/>
  <c r="AQ189" i="1"/>
  <c r="AQ202" i="1"/>
  <c r="AF113" i="1"/>
  <c r="AN29" i="1"/>
  <c r="AL78" i="1"/>
  <c r="AQ35" i="1"/>
  <c r="AQ18" i="1"/>
  <c r="AH18" i="1"/>
  <c r="AI29" i="1"/>
  <c r="AO54" i="1"/>
  <c r="AC71" i="1"/>
  <c r="AF71" i="1"/>
  <c r="AE71" i="1"/>
  <c r="AQ71" i="1"/>
  <c r="AD71" i="1"/>
  <c r="AO71" i="1"/>
  <c r="AC16" i="1"/>
  <c r="AF16" i="1"/>
  <c r="AO16" i="1"/>
  <c r="AE16" i="1"/>
  <c r="AD16" i="1"/>
  <c r="AP16" i="1"/>
  <c r="AL16" i="1"/>
  <c r="AJ16" i="1"/>
  <c r="AB16" i="1"/>
  <c r="AG16" i="1"/>
  <c r="AA16" i="1"/>
  <c r="AO534" i="1"/>
  <c r="AH534" i="1"/>
  <c r="AJ513" i="1"/>
  <c r="AI513" i="1"/>
  <c r="AP513" i="1"/>
  <c r="AG513" i="1"/>
  <c r="AH470" i="1"/>
  <c r="AG449" i="1"/>
  <c r="AJ481" i="1"/>
  <c r="AQ481" i="1"/>
  <c r="AB362" i="1"/>
  <c r="AP357" i="1"/>
  <c r="AI330" i="1"/>
  <c r="AQ221" i="1"/>
  <c r="AG189" i="1"/>
  <c r="AF29" i="1"/>
  <c r="AJ157" i="1"/>
  <c r="AI71" i="1"/>
  <c r="AI35" i="1"/>
  <c r="AK29" i="1"/>
  <c r="AI18" i="1"/>
  <c r="AJ29" i="1"/>
  <c r="AA29" i="1"/>
  <c r="AO18" i="1"/>
  <c r="AN18" i="1"/>
  <c r="AD35" i="1"/>
  <c r="AP71" i="1"/>
  <c r="AJ66" i="1"/>
  <c r="AA66" i="1"/>
  <c r="AK202" i="1"/>
  <c r="AO202" i="1"/>
  <c r="AH54" i="1"/>
  <c r="AM54" i="1"/>
  <c r="AQ54" i="1"/>
  <c r="AH406" i="1"/>
  <c r="AA357" i="1"/>
  <c r="AD357" i="1"/>
  <c r="AH16" i="1"/>
  <c r="AF534" i="1"/>
  <c r="AA513" i="1"/>
  <c r="AH481" i="1"/>
  <c r="AB330" i="1"/>
  <c r="AL298" i="1"/>
  <c r="AI234" i="1"/>
  <c r="AD189" i="1"/>
  <c r="AH29" i="1"/>
  <c r="AL18" i="1"/>
  <c r="AB71" i="1"/>
  <c r="AA35" i="1"/>
  <c r="AC29" i="1"/>
  <c r="AA18" i="1"/>
  <c r="AB29" i="1"/>
  <c r="AG18" i="1"/>
  <c r="AF345" i="1"/>
  <c r="AG345" i="1"/>
  <c r="AM18" i="1"/>
  <c r="AE54" i="1"/>
  <c r="AN16" i="1"/>
  <c r="AN35" i="1"/>
  <c r="AF120" i="1"/>
  <c r="AL120" i="1"/>
  <c r="AL80" i="1"/>
  <c r="AQ80" i="1"/>
  <c r="AB46" i="1"/>
  <c r="AL63" i="1"/>
  <c r="AE67" i="1"/>
  <c r="AL79" i="1"/>
  <c r="AD8" i="1"/>
  <c r="AG20" i="1"/>
  <c r="AN28" i="1"/>
  <c r="AP28" i="1"/>
  <c r="AO36" i="1"/>
  <c r="AL36" i="1"/>
  <c r="AI40" i="1"/>
  <c r="AM40" i="1"/>
  <c r="AI44" i="1"/>
  <c r="AK60" i="1"/>
  <c r="AB64" i="1"/>
  <c r="AP64" i="1"/>
  <c r="AG72" i="1"/>
  <c r="AL72" i="1"/>
  <c r="AL112" i="1"/>
  <c r="AA112" i="1"/>
  <c r="AI120" i="1"/>
  <c r="AM120" i="1"/>
  <c r="AN12" i="1"/>
  <c r="AA80" i="1"/>
  <c r="AM80" i="1"/>
  <c r="AA104" i="1"/>
  <c r="AL104" i="1"/>
  <c r="AB128" i="1"/>
  <c r="AM128" i="1"/>
  <c r="AQ63" i="1"/>
  <c r="AM63" i="1"/>
  <c r="AI8" i="1"/>
  <c r="AO8" i="1"/>
  <c r="AF36" i="1"/>
  <c r="AC36" i="1"/>
  <c r="AA40" i="1"/>
  <c r="AP40" i="1"/>
  <c r="AA44" i="1"/>
  <c r="AQ72" i="1"/>
  <c r="AP72" i="1"/>
  <c r="AA120" i="1"/>
  <c r="AP120" i="1"/>
  <c r="AD12" i="1"/>
  <c r="AB80" i="1"/>
  <c r="AE80" i="1"/>
  <c r="AG104" i="1"/>
  <c r="AD104" i="1"/>
  <c r="AI128" i="1"/>
  <c r="AE128" i="1"/>
  <c r="AF8" i="1"/>
  <c r="AQ36" i="1"/>
  <c r="AN36" i="1"/>
  <c r="AJ40" i="1"/>
  <c r="AD44" i="1"/>
  <c r="AJ44" i="1"/>
  <c r="AI72" i="1"/>
  <c r="AJ120" i="1"/>
  <c r="AL12" i="1"/>
  <c r="AO12" i="1"/>
  <c r="AI80" i="1"/>
  <c r="AN80" i="1"/>
  <c r="AI104" i="1"/>
  <c r="AM104" i="1"/>
  <c r="AK128" i="1"/>
  <c r="AN128" i="1"/>
  <c r="AD63" i="1"/>
  <c r="AF44" i="1"/>
  <c r="AJ8" i="1"/>
  <c r="AQ8" i="1"/>
  <c r="AI36" i="1"/>
  <c r="AP36" i="1"/>
  <c r="AB40" i="1"/>
  <c r="AM44" i="1"/>
  <c r="AB44" i="1"/>
  <c r="AF72" i="1"/>
  <c r="AA72" i="1"/>
  <c r="AE120" i="1"/>
  <c r="AB120" i="1"/>
  <c r="AB12" i="1"/>
  <c r="AF12" i="1"/>
  <c r="AJ80" i="1"/>
  <c r="AF80" i="1"/>
  <c r="AJ104" i="1"/>
  <c r="AE104" i="1"/>
  <c r="AA128" i="1"/>
  <c r="AF128" i="1"/>
  <c r="AK8" i="1"/>
  <c r="AB8" i="1"/>
  <c r="AG8" i="1"/>
  <c r="AC20" i="1"/>
  <c r="AI28" i="1"/>
  <c r="AE40" i="1"/>
  <c r="AK40" i="1"/>
  <c r="AE44" i="1"/>
  <c r="AO64" i="1"/>
  <c r="AM72" i="1"/>
  <c r="AD112" i="1"/>
  <c r="AG120" i="1"/>
  <c r="AJ12" i="1"/>
  <c r="AK80" i="1"/>
  <c r="AQ104" i="1"/>
  <c r="AJ128" i="1"/>
  <c r="AM309" i="1"/>
  <c r="AE309" i="1"/>
  <c r="AP318" i="1"/>
  <c r="AF318" i="1"/>
  <c r="AB350" i="1"/>
  <c r="AJ350" i="1"/>
  <c r="AL373" i="1"/>
  <c r="AN373" i="1"/>
  <c r="AI122" i="1"/>
  <c r="AC122" i="1"/>
  <c r="AE458" i="1"/>
  <c r="AJ458" i="1"/>
  <c r="AF323" i="1"/>
  <c r="AJ323" i="1"/>
  <c r="AG323" i="1"/>
  <c r="AM235" i="1"/>
  <c r="AO235" i="1"/>
  <c r="AL267" i="1"/>
  <c r="AB267" i="1"/>
  <c r="AK267" i="1"/>
  <c r="AK299" i="1"/>
  <c r="AN299" i="1"/>
  <c r="AD331" i="1"/>
  <c r="AM331" i="1"/>
  <c r="AE459" i="1"/>
  <c r="AN459" i="1"/>
  <c r="AL113" i="1"/>
  <c r="AK113" i="1"/>
  <c r="AO157" i="1"/>
  <c r="AI157" i="1"/>
  <c r="AJ189" i="1"/>
  <c r="AO189" i="1"/>
  <c r="AL189" i="1"/>
  <c r="AF189" i="1"/>
  <c r="AE189" i="1"/>
  <c r="AJ221" i="1"/>
  <c r="AD221" i="1"/>
  <c r="AF221" i="1"/>
  <c r="AA253" i="1"/>
  <c r="AH253" i="1"/>
  <c r="AL357" i="1"/>
  <c r="AF357" i="1"/>
  <c r="AQ357" i="1"/>
  <c r="AK126" i="1"/>
  <c r="AC126" i="1"/>
  <c r="AM126" i="1"/>
  <c r="AM162" i="1"/>
  <c r="AO162" i="1"/>
  <c r="AL162" i="1"/>
  <c r="AB162" i="1"/>
  <c r="AM202" i="1"/>
  <c r="AB202" i="1"/>
  <c r="AH202" i="1"/>
  <c r="AI202" i="1"/>
  <c r="AH234" i="1"/>
  <c r="AM234" i="1"/>
  <c r="AG234" i="1"/>
  <c r="AJ234" i="1"/>
  <c r="AK266" i="1"/>
  <c r="AI266" i="1"/>
  <c r="AB266" i="1"/>
  <c r="AN298" i="1"/>
  <c r="AM298" i="1"/>
  <c r="AC298" i="1"/>
  <c r="AO298" i="1"/>
  <c r="AG298" i="1"/>
  <c r="AL330" i="1"/>
  <c r="AM330" i="1"/>
  <c r="AC330" i="1"/>
  <c r="AG330" i="1"/>
  <c r="AL362" i="1"/>
  <c r="AM362" i="1"/>
  <c r="AQ362" i="1"/>
  <c r="AB93" i="1"/>
  <c r="AN93" i="1"/>
  <c r="AG481" i="1"/>
  <c r="AM481" i="1"/>
  <c r="AN481" i="1"/>
  <c r="AI481" i="1"/>
  <c r="AA78" i="1"/>
  <c r="AJ78" i="1"/>
  <c r="AN182" i="1"/>
  <c r="AQ182" i="1"/>
  <c r="AP143" i="1"/>
  <c r="AB143" i="1"/>
  <c r="AB175" i="1"/>
  <c r="AH175" i="1"/>
  <c r="AA207" i="1"/>
  <c r="AQ207" i="1"/>
  <c r="AG207" i="1"/>
  <c r="AN207" i="1"/>
  <c r="AE207" i="1"/>
  <c r="AL271" i="1"/>
  <c r="AB271" i="1"/>
  <c r="AQ271" i="1"/>
  <c r="AN271" i="1"/>
  <c r="AA303" i="1"/>
  <c r="AC303" i="1"/>
  <c r="AK335" i="1"/>
  <c r="AE335" i="1"/>
  <c r="AK463" i="1"/>
  <c r="AG463" i="1"/>
  <c r="AE463" i="1"/>
  <c r="AF463" i="1"/>
  <c r="AL463" i="1"/>
  <c r="AA162" i="1"/>
  <c r="AL150" i="1"/>
  <c r="AC113" i="1"/>
  <c r="AE93" i="1"/>
  <c r="AG69" i="1"/>
  <c r="AJ69" i="1"/>
  <c r="AN69" i="1"/>
  <c r="AM125" i="1"/>
  <c r="AN125" i="1"/>
  <c r="AB125" i="1"/>
  <c r="AD125" i="1"/>
  <c r="AG125" i="1"/>
  <c r="AF165" i="1"/>
  <c r="AD165" i="1"/>
  <c r="AC165" i="1"/>
  <c r="AO165" i="1"/>
  <c r="AK197" i="1"/>
  <c r="AC197" i="1"/>
  <c r="AQ229" i="1"/>
  <c r="AH229" i="1"/>
  <c r="AM229" i="1"/>
  <c r="AG365" i="1"/>
  <c r="AJ365" i="1"/>
  <c r="AL74" i="1"/>
  <c r="AB74" i="1"/>
  <c r="AI134" i="1"/>
  <c r="AB134" i="1"/>
  <c r="AQ174" i="1"/>
  <c r="AA174" i="1"/>
  <c r="AL174" i="1"/>
  <c r="AQ210" i="1"/>
  <c r="AN210" i="1"/>
  <c r="AM210" i="1"/>
  <c r="AK210" i="1"/>
  <c r="AK242" i="1"/>
  <c r="AG242" i="1"/>
  <c r="AB242" i="1"/>
  <c r="AI242" i="1"/>
  <c r="AQ242" i="1"/>
  <c r="AC274" i="1"/>
  <c r="AN274" i="1"/>
  <c r="AA274" i="1"/>
  <c r="AC306" i="1"/>
  <c r="AQ306" i="1"/>
  <c r="AG306" i="1"/>
  <c r="AF306" i="1"/>
  <c r="AL306" i="1"/>
  <c r="AD133" i="1"/>
  <c r="AH133" i="1"/>
  <c r="AO446" i="1"/>
  <c r="AB446" i="1"/>
  <c r="AN446" i="1"/>
  <c r="AC446" i="1"/>
  <c r="AH87" i="1"/>
  <c r="AB87" i="1"/>
  <c r="AB119" i="1"/>
  <c r="AP119" i="1"/>
  <c r="AB151" i="1"/>
  <c r="AH151" i="1"/>
  <c r="AA183" i="1"/>
  <c r="AD183" i="1"/>
  <c r="AG183" i="1"/>
  <c r="AC183" i="1"/>
  <c r="AM215" i="1"/>
  <c r="AI215" i="1"/>
  <c r="AB215" i="1"/>
  <c r="AD215" i="1"/>
  <c r="AB247" i="1"/>
  <c r="AD247" i="1"/>
  <c r="AE247" i="1"/>
  <c r="AB279" i="1"/>
  <c r="AD279" i="1"/>
  <c r="AA279" i="1"/>
  <c r="AO279" i="1"/>
  <c r="AC311" i="1"/>
  <c r="AL311" i="1"/>
  <c r="AA311" i="1"/>
  <c r="AI343" i="1"/>
  <c r="AG343" i="1"/>
  <c r="AL343" i="1"/>
  <c r="AQ471" i="1"/>
  <c r="AK471" i="1"/>
  <c r="AO471" i="1"/>
  <c r="AE301" i="1"/>
  <c r="AH301" i="1"/>
  <c r="AL278" i="1"/>
  <c r="AM278" i="1"/>
  <c r="AL310" i="1"/>
  <c r="AI310" i="1"/>
  <c r="AA310" i="1"/>
  <c r="AN342" i="1"/>
  <c r="AO342" i="1"/>
  <c r="AA257" i="1"/>
  <c r="AP257" i="1"/>
  <c r="AK102" i="1"/>
  <c r="AN102" i="1"/>
  <c r="AI102" i="1"/>
  <c r="AP102" i="1"/>
  <c r="AB91" i="1"/>
  <c r="AH91" i="1"/>
  <c r="AP155" i="1"/>
  <c r="AB155" i="1"/>
  <c r="AC187" i="1"/>
  <c r="AE187" i="1"/>
  <c r="AO187" i="1"/>
  <c r="AF187" i="1"/>
  <c r="AK187" i="1"/>
  <c r="AI219" i="1"/>
  <c r="AE219" i="1"/>
  <c r="AL219" i="1"/>
  <c r="AO219" i="1"/>
  <c r="AE251" i="1"/>
  <c r="AC251" i="1"/>
  <c r="AK283" i="1"/>
  <c r="AF283" i="1"/>
  <c r="AQ283" i="1"/>
  <c r="AQ315" i="1"/>
  <c r="AF315" i="1"/>
  <c r="AL315" i="1"/>
  <c r="AA315" i="1"/>
  <c r="AC315" i="1"/>
  <c r="AM315" i="1"/>
  <c r="AP443" i="1"/>
  <c r="AD443" i="1"/>
  <c r="AO443" i="1"/>
  <c r="AQ443" i="1"/>
  <c r="AP106" i="1"/>
  <c r="AK56" i="1"/>
  <c r="AL100" i="1"/>
  <c r="AA56" i="1"/>
  <c r="AB100" i="1"/>
  <c r="AD56" i="1"/>
  <c r="AG100" i="1"/>
  <c r="AM56" i="1"/>
  <c r="AQ100" i="1"/>
  <c r="AE56" i="1"/>
  <c r="AP56" i="1"/>
  <c r="AN228" i="1"/>
  <c r="AL97" i="1"/>
  <c r="AB97" i="1"/>
  <c r="AE97" i="1"/>
  <c r="AI145" i="1"/>
  <c r="AB145" i="1"/>
  <c r="AQ177" i="1"/>
  <c r="AH177" i="1"/>
  <c r="AI90" i="1"/>
  <c r="AB90" i="1"/>
  <c r="AP190" i="1"/>
  <c r="AI190" i="1"/>
  <c r="AD222" i="1"/>
  <c r="AI222" i="1"/>
  <c r="AD84" i="1"/>
  <c r="AI84" i="1"/>
  <c r="AL84" i="1"/>
  <c r="AG84" i="1"/>
  <c r="AC84" i="1"/>
  <c r="AF84" i="1"/>
  <c r="AK84" i="1"/>
  <c r="AQ84" i="1"/>
  <c r="AP84" i="1"/>
  <c r="AB84" i="1"/>
  <c r="AN84" i="1"/>
  <c r="AJ84" i="1"/>
  <c r="AE84" i="1"/>
  <c r="AA84" i="1"/>
  <c r="AO21" i="1"/>
  <c r="AI21" i="1"/>
  <c r="AP21" i="1"/>
  <c r="AF21" i="1"/>
  <c r="AN39" i="1"/>
  <c r="AB39" i="1"/>
  <c r="AQ75" i="1"/>
  <c r="AL75" i="1"/>
  <c r="AB75" i="1"/>
  <c r="AI52" i="1"/>
  <c r="AD52" i="1"/>
  <c r="AQ52" i="1"/>
  <c r="AL52" i="1"/>
  <c r="AG52" i="1"/>
  <c r="AK52" i="1"/>
  <c r="AO52" i="1"/>
  <c r="AJ52" i="1"/>
  <c r="AF52" i="1"/>
  <c r="AC52" i="1"/>
  <c r="AO33" i="1"/>
  <c r="AC33" i="1"/>
  <c r="AG33" i="1"/>
  <c r="AA22" i="1"/>
  <c r="AC22" i="1"/>
  <c r="AE22" i="1"/>
  <c r="AH309" i="1"/>
  <c r="AP350" i="1"/>
  <c r="AH345" i="1"/>
  <c r="AD345" i="1"/>
  <c r="AE286" i="1"/>
  <c r="AO286" i="1"/>
  <c r="AQ326" i="1"/>
  <c r="AA286" i="1"/>
  <c r="AN286" i="1"/>
  <c r="AO318" i="1"/>
  <c r="AN318" i="1"/>
  <c r="AJ241" i="1"/>
  <c r="AF235" i="1"/>
  <c r="AL222" i="1"/>
  <c r="AB107" i="1"/>
  <c r="AK222" i="1"/>
  <c r="AM150" i="1"/>
  <c r="AH97" i="1"/>
  <c r="AD122" i="1"/>
  <c r="AG97" i="1"/>
  <c r="AH161" i="1"/>
  <c r="AO90" i="1"/>
  <c r="AQ190" i="1"/>
  <c r="AA165" i="1"/>
  <c r="AI161" i="1"/>
  <c r="AM145" i="1"/>
  <c r="AC125" i="1"/>
  <c r="AF97" i="1"/>
  <c r="AG350" i="1"/>
  <c r="AL541" i="1"/>
  <c r="AD533" i="1"/>
  <c r="AI491" i="1"/>
  <c r="AN522" i="1"/>
  <c r="AC501" i="1"/>
  <c r="AH426" i="1"/>
  <c r="AM445" i="1"/>
  <c r="AC469" i="1"/>
  <c r="AN469" i="1"/>
  <c r="AD405" i="1"/>
  <c r="AQ477" i="1"/>
  <c r="AA458" i="1"/>
  <c r="AH405" i="1"/>
  <c r="AQ459" i="1"/>
  <c r="AC459" i="1"/>
  <c r="AC373" i="1"/>
  <c r="AH350" i="1"/>
  <c r="AM277" i="1"/>
  <c r="AP345" i="1"/>
  <c r="AE345" i="1"/>
  <c r="AA299" i="1"/>
  <c r="AA291" i="1"/>
  <c r="AF331" i="1"/>
  <c r="AG331" i="1"/>
  <c r="AA267" i="1"/>
  <c r="AK323" i="1"/>
  <c r="AA235" i="1"/>
  <c r="AQ318" i="1"/>
  <c r="AK318" i="1"/>
  <c r="AJ254" i="1"/>
  <c r="AI241" i="1"/>
  <c r="AF222" i="1"/>
  <c r="AI150" i="1"/>
  <c r="AF90" i="1"/>
  <c r="AO122" i="1"/>
  <c r="AH145" i="1"/>
  <c r="AQ90" i="1"/>
  <c r="AD190" i="1"/>
  <c r="AI177" i="1"/>
  <c r="AG145" i="1"/>
  <c r="AF206" i="1"/>
  <c r="AG66" i="1"/>
  <c r="AD66" i="1"/>
  <c r="AJ162" i="1"/>
  <c r="AI162" i="1"/>
  <c r="AA202" i="1"/>
  <c r="AP202" i="1"/>
  <c r="AP93" i="1"/>
  <c r="AH93" i="1"/>
  <c r="AI182" i="1"/>
  <c r="AD182" i="1"/>
  <c r="AH111" i="1"/>
  <c r="AB111" i="1"/>
  <c r="AI345" i="1"/>
  <c r="AC318" i="1"/>
  <c r="AP145" i="1"/>
  <c r="AB190" i="1"/>
  <c r="AC523" i="1"/>
  <c r="AP523" i="1"/>
  <c r="AK533" i="1"/>
  <c r="AL533" i="1"/>
  <c r="AC491" i="1"/>
  <c r="AB522" i="1"/>
  <c r="AE501" i="1"/>
  <c r="AP501" i="1"/>
  <c r="AL501" i="1"/>
  <c r="AI437" i="1"/>
  <c r="AH434" i="1"/>
  <c r="AO469" i="1"/>
  <c r="AH459" i="1"/>
  <c r="AK458" i="1"/>
  <c r="AO363" i="1"/>
  <c r="AG459" i="1"/>
  <c r="AK459" i="1"/>
  <c r="AK373" i="1"/>
  <c r="AA350" i="1"/>
  <c r="AQ345" i="1"/>
  <c r="AO345" i="1"/>
  <c r="AI299" i="1"/>
  <c r="AH331" i="1"/>
  <c r="AO331" i="1"/>
  <c r="AI267" i="1"/>
  <c r="AI235" i="1"/>
  <c r="AB318" i="1"/>
  <c r="AD318" i="1"/>
  <c r="AF254" i="1"/>
  <c r="AQ241" i="1"/>
  <c r="AH235" i="1"/>
  <c r="AK209" i="1"/>
  <c r="AI217" i="1"/>
  <c r="AH259" i="1"/>
  <c r="AH222" i="1"/>
  <c r="AP222" i="1"/>
  <c r="AQ150" i="1"/>
  <c r="AJ145" i="1"/>
  <c r="AA122" i="1"/>
  <c r="AJ90" i="1"/>
  <c r="AN190" i="1"/>
  <c r="AD177" i="1"/>
  <c r="AP193" i="1"/>
  <c r="AF193" i="1"/>
  <c r="AI225" i="1"/>
  <c r="AL225" i="1"/>
  <c r="AA70" i="1"/>
  <c r="AI70" i="1"/>
  <c r="AJ70" i="1"/>
  <c r="AE243" i="1"/>
  <c r="AP243" i="1"/>
  <c r="AA52" i="1"/>
  <c r="AM222" i="1"/>
  <c r="AG150" i="1"/>
  <c r="AL122" i="1"/>
  <c r="AA90" i="1"/>
  <c r="AF145" i="1"/>
  <c r="AG533" i="1"/>
  <c r="AJ522" i="1"/>
  <c r="AL490" i="1"/>
  <c r="AK490" i="1"/>
  <c r="AA501" i="1"/>
  <c r="AD501" i="1"/>
  <c r="AG437" i="1"/>
  <c r="AJ477" i="1"/>
  <c r="AE469" i="1"/>
  <c r="AB458" i="1"/>
  <c r="AF459" i="1"/>
  <c r="AD458" i="1"/>
  <c r="AG363" i="1"/>
  <c r="AA459" i="1"/>
  <c r="AD373" i="1"/>
  <c r="AI350" i="1"/>
  <c r="AA345" i="1"/>
  <c r="AC345" i="1"/>
  <c r="AA331" i="1"/>
  <c r="AQ299" i="1"/>
  <c r="AI331" i="1"/>
  <c r="AE323" i="1"/>
  <c r="AQ267" i="1"/>
  <c r="AJ286" i="1"/>
  <c r="AE235" i="1"/>
  <c r="AG318" i="1"/>
  <c r="AL318" i="1"/>
  <c r="AN254" i="1"/>
  <c r="AC209" i="1"/>
  <c r="AO222" i="1"/>
  <c r="AB150" i="1"/>
  <c r="AQ122" i="1"/>
  <c r="AD90" i="1"/>
  <c r="AE190" i="1"/>
  <c r="AM177" i="1"/>
  <c r="AA229" i="1"/>
  <c r="AG229" i="1"/>
  <c r="AO134" i="1"/>
  <c r="AM134" i="1"/>
  <c r="AN134" i="1"/>
  <c r="AD174" i="1"/>
  <c r="AK174" i="1"/>
  <c r="AA425" i="1"/>
  <c r="AE425" i="1"/>
  <c r="AM52" i="1"/>
  <c r="AB177" i="1"/>
  <c r="AN533" i="1"/>
  <c r="AO533" i="1"/>
  <c r="AA530" i="1"/>
  <c r="AE522" i="1"/>
  <c r="AB490" i="1"/>
  <c r="AG490" i="1"/>
  <c r="AO498" i="1"/>
  <c r="AM501" i="1"/>
  <c r="AO437" i="1"/>
  <c r="AI477" i="1"/>
  <c r="AG469" i="1"/>
  <c r="AC458" i="1"/>
  <c r="AL458" i="1"/>
  <c r="AM459" i="1"/>
  <c r="AD350" i="1"/>
  <c r="AE350" i="1"/>
  <c r="AQ350" i="1"/>
  <c r="AB466" i="1"/>
  <c r="AJ345" i="1"/>
  <c r="AK345" i="1"/>
  <c r="AC299" i="1"/>
  <c r="AJ331" i="1"/>
  <c r="AD267" i="1"/>
  <c r="AC286" i="1"/>
  <c r="AH318" i="1"/>
  <c r="AE318" i="1"/>
  <c r="AG254" i="1"/>
  <c r="AC222" i="1"/>
  <c r="AJ150" i="1"/>
  <c r="AB122" i="1"/>
  <c r="AO190" i="1"/>
  <c r="AF177" i="1"/>
  <c r="AA145" i="1"/>
  <c r="AD178" i="1"/>
  <c r="AL178" i="1"/>
  <c r="AC102" i="1"/>
  <c r="AG102" i="1"/>
  <c r="AE52" i="1"/>
  <c r="AO84" i="1"/>
  <c r="AN345" i="1"/>
  <c r="AD286" i="1"/>
  <c r="AK190" i="1"/>
  <c r="AN97" i="1"/>
  <c r="AG522" i="1"/>
  <c r="AP522" i="1"/>
  <c r="AI501" i="1"/>
  <c r="AI459" i="1"/>
  <c r="AQ458" i="1"/>
  <c r="AO350" i="1"/>
  <c r="AJ466" i="1"/>
  <c r="AB345" i="1"/>
  <c r="AL345" i="1"/>
  <c r="AE209" i="1"/>
  <c r="AI318" i="1"/>
  <c r="AM318" i="1"/>
  <c r="AJ222" i="1"/>
  <c r="AK150" i="1"/>
  <c r="AP177" i="1"/>
  <c r="AE122" i="1"/>
  <c r="AJ122" i="1"/>
  <c r="AG190" i="1"/>
  <c r="AN177" i="1"/>
  <c r="AC145" i="1"/>
  <c r="AA97" i="1"/>
  <c r="AD173" i="1"/>
  <c r="AK173" i="1"/>
  <c r="AK118" i="1"/>
  <c r="AD118" i="1"/>
  <c r="AN52" i="1"/>
  <c r="AM84" i="1"/>
  <c r="AM188" i="1"/>
  <c r="AB188" i="1"/>
  <c r="AP256" i="1"/>
  <c r="AI256" i="1"/>
  <c r="AB56" i="1"/>
  <c r="AN56" i="1"/>
  <c r="AC100" i="1"/>
  <c r="AI100" i="1"/>
  <c r="AC43" i="1"/>
  <c r="AI56" i="1"/>
  <c r="AF56" i="1"/>
  <c r="AF60" i="1"/>
  <c r="AD100" i="1"/>
  <c r="AA100" i="1"/>
  <c r="AJ56" i="1"/>
  <c r="AO56" i="1"/>
  <c r="AO60" i="1"/>
  <c r="AE76" i="1"/>
  <c r="AE100" i="1"/>
  <c r="AJ100" i="1"/>
  <c r="AF106" i="1"/>
  <c r="AC56" i="1"/>
  <c r="AG56" i="1"/>
  <c r="AN100" i="1"/>
  <c r="AP100" i="1"/>
  <c r="AH106" i="1"/>
  <c r="AL56" i="1"/>
  <c r="AB76" i="1"/>
  <c r="AF100" i="1"/>
  <c r="AF108" i="1"/>
  <c r="AM106" i="1"/>
  <c r="AN47" i="1"/>
  <c r="AK100" i="1"/>
  <c r="AA108" i="1"/>
  <c r="AQ47" i="1"/>
  <c r="AD326" i="1"/>
  <c r="AK185" i="1"/>
  <c r="AN185" i="1"/>
  <c r="AP109" i="1"/>
  <c r="AM109" i="1"/>
  <c r="AA109" i="1"/>
  <c r="AG109" i="1"/>
  <c r="AD109" i="1"/>
  <c r="AK109" i="1"/>
  <c r="AB109" i="1"/>
  <c r="AC109" i="1"/>
  <c r="AJ109" i="1"/>
  <c r="AQ109" i="1"/>
  <c r="AO109" i="1"/>
  <c r="AN109" i="1"/>
  <c r="AI109" i="1"/>
  <c r="AF109" i="1"/>
  <c r="AE109" i="1"/>
  <c r="AC185" i="1"/>
  <c r="AJ185" i="1"/>
  <c r="AB185" i="1"/>
  <c r="AE185" i="1"/>
  <c r="AA217" i="1"/>
  <c r="AJ217" i="1"/>
  <c r="AE217" i="1"/>
  <c r="AN217" i="1"/>
  <c r="AC217" i="1"/>
  <c r="AQ217" i="1"/>
  <c r="AE285" i="1"/>
  <c r="AM285" i="1"/>
  <c r="AH285" i="1"/>
  <c r="AE317" i="1"/>
  <c r="AM317" i="1"/>
  <c r="AH317" i="1"/>
  <c r="AQ353" i="1"/>
  <c r="AM353" i="1"/>
  <c r="AG353" i="1"/>
  <c r="AJ353" i="1"/>
  <c r="AP353" i="1"/>
  <c r="AI353" i="1"/>
  <c r="AF353" i="1"/>
  <c r="AH353" i="1"/>
  <c r="AL353" i="1"/>
  <c r="AO353" i="1"/>
  <c r="AA353" i="1"/>
  <c r="AK353" i="1"/>
  <c r="AN353" i="1"/>
  <c r="AA62" i="1"/>
  <c r="AJ62" i="1"/>
  <c r="AL62" i="1"/>
  <c r="AD62" i="1"/>
  <c r="AI114" i="1"/>
  <c r="AL114" i="1"/>
  <c r="AO114" i="1"/>
  <c r="AD114" i="1"/>
  <c r="AG114" i="1"/>
  <c r="AK114" i="1"/>
  <c r="AC114" i="1"/>
  <c r="AJ114" i="1"/>
  <c r="AB114" i="1"/>
  <c r="AQ114" i="1"/>
  <c r="AE114" i="1"/>
  <c r="AL158" i="1"/>
  <c r="AA158" i="1"/>
  <c r="AJ158" i="1"/>
  <c r="AB158" i="1"/>
  <c r="AQ158" i="1"/>
  <c r="AM158" i="1"/>
  <c r="AI158" i="1"/>
  <c r="AE158" i="1"/>
  <c r="AO158" i="1"/>
  <c r="AG158" i="1"/>
  <c r="AD158" i="1"/>
  <c r="AK158" i="1"/>
  <c r="AI198" i="1"/>
  <c r="AA198" i="1"/>
  <c r="AN198" i="1"/>
  <c r="AD198" i="1"/>
  <c r="AF198" i="1"/>
  <c r="AP198" i="1"/>
  <c r="AM198" i="1"/>
  <c r="AC198" i="1"/>
  <c r="AO230" i="1"/>
  <c r="AG230" i="1"/>
  <c r="AF230" i="1"/>
  <c r="AI230" i="1"/>
  <c r="AO262" i="1"/>
  <c r="AG262" i="1"/>
  <c r="AN262" i="1"/>
  <c r="AF262" i="1"/>
  <c r="AJ262" i="1"/>
  <c r="AL262" i="1"/>
  <c r="AF294" i="1"/>
  <c r="AM294" i="1"/>
  <c r="AD294" i="1"/>
  <c r="AE294" i="1"/>
  <c r="AQ294" i="1"/>
  <c r="AG294" i="1"/>
  <c r="AK294" i="1"/>
  <c r="AA294" i="1"/>
  <c r="AC294" i="1"/>
  <c r="AO294" i="1"/>
  <c r="AG326" i="1"/>
  <c r="AA326" i="1"/>
  <c r="AB326" i="1"/>
  <c r="AH326" i="1"/>
  <c r="AF326" i="1"/>
  <c r="AP326" i="1"/>
  <c r="AK326" i="1"/>
  <c r="AE326" i="1"/>
  <c r="AN326" i="1"/>
  <c r="AI326" i="1"/>
  <c r="AM326" i="1"/>
  <c r="AL358" i="1"/>
  <c r="AJ358" i="1"/>
  <c r="AB358" i="1"/>
  <c r="AI358" i="1"/>
  <c r="AH381" i="1"/>
  <c r="AL381" i="1"/>
  <c r="AD381" i="1"/>
  <c r="AI381" i="1"/>
  <c r="AH413" i="1"/>
  <c r="AL413" i="1"/>
  <c r="AD413" i="1"/>
  <c r="AI413" i="1"/>
  <c r="AB445" i="1"/>
  <c r="AO445" i="1"/>
  <c r="AN445" i="1"/>
  <c r="AG445" i="1"/>
  <c r="AP445" i="1"/>
  <c r="AF445" i="1"/>
  <c r="AD445" i="1"/>
  <c r="AH477" i="1"/>
  <c r="AA477" i="1"/>
  <c r="AP477" i="1"/>
  <c r="AL477" i="1"/>
  <c r="AG477" i="1"/>
  <c r="AE477" i="1"/>
  <c r="AO477" i="1"/>
  <c r="AF477" i="1"/>
  <c r="AD477" i="1"/>
  <c r="AH509" i="1"/>
  <c r="AP509" i="1"/>
  <c r="AL509" i="1"/>
  <c r="AN509" i="1"/>
  <c r="AO509" i="1"/>
  <c r="AC509" i="1"/>
  <c r="AG509" i="1"/>
  <c r="AQ509" i="1"/>
  <c r="AA509" i="1"/>
  <c r="AM541" i="1"/>
  <c r="AF541" i="1"/>
  <c r="AE541" i="1"/>
  <c r="AQ541" i="1"/>
  <c r="AC541" i="1"/>
  <c r="AG541" i="1"/>
  <c r="AP541" i="1"/>
  <c r="AO541" i="1"/>
  <c r="AH541" i="1"/>
  <c r="AD541" i="1"/>
  <c r="AB170" i="1"/>
  <c r="AQ170" i="1"/>
  <c r="AI170" i="1"/>
  <c r="AM170" i="1"/>
  <c r="AO170" i="1"/>
  <c r="AE170" i="1"/>
  <c r="AG170" i="1"/>
  <c r="AD170" i="1"/>
  <c r="AK170" i="1"/>
  <c r="AC170" i="1"/>
  <c r="AH402" i="1"/>
  <c r="AJ402" i="1"/>
  <c r="AB402" i="1"/>
  <c r="AI402" i="1"/>
  <c r="AM434" i="1"/>
  <c r="AO434" i="1"/>
  <c r="AE434" i="1"/>
  <c r="AL434" i="1"/>
  <c r="AC434" i="1"/>
  <c r="AK434" i="1"/>
  <c r="AJ434" i="1"/>
  <c r="AQ434" i="1"/>
  <c r="AD466" i="1"/>
  <c r="AE466" i="1"/>
  <c r="AQ466" i="1"/>
  <c r="AA466" i="1"/>
  <c r="AH466" i="1"/>
  <c r="AM466" i="1"/>
  <c r="AP466" i="1"/>
  <c r="AN466" i="1"/>
  <c r="AG466" i="1"/>
  <c r="AK466" i="1"/>
  <c r="AO466" i="1"/>
  <c r="AI466" i="1"/>
  <c r="AL498" i="1"/>
  <c r="AF498" i="1"/>
  <c r="AC498" i="1"/>
  <c r="AK498" i="1"/>
  <c r="AB498" i="1"/>
  <c r="AG498" i="1"/>
  <c r="AJ498" i="1"/>
  <c r="AM498" i="1"/>
  <c r="AM530" i="1"/>
  <c r="AO530" i="1"/>
  <c r="AE530" i="1"/>
  <c r="AJ530" i="1"/>
  <c r="AB530" i="1"/>
  <c r="AP530" i="1"/>
  <c r="AL530" i="1"/>
  <c r="AP163" i="1"/>
  <c r="AB163" i="1"/>
  <c r="AQ195" i="1"/>
  <c r="AI195" i="1"/>
  <c r="AA195" i="1"/>
  <c r="AB195" i="1"/>
  <c r="AG195" i="1"/>
  <c r="AL195" i="1"/>
  <c r="AN195" i="1"/>
  <c r="AL227" i="1"/>
  <c r="AC227" i="1"/>
  <c r="AK227" i="1"/>
  <c r="AM227" i="1"/>
  <c r="AB227" i="1"/>
  <c r="AE227" i="1"/>
  <c r="AO227" i="1"/>
  <c r="AG227" i="1"/>
  <c r="AJ227" i="1"/>
  <c r="AC259" i="1"/>
  <c r="AE259" i="1"/>
  <c r="AQ259" i="1"/>
  <c r="AL259" i="1"/>
  <c r="AD259" i="1"/>
  <c r="AP259" i="1"/>
  <c r="AK259" i="1"/>
  <c r="AN291" i="1"/>
  <c r="AL291" i="1"/>
  <c r="AD291" i="1"/>
  <c r="AK291" i="1"/>
  <c r="AC291" i="1"/>
  <c r="AI291" i="1"/>
  <c r="AB323" i="1"/>
  <c r="AN323" i="1"/>
  <c r="AQ323" i="1"/>
  <c r="AM323" i="1"/>
  <c r="AI323" i="1"/>
  <c r="AL323" i="1"/>
  <c r="AA323" i="1"/>
  <c r="AD323" i="1"/>
  <c r="AP323" i="1"/>
  <c r="AC323" i="1"/>
  <c r="AG355" i="1"/>
  <c r="AO355" i="1"/>
  <c r="AH355" i="1"/>
  <c r="AA451" i="1"/>
  <c r="AI451" i="1"/>
  <c r="AQ451" i="1"/>
  <c r="AM451" i="1"/>
  <c r="AG451" i="1"/>
  <c r="AE451" i="1"/>
  <c r="AP451" i="1"/>
  <c r="AC451" i="1"/>
  <c r="AL483" i="1"/>
  <c r="AB483" i="1"/>
  <c r="AK483" i="1"/>
  <c r="AA483" i="1"/>
  <c r="AO483" i="1"/>
  <c r="AH483" i="1"/>
  <c r="AN483" i="1"/>
  <c r="AH515" i="1"/>
  <c r="AP515" i="1"/>
  <c r="AI249" i="1"/>
  <c r="AA249" i="1"/>
  <c r="AJ249" i="1"/>
  <c r="AC249" i="1"/>
  <c r="AL249" i="1"/>
  <c r="AN249" i="1"/>
  <c r="AC158" i="1"/>
  <c r="AN541" i="1"/>
  <c r="AB353" i="1"/>
  <c r="AQ249" i="1"/>
  <c r="AQ198" i="1"/>
  <c r="AD227" i="1"/>
  <c r="AM153" i="1"/>
  <c r="AA153" i="1"/>
  <c r="AE153" i="1"/>
  <c r="AL153" i="1"/>
  <c r="AD153" i="1"/>
  <c r="AK153" i="1"/>
  <c r="AH153" i="1"/>
  <c r="AJ153" i="1"/>
  <c r="AP153" i="1"/>
  <c r="AO153" i="1"/>
  <c r="AC153" i="1"/>
  <c r="AG153" i="1"/>
  <c r="AQ153" i="1"/>
  <c r="AB153" i="1"/>
  <c r="AN153" i="1"/>
  <c r="AI153" i="1"/>
  <c r="AC89" i="1"/>
  <c r="AD89" i="1"/>
  <c r="AG89" i="1"/>
  <c r="AF89" i="1"/>
  <c r="AL89" i="1"/>
  <c r="AK89" i="1"/>
  <c r="AJ89" i="1"/>
  <c r="AQ89" i="1"/>
  <c r="AE89" i="1"/>
  <c r="AI89" i="1"/>
  <c r="AP89" i="1"/>
  <c r="AB509" i="1"/>
  <c r="AK445" i="1"/>
  <c r="AB477" i="1"/>
  <c r="AA358" i="1"/>
  <c r="AE353" i="1"/>
  <c r="AL294" i="1"/>
  <c r="AB262" i="1"/>
  <c r="AB99" i="1"/>
  <c r="AK198" i="1"/>
  <c r="AP131" i="1"/>
  <c r="AF227" i="1"/>
  <c r="AA114" i="1"/>
  <c r="AI62" i="1"/>
  <c r="AL109" i="1"/>
  <c r="AG358" i="1"/>
  <c r="AC353" i="1"/>
  <c r="AC326" i="1"/>
  <c r="AN294" i="1"/>
  <c r="AK195" i="1"/>
  <c r="AQ227" i="1"/>
  <c r="AJ170" i="1"/>
  <c r="AH109" i="1"/>
  <c r="AQ366" i="1"/>
  <c r="AQ361" i="1"/>
  <c r="AP261" i="1"/>
  <c r="AH334" i="1"/>
  <c r="AM334" i="1"/>
  <c r="AG334" i="1"/>
  <c r="AF302" i="1"/>
  <c r="AC225" i="1"/>
  <c r="AE130" i="1"/>
  <c r="AC121" i="1"/>
  <c r="AJ53" i="1"/>
  <c r="AG130" i="1"/>
  <c r="AD70" i="1"/>
  <c r="AO193" i="1"/>
  <c r="AM193" i="1"/>
  <c r="AN113" i="1"/>
  <c r="AI113" i="1"/>
  <c r="AG157" i="1"/>
  <c r="AC157" i="1"/>
  <c r="AQ126" i="1"/>
  <c r="AD126" i="1"/>
  <c r="AF126" i="1"/>
  <c r="AD93" i="1"/>
  <c r="AJ93" i="1"/>
  <c r="AL161" i="1"/>
  <c r="AD161" i="1"/>
  <c r="AP161" i="1"/>
  <c r="AL166" i="1"/>
  <c r="AO166" i="1"/>
  <c r="AK206" i="1"/>
  <c r="AM206" i="1"/>
  <c r="AC24" i="1"/>
  <c r="AO24" i="1"/>
  <c r="AQ116" i="1"/>
  <c r="AL116" i="1"/>
  <c r="AG116" i="1"/>
  <c r="AC116" i="1"/>
  <c r="AO116" i="1"/>
  <c r="AJ116" i="1"/>
  <c r="AF116" i="1"/>
  <c r="AA116" i="1"/>
  <c r="AN116" i="1"/>
  <c r="AB116" i="1"/>
  <c r="AM116" i="1"/>
  <c r="AI116" i="1"/>
  <c r="AP116" i="1"/>
  <c r="AD116" i="1"/>
  <c r="AL23" i="1"/>
  <c r="AF23" i="1"/>
  <c r="AI23" i="1"/>
  <c r="AD23" i="1"/>
  <c r="AK23" i="1"/>
  <c r="AN23" i="1"/>
  <c r="AD59" i="1"/>
  <c r="AN59" i="1"/>
  <c r="AI59" i="1"/>
  <c r="AI32" i="1"/>
  <c r="AM32" i="1"/>
  <c r="AM68" i="1"/>
  <c r="AI68" i="1"/>
  <c r="AD68" i="1"/>
  <c r="AN68" i="1"/>
  <c r="AL68" i="1"/>
  <c r="AG68" i="1"/>
  <c r="AC68" i="1"/>
  <c r="AF68" i="1"/>
  <c r="AK68" i="1"/>
  <c r="AE68" i="1"/>
  <c r="AJ68" i="1"/>
  <c r="AO68" i="1"/>
  <c r="AP68" i="1"/>
  <c r="AA68" i="1"/>
  <c r="AH61" i="1"/>
  <c r="AO61" i="1"/>
  <c r="AG61" i="1"/>
  <c r="AG38" i="1"/>
  <c r="AB38" i="1"/>
  <c r="AJ366" i="1"/>
  <c r="AI361" i="1"/>
  <c r="AM361" i="1"/>
  <c r="AE361" i="1"/>
  <c r="AM325" i="1"/>
  <c r="AE293" i="1"/>
  <c r="AG302" i="1"/>
  <c r="AC270" i="1"/>
  <c r="AP334" i="1"/>
  <c r="AA334" i="1"/>
  <c r="AM225" i="1"/>
  <c r="AJ225" i="1"/>
  <c r="AH225" i="1"/>
  <c r="AE225" i="1"/>
  <c r="AC166" i="1"/>
  <c r="AE121" i="1"/>
  <c r="AI130" i="1"/>
  <c r="AI53" i="1"/>
  <c r="AQ193" i="1"/>
  <c r="AH157" i="1"/>
  <c r="AA177" i="1"/>
  <c r="AG177" i="1"/>
  <c r="AE161" i="1"/>
  <c r="AL157" i="1"/>
  <c r="AN145" i="1"/>
  <c r="AP97" i="1"/>
  <c r="AA93" i="1"/>
  <c r="AG126" i="1"/>
  <c r="AA102" i="1"/>
  <c r="AL125" i="1"/>
  <c r="AK125" i="1"/>
  <c r="AN165" i="1"/>
  <c r="AM165" i="1"/>
  <c r="AH165" i="1"/>
  <c r="AJ134" i="1"/>
  <c r="AL134" i="1"/>
  <c r="AP134" i="1"/>
  <c r="AG24" i="1"/>
  <c r="AC32" i="1"/>
  <c r="AB32" i="1"/>
  <c r="AC361" i="1"/>
  <c r="AN361" i="1"/>
  <c r="AE325" i="1"/>
  <c r="AK270" i="1"/>
  <c r="AL334" i="1"/>
  <c r="AD334" i="1"/>
  <c r="AI334" i="1"/>
  <c r="AL302" i="1"/>
  <c r="AI238" i="1"/>
  <c r="AN225" i="1"/>
  <c r="AK166" i="1"/>
  <c r="AM121" i="1"/>
  <c r="AB130" i="1"/>
  <c r="AF53" i="1"/>
  <c r="AH193" i="1"/>
  <c r="AM161" i="1"/>
  <c r="AE157" i="1"/>
  <c r="AI93" i="1"/>
  <c r="AO126" i="1"/>
  <c r="AK361" i="1"/>
  <c r="AJ361" i="1"/>
  <c r="AH302" i="1"/>
  <c r="AF270" i="1"/>
  <c r="AI261" i="1"/>
  <c r="AE334" i="1"/>
  <c r="AQ334" i="1"/>
  <c r="AC302" i="1"/>
  <c r="AG238" i="1"/>
  <c r="AG225" i="1"/>
  <c r="AD166" i="1"/>
  <c r="AF121" i="1"/>
  <c r="AJ130" i="1"/>
  <c r="AL193" i="1"/>
  <c r="AI193" i="1"/>
  <c r="AF161" i="1"/>
  <c r="AM157" i="1"/>
  <c r="AI97" i="1"/>
  <c r="AC93" i="1"/>
  <c r="AA126" i="1"/>
  <c r="AB102" i="1"/>
  <c r="AB206" i="1"/>
  <c r="AK24" i="1"/>
  <c r="AJ24" i="1"/>
  <c r="AD32" i="1"/>
  <c r="AP32" i="1"/>
  <c r="AN366" i="1"/>
  <c r="AL366" i="1"/>
  <c r="AF361" i="1"/>
  <c r="AD361" i="1"/>
  <c r="AJ334" i="1"/>
  <c r="AK302" i="1"/>
  <c r="AA225" i="1"/>
  <c r="AG166" i="1"/>
  <c r="AE166" i="1"/>
  <c r="AA121" i="1"/>
  <c r="AN121" i="1"/>
  <c r="AJ193" i="1"/>
  <c r="AC130" i="1"/>
  <c r="AB193" i="1"/>
  <c r="AC193" i="1"/>
  <c r="AG53" i="1"/>
  <c r="AG161" i="1"/>
  <c r="AF157" i="1"/>
  <c r="AI126" i="1"/>
  <c r="AO206" i="1"/>
  <c r="AL145" i="1"/>
  <c r="AO145" i="1"/>
  <c r="AQ145" i="1"/>
  <c r="AL177" i="1"/>
  <c r="AK177" i="1"/>
  <c r="AE150" i="1"/>
  <c r="AA150" i="1"/>
  <c r="AH190" i="1"/>
  <c r="AL190" i="1"/>
  <c r="AK122" i="1"/>
  <c r="AG122" i="1"/>
  <c r="AK116" i="1"/>
  <c r="AD366" i="1"/>
  <c r="AP361" i="1"/>
  <c r="AL361" i="1"/>
  <c r="AQ302" i="1"/>
  <c r="AO302" i="1"/>
  <c r="AF334" i="1"/>
  <c r="AB225" i="1"/>
  <c r="AA166" i="1"/>
  <c r="AM166" i="1"/>
  <c r="AI121" i="1"/>
  <c r="AK130" i="1"/>
  <c r="AN193" i="1"/>
  <c r="AK193" i="1"/>
  <c r="AE177" i="1"/>
  <c r="AA161" i="1"/>
  <c r="AO161" i="1"/>
  <c r="AN157" i="1"/>
  <c r="AK145" i="1"/>
  <c r="AC97" i="1"/>
  <c r="AL93" i="1"/>
  <c r="AJ126" i="1"/>
  <c r="AJ206" i="1"/>
  <c r="AL101" i="1"/>
  <c r="AJ101" i="1"/>
  <c r="AD149" i="1"/>
  <c r="AJ149" i="1"/>
  <c r="AK110" i="1"/>
  <c r="AM110" i="1"/>
  <c r="AL24" i="1"/>
  <c r="AG32" i="1"/>
  <c r="AE116" i="1"/>
  <c r="AC60" i="1"/>
  <c r="AP60" i="1"/>
  <c r="AE108" i="1"/>
  <c r="AJ108" i="1"/>
  <c r="AE47" i="1"/>
  <c r="AG60" i="1"/>
  <c r="AD60" i="1"/>
  <c r="AG108" i="1"/>
  <c r="AK108" i="1"/>
  <c r="AL47" i="1"/>
  <c r="AH47" i="1"/>
  <c r="AI60" i="1"/>
  <c r="AM60" i="1"/>
  <c r="AN108" i="1"/>
  <c r="AC108" i="1"/>
  <c r="AM47" i="1"/>
  <c r="AP47" i="1"/>
  <c r="AI228" i="1"/>
  <c r="AQ60" i="1"/>
  <c r="AE60" i="1"/>
  <c r="AQ108" i="1"/>
  <c r="AL108" i="1"/>
  <c r="AC47" i="1"/>
  <c r="AA60" i="1"/>
  <c r="AO108" i="1"/>
  <c r="AD108" i="1"/>
  <c r="AO47" i="1"/>
  <c r="AI108" i="1"/>
  <c r="AJ233" i="1"/>
  <c r="AA233" i="1"/>
  <c r="AG178" i="1"/>
  <c r="AD369" i="1"/>
  <c r="AO178" i="1"/>
  <c r="AA137" i="1"/>
  <c r="AI138" i="1"/>
  <c r="AO246" i="1"/>
  <c r="AA214" i="1"/>
  <c r="AI214" i="1"/>
  <c r="AE178" i="1"/>
  <c r="AP169" i="1"/>
  <c r="AF137" i="1"/>
  <c r="AJ82" i="1"/>
  <c r="AF169" i="1"/>
  <c r="AC333" i="1"/>
  <c r="AH333" i="1"/>
  <c r="AK246" i="1"/>
  <c r="AH246" i="1"/>
  <c r="AK214" i="1"/>
  <c r="AI169" i="1"/>
  <c r="AN169" i="1"/>
  <c r="AI77" i="1"/>
  <c r="AQ77" i="1"/>
  <c r="AO77" i="1"/>
  <c r="AM77" i="1"/>
  <c r="AK77" i="1"/>
  <c r="AG77" i="1"/>
  <c r="AB77" i="1"/>
  <c r="AA77" i="1"/>
  <c r="AC77" i="1"/>
  <c r="AP77" i="1"/>
  <c r="AF77" i="1"/>
  <c r="AF141" i="1"/>
  <c r="AI141" i="1"/>
  <c r="AJ141" i="1"/>
  <c r="AF173" i="1"/>
  <c r="AI173" i="1"/>
  <c r="AJ173" i="1"/>
  <c r="AM205" i="1"/>
  <c r="AF205" i="1"/>
  <c r="AQ205" i="1"/>
  <c r="AD205" i="1"/>
  <c r="AO205" i="1"/>
  <c r="AB205" i="1"/>
  <c r="AN205" i="1"/>
  <c r="AA205" i="1"/>
  <c r="AL205" i="1"/>
  <c r="AJ205" i="1"/>
  <c r="AI205" i="1"/>
  <c r="AG205" i="1"/>
  <c r="AH237" i="1"/>
  <c r="AM237" i="1"/>
  <c r="AL237" i="1"/>
  <c r="AG237" i="1"/>
  <c r="AD237" i="1"/>
  <c r="AC237" i="1"/>
  <c r="AP237" i="1"/>
  <c r="AE237" i="1"/>
  <c r="AP273" i="1"/>
  <c r="AQ273" i="1"/>
  <c r="AF273" i="1"/>
  <c r="AO273" i="1"/>
  <c r="AD273" i="1"/>
  <c r="AN273" i="1"/>
  <c r="AC273" i="1"/>
  <c r="AL273" i="1"/>
  <c r="AB273" i="1"/>
  <c r="AK273" i="1"/>
  <c r="AA273" i="1"/>
  <c r="AJ273" i="1"/>
  <c r="AI273" i="1"/>
  <c r="AG273" i="1"/>
  <c r="AP305" i="1"/>
  <c r="AK305" i="1"/>
  <c r="AA305" i="1"/>
  <c r="AJ305" i="1"/>
  <c r="AI305" i="1"/>
  <c r="AG305" i="1"/>
  <c r="AQ305" i="1"/>
  <c r="AF305" i="1"/>
  <c r="AO305" i="1"/>
  <c r="AD305" i="1"/>
  <c r="AN305" i="1"/>
  <c r="AL305" i="1"/>
  <c r="AC305" i="1"/>
  <c r="AB305" i="1"/>
  <c r="AK341" i="1"/>
  <c r="AM341" i="1"/>
  <c r="AL341" i="1"/>
  <c r="AJ341" i="1"/>
  <c r="AG341" i="1"/>
  <c r="AF341" i="1"/>
  <c r="AE341" i="1"/>
  <c r="AO341" i="1"/>
  <c r="AN341" i="1"/>
  <c r="AD341" i="1"/>
  <c r="AB341" i="1"/>
  <c r="AH86" i="1"/>
  <c r="AE86" i="1"/>
  <c r="AC86" i="1"/>
  <c r="AN86" i="1"/>
  <c r="AM86" i="1"/>
  <c r="AK86" i="1"/>
  <c r="AB86" i="1"/>
  <c r="AP146" i="1"/>
  <c r="AF146" i="1"/>
  <c r="AN146" i="1"/>
  <c r="AH146" i="1"/>
  <c r="AM146" i="1"/>
  <c r="AQ146" i="1"/>
  <c r="AJ186" i="1"/>
  <c r="AH186" i="1"/>
  <c r="AK186" i="1"/>
  <c r="AN186" i="1"/>
  <c r="AE186" i="1"/>
  <c r="AF186" i="1"/>
  <c r="AF218" i="1"/>
  <c r="AD218" i="1"/>
  <c r="AQ218" i="1"/>
  <c r="AB218" i="1"/>
  <c r="AP218" i="1"/>
  <c r="AA218" i="1"/>
  <c r="AM218" i="1"/>
  <c r="AK218" i="1"/>
  <c r="AJ218" i="1"/>
  <c r="AH218" i="1"/>
  <c r="AP250" i="1"/>
  <c r="AA250" i="1"/>
  <c r="AM250" i="1"/>
  <c r="AK250" i="1"/>
  <c r="AJ250" i="1"/>
  <c r="AH250" i="1"/>
  <c r="AF250" i="1"/>
  <c r="AQ250" i="1"/>
  <c r="AD250" i="1"/>
  <c r="AB250" i="1"/>
  <c r="AI282" i="1"/>
  <c r="AQ282" i="1"/>
  <c r="AP282" i="1"/>
  <c r="AL282" i="1"/>
  <c r="AG282" i="1"/>
  <c r="AE282" i="1"/>
  <c r="AA282" i="1"/>
  <c r="AJ314" i="1"/>
  <c r="AI314" i="1"/>
  <c r="AH314" i="1"/>
  <c r="AG314" i="1"/>
  <c r="AB314" i="1"/>
  <c r="AA314" i="1"/>
  <c r="AQ314" i="1"/>
  <c r="AO314" i="1"/>
  <c r="AM346" i="1"/>
  <c r="AH346" i="1"/>
  <c r="AC346" i="1"/>
  <c r="AP133" i="1"/>
  <c r="AK133" i="1"/>
  <c r="AB133" i="1"/>
  <c r="AG133" i="1"/>
  <c r="AQ393" i="1"/>
  <c r="AN393" i="1"/>
  <c r="AB393" i="1"/>
  <c r="AM393" i="1"/>
  <c r="AA393" i="1"/>
  <c r="AK393" i="1"/>
  <c r="AJ393" i="1"/>
  <c r="AG393" i="1"/>
  <c r="AP393" i="1"/>
  <c r="AO393" i="1"/>
  <c r="AF393" i="1"/>
  <c r="AE393" i="1"/>
  <c r="AC393" i="1"/>
  <c r="AD425" i="1"/>
  <c r="AH425" i="1"/>
  <c r="AD457" i="1"/>
  <c r="AC457" i="1"/>
  <c r="AB457" i="1"/>
  <c r="AP457" i="1"/>
  <c r="AL457" i="1"/>
  <c r="AJ457" i="1"/>
  <c r="AL489" i="1"/>
  <c r="AF489" i="1"/>
  <c r="AE489" i="1"/>
  <c r="AB489" i="1"/>
  <c r="AA489" i="1"/>
  <c r="AQ489" i="1"/>
  <c r="AM489" i="1"/>
  <c r="AJ489" i="1"/>
  <c r="AN521" i="1"/>
  <c r="AB521" i="1"/>
  <c r="AM521" i="1"/>
  <c r="AA521" i="1"/>
  <c r="AK521" i="1"/>
  <c r="AI521" i="1"/>
  <c r="AH521" i="1"/>
  <c r="AQ521" i="1"/>
  <c r="AE521" i="1"/>
  <c r="AP521" i="1"/>
  <c r="AF521" i="1"/>
  <c r="AC521" i="1"/>
  <c r="AN98" i="1"/>
  <c r="AM98" i="1"/>
  <c r="AK98" i="1"/>
  <c r="AH98" i="1"/>
  <c r="AE98" i="1"/>
  <c r="AC98" i="1"/>
  <c r="AJ98" i="1"/>
  <c r="AQ382" i="1"/>
  <c r="AN382" i="1"/>
  <c r="AC382" i="1"/>
  <c r="AM382" i="1"/>
  <c r="AA382" i="1"/>
  <c r="AL382" i="1"/>
  <c r="AK382" i="1"/>
  <c r="AG382" i="1"/>
  <c r="AF382" i="1"/>
  <c r="AE382" i="1"/>
  <c r="AD382" i="1"/>
  <c r="AP382" i="1"/>
  <c r="AO382" i="1"/>
  <c r="AQ414" i="1"/>
  <c r="AN414" i="1"/>
  <c r="AC414" i="1"/>
  <c r="AM414" i="1"/>
  <c r="AA414" i="1"/>
  <c r="AL414" i="1"/>
  <c r="AK414" i="1"/>
  <c r="AG414" i="1"/>
  <c r="AF414" i="1"/>
  <c r="AP414" i="1"/>
  <c r="AO414" i="1"/>
  <c r="AE414" i="1"/>
  <c r="AD414" i="1"/>
  <c r="AA446" i="1"/>
  <c r="AP446" i="1"/>
  <c r="AL446" i="1"/>
  <c r="AL478" i="1"/>
  <c r="AF478" i="1"/>
  <c r="AE478" i="1"/>
  <c r="AJ478" i="1"/>
  <c r="AO478" i="1"/>
  <c r="AN510" i="1"/>
  <c r="AB510" i="1"/>
  <c r="AL510" i="1"/>
  <c r="AI510" i="1"/>
  <c r="AH510" i="1"/>
  <c r="AG510" i="1"/>
  <c r="AP510" i="1"/>
  <c r="AD510" i="1"/>
  <c r="AQ510" i="1"/>
  <c r="AO510" i="1"/>
  <c r="AF510" i="1"/>
  <c r="AC510" i="1"/>
  <c r="AI542" i="1"/>
  <c r="AN542" i="1"/>
  <c r="AH542" i="1"/>
  <c r="AD542" i="1"/>
  <c r="AC542" i="1"/>
  <c r="AO542" i="1"/>
  <c r="AJ107" i="1"/>
  <c r="AM107" i="1"/>
  <c r="AC107" i="1"/>
  <c r="AL107" i="1"/>
  <c r="AA107" i="1"/>
  <c r="AK107" i="1"/>
  <c r="AI107" i="1"/>
  <c r="AG107" i="1"/>
  <c r="AF107" i="1"/>
  <c r="AE107" i="1"/>
  <c r="AD107" i="1"/>
  <c r="AO107" i="1"/>
  <c r="AN107" i="1"/>
  <c r="AQ107" i="1"/>
  <c r="AJ139" i="1"/>
  <c r="AG139" i="1"/>
  <c r="AQ139" i="1"/>
  <c r="AF139" i="1"/>
  <c r="AO139" i="1"/>
  <c r="AE139" i="1"/>
  <c r="AN139" i="1"/>
  <c r="AD139" i="1"/>
  <c r="AM139" i="1"/>
  <c r="AC139" i="1"/>
  <c r="AK139" i="1"/>
  <c r="AL139" i="1"/>
  <c r="AI139" i="1"/>
  <c r="AA139" i="1"/>
  <c r="AJ171" i="1"/>
  <c r="AN171" i="1"/>
  <c r="AD171" i="1"/>
  <c r="AM171" i="1"/>
  <c r="AC171" i="1"/>
  <c r="AL171" i="1"/>
  <c r="AA171" i="1"/>
  <c r="AK171" i="1"/>
  <c r="AI171" i="1"/>
  <c r="AG171" i="1"/>
  <c r="AQ171" i="1"/>
  <c r="AO171" i="1"/>
  <c r="AF171" i="1"/>
  <c r="AE171" i="1"/>
  <c r="AK203" i="1"/>
  <c r="AE203" i="1"/>
  <c r="AC203" i="1"/>
  <c r="AP203" i="1"/>
  <c r="AH203" i="1"/>
  <c r="AJ203" i="1"/>
  <c r="AM203" i="1"/>
  <c r="AQ235" i="1"/>
  <c r="AG235" i="1"/>
  <c r="AC235" i="1"/>
  <c r="AB235" i="1"/>
  <c r="AP235" i="1"/>
  <c r="AL235" i="1"/>
  <c r="AK235" i="1"/>
  <c r="AO267" i="1"/>
  <c r="AN267" i="1"/>
  <c r="AJ267" i="1"/>
  <c r="AH267" i="1"/>
  <c r="AG267" i="1"/>
  <c r="AP267" i="1"/>
  <c r="AF267" i="1"/>
  <c r="AE267" i="1"/>
  <c r="AC267" i="1"/>
  <c r="AM299" i="1"/>
  <c r="AJ299" i="1"/>
  <c r="AH299" i="1"/>
  <c r="AG299" i="1"/>
  <c r="AF299" i="1"/>
  <c r="AE299" i="1"/>
  <c r="AB299" i="1"/>
  <c r="AP299" i="1"/>
  <c r="AO299" i="1"/>
  <c r="AB331" i="1"/>
  <c r="AQ331" i="1"/>
  <c r="AP331" i="1"/>
  <c r="AN331" i="1"/>
  <c r="AK331" i="1"/>
  <c r="AC331" i="1"/>
  <c r="AP363" i="1"/>
  <c r="AJ363" i="1"/>
  <c r="AI363" i="1"/>
  <c r="AF363" i="1"/>
  <c r="AQ363" i="1"/>
  <c r="AE363" i="1"/>
  <c r="AN363" i="1"/>
  <c r="AD363" i="1"/>
  <c r="AM363" i="1"/>
  <c r="AC363" i="1"/>
  <c r="AL363" i="1"/>
  <c r="AK363" i="1"/>
  <c r="AB363" i="1"/>
  <c r="AA363" i="1"/>
  <c r="AP395" i="1"/>
  <c r="AI395" i="1"/>
  <c r="AQ395" i="1"/>
  <c r="AG395" i="1"/>
  <c r="AO395" i="1"/>
  <c r="AF395" i="1"/>
  <c r="AN395" i="1"/>
  <c r="AE395" i="1"/>
  <c r="AM395" i="1"/>
  <c r="AD395" i="1"/>
  <c r="AJ395" i="1"/>
  <c r="AC395" i="1"/>
  <c r="AB395" i="1"/>
  <c r="AA395" i="1"/>
  <c r="AL395" i="1"/>
  <c r="AK395" i="1"/>
  <c r="AP427" i="1"/>
  <c r="AK427" i="1"/>
  <c r="AB427" i="1"/>
  <c r="AJ427" i="1"/>
  <c r="AA427" i="1"/>
  <c r="AI427" i="1"/>
  <c r="AQ427" i="1"/>
  <c r="AG427" i="1"/>
  <c r="AO427" i="1"/>
  <c r="AF427" i="1"/>
  <c r="AN427" i="1"/>
  <c r="AE427" i="1"/>
  <c r="AM427" i="1"/>
  <c r="AL427" i="1"/>
  <c r="AD427" i="1"/>
  <c r="AC427" i="1"/>
  <c r="AP459" i="1"/>
  <c r="AL459" i="1"/>
  <c r="AM491" i="1"/>
  <c r="AB491" i="1"/>
  <c r="AL491" i="1"/>
  <c r="AA491" i="1"/>
  <c r="AJ491" i="1"/>
  <c r="AH491" i="1"/>
  <c r="AQ491" i="1"/>
  <c r="AG491" i="1"/>
  <c r="AP491" i="1"/>
  <c r="AO491" i="1"/>
  <c r="AN491" i="1"/>
  <c r="AF491" i="1"/>
  <c r="AE491" i="1"/>
  <c r="AD491" i="1"/>
  <c r="AK523" i="1"/>
  <c r="AQ523" i="1"/>
  <c r="AF523" i="1"/>
  <c r="AO523" i="1"/>
  <c r="AE523" i="1"/>
  <c r="AN523" i="1"/>
  <c r="AD523" i="1"/>
  <c r="AM523" i="1"/>
  <c r="AB523" i="1"/>
  <c r="AL523" i="1"/>
  <c r="AA523" i="1"/>
  <c r="AI523" i="1"/>
  <c r="AJ523" i="1"/>
  <c r="AG523" i="1"/>
  <c r="AQ333" i="1"/>
  <c r="AH374" i="1"/>
  <c r="AC374" i="1"/>
  <c r="AA374" i="1"/>
  <c r="AE305" i="1"/>
  <c r="AE273" i="1"/>
  <c r="AM314" i="1"/>
  <c r="AF310" i="1"/>
  <c r="AQ263" i="1"/>
  <c r="AI233" i="1"/>
  <c r="AQ237" i="1"/>
  <c r="AJ278" i="1"/>
  <c r="AC250" i="1"/>
  <c r="AB246" i="1"/>
  <c r="AC205" i="1"/>
  <c r="AO237" i="1"/>
  <c r="AG278" i="1"/>
  <c r="AC278" i="1"/>
  <c r="AO218" i="1"/>
  <c r="AP201" i="1"/>
  <c r="AG199" i="1"/>
  <c r="AB139" i="1"/>
  <c r="AD203" i="1"/>
  <c r="AP139" i="1"/>
  <c r="AP103" i="1"/>
  <c r="AD214" i="1"/>
  <c r="AC186" i="1"/>
  <c r="AA178" i="1"/>
  <c r="AM178" i="1"/>
  <c r="AJ146" i="1"/>
  <c r="AD77" i="1"/>
  <c r="AC137" i="1"/>
  <c r="AJ133" i="1"/>
  <c r="AE129" i="1"/>
  <c r="AK73" i="1"/>
  <c r="AB138" i="1"/>
  <c r="AB98" i="1"/>
  <c r="AQ94" i="1"/>
  <c r="AG86" i="1"/>
  <c r="AD82" i="1"/>
  <c r="AL173" i="1"/>
  <c r="AQ169" i="1"/>
  <c r="AG169" i="1"/>
  <c r="AA141" i="1"/>
  <c r="AN141" i="1"/>
  <c r="AL133" i="1"/>
  <c r="AK425" i="1"/>
  <c r="AM425" i="1"/>
  <c r="AD206" i="1"/>
  <c r="AA206" i="1"/>
  <c r="AO97" i="1"/>
  <c r="AM97" i="1"/>
  <c r="AK97" i="1"/>
  <c r="AJ97" i="1"/>
  <c r="AM209" i="1"/>
  <c r="AG209" i="1"/>
  <c r="AF209" i="1"/>
  <c r="AQ209" i="1"/>
  <c r="AD209" i="1"/>
  <c r="AO209" i="1"/>
  <c r="AB209" i="1"/>
  <c r="AN209" i="1"/>
  <c r="AA209" i="1"/>
  <c r="AL209" i="1"/>
  <c r="AJ209" i="1"/>
  <c r="AI209" i="1"/>
  <c r="AP209" i="1"/>
  <c r="AL241" i="1"/>
  <c r="AB241" i="1"/>
  <c r="AK241" i="1"/>
  <c r="AH241" i="1"/>
  <c r="AG241" i="1"/>
  <c r="AP241" i="1"/>
  <c r="AF241" i="1"/>
  <c r="AO241" i="1"/>
  <c r="AE241" i="1"/>
  <c r="AN241" i="1"/>
  <c r="AM241" i="1"/>
  <c r="AD241" i="1"/>
  <c r="AC241" i="1"/>
  <c r="AP277" i="1"/>
  <c r="AK277" i="1"/>
  <c r="AA277" i="1"/>
  <c r="AJ277" i="1"/>
  <c r="AI277" i="1"/>
  <c r="AG277" i="1"/>
  <c r="AQ277" i="1"/>
  <c r="AF277" i="1"/>
  <c r="AL277" i="1"/>
  <c r="AD277" i="1"/>
  <c r="AC277" i="1"/>
  <c r="AB277" i="1"/>
  <c r="AO277" i="1"/>
  <c r="AN277" i="1"/>
  <c r="AP309" i="1"/>
  <c r="AQ309" i="1"/>
  <c r="AF309" i="1"/>
  <c r="AO309" i="1"/>
  <c r="AD309" i="1"/>
  <c r="AN309" i="1"/>
  <c r="AC309" i="1"/>
  <c r="AL309" i="1"/>
  <c r="AB309" i="1"/>
  <c r="AK309" i="1"/>
  <c r="AA309" i="1"/>
  <c r="AJ309" i="1"/>
  <c r="AI309" i="1"/>
  <c r="AG309" i="1"/>
  <c r="AK90" i="1"/>
  <c r="AH90" i="1"/>
  <c r="AE90" i="1"/>
  <c r="AC90" i="1"/>
  <c r="AM90" i="1"/>
  <c r="AN90" i="1"/>
  <c r="AL90" i="1"/>
  <c r="AG90" i="1"/>
  <c r="AP150" i="1"/>
  <c r="AN150" i="1"/>
  <c r="AH150" i="1"/>
  <c r="AF150" i="1"/>
  <c r="AD150" i="1"/>
  <c r="AO150" i="1"/>
  <c r="AC190" i="1"/>
  <c r="AF190" i="1"/>
  <c r="AQ222" i="1"/>
  <c r="AN222" i="1"/>
  <c r="AG222" i="1"/>
  <c r="AA222" i="1"/>
  <c r="AE254" i="1"/>
  <c r="AQ254" i="1"/>
  <c r="AD254" i="1"/>
  <c r="AP254" i="1"/>
  <c r="AC254" i="1"/>
  <c r="AM254" i="1"/>
  <c r="AB254" i="1"/>
  <c r="AL254" i="1"/>
  <c r="AA254" i="1"/>
  <c r="AK254" i="1"/>
  <c r="AI254" i="1"/>
  <c r="AH254" i="1"/>
  <c r="AI286" i="1"/>
  <c r="AM286" i="1"/>
  <c r="AH286" i="1"/>
  <c r="AG286" i="1"/>
  <c r="AB286" i="1"/>
  <c r="AQ286" i="1"/>
  <c r="AN350" i="1"/>
  <c r="AM350" i="1"/>
  <c r="AL350" i="1"/>
  <c r="AK350" i="1"/>
  <c r="AQ257" i="1"/>
  <c r="AJ257" i="1"/>
  <c r="AG257" i="1"/>
  <c r="AF257" i="1"/>
  <c r="AO257" i="1"/>
  <c r="AE257" i="1"/>
  <c r="AN257" i="1"/>
  <c r="AD257" i="1"/>
  <c r="AM257" i="1"/>
  <c r="AC257" i="1"/>
  <c r="AL257" i="1"/>
  <c r="AK257" i="1"/>
  <c r="AB257" i="1"/>
  <c r="AQ397" i="1"/>
  <c r="AO397" i="1"/>
  <c r="AC397" i="1"/>
  <c r="AN397" i="1"/>
  <c r="AB397" i="1"/>
  <c r="AM397" i="1"/>
  <c r="AA397" i="1"/>
  <c r="AK397" i="1"/>
  <c r="AJ397" i="1"/>
  <c r="AP397" i="1"/>
  <c r="AG397" i="1"/>
  <c r="AF397" i="1"/>
  <c r="AE397" i="1"/>
  <c r="AL429" i="1"/>
  <c r="AQ429" i="1"/>
  <c r="AF429" i="1"/>
  <c r="AO429" i="1"/>
  <c r="AE429" i="1"/>
  <c r="AN429" i="1"/>
  <c r="AC429" i="1"/>
  <c r="AM429" i="1"/>
  <c r="AB429" i="1"/>
  <c r="AK429" i="1"/>
  <c r="AA429" i="1"/>
  <c r="AJ429" i="1"/>
  <c r="AI429" i="1"/>
  <c r="AG429" i="1"/>
  <c r="AH461" i="1"/>
  <c r="AD461" i="1"/>
  <c r="AQ461" i="1"/>
  <c r="AC461" i="1"/>
  <c r="AP461" i="1"/>
  <c r="AB461" i="1"/>
  <c r="AM461" i="1"/>
  <c r="AA461" i="1"/>
  <c r="AL461" i="1"/>
  <c r="AE461" i="1"/>
  <c r="AK461" i="1"/>
  <c r="AI461" i="1"/>
  <c r="AQ493" i="1"/>
  <c r="AN493" i="1"/>
  <c r="AH493" i="1"/>
  <c r="AC493" i="1"/>
  <c r="AJ525" i="1"/>
  <c r="AI525" i="1"/>
  <c r="AH525" i="1"/>
  <c r="AF525" i="1"/>
  <c r="AE525" i="1"/>
  <c r="AP525" i="1"/>
  <c r="AB525" i="1"/>
  <c r="AQ525" i="1"/>
  <c r="AN525" i="1"/>
  <c r="AC525" i="1"/>
  <c r="AH102" i="1"/>
  <c r="AE102" i="1"/>
  <c r="AQ102" i="1"/>
  <c r="AM102" i="1"/>
  <c r="AQ386" i="1"/>
  <c r="AO386" i="1"/>
  <c r="AD386" i="1"/>
  <c r="AN386" i="1"/>
  <c r="AC386" i="1"/>
  <c r="AM386" i="1"/>
  <c r="AA386" i="1"/>
  <c r="AL386" i="1"/>
  <c r="AK386" i="1"/>
  <c r="AG386" i="1"/>
  <c r="AP386" i="1"/>
  <c r="AF386" i="1"/>
  <c r="AE386" i="1"/>
  <c r="AJ418" i="1"/>
  <c r="AN418" i="1"/>
  <c r="AD418" i="1"/>
  <c r="AM418" i="1"/>
  <c r="AC418" i="1"/>
  <c r="AL418" i="1"/>
  <c r="AA418" i="1"/>
  <c r="AK418" i="1"/>
  <c r="AI418" i="1"/>
  <c r="AG418" i="1"/>
  <c r="AQ418" i="1"/>
  <c r="AO418" i="1"/>
  <c r="AF418" i="1"/>
  <c r="AE418" i="1"/>
  <c r="AL450" i="1"/>
  <c r="AD450" i="1"/>
  <c r="AB450" i="1"/>
  <c r="AA450" i="1"/>
  <c r="AK450" i="1"/>
  <c r="AJ450" i="1"/>
  <c r="AH450" i="1"/>
  <c r="AP482" i="1"/>
  <c r="AF482" i="1"/>
  <c r="AL482" i="1"/>
  <c r="AK482" i="1"/>
  <c r="AP514" i="1"/>
  <c r="AD514" i="1"/>
  <c r="AO514" i="1"/>
  <c r="AC514" i="1"/>
  <c r="AN514" i="1"/>
  <c r="AA514" i="1"/>
  <c r="AL514" i="1"/>
  <c r="AI514" i="1"/>
  <c r="AG514" i="1"/>
  <c r="AQ514" i="1"/>
  <c r="AH514" i="1"/>
  <c r="AF514" i="1"/>
  <c r="AJ111" i="1"/>
  <c r="AI111" i="1"/>
  <c r="AG111" i="1"/>
  <c r="AQ111" i="1"/>
  <c r="AF111" i="1"/>
  <c r="AO111" i="1"/>
  <c r="AE111" i="1"/>
  <c r="AN111" i="1"/>
  <c r="AD111" i="1"/>
  <c r="AL111" i="1"/>
  <c r="AA111" i="1"/>
  <c r="AM111" i="1"/>
  <c r="AC111" i="1"/>
  <c r="AK111" i="1"/>
  <c r="AJ143" i="1"/>
  <c r="AN143" i="1"/>
  <c r="AD143" i="1"/>
  <c r="AM143" i="1"/>
  <c r="AC143" i="1"/>
  <c r="AL143" i="1"/>
  <c r="AA143" i="1"/>
  <c r="AK143" i="1"/>
  <c r="AI143" i="1"/>
  <c r="AQ143" i="1"/>
  <c r="AF143" i="1"/>
  <c r="AG143" i="1"/>
  <c r="AE143" i="1"/>
  <c r="AO143" i="1"/>
  <c r="AJ175" i="1"/>
  <c r="AK175" i="1"/>
  <c r="AI175" i="1"/>
  <c r="AG175" i="1"/>
  <c r="AQ175" i="1"/>
  <c r="AF175" i="1"/>
  <c r="AO175" i="1"/>
  <c r="AE175" i="1"/>
  <c r="AN175" i="1"/>
  <c r="AD175" i="1"/>
  <c r="AM175" i="1"/>
  <c r="AL175" i="1"/>
  <c r="AC175" i="1"/>
  <c r="AA175" i="1"/>
  <c r="AP207" i="1"/>
  <c r="AK207" i="1"/>
  <c r="AJ207" i="1"/>
  <c r="AH207" i="1"/>
  <c r="AF207" i="1"/>
  <c r="AC207" i="1"/>
  <c r="AM207" i="1"/>
  <c r="AH239" i="1"/>
  <c r="AQ239" i="1"/>
  <c r="AG239" i="1"/>
  <c r="AP239" i="1"/>
  <c r="AF239" i="1"/>
  <c r="AO239" i="1"/>
  <c r="AD239" i="1"/>
  <c r="AN239" i="1"/>
  <c r="AC239" i="1"/>
  <c r="AL239" i="1"/>
  <c r="AB239" i="1"/>
  <c r="AK239" i="1"/>
  <c r="AJ239" i="1"/>
  <c r="AA239" i="1"/>
  <c r="AO271" i="1"/>
  <c r="AK271" i="1"/>
  <c r="AJ271" i="1"/>
  <c r="AH271" i="1"/>
  <c r="AF271" i="1"/>
  <c r="AP271" i="1"/>
  <c r="AE271" i="1"/>
  <c r="AF303" i="1"/>
  <c r="AE303" i="1"/>
  <c r="AP303" i="1"/>
  <c r="AB303" i="1"/>
  <c r="AO303" i="1"/>
  <c r="AM303" i="1"/>
  <c r="AJ303" i="1"/>
  <c r="AH303" i="1"/>
  <c r="AG303" i="1"/>
  <c r="AI335" i="1"/>
  <c r="AF335" i="1"/>
  <c r="AC335" i="1"/>
  <c r="AB335" i="1"/>
  <c r="AQ335" i="1"/>
  <c r="AJ335" i="1"/>
  <c r="AH335" i="1"/>
  <c r="AP367" i="1"/>
  <c r="AN367" i="1"/>
  <c r="AD367" i="1"/>
  <c r="AM367" i="1"/>
  <c r="AC367" i="1"/>
  <c r="AL367" i="1"/>
  <c r="AB367" i="1"/>
  <c r="AK367" i="1"/>
  <c r="AA367" i="1"/>
  <c r="AJ367" i="1"/>
  <c r="AI367" i="1"/>
  <c r="AQ367" i="1"/>
  <c r="AF367" i="1"/>
  <c r="AE367" i="1"/>
  <c r="AP399" i="1"/>
  <c r="AJ399" i="1"/>
  <c r="AA399" i="1"/>
  <c r="AI399" i="1"/>
  <c r="AQ399" i="1"/>
  <c r="AG399" i="1"/>
  <c r="AO399" i="1"/>
  <c r="AF399" i="1"/>
  <c r="AN399" i="1"/>
  <c r="AE399" i="1"/>
  <c r="AM399" i="1"/>
  <c r="AL399" i="1"/>
  <c r="AK399" i="1"/>
  <c r="AD399" i="1"/>
  <c r="AC399" i="1"/>
  <c r="AB399" i="1"/>
  <c r="AP431" i="1"/>
  <c r="AL431" i="1"/>
  <c r="AC431" i="1"/>
  <c r="AK431" i="1"/>
  <c r="AB431" i="1"/>
  <c r="AJ431" i="1"/>
  <c r="AA431" i="1"/>
  <c r="AI431" i="1"/>
  <c r="AQ431" i="1"/>
  <c r="AG431" i="1"/>
  <c r="AO431" i="1"/>
  <c r="AF431" i="1"/>
  <c r="AE431" i="1"/>
  <c r="AD431" i="1"/>
  <c r="AN431" i="1"/>
  <c r="AM431" i="1"/>
  <c r="AM495" i="1"/>
  <c r="AN495" i="1"/>
  <c r="AI495" i="1"/>
  <c r="AH495" i="1"/>
  <c r="AG495" i="1"/>
  <c r="AK527" i="1"/>
  <c r="AI527" i="1"/>
  <c r="AG527" i="1"/>
  <c r="AQ527" i="1"/>
  <c r="AF527" i="1"/>
  <c r="AO527" i="1"/>
  <c r="AE527" i="1"/>
  <c r="AN527" i="1"/>
  <c r="AD527" i="1"/>
  <c r="AL527" i="1"/>
  <c r="AA527" i="1"/>
  <c r="AM527" i="1"/>
  <c r="AJ527" i="1"/>
  <c r="AB527" i="1"/>
  <c r="AM369" i="1"/>
  <c r="AJ369" i="1"/>
  <c r="AI333" i="1"/>
  <c r="AG378" i="1"/>
  <c r="AM374" i="1"/>
  <c r="AI374" i="1"/>
  <c r="AM301" i="1"/>
  <c r="AM269" i="1"/>
  <c r="AG310" i="1"/>
  <c r="AF314" i="1"/>
  <c r="AC295" i="1"/>
  <c r="AP310" i="1"/>
  <c r="AN310" i="1"/>
  <c r="AJ310" i="1"/>
  <c r="AQ233" i="1"/>
  <c r="AN218" i="1"/>
  <c r="AK201" i="1"/>
  <c r="AF237" i="1"/>
  <c r="AQ278" i="1"/>
  <c r="AK278" i="1"/>
  <c r="AI250" i="1"/>
  <c r="AH201" i="1"/>
  <c r="AO199" i="1"/>
  <c r="AB171" i="1"/>
  <c r="AB103" i="1"/>
  <c r="AL203" i="1"/>
  <c r="AJ199" i="1"/>
  <c r="AD186" i="1"/>
  <c r="AH139" i="1"/>
  <c r="AM214" i="1"/>
  <c r="AF199" i="1"/>
  <c r="AF203" i="1"/>
  <c r="AI178" i="1"/>
  <c r="AC146" i="1"/>
  <c r="AL77" i="1"/>
  <c r="AK137" i="1"/>
  <c r="AM129" i="1"/>
  <c r="AF86" i="1"/>
  <c r="AA73" i="1"/>
  <c r="AJ138" i="1"/>
  <c r="AH77" i="1"/>
  <c r="AB141" i="1"/>
  <c r="AD98" i="1"/>
  <c r="AB94" i="1"/>
  <c r="AO86" i="1"/>
  <c r="AP82" i="1"/>
  <c r="AL82" i="1"/>
  <c r="AE173" i="1"/>
  <c r="AC169" i="1"/>
  <c r="AQ141" i="1"/>
  <c r="AG141" i="1"/>
  <c r="AE133" i="1"/>
  <c r="AO425" i="1"/>
  <c r="AC425" i="1"/>
  <c r="AP206" i="1"/>
  <c r="AI206" i="1"/>
  <c r="AP101" i="1"/>
  <c r="AM101" i="1"/>
  <c r="AA101" i="1"/>
  <c r="AB101" i="1"/>
  <c r="AG149" i="1"/>
  <c r="AC149" i="1"/>
  <c r="AQ181" i="1"/>
  <c r="AF181" i="1"/>
  <c r="AP181" i="1"/>
  <c r="AD181" i="1"/>
  <c r="AO181" i="1"/>
  <c r="AB181" i="1"/>
  <c r="AN181" i="1"/>
  <c r="AA181" i="1"/>
  <c r="AL181" i="1"/>
  <c r="AI181" i="1"/>
  <c r="AH181" i="1"/>
  <c r="AG181" i="1"/>
  <c r="AQ213" i="1"/>
  <c r="AL213" i="1"/>
  <c r="AJ213" i="1"/>
  <c r="AI213" i="1"/>
  <c r="AG213" i="1"/>
  <c r="AF213" i="1"/>
  <c r="AD213" i="1"/>
  <c r="AB213" i="1"/>
  <c r="AA213" i="1"/>
  <c r="AO213" i="1"/>
  <c r="AN213" i="1"/>
  <c r="AN245" i="1"/>
  <c r="AF245" i="1"/>
  <c r="AO245" i="1"/>
  <c r="AJ245" i="1"/>
  <c r="AM245" i="1"/>
  <c r="AG245" i="1"/>
  <c r="AP281" i="1"/>
  <c r="AQ281" i="1"/>
  <c r="AF281" i="1"/>
  <c r="AO281" i="1"/>
  <c r="AD281" i="1"/>
  <c r="AN281" i="1"/>
  <c r="AC281" i="1"/>
  <c r="AL281" i="1"/>
  <c r="AB281" i="1"/>
  <c r="AK281" i="1"/>
  <c r="AA281" i="1"/>
  <c r="AJ281" i="1"/>
  <c r="AI281" i="1"/>
  <c r="AG281" i="1"/>
  <c r="AP313" i="1"/>
  <c r="AO313" i="1"/>
  <c r="AD313" i="1"/>
  <c r="AN313" i="1"/>
  <c r="AC313" i="1"/>
  <c r="AL313" i="1"/>
  <c r="AB313" i="1"/>
  <c r="AK313" i="1"/>
  <c r="AA313" i="1"/>
  <c r="AJ313" i="1"/>
  <c r="AI313" i="1"/>
  <c r="AQ313" i="1"/>
  <c r="AG313" i="1"/>
  <c r="AF313" i="1"/>
  <c r="AQ349" i="1"/>
  <c r="AJ349" i="1"/>
  <c r="AI349" i="1"/>
  <c r="AH349" i="1"/>
  <c r="AG349" i="1"/>
  <c r="AP58" i="1"/>
  <c r="AF58" i="1"/>
  <c r="AE58" i="1"/>
  <c r="AQ58" i="1"/>
  <c r="AC58" i="1"/>
  <c r="AO58" i="1"/>
  <c r="AB58" i="1"/>
  <c r="AN58" i="1"/>
  <c r="AH58" i="1"/>
  <c r="AM58" i="1"/>
  <c r="AK58" i="1"/>
  <c r="AI58" i="1"/>
  <c r="AA58" i="1"/>
  <c r="AH110" i="1"/>
  <c r="AE110" i="1"/>
  <c r="AC110" i="1"/>
  <c r="AP154" i="1"/>
  <c r="AN154" i="1"/>
  <c r="AH154" i="1"/>
  <c r="AF154" i="1"/>
  <c r="AJ154" i="1"/>
  <c r="AM194" i="1"/>
  <c r="AJ194" i="1"/>
  <c r="AH194" i="1"/>
  <c r="AG194" i="1"/>
  <c r="AF194" i="1"/>
  <c r="AP194" i="1"/>
  <c r="AE194" i="1"/>
  <c r="AO194" i="1"/>
  <c r="AN194" i="1"/>
  <c r="AD194" i="1"/>
  <c r="AB194" i="1"/>
  <c r="AA226" i="1"/>
  <c r="AP226" i="1"/>
  <c r="AM226" i="1"/>
  <c r="AI226" i="1"/>
  <c r="AE226" i="1"/>
  <c r="AO258" i="1"/>
  <c r="AK258" i="1"/>
  <c r="AB290" i="1"/>
  <c r="AA290" i="1"/>
  <c r="AP290" i="1"/>
  <c r="AO290" i="1"/>
  <c r="AL290" i="1"/>
  <c r="AI290" i="1"/>
  <c r="AH290" i="1"/>
  <c r="AD290" i="1"/>
  <c r="AO322" i="1"/>
  <c r="AB322" i="1"/>
  <c r="AJ322" i="1"/>
  <c r="AN354" i="1"/>
  <c r="AO354" i="1"/>
  <c r="AD354" i="1"/>
  <c r="AC354" i="1"/>
  <c r="AK337" i="1"/>
  <c r="AL337" i="1"/>
  <c r="AJ337" i="1"/>
  <c r="AG337" i="1"/>
  <c r="AF337" i="1"/>
  <c r="AE337" i="1"/>
  <c r="AO337" i="1"/>
  <c r="AD337" i="1"/>
  <c r="AN337" i="1"/>
  <c r="AM337" i="1"/>
  <c r="AB337" i="1"/>
  <c r="AQ401" i="1"/>
  <c r="AP401" i="1"/>
  <c r="AE401" i="1"/>
  <c r="AO401" i="1"/>
  <c r="AC401" i="1"/>
  <c r="AN401" i="1"/>
  <c r="AB401" i="1"/>
  <c r="AM401" i="1"/>
  <c r="AA401" i="1"/>
  <c r="AK401" i="1"/>
  <c r="AJ401" i="1"/>
  <c r="AG401" i="1"/>
  <c r="AF401" i="1"/>
  <c r="AO433" i="1"/>
  <c r="AK433" i="1"/>
  <c r="AA433" i="1"/>
  <c r="AJ433" i="1"/>
  <c r="AI433" i="1"/>
  <c r="AG433" i="1"/>
  <c r="AF433" i="1"/>
  <c r="AP433" i="1"/>
  <c r="AE433" i="1"/>
  <c r="AN433" i="1"/>
  <c r="AM433" i="1"/>
  <c r="AC433" i="1"/>
  <c r="AB433" i="1"/>
  <c r="AK465" i="1"/>
  <c r="AI465" i="1"/>
  <c r="AD465" i="1"/>
  <c r="AC465" i="1"/>
  <c r="AB465" i="1"/>
  <c r="AM465" i="1"/>
  <c r="AN497" i="1"/>
  <c r="AM497" i="1"/>
  <c r="AF497" i="1"/>
  <c r="AK529" i="1"/>
  <c r="AQ529" i="1"/>
  <c r="AP529" i="1"/>
  <c r="AJ529" i="1"/>
  <c r="AH529" i="1"/>
  <c r="AF529" i="1"/>
  <c r="AC529" i="1"/>
  <c r="AE529" i="1"/>
  <c r="AA529" i="1"/>
  <c r="AH118" i="1"/>
  <c r="AE118" i="1"/>
  <c r="AL118" i="1"/>
  <c r="AA118" i="1"/>
  <c r="AQ390" i="1"/>
  <c r="AP390" i="1"/>
  <c r="AE390" i="1"/>
  <c r="AO390" i="1"/>
  <c r="AD390" i="1"/>
  <c r="AN390" i="1"/>
  <c r="AC390" i="1"/>
  <c r="AM390" i="1"/>
  <c r="AA390" i="1"/>
  <c r="AL390" i="1"/>
  <c r="AK390" i="1"/>
  <c r="AG390" i="1"/>
  <c r="AF390" i="1"/>
  <c r="AJ422" i="1"/>
  <c r="AO422" i="1"/>
  <c r="AE422" i="1"/>
  <c r="AN422" i="1"/>
  <c r="AD422" i="1"/>
  <c r="AM422" i="1"/>
  <c r="AC422" i="1"/>
  <c r="AL422" i="1"/>
  <c r="AA422" i="1"/>
  <c r="AK422" i="1"/>
  <c r="AI422" i="1"/>
  <c r="AQ422" i="1"/>
  <c r="AG422" i="1"/>
  <c r="AF422" i="1"/>
  <c r="AP486" i="1"/>
  <c r="AD486" i="1"/>
  <c r="AN486" i="1"/>
  <c r="AC486" i="1"/>
  <c r="AM486" i="1"/>
  <c r="AB486" i="1"/>
  <c r="AL486" i="1"/>
  <c r="AJ486" i="1"/>
  <c r="AH486" i="1"/>
  <c r="AG486" i="1"/>
  <c r="AE486" i="1"/>
  <c r="AH518" i="1"/>
  <c r="AG518" i="1"/>
  <c r="AJ115" i="1"/>
  <c r="AQ115" i="1"/>
  <c r="AF115" i="1"/>
  <c r="AO115" i="1"/>
  <c r="AE115" i="1"/>
  <c r="AN115" i="1"/>
  <c r="AD115" i="1"/>
  <c r="AM115" i="1"/>
  <c r="AC115" i="1"/>
  <c r="AL115" i="1"/>
  <c r="AA115" i="1"/>
  <c r="AI115" i="1"/>
  <c r="AK115" i="1"/>
  <c r="AG115" i="1"/>
  <c r="AH115" i="1"/>
  <c r="AJ147" i="1"/>
  <c r="AQ147" i="1"/>
  <c r="AF147" i="1"/>
  <c r="AO147" i="1"/>
  <c r="AE147" i="1"/>
  <c r="AN147" i="1"/>
  <c r="AD147" i="1"/>
  <c r="AM147" i="1"/>
  <c r="AC147" i="1"/>
  <c r="AL147" i="1"/>
  <c r="AA147" i="1"/>
  <c r="AK147" i="1"/>
  <c r="AI147" i="1"/>
  <c r="AG147" i="1"/>
  <c r="AH147" i="1"/>
  <c r="AJ179" i="1"/>
  <c r="AH179" i="1"/>
  <c r="AF179" i="1"/>
  <c r="AE179" i="1"/>
  <c r="AC179" i="1"/>
  <c r="AP179" i="1"/>
  <c r="AM179" i="1"/>
  <c r="AG179" i="1"/>
  <c r="AB179" i="1"/>
  <c r="AN179" i="1"/>
  <c r="AN211" i="1"/>
  <c r="AK211" i="1"/>
  <c r="AJ211" i="1"/>
  <c r="AF211" i="1"/>
  <c r="AB211" i="1"/>
  <c r="AL211" i="1"/>
  <c r="AN243" i="1"/>
  <c r="AD243" i="1"/>
  <c r="AB243" i="1"/>
  <c r="AJ275" i="1"/>
  <c r="AM275" i="1"/>
  <c r="AG275" i="1"/>
  <c r="AF275" i="1"/>
  <c r="AB275" i="1"/>
  <c r="AP275" i="1"/>
  <c r="AO307" i="1"/>
  <c r="AH307" i="1"/>
  <c r="AK339" i="1"/>
  <c r="AC339" i="1"/>
  <c r="AB339" i="1"/>
  <c r="AA339" i="1"/>
  <c r="AQ339" i="1"/>
  <c r="AJ339" i="1"/>
  <c r="AH339" i="1"/>
  <c r="AP371" i="1"/>
  <c r="AK371" i="1"/>
  <c r="AA371" i="1"/>
  <c r="AJ371" i="1"/>
  <c r="AI371" i="1"/>
  <c r="AF371" i="1"/>
  <c r="AQ371" i="1"/>
  <c r="AE371" i="1"/>
  <c r="AN371" i="1"/>
  <c r="AD371" i="1"/>
  <c r="AM371" i="1"/>
  <c r="AL371" i="1"/>
  <c r="AC371" i="1"/>
  <c r="AB371" i="1"/>
  <c r="AP403" i="1"/>
  <c r="AK403" i="1"/>
  <c r="AB403" i="1"/>
  <c r="AJ403" i="1"/>
  <c r="AA403" i="1"/>
  <c r="AI403" i="1"/>
  <c r="AQ403" i="1"/>
  <c r="AG403" i="1"/>
  <c r="AO403" i="1"/>
  <c r="AF403" i="1"/>
  <c r="AD403" i="1"/>
  <c r="AC403" i="1"/>
  <c r="AN403" i="1"/>
  <c r="AM403" i="1"/>
  <c r="AL403" i="1"/>
  <c r="AE403" i="1"/>
  <c r="AP435" i="1"/>
  <c r="AO435" i="1"/>
  <c r="AN435" i="1"/>
  <c r="AL467" i="1"/>
  <c r="AN467" i="1"/>
  <c r="AI467" i="1"/>
  <c r="AF467" i="1"/>
  <c r="AE467" i="1"/>
  <c r="AC467" i="1"/>
  <c r="AG499" i="1"/>
  <c r="AE499" i="1"/>
  <c r="AN499" i="1"/>
  <c r="AI499" i="1"/>
  <c r="AJ499" i="1"/>
  <c r="AH499" i="1"/>
  <c r="AK531" i="1"/>
  <c r="AJ531" i="1"/>
  <c r="AI531" i="1"/>
  <c r="AG531" i="1"/>
  <c r="AQ531" i="1"/>
  <c r="AF531" i="1"/>
  <c r="AO531" i="1"/>
  <c r="AE531" i="1"/>
  <c r="AM531" i="1"/>
  <c r="AB531" i="1"/>
  <c r="AN531" i="1"/>
  <c r="AL531" i="1"/>
  <c r="AD531" i="1"/>
  <c r="AA531" i="1"/>
  <c r="AP96" i="1"/>
  <c r="AI96" i="1"/>
  <c r="AQ96" i="1"/>
  <c r="AG96" i="1"/>
  <c r="AO96" i="1"/>
  <c r="AF96" i="1"/>
  <c r="AN96" i="1"/>
  <c r="AE96" i="1"/>
  <c r="AM96" i="1"/>
  <c r="AD96" i="1"/>
  <c r="AB96" i="1"/>
  <c r="AA96" i="1"/>
  <c r="AL96" i="1"/>
  <c r="AJ96" i="1"/>
  <c r="AC96" i="1"/>
  <c r="AK96" i="1"/>
  <c r="AP132" i="1"/>
  <c r="AN132" i="1"/>
  <c r="AE132" i="1"/>
  <c r="AM132" i="1"/>
  <c r="AD132" i="1"/>
  <c r="AL132" i="1"/>
  <c r="AC132" i="1"/>
  <c r="AK132" i="1"/>
  <c r="AB132" i="1"/>
  <c r="AJ132" i="1"/>
  <c r="AA132" i="1"/>
  <c r="AQ132" i="1"/>
  <c r="AG132" i="1"/>
  <c r="AI132" i="1"/>
  <c r="AF132" i="1"/>
  <c r="AO132" i="1"/>
  <c r="AH132" i="1"/>
  <c r="AP164" i="1"/>
  <c r="AL164" i="1"/>
  <c r="AC164" i="1"/>
  <c r="AK164" i="1"/>
  <c r="AB164" i="1"/>
  <c r="AJ164" i="1"/>
  <c r="AA164" i="1"/>
  <c r="AI164" i="1"/>
  <c r="AQ164" i="1"/>
  <c r="AG164" i="1"/>
  <c r="AO164" i="1"/>
  <c r="AF164" i="1"/>
  <c r="AE164" i="1"/>
  <c r="AD164" i="1"/>
  <c r="AN164" i="1"/>
  <c r="AM164" i="1"/>
  <c r="AH164" i="1"/>
  <c r="AG196" i="1"/>
  <c r="AD196" i="1"/>
  <c r="AP232" i="1"/>
  <c r="AO232" i="1"/>
  <c r="AD232" i="1"/>
  <c r="AN232" i="1"/>
  <c r="AB232" i="1"/>
  <c r="AM232" i="1"/>
  <c r="AA232" i="1"/>
  <c r="AL232" i="1"/>
  <c r="AJ232" i="1"/>
  <c r="AH232" i="1"/>
  <c r="AQ232" i="1"/>
  <c r="AF232" i="1"/>
  <c r="AE232" i="1"/>
  <c r="AP264" i="1"/>
  <c r="AA264" i="1"/>
  <c r="AL264" i="1"/>
  <c r="AK264" i="1"/>
  <c r="AJ264" i="1"/>
  <c r="AH264" i="1"/>
  <c r="AF264" i="1"/>
  <c r="AQ264" i="1"/>
  <c r="AC264" i="1"/>
  <c r="AB264" i="1"/>
  <c r="AD296" i="1"/>
  <c r="AC296" i="1"/>
  <c r="AP296" i="1"/>
  <c r="AN296" i="1"/>
  <c r="AK296" i="1"/>
  <c r="AE296" i="1"/>
  <c r="AL296" i="1"/>
  <c r="AI328" i="1"/>
  <c r="AQ328" i="1"/>
  <c r="AP328" i="1"/>
  <c r="AH328" i="1"/>
  <c r="AG328" i="1"/>
  <c r="AF328" i="1"/>
  <c r="AD328" i="1"/>
  <c r="AK360" i="1"/>
  <c r="AJ360" i="1"/>
  <c r="AA360" i="1"/>
  <c r="AQ392" i="1"/>
  <c r="AP392" i="1"/>
  <c r="AO392" i="1"/>
  <c r="AJ392" i="1"/>
  <c r="AG392" i="1"/>
  <c r="AE392" i="1"/>
  <c r="AD392" i="1"/>
  <c r="AC392" i="1"/>
  <c r="AM392" i="1"/>
  <c r="AB392" i="1"/>
  <c r="AL392" i="1"/>
  <c r="AK392" i="1"/>
  <c r="AA392" i="1"/>
  <c r="AH424" i="1"/>
  <c r="AG424" i="1"/>
  <c r="AQ424" i="1"/>
  <c r="AE424" i="1"/>
  <c r="AP424" i="1"/>
  <c r="AC424" i="1"/>
  <c r="AO424" i="1"/>
  <c r="AB424" i="1"/>
  <c r="AM424" i="1"/>
  <c r="AA424" i="1"/>
  <c r="AK424" i="1"/>
  <c r="AI424" i="1"/>
  <c r="AQ456" i="1"/>
  <c r="AK456" i="1"/>
  <c r="AJ456" i="1"/>
  <c r="AG456" i="1"/>
  <c r="AF456" i="1"/>
  <c r="AO456" i="1"/>
  <c r="AE456" i="1"/>
  <c r="AN456" i="1"/>
  <c r="AD456" i="1"/>
  <c r="AM456" i="1"/>
  <c r="AL456" i="1"/>
  <c r="AC456" i="1"/>
  <c r="AB456" i="1"/>
  <c r="AL488" i="1"/>
  <c r="AH488" i="1"/>
  <c r="AC488" i="1"/>
  <c r="AB488" i="1"/>
  <c r="AI488" i="1"/>
  <c r="AN488" i="1"/>
  <c r="AJ488" i="1"/>
  <c r="AK520" i="1"/>
  <c r="AE520" i="1"/>
  <c r="AD520" i="1"/>
  <c r="AC520" i="1"/>
  <c r="AP520" i="1"/>
  <c r="AB520" i="1"/>
  <c r="AO520" i="1"/>
  <c r="AJ520" i="1"/>
  <c r="AM520" i="1"/>
  <c r="AH520" i="1"/>
  <c r="AA369" i="1"/>
  <c r="AC369" i="1"/>
  <c r="AA333" i="1"/>
  <c r="AD374" i="1"/>
  <c r="AQ374" i="1"/>
  <c r="AP314" i="1"/>
  <c r="AN314" i="1"/>
  <c r="AO282" i="1"/>
  <c r="AC310" i="1"/>
  <c r="AJ282" i="1"/>
  <c r="AP278" i="1"/>
  <c r="AJ235" i="1"/>
  <c r="AE218" i="1"/>
  <c r="AC201" i="1"/>
  <c r="AH278" i="1"/>
  <c r="AF278" i="1"/>
  <c r="AG250" i="1"/>
  <c r="AN235" i="1"/>
  <c r="AA199" i="1"/>
  <c r="AB135" i="1"/>
  <c r="AG203" i="1"/>
  <c r="AP171" i="1"/>
  <c r="AP135" i="1"/>
  <c r="AG214" i="1"/>
  <c r="AP199" i="1"/>
  <c r="AJ178" i="1"/>
  <c r="AK146" i="1"/>
  <c r="AN77" i="1"/>
  <c r="AD137" i="1"/>
  <c r="AA129" i="1"/>
  <c r="AF129" i="1"/>
  <c r="AK138" i="1"/>
  <c r="AJ73" i="1"/>
  <c r="AB173" i="1"/>
  <c r="AP98" i="1"/>
  <c r="AL98" i="1"/>
  <c r="AJ94" i="1"/>
  <c r="AA86" i="1"/>
  <c r="AG82" i="1"/>
  <c r="AM190" i="1"/>
  <c r="AJ190" i="1"/>
  <c r="AC177" i="1"/>
  <c r="AO177" i="1"/>
  <c r="AM173" i="1"/>
  <c r="AD169" i="1"/>
  <c r="AI165" i="1"/>
  <c r="AQ157" i="1"/>
  <c r="AI149" i="1"/>
  <c r="AN149" i="1"/>
  <c r="AE145" i="1"/>
  <c r="AC141" i="1"/>
  <c r="AO141" i="1"/>
  <c r="AM133" i="1"/>
  <c r="AE101" i="1"/>
  <c r="AD97" i="1"/>
  <c r="AI118" i="1"/>
  <c r="AO110" i="1"/>
  <c r="AL110" i="1"/>
  <c r="AP425" i="1"/>
  <c r="AN425" i="1"/>
  <c r="AE206" i="1"/>
  <c r="AQ206" i="1"/>
  <c r="AK369" i="1"/>
  <c r="AH369" i="1"/>
  <c r="AN374" i="1"/>
  <c r="AB374" i="1"/>
  <c r="AC314" i="1"/>
  <c r="AD282" i="1"/>
  <c r="AK310" i="1"/>
  <c r="AC282" i="1"/>
  <c r="AG231" i="1"/>
  <c r="AL218" i="1"/>
  <c r="AI278" i="1"/>
  <c r="AO250" i="1"/>
  <c r="AD235" i="1"/>
  <c r="AI199" i="1"/>
  <c r="AN203" i="1"/>
  <c r="AB167" i="1"/>
  <c r="AO203" i="1"/>
  <c r="AH171" i="1"/>
  <c r="AP214" i="1"/>
  <c r="AO214" i="1"/>
  <c r="AC178" i="1"/>
  <c r="AG146" i="1"/>
  <c r="AD146" i="1"/>
  <c r="AO133" i="1"/>
  <c r="AL137" i="1"/>
  <c r="AI129" i="1"/>
  <c r="AN129" i="1"/>
  <c r="AF82" i="1"/>
  <c r="AG138" i="1"/>
  <c r="AD138" i="1"/>
  <c r="AD73" i="1"/>
  <c r="AB169" i="1"/>
  <c r="AG98" i="1"/>
  <c r="AD94" i="1"/>
  <c r="AI86" i="1"/>
  <c r="AO82" i="1"/>
  <c r="AE77" i="1"/>
  <c r="AA173" i="1"/>
  <c r="AN173" i="1"/>
  <c r="AL169" i="1"/>
  <c r="AK141" i="1"/>
  <c r="AA133" i="1"/>
  <c r="AF133" i="1"/>
  <c r="AQ425" i="1"/>
  <c r="AB425" i="1"/>
  <c r="AG206" i="1"/>
  <c r="AB113" i="1"/>
  <c r="AP113" i="1"/>
  <c r="AO113" i="1"/>
  <c r="AH113" i="1"/>
  <c r="AJ113" i="1"/>
  <c r="AG113" i="1"/>
  <c r="AM113" i="1"/>
  <c r="AA113" i="1"/>
  <c r="AD157" i="1"/>
  <c r="AP157" i="1"/>
  <c r="AI189" i="1"/>
  <c r="AH189" i="1"/>
  <c r="AK189" i="1"/>
  <c r="AA189" i="1"/>
  <c r="AN189" i="1"/>
  <c r="AE221" i="1"/>
  <c r="AC221" i="1"/>
  <c r="AP221" i="1"/>
  <c r="AB221" i="1"/>
  <c r="AN221" i="1"/>
  <c r="AL221" i="1"/>
  <c r="AK221" i="1"/>
  <c r="AH221" i="1"/>
  <c r="AG221" i="1"/>
  <c r="AA221" i="1"/>
  <c r="AQ253" i="1"/>
  <c r="AM253" i="1"/>
  <c r="AC253" i="1"/>
  <c r="AL253" i="1"/>
  <c r="AB253" i="1"/>
  <c r="AK253" i="1"/>
  <c r="AJ253" i="1"/>
  <c r="AG253" i="1"/>
  <c r="AF253" i="1"/>
  <c r="AO253" i="1"/>
  <c r="AN253" i="1"/>
  <c r="AE253" i="1"/>
  <c r="AD253" i="1"/>
  <c r="AP289" i="1"/>
  <c r="AJ289" i="1"/>
  <c r="AI289" i="1"/>
  <c r="AG289" i="1"/>
  <c r="AQ289" i="1"/>
  <c r="AF289" i="1"/>
  <c r="AO289" i="1"/>
  <c r="AD289" i="1"/>
  <c r="AL289" i="1"/>
  <c r="AK289" i="1"/>
  <c r="AC289" i="1"/>
  <c r="AB289" i="1"/>
  <c r="AA289" i="1"/>
  <c r="AN289" i="1"/>
  <c r="AP321" i="1"/>
  <c r="AI321" i="1"/>
  <c r="AG321" i="1"/>
  <c r="AQ321" i="1"/>
  <c r="AF321" i="1"/>
  <c r="AO321" i="1"/>
  <c r="AD321" i="1"/>
  <c r="AN321" i="1"/>
  <c r="AC321" i="1"/>
  <c r="AL321" i="1"/>
  <c r="AB321" i="1"/>
  <c r="AK321" i="1"/>
  <c r="AJ321" i="1"/>
  <c r="AA321" i="1"/>
  <c r="AM357" i="1"/>
  <c r="AJ357" i="1"/>
  <c r="AI357" i="1"/>
  <c r="AN357" i="1"/>
  <c r="AP66" i="1"/>
  <c r="AQ66" i="1"/>
  <c r="AC66" i="1"/>
  <c r="AO66" i="1"/>
  <c r="AB66" i="1"/>
  <c r="AN66" i="1"/>
  <c r="AM66" i="1"/>
  <c r="AK66" i="1"/>
  <c r="AH66" i="1"/>
  <c r="AF66" i="1"/>
  <c r="AE66" i="1"/>
  <c r="AL66" i="1"/>
  <c r="AH126" i="1"/>
  <c r="AE126" i="1"/>
  <c r="AB126" i="1"/>
  <c r="AP126" i="1"/>
  <c r="AP162" i="1"/>
  <c r="AN162" i="1"/>
  <c r="AH162" i="1"/>
  <c r="AF162" i="1"/>
  <c r="AK162" i="1"/>
  <c r="AG162" i="1"/>
  <c r="AL202" i="1"/>
  <c r="AJ202" i="1"/>
  <c r="AC202" i="1"/>
  <c r="AD202" i="1"/>
  <c r="AE202" i="1"/>
  <c r="AQ234" i="1"/>
  <c r="AC234" i="1"/>
  <c r="AB234" i="1"/>
  <c r="AP234" i="1"/>
  <c r="AL234" i="1"/>
  <c r="AK234" i="1"/>
  <c r="AF234" i="1"/>
  <c r="AL266" i="1"/>
  <c r="AQ266" i="1"/>
  <c r="AO266" i="1"/>
  <c r="AJ266" i="1"/>
  <c r="AG266" i="1"/>
  <c r="AE266" i="1"/>
  <c r="AD266" i="1"/>
  <c r="AA266" i="1"/>
  <c r="AJ298" i="1"/>
  <c r="AP298" i="1"/>
  <c r="AI298" i="1"/>
  <c r="AH298" i="1"/>
  <c r="AB298" i="1"/>
  <c r="AK330" i="1"/>
  <c r="AJ330" i="1"/>
  <c r="AH330" i="1"/>
  <c r="AE330" i="1"/>
  <c r="AD330" i="1"/>
  <c r="AK362" i="1"/>
  <c r="AP362" i="1"/>
  <c r="AO362" i="1"/>
  <c r="AN362" i="1"/>
  <c r="AG362" i="1"/>
  <c r="AF362" i="1"/>
  <c r="AE362" i="1"/>
  <c r="AD362" i="1"/>
  <c r="AO85" i="1"/>
  <c r="AM85" i="1"/>
  <c r="AL85" i="1"/>
  <c r="AE85" i="1"/>
  <c r="AI377" i="1"/>
  <c r="AH377" i="1"/>
  <c r="AG377" i="1"/>
  <c r="AF377" i="1"/>
  <c r="AB377" i="1"/>
  <c r="AQ377" i="1"/>
  <c r="AP377" i="1"/>
  <c r="AN377" i="1"/>
  <c r="AQ409" i="1"/>
  <c r="AG409" i="1"/>
  <c r="AF409" i="1"/>
  <c r="AP409" i="1"/>
  <c r="AE409" i="1"/>
  <c r="AO409" i="1"/>
  <c r="AC409" i="1"/>
  <c r="AN409" i="1"/>
  <c r="AB409" i="1"/>
  <c r="AM409" i="1"/>
  <c r="AA409" i="1"/>
  <c r="AK409" i="1"/>
  <c r="AJ409" i="1"/>
  <c r="AH441" i="1"/>
  <c r="AF441" i="1"/>
  <c r="AB441" i="1"/>
  <c r="AQ441" i="1"/>
  <c r="AP441" i="1"/>
  <c r="AJ505" i="1"/>
  <c r="AK505" i="1"/>
  <c r="AI505" i="1"/>
  <c r="AC505" i="1"/>
  <c r="AF505" i="1"/>
  <c r="AN537" i="1"/>
  <c r="AC537" i="1"/>
  <c r="AJ537" i="1"/>
  <c r="AI537" i="1"/>
  <c r="AP142" i="1"/>
  <c r="AN142" i="1"/>
  <c r="AF142" i="1"/>
  <c r="AH142" i="1"/>
  <c r="AC142" i="1"/>
  <c r="AQ398" i="1"/>
  <c r="AG398" i="1"/>
  <c r="AF398" i="1"/>
  <c r="AP398" i="1"/>
  <c r="AE398" i="1"/>
  <c r="AO398" i="1"/>
  <c r="AD398" i="1"/>
  <c r="AN398" i="1"/>
  <c r="AC398" i="1"/>
  <c r="AL398" i="1"/>
  <c r="AK398" i="1"/>
  <c r="AA398" i="1"/>
  <c r="AM398" i="1"/>
  <c r="AJ430" i="1"/>
  <c r="AK430" i="1"/>
  <c r="AI430" i="1"/>
  <c r="AG430" i="1"/>
  <c r="AE430" i="1"/>
  <c r="AQ430" i="1"/>
  <c r="AD430" i="1"/>
  <c r="AO430" i="1"/>
  <c r="AC430" i="1"/>
  <c r="AM430" i="1"/>
  <c r="AL430" i="1"/>
  <c r="AA430" i="1"/>
  <c r="AK462" i="1"/>
  <c r="AI462" i="1"/>
  <c r="AH462" i="1"/>
  <c r="AG462" i="1"/>
  <c r="AQ462" i="1"/>
  <c r="AF462" i="1"/>
  <c r="AP462" i="1"/>
  <c r="AO462" i="1"/>
  <c r="AN462" i="1"/>
  <c r="AC462" i="1"/>
  <c r="AB462" i="1"/>
  <c r="AA462" i="1"/>
  <c r="AD494" i="1"/>
  <c r="AN494" i="1"/>
  <c r="AQ494" i="1"/>
  <c r="AL494" i="1"/>
  <c r="AQ526" i="1"/>
  <c r="AP526" i="1"/>
  <c r="AL526" i="1"/>
  <c r="AK526" i="1"/>
  <c r="AJ91" i="1"/>
  <c r="AQ91" i="1"/>
  <c r="AF91" i="1"/>
  <c r="AO91" i="1"/>
  <c r="AE91" i="1"/>
  <c r="AN91" i="1"/>
  <c r="AD91" i="1"/>
  <c r="AM91" i="1"/>
  <c r="AC91" i="1"/>
  <c r="AL91" i="1"/>
  <c r="AA91" i="1"/>
  <c r="AK91" i="1"/>
  <c r="AI91" i="1"/>
  <c r="AG91" i="1"/>
  <c r="AJ123" i="1"/>
  <c r="AK123" i="1"/>
  <c r="AI123" i="1"/>
  <c r="AG123" i="1"/>
  <c r="AQ123" i="1"/>
  <c r="AF123" i="1"/>
  <c r="AO123" i="1"/>
  <c r="AE123" i="1"/>
  <c r="AM123" i="1"/>
  <c r="AC123" i="1"/>
  <c r="AD123" i="1"/>
  <c r="AA123" i="1"/>
  <c r="AN123" i="1"/>
  <c r="AL123" i="1"/>
  <c r="AJ155" i="1"/>
  <c r="AI155" i="1"/>
  <c r="AG155" i="1"/>
  <c r="AQ155" i="1"/>
  <c r="AF155" i="1"/>
  <c r="AO155" i="1"/>
  <c r="AE155" i="1"/>
  <c r="AN155" i="1"/>
  <c r="AD155" i="1"/>
  <c r="AM155" i="1"/>
  <c r="AC155" i="1"/>
  <c r="AL155" i="1"/>
  <c r="AA155" i="1"/>
  <c r="AK155" i="1"/>
  <c r="AJ187" i="1"/>
  <c r="AN187" i="1"/>
  <c r="AL187" i="1"/>
  <c r="AD187" i="1"/>
  <c r="AB187" i="1"/>
  <c r="AA187" i="1"/>
  <c r="AP219" i="1"/>
  <c r="AA219" i="1"/>
  <c r="AN219" i="1"/>
  <c r="AK219" i="1"/>
  <c r="AJ219" i="1"/>
  <c r="AH219" i="1"/>
  <c r="AG219" i="1"/>
  <c r="AQ219" i="1"/>
  <c r="AD219" i="1"/>
  <c r="AB219" i="1"/>
  <c r="AM219" i="1"/>
  <c r="AJ251" i="1"/>
  <c r="AH251" i="1"/>
  <c r="AG251" i="1"/>
  <c r="AD251" i="1"/>
  <c r="AQ251" i="1"/>
  <c r="AB251" i="1"/>
  <c r="AP251" i="1"/>
  <c r="AA251" i="1"/>
  <c r="AN251" i="1"/>
  <c r="AK251" i="1"/>
  <c r="AM251" i="1"/>
  <c r="AO283" i="1"/>
  <c r="AN283" i="1"/>
  <c r="AM283" i="1"/>
  <c r="AJ283" i="1"/>
  <c r="AH283" i="1"/>
  <c r="AC283" i="1"/>
  <c r="AB283" i="1"/>
  <c r="AE283" i="1"/>
  <c r="AP347" i="1"/>
  <c r="AQ347" i="1"/>
  <c r="AE347" i="1"/>
  <c r="AN347" i="1"/>
  <c r="AD347" i="1"/>
  <c r="AM347" i="1"/>
  <c r="AC347" i="1"/>
  <c r="AL347" i="1"/>
  <c r="AB347" i="1"/>
  <c r="AK347" i="1"/>
  <c r="AA347" i="1"/>
  <c r="AJ347" i="1"/>
  <c r="AI347" i="1"/>
  <c r="AF347" i="1"/>
  <c r="AQ379" i="1"/>
  <c r="AL379" i="1"/>
  <c r="AA379" i="1"/>
  <c r="AK379" i="1"/>
  <c r="AJ379" i="1"/>
  <c r="AF379" i="1"/>
  <c r="AE379" i="1"/>
  <c r="AO379" i="1"/>
  <c r="AD379" i="1"/>
  <c r="AN379" i="1"/>
  <c r="AM379" i="1"/>
  <c r="AC379" i="1"/>
  <c r="AB379" i="1"/>
  <c r="AP411" i="1"/>
  <c r="AM411" i="1"/>
  <c r="AD411" i="1"/>
  <c r="AL411" i="1"/>
  <c r="AC411" i="1"/>
  <c r="AK411" i="1"/>
  <c r="AB411" i="1"/>
  <c r="AJ411" i="1"/>
  <c r="AA411" i="1"/>
  <c r="AI411" i="1"/>
  <c r="AQ411" i="1"/>
  <c r="AG411" i="1"/>
  <c r="AO411" i="1"/>
  <c r="AN411" i="1"/>
  <c r="AF411" i="1"/>
  <c r="AE411" i="1"/>
  <c r="AI475" i="1"/>
  <c r="AE475" i="1"/>
  <c r="AD475" i="1"/>
  <c r="AC475" i="1"/>
  <c r="AN475" i="1"/>
  <c r="AL475" i="1"/>
  <c r="AQ507" i="1"/>
  <c r="AJ507" i="1"/>
  <c r="AL507" i="1"/>
  <c r="AB507" i="1"/>
  <c r="AK539" i="1"/>
  <c r="AG539" i="1"/>
  <c r="AQ539" i="1"/>
  <c r="AF539" i="1"/>
  <c r="AO539" i="1"/>
  <c r="AE539" i="1"/>
  <c r="AN539" i="1"/>
  <c r="AD539" i="1"/>
  <c r="AM539" i="1"/>
  <c r="AB539" i="1"/>
  <c r="AJ539" i="1"/>
  <c r="AL539" i="1"/>
  <c r="AI539" i="1"/>
  <c r="AA539" i="1"/>
  <c r="AE374" i="1"/>
  <c r="AJ374" i="1"/>
  <c r="AD310" i="1"/>
  <c r="AK282" i="1"/>
  <c r="AH282" i="1"/>
  <c r="AN250" i="1"/>
  <c r="AM246" i="1"/>
  <c r="AE205" i="1"/>
  <c r="AC218" i="1"/>
  <c r="AA278" i="1"/>
  <c r="AA203" i="1"/>
  <c r="AO186" i="1"/>
  <c r="AP167" i="1"/>
  <c r="AH214" i="1"/>
  <c r="AL186" i="1"/>
  <c r="AK178" i="1"/>
  <c r="AO146" i="1"/>
  <c r="AL146" i="1"/>
  <c r="AP141" i="1"/>
  <c r="AE137" i="1"/>
  <c r="AQ129" i="1"/>
  <c r="AF98" i="1"/>
  <c r="AJ169" i="1"/>
  <c r="AO138" i="1"/>
  <c r="AL138" i="1"/>
  <c r="AL73" i="1"/>
  <c r="AO98" i="1"/>
  <c r="AP94" i="1"/>
  <c r="AL94" i="1"/>
  <c r="AQ86" i="1"/>
  <c r="AI82" i="1"/>
  <c r="AQ173" i="1"/>
  <c r="AG173" i="1"/>
  <c r="AE169" i="1"/>
  <c r="AD141" i="1"/>
  <c r="AI133" i="1"/>
  <c r="AN133" i="1"/>
  <c r="AF425" i="1"/>
  <c r="AJ425" i="1"/>
  <c r="AP53" i="1"/>
  <c r="AM53" i="1"/>
  <c r="AL53" i="1"/>
  <c r="AK53" i="1"/>
  <c r="AH53" i="1"/>
  <c r="AE53" i="1"/>
  <c r="AB53" i="1"/>
  <c r="AQ53" i="1"/>
  <c r="AD53" i="1"/>
  <c r="AC53" i="1"/>
  <c r="AO53" i="1"/>
  <c r="AA53" i="1"/>
  <c r="AJ121" i="1"/>
  <c r="AH121" i="1"/>
  <c r="AG121" i="1"/>
  <c r="AB121" i="1"/>
  <c r="AP121" i="1"/>
  <c r="AO121" i="1"/>
  <c r="AL121" i="1"/>
  <c r="AN161" i="1"/>
  <c r="AQ161" i="1"/>
  <c r="AG193" i="1"/>
  <c r="AA193" i="1"/>
  <c r="AO225" i="1"/>
  <c r="AP225" i="1"/>
  <c r="AD225" i="1"/>
  <c r="AF225" i="1"/>
  <c r="AQ261" i="1"/>
  <c r="AN261" i="1"/>
  <c r="AD261" i="1"/>
  <c r="AM261" i="1"/>
  <c r="AC261" i="1"/>
  <c r="AL261" i="1"/>
  <c r="AB261" i="1"/>
  <c r="AK261" i="1"/>
  <c r="AJ261" i="1"/>
  <c r="AG261" i="1"/>
  <c r="AO261" i="1"/>
  <c r="AF261" i="1"/>
  <c r="AE261" i="1"/>
  <c r="AP293" i="1"/>
  <c r="AI293" i="1"/>
  <c r="AG293" i="1"/>
  <c r="AQ293" i="1"/>
  <c r="AF293" i="1"/>
  <c r="AO293" i="1"/>
  <c r="AD293" i="1"/>
  <c r="AN293" i="1"/>
  <c r="AC293" i="1"/>
  <c r="AL293" i="1"/>
  <c r="AK293" i="1"/>
  <c r="AJ293" i="1"/>
  <c r="AB293" i="1"/>
  <c r="AA293" i="1"/>
  <c r="AP325" i="1"/>
  <c r="AN325" i="1"/>
  <c r="AC325" i="1"/>
  <c r="AL325" i="1"/>
  <c r="AB325" i="1"/>
  <c r="AK325" i="1"/>
  <c r="AA325" i="1"/>
  <c r="AJ325" i="1"/>
  <c r="AI325" i="1"/>
  <c r="AG325" i="1"/>
  <c r="AQ325" i="1"/>
  <c r="AO325" i="1"/>
  <c r="AF325" i="1"/>
  <c r="AD325" i="1"/>
  <c r="AO361" i="1"/>
  <c r="AA361" i="1"/>
  <c r="AP70" i="1"/>
  <c r="AO70" i="1"/>
  <c r="AB70" i="1"/>
  <c r="AN70" i="1"/>
  <c r="AM70" i="1"/>
  <c r="AK70" i="1"/>
  <c r="AH70" i="1"/>
  <c r="AF70" i="1"/>
  <c r="AE70" i="1"/>
  <c r="AC70" i="1"/>
  <c r="AQ70" i="1"/>
  <c r="AG70" i="1"/>
  <c r="AP130" i="1"/>
  <c r="AN130" i="1"/>
  <c r="AH130" i="1"/>
  <c r="AM130" i="1"/>
  <c r="AF130" i="1"/>
  <c r="AL130" i="1"/>
  <c r="AA130" i="1"/>
  <c r="AP166" i="1"/>
  <c r="AH166" i="1"/>
  <c r="AF166" i="1"/>
  <c r="AN166" i="1"/>
  <c r="AB166" i="1"/>
  <c r="AC206" i="1"/>
  <c r="AH206" i="1"/>
  <c r="AQ238" i="1"/>
  <c r="AF238" i="1"/>
  <c r="AP238" i="1"/>
  <c r="AE238" i="1"/>
  <c r="AN238" i="1"/>
  <c r="AD238" i="1"/>
  <c r="AM238" i="1"/>
  <c r="AC238" i="1"/>
  <c r="AL238" i="1"/>
  <c r="AB238" i="1"/>
  <c r="AK238" i="1"/>
  <c r="AA238" i="1"/>
  <c r="AJ238" i="1"/>
  <c r="AH238" i="1"/>
  <c r="AP270" i="1"/>
  <c r="AD270" i="1"/>
  <c r="AO270" i="1"/>
  <c r="AB270" i="1"/>
  <c r="AM270" i="1"/>
  <c r="AA270" i="1"/>
  <c r="AL270" i="1"/>
  <c r="AI270" i="1"/>
  <c r="AQ270" i="1"/>
  <c r="AH270" i="1"/>
  <c r="AG270" i="1"/>
  <c r="AE270" i="1"/>
  <c r="AJ302" i="1"/>
  <c r="AP302" i="1"/>
  <c r="AI302" i="1"/>
  <c r="AB302" i="1"/>
  <c r="AK366" i="1"/>
  <c r="AH366" i="1"/>
  <c r="AG366" i="1"/>
  <c r="AF366" i="1"/>
  <c r="AE366" i="1"/>
  <c r="AC366" i="1"/>
  <c r="AP366" i="1"/>
  <c r="AO366" i="1"/>
  <c r="AM366" i="1"/>
  <c r="AO89" i="1"/>
  <c r="AM89" i="1"/>
  <c r="AN89" i="1"/>
  <c r="AA89" i="1"/>
  <c r="AH89" i="1"/>
  <c r="AQ381" i="1"/>
  <c r="AJ381" i="1"/>
  <c r="AG381" i="1"/>
  <c r="AF381" i="1"/>
  <c r="AP381" i="1"/>
  <c r="AE381" i="1"/>
  <c r="AO381" i="1"/>
  <c r="AC381" i="1"/>
  <c r="AN381" i="1"/>
  <c r="AB381" i="1"/>
  <c r="AM381" i="1"/>
  <c r="AK381" i="1"/>
  <c r="AA381" i="1"/>
  <c r="AQ413" i="1"/>
  <c r="AJ413" i="1"/>
  <c r="AG413" i="1"/>
  <c r="AF413" i="1"/>
  <c r="AP413" i="1"/>
  <c r="AE413" i="1"/>
  <c r="AO413" i="1"/>
  <c r="AC413" i="1"/>
  <c r="AN413" i="1"/>
  <c r="AB413" i="1"/>
  <c r="AM413" i="1"/>
  <c r="AK413" i="1"/>
  <c r="AA413" i="1"/>
  <c r="AL445" i="1"/>
  <c r="AQ445" i="1"/>
  <c r="AI445" i="1"/>
  <c r="AH445" i="1"/>
  <c r="AE445" i="1"/>
  <c r="AC445" i="1"/>
  <c r="AA445" i="1"/>
  <c r="AM477" i="1"/>
  <c r="AK477" i="1"/>
  <c r="AK509" i="1"/>
  <c r="AM509" i="1"/>
  <c r="AF509" i="1"/>
  <c r="AE509" i="1"/>
  <c r="AD509" i="1"/>
  <c r="AI541" i="1"/>
  <c r="AA541" i="1"/>
  <c r="AK541" i="1"/>
  <c r="AP170" i="1"/>
  <c r="AN170" i="1"/>
  <c r="AH170" i="1"/>
  <c r="AF170" i="1"/>
  <c r="AL170" i="1"/>
  <c r="AA170" i="1"/>
  <c r="AQ402" i="1"/>
  <c r="AK402" i="1"/>
  <c r="AG402" i="1"/>
  <c r="AF402" i="1"/>
  <c r="AP402" i="1"/>
  <c r="AE402" i="1"/>
  <c r="AO402" i="1"/>
  <c r="AD402" i="1"/>
  <c r="AN402" i="1"/>
  <c r="AM402" i="1"/>
  <c r="AL402" i="1"/>
  <c r="AC402" i="1"/>
  <c r="AA402" i="1"/>
  <c r="AN434" i="1"/>
  <c r="AG434" i="1"/>
  <c r="AF434" i="1"/>
  <c r="AD434" i="1"/>
  <c r="AB434" i="1"/>
  <c r="AP434" i="1"/>
  <c r="AI434" i="1"/>
  <c r="AD498" i="1"/>
  <c r="AA498" i="1"/>
  <c r="AQ498" i="1"/>
  <c r="AP498" i="1"/>
  <c r="AI498" i="1"/>
  <c r="AN498" i="1"/>
  <c r="AH498" i="1"/>
  <c r="AI530" i="1"/>
  <c r="AQ530" i="1"/>
  <c r="AN530" i="1"/>
  <c r="AK530" i="1"/>
  <c r="AG530" i="1"/>
  <c r="AC530" i="1"/>
  <c r="AD530" i="1"/>
  <c r="AJ95" i="1"/>
  <c r="AG95" i="1"/>
  <c r="AQ95" i="1"/>
  <c r="AF95" i="1"/>
  <c r="AO95" i="1"/>
  <c r="AE95" i="1"/>
  <c r="AN95" i="1"/>
  <c r="AD95" i="1"/>
  <c r="AM95" i="1"/>
  <c r="AC95" i="1"/>
  <c r="AL95" i="1"/>
  <c r="AK95" i="1"/>
  <c r="AI95" i="1"/>
  <c r="AA95" i="1"/>
  <c r="AJ127" i="1"/>
  <c r="AQ127" i="1"/>
  <c r="AF127" i="1"/>
  <c r="AO127" i="1"/>
  <c r="AE127" i="1"/>
  <c r="AN127" i="1"/>
  <c r="AD127" i="1"/>
  <c r="AM127" i="1"/>
  <c r="AC127" i="1"/>
  <c r="AL127" i="1"/>
  <c r="AA127" i="1"/>
  <c r="AI127" i="1"/>
  <c r="AK127" i="1"/>
  <c r="AG127" i="1"/>
  <c r="AJ159" i="1"/>
  <c r="AO159" i="1"/>
  <c r="AE159" i="1"/>
  <c r="AN159" i="1"/>
  <c r="AD159" i="1"/>
  <c r="AM159" i="1"/>
  <c r="AC159" i="1"/>
  <c r="AL159" i="1"/>
  <c r="AA159" i="1"/>
  <c r="AK159" i="1"/>
  <c r="AI159" i="1"/>
  <c r="AQ159" i="1"/>
  <c r="AG159" i="1"/>
  <c r="AF159" i="1"/>
  <c r="AJ191" i="1"/>
  <c r="AC191" i="1"/>
  <c r="AN191" i="1"/>
  <c r="AM191" i="1"/>
  <c r="AF191" i="1"/>
  <c r="AD191" i="1"/>
  <c r="AO191" i="1"/>
  <c r="AQ223" i="1"/>
  <c r="AO223" i="1"/>
  <c r="AB223" i="1"/>
  <c r="AI255" i="1"/>
  <c r="AQ255" i="1"/>
  <c r="AO255" i="1"/>
  <c r="AK255" i="1"/>
  <c r="AH255" i="1"/>
  <c r="AG255" i="1"/>
  <c r="AC255" i="1"/>
  <c r="AA255" i="1"/>
  <c r="AK287" i="1"/>
  <c r="AF287" i="1"/>
  <c r="AO319" i="1"/>
  <c r="AN319" i="1"/>
  <c r="AF319" i="1"/>
  <c r="AP351" i="1"/>
  <c r="AM351" i="1"/>
  <c r="AC351" i="1"/>
  <c r="AL351" i="1"/>
  <c r="AB351" i="1"/>
  <c r="AK351" i="1"/>
  <c r="AA351" i="1"/>
  <c r="AJ351" i="1"/>
  <c r="AI351" i="1"/>
  <c r="AF351" i="1"/>
  <c r="AQ351" i="1"/>
  <c r="AN351" i="1"/>
  <c r="AE351" i="1"/>
  <c r="AD351" i="1"/>
  <c r="AP383" i="1"/>
  <c r="AN383" i="1"/>
  <c r="AE383" i="1"/>
  <c r="AM383" i="1"/>
  <c r="AD383" i="1"/>
  <c r="AL383" i="1"/>
  <c r="AC383" i="1"/>
  <c r="AK383" i="1"/>
  <c r="AB383" i="1"/>
  <c r="AJ383" i="1"/>
  <c r="AA383" i="1"/>
  <c r="AI383" i="1"/>
  <c r="AQ383" i="1"/>
  <c r="AO383" i="1"/>
  <c r="AG383" i="1"/>
  <c r="AF383" i="1"/>
  <c r="AP415" i="1"/>
  <c r="AN415" i="1"/>
  <c r="AE415" i="1"/>
  <c r="AM415" i="1"/>
  <c r="AD415" i="1"/>
  <c r="AL415" i="1"/>
  <c r="AC415" i="1"/>
  <c r="AK415" i="1"/>
  <c r="AB415" i="1"/>
  <c r="AJ415" i="1"/>
  <c r="AA415" i="1"/>
  <c r="AI415" i="1"/>
  <c r="AQ415" i="1"/>
  <c r="AO415" i="1"/>
  <c r="AG415" i="1"/>
  <c r="AF415" i="1"/>
  <c r="AP447" i="1"/>
  <c r="AN447" i="1"/>
  <c r="AL447" i="1"/>
  <c r="AH479" i="1"/>
  <c r="AF479" i="1"/>
  <c r="AE479" i="1"/>
  <c r="AQ479" i="1"/>
  <c r="AC479" i="1"/>
  <c r="AP479" i="1"/>
  <c r="AB479" i="1"/>
  <c r="AN479" i="1"/>
  <c r="AL479" i="1"/>
  <c r="AI479" i="1"/>
  <c r="AK511" i="1"/>
  <c r="AO511" i="1"/>
  <c r="AE511" i="1"/>
  <c r="AN511" i="1"/>
  <c r="AD511" i="1"/>
  <c r="AM511" i="1"/>
  <c r="AB511" i="1"/>
  <c r="AL511" i="1"/>
  <c r="AA511" i="1"/>
  <c r="AJ511" i="1"/>
  <c r="AG511" i="1"/>
  <c r="AQ511" i="1"/>
  <c r="AI511" i="1"/>
  <c r="AF511" i="1"/>
  <c r="AK543" i="1"/>
  <c r="AG543" i="1"/>
  <c r="AQ543" i="1"/>
  <c r="AF543" i="1"/>
  <c r="AO543" i="1"/>
  <c r="AE543" i="1"/>
  <c r="AN543" i="1"/>
  <c r="AD543" i="1"/>
  <c r="AM543" i="1"/>
  <c r="AB543" i="1"/>
  <c r="AJ543" i="1"/>
  <c r="AL543" i="1"/>
  <c r="AI543" i="1"/>
  <c r="AA543" i="1"/>
  <c r="AD314" i="1"/>
  <c r="AB310" i="1"/>
  <c r="AQ310" i="1"/>
  <c r="AF282" i="1"/>
  <c r="AE250" i="1"/>
  <c r="AD246" i="1"/>
  <c r="AJ237" i="1"/>
  <c r="AM199" i="1"/>
  <c r="AG186" i="1"/>
  <c r="AP186" i="1"/>
  <c r="AI203" i="1"/>
  <c r="AM186" i="1"/>
  <c r="AA186" i="1"/>
  <c r="AA146" i="1"/>
  <c r="AE146" i="1"/>
  <c r="AP173" i="1"/>
  <c r="AE138" i="1"/>
  <c r="AH141" i="1"/>
  <c r="AA98" i="1"/>
  <c r="AJ86" i="1"/>
  <c r="AC173" i="1"/>
  <c r="AO173" i="1"/>
  <c r="AL141" i="1"/>
  <c r="AQ133" i="1"/>
  <c r="AG425" i="1"/>
  <c r="AL425" i="1"/>
  <c r="AL206" i="1"/>
  <c r="AP69" i="1"/>
  <c r="AE69" i="1"/>
  <c r="AD69" i="1"/>
  <c r="AQ69" i="1"/>
  <c r="AC69" i="1"/>
  <c r="AO69" i="1"/>
  <c r="AB69" i="1"/>
  <c r="AM69" i="1"/>
  <c r="AL69" i="1"/>
  <c r="AK69" i="1"/>
  <c r="AH69" i="1"/>
  <c r="AI69" i="1"/>
  <c r="AA69" i="1"/>
  <c r="AP125" i="1"/>
  <c r="AF125" i="1"/>
  <c r="AI125" i="1"/>
  <c r="AJ125" i="1"/>
  <c r="AE165" i="1"/>
  <c r="AB165" i="1"/>
  <c r="AP197" i="1"/>
  <c r="AD197" i="1"/>
  <c r="AO197" i="1"/>
  <c r="AB197" i="1"/>
  <c r="AN197" i="1"/>
  <c r="AA197" i="1"/>
  <c r="AL197" i="1"/>
  <c r="AI197" i="1"/>
  <c r="AH197" i="1"/>
  <c r="AQ197" i="1"/>
  <c r="AG197" i="1"/>
  <c r="AF197" i="1"/>
  <c r="AJ229" i="1"/>
  <c r="AB229" i="1"/>
  <c r="AP229" i="1"/>
  <c r="AN229" i="1"/>
  <c r="AD229" i="1"/>
  <c r="AK229" i="1"/>
  <c r="AP265" i="1"/>
  <c r="AG265" i="1"/>
  <c r="AQ265" i="1"/>
  <c r="AF265" i="1"/>
  <c r="AO265" i="1"/>
  <c r="AD265" i="1"/>
  <c r="AN265" i="1"/>
  <c r="AC265" i="1"/>
  <c r="AL265" i="1"/>
  <c r="AB265" i="1"/>
  <c r="AK265" i="1"/>
  <c r="AA265" i="1"/>
  <c r="AJ265" i="1"/>
  <c r="AI265" i="1"/>
  <c r="AP297" i="1"/>
  <c r="AL297" i="1"/>
  <c r="AB297" i="1"/>
  <c r="AK297" i="1"/>
  <c r="AA297" i="1"/>
  <c r="AJ297" i="1"/>
  <c r="AI297" i="1"/>
  <c r="AG297" i="1"/>
  <c r="AQ297" i="1"/>
  <c r="AO297" i="1"/>
  <c r="AN297" i="1"/>
  <c r="AF297" i="1"/>
  <c r="AD297" i="1"/>
  <c r="AC297" i="1"/>
  <c r="AK329" i="1"/>
  <c r="AN329" i="1"/>
  <c r="AB329" i="1"/>
  <c r="AM329" i="1"/>
  <c r="AL329" i="1"/>
  <c r="AJ329" i="1"/>
  <c r="AG329" i="1"/>
  <c r="AF329" i="1"/>
  <c r="AO329" i="1"/>
  <c r="AE329" i="1"/>
  <c r="AD329" i="1"/>
  <c r="AH365" i="1"/>
  <c r="AN365" i="1"/>
  <c r="AM365" i="1"/>
  <c r="AI365" i="1"/>
  <c r="AF365" i="1"/>
  <c r="AE365" i="1"/>
  <c r="AB365" i="1"/>
  <c r="AP365" i="1"/>
  <c r="AO365" i="1"/>
  <c r="AA365" i="1"/>
  <c r="AP74" i="1"/>
  <c r="AA74" i="1"/>
  <c r="AN74" i="1"/>
  <c r="AM74" i="1"/>
  <c r="AI74" i="1"/>
  <c r="AH74" i="1"/>
  <c r="AC74" i="1"/>
  <c r="AG74" i="1"/>
  <c r="AF74" i="1"/>
  <c r="AQ74" i="1"/>
  <c r="AE74" i="1"/>
  <c r="AH134" i="1"/>
  <c r="AE134" i="1"/>
  <c r="AK134" i="1"/>
  <c r="AG134" i="1"/>
  <c r="AP174" i="1"/>
  <c r="AN174" i="1"/>
  <c r="AH174" i="1"/>
  <c r="AF174" i="1"/>
  <c r="AC174" i="1"/>
  <c r="AP210" i="1"/>
  <c r="AB210" i="1"/>
  <c r="AO210" i="1"/>
  <c r="AL210" i="1"/>
  <c r="AJ210" i="1"/>
  <c r="AH210" i="1"/>
  <c r="AG210" i="1"/>
  <c r="AE210" i="1"/>
  <c r="AD210" i="1"/>
  <c r="AI210" i="1"/>
  <c r="AN242" i="1"/>
  <c r="AM242" i="1"/>
  <c r="AE242" i="1"/>
  <c r="AC242" i="1"/>
  <c r="AF242" i="1"/>
  <c r="AM274" i="1"/>
  <c r="AI274" i="1"/>
  <c r="AH274" i="1"/>
  <c r="AG274" i="1"/>
  <c r="AE274" i="1"/>
  <c r="AP274" i="1"/>
  <c r="AO274" i="1"/>
  <c r="AD274" i="1"/>
  <c r="AB274" i="1"/>
  <c r="AQ274" i="1"/>
  <c r="AO306" i="1"/>
  <c r="AJ306" i="1"/>
  <c r="AB306" i="1"/>
  <c r="AQ338" i="1"/>
  <c r="AE338" i="1"/>
  <c r="AD338" i="1"/>
  <c r="AC338" i="1"/>
  <c r="AB338" i="1"/>
  <c r="AM338" i="1"/>
  <c r="AL338" i="1"/>
  <c r="AK338" i="1"/>
  <c r="AJ338" i="1"/>
  <c r="AE370" i="1"/>
  <c r="AD370" i="1"/>
  <c r="AP370" i="1"/>
  <c r="AN370" i="1"/>
  <c r="AK370" i="1"/>
  <c r="AH370" i="1"/>
  <c r="AG370" i="1"/>
  <c r="AF370" i="1"/>
  <c r="AO93" i="1"/>
  <c r="AM93" i="1"/>
  <c r="AQ93" i="1"/>
  <c r="AQ385" i="1"/>
  <c r="AK385" i="1"/>
  <c r="AJ385" i="1"/>
  <c r="AG385" i="1"/>
  <c r="AF385" i="1"/>
  <c r="AP385" i="1"/>
  <c r="AE385" i="1"/>
  <c r="AO385" i="1"/>
  <c r="AC385" i="1"/>
  <c r="AN385" i="1"/>
  <c r="AM385" i="1"/>
  <c r="AB385" i="1"/>
  <c r="AA385" i="1"/>
  <c r="AQ417" i="1"/>
  <c r="AK417" i="1"/>
  <c r="AJ417" i="1"/>
  <c r="AG417" i="1"/>
  <c r="AF417" i="1"/>
  <c r="AP417" i="1"/>
  <c r="AE417" i="1"/>
  <c r="AO417" i="1"/>
  <c r="AC417" i="1"/>
  <c r="AB417" i="1"/>
  <c r="AA417" i="1"/>
  <c r="AN417" i="1"/>
  <c r="AM417" i="1"/>
  <c r="AH449" i="1"/>
  <c r="AF449" i="1"/>
  <c r="AD449" i="1"/>
  <c r="AC449" i="1"/>
  <c r="AN449" i="1"/>
  <c r="AB449" i="1"/>
  <c r="AM449" i="1"/>
  <c r="AL449" i="1"/>
  <c r="AJ449" i="1"/>
  <c r="AQ513" i="1"/>
  <c r="AC513" i="1"/>
  <c r="AH78" i="1"/>
  <c r="AO78" i="1"/>
  <c r="AN78" i="1"/>
  <c r="AI78" i="1"/>
  <c r="AG78" i="1"/>
  <c r="AF78" i="1"/>
  <c r="AQ78" i="1"/>
  <c r="AP78" i="1"/>
  <c r="AE78" i="1"/>
  <c r="AC78" i="1"/>
  <c r="AB78" i="1"/>
  <c r="AM182" i="1"/>
  <c r="AJ182" i="1"/>
  <c r="AH182" i="1"/>
  <c r="AG182" i="1"/>
  <c r="AF182" i="1"/>
  <c r="AE182" i="1"/>
  <c r="AP182" i="1"/>
  <c r="AO182" i="1"/>
  <c r="AB182" i="1"/>
  <c r="AQ406" i="1"/>
  <c r="AL406" i="1"/>
  <c r="AK406" i="1"/>
  <c r="AG406" i="1"/>
  <c r="AF406" i="1"/>
  <c r="AP406" i="1"/>
  <c r="AE406" i="1"/>
  <c r="AD406" i="1"/>
  <c r="AC406" i="1"/>
  <c r="AA406" i="1"/>
  <c r="AO406" i="1"/>
  <c r="AN406" i="1"/>
  <c r="AM406" i="1"/>
  <c r="AL438" i="1"/>
  <c r="AA438" i="1"/>
  <c r="AK438" i="1"/>
  <c r="AJ438" i="1"/>
  <c r="AH438" i="1"/>
  <c r="AG438" i="1"/>
  <c r="AQ438" i="1"/>
  <c r="AF438" i="1"/>
  <c r="AC438" i="1"/>
  <c r="AB438" i="1"/>
  <c r="AP438" i="1"/>
  <c r="AO438" i="1"/>
  <c r="AB470" i="1"/>
  <c r="AN470" i="1"/>
  <c r="AK470" i="1"/>
  <c r="AI470" i="1"/>
  <c r="AF470" i="1"/>
  <c r="AE470" i="1"/>
  <c r="AC470" i="1"/>
  <c r="AH502" i="1"/>
  <c r="AG502" i="1"/>
  <c r="AF502" i="1"/>
  <c r="AQ502" i="1"/>
  <c r="AB502" i="1"/>
  <c r="AP502" i="1"/>
  <c r="AA502" i="1"/>
  <c r="AJ502" i="1"/>
  <c r="AO502" i="1"/>
  <c r="AI502" i="1"/>
  <c r="AP534" i="1"/>
  <c r="AL534" i="1"/>
  <c r="AK534" i="1"/>
  <c r="AA534" i="1"/>
  <c r="AJ99" i="1"/>
  <c r="AI99" i="1"/>
  <c r="AG99" i="1"/>
  <c r="AQ99" i="1"/>
  <c r="AF99" i="1"/>
  <c r="AO99" i="1"/>
  <c r="AE99" i="1"/>
  <c r="AN99" i="1"/>
  <c r="AD99" i="1"/>
  <c r="AM99" i="1"/>
  <c r="AL99" i="1"/>
  <c r="AC99" i="1"/>
  <c r="AA99" i="1"/>
  <c r="AK99" i="1"/>
  <c r="AH99" i="1"/>
  <c r="AJ131" i="1"/>
  <c r="AN131" i="1"/>
  <c r="AD131" i="1"/>
  <c r="AM131" i="1"/>
  <c r="AC131" i="1"/>
  <c r="AL131" i="1"/>
  <c r="AA131" i="1"/>
  <c r="AK131" i="1"/>
  <c r="AI131" i="1"/>
  <c r="AQ131" i="1"/>
  <c r="AF131" i="1"/>
  <c r="AO131" i="1"/>
  <c r="AG131" i="1"/>
  <c r="AE131" i="1"/>
  <c r="AH131" i="1"/>
  <c r="AJ163" i="1"/>
  <c r="AL163" i="1"/>
  <c r="AA163" i="1"/>
  <c r="AK163" i="1"/>
  <c r="AI163" i="1"/>
  <c r="AG163" i="1"/>
  <c r="AQ163" i="1"/>
  <c r="AF163" i="1"/>
  <c r="AO163" i="1"/>
  <c r="AE163" i="1"/>
  <c r="AN163" i="1"/>
  <c r="AM163" i="1"/>
  <c r="AD163" i="1"/>
  <c r="AC163" i="1"/>
  <c r="AH163" i="1"/>
  <c r="AH195" i="1"/>
  <c r="AF195" i="1"/>
  <c r="AE195" i="1"/>
  <c r="AC195" i="1"/>
  <c r="AP195" i="1"/>
  <c r="AM195" i="1"/>
  <c r="AJ195" i="1"/>
  <c r="AO195" i="1"/>
  <c r="AD195" i="1"/>
  <c r="AP227" i="1"/>
  <c r="AN227" i="1"/>
  <c r="AI227" i="1"/>
  <c r="AA227" i="1"/>
  <c r="AH227" i="1"/>
  <c r="AA259" i="1"/>
  <c r="AO259" i="1"/>
  <c r="AN259" i="1"/>
  <c r="AJ259" i="1"/>
  <c r="AI259" i="1"/>
  <c r="AF259" i="1"/>
  <c r="AB259" i="1"/>
  <c r="AM259" i="1"/>
  <c r="AP291" i="1"/>
  <c r="AB291" i="1"/>
  <c r="AO291" i="1"/>
  <c r="AM291" i="1"/>
  <c r="AJ291" i="1"/>
  <c r="AH291" i="1"/>
  <c r="AG291" i="1"/>
  <c r="AF291" i="1"/>
  <c r="AE291" i="1"/>
  <c r="AO323" i="1"/>
  <c r="AH323" i="1"/>
  <c r="AP355" i="1"/>
  <c r="AI355" i="1"/>
  <c r="AF355" i="1"/>
  <c r="AQ355" i="1"/>
  <c r="AE355" i="1"/>
  <c r="AN355" i="1"/>
  <c r="AD355" i="1"/>
  <c r="AM355" i="1"/>
  <c r="AC355" i="1"/>
  <c r="AL355" i="1"/>
  <c r="AB355" i="1"/>
  <c r="AK355" i="1"/>
  <c r="AJ355" i="1"/>
  <c r="AA355" i="1"/>
  <c r="AP387" i="1"/>
  <c r="AO387" i="1"/>
  <c r="AF387" i="1"/>
  <c r="AN387" i="1"/>
  <c r="AE387" i="1"/>
  <c r="AM387" i="1"/>
  <c r="AD387" i="1"/>
  <c r="AL387" i="1"/>
  <c r="AC387" i="1"/>
  <c r="AK387" i="1"/>
  <c r="AB387" i="1"/>
  <c r="AJ387" i="1"/>
  <c r="AA387" i="1"/>
  <c r="AQ387" i="1"/>
  <c r="AI387" i="1"/>
  <c r="AG387" i="1"/>
  <c r="AP419" i="1"/>
  <c r="AN419" i="1"/>
  <c r="AE419" i="1"/>
  <c r="AM419" i="1"/>
  <c r="AD419" i="1"/>
  <c r="AL419" i="1"/>
  <c r="AC419" i="1"/>
  <c r="AK419" i="1"/>
  <c r="AB419" i="1"/>
  <c r="AJ419" i="1"/>
  <c r="AA419" i="1"/>
  <c r="AI419" i="1"/>
  <c r="AG419" i="1"/>
  <c r="AF419" i="1"/>
  <c r="AQ419" i="1"/>
  <c r="AO419" i="1"/>
  <c r="AO451" i="1"/>
  <c r="AH451" i="1"/>
  <c r="AF451" i="1"/>
  <c r="AD451" i="1"/>
  <c r="AB451" i="1"/>
  <c r="AJ451" i="1"/>
  <c r="AM483" i="1"/>
  <c r="AJ483" i="1"/>
  <c r="AI483" i="1"/>
  <c r="AF483" i="1"/>
  <c r="AD483" i="1"/>
  <c r="AC483" i="1"/>
  <c r="AP483" i="1"/>
  <c r="AK515" i="1"/>
  <c r="AG515" i="1"/>
  <c r="AQ515" i="1"/>
  <c r="AF515" i="1"/>
  <c r="AO515" i="1"/>
  <c r="AE515" i="1"/>
  <c r="AN515" i="1"/>
  <c r="AD515" i="1"/>
  <c r="AM515" i="1"/>
  <c r="AB515" i="1"/>
  <c r="AJ515" i="1"/>
  <c r="AL515" i="1"/>
  <c r="AI515" i="1"/>
  <c r="AA515" i="1"/>
  <c r="AH73" i="1"/>
  <c r="AE73" i="1"/>
  <c r="AC73" i="1"/>
  <c r="AQ73" i="1"/>
  <c r="AB73" i="1"/>
  <c r="AP73" i="1"/>
  <c r="AO73" i="1"/>
  <c r="AM73" i="1"/>
  <c r="AI73" i="1"/>
  <c r="AG73" i="1"/>
  <c r="AF73" i="1"/>
  <c r="AG137" i="1"/>
  <c r="AB137" i="1"/>
  <c r="AP137" i="1"/>
  <c r="AJ137" i="1"/>
  <c r="AO137" i="1"/>
  <c r="AH137" i="1"/>
  <c r="AN137" i="1"/>
  <c r="AQ137" i="1"/>
  <c r="AO169" i="1"/>
  <c r="AK169" i="1"/>
  <c r="AH169" i="1"/>
  <c r="AM201" i="1"/>
  <c r="AL201" i="1"/>
  <c r="AJ201" i="1"/>
  <c r="AI201" i="1"/>
  <c r="AG201" i="1"/>
  <c r="AF201" i="1"/>
  <c r="AQ201" i="1"/>
  <c r="AD201" i="1"/>
  <c r="AO201" i="1"/>
  <c r="AB201" i="1"/>
  <c r="AN201" i="1"/>
  <c r="AA201" i="1"/>
  <c r="AP233" i="1"/>
  <c r="AH233" i="1"/>
  <c r="AF233" i="1"/>
  <c r="AE233" i="1"/>
  <c r="AO233" i="1"/>
  <c r="AD233" i="1"/>
  <c r="AN233" i="1"/>
  <c r="AC233" i="1"/>
  <c r="AM233" i="1"/>
  <c r="AB233" i="1"/>
  <c r="AL233" i="1"/>
  <c r="AK233" i="1"/>
  <c r="AP269" i="1"/>
  <c r="AK269" i="1"/>
  <c r="AA269" i="1"/>
  <c r="AJ269" i="1"/>
  <c r="AI269" i="1"/>
  <c r="AG269" i="1"/>
  <c r="AQ269" i="1"/>
  <c r="AF269" i="1"/>
  <c r="AC269" i="1"/>
  <c r="AB269" i="1"/>
  <c r="AO269" i="1"/>
  <c r="AN269" i="1"/>
  <c r="AL269" i="1"/>
  <c r="AD269" i="1"/>
  <c r="AP301" i="1"/>
  <c r="AQ301" i="1"/>
  <c r="AF301" i="1"/>
  <c r="AO301" i="1"/>
  <c r="AD301" i="1"/>
  <c r="AN301" i="1"/>
  <c r="AC301" i="1"/>
  <c r="AL301" i="1"/>
  <c r="AB301" i="1"/>
  <c r="AK301" i="1"/>
  <c r="AA301" i="1"/>
  <c r="AJ301" i="1"/>
  <c r="AI301" i="1"/>
  <c r="AG301" i="1"/>
  <c r="AK333" i="1"/>
  <c r="AM333" i="1"/>
  <c r="AL333" i="1"/>
  <c r="AJ333" i="1"/>
  <c r="AG333" i="1"/>
  <c r="AF333" i="1"/>
  <c r="AE333" i="1"/>
  <c r="AO333" i="1"/>
  <c r="AN333" i="1"/>
  <c r="AD333" i="1"/>
  <c r="AB333" i="1"/>
  <c r="AI369" i="1"/>
  <c r="AF369" i="1"/>
  <c r="AE369" i="1"/>
  <c r="AB369" i="1"/>
  <c r="AQ369" i="1"/>
  <c r="AP369" i="1"/>
  <c r="AO369" i="1"/>
  <c r="AN369" i="1"/>
  <c r="AG369" i="1"/>
  <c r="AE82" i="1"/>
  <c r="AC82" i="1"/>
  <c r="AN82" i="1"/>
  <c r="AM82" i="1"/>
  <c r="AK82" i="1"/>
  <c r="AH82" i="1"/>
  <c r="AA82" i="1"/>
  <c r="AP138" i="1"/>
  <c r="AM138" i="1"/>
  <c r="AH138" i="1"/>
  <c r="AF138" i="1"/>
  <c r="AN138" i="1"/>
  <c r="AC138" i="1"/>
  <c r="AP178" i="1"/>
  <c r="AF178" i="1"/>
  <c r="AN178" i="1"/>
  <c r="AH178" i="1"/>
  <c r="AQ178" i="1"/>
  <c r="AB178" i="1"/>
  <c r="AN214" i="1"/>
  <c r="AL214" i="1"/>
  <c r="AJ214" i="1"/>
  <c r="AF214" i="1"/>
  <c r="AC214" i="1"/>
  <c r="AB214" i="1"/>
  <c r="AE214" i="1"/>
  <c r="AQ246" i="1"/>
  <c r="AJ246" i="1"/>
  <c r="AF246" i="1"/>
  <c r="AE246" i="1"/>
  <c r="AC246" i="1"/>
  <c r="AA246" i="1"/>
  <c r="AP246" i="1"/>
  <c r="AN246" i="1"/>
  <c r="AL246" i="1"/>
  <c r="AO278" i="1"/>
  <c r="AE278" i="1"/>
  <c r="AD278" i="1"/>
  <c r="AN278" i="1"/>
  <c r="AO310" i="1"/>
  <c r="AH310" i="1"/>
  <c r="AQ342" i="1"/>
  <c r="AJ342" i="1"/>
  <c r="AE342" i="1"/>
  <c r="AD342" i="1"/>
  <c r="AC342" i="1"/>
  <c r="AB342" i="1"/>
  <c r="AM342" i="1"/>
  <c r="AL342" i="1"/>
  <c r="AK342" i="1"/>
  <c r="AL374" i="1"/>
  <c r="AG374" i="1"/>
  <c r="AP129" i="1"/>
  <c r="AO129" i="1"/>
  <c r="AJ129" i="1"/>
  <c r="AH129" i="1"/>
  <c r="AB129" i="1"/>
  <c r="AG129" i="1"/>
  <c r="AK129" i="1"/>
  <c r="AQ389" i="1"/>
  <c r="AM389" i="1"/>
  <c r="AA389" i="1"/>
  <c r="AK389" i="1"/>
  <c r="AJ389" i="1"/>
  <c r="AG389" i="1"/>
  <c r="AF389" i="1"/>
  <c r="AP389" i="1"/>
  <c r="AE389" i="1"/>
  <c r="AC389" i="1"/>
  <c r="AB389" i="1"/>
  <c r="AO389" i="1"/>
  <c r="AN389" i="1"/>
  <c r="AI421" i="1"/>
  <c r="AH421" i="1"/>
  <c r="AG421" i="1"/>
  <c r="AA421" i="1"/>
  <c r="AQ421" i="1"/>
  <c r="AM421" i="1"/>
  <c r="AK421" i="1"/>
  <c r="AD453" i="1"/>
  <c r="AB453" i="1"/>
  <c r="AM517" i="1"/>
  <c r="AK517" i="1"/>
  <c r="AF517" i="1"/>
  <c r="AC517" i="1"/>
  <c r="AB517" i="1"/>
  <c r="AQ517" i="1"/>
  <c r="AP517" i="1"/>
  <c r="AA517" i="1"/>
  <c r="AM94" i="1"/>
  <c r="AK94" i="1"/>
  <c r="AH94" i="1"/>
  <c r="AE94" i="1"/>
  <c r="AC94" i="1"/>
  <c r="AN94" i="1"/>
  <c r="AI94" i="1"/>
  <c r="AM378" i="1"/>
  <c r="AH378" i="1"/>
  <c r="AC378" i="1"/>
  <c r="AQ410" i="1"/>
  <c r="AM410" i="1"/>
  <c r="AA410" i="1"/>
  <c r="AL410" i="1"/>
  <c r="AK410" i="1"/>
  <c r="AG410" i="1"/>
  <c r="AF410" i="1"/>
  <c r="AP410" i="1"/>
  <c r="AE410" i="1"/>
  <c r="AD410" i="1"/>
  <c r="AC410" i="1"/>
  <c r="AO410" i="1"/>
  <c r="AN410" i="1"/>
  <c r="AQ442" i="1"/>
  <c r="AP442" i="1"/>
  <c r="AN442" i="1"/>
  <c r="AI538" i="1"/>
  <c r="AN538" i="1"/>
  <c r="AL538" i="1"/>
  <c r="AG538" i="1"/>
  <c r="AC538" i="1"/>
  <c r="AA538" i="1"/>
  <c r="AQ538" i="1"/>
  <c r="AJ103" i="1"/>
  <c r="AO103" i="1"/>
  <c r="AE103" i="1"/>
  <c r="AN103" i="1"/>
  <c r="AD103" i="1"/>
  <c r="AM103" i="1"/>
  <c r="AC103" i="1"/>
  <c r="AL103" i="1"/>
  <c r="AA103" i="1"/>
  <c r="AK103" i="1"/>
  <c r="AG103" i="1"/>
  <c r="AF103" i="1"/>
  <c r="AQ103" i="1"/>
  <c r="AI103" i="1"/>
  <c r="AJ135" i="1"/>
  <c r="AK135" i="1"/>
  <c r="AI135" i="1"/>
  <c r="AG135" i="1"/>
  <c r="AQ135" i="1"/>
  <c r="AF135" i="1"/>
  <c r="AO135" i="1"/>
  <c r="AE135" i="1"/>
  <c r="AM135" i="1"/>
  <c r="AC135" i="1"/>
  <c r="AN135" i="1"/>
  <c r="AL135" i="1"/>
  <c r="AD135" i="1"/>
  <c r="AA135" i="1"/>
  <c r="AJ167" i="1"/>
  <c r="AG167" i="1"/>
  <c r="AQ167" i="1"/>
  <c r="AF167" i="1"/>
  <c r="AO167" i="1"/>
  <c r="AE167" i="1"/>
  <c r="AN167" i="1"/>
  <c r="AD167" i="1"/>
  <c r="AM167" i="1"/>
  <c r="AC167" i="1"/>
  <c r="AL167" i="1"/>
  <c r="AA167" i="1"/>
  <c r="AK167" i="1"/>
  <c r="AI167" i="1"/>
  <c r="AK199" i="1"/>
  <c r="AN199" i="1"/>
  <c r="AE199" i="1"/>
  <c r="AB199" i="1"/>
  <c r="AC199" i="1"/>
  <c r="AQ199" i="1"/>
  <c r="AP231" i="1"/>
  <c r="AK231" i="1"/>
  <c r="AJ231" i="1"/>
  <c r="AH231" i="1"/>
  <c r="AF231" i="1"/>
  <c r="AQ231" i="1"/>
  <c r="AD231" i="1"/>
  <c r="AO231" i="1"/>
  <c r="AC231" i="1"/>
  <c r="AB231" i="1"/>
  <c r="AA231" i="1"/>
  <c r="AN231" i="1"/>
  <c r="AL231" i="1"/>
  <c r="AF263" i="1"/>
  <c r="AC263" i="1"/>
  <c r="AP263" i="1"/>
  <c r="AB263" i="1"/>
  <c r="AO263" i="1"/>
  <c r="AA263" i="1"/>
  <c r="AL263" i="1"/>
  <c r="AK263" i="1"/>
  <c r="AJ263" i="1"/>
  <c r="AG263" i="1"/>
  <c r="AG295" i="1"/>
  <c r="AF295" i="1"/>
  <c r="AE295" i="1"/>
  <c r="AP295" i="1"/>
  <c r="AB295" i="1"/>
  <c r="AO295" i="1"/>
  <c r="AM295" i="1"/>
  <c r="AJ295" i="1"/>
  <c r="AH295" i="1"/>
  <c r="AQ327" i="1"/>
  <c r="AC327" i="1"/>
  <c r="AP327" i="1"/>
  <c r="AB327" i="1"/>
  <c r="AN327" i="1"/>
  <c r="AA327" i="1"/>
  <c r="AL327" i="1"/>
  <c r="AK327" i="1"/>
  <c r="AI327" i="1"/>
  <c r="AH327" i="1"/>
  <c r="AD327" i="1"/>
  <c r="AP359" i="1"/>
  <c r="AN359" i="1"/>
  <c r="AD359" i="1"/>
  <c r="AM359" i="1"/>
  <c r="AC359" i="1"/>
  <c r="AL359" i="1"/>
  <c r="AB359" i="1"/>
  <c r="AK359" i="1"/>
  <c r="AA359" i="1"/>
  <c r="AJ359" i="1"/>
  <c r="AI359" i="1"/>
  <c r="AQ359" i="1"/>
  <c r="AF359" i="1"/>
  <c r="AE359" i="1"/>
  <c r="AP391" i="1"/>
  <c r="AQ391" i="1"/>
  <c r="AG391" i="1"/>
  <c r="AO391" i="1"/>
  <c r="AF391" i="1"/>
  <c r="AN391" i="1"/>
  <c r="AE391" i="1"/>
  <c r="AM391" i="1"/>
  <c r="AD391" i="1"/>
  <c r="AL391" i="1"/>
  <c r="AC391" i="1"/>
  <c r="AK391" i="1"/>
  <c r="AB391" i="1"/>
  <c r="AJ391" i="1"/>
  <c r="AI391" i="1"/>
  <c r="AA391" i="1"/>
  <c r="AP423" i="1"/>
  <c r="AO423" i="1"/>
  <c r="AF423" i="1"/>
  <c r="AN423" i="1"/>
  <c r="AE423" i="1"/>
  <c r="AM423" i="1"/>
  <c r="AD423" i="1"/>
  <c r="AL423" i="1"/>
  <c r="AC423" i="1"/>
  <c r="AK423" i="1"/>
  <c r="AB423" i="1"/>
  <c r="AJ423" i="1"/>
  <c r="AA423" i="1"/>
  <c r="AQ423" i="1"/>
  <c r="AI423" i="1"/>
  <c r="AG423" i="1"/>
  <c r="AQ487" i="1"/>
  <c r="AK487" i="1"/>
  <c r="AJ487" i="1"/>
  <c r="AE487" i="1"/>
  <c r="AK519" i="1"/>
  <c r="AM519" i="1"/>
  <c r="AB519" i="1"/>
  <c r="AL519" i="1"/>
  <c r="AA519" i="1"/>
  <c r="AJ519" i="1"/>
  <c r="AI519" i="1"/>
  <c r="AG519" i="1"/>
  <c r="AO519" i="1"/>
  <c r="AE519" i="1"/>
  <c r="AQ519" i="1"/>
  <c r="AN519" i="1"/>
  <c r="AF519" i="1"/>
  <c r="AD519" i="1"/>
  <c r="AP88" i="1"/>
  <c r="AO88" i="1"/>
  <c r="AF88" i="1"/>
  <c r="AN88" i="1"/>
  <c r="AE88" i="1"/>
  <c r="AM88" i="1"/>
  <c r="AD88" i="1"/>
  <c r="AL88" i="1"/>
  <c r="AC88" i="1"/>
  <c r="AK88" i="1"/>
  <c r="AB88" i="1"/>
  <c r="AQ88" i="1"/>
  <c r="AJ88" i="1"/>
  <c r="AI88" i="1"/>
  <c r="AG88" i="1"/>
  <c r="AA88" i="1"/>
  <c r="AP156" i="1"/>
  <c r="AJ156" i="1"/>
  <c r="AA156" i="1"/>
  <c r="AI156" i="1"/>
  <c r="AQ156" i="1"/>
  <c r="AG156" i="1"/>
  <c r="AO156" i="1"/>
  <c r="AF156" i="1"/>
  <c r="AN156" i="1"/>
  <c r="AE156" i="1"/>
  <c r="AM156" i="1"/>
  <c r="AD156" i="1"/>
  <c r="AL156" i="1"/>
  <c r="AK156" i="1"/>
  <c r="AC156" i="1"/>
  <c r="AB156" i="1"/>
  <c r="AK188" i="1"/>
  <c r="AI188" i="1"/>
  <c r="AH188" i="1"/>
  <c r="AF188" i="1"/>
  <c r="AD188" i="1"/>
  <c r="AQ188" i="1"/>
  <c r="AC188" i="1"/>
  <c r="AA188" i="1"/>
  <c r="AP188" i="1"/>
  <c r="AN188" i="1"/>
  <c r="AJ220" i="1"/>
  <c r="AH220" i="1"/>
  <c r="AG220" i="1"/>
  <c r="AE220" i="1"/>
  <c r="AQ220" i="1"/>
  <c r="AB220" i="1"/>
  <c r="AP220" i="1"/>
  <c r="AA220" i="1"/>
  <c r="AN220" i="1"/>
  <c r="AL220" i="1"/>
  <c r="AE288" i="1"/>
  <c r="AQ288" i="1"/>
  <c r="AD288" i="1"/>
  <c r="AP288" i="1"/>
  <c r="AC288" i="1"/>
  <c r="AN288" i="1"/>
  <c r="AM288" i="1"/>
  <c r="AI288" i="1"/>
  <c r="AH288" i="1"/>
  <c r="AF288" i="1"/>
  <c r="AJ320" i="1"/>
  <c r="AN320" i="1"/>
  <c r="AM320" i="1"/>
  <c r="AL320" i="1"/>
  <c r="AK320" i="1"/>
  <c r="AF320" i="1"/>
  <c r="AE320" i="1"/>
  <c r="AD320" i="1"/>
  <c r="AC320" i="1"/>
  <c r="AI352" i="1"/>
  <c r="AH352" i="1"/>
  <c r="AG352" i="1"/>
  <c r="AD352" i="1"/>
  <c r="AB352" i="1"/>
  <c r="AQ352" i="1"/>
  <c r="AP352" i="1"/>
  <c r="AL352" i="1"/>
  <c r="AQ384" i="1"/>
  <c r="AE384" i="1"/>
  <c r="AP384" i="1"/>
  <c r="AD384" i="1"/>
  <c r="AO384" i="1"/>
  <c r="AC384" i="1"/>
  <c r="AM384" i="1"/>
  <c r="AB384" i="1"/>
  <c r="AL384" i="1"/>
  <c r="AA384" i="1"/>
  <c r="AK384" i="1"/>
  <c r="AJ384" i="1"/>
  <c r="AG384" i="1"/>
  <c r="AQ416" i="1"/>
  <c r="AE416" i="1"/>
  <c r="AP416" i="1"/>
  <c r="AD416" i="1"/>
  <c r="AO416" i="1"/>
  <c r="AC416" i="1"/>
  <c r="AM416" i="1"/>
  <c r="AB416" i="1"/>
  <c r="AL416" i="1"/>
  <c r="AA416" i="1"/>
  <c r="AK416" i="1"/>
  <c r="AJ416" i="1"/>
  <c r="AG416" i="1"/>
  <c r="AL448" i="1"/>
  <c r="AO448" i="1"/>
  <c r="AN448" i="1"/>
  <c r="AF480" i="1"/>
  <c r="AA480" i="1"/>
  <c r="AP480" i="1"/>
  <c r="AK480" i="1"/>
  <c r="AJ480" i="1"/>
  <c r="AH480" i="1"/>
  <c r="AG480" i="1"/>
  <c r="AL512" i="1"/>
  <c r="AK512" i="1"/>
  <c r="AJ512" i="1"/>
  <c r="AE512" i="1"/>
  <c r="AC512" i="1"/>
  <c r="AB512" i="1"/>
  <c r="AM512" i="1"/>
  <c r="AP544" i="1"/>
  <c r="AK544" i="1"/>
  <c r="AL544" i="1"/>
  <c r="AD544" i="1"/>
  <c r="AP92" i="1"/>
  <c r="AQ92" i="1"/>
  <c r="AG92" i="1"/>
  <c r="AO92" i="1"/>
  <c r="AF92" i="1"/>
  <c r="AN92" i="1"/>
  <c r="AE92" i="1"/>
  <c r="AM92" i="1"/>
  <c r="AD92" i="1"/>
  <c r="AL92" i="1"/>
  <c r="AC92" i="1"/>
  <c r="AK92" i="1"/>
  <c r="AJ92" i="1"/>
  <c r="AB92" i="1"/>
  <c r="AA92" i="1"/>
  <c r="AI92" i="1"/>
  <c r="AP124" i="1"/>
  <c r="AK124" i="1"/>
  <c r="AB124" i="1"/>
  <c r="AJ124" i="1"/>
  <c r="AA124" i="1"/>
  <c r="AI124" i="1"/>
  <c r="AQ124" i="1"/>
  <c r="AG124" i="1"/>
  <c r="AO124" i="1"/>
  <c r="AF124" i="1"/>
  <c r="AM124" i="1"/>
  <c r="AD124" i="1"/>
  <c r="AN124" i="1"/>
  <c r="AL124" i="1"/>
  <c r="AE124" i="1"/>
  <c r="AC124" i="1"/>
  <c r="AP160" i="1"/>
  <c r="AO160" i="1"/>
  <c r="AF160" i="1"/>
  <c r="AN160" i="1"/>
  <c r="AE160" i="1"/>
  <c r="AM160" i="1"/>
  <c r="AD160" i="1"/>
  <c r="AL160" i="1"/>
  <c r="AC160" i="1"/>
  <c r="AK160" i="1"/>
  <c r="AB160" i="1"/>
  <c r="AJ160" i="1"/>
  <c r="AA160" i="1"/>
  <c r="AI160" i="1"/>
  <c r="AG160" i="1"/>
  <c r="AQ160" i="1"/>
  <c r="AI192" i="1"/>
  <c r="AH192" i="1"/>
  <c r="AQ224" i="1"/>
  <c r="AO224" i="1"/>
  <c r="AL260" i="1"/>
  <c r="AD260" i="1"/>
  <c r="AQ260" i="1"/>
  <c r="AP260" i="1"/>
  <c r="AI260" i="1"/>
  <c r="AE260" i="1"/>
  <c r="AP292" i="1"/>
  <c r="AN292" i="1"/>
  <c r="AL292" i="1"/>
  <c r="AK292" i="1"/>
  <c r="AE292" i="1"/>
  <c r="AD292" i="1"/>
  <c r="AC292" i="1"/>
  <c r="AJ324" i="1"/>
  <c r="AF324" i="1"/>
  <c r="AE324" i="1"/>
  <c r="AD324" i="1"/>
  <c r="AC324" i="1"/>
  <c r="AN324" i="1"/>
  <c r="AM324" i="1"/>
  <c r="AL324" i="1"/>
  <c r="AK324" i="1"/>
  <c r="AG356" i="1"/>
  <c r="AQ356" i="1"/>
  <c r="AJ356" i="1"/>
  <c r="AI356" i="1"/>
  <c r="AH356" i="1"/>
  <c r="AQ388" i="1"/>
  <c r="AG388" i="1"/>
  <c r="AE388" i="1"/>
  <c r="AP388" i="1"/>
  <c r="AD388" i="1"/>
  <c r="AO388" i="1"/>
  <c r="AC388" i="1"/>
  <c r="AM388" i="1"/>
  <c r="AB388" i="1"/>
  <c r="AL388" i="1"/>
  <c r="AA388" i="1"/>
  <c r="AK388" i="1"/>
  <c r="AJ388" i="1"/>
  <c r="AK484" i="1"/>
  <c r="AI484" i="1"/>
  <c r="AH484" i="1"/>
  <c r="AG484" i="1"/>
  <c r="AB484" i="1"/>
  <c r="AQ484" i="1"/>
  <c r="AL484" i="1"/>
  <c r="AA484" i="1"/>
  <c r="AP545" i="1"/>
  <c r="AQ545" i="1"/>
  <c r="AC545" i="1"/>
  <c r="AN545" i="1"/>
  <c r="AB545" i="1"/>
  <c r="AM545" i="1"/>
  <c r="AA545" i="1"/>
  <c r="AK545" i="1"/>
  <c r="AJ545" i="1"/>
  <c r="AF545" i="1"/>
  <c r="AI545" i="1"/>
  <c r="AE545" i="1"/>
  <c r="AP185" i="1"/>
  <c r="AA185" i="1"/>
  <c r="AO185" i="1"/>
  <c r="AL185" i="1"/>
  <c r="AI185" i="1"/>
  <c r="AH185" i="1"/>
  <c r="AG185" i="1"/>
  <c r="AQ185" i="1"/>
  <c r="AF185" i="1"/>
  <c r="AD185" i="1"/>
  <c r="AH217" i="1"/>
  <c r="AK217" i="1"/>
  <c r="AG217" i="1"/>
  <c r="AF217" i="1"/>
  <c r="AD217" i="1"/>
  <c r="AB217" i="1"/>
  <c r="AP217" i="1"/>
  <c r="AO217" i="1"/>
  <c r="AM217" i="1"/>
  <c r="AH249" i="1"/>
  <c r="AD249" i="1"/>
  <c r="AB249" i="1"/>
  <c r="AP249" i="1"/>
  <c r="AO249" i="1"/>
  <c r="AM249" i="1"/>
  <c r="AK249" i="1"/>
  <c r="AG249" i="1"/>
  <c r="AF249" i="1"/>
  <c r="AP285" i="1"/>
  <c r="AL285" i="1"/>
  <c r="AB285" i="1"/>
  <c r="AK285" i="1"/>
  <c r="AA285" i="1"/>
  <c r="AJ285" i="1"/>
  <c r="AI285" i="1"/>
  <c r="AG285" i="1"/>
  <c r="AC285" i="1"/>
  <c r="AQ285" i="1"/>
  <c r="AO285" i="1"/>
  <c r="AN285" i="1"/>
  <c r="AF285" i="1"/>
  <c r="AD285" i="1"/>
  <c r="AP317" i="1"/>
  <c r="AN317" i="1"/>
  <c r="AC317" i="1"/>
  <c r="AL317" i="1"/>
  <c r="AB317" i="1"/>
  <c r="AK317" i="1"/>
  <c r="AA317" i="1"/>
  <c r="AJ317" i="1"/>
  <c r="AI317" i="1"/>
  <c r="AG317" i="1"/>
  <c r="AQ317" i="1"/>
  <c r="AO317" i="1"/>
  <c r="AF317" i="1"/>
  <c r="AD317" i="1"/>
  <c r="AP62" i="1"/>
  <c r="AE62" i="1"/>
  <c r="AQ62" i="1"/>
  <c r="AC62" i="1"/>
  <c r="AO62" i="1"/>
  <c r="AB62" i="1"/>
  <c r="AN62" i="1"/>
  <c r="AM62" i="1"/>
  <c r="AK62" i="1"/>
  <c r="AF62" i="1"/>
  <c r="AH62" i="1"/>
  <c r="AP114" i="1"/>
  <c r="AH114" i="1"/>
  <c r="AF114" i="1"/>
  <c r="AN114" i="1"/>
  <c r="AM114" i="1"/>
  <c r="AP158" i="1"/>
  <c r="AN158" i="1"/>
  <c r="AH158" i="1"/>
  <c r="AF158" i="1"/>
  <c r="AL198" i="1"/>
  <c r="AJ198" i="1"/>
  <c r="AH198" i="1"/>
  <c r="AG198" i="1"/>
  <c r="AE198" i="1"/>
  <c r="AB198" i="1"/>
  <c r="AO198" i="1"/>
  <c r="AP230" i="1"/>
  <c r="AE230" i="1"/>
  <c r="AQ230" i="1"/>
  <c r="AD230" i="1"/>
  <c r="AN230" i="1"/>
  <c r="AC230" i="1"/>
  <c r="AM230" i="1"/>
  <c r="AB230" i="1"/>
  <c r="AL230" i="1"/>
  <c r="AA230" i="1"/>
  <c r="AK230" i="1"/>
  <c r="AJ230" i="1"/>
  <c r="AH230" i="1"/>
  <c r="AI262" i="1"/>
  <c r="AK262" i="1"/>
  <c r="AH262" i="1"/>
  <c r="AE262" i="1"/>
  <c r="AD262" i="1"/>
  <c r="AC262" i="1"/>
  <c r="AQ262" i="1"/>
  <c r="AA262" i="1"/>
  <c r="AP262" i="1"/>
  <c r="AM262" i="1"/>
  <c r="AJ294" i="1"/>
  <c r="AB294" i="1"/>
  <c r="AP294" i="1"/>
  <c r="AI294" i="1"/>
  <c r="AH294" i="1"/>
  <c r="AL326" i="1"/>
  <c r="AJ326" i="1"/>
  <c r="AH358" i="1"/>
  <c r="AM358" i="1"/>
  <c r="AK358" i="1"/>
  <c r="AF358" i="1"/>
  <c r="AE358" i="1"/>
  <c r="AD358" i="1"/>
  <c r="AP358" i="1"/>
  <c r="AC358" i="1"/>
  <c r="AO358" i="1"/>
  <c r="AN358" i="1"/>
  <c r="AI373" i="1"/>
  <c r="AQ373" i="1"/>
  <c r="AA373" i="1"/>
  <c r="AP373" i="1"/>
  <c r="AO373" i="1"/>
  <c r="AM373" i="1"/>
  <c r="AH373" i="1"/>
  <c r="AG373" i="1"/>
  <c r="AF373" i="1"/>
  <c r="AE373" i="1"/>
  <c r="AQ405" i="1"/>
  <c r="AF405" i="1"/>
  <c r="AP405" i="1"/>
  <c r="AE405" i="1"/>
  <c r="AO405" i="1"/>
  <c r="AC405" i="1"/>
  <c r="AN405" i="1"/>
  <c r="AB405" i="1"/>
  <c r="AM405" i="1"/>
  <c r="AA405" i="1"/>
  <c r="AK405" i="1"/>
  <c r="AJ405" i="1"/>
  <c r="AG405" i="1"/>
  <c r="AH437" i="1"/>
  <c r="AF437" i="1"/>
  <c r="AQ437" i="1"/>
  <c r="AE437" i="1"/>
  <c r="AP437" i="1"/>
  <c r="AC437" i="1"/>
  <c r="AN437" i="1"/>
  <c r="AB437" i="1"/>
  <c r="AL437" i="1"/>
  <c r="AA437" i="1"/>
  <c r="AK437" i="1"/>
  <c r="AJ437" i="1"/>
  <c r="AM469" i="1"/>
  <c r="AK469" i="1"/>
  <c r="AI469" i="1"/>
  <c r="AD469" i="1"/>
  <c r="AB469" i="1"/>
  <c r="AJ501" i="1"/>
  <c r="AB501" i="1"/>
  <c r="AQ501" i="1"/>
  <c r="AK501" i="1"/>
  <c r="AI533" i="1"/>
  <c r="AH533" i="1"/>
  <c r="AF533" i="1"/>
  <c r="AE533" i="1"/>
  <c r="AB533" i="1"/>
  <c r="AP533" i="1"/>
  <c r="AA533" i="1"/>
  <c r="AQ533" i="1"/>
  <c r="AM533" i="1"/>
  <c r="AP122" i="1"/>
  <c r="AN122" i="1"/>
  <c r="AM122" i="1"/>
  <c r="AH122" i="1"/>
  <c r="AF122" i="1"/>
  <c r="AQ394" i="1"/>
  <c r="AF394" i="1"/>
  <c r="AP394" i="1"/>
  <c r="AE394" i="1"/>
  <c r="AO394" i="1"/>
  <c r="AD394" i="1"/>
  <c r="AN394" i="1"/>
  <c r="AC394" i="1"/>
  <c r="AM394" i="1"/>
  <c r="AA394" i="1"/>
  <c r="AL394" i="1"/>
  <c r="AK394" i="1"/>
  <c r="AG394" i="1"/>
  <c r="AJ426" i="1"/>
  <c r="AK426" i="1"/>
  <c r="AI426" i="1"/>
  <c r="AG426" i="1"/>
  <c r="AQ426" i="1"/>
  <c r="AF426" i="1"/>
  <c r="AO426" i="1"/>
  <c r="AE426" i="1"/>
  <c r="AN426" i="1"/>
  <c r="AD426" i="1"/>
  <c r="AC426" i="1"/>
  <c r="AA426" i="1"/>
  <c r="AM426" i="1"/>
  <c r="AL426" i="1"/>
  <c r="AO458" i="1"/>
  <c r="AN458" i="1"/>
  <c r="AH458" i="1"/>
  <c r="AF458" i="1"/>
  <c r="AP458" i="1"/>
  <c r="AF490" i="1"/>
  <c r="AE490" i="1"/>
  <c r="AD490" i="1"/>
  <c r="AP490" i="1"/>
  <c r="AC490" i="1"/>
  <c r="AO490" i="1"/>
  <c r="AN490" i="1"/>
  <c r="AJ490" i="1"/>
  <c r="AH490" i="1"/>
  <c r="AL522" i="1"/>
  <c r="AH522" i="1"/>
  <c r="AF522" i="1"/>
  <c r="AD522" i="1"/>
  <c r="AA522" i="1"/>
  <c r="AQ522" i="1"/>
  <c r="AO522" i="1"/>
  <c r="AJ87" i="1"/>
  <c r="AO87" i="1"/>
  <c r="AE87" i="1"/>
  <c r="AN87" i="1"/>
  <c r="AD87" i="1"/>
  <c r="AM87" i="1"/>
  <c r="AC87" i="1"/>
  <c r="AL87" i="1"/>
  <c r="AA87" i="1"/>
  <c r="AK87" i="1"/>
  <c r="AI87" i="1"/>
  <c r="AG87" i="1"/>
  <c r="AF87" i="1"/>
  <c r="AQ87" i="1"/>
  <c r="AJ119" i="1"/>
  <c r="AM119" i="1"/>
  <c r="AC119" i="1"/>
  <c r="AL119" i="1"/>
  <c r="AA119" i="1"/>
  <c r="AK119" i="1"/>
  <c r="AI119" i="1"/>
  <c r="AG119" i="1"/>
  <c r="AO119" i="1"/>
  <c r="AE119" i="1"/>
  <c r="AQ119" i="1"/>
  <c r="AN119" i="1"/>
  <c r="AF119" i="1"/>
  <c r="AD119" i="1"/>
  <c r="AJ151" i="1"/>
  <c r="AM151" i="1"/>
  <c r="AC151" i="1"/>
  <c r="AL151" i="1"/>
  <c r="AA151" i="1"/>
  <c r="AK151" i="1"/>
  <c r="AI151" i="1"/>
  <c r="AG151" i="1"/>
  <c r="AQ151" i="1"/>
  <c r="AF151" i="1"/>
  <c r="AO151" i="1"/>
  <c r="AE151" i="1"/>
  <c r="AN151" i="1"/>
  <c r="AD151" i="1"/>
  <c r="AL183" i="1"/>
  <c r="AJ183" i="1"/>
  <c r="AH183" i="1"/>
  <c r="AE183" i="1"/>
  <c r="AB183" i="1"/>
  <c r="AP183" i="1"/>
  <c r="AQ215" i="1"/>
  <c r="AO215" i="1"/>
  <c r="AL215" i="1"/>
  <c r="AJ215" i="1"/>
  <c r="AG215" i="1"/>
  <c r="AF215" i="1"/>
  <c r="AC215" i="1"/>
  <c r="AP215" i="1"/>
  <c r="AA215" i="1"/>
  <c r="AQ247" i="1"/>
  <c r="AG247" i="1"/>
  <c r="AF247" i="1"/>
  <c r="AC247" i="1"/>
  <c r="AA247" i="1"/>
  <c r="AP247" i="1"/>
  <c r="AO247" i="1"/>
  <c r="AL247" i="1"/>
  <c r="AJ247" i="1"/>
  <c r="AJ279" i="1"/>
  <c r="AN279" i="1"/>
  <c r="AH279" i="1"/>
  <c r="AG279" i="1"/>
  <c r="AC279" i="1"/>
  <c r="AM311" i="1"/>
  <c r="AH311" i="1"/>
  <c r="AG311" i="1"/>
  <c r="AF311" i="1"/>
  <c r="AE311" i="1"/>
  <c r="AO311" i="1"/>
  <c r="AN311" i="1"/>
  <c r="AK343" i="1"/>
  <c r="AH343" i="1"/>
  <c r="AC343" i="1"/>
  <c r="AB343" i="1"/>
  <c r="AA343" i="1"/>
  <c r="AQ343" i="1"/>
  <c r="AJ343" i="1"/>
  <c r="AP375" i="1"/>
  <c r="AN375" i="1"/>
  <c r="AD375" i="1"/>
  <c r="AM375" i="1"/>
  <c r="AC375" i="1"/>
  <c r="AL375" i="1"/>
  <c r="AB375" i="1"/>
  <c r="AK375" i="1"/>
  <c r="AA375" i="1"/>
  <c r="AJ375" i="1"/>
  <c r="AI375" i="1"/>
  <c r="AQ375" i="1"/>
  <c r="AF375" i="1"/>
  <c r="AE375" i="1"/>
  <c r="AP407" i="1"/>
  <c r="AL407" i="1"/>
  <c r="AC407" i="1"/>
  <c r="AK407" i="1"/>
  <c r="AB407" i="1"/>
  <c r="AJ407" i="1"/>
  <c r="AA407" i="1"/>
  <c r="AI407" i="1"/>
  <c r="AQ407" i="1"/>
  <c r="AG407" i="1"/>
  <c r="AO407" i="1"/>
  <c r="AN407" i="1"/>
  <c r="AM407" i="1"/>
  <c r="AF407" i="1"/>
  <c r="AE407" i="1"/>
  <c r="AD407" i="1"/>
  <c r="AQ439" i="1"/>
  <c r="AF439" i="1"/>
  <c r="AP439" i="1"/>
  <c r="AD439" i="1"/>
  <c r="AO439" i="1"/>
  <c r="AB439" i="1"/>
  <c r="AM439" i="1"/>
  <c r="AA439" i="1"/>
  <c r="AL439" i="1"/>
  <c r="AJ439" i="1"/>
  <c r="AH439" i="1"/>
  <c r="AG439" i="1"/>
  <c r="AL471" i="1"/>
  <c r="AN471" i="1"/>
  <c r="AK535" i="1"/>
  <c r="AJ535" i="1"/>
  <c r="AI535" i="1"/>
  <c r="AG535" i="1"/>
  <c r="AQ535" i="1"/>
  <c r="AF535" i="1"/>
  <c r="AO535" i="1"/>
  <c r="AE535" i="1"/>
  <c r="AM535" i="1"/>
  <c r="AB535" i="1"/>
  <c r="AN535" i="1"/>
  <c r="AL535" i="1"/>
  <c r="AD535" i="1"/>
  <c r="AA535" i="1"/>
  <c r="AP136" i="1"/>
  <c r="AK136" i="1"/>
  <c r="AB136" i="1"/>
  <c r="AJ136" i="1"/>
  <c r="AA136" i="1"/>
  <c r="AI136" i="1"/>
  <c r="AQ136" i="1"/>
  <c r="AG136" i="1"/>
  <c r="AO136" i="1"/>
  <c r="AF136" i="1"/>
  <c r="AM136" i="1"/>
  <c r="AD136" i="1"/>
  <c r="AE136" i="1"/>
  <c r="AC136" i="1"/>
  <c r="AN136" i="1"/>
  <c r="AL136" i="1"/>
  <c r="AP168" i="1"/>
  <c r="AI168" i="1"/>
  <c r="AQ168" i="1"/>
  <c r="AG168" i="1"/>
  <c r="AO168" i="1"/>
  <c r="AF168" i="1"/>
  <c r="AN168" i="1"/>
  <c r="AE168" i="1"/>
  <c r="AM168" i="1"/>
  <c r="AD168" i="1"/>
  <c r="AL168" i="1"/>
  <c r="AC168" i="1"/>
  <c r="AB168" i="1"/>
  <c r="AA168" i="1"/>
  <c r="AK168" i="1"/>
  <c r="AJ168" i="1"/>
  <c r="AK200" i="1"/>
  <c r="AI200" i="1"/>
  <c r="AQ236" i="1"/>
  <c r="AL236" i="1"/>
  <c r="AG236" i="1"/>
  <c r="AD236" i="1"/>
  <c r="AB236" i="1"/>
  <c r="AP236" i="1"/>
  <c r="AM236" i="1"/>
  <c r="AM268" i="1"/>
  <c r="AL268" i="1"/>
  <c r="AK268" i="1"/>
  <c r="AF268" i="1"/>
  <c r="AA268" i="1"/>
  <c r="AL300" i="1"/>
  <c r="AK300" i="1"/>
  <c r="AE300" i="1"/>
  <c r="AD300" i="1"/>
  <c r="AC300" i="1"/>
  <c r="AP300" i="1"/>
  <c r="AN300" i="1"/>
  <c r="AD332" i="1"/>
  <c r="AP332" i="1"/>
  <c r="AA332" i="1"/>
  <c r="AO332" i="1"/>
  <c r="AL332" i="1"/>
  <c r="AI332" i="1"/>
  <c r="AH332" i="1"/>
  <c r="AG332" i="1"/>
  <c r="AF332" i="1"/>
  <c r="AL364" i="1"/>
  <c r="AI364" i="1"/>
  <c r="AB364" i="1"/>
  <c r="AQ396" i="1"/>
  <c r="AK396" i="1"/>
  <c r="AJ396" i="1"/>
  <c r="AG396" i="1"/>
  <c r="AE396" i="1"/>
  <c r="AP396" i="1"/>
  <c r="AD396" i="1"/>
  <c r="AO396" i="1"/>
  <c r="AM396" i="1"/>
  <c r="AL396" i="1"/>
  <c r="AC396" i="1"/>
  <c r="AB396" i="1"/>
  <c r="AA396" i="1"/>
  <c r="AO428" i="1"/>
  <c r="AM428" i="1"/>
  <c r="AQ428" i="1"/>
  <c r="AP428" i="1"/>
  <c r="AQ460" i="1"/>
  <c r="AL460" i="1"/>
  <c r="AB460" i="1"/>
  <c r="AK460" i="1"/>
  <c r="AJ460" i="1"/>
  <c r="AG460" i="1"/>
  <c r="AF460" i="1"/>
  <c r="AO460" i="1"/>
  <c r="AN460" i="1"/>
  <c r="AM460" i="1"/>
  <c r="AE460" i="1"/>
  <c r="AD460" i="1"/>
  <c r="AC460" i="1"/>
  <c r="AN492" i="1"/>
  <c r="AD492" i="1"/>
  <c r="AM492" i="1"/>
  <c r="AC492" i="1"/>
  <c r="AL492" i="1"/>
  <c r="AB492" i="1"/>
  <c r="AK492" i="1"/>
  <c r="AH492" i="1"/>
  <c r="AP492" i="1"/>
  <c r="AF492" i="1"/>
  <c r="AG492" i="1"/>
  <c r="AE492" i="1"/>
  <c r="AO492" i="1"/>
  <c r="AP524" i="1"/>
  <c r="AM524" i="1"/>
  <c r="AL524" i="1"/>
  <c r="AK524" i="1"/>
  <c r="AD524" i="1"/>
  <c r="AB524" i="1"/>
  <c r="AC524" i="1"/>
  <c r="AP140" i="1"/>
  <c r="AI140" i="1"/>
  <c r="AQ140" i="1"/>
  <c r="AG140" i="1"/>
  <c r="AO140" i="1"/>
  <c r="AF140" i="1"/>
  <c r="AN140" i="1"/>
  <c r="AE140" i="1"/>
  <c r="AM140" i="1"/>
  <c r="AD140" i="1"/>
  <c r="AK140" i="1"/>
  <c r="AB140" i="1"/>
  <c r="AL140" i="1"/>
  <c r="AC140" i="1"/>
  <c r="AA140" i="1"/>
  <c r="AJ140" i="1"/>
  <c r="AP172" i="1"/>
  <c r="AN172" i="1"/>
  <c r="AE172" i="1"/>
  <c r="AM172" i="1"/>
  <c r="AD172" i="1"/>
  <c r="AL172" i="1"/>
  <c r="AC172" i="1"/>
  <c r="AK172" i="1"/>
  <c r="AB172" i="1"/>
  <c r="AJ172" i="1"/>
  <c r="AA172" i="1"/>
  <c r="AI172" i="1"/>
  <c r="AQ172" i="1"/>
  <c r="AG172" i="1"/>
  <c r="AO172" i="1"/>
  <c r="AF172" i="1"/>
  <c r="AJ240" i="1"/>
  <c r="AH240" i="1"/>
  <c r="AQ240" i="1"/>
  <c r="AG240" i="1"/>
  <c r="AP240" i="1"/>
  <c r="AF240" i="1"/>
  <c r="AO240" i="1"/>
  <c r="AE240" i="1"/>
  <c r="AN240" i="1"/>
  <c r="AD240" i="1"/>
  <c r="AB240" i="1"/>
  <c r="AA240" i="1"/>
  <c r="AM240" i="1"/>
  <c r="AL240" i="1"/>
  <c r="AL272" i="1"/>
  <c r="AI272" i="1"/>
  <c r="AH272" i="1"/>
  <c r="AD272" i="1"/>
  <c r="AC272" i="1"/>
  <c r="AN272" i="1"/>
  <c r="AM272" i="1"/>
  <c r="AA272" i="1"/>
  <c r="AC304" i="1"/>
  <c r="AP304" i="1"/>
  <c r="AN304" i="1"/>
  <c r="AL304" i="1"/>
  <c r="AK304" i="1"/>
  <c r="AE304" i="1"/>
  <c r="AD304" i="1"/>
  <c r="AN336" i="1"/>
  <c r="AQ336" i="1"/>
  <c r="AO336" i="1"/>
  <c r="AF336" i="1"/>
  <c r="AA336" i="1"/>
  <c r="AO368" i="1"/>
  <c r="AC368" i="1"/>
  <c r="AB368" i="1"/>
  <c r="AQ400" i="1"/>
  <c r="AL400" i="1"/>
  <c r="AA400" i="1"/>
  <c r="AK400" i="1"/>
  <c r="AJ400" i="1"/>
  <c r="AG400" i="1"/>
  <c r="AE400" i="1"/>
  <c r="AB400" i="1"/>
  <c r="AP400" i="1"/>
  <c r="AO400" i="1"/>
  <c r="AM400" i="1"/>
  <c r="AD400" i="1"/>
  <c r="AC400" i="1"/>
  <c r="AK432" i="1"/>
  <c r="AE432" i="1"/>
  <c r="AC432" i="1"/>
  <c r="AQ432" i="1"/>
  <c r="AA432" i="1"/>
  <c r="AP432" i="1"/>
  <c r="AO432" i="1"/>
  <c r="AI432" i="1"/>
  <c r="AH432" i="1"/>
  <c r="AG432" i="1"/>
  <c r="AQ464" i="1"/>
  <c r="AM464" i="1"/>
  <c r="AC464" i="1"/>
  <c r="AL464" i="1"/>
  <c r="AB464" i="1"/>
  <c r="AK464" i="1"/>
  <c r="AJ464" i="1"/>
  <c r="AG464" i="1"/>
  <c r="AO464" i="1"/>
  <c r="AN464" i="1"/>
  <c r="AF464" i="1"/>
  <c r="AE464" i="1"/>
  <c r="AD464" i="1"/>
  <c r="AN496" i="1"/>
  <c r="AM496" i="1"/>
  <c r="AH496" i="1"/>
  <c r="AG496" i="1"/>
  <c r="AF496" i="1"/>
  <c r="AD496" i="1"/>
  <c r="AP496" i="1"/>
  <c r="AE496" i="1"/>
  <c r="AP144" i="1"/>
  <c r="AK144" i="1"/>
  <c r="AQ144" i="1"/>
  <c r="AO144" i="1"/>
  <c r="AN144" i="1"/>
  <c r="AE144" i="1"/>
  <c r="AD144" i="1"/>
  <c r="AM144" i="1"/>
  <c r="AC144" i="1"/>
  <c r="AL144" i="1"/>
  <c r="AB144" i="1"/>
  <c r="AJ144" i="1"/>
  <c r="AA144" i="1"/>
  <c r="AG144" i="1"/>
  <c r="AI144" i="1"/>
  <c r="AF144" i="1"/>
  <c r="AP176" i="1"/>
  <c r="AK176" i="1"/>
  <c r="AB176" i="1"/>
  <c r="AJ176" i="1"/>
  <c r="AA176" i="1"/>
  <c r="AI176" i="1"/>
  <c r="AQ176" i="1"/>
  <c r="AG176" i="1"/>
  <c r="AO176" i="1"/>
  <c r="AF176" i="1"/>
  <c r="AN176" i="1"/>
  <c r="AE176" i="1"/>
  <c r="AM176" i="1"/>
  <c r="AD176" i="1"/>
  <c r="AL176" i="1"/>
  <c r="AC176" i="1"/>
  <c r="AN208" i="1"/>
  <c r="AK208" i="1"/>
  <c r="AI208" i="1"/>
  <c r="AH208" i="1"/>
  <c r="AF208" i="1"/>
  <c r="AD208" i="1"/>
  <c r="AQ208" i="1"/>
  <c r="AP208" i="1"/>
  <c r="AC208" i="1"/>
  <c r="AA208" i="1"/>
  <c r="AO244" i="1"/>
  <c r="AI244" i="1"/>
  <c r="AE244" i="1"/>
  <c r="AP276" i="1"/>
  <c r="AK276" i="1"/>
  <c r="AI276" i="1"/>
  <c r="AE276" i="1"/>
  <c r="AJ308" i="1"/>
  <c r="AL308" i="1"/>
  <c r="AK308" i="1"/>
  <c r="AF308" i="1"/>
  <c r="AE308" i="1"/>
  <c r="AD308" i="1"/>
  <c r="AC308" i="1"/>
  <c r="AN308" i="1"/>
  <c r="AM308" i="1"/>
  <c r="AO340" i="1"/>
  <c r="AQ340" i="1"/>
  <c r="AF340" i="1"/>
  <c r="AA340" i="1"/>
  <c r="AH372" i="1"/>
  <c r="AC372" i="1"/>
  <c r="AB372" i="1"/>
  <c r="AP372" i="1"/>
  <c r="AA372" i="1"/>
  <c r="AO372" i="1"/>
  <c r="AL372" i="1"/>
  <c r="AK372" i="1"/>
  <c r="AI372" i="1"/>
  <c r="AD372" i="1"/>
  <c r="AQ404" i="1"/>
  <c r="AM404" i="1"/>
  <c r="AB404" i="1"/>
  <c r="AL404" i="1"/>
  <c r="AA404" i="1"/>
  <c r="AK404" i="1"/>
  <c r="AJ404" i="1"/>
  <c r="AG404" i="1"/>
  <c r="AO404" i="1"/>
  <c r="AE404" i="1"/>
  <c r="AD404" i="1"/>
  <c r="AC404" i="1"/>
  <c r="AP404" i="1"/>
  <c r="AO436" i="1"/>
  <c r="AP436" i="1"/>
  <c r="AP468" i="1"/>
  <c r="AQ468" i="1"/>
  <c r="AG468" i="1"/>
  <c r="AO468" i="1"/>
  <c r="AF468" i="1"/>
  <c r="AN468" i="1"/>
  <c r="AE468" i="1"/>
  <c r="AM468" i="1"/>
  <c r="AD468" i="1"/>
  <c r="AL468" i="1"/>
  <c r="AC468" i="1"/>
  <c r="AK468" i="1"/>
  <c r="AJ468" i="1"/>
  <c r="AI468" i="1"/>
  <c r="AB468" i="1"/>
  <c r="AA468" i="1"/>
  <c r="AO532" i="1"/>
  <c r="AC532" i="1"/>
  <c r="AM532" i="1"/>
  <c r="AB532" i="1"/>
  <c r="AL532" i="1"/>
  <c r="AJ532" i="1"/>
  <c r="AH532" i="1"/>
  <c r="AE532" i="1"/>
  <c r="AP532" i="1"/>
  <c r="AG532" i="1"/>
  <c r="AD532" i="1"/>
  <c r="AP148" i="1"/>
  <c r="AQ148" i="1"/>
  <c r="AG148" i="1"/>
  <c r="AO148" i="1"/>
  <c r="AF148" i="1"/>
  <c r="AN148" i="1"/>
  <c r="AE148" i="1"/>
  <c r="AM148" i="1"/>
  <c r="AD148" i="1"/>
  <c r="AL148" i="1"/>
  <c r="AC148" i="1"/>
  <c r="AK148" i="1"/>
  <c r="AB148" i="1"/>
  <c r="AJ148" i="1"/>
  <c r="AI148" i="1"/>
  <c r="AA148" i="1"/>
  <c r="AA212" i="1"/>
  <c r="AQ212" i="1"/>
  <c r="AN212" i="1"/>
  <c r="AK212" i="1"/>
  <c r="AI212" i="1"/>
  <c r="AH212" i="1"/>
  <c r="AF212" i="1"/>
  <c r="AD212" i="1"/>
  <c r="AQ248" i="1"/>
  <c r="AF248" i="1"/>
  <c r="AD248" i="1"/>
  <c r="AA248" i="1"/>
  <c r="AP248" i="1"/>
  <c r="AO248" i="1"/>
  <c r="AM248" i="1"/>
  <c r="AJ248" i="1"/>
  <c r="AG248" i="1"/>
  <c r="AK280" i="1"/>
  <c r="AA280" i="1"/>
  <c r="AQ280" i="1"/>
  <c r="AL280" i="1"/>
  <c r="AJ312" i="1"/>
  <c r="AK312" i="1"/>
  <c r="AF312" i="1"/>
  <c r="AE312" i="1"/>
  <c r="AD312" i="1"/>
  <c r="AC312" i="1"/>
  <c r="AN312" i="1"/>
  <c r="AM312" i="1"/>
  <c r="AL312" i="1"/>
  <c r="AP344" i="1"/>
  <c r="AF344" i="1"/>
  <c r="AA344" i="1"/>
  <c r="AI376" i="1"/>
  <c r="AO376" i="1"/>
  <c r="AL376" i="1"/>
  <c r="AG376" i="1"/>
  <c r="AD376" i="1"/>
  <c r="AC376" i="1"/>
  <c r="AB376" i="1"/>
  <c r="AQ376" i="1"/>
  <c r="AP376" i="1"/>
  <c r="AQ408" i="1"/>
  <c r="AO408" i="1"/>
  <c r="AC408" i="1"/>
  <c r="AM408" i="1"/>
  <c r="AB408" i="1"/>
  <c r="AL408" i="1"/>
  <c r="AA408" i="1"/>
  <c r="AK408" i="1"/>
  <c r="AJ408" i="1"/>
  <c r="AG408" i="1"/>
  <c r="AP408" i="1"/>
  <c r="AE408" i="1"/>
  <c r="AD408" i="1"/>
  <c r="AK440" i="1"/>
  <c r="AH440" i="1"/>
  <c r="AG440" i="1"/>
  <c r="AF440" i="1"/>
  <c r="AP440" i="1"/>
  <c r="AD440" i="1"/>
  <c r="AO440" i="1"/>
  <c r="AC440" i="1"/>
  <c r="AM440" i="1"/>
  <c r="AL440" i="1"/>
  <c r="AB440" i="1"/>
  <c r="AP472" i="1"/>
  <c r="AO472" i="1"/>
  <c r="AF472" i="1"/>
  <c r="AN472" i="1"/>
  <c r="AE472" i="1"/>
  <c r="AM472" i="1"/>
  <c r="AD472" i="1"/>
  <c r="AL472" i="1"/>
  <c r="AC472" i="1"/>
  <c r="AK472" i="1"/>
  <c r="AB472" i="1"/>
  <c r="AA472" i="1"/>
  <c r="AQ472" i="1"/>
  <c r="AJ472" i="1"/>
  <c r="AI472" i="1"/>
  <c r="AG472" i="1"/>
  <c r="AP504" i="1"/>
  <c r="AB504" i="1"/>
  <c r="AO504" i="1"/>
  <c r="AK504" i="1"/>
  <c r="AJ504" i="1"/>
  <c r="AH504" i="1"/>
  <c r="AF504" i="1"/>
  <c r="AG504" i="1"/>
  <c r="AC504" i="1"/>
  <c r="AP152" i="1"/>
  <c r="AM152" i="1"/>
  <c r="AD152" i="1"/>
  <c r="AL152" i="1"/>
  <c r="AC152" i="1"/>
  <c r="AK152" i="1"/>
  <c r="AB152" i="1"/>
  <c r="AJ152" i="1"/>
  <c r="AA152" i="1"/>
  <c r="AI152" i="1"/>
  <c r="AQ152" i="1"/>
  <c r="AG152" i="1"/>
  <c r="AO152" i="1"/>
  <c r="AN152" i="1"/>
  <c r="AF152" i="1"/>
  <c r="AE152" i="1"/>
  <c r="AH184" i="1"/>
  <c r="AF184" i="1"/>
  <c r="AQ184" i="1"/>
  <c r="AD184" i="1"/>
  <c r="AP184" i="1"/>
  <c r="AC184" i="1"/>
  <c r="AN184" i="1"/>
  <c r="AB184" i="1"/>
  <c r="AL184" i="1"/>
  <c r="AA184" i="1"/>
  <c r="AK184" i="1"/>
  <c r="AI184" i="1"/>
  <c r="AQ216" i="1"/>
  <c r="AM216" i="1"/>
  <c r="AJ216" i="1"/>
  <c r="AG216" i="1"/>
  <c r="AF216" i="1"/>
  <c r="AD216" i="1"/>
  <c r="AA216" i="1"/>
  <c r="AP216" i="1"/>
  <c r="AO216" i="1"/>
  <c r="AF252" i="1"/>
  <c r="AD252" i="1"/>
  <c r="AA252" i="1"/>
  <c r="AP252" i="1"/>
  <c r="AN252" i="1"/>
  <c r="AM252" i="1"/>
  <c r="AI252" i="1"/>
  <c r="AH252" i="1"/>
  <c r="AI284" i="1"/>
  <c r="AH284" i="1"/>
  <c r="AF284" i="1"/>
  <c r="AQ284" i="1"/>
  <c r="AE284" i="1"/>
  <c r="AP284" i="1"/>
  <c r="AD284" i="1"/>
  <c r="AN284" i="1"/>
  <c r="AM284" i="1"/>
  <c r="AL284" i="1"/>
  <c r="AC284" i="1"/>
  <c r="AA284" i="1"/>
  <c r="AJ316" i="1"/>
  <c r="AF316" i="1"/>
  <c r="AE316" i="1"/>
  <c r="AD316" i="1"/>
  <c r="AC316" i="1"/>
  <c r="AN316" i="1"/>
  <c r="AM316" i="1"/>
  <c r="AL316" i="1"/>
  <c r="AK316" i="1"/>
  <c r="AI348" i="1"/>
  <c r="AO348" i="1"/>
  <c r="AK348" i="1"/>
  <c r="AH348" i="1"/>
  <c r="AG348" i="1"/>
  <c r="AD348" i="1"/>
  <c r="AC348" i="1"/>
  <c r="AQ348" i="1"/>
  <c r="AP348" i="1"/>
  <c r="AA348" i="1"/>
  <c r="AQ380" i="1"/>
  <c r="AP380" i="1"/>
  <c r="AD380" i="1"/>
  <c r="AO380" i="1"/>
  <c r="AC380" i="1"/>
  <c r="AM380" i="1"/>
  <c r="AB380" i="1"/>
  <c r="AL380" i="1"/>
  <c r="AA380" i="1"/>
  <c r="AK380" i="1"/>
  <c r="AJ380" i="1"/>
  <c r="AG380" i="1"/>
  <c r="AE380" i="1"/>
  <c r="AQ412" i="1"/>
  <c r="AP412" i="1"/>
  <c r="AD412" i="1"/>
  <c r="AO412" i="1"/>
  <c r="AC412" i="1"/>
  <c r="AM412" i="1"/>
  <c r="AB412" i="1"/>
  <c r="AL412" i="1"/>
  <c r="AA412" i="1"/>
  <c r="AK412" i="1"/>
  <c r="AJ412" i="1"/>
  <c r="AG412" i="1"/>
  <c r="AE412" i="1"/>
  <c r="AN444" i="1"/>
  <c r="AL444" i="1"/>
  <c r="AJ444" i="1"/>
  <c r="AH444" i="1"/>
  <c r="AG444" i="1"/>
  <c r="AE444" i="1"/>
  <c r="AC444" i="1"/>
  <c r="AP476" i="1"/>
  <c r="AN476" i="1"/>
  <c r="AE476" i="1"/>
  <c r="AM476" i="1"/>
  <c r="AD476" i="1"/>
  <c r="AL476" i="1"/>
  <c r="AC476" i="1"/>
  <c r="AK476" i="1"/>
  <c r="AB476" i="1"/>
  <c r="AJ476" i="1"/>
  <c r="AA476" i="1"/>
  <c r="AQ476" i="1"/>
  <c r="AO476" i="1"/>
  <c r="AI476" i="1"/>
  <c r="AG476" i="1"/>
  <c r="AF476" i="1"/>
  <c r="AL508" i="1"/>
  <c r="AK508" i="1"/>
  <c r="AH508" i="1"/>
  <c r="AG508" i="1"/>
  <c r="AM508" i="1"/>
  <c r="AJ540" i="1"/>
  <c r="AP540" i="1"/>
  <c r="AO540" i="1"/>
  <c r="AL540" i="1"/>
  <c r="AH540" i="1"/>
  <c r="AG540" i="1"/>
  <c r="AD540" i="1"/>
  <c r="AE540" i="1"/>
  <c r="AB540" i="1"/>
  <c r="Z5" i="12" l="1"/>
  <c r="W5" i="12"/>
  <c r="AF5" i="12"/>
  <c r="AC5" i="12"/>
  <c r="AL5" i="12"/>
  <c r="AO5" i="12"/>
  <c r="AR5" i="12"/>
  <c r="AU5" i="12"/>
  <c r="AX5" i="12"/>
  <c r="H5" i="12"/>
  <c r="N5" i="12"/>
  <c r="K5" i="12"/>
  <c r="E5" i="12"/>
  <c r="AI5" i="12"/>
  <c r="T5" i="12"/>
  <c r="Q5" i="12"/>
  <c r="A8" i="12"/>
  <c r="B8" i="12"/>
  <c r="J6" i="12"/>
  <c r="AT6" i="12"/>
  <c r="AN6" i="12"/>
  <c r="AH6" i="12"/>
  <c r="AB6" i="12"/>
  <c r="V6" i="12"/>
  <c r="P6" i="12"/>
  <c r="G6" i="12"/>
  <c r="M6" i="12"/>
  <c r="AW6" i="12"/>
  <c r="AQ6" i="12"/>
  <c r="AK6" i="12"/>
  <c r="AE6" i="12"/>
  <c r="Y6" i="12"/>
  <c r="S6" i="12"/>
  <c r="D6" i="12"/>
  <c r="C6" i="12"/>
  <c r="AV6" i="12"/>
  <c r="AS6" i="12"/>
  <c r="AP6" i="12"/>
  <c r="AM6" i="12"/>
  <c r="AJ6" i="12"/>
  <c r="AG6" i="12"/>
  <c r="AD6" i="12"/>
  <c r="AA6" i="12"/>
  <c r="X6" i="12"/>
  <c r="U6" i="12"/>
  <c r="R6" i="12"/>
  <c r="O6" i="12"/>
  <c r="L6" i="12"/>
  <c r="I6" i="12"/>
  <c r="F6" i="12"/>
  <c r="Z6" i="12" l="1"/>
  <c r="W6" i="12"/>
  <c r="AF6" i="12"/>
  <c r="AI6" i="12"/>
  <c r="AC6" i="12"/>
  <c r="AL6" i="12"/>
  <c r="AR6" i="12"/>
  <c r="AO6" i="12"/>
  <c r="AX6" i="12"/>
  <c r="AU6" i="12"/>
  <c r="N6" i="12"/>
  <c r="K6" i="12"/>
  <c r="E6" i="12"/>
  <c r="H6" i="12"/>
  <c r="T6" i="12"/>
  <c r="Q6" i="12"/>
  <c r="A9" i="12"/>
  <c r="B9" i="12"/>
  <c r="J7" i="12"/>
  <c r="AT7" i="12"/>
  <c r="AN7" i="12"/>
  <c r="AH7" i="12"/>
  <c r="AB7" i="12"/>
  <c r="V7" i="12"/>
  <c r="P7" i="12"/>
  <c r="M7" i="12"/>
  <c r="G7" i="12"/>
  <c r="AW7" i="12"/>
  <c r="AQ7" i="12"/>
  <c r="AK7" i="12"/>
  <c r="AE7" i="12"/>
  <c r="Y7" i="12"/>
  <c r="S7" i="12"/>
  <c r="D7" i="12"/>
  <c r="C7" i="12"/>
  <c r="AV7" i="12"/>
  <c r="AS7" i="12"/>
  <c r="AP7" i="12"/>
  <c r="AM7" i="12"/>
  <c r="AJ7" i="12"/>
  <c r="AG7" i="12"/>
  <c r="AD7" i="12"/>
  <c r="AA7" i="12"/>
  <c r="X7" i="12"/>
  <c r="U7" i="12"/>
  <c r="R7" i="12"/>
  <c r="O7" i="12"/>
  <c r="L7" i="12"/>
  <c r="I7" i="12"/>
  <c r="F7" i="12"/>
  <c r="AU7" i="12" l="1"/>
  <c r="AX7" i="12"/>
  <c r="H7" i="12"/>
  <c r="K7" i="12"/>
  <c r="E7" i="12"/>
  <c r="N7" i="12"/>
  <c r="T7" i="12"/>
  <c r="Q7" i="12"/>
  <c r="Z7" i="12"/>
  <c r="W7" i="12"/>
  <c r="AF7" i="12"/>
  <c r="AC7" i="12"/>
  <c r="AL7" i="12"/>
  <c r="AI7" i="12"/>
  <c r="AR7" i="12"/>
  <c r="AO7" i="12"/>
  <c r="A10" i="12"/>
  <c r="B10" i="12"/>
  <c r="J8" i="12"/>
  <c r="G8" i="12"/>
  <c r="AW8" i="12"/>
  <c r="AQ8" i="12"/>
  <c r="AK8" i="12"/>
  <c r="AE8" i="12"/>
  <c r="Y8" i="12"/>
  <c r="S8" i="12"/>
  <c r="P8" i="12"/>
  <c r="M8" i="12"/>
  <c r="AT8" i="12"/>
  <c r="AN8" i="12"/>
  <c r="AH8" i="12"/>
  <c r="AB8" i="12"/>
  <c r="V8" i="12"/>
  <c r="D8" i="12"/>
  <c r="C8" i="12"/>
  <c r="AV8" i="12"/>
  <c r="AS8" i="12"/>
  <c r="AP8" i="12"/>
  <c r="AM8" i="12"/>
  <c r="AJ8" i="12"/>
  <c r="AG8" i="12"/>
  <c r="AD8" i="12"/>
  <c r="AA8" i="12"/>
  <c r="X8" i="12"/>
  <c r="U8" i="12"/>
  <c r="R8" i="12"/>
  <c r="O8" i="12"/>
  <c r="L8" i="12"/>
  <c r="I8" i="12"/>
  <c r="F8" i="12"/>
  <c r="W8" i="12" l="1"/>
  <c r="Z8" i="12"/>
  <c r="AC8" i="12"/>
  <c r="AF8" i="12"/>
  <c r="AI8" i="12"/>
  <c r="AL8" i="12"/>
  <c r="AO8" i="12"/>
  <c r="AR8" i="12"/>
  <c r="AU8" i="12"/>
  <c r="AX8" i="12"/>
  <c r="N8" i="12"/>
  <c r="H8" i="12"/>
  <c r="Q8" i="12"/>
  <c r="K8" i="12"/>
  <c r="E8" i="12"/>
  <c r="T8" i="12"/>
  <c r="A11" i="12"/>
  <c r="B11" i="12"/>
  <c r="J9" i="12"/>
  <c r="AW9" i="12"/>
  <c r="AQ9" i="12"/>
  <c r="AK9" i="12"/>
  <c r="Y9" i="12"/>
  <c r="S9" i="12"/>
  <c r="G9" i="12"/>
  <c r="M9" i="12"/>
  <c r="AT9" i="12"/>
  <c r="AN9" i="12"/>
  <c r="AH9" i="12"/>
  <c r="AE9" i="12"/>
  <c r="AB9" i="12"/>
  <c r="V9" i="12"/>
  <c r="P9" i="12"/>
  <c r="D9" i="12"/>
  <c r="C9" i="12"/>
  <c r="AV9" i="12"/>
  <c r="AS9" i="12"/>
  <c r="AP9" i="12"/>
  <c r="AM9" i="12"/>
  <c r="AJ9" i="12"/>
  <c r="AG9" i="12"/>
  <c r="AD9" i="12"/>
  <c r="AA9" i="12"/>
  <c r="X9" i="12"/>
  <c r="U9" i="12"/>
  <c r="R9" i="12"/>
  <c r="O9" i="12"/>
  <c r="L9" i="12"/>
  <c r="I9" i="12"/>
  <c r="F9" i="12"/>
  <c r="N9" i="12" l="1"/>
  <c r="E9" i="12"/>
  <c r="Q9" i="12"/>
  <c r="H9" i="12"/>
  <c r="W9" i="12"/>
  <c r="T9" i="12"/>
  <c r="AC9" i="12"/>
  <c r="Z9" i="12"/>
  <c r="AF9" i="12"/>
  <c r="AL9" i="12"/>
  <c r="AI9" i="12"/>
  <c r="AR9" i="12"/>
  <c r="AO9" i="12"/>
  <c r="AX9" i="12"/>
  <c r="AU9" i="12"/>
  <c r="K9" i="12"/>
  <c r="A12" i="12"/>
  <c r="B12" i="12"/>
  <c r="J10" i="12"/>
  <c r="AW10" i="12"/>
  <c r="AQ10" i="12"/>
  <c r="AK10" i="12"/>
  <c r="AE10" i="12"/>
  <c r="Y10" i="12"/>
  <c r="S10" i="12"/>
  <c r="M10" i="12"/>
  <c r="G10" i="12"/>
  <c r="AT10" i="12"/>
  <c r="AN10" i="12"/>
  <c r="AH10" i="12"/>
  <c r="AB10" i="12"/>
  <c r="V10" i="12"/>
  <c r="P10" i="12"/>
  <c r="D10" i="12"/>
  <c r="C10" i="12"/>
  <c r="AV10" i="12"/>
  <c r="AS10" i="12"/>
  <c r="AP10" i="12"/>
  <c r="AM10" i="12"/>
  <c r="AJ10" i="12"/>
  <c r="AG10" i="12"/>
  <c r="AD10" i="12"/>
  <c r="AA10" i="12"/>
  <c r="X10" i="12"/>
  <c r="U10" i="12"/>
  <c r="R10" i="12"/>
  <c r="O10" i="12"/>
  <c r="L10" i="12"/>
  <c r="I10" i="12"/>
  <c r="F10" i="12"/>
  <c r="E10" i="12" l="1"/>
  <c r="N10" i="12"/>
  <c r="Q10" i="12"/>
  <c r="T10" i="12"/>
  <c r="W10" i="12"/>
  <c r="Z10" i="12"/>
  <c r="AC10" i="12"/>
  <c r="AF10" i="12"/>
  <c r="AI10" i="12"/>
  <c r="AL10" i="12"/>
  <c r="AO10" i="12"/>
  <c r="AR10" i="12"/>
  <c r="AU10" i="12"/>
  <c r="AX10" i="12"/>
  <c r="H10" i="12"/>
  <c r="K10" i="12"/>
  <c r="A13" i="12"/>
  <c r="B13" i="12"/>
  <c r="J11" i="12"/>
  <c r="G11" i="12"/>
  <c r="AW11" i="12"/>
  <c r="AQ11" i="12"/>
  <c r="AK11" i="12"/>
  <c r="AE11" i="12"/>
  <c r="Y11" i="12"/>
  <c r="S11" i="12"/>
  <c r="M11" i="12"/>
  <c r="AT11" i="12"/>
  <c r="AN11" i="12"/>
  <c r="AH11" i="12"/>
  <c r="AB11" i="12"/>
  <c r="V11" i="12"/>
  <c r="P11" i="12"/>
  <c r="D11" i="12"/>
  <c r="C11" i="12"/>
  <c r="AV11" i="12"/>
  <c r="AS11" i="12"/>
  <c r="AP11" i="12"/>
  <c r="AM11" i="12"/>
  <c r="AJ11" i="12"/>
  <c r="AG11" i="12"/>
  <c r="AD11" i="12"/>
  <c r="AA11" i="12"/>
  <c r="X11" i="12"/>
  <c r="U11" i="12"/>
  <c r="R11" i="12"/>
  <c r="O11" i="12"/>
  <c r="L11" i="12"/>
  <c r="I11" i="12"/>
  <c r="F11" i="12"/>
  <c r="T11" i="12" l="1"/>
  <c r="Q11" i="12"/>
  <c r="Z11" i="12"/>
  <c r="W11" i="12"/>
  <c r="AF11" i="12"/>
  <c r="AC11" i="12"/>
  <c r="AL11" i="12"/>
  <c r="AI11" i="12"/>
  <c r="AR11" i="12"/>
  <c r="E11" i="12"/>
  <c r="AO11" i="12"/>
  <c r="AX11" i="12"/>
  <c r="AU11" i="12"/>
  <c r="H11" i="12"/>
  <c r="N11" i="12"/>
  <c r="K11" i="12"/>
  <c r="A14" i="12"/>
  <c r="B14" i="12"/>
  <c r="J12" i="12"/>
  <c r="AW12" i="12"/>
  <c r="AQ12" i="12"/>
  <c r="AK12" i="12"/>
  <c r="AE12" i="12"/>
  <c r="Y12" i="12"/>
  <c r="S12" i="12"/>
  <c r="G12" i="12"/>
  <c r="M12" i="12"/>
  <c r="AT12" i="12"/>
  <c r="AN12" i="12"/>
  <c r="AH12" i="12"/>
  <c r="AB12" i="12"/>
  <c r="V12" i="12"/>
  <c r="P12" i="12"/>
  <c r="D12" i="12"/>
  <c r="C12" i="12"/>
  <c r="AV12" i="12"/>
  <c r="AS12" i="12"/>
  <c r="AP12" i="12"/>
  <c r="AM12" i="12"/>
  <c r="AJ12" i="12"/>
  <c r="AG12" i="12"/>
  <c r="AD12" i="12"/>
  <c r="AA12" i="12"/>
  <c r="X12" i="12"/>
  <c r="U12" i="12"/>
  <c r="R12" i="12"/>
  <c r="O12" i="12"/>
  <c r="L12" i="12"/>
  <c r="I12" i="12"/>
  <c r="F12" i="12"/>
  <c r="H12" i="12" l="1"/>
  <c r="Q12" i="12"/>
  <c r="T12" i="12"/>
  <c r="E12" i="12"/>
  <c r="W12" i="12"/>
  <c r="Z12" i="12"/>
  <c r="AC12" i="12"/>
  <c r="AF12" i="12"/>
  <c r="AI12" i="12"/>
  <c r="AL12" i="12"/>
  <c r="AO12" i="12"/>
  <c r="AR12" i="12"/>
  <c r="AU12" i="12"/>
  <c r="AX12" i="12"/>
  <c r="N12" i="12"/>
  <c r="K12" i="12"/>
  <c r="A15" i="12"/>
  <c r="B15" i="12"/>
  <c r="J13" i="12"/>
  <c r="AW13" i="12"/>
  <c r="AQ13" i="12"/>
  <c r="AK13" i="12"/>
  <c r="AE13" i="12"/>
  <c r="Y13" i="12"/>
  <c r="S13" i="12"/>
  <c r="M13" i="12"/>
  <c r="G13" i="12"/>
  <c r="AT13" i="12"/>
  <c r="AN13" i="12"/>
  <c r="AH13" i="12"/>
  <c r="AB13" i="12"/>
  <c r="V13" i="12"/>
  <c r="P13" i="12"/>
  <c r="D13" i="12"/>
  <c r="C13" i="12"/>
  <c r="AV13" i="12"/>
  <c r="AS13" i="12"/>
  <c r="AP13" i="12"/>
  <c r="AM13" i="12"/>
  <c r="AJ13" i="12"/>
  <c r="AG13" i="12"/>
  <c r="AD13" i="12"/>
  <c r="AA13" i="12"/>
  <c r="X13" i="12"/>
  <c r="U13" i="12"/>
  <c r="R13" i="12"/>
  <c r="O13" i="12"/>
  <c r="L13" i="12"/>
  <c r="I13" i="12"/>
  <c r="F13" i="12"/>
  <c r="AU13" i="12" l="1"/>
  <c r="AX13" i="12"/>
  <c r="N13" i="12"/>
  <c r="H13" i="12"/>
  <c r="K13" i="12"/>
  <c r="Q13" i="12"/>
  <c r="T13" i="12"/>
  <c r="E13" i="12"/>
  <c r="W13" i="12"/>
  <c r="Z13" i="12"/>
  <c r="AC13" i="12"/>
  <c r="AF13" i="12"/>
  <c r="AI13" i="12"/>
  <c r="AL13" i="12"/>
  <c r="AO13" i="12"/>
  <c r="AR13" i="12"/>
  <c r="A16" i="12"/>
  <c r="B16" i="12"/>
  <c r="J14" i="12"/>
  <c r="AW14" i="12"/>
  <c r="AQ14" i="12"/>
  <c r="AK14" i="12"/>
  <c r="AE14" i="12"/>
  <c r="Y14" i="12"/>
  <c r="S14" i="12"/>
  <c r="G14" i="12"/>
  <c r="M14" i="12"/>
  <c r="AT14" i="12"/>
  <c r="AN14" i="12"/>
  <c r="AH14" i="12"/>
  <c r="AB14" i="12"/>
  <c r="AC14" i="12" s="1"/>
  <c r="V14" i="12"/>
  <c r="P14" i="12"/>
  <c r="D14" i="12"/>
  <c r="C14" i="12"/>
  <c r="AV14" i="12"/>
  <c r="AS14" i="12"/>
  <c r="AP14" i="12"/>
  <c r="AM14" i="12"/>
  <c r="AJ14" i="12"/>
  <c r="AG14" i="12"/>
  <c r="AD14" i="12"/>
  <c r="AA14" i="12"/>
  <c r="X14" i="12"/>
  <c r="U14" i="12"/>
  <c r="R14" i="12"/>
  <c r="O14" i="12"/>
  <c r="L14" i="12"/>
  <c r="I14" i="12"/>
  <c r="F14" i="12"/>
  <c r="N14" i="12" l="1"/>
  <c r="K14" i="12"/>
  <c r="H14" i="12"/>
  <c r="Q14" i="12"/>
  <c r="T14" i="12"/>
  <c r="W14" i="12"/>
  <c r="Z14" i="12"/>
  <c r="AF14" i="12"/>
  <c r="AI14" i="12"/>
  <c r="AL14" i="12"/>
  <c r="E14" i="12"/>
  <c r="AO14" i="12"/>
  <c r="AR14" i="12"/>
  <c r="AU14" i="12"/>
  <c r="AX14" i="12"/>
  <c r="A17" i="12"/>
  <c r="B17" i="12"/>
  <c r="J15" i="12"/>
  <c r="AW15" i="12"/>
  <c r="AQ15" i="12"/>
  <c r="AK15" i="12"/>
  <c r="AE15" i="12"/>
  <c r="Y15" i="12"/>
  <c r="S15" i="12"/>
  <c r="G15" i="12"/>
  <c r="M15" i="12"/>
  <c r="AT15" i="12"/>
  <c r="AN15" i="12"/>
  <c r="AH15" i="12"/>
  <c r="AB15" i="12"/>
  <c r="V15" i="12"/>
  <c r="P15" i="12"/>
  <c r="D15" i="12"/>
  <c r="C15" i="12"/>
  <c r="AV15" i="12"/>
  <c r="AS15" i="12"/>
  <c r="AP15" i="12"/>
  <c r="AM15" i="12"/>
  <c r="AJ15" i="12"/>
  <c r="AG15" i="12"/>
  <c r="AD15" i="12"/>
  <c r="AA15" i="12"/>
  <c r="X15" i="12"/>
  <c r="U15" i="12"/>
  <c r="R15" i="12"/>
  <c r="O15" i="12"/>
  <c r="L15" i="12"/>
  <c r="I15" i="12"/>
  <c r="F15" i="12"/>
  <c r="K15" i="12" l="1"/>
  <c r="AU15" i="12"/>
  <c r="N15" i="12"/>
  <c r="AX15" i="12"/>
  <c r="E15" i="12"/>
  <c r="H15" i="12"/>
  <c r="Q15" i="12"/>
  <c r="T15" i="12"/>
  <c r="W15" i="12"/>
  <c r="Z15" i="12"/>
  <c r="AC15" i="12"/>
  <c r="AF15" i="12"/>
  <c r="AI15" i="12"/>
  <c r="AL15" i="12"/>
  <c r="AO15" i="12"/>
  <c r="AR15" i="12"/>
  <c r="A18" i="12"/>
  <c r="B18" i="12"/>
  <c r="J16" i="12"/>
  <c r="G16" i="12"/>
  <c r="AW16" i="12"/>
  <c r="AQ16" i="12"/>
  <c r="AK16" i="12"/>
  <c r="AE16" i="12"/>
  <c r="AB16" i="12"/>
  <c r="S16" i="12"/>
  <c r="M16" i="12"/>
  <c r="AT16" i="12"/>
  <c r="AN16" i="12"/>
  <c r="AH16" i="12"/>
  <c r="Y16" i="12"/>
  <c r="V16" i="12"/>
  <c r="W16" i="12" s="1"/>
  <c r="P16" i="12"/>
  <c r="D16" i="12"/>
  <c r="C16" i="12"/>
  <c r="AV16" i="12"/>
  <c r="AS16" i="12"/>
  <c r="AP16" i="12"/>
  <c r="AM16" i="12"/>
  <c r="AJ16" i="12"/>
  <c r="AG16" i="12"/>
  <c r="AD16" i="12"/>
  <c r="AA16" i="12"/>
  <c r="X16" i="12"/>
  <c r="U16" i="12"/>
  <c r="R16" i="12"/>
  <c r="O16" i="12"/>
  <c r="L16" i="12"/>
  <c r="I16" i="12"/>
  <c r="F16" i="12"/>
  <c r="AU16" i="12" l="1"/>
  <c r="H16" i="12"/>
  <c r="N16" i="12"/>
  <c r="K16" i="12"/>
  <c r="E16" i="12"/>
  <c r="T16" i="12"/>
  <c r="Q16" i="12"/>
  <c r="AC16" i="12"/>
  <c r="AF16" i="12"/>
  <c r="Z16" i="12"/>
  <c r="AL16" i="12"/>
  <c r="AI16" i="12"/>
  <c r="AR16" i="12"/>
  <c r="AO16" i="12"/>
  <c r="AX16" i="12"/>
  <c r="A19" i="12"/>
  <c r="B19" i="12"/>
  <c r="J17" i="12"/>
  <c r="AW17" i="12"/>
  <c r="AQ17" i="12"/>
  <c r="AK17" i="12"/>
  <c r="AE17" i="12"/>
  <c r="Y17" i="12"/>
  <c r="S17" i="12"/>
  <c r="M17" i="12"/>
  <c r="G17" i="12"/>
  <c r="AT17" i="12"/>
  <c r="AN17" i="12"/>
  <c r="AH17" i="12"/>
  <c r="AB17" i="12"/>
  <c r="V17" i="12"/>
  <c r="P17" i="12"/>
  <c r="D17" i="12"/>
  <c r="C17" i="12"/>
  <c r="AV17" i="12"/>
  <c r="AS17" i="12"/>
  <c r="AP17" i="12"/>
  <c r="AM17" i="12"/>
  <c r="AJ17" i="12"/>
  <c r="AG17" i="12"/>
  <c r="AD17" i="12"/>
  <c r="AA17" i="12"/>
  <c r="X17" i="12"/>
  <c r="U17" i="12"/>
  <c r="R17" i="12"/>
  <c r="O17" i="12"/>
  <c r="L17" i="12"/>
  <c r="I17" i="12"/>
  <c r="F17" i="12"/>
  <c r="H17" i="12" l="1"/>
  <c r="K17" i="12"/>
  <c r="E17" i="12"/>
  <c r="N17" i="12"/>
  <c r="Q17" i="12"/>
  <c r="T17" i="12"/>
  <c r="W17" i="12"/>
  <c r="Z17" i="12"/>
  <c r="AC17" i="12"/>
  <c r="AF17" i="12"/>
  <c r="AI17" i="12"/>
  <c r="AL17" i="12"/>
  <c r="AO17" i="12"/>
  <c r="AR17" i="12"/>
  <c r="AU17" i="12"/>
  <c r="AX17" i="12"/>
  <c r="A20" i="12"/>
  <c r="B20" i="12"/>
  <c r="J18" i="12"/>
  <c r="AW18" i="12"/>
  <c r="AQ18" i="12"/>
  <c r="AK18" i="12"/>
  <c r="AE18" i="12"/>
  <c r="Y18" i="12"/>
  <c r="S18" i="12"/>
  <c r="G18" i="12"/>
  <c r="M18" i="12"/>
  <c r="AT18" i="12"/>
  <c r="AN18" i="12"/>
  <c r="AH18" i="12"/>
  <c r="AB18" i="12"/>
  <c r="V18" i="12"/>
  <c r="P18" i="12"/>
  <c r="D18" i="12"/>
  <c r="C18" i="12"/>
  <c r="AV18" i="12"/>
  <c r="AS18" i="12"/>
  <c r="AP18" i="12"/>
  <c r="AM18" i="12"/>
  <c r="AJ18" i="12"/>
  <c r="AG18" i="12"/>
  <c r="AD18" i="12"/>
  <c r="AA18" i="12"/>
  <c r="X18" i="12"/>
  <c r="U18" i="12"/>
  <c r="R18" i="12"/>
  <c r="O18" i="12"/>
  <c r="L18" i="12"/>
  <c r="I18" i="12"/>
  <c r="F18" i="12"/>
  <c r="E18" i="12" l="1"/>
  <c r="Q18" i="12"/>
  <c r="T18" i="12"/>
  <c r="AL18" i="12"/>
  <c r="W18" i="12"/>
  <c r="Z18" i="12"/>
  <c r="AC18" i="12"/>
  <c r="AF18" i="12"/>
  <c r="AO18" i="12"/>
  <c r="AR18" i="12"/>
  <c r="AI18" i="12"/>
  <c r="AU18" i="12"/>
  <c r="AX18" i="12"/>
  <c r="H18" i="12"/>
  <c r="N18" i="12"/>
  <c r="K18" i="12"/>
  <c r="A21" i="12"/>
  <c r="B21" i="12"/>
  <c r="J19" i="12"/>
  <c r="AW19" i="12"/>
  <c r="AQ19" i="12"/>
  <c r="AK19" i="12"/>
  <c r="AE19" i="12"/>
  <c r="Y19" i="12"/>
  <c r="S19" i="12"/>
  <c r="G19" i="12"/>
  <c r="M19" i="12"/>
  <c r="AT19" i="12"/>
  <c r="AN19" i="12"/>
  <c r="AH19" i="12"/>
  <c r="AB19" i="12"/>
  <c r="V19" i="12"/>
  <c r="P19" i="12"/>
  <c r="D19" i="12"/>
  <c r="C19" i="12"/>
  <c r="AV19" i="12"/>
  <c r="AS19" i="12"/>
  <c r="AP19" i="12"/>
  <c r="AM19" i="12"/>
  <c r="AJ19" i="12"/>
  <c r="AG19" i="12"/>
  <c r="AD19" i="12"/>
  <c r="AA19" i="12"/>
  <c r="X19" i="12"/>
  <c r="U19" i="12"/>
  <c r="R19" i="12"/>
  <c r="O19" i="12"/>
  <c r="L19" i="12"/>
  <c r="I19" i="12"/>
  <c r="F19" i="12"/>
  <c r="AU19" i="12" l="1"/>
  <c r="N19" i="12"/>
  <c r="K19" i="12"/>
  <c r="E19" i="12"/>
  <c r="H19" i="12"/>
  <c r="Q19" i="12"/>
  <c r="T19" i="12"/>
  <c r="W19" i="12"/>
  <c r="Z19" i="12"/>
  <c r="AC19" i="12"/>
  <c r="AF19" i="12"/>
  <c r="AI19" i="12"/>
  <c r="AL19" i="12"/>
  <c r="AX19" i="12"/>
  <c r="AO19" i="12"/>
  <c r="AR19" i="12"/>
  <c r="A22" i="12"/>
  <c r="B22" i="12"/>
  <c r="J20" i="12"/>
  <c r="AW20" i="12"/>
  <c r="AQ20" i="12"/>
  <c r="AK20" i="12"/>
  <c r="AE20" i="12"/>
  <c r="Y20" i="12"/>
  <c r="S20" i="12"/>
  <c r="G20" i="12"/>
  <c r="M20" i="12"/>
  <c r="AT20" i="12"/>
  <c r="AN20" i="12"/>
  <c r="AH20" i="12"/>
  <c r="AB20" i="12"/>
  <c r="V20" i="12"/>
  <c r="P20" i="12"/>
  <c r="D20" i="12"/>
  <c r="C20" i="12"/>
  <c r="AV20" i="12"/>
  <c r="AS20" i="12"/>
  <c r="AP20" i="12"/>
  <c r="AM20" i="12"/>
  <c r="AJ20" i="12"/>
  <c r="AG20" i="12"/>
  <c r="AD20" i="12"/>
  <c r="AA20" i="12"/>
  <c r="X20" i="12"/>
  <c r="U20" i="12"/>
  <c r="R20" i="12"/>
  <c r="O20" i="12"/>
  <c r="L20" i="12"/>
  <c r="I20" i="12"/>
  <c r="F20" i="12"/>
  <c r="AI20" i="12" l="1"/>
  <c r="AL20" i="12"/>
  <c r="E20" i="12"/>
  <c r="AO20" i="12"/>
  <c r="AX20" i="12"/>
  <c r="N20" i="12"/>
  <c r="K20" i="12"/>
  <c r="Q20" i="12"/>
  <c r="T20" i="12"/>
  <c r="H20" i="12"/>
  <c r="W20" i="12"/>
  <c r="Z20" i="12"/>
  <c r="AU20" i="12"/>
  <c r="AC20" i="12"/>
  <c r="AF20" i="12"/>
  <c r="AR20" i="12"/>
  <c r="A23" i="12"/>
  <c r="B23" i="12"/>
  <c r="G21" i="12"/>
  <c r="AW21" i="12"/>
  <c r="AQ21" i="12"/>
  <c r="AK21" i="12"/>
  <c r="AE21" i="12"/>
  <c r="Y21" i="12"/>
  <c r="S21" i="12"/>
  <c r="M21" i="12"/>
  <c r="J21" i="12"/>
  <c r="AT21" i="12"/>
  <c r="AN21" i="12"/>
  <c r="AH21" i="12"/>
  <c r="AB21" i="12"/>
  <c r="V21" i="12"/>
  <c r="P21" i="12"/>
  <c r="D21" i="12"/>
  <c r="C21" i="12"/>
  <c r="AV21" i="12"/>
  <c r="AS21" i="12"/>
  <c r="AP21" i="12"/>
  <c r="AM21" i="12"/>
  <c r="AJ21" i="12"/>
  <c r="AG21" i="12"/>
  <c r="AD21" i="12"/>
  <c r="AA21" i="12"/>
  <c r="X21" i="12"/>
  <c r="U21" i="12"/>
  <c r="R21" i="12"/>
  <c r="O21" i="12"/>
  <c r="L21" i="12"/>
  <c r="I21" i="12"/>
  <c r="F21" i="12"/>
  <c r="AU21" i="12" l="1"/>
  <c r="AX21" i="12"/>
  <c r="K21" i="12"/>
  <c r="H21" i="12"/>
  <c r="E21" i="12"/>
  <c r="N21" i="12"/>
  <c r="Q21" i="12"/>
  <c r="T21" i="12"/>
  <c r="W21" i="12"/>
  <c r="Z21" i="12"/>
  <c r="AC21" i="12"/>
  <c r="AF21" i="12"/>
  <c r="AI21" i="12"/>
  <c r="AL21" i="12"/>
  <c r="AO21" i="12"/>
  <c r="AR21" i="12"/>
  <c r="A24" i="12"/>
  <c r="B24" i="12"/>
  <c r="AW23" i="12"/>
  <c r="AK23" i="12"/>
  <c r="Y23" i="12"/>
  <c r="M23" i="12"/>
  <c r="AV23" i="12"/>
  <c r="AJ23" i="12"/>
  <c r="X23" i="12"/>
  <c r="L23" i="12"/>
  <c r="AT23" i="12"/>
  <c r="AH23" i="12"/>
  <c r="V23" i="12"/>
  <c r="J23" i="12"/>
  <c r="AS23" i="12"/>
  <c r="AG23" i="12"/>
  <c r="U23" i="12"/>
  <c r="I23" i="12"/>
  <c r="AQ23" i="12"/>
  <c r="AE23" i="12"/>
  <c r="S23" i="12"/>
  <c r="G23" i="12"/>
  <c r="AN23" i="12"/>
  <c r="AB23" i="12"/>
  <c r="P23" i="12"/>
  <c r="D23" i="12"/>
  <c r="AP23" i="12"/>
  <c r="AM23" i="12"/>
  <c r="C23" i="12"/>
  <c r="AD23" i="12"/>
  <c r="AA23" i="12"/>
  <c r="R23" i="12"/>
  <c r="O23" i="12"/>
  <c r="F23" i="12"/>
  <c r="J22" i="12"/>
  <c r="AW22" i="12"/>
  <c r="AQ22" i="12"/>
  <c r="AK22" i="12"/>
  <c r="AE22" i="12"/>
  <c r="Y22" i="12"/>
  <c r="S22" i="12"/>
  <c r="G22" i="12"/>
  <c r="M22" i="12"/>
  <c r="AT22" i="12"/>
  <c r="AN22" i="12"/>
  <c r="AH22" i="12"/>
  <c r="AB22" i="12"/>
  <c r="V22" i="12"/>
  <c r="P22" i="12"/>
  <c r="D22" i="12"/>
  <c r="C22" i="12"/>
  <c r="AV22" i="12"/>
  <c r="AS22" i="12"/>
  <c r="AP22" i="12"/>
  <c r="AM22" i="12"/>
  <c r="AJ22" i="12"/>
  <c r="AG22" i="12"/>
  <c r="AD22" i="12"/>
  <c r="AA22" i="12"/>
  <c r="X22" i="12"/>
  <c r="U22" i="12"/>
  <c r="R22" i="12"/>
  <c r="O22" i="12"/>
  <c r="L22" i="12"/>
  <c r="I22" i="12"/>
  <c r="F22" i="12"/>
  <c r="Z22" i="12" l="1"/>
  <c r="AU23" i="12"/>
  <c r="AO22" i="12"/>
  <c r="AR22" i="12"/>
  <c r="W23" i="12"/>
  <c r="Z23" i="12"/>
  <c r="AU22" i="12"/>
  <c r="AI23" i="12"/>
  <c r="E22" i="12"/>
  <c r="E23" i="12"/>
  <c r="H22" i="12"/>
  <c r="Q22" i="12"/>
  <c r="T22" i="12"/>
  <c r="Q23" i="12"/>
  <c r="AC23" i="12"/>
  <c r="W22" i="12"/>
  <c r="AC22" i="12"/>
  <c r="AF22" i="12"/>
  <c r="AO23" i="12"/>
  <c r="AI22" i="12"/>
  <c r="AL22" i="12"/>
  <c r="H23" i="12"/>
  <c r="K23" i="12"/>
  <c r="N23" i="12"/>
  <c r="T23" i="12"/>
  <c r="AX22" i="12"/>
  <c r="AF23" i="12"/>
  <c r="AL23" i="12"/>
  <c r="N22" i="12"/>
  <c r="K22" i="12"/>
  <c r="AR23" i="12"/>
  <c r="AX23" i="12"/>
  <c r="A25" i="12"/>
  <c r="B25" i="12"/>
  <c r="AW24" i="12"/>
  <c r="AK24" i="12"/>
  <c r="Y24" i="12"/>
  <c r="M24" i="12"/>
  <c r="AV24" i="12"/>
  <c r="AJ24" i="12"/>
  <c r="X24" i="12"/>
  <c r="L24" i="12"/>
  <c r="AT24" i="12"/>
  <c r="AH24" i="12"/>
  <c r="V24" i="12"/>
  <c r="J24" i="12"/>
  <c r="AS24" i="12"/>
  <c r="AG24" i="12"/>
  <c r="U24" i="12"/>
  <c r="I24" i="12"/>
  <c r="AQ24" i="12"/>
  <c r="AE24" i="12"/>
  <c r="S24" i="12"/>
  <c r="G24" i="12"/>
  <c r="AN24" i="12"/>
  <c r="AB24" i="12"/>
  <c r="P24" i="12"/>
  <c r="D24" i="12"/>
  <c r="AP24" i="12"/>
  <c r="AM24" i="12"/>
  <c r="AD24" i="12"/>
  <c r="AA24" i="12"/>
  <c r="C24" i="12"/>
  <c r="R24" i="12"/>
  <c r="O24" i="12"/>
  <c r="F24" i="12"/>
  <c r="AU24" i="12" l="1"/>
  <c r="E24" i="12"/>
  <c r="AC24" i="12"/>
  <c r="Q24" i="12"/>
  <c r="AO24" i="12"/>
  <c r="K24" i="12"/>
  <c r="N24" i="12"/>
  <c r="T24" i="12"/>
  <c r="W24" i="12"/>
  <c r="Z24" i="12"/>
  <c r="AF24" i="12"/>
  <c r="AI24" i="12"/>
  <c r="AL24" i="12"/>
  <c r="H24" i="12"/>
  <c r="AR24" i="12"/>
  <c r="AX24" i="12"/>
  <c r="A26" i="12"/>
  <c r="B26" i="12"/>
  <c r="AW25" i="12"/>
  <c r="AK25" i="12"/>
  <c r="Y25" i="12"/>
  <c r="M25" i="12"/>
  <c r="AV25" i="12"/>
  <c r="AJ25" i="12"/>
  <c r="X25" i="12"/>
  <c r="L25" i="12"/>
  <c r="AT25" i="12"/>
  <c r="AH25" i="12"/>
  <c r="V25" i="12"/>
  <c r="J25" i="12"/>
  <c r="AS25" i="12"/>
  <c r="AG25" i="12"/>
  <c r="U25" i="12"/>
  <c r="I25" i="12"/>
  <c r="AQ25" i="12"/>
  <c r="AE25" i="12"/>
  <c r="S25" i="12"/>
  <c r="G25" i="12"/>
  <c r="AN25" i="12"/>
  <c r="AB25" i="12"/>
  <c r="P25" i="12"/>
  <c r="D25" i="12"/>
  <c r="AP25" i="12"/>
  <c r="AM25" i="12"/>
  <c r="AD25" i="12"/>
  <c r="AA25" i="12"/>
  <c r="R25" i="12"/>
  <c r="C25" i="12"/>
  <c r="O25" i="12"/>
  <c r="F25" i="12"/>
  <c r="AX25" i="12" l="1"/>
  <c r="AU25" i="12"/>
  <c r="Q25" i="12"/>
  <c r="AF25" i="12"/>
  <c r="AI25" i="12"/>
  <c r="AR25" i="12"/>
  <c r="AL25" i="12"/>
  <c r="E25" i="12"/>
  <c r="AC25" i="12"/>
  <c r="AO25" i="12"/>
  <c r="H25" i="12"/>
  <c r="K25" i="12"/>
  <c r="N25" i="12"/>
  <c r="T25" i="12"/>
  <c r="W25" i="12"/>
  <c r="Z25" i="12"/>
  <c r="B27" i="12"/>
  <c r="AW26" i="12"/>
  <c r="AK26" i="12"/>
  <c r="Y26" i="12"/>
  <c r="M26" i="12"/>
  <c r="AV26" i="12"/>
  <c r="AJ26" i="12"/>
  <c r="X26" i="12"/>
  <c r="L26" i="12"/>
  <c r="AT26" i="12"/>
  <c r="AH26" i="12"/>
  <c r="V26" i="12"/>
  <c r="J26" i="12"/>
  <c r="AS26" i="12"/>
  <c r="AG26" i="12"/>
  <c r="U26" i="12"/>
  <c r="I26" i="12"/>
  <c r="AQ26" i="12"/>
  <c r="AE26" i="12"/>
  <c r="S26" i="12"/>
  <c r="G26" i="12"/>
  <c r="AN26" i="12"/>
  <c r="AB26" i="12"/>
  <c r="P26" i="12"/>
  <c r="D26" i="12"/>
  <c r="AP26" i="12"/>
  <c r="AM26" i="12"/>
  <c r="AD26" i="12"/>
  <c r="AA26" i="12"/>
  <c r="R26" i="12"/>
  <c r="O26" i="12"/>
  <c r="F26" i="12"/>
  <c r="C26" i="12"/>
  <c r="K26" i="12" l="1"/>
  <c r="N26" i="12"/>
  <c r="H26" i="12"/>
  <c r="W26" i="12"/>
  <c r="Z26" i="12"/>
  <c r="AO26" i="12"/>
  <c r="AC26" i="12"/>
  <c r="T26" i="12"/>
  <c r="AF26" i="12"/>
  <c r="AI26" i="12"/>
  <c r="AL26" i="12"/>
  <c r="AR26" i="12"/>
  <c r="AU26" i="12"/>
  <c r="AX26" i="12"/>
  <c r="E26" i="12"/>
  <c r="Q26" i="12"/>
  <c r="A28" i="12"/>
  <c r="B28" i="12"/>
  <c r="AW27" i="12"/>
  <c r="AK27" i="12"/>
  <c r="Y27" i="12"/>
  <c r="M27" i="12"/>
  <c r="AV27" i="12"/>
  <c r="AJ27" i="12"/>
  <c r="X27" i="12"/>
  <c r="L27" i="12"/>
  <c r="AT27" i="12"/>
  <c r="AH27" i="12"/>
  <c r="V27" i="12"/>
  <c r="J27" i="12"/>
  <c r="AS27" i="12"/>
  <c r="AG27" i="12"/>
  <c r="U27" i="12"/>
  <c r="I27" i="12"/>
  <c r="AQ27" i="12"/>
  <c r="AE27" i="12"/>
  <c r="S27" i="12"/>
  <c r="G27" i="12"/>
  <c r="AN27" i="12"/>
  <c r="AB27" i="12"/>
  <c r="P27" i="12"/>
  <c r="D27" i="12"/>
  <c r="AP27" i="12"/>
  <c r="AM27" i="12"/>
  <c r="AD27" i="12"/>
  <c r="C27" i="12"/>
  <c r="AA27" i="12"/>
  <c r="R27" i="12"/>
  <c r="O27" i="12"/>
  <c r="F27" i="12"/>
  <c r="K27" i="12" l="1"/>
  <c r="N27" i="12"/>
  <c r="AO27" i="12"/>
  <c r="Z27" i="12"/>
  <c r="AI27" i="12"/>
  <c r="AL27" i="12"/>
  <c r="T27" i="12"/>
  <c r="W27" i="12"/>
  <c r="AF27" i="12"/>
  <c r="AR27" i="12"/>
  <c r="H27" i="12"/>
  <c r="AU27" i="12"/>
  <c r="AX27" i="12"/>
  <c r="E27" i="12"/>
  <c r="Q27" i="12"/>
  <c r="AC27" i="12"/>
  <c r="A29" i="12"/>
  <c r="B29" i="12"/>
  <c r="AW28" i="12"/>
  <c r="AK28" i="12"/>
  <c r="Y28" i="12"/>
  <c r="M28" i="12"/>
  <c r="AV28" i="12"/>
  <c r="AJ28" i="12"/>
  <c r="X28" i="12"/>
  <c r="L28" i="12"/>
  <c r="AT28" i="12"/>
  <c r="AH28" i="12"/>
  <c r="V28" i="12"/>
  <c r="J28" i="12"/>
  <c r="AS28" i="12"/>
  <c r="AG28" i="12"/>
  <c r="U28" i="12"/>
  <c r="I28" i="12"/>
  <c r="AQ28" i="12"/>
  <c r="AE28" i="12"/>
  <c r="S28" i="12"/>
  <c r="G28" i="12"/>
  <c r="AN28" i="12"/>
  <c r="AB28" i="12"/>
  <c r="P28" i="12"/>
  <c r="D28" i="12"/>
  <c r="AP28" i="12"/>
  <c r="AM28" i="12"/>
  <c r="AD28" i="12"/>
  <c r="AA28" i="12"/>
  <c r="C28" i="12"/>
  <c r="R28" i="12"/>
  <c r="O28" i="12"/>
  <c r="F28" i="12"/>
  <c r="AU28" i="12" l="1"/>
  <c r="AI28" i="12"/>
  <c r="E28" i="12"/>
  <c r="Q28" i="12"/>
  <c r="AC28" i="12"/>
  <c r="AO28" i="12"/>
  <c r="H28" i="12"/>
  <c r="K28" i="12"/>
  <c r="N28" i="12"/>
  <c r="T28" i="12"/>
  <c r="W28" i="12"/>
  <c r="Z28" i="12"/>
  <c r="AF28" i="12"/>
  <c r="AL28" i="12"/>
  <c r="AR28" i="12"/>
  <c r="AX28" i="12"/>
  <c r="A30" i="12"/>
  <c r="B30" i="12"/>
  <c r="AW29" i="12"/>
  <c r="AK29" i="12"/>
  <c r="Y29" i="12"/>
  <c r="M29" i="12"/>
  <c r="AV29" i="12"/>
  <c r="AJ29" i="12"/>
  <c r="X29" i="12"/>
  <c r="L29" i="12"/>
  <c r="AT29" i="12"/>
  <c r="AH29" i="12"/>
  <c r="V29" i="12"/>
  <c r="J29" i="12"/>
  <c r="AS29" i="12"/>
  <c r="AG29" i="12"/>
  <c r="U29" i="12"/>
  <c r="I29" i="12"/>
  <c r="AQ29" i="12"/>
  <c r="AE29" i="12"/>
  <c r="S29" i="12"/>
  <c r="G29" i="12"/>
  <c r="AN29" i="12"/>
  <c r="AB29" i="12"/>
  <c r="P29" i="12"/>
  <c r="D29" i="12"/>
  <c r="AP29" i="12"/>
  <c r="AM29" i="12"/>
  <c r="AD29" i="12"/>
  <c r="AA29" i="12"/>
  <c r="R29" i="12"/>
  <c r="O29" i="12"/>
  <c r="C29" i="12"/>
  <c r="F29" i="12"/>
  <c r="AF29" i="12" l="1"/>
  <c r="AI29" i="12"/>
  <c r="AR29" i="12"/>
  <c r="AU29" i="12"/>
  <c r="AX29" i="12"/>
  <c r="E29" i="12"/>
  <c r="Q29" i="12"/>
  <c r="AC29" i="12"/>
  <c r="AO29" i="12"/>
  <c r="H29" i="12"/>
  <c r="K29" i="12"/>
  <c r="N29" i="12"/>
  <c r="T29" i="12"/>
  <c r="W29" i="12"/>
  <c r="Z29" i="12"/>
  <c r="AL29" i="12"/>
  <c r="AW30" i="12"/>
  <c r="AK30" i="12"/>
  <c r="Y30" i="12"/>
  <c r="M30" i="12"/>
  <c r="AV30" i="12"/>
  <c r="AJ30" i="12"/>
  <c r="X30" i="12"/>
  <c r="L30" i="12"/>
  <c r="AT30" i="12"/>
  <c r="AH30" i="12"/>
  <c r="V30" i="12"/>
  <c r="J30" i="12"/>
  <c r="AS30" i="12"/>
  <c r="AG30" i="12"/>
  <c r="U30" i="12"/>
  <c r="I30" i="12"/>
  <c r="AQ30" i="12"/>
  <c r="AE30" i="12"/>
  <c r="S30" i="12"/>
  <c r="G30" i="12"/>
  <c r="AN30" i="12"/>
  <c r="AB30" i="12"/>
  <c r="P30" i="12"/>
  <c r="D30" i="12"/>
  <c r="AP30" i="12"/>
  <c r="AM30" i="12"/>
  <c r="AD30" i="12"/>
  <c r="AA30" i="12"/>
  <c r="R30" i="12"/>
  <c r="C30" i="12"/>
  <c r="O30" i="12"/>
  <c r="F30" i="12"/>
  <c r="A31" i="12"/>
  <c r="B31" i="12"/>
  <c r="K30" i="12" l="1"/>
  <c r="N30" i="12"/>
  <c r="W30" i="12"/>
  <c r="Z30" i="12"/>
  <c r="AI30" i="12"/>
  <c r="AL30" i="12"/>
  <c r="E30" i="12"/>
  <c r="AO30" i="12"/>
  <c r="H30" i="12"/>
  <c r="T30" i="12"/>
  <c r="AF30" i="12"/>
  <c r="AR30" i="12"/>
  <c r="AU30" i="12"/>
  <c r="AX30" i="12"/>
  <c r="Q30" i="12"/>
  <c r="AC30" i="12"/>
  <c r="A32" i="12"/>
  <c r="B32" i="12"/>
  <c r="AW31" i="12"/>
  <c r="AK31" i="12"/>
  <c r="Y31" i="12"/>
  <c r="M31" i="12"/>
  <c r="AV31" i="12"/>
  <c r="AJ31" i="12"/>
  <c r="X31" i="12"/>
  <c r="L31" i="12"/>
  <c r="AT31" i="12"/>
  <c r="AH31" i="12"/>
  <c r="V31" i="12"/>
  <c r="J31" i="12"/>
  <c r="AS31" i="12"/>
  <c r="AG31" i="12"/>
  <c r="U31" i="12"/>
  <c r="I31" i="12"/>
  <c r="AQ31" i="12"/>
  <c r="AE31" i="12"/>
  <c r="S31" i="12"/>
  <c r="G31" i="12"/>
  <c r="AN31" i="12"/>
  <c r="AB31" i="12"/>
  <c r="P31" i="12"/>
  <c r="D31" i="12"/>
  <c r="AP31" i="12"/>
  <c r="C31" i="12"/>
  <c r="AM31" i="12"/>
  <c r="AD31" i="12"/>
  <c r="AA31" i="12"/>
  <c r="R31" i="12"/>
  <c r="O31" i="12"/>
  <c r="F31" i="12"/>
  <c r="AC31" i="12" l="1"/>
  <c r="H31" i="12"/>
  <c r="N31" i="12"/>
  <c r="K31" i="12"/>
  <c r="AU31" i="12"/>
  <c r="AX31" i="12"/>
  <c r="Q31" i="12"/>
  <c r="AO31" i="12"/>
  <c r="T31" i="12"/>
  <c r="W31" i="12"/>
  <c r="Z31" i="12"/>
  <c r="AF31" i="12"/>
  <c r="AI31" i="12"/>
  <c r="AL31" i="12"/>
  <c r="AR31" i="12"/>
  <c r="E31" i="12"/>
  <c r="AW32" i="12"/>
  <c r="AK32" i="12"/>
  <c r="Y32" i="12"/>
  <c r="M32" i="12"/>
  <c r="AV32" i="12"/>
  <c r="AJ32" i="12"/>
  <c r="X32" i="12"/>
  <c r="L32" i="12"/>
  <c r="AT32" i="12"/>
  <c r="AH32" i="12"/>
  <c r="V32" i="12"/>
  <c r="J32" i="12"/>
  <c r="AS32" i="12"/>
  <c r="AG32" i="12"/>
  <c r="U32" i="12"/>
  <c r="I32" i="12"/>
  <c r="AQ32" i="12"/>
  <c r="AE32" i="12"/>
  <c r="S32" i="12"/>
  <c r="G32" i="12"/>
  <c r="AN32" i="12"/>
  <c r="AB32" i="12"/>
  <c r="P32" i="12"/>
  <c r="D32" i="12"/>
  <c r="AP32" i="12"/>
  <c r="AM32" i="12"/>
  <c r="AD32" i="12"/>
  <c r="AA32" i="12"/>
  <c r="R32" i="12"/>
  <c r="O32" i="12"/>
  <c r="F32" i="12"/>
  <c r="C32" i="12"/>
  <c r="A33" i="12"/>
  <c r="B33" i="12"/>
  <c r="Q32" i="12" l="1"/>
  <c r="AI32" i="12"/>
  <c r="H32" i="12"/>
  <c r="N32" i="12"/>
  <c r="T32" i="12"/>
  <c r="E32" i="12"/>
  <c r="AC32" i="12"/>
  <c r="AO32" i="12"/>
  <c r="K32" i="12"/>
  <c r="W32" i="12"/>
  <c r="Z32" i="12"/>
  <c r="AL32" i="12"/>
  <c r="AF32" i="12"/>
  <c r="AR32" i="12"/>
  <c r="AU32" i="12"/>
  <c r="AX32" i="12"/>
  <c r="A34" i="12"/>
  <c r="B34" i="12"/>
  <c r="AW33" i="12"/>
  <c r="AK33" i="12"/>
  <c r="Y33" i="12"/>
  <c r="M33" i="12"/>
  <c r="AV33" i="12"/>
  <c r="AJ33" i="12"/>
  <c r="X33" i="12"/>
  <c r="L33" i="12"/>
  <c r="AT33" i="12"/>
  <c r="AH33" i="12"/>
  <c r="V33" i="12"/>
  <c r="J33" i="12"/>
  <c r="AS33" i="12"/>
  <c r="AG33" i="12"/>
  <c r="U33" i="12"/>
  <c r="I33" i="12"/>
  <c r="AQ33" i="12"/>
  <c r="AE33" i="12"/>
  <c r="S33" i="12"/>
  <c r="G33" i="12"/>
  <c r="AN33" i="12"/>
  <c r="AB33" i="12"/>
  <c r="P33" i="12"/>
  <c r="D33" i="12"/>
  <c r="AP33" i="12"/>
  <c r="AM33" i="12"/>
  <c r="AD33" i="12"/>
  <c r="AA33" i="12"/>
  <c r="C33" i="12"/>
  <c r="R33" i="12"/>
  <c r="O33" i="12"/>
  <c r="F33" i="12"/>
  <c r="K33" i="12" l="1"/>
  <c r="W33" i="12"/>
  <c r="Z33" i="12"/>
  <c r="AI33" i="12"/>
  <c r="AL33" i="12"/>
  <c r="AR33" i="12"/>
  <c r="AU33" i="12"/>
  <c r="AX33" i="12"/>
  <c r="T33" i="12"/>
  <c r="AF33" i="12"/>
  <c r="E33" i="12"/>
  <c r="Q33" i="12"/>
  <c r="AC33" i="12"/>
  <c r="AO33" i="12"/>
  <c r="H33" i="12"/>
  <c r="N33" i="12"/>
  <c r="A35" i="12"/>
  <c r="B35" i="12"/>
  <c r="AW34" i="12"/>
  <c r="AK34" i="12"/>
  <c r="Y34" i="12"/>
  <c r="M34" i="12"/>
  <c r="AV34" i="12"/>
  <c r="AJ34" i="12"/>
  <c r="X34" i="12"/>
  <c r="L34" i="12"/>
  <c r="AT34" i="12"/>
  <c r="AH34" i="12"/>
  <c r="V34" i="12"/>
  <c r="J34" i="12"/>
  <c r="AS34" i="12"/>
  <c r="AG34" i="12"/>
  <c r="U34" i="12"/>
  <c r="I34" i="12"/>
  <c r="AQ34" i="12"/>
  <c r="AE34" i="12"/>
  <c r="S34" i="12"/>
  <c r="G34" i="12"/>
  <c r="AN34" i="12"/>
  <c r="AB34" i="12"/>
  <c r="P34" i="12"/>
  <c r="D34" i="12"/>
  <c r="AP34" i="12"/>
  <c r="C34" i="12"/>
  <c r="AM34" i="12"/>
  <c r="AD34" i="12"/>
  <c r="AA34" i="12"/>
  <c r="R34" i="12"/>
  <c r="O34" i="12"/>
  <c r="F34" i="12"/>
  <c r="N34" i="12" l="1"/>
  <c r="K34" i="12"/>
  <c r="H34" i="12"/>
  <c r="Q34" i="12"/>
  <c r="AC34" i="12"/>
  <c r="AO34" i="12"/>
  <c r="T34" i="12"/>
  <c r="W34" i="12"/>
  <c r="Z34" i="12"/>
  <c r="AF34" i="12"/>
  <c r="AI34" i="12"/>
  <c r="AL34" i="12"/>
  <c r="AR34" i="12"/>
  <c r="AU34" i="12"/>
  <c r="AX34" i="12"/>
  <c r="E34" i="12"/>
  <c r="A36" i="12"/>
  <c r="B36" i="12"/>
  <c r="AW35" i="12"/>
  <c r="AK35" i="12"/>
  <c r="Y35" i="12"/>
  <c r="M35" i="12"/>
  <c r="AV35" i="12"/>
  <c r="AJ35" i="12"/>
  <c r="X35" i="12"/>
  <c r="L35" i="12"/>
  <c r="AT35" i="12"/>
  <c r="AH35" i="12"/>
  <c r="V35" i="12"/>
  <c r="J35" i="12"/>
  <c r="AS35" i="12"/>
  <c r="AG35" i="12"/>
  <c r="U35" i="12"/>
  <c r="I35" i="12"/>
  <c r="AQ35" i="12"/>
  <c r="AE35" i="12"/>
  <c r="S35" i="12"/>
  <c r="G35" i="12"/>
  <c r="AN35" i="12"/>
  <c r="AB35" i="12"/>
  <c r="P35" i="12"/>
  <c r="D35" i="12"/>
  <c r="AP35" i="12"/>
  <c r="AM35" i="12"/>
  <c r="AD35" i="12"/>
  <c r="AA35" i="12"/>
  <c r="R35" i="12"/>
  <c r="C35" i="12"/>
  <c r="O35" i="12"/>
  <c r="F35" i="12"/>
  <c r="AI35" i="12" l="1"/>
  <c r="AL35" i="12"/>
  <c r="AF35" i="12"/>
  <c r="AU35" i="12"/>
  <c r="AX35" i="12"/>
  <c r="AR35" i="12"/>
  <c r="E35" i="12"/>
  <c r="Q35" i="12"/>
  <c r="AC35" i="12"/>
  <c r="AO35" i="12"/>
  <c r="H35" i="12"/>
  <c r="K35" i="12"/>
  <c r="N35" i="12"/>
  <c r="T35" i="12"/>
  <c r="W35" i="12"/>
  <c r="Z35" i="12"/>
  <c r="A37" i="12"/>
  <c r="B37" i="12"/>
  <c r="AW36" i="12"/>
  <c r="AK36" i="12"/>
  <c r="Y36" i="12"/>
  <c r="M36" i="12"/>
  <c r="AV36" i="12"/>
  <c r="AJ36" i="12"/>
  <c r="X36" i="12"/>
  <c r="L36" i="12"/>
  <c r="AT36" i="12"/>
  <c r="AH36" i="12"/>
  <c r="V36" i="12"/>
  <c r="J36" i="12"/>
  <c r="AS36" i="12"/>
  <c r="AG36" i="12"/>
  <c r="U36" i="12"/>
  <c r="I36" i="12"/>
  <c r="AQ36" i="12"/>
  <c r="AE36" i="12"/>
  <c r="S36" i="12"/>
  <c r="G36" i="12"/>
  <c r="AN36" i="12"/>
  <c r="AB36" i="12"/>
  <c r="P36" i="12"/>
  <c r="D36" i="12"/>
  <c r="AP36" i="12"/>
  <c r="AM36" i="12"/>
  <c r="AD36" i="12"/>
  <c r="AA36" i="12"/>
  <c r="R36" i="12"/>
  <c r="O36" i="12"/>
  <c r="C36" i="12"/>
  <c r="F36" i="12"/>
  <c r="W36" i="12" l="1"/>
  <c r="Z36" i="12"/>
  <c r="AI36" i="12"/>
  <c r="AL36" i="12"/>
  <c r="AU36" i="12"/>
  <c r="AX36" i="12"/>
  <c r="T36" i="12"/>
  <c r="AF36" i="12"/>
  <c r="AR36" i="12"/>
  <c r="E36" i="12"/>
  <c r="Q36" i="12"/>
  <c r="AC36" i="12"/>
  <c r="AO36" i="12"/>
  <c r="H36" i="12"/>
  <c r="K36" i="12"/>
  <c r="N36" i="12"/>
  <c r="AW37" i="12"/>
  <c r="AK37" i="12"/>
  <c r="Y37" i="12"/>
  <c r="M37" i="12"/>
  <c r="AV37" i="12"/>
  <c r="AJ37" i="12"/>
  <c r="X37" i="12"/>
  <c r="L37" i="12"/>
  <c r="AT37" i="12"/>
  <c r="AH37" i="12"/>
  <c r="V37" i="12"/>
  <c r="J37" i="12"/>
  <c r="AS37" i="12"/>
  <c r="AG37" i="12"/>
  <c r="U37" i="12"/>
  <c r="I37" i="12"/>
  <c r="AQ37" i="12"/>
  <c r="AE37" i="12"/>
  <c r="S37" i="12"/>
  <c r="G37" i="12"/>
  <c r="AN37" i="12"/>
  <c r="AB37" i="12"/>
  <c r="P37" i="12"/>
  <c r="D37" i="12"/>
  <c r="AP37" i="12"/>
  <c r="AM37" i="12"/>
  <c r="AD37" i="12"/>
  <c r="C37" i="12"/>
  <c r="AA37" i="12"/>
  <c r="R37" i="12"/>
  <c r="O37" i="12"/>
  <c r="F37" i="12"/>
  <c r="A38" i="12"/>
  <c r="B38" i="12"/>
  <c r="Q37" i="12" l="1"/>
  <c r="H37" i="12"/>
  <c r="K37" i="12"/>
  <c r="N37" i="12"/>
  <c r="AI37" i="12"/>
  <c r="AC37" i="12"/>
  <c r="AO37" i="12"/>
  <c r="T37" i="12"/>
  <c r="W37" i="12"/>
  <c r="Z37" i="12"/>
  <c r="AF37" i="12"/>
  <c r="AL37" i="12"/>
  <c r="AR37" i="12"/>
  <c r="AU37" i="12"/>
  <c r="AX37" i="12"/>
  <c r="E37" i="12"/>
  <c r="A39" i="12"/>
  <c r="B39" i="12"/>
  <c r="AW38" i="12"/>
  <c r="AK38" i="12"/>
  <c r="Y38" i="12"/>
  <c r="M38" i="12"/>
  <c r="AV38" i="12"/>
  <c r="AJ38" i="12"/>
  <c r="X38" i="12"/>
  <c r="L38" i="12"/>
  <c r="AT38" i="12"/>
  <c r="AH38" i="12"/>
  <c r="V38" i="12"/>
  <c r="J38" i="12"/>
  <c r="AS38" i="12"/>
  <c r="AG38" i="12"/>
  <c r="U38" i="12"/>
  <c r="I38" i="12"/>
  <c r="AQ38" i="12"/>
  <c r="AE38" i="12"/>
  <c r="S38" i="12"/>
  <c r="G38" i="12"/>
  <c r="AN38" i="12"/>
  <c r="AB38" i="12"/>
  <c r="P38" i="12"/>
  <c r="D38" i="12"/>
  <c r="AP38" i="12"/>
  <c r="AM38" i="12"/>
  <c r="AD38" i="12"/>
  <c r="AA38" i="12"/>
  <c r="R38" i="12"/>
  <c r="O38" i="12"/>
  <c r="F38" i="12"/>
  <c r="C38" i="12"/>
  <c r="AU38" i="12" l="1"/>
  <c r="AX38" i="12"/>
  <c r="AI38" i="12"/>
  <c r="AL38" i="12"/>
  <c r="W38" i="12"/>
  <c r="Z38" i="12"/>
  <c r="T38" i="12"/>
  <c r="AF38" i="12"/>
  <c r="AR38" i="12"/>
  <c r="E38" i="12"/>
  <c r="Q38" i="12"/>
  <c r="AC38" i="12"/>
  <c r="AO38" i="12"/>
  <c r="H38" i="12"/>
  <c r="K38" i="12"/>
  <c r="N38" i="12"/>
  <c r="A40" i="12"/>
  <c r="B40" i="12"/>
  <c r="AW39" i="12"/>
  <c r="AK39" i="12"/>
  <c r="Y39" i="12"/>
  <c r="M39" i="12"/>
  <c r="AV39" i="12"/>
  <c r="AJ39" i="12"/>
  <c r="X39" i="12"/>
  <c r="L39" i="12"/>
  <c r="AT39" i="12"/>
  <c r="AH39" i="12"/>
  <c r="V39" i="12"/>
  <c r="J39" i="12"/>
  <c r="AS39" i="12"/>
  <c r="AG39" i="12"/>
  <c r="U39" i="12"/>
  <c r="I39" i="12"/>
  <c r="AQ39" i="12"/>
  <c r="AE39" i="12"/>
  <c r="S39" i="12"/>
  <c r="G39" i="12"/>
  <c r="AN39" i="12"/>
  <c r="AB39" i="12"/>
  <c r="P39" i="12"/>
  <c r="D39" i="12"/>
  <c r="AP39" i="12"/>
  <c r="AM39" i="12"/>
  <c r="C39" i="12"/>
  <c r="AD39" i="12"/>
  <c r="AA39" i="12"/>
  <c r="R39" i="12"/>
  <c r="O39" i="12"/>
  <c r="F39" i="12"/>
  <c r="T39" i="12" l="1"/>
  <c r="W39" i="12"/>
  <c r="Z39" i="12"/>
  <c r="H39" i="12"/>
  <c r="K39" i="12"/>
  <c r="N39" i="12"/>
  <c r="AI39" i="12"/>
  <c r="AL39" i="12"/>
  <c r="AO39" i="12"/>
  <c r="AF39" i="12"/>
  <c r="AR39" i="12"/>
  <c r="AU39" i="12"/>
  <c r="AX39" i="12"/>
  <c r="E39" i="12"/>
  <c r="Q39" i="12"/>
  <c r="AC39" i="12"/>
  <c r="AW40" i="12"/>
  <c r="AK40" i="12"/>
  <c r="Y40" i="12"/>
  <c r="M40" i="12"/>
  <c r="AV40" i="12"/>
  <c r="AJ40" i="12"/>
  <c r="X40" i="12"/>
  <c r="L40" i="12"/>
  <c r="AT40" i="12"/>
  <c r="AH40" i="12"/>
  <c r="V40" i="12"/>
  <c r="J40" i="12"/>
  <c r="AS40" i="12"/>
  <c r="AG40" i="12"/>
  <c r="U40" i="12"/>
  <c r="I40" i="12"/>
  <c r="AQ40" i="12"/>
  <c r="AE40" i="12"/>
  <c r="S40" i="12"/>
  <c r="G40" i="12"/>
  <c r="AN40" i="12"/>
  <c r="AB40" i="12"/>
  <c r="P40" i="12"/>
  <c r="D40" i="12"/>
  <c r="AP40" i="12"/>
  <c r="C40" i="12"/>
  <c r="AM40" i="12"/>
  <c r="AD40" i="12"/>
  <c r="AA40" i="12"/>
  <c r="R40" i="12"/>
  <c r="O40" i="12"/>
  <c r="F40" i="12"/>
  <c r="A41" i="12"/>
  <c r="B41" i="12"/>
  <c r="AO40" i="12" l="1"/>
  <c r="AF40" i="12"/>
  <c r="AI40" i="12"/>
  <c r="AX40" i="12"/>
  <c r="Q40" i="12"/>
  <c r="AC40" i="12"/>
  <c r="AU40" i="12"/>
  <c r="E40" i="12"/>
  <c r="H40" i="12"/>
  <c r="K40" i="12"/>
  <c r="N40" i="12"/>
  <c r="AR40" i="12"/>
  <c r="T40" i="12"/>
  <c r="W40" i="12"/>
  <c r="Z40" i="12"/>
  <c r="AL40" i="12"/>
  <c r="A42" i="12"/>
  <c r="B42" i="12"/>
  <c r="AW41" i="12"/>
  <c r="AK41" i="12"/>
  <c r="Y41" i="12"/>
  <c r="M41" i="12"/>
  <c r="AV41" i="12"/>
  <c r="AJ41" i="12"/>
  <c r="X41" i="12"/>
  <c r="L41" i="12"/>
  <c r="AT41" i="12"/>
  <c r="AH41" i="12"/>
  <c r="V41" i="12"/>
  <c r="J41" i="12"/>
  <c r="AS41" i="12"/>
  <c r="AG41" i="12"/>
  <c r="U41" i="12"/>
  <c r="I41" i="12"/>
  <c r="AQ41" i="12"/>
  <c r="AE41" i="12"/>
  <c r="S41" i="12"/>
  <c r="G41" i="12"/>
  <c r="AN41" i="12"/>
  <c r="AB41" i="12"/>
  <c r="P41" i="12"/>
  <c r="D41" i="12"/>
  <c r="AP41" i="12"/>
  <c r="AM41" i="12"/>
  <c r="AD41" i="12"/>
  <c r="AA41" i="12"/>
  <c r="C41" i="12"/>
  <c r="R41" i="12"/>
  <c r="O41" i="12"/>
  <c r="F41" i="12"/>
  <c r="AI41" i="12" l="1"/>
  <c r="AC41" i="12"/>
  <c r="AU41" i="12"/>
  <c r="AX41" i="12"/>
  <c r="E41" i="12"/>
  <c r="W41" i="12"/>
  <c r="Z41" i="12"/>
  <c r="AF41" i="12"/>
  <c r="AL41" i="12"/>
  <c r="AR41" i="12"/>
  <c r="Q41" i="12"/>
  <c r="AO41" i="12"/>
  <c r="H41" i="12"/>
  <c r="K41" i="12"/>
  <c r="N41" i="12"/>
  <c r="T41" i="12"/>
  <c r="AW42" i="12"/>
  <c r="AK42" i="12"/>
  <c r="Y42" i="12"/>
  <c r="M42" i="12"/>
  <c r="AV42" i="12"/>
  <c r="AJ42" i="12"/>
  <c r="X42" i="12"/>
  <c r="L42" i="12"/>
  <c r="AT42" i="12"/>
  <c r="AH42" i="12"/>
  <c r="V42" i="12"/>
  <c r="J42" i="12"/>
  <c r="AS42" i="12"/>
  <c r="AG42" i="12"/>
  <c r="U42" i="12"/>
  <c r="I42" i="12"/>
  <c r="AQ42" i="12"/>
  <c r="AE42" i="12"/>
  <c r="S42" i="12"/>
  <c r="G42" i="12"/>
  <c r="AN42" i="12"/>
  <c r="AB42" i="12"/>
  <c r="P42" i="12"/>
  <c r="D42" i="12"/>
  <c r="AP42" i="12"/>
  <c r="AM42" i="12"/>
  <c r="AD42" i="12"/>
  <c r="AA42" i="12"/>
  <c r="R42" i="12"/>
  <c r="C42" i="12"/>
  <c r="O42" i="12"/>
  <c r="F42" i="12"/>
  <c r="AU42" i="12" l="1"/>
  <c r="AX42" i="12"/>
  <c r="AR42" i="12"/>
  <c r="W42" i="12"/>
  <c r="AI42" i="12"/>
  <c r="AL42" i="12"/>
  <c r="AF42" i="12"/>
  <c r="AC42" i="12"/>
  <c r="E42" i="12"/>
  <c r="Q42" i="12"/>
  <c r="AO42" i="12"/>
  <c r="H42" i="12"/>
  <c r="K42" i="12"/>
  <c r="N42" i="12"/>
  <c r="T42" i="12"/>
  <c r="Z42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9B373C-1D4E-482F-9602-9320DBFAD560}" keepAlive="1" name="Query - correlated_names" description="Connection to the 'correlated_names' query in the workbook." type="5" refreshedVersion="0" background="1">
    <dbPr connection="Provider=Microsoft.Mashup.OleDb.1;Data Source=$Workbook$;Location=correlated_names;Extended Properties=&quot;&quot;" command="SELECT * FROM [correlated_names]"/>
  </connection>
  <connection id="2" xr16:uid="{A4EEC45D-1CAA-400C-B619-34B046E7796D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  <connection id="3" xr16:uid="{D80ACAB8-6576-47FD-9D46-AA946C50BD63}" keepAlive="1" name="Query - Table-lacasa" description="Connection to the 'Table-lacasa' query in the workbook." type="5" refreshedVersion="0" background="1">
    <dbPr connection="Provider=Microsoft.Mashup.OleDb.1;Data Source=$Workbook$;Location=Table-lacasa;Extended Properties=&quot;&quot;" command="SELECT * FROM [Table-lacasa]"/>
  </connection>
</connections>
</file>

<file path=xl/sharedStrings.xml><?xml version="1.0" encoding="utf-8"?>
<sst xmlns="http://schemas.openxmlformats.org/spreadsheetml/2006/main" count="26534" uniqueCount="5317">
  <si>
    <t>Data</t>
  </si>
  <si>
    <t>Horário</t>
  </si>
  <si>
    <t>Mandante</t>
  </si>
  <si>
    <t>Visitante</t>
  </si>
  <si>
    <t>X</t>
  </si>
  <si>
    <t>1X</t>
  </si>
  <si>
    <t>X2</t>
  </si>
  <si>
    <t>1 HT</t>
  </si>
  <si>
    <t>X HT</t>
  </si>
  <si>
    <t>2 HT</t>
  </si>
  <si>
    <t>Mais de 0.5 HT</t>
  </si>
  <si>
    <t>Mais de 1.5</t>
  </si>
  <si>
    <t>Mais de 2.5</t>
  </si>
  <si>
    <t>Menos de 2.5</t>
  </si>
  <si>
    <t>Menos de 3.5</t>
  </si>
  <si>
    <t>A/M Sim</t>
  </si>
  <si>
    <t>A/M Não</t>
  </si>
  <si>
    <t>22/07/2026</t>
  </si>
  <si>
    <t>Newcastle Olympic FC</t>
  </si>
  <si>
    <t>Belmont Swansea United SC</t>
  </si>
  <si>
    <t>-</t>
  </si>
  <si>
    <t>Tuggeranong Utd</t>
  </si>
  <si>
    <t>Canberra White Eagles</t>
  </si>
  <si>
    <t>Launceston City</t>
  </si>
  <si>
    <t>Launceston United</t>
  </si>
  <si>
    <t>Bucheon</t>
  </si>
  <si>
    <t>FC Anyang</t>
  </si>
  <si>
    <t>FC Seoul</t>
  </si>
  <si>
    <t>Pohang Steelers</t>
  </si>
  <si>
    <t>Gwangju FC</t>
  </si>
  <si>
    <t>Gimcheon Sangmu FC</t>
  </si>
  <si>
    <t>Bodo/Glimt</t>
  </si>
  <si>
    <t>Ham-Kam</t>
  </si>
  <si>
    <t>Lillestrom</t>
  </si>
  <si>
    <t>Viking FK</t>
  </si>
  <si>
    <t>Macara</t>
  </si>
  <si>
    <t>Club Deportivo Cuenca</t>
  </si>
  <si>
    <t>Independiente del Valle</t>
  </si>
  <si>
    <t>Tecnico Universitario</t>
  </si>
  <si>
    <t>Coritiba</t>
  </si>
  <si>
    <t>Palmeiras</t>
  </si>
  <si>
    <t>Ceará</t>
  </si>
  <si>
    <t>CRB</t>
  </si>
  <si>
    <t>Operário-PR</t>
  </si>
  <si>
    <t>Ponte Preta</t>
  </si>
  <si>
    <t>Carolina Core FC</t>
  </si>
  <si>
    <t>Inter Miami CF II</t>
  </si>
  <si>
    <t>Lexington SC</t>
  </si>
  <si>
    <t>Oakland Roots</t>
  </si>
  <si>
    <t>Goiás</t>
  </si>
  <si>
    <t>Sport Recife</t>
  </si>
  <si>
    <t>Columbus Crew SC</t>
  </si>
  <si>
    <t>New York City FC</t>
  </si>
  <si>
    <t>FC Cincinnati</t>
  </si>
  <si>
    <t>Vancouver Whitecaps</t>
  </si>
  <si>
    <t>Inter Miami CF</t>
  </si>
  <si>
    <t>Chicago Fire</t>
  </si>
  <si>
    <t>New England Revolution</t>
  </si>
  <si>
    <t>Toronto FC</t>
  </si>
  <si>
    <t>Philadelphia Union</t>
  </si>
  <si>
    <t>New York Red Bulls</t>
  </si>
  <si>
    <t>Manta FC</t>
  </si>
  <si>
    <t>LDU Quito</t>
  </si>
  <si>
    <t>Charlotte FC</t>
  </si>
  <si>
    <t>Atlanta United FC</t>
  </si>
  <si>
    <t>Chapecoense</t>
  </si>
  <si>
    <t>Flamengo</t>
  </si>
  <si>
    <t>Internacional</t>
  </si>
  <si>
    <t>Cruzeiro</t>
  </si>
  <si>
    <t>São Paulo</t>
  </si>
  <si>
    <t>Athletico-PR</t>
  </si>
  <si>
    <t>Nautico</t>
  </si>
  <si>
    <t>Londrina</t>
  </si>
  <si>
    <t>Austin FC</t>
  </si>
  <si>
    <t>Seattle Sounders FC</t>
  </si>
  <si>
    <t>Houston Dynamo</t>
  </si>
  <si>
    <t>DC United</t>
  </si>
  <si>
    <t>Nashville SC</t>
  </si>
  <si>
    <t>CF Montreal</t>
  </si>
  <si>
    <t>Sporting Kansas City</t>
  </si>
  <si>
    <t>Minnesota United FC</t>
  </si>
  <si>
    <t>Colorado Springs Switchbacks FC</t>
  </si>
  <si>
    <t>Miami FC</t>
  </si>
  <si>
    <t>Vancouver Whitecaps II</t>
  </si>
  <si>
    <t>Austin FC II</t>
  </si>
  <si>
    <t>Colorado Rapids</t>
  </si>
  <si>
    <t>San Diego FC</t>
  </si>
  <si>
    <t>LA Galaxy</t>
  </si>
  <si>
    <t>St. Louis City SC</t>
  </si>
  <si>
    <t>Los Angeles FC</t>
  </si>
  <si>
    <t>Real Salt Lake</t>
  </si>
  <si>
    <t>Portland Timbers</t>
  </si>
  <si>
    <t>FC Dallas</t>
  </si>
  <si>
    <t>San Jose Earthquakes</t>
  </si>
  <si>
    <t>Orlando City SC</t>
  </si>
  <si>
    <t>23/07/2026</t>
  </si>
  <si>
    <t>New England Revolution II</t>
  </si>
  <si>
    <t>New York City FC II</t>
  </si>
  <si>
    <t>Leiknir Reykjavik</t>
  </si>
  <si>
    <t>Throttur Reykjavik</t>
  </si>
  <si>
    <t>Leones FC</t>
  </si>
  <si>
    <t>Guayaquil City FC</t>
  </si>
  <si>
    <t>Orense</t>
  </si>
  <si>
    <t>Aucas</t>
  </si>
  <si>
    <t>Belgrano de Córdoba</t>
  </si>
  <si>
    <t>Rosario Central</t>
  </si>
  <si>
    <t>Sarmiento de Junín</t>
  </si>
  <si>
    <t>Argentinos Juniors</t>
  </si>
  <si>
    <t>Botafogo</t>
  </si>
  <si>
    <t>Vitória</t>
  </si>
  <si>
    <t>Corinthians</t>
  </si>
  <si>
    <t>Remo</t>
  </si>
  <si>
    <t>Athletic Club</t>
  </si>
  <si>
    <t>Sao Bernardo SP</t>
  </si>
  <si>
    <t>Cuiabá</t>
  </si>
  <si>
    <t>Atlético-GO</t>
  </si>
  <si>
    <t>Emelec</t>
  </si>
  <si>
    <t>Mushuc Runa</t>
  </si>
  <si>
    <t>Botafogo SP</t>
  </si>
  <si>
    <t>Juventude</t>
  </si>
  <si>
    <t>Defensa y Justicia</t>
  </si>
  <si>
    <t>Aldosivi</t>
  </si>
  <si>
    <t>24/07/2026</t>
  </si>
  <si>
    <t>Manly Utd</t>
  </si>
  <si>
    <t>Sydney Olympic</t>
  </si>
  <si>
    <t>Green Gully</t>
  </si>
  <si>
    <t>Dandenong City</t>
  </si>
  <si>
    <t>Heidelberg Utd</t>
  </si>
  <si>
    <t>Caroline Springs George Cross FC</t>
  </si>
  <si>
    <t>St Albans Saints</t>
  </si>
  <si>
    <t>Hume City</t>
  </si>
  <si>
    <t>Oakleigh Cannons</t>
  </si>
  <si>
    <t>South Melbourne</t>
  </si>
  <si>
    <t>Preston Lions</t>
  </si>
  <si>
    <t>Bentleigh Greens</t>
  </si>
  <si>
    <t>Gimhae FC 2008</t>
  </si>
  <si>
    <t>Chungbuk Cheongju</t>
  </si>
  <si>
    <t>Seoul E-Land FC</t>
  </si>
  <si>
    <t>Cheonan City</t>
  </si>
  <si>
    <t>FK Tauras</t>
  </si>
  <si>
    <t>FK Kauno Zalgiris II</t>
  </si>
  <si>
    <t>FF Jaro</t>
  </si>
  <si>
    <t>SJK</t>
  </si>
  <si>
    <t>FK Siauliai</t>
  </si>
  <si>
    <t>Hegelmann Litauen</t>
  </si>
  <si>
    <t>Vasteras SK</t>
  </si>
  <si>
    <t>Orgryte IS</t>
  </si>
  <si>
    <t>Volsungur</t>
  </si>
  <si>
    <t>Grindavik</t>
  </si>
  <si>
    <t>Cobh Ramblers</t>
  </si>
  <si>
    <t>Bray</t>
  </si>
  <si>
    <t>Kerry FC</t>
  </si>
  <si>
    <t>Finn Harps</t>
  </si>
  <si>
    <t>Treaty United FC</t>
  </si>
  <si>
    <t>Athlone Town</t>
  </si>
  <si>
    <t>UCD</t>
  </si>
  <si>
    <t>Cork</t>
  </si>
  <si>
    <t>St Patricks</t>
  </si>
  <si>
    <t>Dundalk</t>
  </si>
  <si>
    <t>2 de Mayo</t>
  </si>
  <si>
    <t>Rubio Nu</t>
  </si>
  <si>
    <t>Njardvik</t>
  </si>
  <si>
    <t>HK Kopavogur</t>
  </si>
  <si>
    <t>Fjolnir</t>
  </si>
  <si>
    <t>Haukar</t>
  </si>
  <si>
    <t>Gimnasia (M)</t>
  </si>
  <si>
    <t>Ctral. Córdoba SE</t>
  </si>
  <si>
    <t>Vikingur Reykjavik</t>
  </si>
  <si>
    <t>Keflavik</t>
  </si>
  <si>
    <t>Hviti Riddarinn</t>
  </si>
  <si>
    <t>Kari</t>
  </si>
  <si>
    <t>Alianza Atletico</t>
  </si>
  <si>
    <t>CD Los Chankas</t>
  </si>
  <si>
    <t>Deportes Quindío</t>
  </si>
  <si>
    <t>Boca Juniors De Cali</t>
  </si>
  <si>
    <t>Cerro Porteño</t>
  </si>
  <si>
    <t>Sportivo Trinidense</t>
  </si>
  <si>
    <t>Racing Club</t>
  </si>
  <si>
    <t>Gimnasia La Plata</t>
  </si>
  <si>
    <t>Vélez Sarsfield</t>
  </si>
  <si>
    <t>Instituto de Córdoba</t>
  </si>
  <si>
    <t>HFX Wanderers</t>
  </si>
  <si>
    <t>Supra du Quebec</t>
  </si>
  <si>
    <t>Unión La Calera</t>
  </si>
  <si>
    <t>Everton CD</t>
  </si>
  <si>
    <t>Nacional</t>
  </si>
  <si>
    <t>Progreso</t>
  </si>
  <si>
    <t>Aurora</t>
  </si>
  <si>
    <t>Academia de Balompie Boliviano</t>
  </si>
  <si>
    <t>Tigres FC</t>
  </si>
  <si>
    <t>Itagui Leones</t>
  </si>
  <si>
    <t>New York Red Bulls II</t>
  </si>
  <si>
    <t>Crown Legacy</t>
  </si>
  <si>
    <t>Llaneros</t>
  </si>
  <si>
    <t>Deportivo Pereira</t>
  </si>
  <si>
    <t>Birmingham Legion FC</t>
  </si>
  <si>
    <t>New Mexico United</t>
  </si>
  <si>
    <t>Huracán</t>
  </si>
  <si>
    <t>Banfield</t>
  </si>
  <si>
    <t>Platense</t>
  </si>
  <si>
    <t>Unión de Santa Fe</t>
  </si>
  <si>
    <t>Colo Colo</t>
  </si>
  <si>
    <t>Deportes Limache</t>
  </si>
  <si>
    <t>Deportes Iquique</t>
  </si>
  <si>
    <t>Deportes Temuco</t>
  </si>
  <si>
    <t>Deportivo Cali</t>
  </si>
  <si>
    <t>Jaguares de Córdoba</t>
  </si>
  <si>
    <t>CD Arabe Unido</t>
  </si>
  <si>
    <t>Plaza Amador</t>
  </si>
  <si>
    <t>Universitario de Deportes</t>
  </si>
  <si>
    <t>Cusco FC</t>
  </si>
  <si>
    <t>Vancouver FC</t>
  </si>
  <si>
    <t>Cavalry FC</t>
  </si>
  <si>
    <t>21/07/2026</t>
  </si>
  <si>
    <t>Canberra Juventus</t>
  </si>
  <si>
    <t>Canberra Croatia FC</t>
  </si>
  <si>
    <t>Jeju United</t>
  </si>
  <si>
    <t>Gangwon FC</t>
  </si>
  <si>
    <t>Jeonbuk Motors</t>
  </si>
  <si>
    <t>Daejeon Hana Citizen</t>
  </si>
  <si>
    <t>Ulsan HD</t>
  </si>
  <si>
    <t>Incheon Utd</t>
  </si>
  <si>
    <t>KaPa</t>
  </si>
  <si>
    <t>Klubi-04</t>
  </si>
  <si>
    <t>FC Hegelmann II</t>
  </si>
  <si>
    <t>FK Zalgiris Vilnius II</t>
  </si>
  <si>
    <t>Falkenbergs FF</t>
  </si>
  <si>
    <t>Helsingborg</t>
  </si>
  <si>
    <t>Club Atletico Libertad</t>
  </si>
  <si>
    <t>Delfin</t>
  </si>
  <si>
    <t>Atlético-MG</t>
  </si>
  <si>
    <t>Bahia</t>
  </si>
  <si>
    <t>Avaí</t>
  </si>
  <si>
    <t>América-MG</t>
  </si>
  <si>
    <t>Novorizontino</t>
  </si>
  <si>
    <t>Criciúma</t>
  </si>
  <si>
    <t>Independiente Petrolero</t>
  </si>
  <si>
    <t>Real Potosí</t>
  </si>
  <si>
    <t>U. Católica</t>
  </si>
  <si>
    <t>Barcelona S.C.</t>
  </si>
  <si>
    <t>Vila Nova-GO</t>
  </si>
  <si>
    <t>Fortaleza</t>
  </si>
  <si>
    <t>20/07/2026</t>
  </si>
  <si>
    <t>TPS</t>
  </si>
  <si>
    <t>FC Ilves</t>
  </si>
  <si>
    <t>FK Jelgava</t>
  </si>
  <si>
    <t>Rigas FS</t>
  </si>
  <si>
    <t>FK Transinvest II</t>
  </si>
  <si>
    <t>FK Neptunas Klaipeda</t>
  </si>
  <si>
    <t>Suduva Marijampole</t>
  </si>
  <si>
    <t>IFK Mariehamn</t>
  </si>
  <si>
    <t>FC Lahti</t>
  </si>
  <si>
    <t>SK Super Nova</t>
  </si>
  <si>
    <t>SC Grobinas</t>
  </si>
  <si>
    <t>FK Tukums 2000/TSS II</t>
  </si>
  <si>
    <t>RFS II</t>
  </si>
  <si>
    <t>Kalmar FF</t>
  </si>
  <si>
    <t>Malmo FF</t>
  </si>
  <si>
    <t>Djurgardens IF</t>
  </si>
  <si>
    <t>Norrby IF</t>
  </si>
  <si>
    <t>GIF Sundsvall</t>
  </si>
  <si>
    <t>San Antonio Bulo Bulo</t>
  </si>
  <si>
    <t>FH Hafnarfjordur</t>
  </si>
  <si>
    <t>Breidablik</t>
  </si>
  <si>
    <t>IA Akranes</t>
  </si>
  <si>
    <t>IF Vestri</t>
  </si>
  <si>
    <t>Nacional Potosí</t>
  </si>
  <si>
    <t>Real Oruro</t>
  </si>
  <si>
    <t>Sundsvall</t>
  </si>
  <si>
    <t>Norrby</t>
  </si>
  <si>
    <t>Energiya Khabarovsk</t>
  </si>
  <si>
    <t>Rotor Volgograd</t>
  </si>
  <si>
    <t>Sepsi OSK</t>
  </si>
  <si>
    <t>Rapid Bucuresti</t>
  </si>
  <si>
    <t>Csikszereda Miercurea Ciuc</t>
  </si>
  <si>
    <t>Hunedoara</t>
  </si>
  <si>
    <t>Deportivo San Martin</t>
  </si>
  <si>
    <t>Molinos El Pirata</t>
  </si>
  <si>
    <t>Fernando de la Mora</t>
  </si>
  <si>
    <t>Deportivo Santani</t>
  </si>
  <si>
    <t>Deportivo Capiata</t>
  </si>
  <si>
    <t>Tacuary</t>
  </si>
  <si>
    <t>Neptunas Klaipeda</t>
  </si>
  <si>
    <t>FK Suduva Marijampole</t>
  </si>
  <si>
    <t>Al Nejmeh</t>
  </si>
  <si>
    <t>Al Ansar</t>
  </si>
  <si>
    <t>Al Ahed</t>
  </si>
  <si>
    <t>Jwaya</t>
  </si>
  <si>
    <t>Rigas Futbola Skola II</t>
  </si>
  <si>
    <t>FK Tukums 2000 II</t>
  </si>
  <si>
    <t>Rigas Futbola Skola</t>
  </si>
  <si>
    <t>Jelgava</t>
  </si>
  <si>
    <t>Kopavogs</t>
  </si>
  <si>
    <t>Hafnarfjordur</t>
  </si>
  <si>
    <t>Rovaniemi PS</t>
  </si>
  <si>
    <t>KPV Kokkola</t>
  </si>
  <si>
    <t>Ilves</t>
  </si>
  <si>
    <t>Turku PS</t>
  </si>
  <si>
    <t>JK Tallinna Kalev II</t>
  </si>
  <si>
    <t>Tartu JK Tammeka II</t>
  </si>
  <si>
    <t>Orense SC</t>
  </si>
  <si>
    <t>Lokomotiv Sofia</t>
  </si>
  <si>
    <t>Botev Plovdiv</t>
  </si>
  <si>
    <t>CSKA</t>
  </si>
  <si>
    <t>Slavia</t>
  </si>
  <si>
    <t>Sao Jose Esporte Clube</t>
  </si>
  <si>
    <t>Sao Caetano SP</t>
  </si>
  <si>
    <t>Sao Goncalo</t>
  </si>
  <si>
    <t>Volta Redonda</t>
  </si>
  <si>
    <t>Nacional Potosi</t>
  </si>
  <si>
    <t>ABB</t>
  </si>
  <si>
    <t>SA Bulo Bulo</t>
  </si>
  <si>
    <t>Club Lujan</t>
  </si>
  <si>
    <t>Estrella del Sur</t>
  </si>
  <si>
    <t>Central Ballester</t>
  </si>
  <si>
    <t>Deportivo Paraguayo</t>
  </si>
  <si>
    <t>Leones de Rosario</t>
  </si>
  <si>
    <t>Centro Espanol</t>
  </si>
  <si>
    <t>Sacachispas</t>
  </si>
  <si>
    <t>CA Atlas</t>
  </si>
  <si>
    <t>Central Cordoba de Rosario</t>
  </si>
  <si>
    <t>Berazategui</t>
  </si>
  <si>
    <t>Deportivo Moron</t>
  </si>
  <si>
    <t>Central Norte</t>
  </si>
  <si>
    <t>CA San Miguel</t>
  </si>
  <si>
    <t>CA Chaco For Ever</t>
  </si>
  <si>
    <t>Gimnasia Jujuy</t>
  </si>
  <si>
    <t>Quilmes</t>
  </si>
  <si>
    <t>CA Atlanta</t>
  </si>
  <si>
    <t>Club Atletico Patronato</t>
  </si>
  <si>
    <t>Ferrocarril Midland</t>
  </si>
  <si>
    <t>CA Colegiales</t>
  </si>
  <si>
    <t>CSD Tristan Suarez</t>
  </si>
  <si>
    <t>San Martin de San Juan</t>
  </si>
  <si>
    <t>Los Andes</t>
  </si>
  <si>
    <t>Defensores de Belgrano</t>
  </si>
  <si>
    <t>San Telmo</t>
  </si>
  <si>
    <t>Club Atletico Acassuso</t>
  </si>
  <si>
    <t>CA Guemes</t>
  </si>
  <si>
    <t>Chacarita Juniors</t>
  </si>
  <si>
    <t>Malmo</t>
  </si>
  <si>
    <t>Kalmar</t>
  </si>
  <si>
    <t>end_away</t>
  </si>
  <si>
    <t>end_home</t>
  </si>
  <si>
    <t>halftime_away</t>
  </si>
  <si>
    <t>halftime_home</t>
  </si>
  <si>
    <t>away</t>
  </si>
  <si>
    <t>home</t>
  </si>
  <si>
    <t>time</t>
  </si>
  <si>
    <t>date</t>
  </si>
  <si>
    <t>time2</t>
  </si>
  <si>
    <t>Sabah Baku</t>
  </si>
  <si>
    <t>FK Vardar Skopje</t>
  </si>
  <si>
    <t>Ararat Armenia</t>
  </si>
  <si>
    <t>Shamrock Rovers</t>
  </si>
  <si>
    <t>Mjallby</t>
  </si>
  <si>
    <t>Lincoln Red Imps</t>
  </si>
  <si>
    <t>Kuopio PS</t>
  </si>
  <si>
    <t>Iberia 1999</t>
  </si>
  <si>
    <t>Slovan Bratislava</t>
  </si>
  <si>
    <t>AGF Aarhus</t>
  </si>
  <si>
    <t>Lech Poznan</t>
  </si>
  <si>
    <t>FC Thun</t>
  </si>
  <si>
    <t>Dinamo Zagreb</t>
  </si>
  <si>
    <t>Fenerbahce</t>
  </si>
  <si>
    <t>Gornik Zabrze</t>
  </si>
  <si>
    <t>Sturm Graz</t>
  </si>
  <si>
    <t>Hearts</t>
  </si>
  <si>
    <t>KI Klaksvik</t>
  </si>
  <si>
    <t>Kauno Zalgiris</t>
  </si>
  <si>
    <t>Larne FC</t>
  </si>
  <si>
    <t>Red Star Belgrade</t>
  </si>
  <si>
    <t>Hapoel Beer Sheva</t>
  </si>
  <si>
    <t>Atletico Mineiro</t>
  </si>
  <si>
    <t>Club Almagro</t>
  </si>
  <si>
    <t>Gimnasia y Tiro</t>
  </si>
  <si>
    <t>Deportivo Madryn</t>
  </si>
  <si>
    <t>Godoy Cruz</t>
  </si>
  <si>
    <t>CA Claypole</t>
  </si>
  <si>
    <t>Juventud Unida San Miguel</t>
  </si>
  <si>
    <t>Estudiantes de La Plata</t>
  </si>
  <si>
    <t>Independiente Rivadavia</t>
  </si>
  <si>
    <t>Gungahlin Juventus</t>
  </si>
  <si>
    <t>Canberra</t>
  </si>
  <si>
    <t>Adelaide Hills</t>
  </si>
  <si>
    <t>Vipers FC Adelaide</t>
  </si>
  <si>
    <t>Newcastle Olympic Reserves</t>
  </si>
  <si>
    <t>Belmont Swansea United SC Reserves</t>
  </si>
  <si>
    <t>Newcastle Jets</t>
  </si>
  <si>
    <t>Queensland Lions</t>
  </si>
  <si>
    <t>Perth Glory</t>
  </si>
  <si>
    <t>Cumberland United</t>
  </si>
  <si>
    <t>Heidelberg United</t>
  </si>
  <si>
    <t>Bayswater City</t>
  </si>
  <si>
    <t>Sydney</t>
  </si>
  <si>
    <t>Real Potosi</t>
  </si>
  <si>
    <t>Avai</t>
  </si>
  <si>
    <t>America Mineiro</t>
  </si>
  <si>
    <t>Novorizontino SP</t>
  </si>
  <si>
    <t>Criciuma</t>
  </si>
  <si>
    <t>Vila Nova GO</t>
  </si>
  <si>
    <t>Fortaleza EC</t>
  </si>
  <si>
    <t>Dalian Kewei</t>
  </si>
  <si>
    <t>Beijing Guoan</t>
  </si>
  <si>
    <t>Shanghai Port</t>
  </si>
  <si>
    <t>Shenzhen Peng City</t>
  </si>
  <si>
    <t>Chongqing Tonglianglong</t>
  </si>
  <si>
    <t>Qingdao Kangtine</t>
  </si>
  <si>
    <t>Shanghai Greenland Shenhua</t>
  </si>
  <si>
    <t>Qingdao Jonoon</t>
  </si>
  <si>
    <t>Wuhan Three Towns</t>
  </si>
  <si>
    <t>Shandong Luneng Taishan</t>
  </si>
  <si>
    <t>Henan Jianye</t>
  </si>
  <si>
    <t>Dalian Young Boy</t>
  </si>
  <si>
    <t>Yunnan Yukun</t>
  </si>
  <si>
    <t>Chengdu Qianbao</t>
  </si>
  <si>
    <t>Atletico Nacional</t>
  </si>
  <si>
    <t>Inter Bogota</t>
  </si>
  <si>
    <t>Internacional FC Palmira</t>
  </si>
  <si>
    <t>Deportes Tolima</t>
  </si>
  <si>
    <t>Deportes Quindio</t>
  </si>
  <si>
    <t>Independiente Santa Fe</t>
  </si>
  <si>
    <t>Union Magdalena</t>
  </si>
  <si>
    <t>Deportivo Pasto</t>
  </si>
  <si>
    <t>Bogota</t>
  </si>
  <si>
    <t>Once Caldas</t>
  </si>
  <si>
    <t>Envigado</t>
  </si>
  <si>
    <t>America de Cali</t>
  </si>
  <si>
    <t>Real Cartagena</t>
  </si>
  <si>
    <t>Libertad Loja</t>
  </si>
  <si>
    <t>Delfin SC</t>
  </si>
  <si>
    <t>CD Uni Catolica del Ecuador</t>
  </si>
  <si>
    <t>Barcelona SC</t>
  </si>
  <si>
    <t>Tabasalu Ulasabat</t>
  </si>
  <si>
    <t>Parnu JK Vaprus</t>
  </si>
  <si>
    <t>Kristiine JK</t>
  </si>
  <si>
    <t>Jogeva Wolves</t>
  </si>
  <si>
    <t>SC Brasil Capixaba</t>
  </si>
  <si>
    <t>EC Tupy</t>
  </si>
  <si>
    <t>1</t>
  </si>
  <si>
    <t>2</t>
  </si>
  <si>
    <t>12</t>
  </si>
  <si>
    <t>key</t>
  </si>
  <si>
    <t>Campeonato</t>
  </si>
  <si>
    <t>Placar</t>
  </si>
  <si>
    <t>Austrália NPL - ACT Capital Territory Premier League</t>
  </si>
  <si>
    <t>Coreia do Sul 1. K-League 1</t>
  </si>
  <si>
    <t>0 - 0</t>
  </si>
  <si>
    <t>Finlândia 2. Ykkonen</t>
  </si>
  <si>
    <t>0 - 2</t>
  </si>
  <si>
    <t>Lituânia 2. I Lyga</t>
  </si>
  <si>
    <t>Suécia 2. Superettan</t>
  </si>
  <si>
    <t>Equador 1. Série A (Liga Pro)</t>
  </si>
  <si>
    <t>1 - 0</t>
  </si>
  <si>
    <t>Brasil Série A</t>
  </si>
  <si>
    <t>Brasil Série B</t>
  </si>
  <si>
    <t>0 - 1</t>
  </si>
  <si>
    <t>Bolívia Divisão Profissional</t>
  </si>
  <si>
    <t>2 - 5</t>
  </si>
  <si>
    <t>1 - 1</t>
  </si>
  <si>
    <t>1 - 2</t>
  </si>
  <si>
    <t>2 - 3</t>
  </si>
  <si>
    <t>2 - 1</t>
  </si>
  <si>
    <t>Austrália NPL - Northern NSW Premier League</t>
  </si>
  <si>
    <t>Austrália NPL - Tasmania Premier League</t>
  </si>
  <si>
    <t>Noruega 1. Eliteserien Série de Elite</t>
  </si>
  <si>
    <t>Estados Unidos 3. MLS Next Pro</t>
  </si>
  <si>
    <t>Estados Unidos 2. USL</t>
  </si>
  <si>
    <t>Estados Unidos 1. MLS</t>
  </si>
  <si>
    <t>Islândia 2. Deild Karla (Lengjudeildin)</t>
  </si>
  <si>
    <t>Argentina 1. Superliga/Liga Profissional</t>
  </si>
  <si>
    <t>Austrália NPL - New South Wales Premier League</t>
  </si>
  <si>
    <t>Austrália NPL - Victoria Premier League</t>
  </si>
  <si>
    <t>Coreia do Sul 2. K-League 2</t>
  </si>
  <si>
    <t>Finlândia 1. Veikkausliiga</t>
  </si>
  <si>
    <t>Lituânia 1. A Lyga</t>
  </si>
  <si>
    <t>Suécia 1. Allsvenskan</t>
  </si>
  <si>
    <t>Irlanda 2. First Division</t>
  </si>
  <si>
    <t>Irlanda 1. Divisão Premier</t>
  </si>
  <si>
    <t>Paraguai 1. Primeira Divisão</t>
  </si>
  <si>
    <t>Islândia 3. Deild Karla (Divisão 2)</t>
  </si>
  <si>
    <t>Islândia 1. Premier League (Besta-deild karla)</t>
  </si>
  <si>
    <t>Peru 1. Primeira Divisão</t>
  </si>
  <si>
    <t>Colômbia 2. Primera B (Torneio Águila)</t>
  </si>
  <si>
    <t>Canada 1. Premier League</t>
  </si>
  <si>
    <t>Chile 1. Primeira Divisão</t>
  </si>
  <si>
    <t>Uruguai 1. Primeira Divisão</t>
  </si>
  <si>
    <t>Colômbia 1. Primera A (Liga Águila)</t>
  </si>
  <si>
    <t>Chile 2. Primeira B</t>
  </si>
  <si>
    <t>Panamá 1. LPF</t>
  </si>
  <si>
    <t>25/07/2026</t>
  </si>
  <si>
    <t>Cooks Hill United</t>
  </si>
  <si>
    <t>Lambton Jaffas</t>
  </si>
  <si>
    <t>Canberra Olympic</t>
  </si>
  <si>
    <t>Queanbeyan City</t>
  </si>
  <si>
    <t>Devonport City</t>
  </si>
  <si>
    <t>Riverside Olympic</t>
  </si>
  <si>
    <t>Brindabella Blues FC</t>
  </si>
  <si>
    <t>Austrália NPL - South Australia</t>
  </si>
  <si>
    <t>Adelaide City</t>
  </si>
  <si>
    <t>West Torrens Birkalla</t>
  </si>
  <si>
    <t>Croydon FC</t>
  </si>
  <si>
    <t>Campbelltown City</t>
  </si>
  <si>
    <t>Melbourne City FC 2</t>
  </si>
  <si>
    <t>Avondale</t>
  </si>
  <si>
    <t>Adelaide Comets</t>
  </si>
  <si>
    <t>White City FK Beograd</t>
  </si>
  <si>
    <t>Adelaide United NPL</t>
  </si>
  <si>
    <t>Sturt Lions</t>
  </si>
  <si>
    <t>Para Hills Knights</t>
  </si>
  <si>
    <t>Playford</t>
  </si>
  <si>
    <t>Belconnen United</t>
  </si>
  <si>
    <t>O'Connor Knights</t>
  </si>
  <si>
    <t>Maitland FC</t>
  </si>
  <si>
    <t>Broadmeadow Magic</t>
  </si>
  <si>
    <t>Valentine Phoenix</t>
  </si>
  <si>
    <t>Charlestown Azzurri</t>
  </si>
  <si>
    <t>SD Raiders</t>
  </si>
  <si>
    <t>Marconi Stallions</t>
  </si>
  <si>
    <t>Dandenong Thunder</t>
  </si>
  <si>
    <t>Altona Magic</t>
  </si>
  <si>
    <t>Austrália NPL - Western Australia Premier League</t>
  </si>
  <si>
    <t>Perth Glory U21</t>
  </si>
  <si>
    <t>Dianella White Eagles</t>
  </si>
  <si>
    <t>Perth RedStar FC</t>
  </si>
  <si>
    <t>Balcatta</t>
  </si>
  <si>
    <t>Perth SC</t>
  </si>
  <si>
    <t>Stirling Macedonia</t>
  </si>
  <si>
    <t>Armadale</t>
  </si>
  <si>
    <t>Western Knights</t>
  </si>
  <si>
    <t>Olympic Kingsway</t>
  </si>
  <si>
    <t>NWS Spirit FC</t>
  </si>
  <si>
    <t>Western Sydney Wanderers U21</t>
  </si>
  <si>
    <t>Tigers FC</t>
  </si>
  <si>
    <t>Apia L Tigers</t>
  </si>
  <si>
    <t>University NSW</t>
  </si>
  <si>
    <t>Austrália NPL - Queensland</t>
  </si>
  <si>
    <t>Gold Coast Knights</t>
  </si>
  <si>
    <t>Gold Coast Utd</t>
  </si>
  <si>
    <t>St George Saints</t>
  </si>
  <si>
    <t>Sydney FC U21</t>
  </si>
  <si>
    <t>St George City FA</t>
  </si>
  <si>
    <t>Sydney United 58</t>
  </si>
  <si>
    <t>China 1. Superliga</t>
  </si>
  <si>
    <t>Qingdao Hainiu</t>
  </si>
  <si>
    <t>Tianjin Jinmen Tigers</t>
  </si>
  <si>
    <t>China 3. Division 2 - League Two</t>
  </si>
  <si>
    <t>Dalian Young Boy Reserves</t>
  </si>
  <si>
    <t>Metrostars</t>
  </si>
  <si>
    <t>West Adelaide</t>
  </si>
  <si>
    <t>Busan I Park</t>
  </si>
  <si>
    <t>Suwon Bluewings</t>
  </si>
  <si>
    <t>Daegu FC</t>
  </si>
  <si>
    <t>Suwon FC</t>
  </si>
  <si>
    <t>Hwaseong FC</t>
  </si>
  <si>
    <t>Chungnam Asan FC</t>
  </si>
  <si>
    <t>Jeonnam Dragons</t>
  </si>
  <si>
    <t>Gyeongnam FC</t>
  </si>
  <si>
    <t>China 2. Division 1 - League One</t>
  </si>
  <si>
    <t>Changchun Yatai</t>
  </si>
  <si>
    <t>Nanjing City</t>
  </si>
  <si>
    <t>Ningbo Professional FC</t>
  </si>
  <si>
    <t>Guangdong GZ-Power</t>
  </si>
  <si>
    <t>Shaanxi Union</t>
  </si>
  <si>
    <t>Shenzhen Juniors</t>
  </si>
  <si>
    <t>Guangzhou Dandelion</t>
  </si>
  <si>
    <t>Wenzhou FC</t>
  </si>
  <si>
    <t>Shandong Taishan Reserves</t>
  </si>
  <si>
    <t>Changchun Xidu</t>
  </si>
  <si>
    <t>Letônia 2. 1 Liga</t>
  </si>
  <si>
    <t>FK Smiltene/BJSS</t>
  </si>
  <si>
    <t>Foshan Nanshi</t>
  </si>
  <si>
    <t>Wuxi Wugo</t>
  </si>
  <si>
    <t>Shijiazhuang Gongfu FC</t>
  </si>
  <si>
    <t>Nantong Zhiyun</t>
  </si>
  <si>
    <t>Guizhou Zhucheng Athletic</t>
  </si>
  <si>
    <t>Ganzhou Ruishi</t>
  </si>
  <si>
    <t>Jiangxi Lushan</t>
  </si>
  <si>
    <t>Shenzhen 2028</t>
  </si>
  <si>
    <t>Lanzhou Longyuan Athletic</t>
  </si>
  <si>
    <t>Shanghai Segenda</t>
  </si>
  <si>
    <t>Liaoning Ironman</t>
  </si>
  <si>
    <t>Qingdao West Coast</t>
  </si>
  <si>
    <t>Shanghai Shenhua</t>
  </si>
  <si>
    <t>Cazaquistão 1. Premier League</t>
  </si>
  <si>
    <t>FK Ulytau</t>
  </si>
  <si>
    <t>Irtysh Pavlodar</t>
  </si>
  <si>
    <t>FC Haka</t>
  </si>
  <si>
    <t>FK Atmosfera</t>
  </si>
  <si>
    <t>Zhetysu</t>
  </si>
  <si>
    <t>FK Kyzylzhar</t>
  </si>
  <si>
    <t>JaPS</t>
  </si>
  <si>
    <t>MP</t>
  </si>
  <si>
    <t>KTP</t>
  </si>
  <si>
    <t>SJK II</t>
  </si>
  <si>
    <t>Ekenas IF</t>
  </si>
  <si>
    <t>JDFS Alberts</t>
  </si>
  <si>
    <t>SK Super Nova II</t>
  </si>
  <si>
    <t>Degerfors</t>
  </si>
  <si>
    <t>IFK Varnamo</t>
  </si>
  <si>
    <t>IK Brage</t>
  </si>
  <si>
    <t>AC Oulu</t>
  </si>
  <si>
    <t>KuPS Kuopio</t>
  </si>
  <si>
    <t>VPS Vaasa</t>
  </si>
  <si>
    <t>Afturelding</t>
  </si>
  <si>
    <t>Grotta Seltjarnarnes</t>
  </si>
  <si>
    <t>IR Reykjavik</t>
  </si>
  <si>
    <t>Fylkir Reykjavik</t>
  </si>
  <si>
    <t>Fjardabyggd</t>
  </si>
  <si>
    <t>Throttur Vogum</t>
  </si>
  <si>
    <t>FK Beitar Riga/Mariners</t>
  </si>
  <si>
    <t>JFK Ventspils</t>
  </si>
  <si>
    <t>FK Siauliai II</t>
  </si>
  <si>
    <t>Kristiansund BK</t>
  </si>
  <si>
    <t>IK Start</t>
  </si>
  <si>
    <t>FK Aktobe</t>
  </si>
  <si>
    <t>Okzhetpes Kokshetau</t>
  </si>
  <si>
    <t>PK-35</t>
  </si>
  <si>
    <t>Jippo</t>
  </si>
  <si>
    <t>Rezeknes FA</t>
  </si>
  <si>
    <t>Marupes SC</t>
  </si>
  <si>
    <t>FK Babrungas</t>
  </si>
  <si>
    <t>FK Ekranas</t>
  </si>
  <si>
    <t>Central Espanol</t>
  </si>
  <si>
    <t>Liverpool</t>
  </si>
  <si>
    <t>Mjallby AIF</t>
  </si>
  <si>
    <t>Estônia 2. Esiliiga</t>
  </si>
  <si>
    <t>JK Nomme Kalju II</t>
  </si>
  <si>
    <t>FC Flora Tallinn II</t>
  </si>
  <si>
    <t>Galway United</t>
  </si>
  <si>
    <t>Waterford</t>
  </si>
  <si>
    <t>Dalvik/Reynir</t>
  </si>
  <si>
    <t>Vikingur Olafsvik</t>
  </si>
  <si>
    <t>Magni Grenivik</t>
  </si>
  <si>
    <t>KFG Gardabaer</t>
  </si>
  <si>
    <t>FK Kauno Zalgiris</t>
  </si>
  <si>
    <t>Lietava Jonava</t>
  </si>
  <si>
    <t>Garliava Kaunas</t>
  </si>
  <si>
    <t>Noruega 2. OBOS-ligaen (2ª Divisão)</t>
  </si>
  <si>
    <t>Stromsgodset</t>
  </si>
  <si>
    <t>Lyn 1896</t>
  </si>
  <si>
    <t>Santiago Wanderers</t>
  </si>
  <si>
    <t>Union San Felipe</t>
  </si>
  <si>
    <t>Kormakur/Hvot</t>
  </si>
  <si>
    <t>UMF Selfoss</t>
  </si>
  <si>
    <t>Estudiantes Rio Cuarto</t>
  </si>
  <si>
    <t>Tigre</t>
  </si>
  <si>
    <t>Argentina 2. Primeira Nacional (2ª Divisão)</t>
  </si>
  <si>
    <t>Estudiantes de Caseros</t>
  </si>
  <si>
    <t>Club Ciudad de Bolivar</t>
  </si>
  <si>
    <t>Argentina 4. Primeira C (4ª Divisão)</t>
  </si>
  <si>
    <t>Argentino Rosario</t>
  </si>
  <si>
    <t>Puerto Nuevo</t>
  </si>
  <si>
    <t>Atlas</t>
  </si>
  <si>
    <t>Deportivo Español</t>
  </si>
  <si>
    <t>Barracas Bolívar</t>
  </si>
  <si>
    <t>El Porvenir</t>
  </si>
  <si>
    <t>Club Mercedes</t>
  </si>
  <si>
    <t>Cañuelas</t>
  </si>
  <si>
    <t>Deportivo Muñiz</t>
  </si>
  <si>
    <t>Estrella del Sur Alejandro Korn</t>
  </si>
  <si>
    <t>Fénix</t>
  </si>
  <si>
    <t>Yupanqui</t>
  </si>
  <si>
    <t>General La Madrid</t>
  </si>
  <si>
    <t>Claypole</t>
  </si>
  <si>
    <t>Defensores Cambaceres</t>
  </si>
  <si>
    <t>Central Córdoba de Rosario</t>
  </si>
  <si>
    <t>Lugano</t>
  </si>
  <si>
    <t>Luján</t>
  </si>
  <si>
    <t>Leandro Nicéforo Alem</t>
  </si>
  <si>
    <t>Victoriano Arenas</t>
  </si>
  <si>
    <t>Justo José Urquiza</t>
  </si>
  <si>
    <t>Haugesund</t>
  </si>
  <si>
    <t>Bryne</t>
  </si>
  <si>
    <t>Sport Huancayo</t>
  </si>
  <si>
    <t>Atletico Grau</t>
  </si>
  <si>
    <t>Defensor Sporting</t>
  </si>
  <si>
    <t>Cerro</t>
  </si>
  <si>
    <t>Longford Town</t>
  </si>
  <si>
    <t>Wexford FC</t>
  </si>
  <si>
    <t>Sligo</t>
  </si>
  <si>
    <t>Drogheda United</t>
  </si>
  <si>
    <t>Atletico Rafaela</t>
  </si>
  <si>
    <t>Nueva Chicago</t>
  </si>
  <si>
    <t>Always Ready</t>
  </si>
  <si>
    <t>Brasil Série D</t>
  </si>
  <si>
    <t>Iguatu</t>
  </si>
  <si>
    <t>Nacional-AM</t>
  </si>
  <si>
    <t>Portuguesa</t>
  </si>
  <si>
    <t>Uberlândia</t>
  </si>
  <si>
    <t>Coquimbo Unido</t>
  </si>
  <si>
    <t>Universidad de Concepción</t>
  </si>
  <si>
    <t>Curico Unido</t>
  </si>
  <si>
    <t>San Luis</t>
  </si>
  <si>
    <t>Deportivo Recoleta</t>
  </si>
  <si>
    <t>Sportivo San Lorenzo</t>
  </si>
  <si>
    <t>Newell's Old Boys</t>
  </si>
  <si>
    <t>Talleres de Córdoba</t>
  </si>
  <si>
    <t>Acassuso</t>
  </si>
  <si>
    <t>Colón de Santa Fe</t>
  </si>
  <si>
    <t>Almagro</t>
  </si>
  <si>
    <t>Midland</t>
  </si>
  <si>
    <t>Atlanta</t>
  </si>
  <si>
    <t>San Martin de Tucuman</t>
  </si>
  <si>
    <t>San Martin SJ</t>
  </si>
  <si>
    <t>Argentina 3. Primeira B (3ª Divisão)</t>
  </si>
  <si>
    <t>Argentino Quilmes</t>
  </si>
  <si>
    <t>Villa Dálmine</t>
  </si>
  <si>
    <t>Atletico Camioneros</t>
  </si>
  <si>
    <t>San Martín Burzaco</t>
  </si>
  <si>
    <t>Brown de Adrogué</t>
  </si>
  <si>
    <t>Argentino Merlo</t>
  </si>
  <si>
    <t>Comunicaciones (Mercedes)</t>
  </si>
  <si>
    <t>Real Pilar</t>
  </si>
  <si>
    <t>Defensores Unidos</t>
  </si>
  <si>
    <t>UAI Urquiza</t>
  </si>
  <si>
    <t>Deportivo Armenio</t>
  </si>
  <si>
    <t>Arsenal de Sarandí</t>
  </si>
  <si>
    <t>Deportivo Laferrere</t>
  </si>
  <si>
    <t>Talleres de Remedios de Escalada</t>
  </si>
  <si>
    <t>Dock Sud</t>
  </si>
  <si>
    <t>Liniers</t>
  </si>
  <si>
    <t>Flandria</t>
  </si>
  <si>
    <t>Excursionistas</t>
  </si>
  <si>
    <t>Ituzaingó</t>
  </si>
  <si>
    <t>Club Sportivo Italiano</t>
  </si>
  <si>
    <t>Merlo</t>
  </si>
  <si>
    <t>San Carlos</t>
  </si>
  <si>
    <t>Brasil Série C</t>
  </si>
  <si>
    <t>Ferroviária</t>
  </si>
  <si>
    <t>Maranhão</t>
  </si>
  <si>
    <t>Santa Cruz</t>
  </si>
  <si>
    <t>Figueirense</t>
  </si>
  <si>
    <t>Juan Pablo II College</t>
  </si>
  <si>
    <t>Cienciano</t>
  </si>
  <si>
    <t>Boyacá Chicó FC</t>
  </si>
  <si>
    <t>Atlético Nacional</t>
  </si>
  <si>
    <t>Bogotá FC</t>
  </si>
  <si>
    <t>Unión Magdalena</t>
  </si>
  <si>
    <t>Toronto FC II</t>
  </si>
  <si>
    <t>Deportivo Maldonado</t>
  </si>
  <si>
    <t>Juventud</t>
  </si>
  <si>
    <t>Independiente Medellín</t>
  </si>
  <si>
    <t>Guabirá</t>
  </si>
  <si>
    <t>Santos</t>
  </si>
  <si>
    <t>Confiança</t>
  </si>
  <si>
    <t>Itabaiana</t>
  </si>
  <si>
    <t>Huachipato</t>
  </si>
  <si>
    <t>Cobresal</t>
  </si>
  <si>
    <t>Cobreloa</t>
  </si>
  <si>
    <t>Club Deportes Santa Cruz</t>
  </si>
  <si>
    <t>Sportivo Ameliano</t>
  </si>
  <si>
    <t>Temperley</t>
  </si>
  <si>
    <t>Anapolis FC</t>
  </si>
  <si>
    <t>River Plate</t>
  </si>
  <si>
    <t>Barracas Central</t>
  </si>
  <si>
    <t>Sport Boys</t>
  </si>
  <si>
    <t>AD Tarma</t>
  </si>
  <si>
    <t>Brooklyn FC</t>
  </si>
  <si>
    <t>San Antonio FC</t>
  </si>
  <si>
    <t>Detroit City FC</t>
  </si>
  <si>
    <t>Las Vegas Lights FC</t>
  </si>
  <si>
    <t>Indy Eleven</t>
  </si>
  <si>
    <t>Loudoun United FC</t>
  </si>
  <si>
    <t>Tampa Bay Rowdies</t>
  </si>
  <si>
    <t>Pittsburgh Riverhounds</t>
  </si>
  <si>
    <t>Rhode Island FC</t>
  </si>
  <si>
    <t>Chattanooga FC</t>
  </si>
  <si>
    <t>Philadelphia Union II</t>
  </si>
  <si>
    <t>LA Galaxy II</t>
  </si>
  <si>
    <t>The Town</t>
  </si>
  <si>
    <t>Millonarios</t>
  </si>
  <si>
    <t>Bucaramanga</t>
  </si>
  <si>
    <t>Alianza FC Panama</t>
  </si>
  <si>
    <t>UMECIT</t>
  </si>
  <si>
    <t>Oriente Petrolero</t>
  </si>
  <si>
    <t>Vasco</t>
  </si>
  <si>
    <t>Mirassol</t>
  </si>
  <si>
    <t>Chicago Fire II</t>
  </si>
  <si>
    <t>Universidad Católica</t>
  </si>
  <si>
    <t>La Serena</t>
  </si>
  <si>
    <t>Real Santander</t>
  </si>
  <si>
    <t>Lanús</t>
  </si>
  <si>
    <t>San Lorenzo</t>
  </si>
  <si>
    <t>Tulsa</t>
  </si>
  <si>
    <t>North Texas SC</t>
  </si>
  <si>
    <t>Los Angeles FC II</t>
  </si>
  <si>
    <t>Charleston Battery</t>
  </si>
  <si>
    <t>El Paso Locomotive FC</t>
  </si>
  <si>
    <t>Sporting JAX</t>
  </si>
  <si>
    <t>Melgar</t>
  </si>
  <si>
    <t>Sporting Cristal</t>
  </si>
  <si>
    <t>Atlético Junior</t>
  </si>
  <si>
    <t>CD Universitario</t>
  </si>
  <si>
    <t>San Francisco FC</t>
  </si>
  <si>
    <t>Monterey Bay FC</t>
  </si>
  <si>
    <t>Orange County SC</t>
  </si>
  <si>
    <t>Sacramento Republic FC</t>
  </si>
  <si>
    <t>Phoenix Rising FC</t>
  </si>
  <si>
    <t>Hartford Athletic</t>
  </si>
  <si>
    <t>country</t>
  </si>
  <si>
    <t>league</t>
  </si>
  <si>
    <t>Europe</t>
  </si>
  <si>
    <t>Champions League</t>
  </si>
  <si>
    <t>Brazil</t>
  </si>
  <si>
    <t>Serie A</t>
  </si>
  <si>
    <t>Argentina</t>
  </si>
  <si>
    <t>Primera B Nacional</t>
  </si>
  <si>
    <t>Primera C</t>
  </si>
  <si>
    <t>Super Cup</t>
  </si>
  <si>
    <t>Australia</t>
  </si>
  <si>
    <t>NPL ACT</t>
  </si>
  <si>
    <t>South Australia State League 2</t>
  </si>
  <si>
    <t>Northern NSW Reserves</t>
  </si>
  <si>
    <t>FFA Cup</t>
  </si>
  <si>
    <t>Bolivia</t>
  </si>
  <si>
    <t>Liga Profesional</t>
  </si>
  <si>
    <t>Serie B</t>
  </si>
  <si>
    <t>Campeonato Capixaba 2</t>
  </si>
  <si>
    <t>China</t>
  </si>
  <si>
    <t>FA Cup</t>
  </si>
  <si>
    <t>Colombia</t>
  </si>
  <si>
    <t>Copa Colombia</t>
  </si>
  <si>
    <t>Ecuador</t>
  </si>
  <si>
    <t>Primera A</t>
  </si>
  <si>
    <t>Estonia</t>
  </si>
  <si>
    <t>Estonian Cup</t>
  </si>
  <si>
    <t>Sweden</t>
  </si>
  <si>
    <t>Allsvenskan</t>
  </si>
  <si>
    <t>Copa Rio</t>
  </si>
  <si>
    <t>Paulista Cup</t>
  </si>
  <si>
    <t>Bulgaria</t>
  </si>
  <si>
    <t>Parva Liga</t>
  </si>
  <si>
    <t>Esiliiga B</t>
  </si>
  <si>
    <t>Finland</t>
  </si>
  <si>
    <t>Veikkausliiga</t>
  </si>
  <si>
    <t>Ykkonen</t>
  </si>
  <si>
    <t>Iceland</t>
  </si>
  <si>
    <t>Premier League</t>
  </si>
  <si>
    <t>First Division</t>
  </si>
  <si>
    <t>Latvia</t>
  </si>
  <si>
    <t>Higher League</t>
  </si>
  <si>
    <t>1. Liga</t>
  </si>
  <si>
    <t>Lebanon</t>
  </si>
  <si>
    <t>Lithuania</t>
  </si>
  <si>
    <t>A Liga</t>
  </si>
  <si>
    <t>1 Lyga</t>
  </si>
  <si>
    <t>Paraguay</t>
  </si>
  <si>
    <t>Segunda Division</t>
  </si>
  <si>
    <t>Peru</t>
  </si>
  <si>
    <t xml:space="preserve">Segunda Division </t>
  </si>
  <si>
    <t>Romania</t>
  </si>
  <si>
    <t>Liga 1</t>
  </si>
  <si>
    <t>Russia</t>
  </si>
  <si>
    <t>First League</t>
  </si>
  <si>
    <t>Superettan</t>
  </si>
  <si>
    <t>date2</t>
  </si>
  <si>
    <t>Country</t>
  </si>
  <si>
    <t>USA</t>
  </si>
  <si>
    <t>MLS</t>
  </si>
  <si>
    <t>Columbus Crew</t>
  </si>
  <si>
    <t>New York City</t>
  </si>
  <si>
    <t>Atlanta United</t>
  </si>
  <si>
    <t>Nashville FC</t>
  </si>
  <si>
    <t>Montreal Impact</t>
  </si>
  <si>
    <t>Minnesota United</t>
  </si>
  <si>
    <t>Saint Louis City</t>
  </si>
  <si>
    <t>Dallas</t>
  </si>
  <si>
    <t>Orlando City</t>
  </si>
  <si>
    <t>AC Omonia</t>
  </si>
  <si>
    <t>Kairat</t>
  </si>
  <si>
    <t>Levski</t>
  </si>
  <si>
    <t>CS Universitatea Craiova</t>
  </si>
  <si>
    <t>FK Egnatia</t>
  </si>
  <si>
    <t>NK Celje</t>
  </si>
  <si>
    <t>Coritiba PR</t>
  </si>
  <si>
    <t>Flamengo RJ</t>
  </si>
  <si>
    <t>Sao Paulo</t>
  </si>
  <si>
    <t>Athletico Paranaense</t>
  </si>
  <si>
    <t>Primera A Women</t>
  </si>
  <si>
    <t>Boca Juniors Women</t>
  </si>
  <si>
    <t>Talleres de Cordoba Women</t>
  </si>
  <si>
    <t>Satsaid Women</t>
  </si>
  <si>
    <t>Ferro Carril Oeste Women</t>
  </si>
  <si>
    <t>Huracan Women</t>
  </si>
  <si>
    <t>Banfield Women</t>
  </si>
  <si>
    <t>Lanus Women</t>
  </si>
  <si>
    <t>San Lorenzo Women</t>
  </si>
  <si>
    <t>San Luis FC Women</t>
  </si>
  <si>
    <t>Racing Avellaneda Women</t>
  </si>
  <si>
    <t>Union de Santa Fe Women</t>
  </si>
  <si>
    <t>Newell's Old Boys Women</t>
  </si>
  <si>
    <t>Tuggeranong United</t>
  </si>
  <si>
    <t>NPL Northern NSW</t>
  </si>
  <si>
    <t>Hamilton Olympic</t>
  </si>
  <si>
    <t>NPL Tasmania</t>
  </si>
  <si>
    <t>Edgeworth Eagles Reserves</t>
  </si>
  <si>
    <t>Kahibah FC Reserves</t>
  </si>
  <si>
    <t>Northern Territory PL</t>
  </si>
  <si>
    <t>Port Darwin FC</t>
  </si>
  <si>
    <t>Casuarina FC</t>
  </si>
  <si>
    <t>Mindil Aces</t>
  </si>
  <si>
    <t>Darwin Olympic</t>
  </si>
  <si>
    <t>Cooma</t>
  </si>
  <si>
    <t>Western Sydney Wanderers</t>
  </si>
  <si>
    <t>Fremantle City FC</t>
  </si>
  <si>
    <t>Central Coast Mariners</t>
  </si>
  <si>
    <t>University Azzurri FC</t>
  </si>
  <si>
    <t>Macarthur FC</t>
  </si>
  <si>
    <t>NPL ACT Youth</t>
  </si>
  <si>
    <t>Tuggeranong United U23</t>
  </si>
  <si>
    <t>Canberra White Eagles U23</t>
  </si>
  <si>
    <t>Ceara</t>
  </si>
  <si>
    <t>Clube de Regatas Brasil</t>
  </si>
  <si>
    <t>Operario PR</t>
  </si>
  <si>
    <t>Goias</t>
  </si>
  <si>
    <t>Londrina EC</t>
  </si>
  <si>
    <t>Campeonato Catarinense 2</t>
  </si>
  <si>
    <t xml:space="preserve">Blumenau </t>
  </si>
  <si>
    <t>Nacao Esportes</t>
  </si>
  <si>
    <t>Fluminense SC</t>
  </si>
  <si>
    <t>Atletico Tubarao SC</t>
  </si>
  <si>
    <t xml:space="preserve">GE Juventus </t>
  </si>
  <si>
    <t>CA Metropolitano</t>
  </si>
  <si>
    <t>Guarani SC</t>
  </si>
  <si>
    <t>Jaragua SC</t>
  </si>
  <si>
    <t>Hercilio Luz</t>
  </si>
  <si>
    <t>CF Caravaggio</t>
  </si>
  <si>
    <t>Audax Sao Mateus</t>
  </si>
  <si>
    <t>Espirito Santo FC</t>
  </si>
  <si>
    <t>26/07/2026</t>
  </si>
  <si>
    <t>Edgeworth Eagles</t>
  </si>
  <si>
    <t>México 1. Liga MX</t>
  </si>
  <si>
    <t>Tigres UANL</t>
  </si>
  <si>
    <t>At. San Luis</t>
  </si>
  <si>
    <t>Rockdale Ilinden FC</t>
  </si>
  <si>
    <t>Sutherland Sharks</t>
  </si>
  <si>
    <t>Wollongong Wolves</t>
  </si>
  <si>
    <t>Blacktown City</t>
  </si>
  <si>
    <t>Kahibah FC</t>
  </si>
  <si>
    <t>Monaro Panthers</t>
  </si>
  <si>
    <t>Shanxi Chongde Ronghai</t>
  </si>
  <si>
    <t>Nantong Haimen Codion</t>
  </si>
  <si>
    <t>Xiamen Feilu</t>
  </si>
  <si>
    <t>Hangzhou Linping Wuyue</t>
  </si>
  <si>
    <t>Shanghai Port Reserves</t>
  </si>
  <si>
    <t>Tai'an Tiankuang</t>
  </si>
  <si>
    <t>Rússia 2. Division 1 (FNL)</t>
  </si>
  <si>
    <t>Yenisey Krasnoyarsk</t>
  </si>
  <si>
    <t>Veles</t>
  </si>
  <si>
    <t>Yanbian Longding</t>
  </si>
  <si>
    <t>Meizhou Hakka</t>
  </si>
  <si>
    <t>Gimpo FC</t>
  </si>
  <si>
    <t>Yongin FC</t>
  </si>
  <si>
    <t>Paju Frontier FC</t>
  </si>
  <si>
    <t>Ansan Greeners FC</t>
  </si>
  <si>
    <t>Shenzhen Xinpengcheng</t>
  </si>
  <si>
    <t>Dalian K'un City</t>
  </si>
  <si>
    <t>Suzhou Dongwu</t>
  </si>
  <si>
    <t>Guangxi Hengchen</t>
  </si>
  <si>
    <t>Dingnan Ganlian FC</t>
  </si>
  <si>
    <t>Guangdong Mingtu</t>
  </si>
  <si>
    <t>Chengdu Rongcheng Reserves</t>
  </si>
  <si>
    <t>Hubei Istar</t>
  </si>
  <si>
    <t>Wuhan Three Towns Reserves</t>
  </si>
  <si>
    <t>Rússia 1. Premier League</t>
  </si>
  <si>
    <t>Gazovik Orenburg</t>
  </si>
  <si>
    <t>Rostov</t>
  </si>
  <si>
    <t>Chengdu Rongcheng</t>
  </si>
  <si>
    <t>Beijing Sinobo Guoan</t>
  </si>
  <si>
    <t>Shandong Taishan</t>
  </si>
  <si>
    <t>Henan</t>
  </si>
  <si>
    <t>Alemanha 4. Liga Regional Nordeste</t>
  </si>
  <si>
    <t>BSG Chemie Leipzig</t>
  </si>
  <si>
    <t>Babelsberg 03</t>
  </si>
  <si>
    <t>Carl Zeiss Jena</t>
  </si>
  <si>
    <t>Zwickau</t>
  </si>
  <si>
    <t>Greifswalder SV 04</t>
  </si>
  <si>
    <t>Hallescher</t>
  </si>
  <si>
    <t>Tobol Kostanay</t>
  </si>
  <si>
    <t>FK Atyrau</t>
  </si>
  <si>
    <t>Zhejiang</t>
  </si>
  <si>
    <t>Dinamarca 1. Superligaen</t>
  </si>
  <si>
    <t>Sonderjyske</t>
  </si>
  <si>
    <t>FC Midtjylland</t>
  </si>
  <si>
    <t>Dinamarca 2. 1ª Division</t>
  </si>
  <si>
    <t>Hobro IK</t>
  </si>
  <si>
    <t>Aarhus Fremad</t>
  </si>
  <si>
    <t>FC Inter</t>
  </si>
  <si>
    <t>IF Gnistan</t>
  </si>
  <si>
    <t>Letônia 1. Virsliga</t>
  </si>
  <si>
    <t>Riga FC</t>
  </si>
  <si>
    <t>FK Vilnius</t>
  </si>
  <si>
    <t>FK BE1</t>
  </si>
  <si>
    <t>FC Ufa</t>
  </si>
  <si>
    <t>SKA Energia Khabarovsk</t>
  </si>
  <si>
    <t>Brommapojkarna</t>
  </si>
  <si>
    <t>Hammarby</t>
  </si>
  <si>
    <t>Sirius</t>
  </si>
  <si>
    <t>IFK</t>
  </si>
  <si>
    <t>Ucrânia 2. Persha Liga</t>
  </si>
  <si>
    <t>FC Probiy Horodenka</t>
  </si>
  <si>
    <t>Ingulets</t>
  </si>
  <si>
    <t>FK Kulykiv-Bilka</t>
  </si>
  <si>
    <t>FC Metalist Kharkiv</t>
  </si>
  <si>
    <t>Kolos Kovalivka II</t>
  </si>
  <si>
    <t>Prykarpattya Ivano Frankivsk</t>
  </si>
  <si>
    <t>Uruguai 2. Segunda Divisão</t>
  </si>
  <si>
    <t>Huracan DPA</t>
  </si>
  <si>
    <t>Uruguay Montevideo</t>
  </si>
  <si>
    <t>SK Brann</t>
  </si>
  <si>
    <t>Valerenga</t>
  </si>
  <si>
    <t>Polônia 2. Divisão 1</t>
  </si>
  <si>
    <t>Termalica Nieciecza</t>
  </si>
  <si>
    <t>Ruch Chorzow</t>
  </si>
  <si>
    <t>Polônia 1. Ekstraklasa</t>
  </si>
  <si>
    <t>Rakow Czestochowa</t>
  </si>
  <si>
    <t>Wisla Plock</t>
  </si>
  <si>
    <t>FC Elimai Semey</t>
  </si>
  <si>
    <t>Kaisar Kyzylorda</t>
  </si>
  <si>
    <t>FK Leningradets</t>
  </si>
  <si>
    <t>Ural Sverdlovsk Oblast</t>
  </si>
  <si>
    <t>Ljungskile</t>
  </si>
  <si>
    <t>Sandvikens IF</t>
  </si>
  <si>
    <t>Hungria 1. NB I</t>
  </si>
  <si>
    <t>Vasas SC</t>
  </si>
  <si>
    <t>Gyori ETO</t>
  </si>
  <si>
    <t>FC Astana</t>
  </si>
  <si>
    <t>FC Altai Semey</t>
  </si>
  <si>
    <t>Kairat Almaty</t>
  </si>
  <si>
    <t>Ordabasy</t>
  </si>
  <si>
    <t>FC Copenhagen</t>
  </si>
  <si>
    <t>Lyngby</t>
  </si>
  <si>
    <t>Escócia Copa da Liga</t>
  </si>
  <si>
    <t>St Mirren</t>
  </si>
  <si>
    <t>Dunfermline Athletic</t>
  </si>
  <si>
    <t>HJK Helsinki</t>
  </si>
  <si>
    <t>Lokomotiv Moscow</t>
  </si>
  <si>
    <t>Akhmat Grozny</t>
  </si>
  <si>
    <t>Torpedo Moscow</t>
  </si>
  <si>
    <t>Shinnik Yaroslavl</t>
  </si>
  <si>
    <t>Racing (U)</t>
  </si>
  <si>
    <t>Boston River</t>
  </si>
  <si>
    <t>Romênia 1. Liga 1</t>
  </si>
  <si>
    <t>Sepsi Sfantu Gheorghe</t>
  </si>
  <si>
    <t>Universitatea Cluj</t>
  </si>
  <si>
    <t>GAIS</t>
  </si>
  <si>
    <t>Halmstad</t>
  </si>
  <si>
    <t>Elfsborg</t>
  </si>
  <si>
    <t>FK Kaspyi Aktau</t>
  </si>
  <si>
    <t>FK Zhenys</t>
  </si>
  <si>
    <t>Atlanta United 2</t>
  </si>
  <si>
    <t>Moldávia 1. Divizia Nationala</t>
  </si>
  <si>
    <t>FC Politehnica Chisinau</t>
  </si>
  <si>
    <t>Zimbru Chisinau</t>
  </si>
  <si>
    <t>KFUM</t>
  </si>
  <si>
    <t>Molde</t>
  </si>
  <si>
    <t>Sandefjord</t>
  </si>
  <si>
    <t>Sarpsborg FK</t>
  </si>
  <si>
    <t>Asane</t>
  </si>
  <si>
    <t>Egersund</t>
  </si>
  <si>
    <t>Moss</t>
  </si>
  <si>
    <t>Raufoss</t>
  </si>
  <si>
    <t>Sandnes Ulf</t>
  </si>
  <si>
    <t>Kongsvinger</t>
  </si>
  <si>
    <t>Sogndal</t>
  </si>
  <si>
    <t>Ranheim</t>
  </si>
  <si>
    <t>Strommen</t>
  </si>
  <si>
    <t>Odds BK</t>
  </si>
  <si>
    <t>Unia Skierniewice</t>
  </si>
  <si>
    <t>Stal Mielec</t>
  </si>
  <si>
    <t>PFC Sochi</t>
  </si>
  <si>
    <t>FC Arsenal Tula</t>
  </si>
  <si>
    <t>Östersunds FK</t>
  </si>
  <si>
    <t>CA Atenas</t>
  </si>
  <si>
    <t>Colon FC</t>
  </si>
  <si>
    <t>FK Liepaja</t>
  </si>
  <si>
    <t>Widzew Lodz</t>
  </si>
  <si>
    <t>Motor Lublin</t>
  </si>
  <si>
    <t>FK Transinvest</t>
  </si>
  <si>
    <t>FK Dziugas Telsiai</t>
  </si>
  <si>
    <t>Bulgária 1. Parva Liga</t>
  </si>
  <si>
    <t>Cherno More Varna</t>
  </si>
  <si>
    <t>Spartak Varna</t>
  </si>
  <si>
    <t>AC Horsens</t>
  </si>
  <si>
    <t>FC Nordsjaelland</t>
  </si>
  <si>
    <t>Eslovênia 1. Liga Prva</t>
  </si>
  <si>
    <t>NK Bravo</t>
  </si>
  <si>
    <t>NK Nafta 1903</t>
  </si>
  <si>
    <t>Debreceni VSC</t>
  </si>
  <si>
    <t>Puskas Academy</t>
  </si>
  <si>
    <t>FK Auda</t>
  </si>
  <si>
    <t>BFC Daugavpils</t>
  </si>
  <si>
    <t>Banga Gargzdai</t>
  </si>
  <si>
    <t>Panevezys</t>
  </si>
  <si>
    <t>Puerto Montt</t>
  </si>
  <si>
    <t>Antofagasta</t>
  </si>
  <si>
    <t>Rangers de Talca</t>
  </si>
  <si>
    <t>Deportes Copiapo</t>
  </si>
  <si>
    <t>FK Rubin Kazan</t>
  </si>
  <si>
    <t>Krasnodar</t>
  </si>
  <si>
    <t>FC Real Sireti</t>
  </si>
  <si>
    <t>CS Petrocub</t>
  </si>
  <si>
    <t>Sheriff Tiraspol</t>
  </si>
  <si>
    <t>FC Milsami</t>
  </si>
  <si>
    <t>Sérvia 1. Superliga</t>
  </si>
  <si>
    <t>Vojvodina</t>
  </si>
  <si>
    <t>Aalesund</t>
  </si>
  <si>
    <t>Puszcza Niepolomice</t>
  </si>
  <si>
    <t>Polonia Warsaw</t>
  </si>
  <si>
    <t>FK Csikszereda Miercurea Ciuc</t>
  </si>
  <si>
    <t>FCSB</t>
  </si>
  <si>
    <t>Atlético Tucumán</t>
  </si>
  <si>
    <t>Agropecuario</t>
  </si>
  <si>
    <t>All Boys</t>
  </si>
  <si>
    <t>Deportivo Morón</t>
  </si>
  <si>
    <t>Ferro Carril Oeste</t>
  </si>
  <si>
    <t>Atletico Ottawa</t>
  </si>
  <si>
    <t>Pacific FC (CA)</t>
  </si>
  <si>
    <t>Paksi</t>
  </si>
  <si>
    <t>Ferencvarosi TC</t>
  </si>
  <si>
    <t>UTC</t>
  </si>
  <si>
    <t>Deportivo Moquegua</t>
  </si>
  <si>
    <t>Albion FC</t>
  </si>
  <si>
    <t>Danubio F.C.</t>
  </si>
  <si>
    <t>Cerrito</t>
  </si>
  <si>
    <t>Lokomotiv Plovdiv</t>
  </si>
  <si>
    <t>Septemvri Sofia</t>
  </si>
  <si>
    <t>FC Koper</t>
  </si>
  <si>
    <t>NK Radomlje</t>
  </si>
  <si>
    <t>Wisla Krakow</t>
  </si>
  <si>
    <t>Gks Katowice</t>
  </si>
  <si>
    <t>San Miguel</t>
  </si>
  <si>
    <t>FK Radnicki 1923</t>
  </si>
  <si>
    <t>FK Zeleznicar Pancevo</t>
  </si>
  <si>
    <t>Mladost Lucani</t>
  </si>
  <si>
    <t>FK Novi Pazar</t>
  </si>
  <si>
    <t>Gimnasia y Esgrima de Jujuy</t>
  </si>
  <si>
    <t>Patronato</t>
  </si>
  <si>
    <t>Mitre (SE)</t>
  </si>
  <si>
    <t>Almirante Brown</t>
  </si>
  <si>
    <t>Colegiales</t>
  </si>
  <si>
    <t>Racing de Cordoba</t>
  </si>
  <si>
    <t>Real Tomayapo</t>
  </si>
  <si>
    <t>Brusque</t>
  </si>
  <si>
    <t>Ituano</t>
  </si>
  <si>
    <t>Ypiranga-RS</t>
  </si>
  <si>
    <t>Barra FC</t>
  </si>
  <si>
    <t>CSA</t>
  </si>
  <si>
    <t>São Luiz-RS</t>
  </si>
  <si>
    <t>Gama</t>
  </si>
  <si>
    <t>América-RN</t>
  </si>
  <si>
    <t>Nublense</t>
  </si>
  <si>
    <t>Palestino</t>
  </si>
  <si>
    <t>Internacional de Bogota</t>
  </si>
  <si>
    <t>América de Cali</t>
  </si>
  <si>
    <t>Olimpia</t>
  </si>
  <si>
    <t>Libertad</t>
  </si>
  <si>
    <t>FK Macva Sabac</t>
  </si>
  <si>
    <t>Partizan Belgrade</t>
  </si>
  <si>
    <t>Fram Reykjavik</t>
  </si>
  <si>
    <t>Stjarnan</t>
  </si>
  <si>
    <t>Godoy Cruz de Mendoza</t>
  </si>
  <si>
    <t>ABC</t>
  </si>
  <si>
    <t>Luverdense</t>
  </si>
  <si>
    <t>ASA</t>
  </si>
  <si>
    <t>Cianorte</t>
  </si>
  <si>
    <t>Ferroviário</t>
  </si>
  <si>
    <t>Goiatuba</t>
  </si>
  <si>
    <t>Treze</t>
  </si>
  <si>
    <t>São José-RS</t>
  </si>
  <si>
    <t>Portland Timbers 2</t>
  </si>
  <si>
    <t>Real Monarchs SLC</t>
  </si>
  <si>
    <t>Estudiantes La Plata</t>
  </si>
  <si>
    <t>Independiente</t>
  </si>
  <si>
    <t>Comerciantes Unidos</t>
  </si>
  <si>
    <t>Alianza Lima</t>
  </si>
  <si>
    <t>Deportivo Maipu</t>
  </si>
  <si>
    <t>Inter Toronto</t>
  </si>
  <si>
    <t>Forge FC</t>
  </si>
  <si>
    <t>Patriotas F.C.</t>
  </si>
  <si>
    <t>Internacional FC de Palmira</t>
  </si>
  <si>
    <t>Herrera FC</t>
  </si>
  <si>
    <t>Union Cocle</t>
  </si>
  <si>
    <t>Rionegro Águilas</t>
  </si>
  <si>
    <t>Bolívar</t>
  </si>
  <si>
    <t>Bragantino</t>
  </si>
  <si>
    <t>Grêmio</t>
  </si>
  <si>
    <t>Fluminense</t>
  </si>
  <si>
    <t>Caxias do Sul</t>
  </si>
  <si>
    <t>Botafogo-PB</t>
  </si>
  <si>
    <t>Audax Italiano</t>
  </si>
  <si>
    <t>Universidad de Chile</t>
  </si>
  <si>
    <t>San Marcos De Arica</t>
  </si>
  <si>
    <t>Magallanes</t>
  </si>
  <si>
    <t>Guaraní</t>
  </si>
  <si>
    <t>Sportivo Luqueño</t>
  </si>
  <si>
    <t>Orsomarso SC</t>
  </si>
  <si>
    <t>Barranquilla FC</t>
  </si>
  <si>
    <t>CT United</t>
  </si>
  <si>
    <t>Columbus Crew II</t>
  </si>
  <si>
    <t>FC Cincinnati II</t>
  </si>
  <si>
    <t>Deportivo Riestra</t>
  </si>
  <si>
    <t>Boca Juniors</t>
  </si>
  <si>
    <t>Miramar Misiones</t>
  </si>
  <si>
    <t>La Luz</t>
  </si>
  <si>
    <t>Houston Dynamo II</t>
  </si>
  <si>
    <t>Orlando City II</t>
  </si>
  <si>
    <t>Huntsville City</t>
  </si>
  <si>
    <t>St Louis City II</t>
  </si>
  <si>
    <t>Necaxa</t>
  </si>
  <si>
    <t>Monterrey</t>
  </si>
  <si>
    <t>Alianza</t>
  </si>
  <si>
    <t>Veraguas CD</t>
  </si>
  <si>
    <t>CA Independiente de la Chorrera</t>
  </si>
  <si>
    <t>Blooming</t>
  </si>
  <si>
    <t>The Strongest</t>
  </si>
  <si>
    <t>Amazonas FC</t>
  </si>
  <si>
    <t>Paysandu</t>
  </si>
  <si>
    <t>Nicarágua 1. Liga Primera</t>
  </si>
  <si>
    <t>UNAN Managua</t>
  </si>
  <si>
    <t>Rancho Santana FC</t>
  </si>
  <si>
    <t>Deportivo Garcilaso</t>
  </si>
  <si>
    <t>FC Cajamarca</t>
  </si>
  <si>
    <t>Deportes Concepcion</t>
  </si>
  <si>
    <t>O'Higgins</t>
  </si>
  <si>
    <t>Pachuca</t>
  </si>
  <si>
    <t>Querétaro</t>
  </si>
  <si>
    <t>Cúcuta Deportivo</t>
  </si>
  <si>
    <t>Tacoma Defiance</t>
  </si>
  <si>
    <t>Colorado Rapids II</t>
  </si>
  <si>
    <t>27/07/2026</t>
  </si>
  <si>
    <t>Qingdao Red Lions</t>
  </si>
  <si>
    <t>Beijing Institute</t>
  </si>
  <si>
    <t>Tukums 2000</t>
  </si>
  <si>
    <t>Valmiera FC</t>
  </si>
  <si>
    <t>Riga FC II</t>
  </si>
  <si>
    <t>CFR Cluj-Napoca</t>
  </si>
  <si>
    <t>Voluntari</t>
  </si>
  <si>
    <t>FK Zalgiris Vilnius</t>
  </si>
  <si>
    <t>Dunav Ruse</t>
  </si>
  <si>
    <t>Ludogorets Razgrad</t>
  </si>
  <si>
    <t>JK Nomme United II</t>
  </si>
  <si>
    <t>Viimsi JK</t>
  </si>
  <si>
    <t>Ogre United</t>
  </si>
  <si>
    <t>Metta/LU</t>
  </si>
  <si>
    <t>Randers FC</t>
  </si>
  <si>
    <t>Silkeborg IF</t>
  </si>
  <si>
    <t>Rosenborg</t>
  </si>
  <si>
    <t>Fredrikstad</t>
  </si>
  <si>
    <t>Stabaek</t>
  </si>
  <si>
    <t>Hodd</t>
  </si>
  <si>
    <t>Zaglebie Lubin</t>
  </si>
  <si>
    <t>Piast Gliwice</t>
  </si>
  <si>
    <t>Miedz Legnica</t>
  </si>
  <si>
    <t>Podbeskidzie</t>
  </si>
  <si>
    <t>Kamaz Nab Chelny</t>
  </si>
  <si>
    <t>BK Hacken</t>
  </si>
  <si>
    <t>AIK</t>
  </si>
  <si>
    <t>Orebro SK</t>
  </si>
  <si>
    <t>IK Oddevold</t>
  </si>
  <si>
    <t>Osters IF</t>
  </si>
  <si>
    <t>Varbergs BoIS FC</t>
  </si>
  <si>
    <t>IBV Vestmannaeyjar</t>
  </si>
  <si>
    <t>CSKA Sofia</t>
  </si>
  <si>
    <t>FC Botosani</t>
  </si>
  <si>
    <t>San Jose de Oruro</t>
  </si>
  <si>
    <t>Universitario De Vinto</t>
  </si>
  <si>
    <t>KA Akureyri</t>
  </si>
  <si>
    <t>Thor Akureyri</t>
  </si>
  <si>
    <t>Real Soacha Cundinamarca</t>
  </si>
  <si>
    <t>Paysandu FC</t>
  </si>
  <si>
    <t>Club Oriental</t>
  </si>
  <si>
    <t>Montevideo City</t>
  </si>
  <si>
    <t>Wanderers</t>
  </si>
  <si>
    <t>Floresta</t>
  </si>
  <si>
    <t>Maringá</t>
  </si>
  <si>
    <t>Guarani</t>
  </si>
  <si>
    <t>Inter de Limeira</t>
  </si>
  <si>
    <t>Unión Española</t>
  </si>
  <si>
    <t>Deportes Recoleta</t>
  </si>
  <si>
    <t>Atlético FC</t>
  </si>
  <si>
    <t>Independiente Yumbo</t>
  </si>
  <si>
    <t>Tauro FC</t>
  </si>
  <si>
    <t>Sporting San Miguelito</t>
  </si>
  <si>
    <t>Hapoel Petah Tikva</t>
  </si>
  <si>
    <t>Bnei Yehuda Tel Aviv</t>
  </si>
  <si>
    <t>Playford City</t>
  </si>
  <si>
    <t>Adelaide United</t>
  </si>
  <si>
    <t>Cambridge United</t>
  </si>
  <si>
    <t>Braintree Town</t>
  </si>
  <si>
    <t>Brommapojkarna U19</t>
  </si>
  <si>
    <t>Kalmar U19</t>
  </si>
  <si>
    <t>Torneo Feminino</t>
  </si>
  <si>
    <t>CD Recoleta Women</t>
  </si>
  <si>
    <t>Rubio Nu Women</t>
  </si>
  <si>
    <t>ATUS Velden</t>
  </si>
  <si>
    <t>Wolfsberger AC</t>
  </si>
  <si>
    <t>Lazio</t>
  </si>
  <si>
    <t>Lazio U20</t>
  </si>
  <si>
    <t>Cerro Porteno Women</t>
  </si>
  <si>
    <t>Sportivo San Lorenzo Women</t>
  </si>
  <si>
    <t>Redbridge</t>
  </si>
  <si>
    <t>Welwyn Garden City</t>
  </si>
  <si>
    <t>Trafford</t>
  </si>
  <si>
    <t>FC United of Manchester</t>
  </si>
  <si>
    <t>Copa do Brazil Women</t>
  </si>
  <si>
    <t>Coritiba PR Women</t>
  </si>
  <si>
    <t>Internacional RS Women</t>
  </si>
  <si>
    <t>Premier League Women</t>
  </si>
  <si>
    <t>Grindavik Women</t>
  </si>
  <si>
    <t>Throttur Women</t>
  </si>
  <si>
    <t>Sporting CP</t>
  </si>
  <si>
    <t>Strasbourg</t>
  </si>
  <si>
    <t>Torque</t>
  </si>
  <si>
    <t>Danubio</t>
  </si>
  <si>
    <t>Flamengo Women</t>
  </si>
  <si>
    <t>3B Sport AM Women</t>
  </si>
  <si>
    <t>Ferroviaria SP Women</t>
  </si>
  <si>
    <t>Corinthians SP Women</t>
  </si>
  <si>
    <t>Liverpool Montevideo</t>
  </si>
  <si>
    <t>South America</t>
  </si>
  <si>
    <t>Copa Sudamericana</t>
  </si>
  <si>
    <t>Nacional De Football</t>
  </si>
  <si>
    <t>Club Atletico Tigre</t>
  </si>
  <si>
    <t>Universidad Central de Venezuela</t>
  </si>
  <si>
    <t>Europa Conference League</t>
  </si>
  <si>
    <t>IFK Goteborg</t>
  </si>
  <si>
    <t>Levadia Tallinn</t>
  </si>
  <si>
    <t>Floriana</t>
  </si>
  <si>
    <t>KF Drita</t>
  </si>
  <si>
    <t>Atert Bissen</t>
  </si>
  <si>
    <t>Western Australia Reserves</t>
  </si>
  <si>
    <t>Cockburn City Reserves</t>
  </si>
  <si>
    <t>UWA-Nedlands FC Reserves</t>
  </si>
  <si>
    <t>Gungahlin Juventus U23</t>
  </si>
  <si>
    <t>Canberra Croatia U23</t>
  </si>
  <si>
    <t>Fluminense Women</t>
  </si>
  <si>
    <t>Cruzeiro RJ Women</t>
  </si>
  <si>
    <t>Itabirito FC Women</t>
  </si>
  <si>
    <t>EC Bahia Women</t>
  </si>
  <si>
    <t>Vasco da Gama Women</t>
  </si>
  <si>
    <t>Sao Paulo Women</t>
  </si>
  <si>
    <t>Kapylan Pallo</t>
  </si>
  <si>
    <t>Klubi 04</t>
  </si>
  <si>
    <t>Eintracht Bamberg</t>
  </si>
  <si>
    <t>Weiden</t>
  </si>
  <si>
    <t>DJK Don Bosco Bamberg</t>
  </si>
  <si>
    <t>TSV Kornburg</t>
  </si>
  <si>
    <t>Neudrossenfeld</t>
  </si>
  <si>
    <t>SV Fortuna Regensburg</t>
  </si>
  <si>
    <t>TSV Grossbardorf</t>
  </si>
  <si>
    <t>WÃ¼rzburger FV</t>
  </si>
  <si>
    <t>FC Pipinsried</t>
  </si>
  <si>
    <t>Heimstetten</t>
  </si>
  <si>
    <t>Sportfreunde Schwaig</t>
  </si>
  <si>
    <t>TSV 1860 Wasserburg</t>
  </si>
  <si>
    <t>TSV 1860 Rosenheim</t>
  </si>
  <si>
    <t>Schalding Heining</t>
  </si>
  <si>
    <t>TSV Kottern</t>
  </si>
  <si>
    <t>TSV Schwabmunchen</t>
  </si>
  <si>
    <t>Fylkir</t>
  </si>
  <si>
    <t>Hafnarfjodour Women</t>
  </si>
  <si>
    <t>Stjarnan Women</t>
  </si>
  <si>
    <t>Valur Women</t>
  </si>
  <si>
    <t>Breidablik Women</t>
  </si>
  <si>
    <t>Al Tadamon Sour</t>
  </si>
  <si>
    <t>Racing Beirut</t>
  </si>
  <si>
    <t>Hegelmann Litauen II</t>
  </si>
  <si>
    <t>VMFD Zalgiris Vilnius II</t>
  </si>
  <si>
    <t>Cruz Azul</t>
  </si>
  <si>
    <t>Puebla</t>
  </si>
  <si>
    <t>Deportivo Toluca</t>
  </si>
  <si>
    <t>Pumas UNAM</t>
  </si>
  <si>
    <t>Cruz Azul U21</t>
  </si>
  <si>
    <t>Puebla U21</t>
  </si>
  <si>
    <t>Deportivo Toluca U21</t>
  </si>
  <si>
    <t>Pumas UNAM U21</t>
  </si>
  <si>
    <t>Olympique Dcheira</t>
  </si>
  <si>
    <t>US Amal Tiznit</t>
  </si>
  <si>
    <t>Union de Touarga</t>
  </si>
  <si>
    <t>JSM Massira</t>
  </si>
  <si>
    <t>29 de Setiembre</t>
  </si>
  <si>
    <t>12 De Junio</t>
  </si>
  <si>
    <t>Alloa Athletic</t>
  </si>
  <si>
    <t>Falkirk</t>
  </si>
  <si>
    <t>Arbroath</t>
  </si>
  <si>
    <t>Montrose</t>
  </si>
  <si>
    <t>Clyde</t>
  </si>
  <si>
    <t>Annan Athletic</t>
  </si>
  <si>
    <t>Dundee United</t>
  </si>
  <si>
    <t>Spartans</t>
  </si>
  <si>
    <t>Cove Rangers</t>
  </si>
  <si>
    <t>East Fife</t>
  </si>
  <si>
    <t>Linlithgow Rose</t>
  </si>
  <si>
    <t>Inverness CT</t>
  </si>
  <si>
    <t>St Johnstone</t>
  </si>
  <si>
    <t>Kelty Hearts</t>
  </si>
  <si>
    <t>Brora Rangers</t>
  </si>
  <si>
    <t>Kilmarnock</t>
  </si>
  <si>
    <t>Hamilton Academical</t>
  </si>
  <si>
    <t>Livingston</t>
  </si>
  <si>
    <t>Forfar Athletic</t>
  </si>
  <si>
    <t>Partick Thistle</t>
  </si>
  <si>
    <t>Stenhousemuir</t>
  </si>
  <si>
    <t>Raith Rovers</t>
  </si>
  <si>
    <t>Peterhead</t>
  </si>
  <si>
    <t>Ross County</t>
  </si>
  <si>
    <t>Dundee</t>
  </si>
  <si>
    <t>St. Mirren</t>
  </si>
  <si>
    <t>East Kilbride</t>
  </si>
  <si>
    <t>Stranraer</t>
  </si>
  <si>
    <t>Edinburgh City</t>
  </si>
  <si>
    <t>Gangwon</t>
  </si>
  <si>
    <t>Jeonbuk Hyundai Motors</t>
  </si>
  <si>
    <t>Daejeon Citizen</t>
  </si>
  <si>
    <t>Ulsan Hyundai</t>
  </si>
  <si>
    <t>Incheon United</t>
  </si>
  <si>
    <t>Falkenberg</t>
  </si>
  <si>
    <t>Buxoro</t>
  </si>
  <si>
    <t>Bunyodkor</t>
  </si>
  <si>
    <t>Pakhtakor Tashkent</t>
  </si>
  <si>
    <t>Xorazm Urganch</t>
  </si>
  <si>
    <t>Sogdiana Jizzakh</t>
  </si>
  <si>
    <t>Neftchi Fargona</t>
  </si>
  <si>
    <t>Sheffield United</t>
  </si>
  <si>
    <t>Huddersfield Town</t>
  </si>
  <si>
    <t>Queens Park Rangers</t>
  </si>
  <si>
    <t>Wycombe Wanderers</t>
  </si>
  <si>
    <t>Zlatibor Cajetina</t>
  </si>
  <si>
    <t>Metalac Gornji Milanovac</t>
  </si>
  <si>
    <t>Fremad Amager</t>
  </si>
  <si>
    <t>Sundby</t>
  </si>
  <si>
    <t>ACS ASU Politehnica Timisoara</t>
  </si>
  <si>
    <t>Al Shabab Riyadh</t>
  </si>
  <si>
    <t>Hertha BSC</t>
  </si>
  <si>
    <t>Mamelodi Sundowns</t>
  </si>
  <si>
    <t>Brabrand</t>
  </si>
  <si>
    <t>VSK Arhus</t>
  </si>
  <si>
    <t>Dukla Prague II</t>
  </si>
  <si>
    <t>Banik Sous</t>
  </si>
  <si>
    <t>VfL Bochum</t>
  </si>
  <si>
    <t>Swansea City</t>
  </si>
  <si>
    <t>Fagiano Okayama</t>
  </si>
  <si>
    <t>FC Metalist 1925</t>
  </si>
  <si>
    <t>Petro Luanda</t>
  </si>
  <si>
    <t>Al Ittihad Jeddah U21</t>
  </si>
  <si>
    <t>Shakhtar Donetsk</t>
  </si>
  <si>
    <t>Slaven Belupo</t>
  </si>
  <si>
    <t>NK Istra 1961</t>
  </si>
  <si>
    <t>Orijent</t>
  </si>
  <si>
    <t>VfR Aalen</t>
  </si>
  <si>
    <t>Sonnenhof Grossaspach</t>
  </si>
  <si>
    <t>Al Ittihad Jeddah</t>
  </si>
  <si>
    <t>Orlando Pirates</t>
  </si>
  <si>
    <t>EVV Echt</t>
  </si>
  <si>
    <t>MVV Maastricht</t>
  </si>
  <si>
    <t>Sollentuna FF</t>
  </si>
  <si>
    <t>Karlbergs BK</t>
  </si>
  <si>
    <t>SV Donau</t>
  </si>
  <si>
    <t>Simmeringer SC</t>
  </si>
  <si>
    <t>Treibach</t>
  </si>
  <si>
    <t>Sirnitz</t>
  </si>
  <si>
    <t>Langenrohr</t>
  </si>
  <si>
    <t>Red Star Penzing</t>
  </si>
  <si>
    <t>Pau</t>
  </si>
  <si>
    <t>Espanyol</t>
  </si>
  <si>
    <t>Albacete</t>
  </si>
  <si>
    <t>Al Kholood</t>
  </si>
  <si>
    <t>Aldershot Town</t>
  </si>
  <si>
    <t>Oxford United</t>
  </si>
  <si>
    <t>Cheshunt</t>
  </si>
  <si>
    <t>Leyton Orient</t>
  </si>
  <si>
    <t>Ebbsfleet United</t>
  </si>
  <si>
    <t>West Ham U21</t>
  </si>
  <si>
    <t>Forest Green Rovers</t>
  </si>
  <si>
    <t>Bristol Rovers</t>
  </si>
  <si>
    <t>Gillingham</t>
  </si>
  <si>
    <t>Millwall</t>
  </si>
  <si>
    <t>Hebburn Town</t>
  </si>
  <si>
    <t>Hartlepool</t>
  </si>
  <si>
    <t>Leamington</t>
  </si>
  <si>
    <t>Walsall</t>
  </si>
  <si>
    <t>Oldham</t>
  </si>
  <si>
    <t>Bolton Wanderers</t>
  </si>
  <si>
    <t>Woking</t>
  </si>
  <si>
    <t>Swindon Town</t>
  </si>
  <si>
    <t>Crusaders</t>
  </si>
  <si>
    <t>Glenavon</t>
  </si>
  <si>
    <t>Alfreton Town</t>
  </si>
  <si>
    <t>Rotherham United</t>
  </si>
  <si>
    <t>Bishop Auckland</t>
  </si>
  <si>
    <t>Spennymoor Town</t>
  </si>
  <si>
    <t>Chertsey Town</t>
  </si>
  <si>
    <t>Wealdstone</t>
  </si>
  <si>
    <t>Dagenham &amp; Redbridge</t>
  </si>
  <si>
    <t>Crystal Palace U21</t>
  </si>
  <si>
    <t>Fleetwood Town</t>
  </si>
  <si>
    <t>Garforth Town AFC</t>
  </si>
  <si>
    <t>Guiseley AFC</t>
  </si>
  <si>
    <t>Kidsgrove Athletic</t>
  </si>
  <si>
    <t>Leek Town</t>
  </si>
  <si>
    <t>Merthyr Town</t>
  </si>
  <si>
    <t>Briton Ferry</t>
  </si>
  <si>
    <t>Northallerton Town</t>
  </si>
  <si>
    <t>Whitby Town</t>
  </si>
  <si>
    <t>Prescot Cables</t>
  </si>
  <si>
    <t>Marine</t>
  </si>
  <si>
    <t>Radcliffe Borough</t>
  </si>
  <si>
    <t>Barrow AFC</t>
  </si>
  <si>
    <t>Shrewsbury Town</t>
  </si>
  <si>
    <t>Everton U21</t>
  </si>
  <si>
    <t>South Shields</t>
  </si>
  <si>
    <t>Harrogate Town</t>
  </si>
  <si>
    <t>Taunton Town</t>
  </si>
  <si>
    <t>Weston Super Mare</t>
  </si>
  <si>
    <t>Telford United</t>
  </si>
  <si>
    <t>Crewe Alexandra</t>
  </si>
  <si>
    <t>Torquay United</t>
  </si>
  <si>
    <t>Plymouth Argyle</t>
  </si>
  <si>
    <t>Aston Villa</t>
  </si>
  <si>
    <t>AFC Hornchurch</t>
  </si>
  <si>
    <t>Basingstoke Town</t>
  </si>
  <si>
    <t>Chesham United</t>
  </si>
  <si>
    <t>Bedworth United</t>
  </si>
  <si>
    <t>Bromsgrove Sporting</t>
  </si>
  <si>
    <t>Brentwood Town</t>
  </si>
  <si>
    <t>Saffron Walden</t>
  </si>
  <si>
    <t>Broadbridge Heath</t>
  </si>
  <si>
    <t>Burgess Hill Town</t>
  </si>
  <si>
    <t>Chorley</t>
  </si>
  <si>
    <t>Altrincham</t>
  </si>
  <si>
    <t>Cobham</t>
  </si>
  <si>
    <t>Hampton &amp; Richmond Borough</t>
  </si>
  <si>
    <t xml:space="preserve">Colchester United </t>
  </si>
  <si>
    <t>Peterborough United</t>
  </si>
  <si>
    <t>Cray Wanderers</t>
  </si>
  <si>
    <t>Cray Valley Paper Mills</t>
  </si>
  <si>
    <t>Darlington 1883</t>
  </si>
  <si>
    <t>Carlisle United</t>
  </si>
  <si>
    <t>Dartford</t>
  </si>
  <si>
    <t>Billericay Town</t>
  </si>
  <si>
    <t>Dorking Wanderers</t>
  </si>
  <si>
    <t>Chatham Town</t>
  </si>
  <si>
    <t>Dover Athletic</t>
  </si>
  <si>
    <t>Deal Town</t>
  </si>
  <si>
    <t>Farnham</t>
  </si>
  <si>
    <t>Gainsborough Trinity</t>
  </si>
  <si>
    <t>Halifax Town</t>
  </si>
  <si>
    <t>Hendon</t>
  </si>
  <si>
    <t>Hemel Hempstead Town</t>
  </si>
  <si>
    <t>Heybridge</t>
  </si>
  <si>
    <t>Stanway</t>
  </si>
  <si>
    <t>Horsham</t>
  </si>
  <si>
    <t>Dulwich Hamlet</t>
  </si>
  <si>
    <t>Liversedge</t>
  </si>
  <si>
    <t>AFC Emley</t>
  </si>
  <si>
    <t>Loughgall FC</t>
  </si>
  <si>
    <t>Dungannon Swifts</t>
  </si>
  <si>
    <t>Needham Market</t>
  </si>
  <si>
    <t>Sudbury</t>
  </si>
  <si>
    <t>Rugby Borough</t>
  </si>
  <si>
    <t>South Park</t>
  </si>
  <si>
    <t>Leatherhead</t>
  </si>
  <si>
    <t>St Albans City</t>
  </si>
  <si>
    <t>Berkhamsted</t>
  </si>
  <si>
    <t>Stamford</t>
  </si>
  <si>
    <t>Grantham Town</t>
  </si>
  <si>
    <t>Stratford Town</t>
  </si>
  <si>
    <t>Brackley Town</t>
  </si>
  <si>
    <t>Sutton United</t>
  </si>
  <si>
    <t>Walton &amp; Hersham</t>
  </si>
  <si>
    <t>Three Bridges</t>
  </si>
  <si>
    <t>Croydon Athletic</t>
  </si>
  <si>
    <t>Tonbridge Angels</t>
  </si>
  <si>
    <t>Sittingbourne</t>
  </si>
  <si>
    <t>Uxbridge</t>
  </si>
  <si>
    <t>Slough Town</t>
  </si>
  <si>
    <t>Warrington Town</t>
  </si>
  <si>
    <t>Macclesfield Town</t>
  </si>
  <si>
    <t>Morocco Women</t>
  </si>
  <si>
    <t>Cape Verde Women</t>
  </si>
  <si>
    <t>VC Herentals</t>
  </si>
  <si>
    <t>Manica Diamonds</t>
  </si>
  <si>
    <t>FK Neftchi Baku Women</t>
  </si>
  <si>
    <t>Buducnost Podgorica Women</t>
  </si>
  <si>
    <t>NK Kustosija</t>
  </si>
  <si>
    <t>NK Krka</t>
  </si>
  <si>
    <t>Athlone Town Women</t>
  </si>
  <si>
    <t>ZFK Dragon Women</t>
  </si>
  <si>
    <t>Ipswich FC</t>
  </si>
  <si>
    <t>Brisbane Roar</t>
  </si>
  <si>
    <t>CD Nacional</t>
  </si>
  <si>
    <t>CD Leganes</t>
  </si>
  <si>
    <t>Nottingham Forest</t>
  </si>
  <si>
    <t>Blackburn Rovers</t>
  </si>
  <si>
    <t>Bucheon 1995</t>
  </si>
  <si>
    <t>Anyang</t>
  </si>
  <si>
    <t>Gwangju</t>
  </si>
  <si>
    <t>Sangju Sangmu</t>
  </si>
  <si>
    <t>Rizhao Yuqi</t>
  </si>
  <si>
    <t>Shaanxi Union FC</t>
  </si>
  <si>
    <t>Glentoran Belfast United Women</t>
  </si>
  <si>
    <t>Riga FC Women</t>
  </si>
  <si>
    <t>Dunkerque</t>
  </si>
  <si>
    <t>Samsunspor</t>
  </si>
  <si>
    <t>Famalicao</t>
  </si>
  <si>
    <t>Arouca</t>
  </si>
  <si>
    <t>Chicken Inn FC</t>
  </si>
  <si>
    <t>TelOne FC</t>
  </si>
  <si>
    <t>FC Platinum</t>
  </si>
  <si>
    <t>Dynamos FC</t>
  </si>
  <si>
    <t>Scottland FC</t>
  </si>
  <si>
    <t>Bulawayo Chiefs FC</t>
  </si>
  <si>
    <t>Simba Bhora</t>
  </si>
  <si>
    <t>Mwos FC</t>
  </si>
  <si>
    <t>ZPC Kariba FC</t>
  </si>
  <si>
    <t>Highlanders FC</t>
  </si>
  <si>
    <t>Bologna</t>
  </si>
  <si>
    <t>Heidenheim</t>
  </si>
  <si>
    <t>Schalke 04</t>
  </si>
  <si>
    <t>Reims</t>
  </si>
  <si>
    <t>Amiens</t>
  </si>
  <si>
    <t>KFF Mitrovica Women</t>
  </si>
  <si>
    <t>Zimbru Chisinau Women</t>
  </si>
  <si>
    <t>KI Klaksvik Women</t>
  </si>
  <si>
    <t>Ludogorets Women</t>
  </si>
  <si>
    <t>FC Hiiumaa</t>
  </si>
  <si>
    <t>JK Viljandi Tulevik</t>
  </si>
  <si>
    <t>Tabasalu Charma</t>
  </si>
  <si>
    <t>Tallinna FC Tamper</t>
  </si>
  <si>
    <t>Kokand 1912</t>
  </si>
  <si>
    <t>Olmaliq</t>
  </si>
  <si>
    <t>Lokomotiv Tashkent</t>
  </si>
  <si>
    <t>Andijan</t>
  </si>
  <si>
    <t>Mash Al Mubarek</t>
  </si>
  <si>
    <t>Nasaf Qarshi</t>
  </si>
  <si>
    <t>AS Avellino</t>
  </si>
  <si>
    <t>Scafatese Calcio</t>
  </si>
  <si>
    <t>FK Backa Topola</t>
  </si>
  <si>
    <t>Ilirija Ljubljana</t>
  </si>
  <si>
    <t>Palermo</t>
  </si>
  <si>
    <t>FC Paradiso</t>
  </si>
  <si>
    <t>Sassuolo</t>
  </si>
  <si>
    <t>Padova Calcio</t>
  </si>
  <si>
    <t>PAOK FC Women</t>
  </si>
  <si>
    <t>Hapoel Jerusalem Women</t>
  </si>
  <si>
    <t>FF Jaro II</t>
  </si>
  <si>
    <t xml:space="preserve">GBK Kokkola </t>
  </si>
  <si>
    <t>Kaapo Kaarina</t>
  </si>
  <si>
    <t>Pargas Idrottsforening</t>
  </si>
  <si>
    <t>Guingamp</t>
  </si>
  <si>
    <t>Concarneau</t>
  </si>
  <si>
    <t>Lecce</t>
  </si>
  <si>
    <t>Metz</t>
  </si>
  <si>
    <t>Sochaux</t>
  </si>
  <si>
    <t>Nantes</t>
  </si>
  <si>
    <t>La Roche VF</t>
  </si>
  <si>
    <t>ND Beltinci</t>
  </si>
  <si>
    <t>Al Sharjah</t>
  </si>
  <si>
    <t>SK Vysoke Myto</t>
  </si>
  <si>
    <t>Pardubice II</t>
  </si>
  <si>
    <t>Torino</t>
  </si>
  <si>
    <t>ASD Alcione</t>
  </si>
  <si>
    <t>Verona</t>
  </si>
  <si>
    <t>Virtus Vecomp Verona</t>
  </si>
  <si>
    <t>Werder Bremen</t>
  </si>
  <si>
    <t>CS 2 de Mayo Women</t>
  </si>
  <si>
    <t>Sportivo Luqueno Women</t>
  </si>
  <si>
    <t>FK Neftchi Baku</t>
  </si>
  <si>
    <t>Dinamo Minsk</t>
  </si>
  <si>
    <t>JK Trans Narva</t>
  </si>
  <si>
    <t>Flora Tallinn II</t>
  </si>
  <si>
    <t>Johvi FC Phoenix</t>
  </si>
  <si>
    <t>FC Hell Hunt</t>
  </si>
  <si>
    <t>Laanemaa JK Haapsalu</t>
  </si>
  <si>
    <t>Elva</t>
  </si>
  <si>
    <t>Czarni Sosnowiec Women</t>
  </si>
  <si>
    <t>Nike Women</t>
  </si>
  <si>
    <t>Flora Tallinn Women</t>
  </si>
  <si>
    <t>Mgarr United Women</t>
  </si>
  <si>
    <t>Pallokerho Keski-Uusimaa</t>
  </si>
  <si>
    <t>VJS Vantaa</t>
  </si>
  <si>
    <t>LePa</t>
  </si>
  <si>
    <t>Gilla FC</t>
  </si>
  <si>
    <t>FCJ Blackbird</t>
  </si>
  <si>
    <t>Komeetat</t>
  </si>
  <si>
    <t>Larsmo</t>
  </si>
  <si>
    <t>SJK-j Apollo</t>
  </si>
  <si>
    <t>3 de Mayo</t>
  </si>
  <si>
    <t>Club 1 de Marzo</t>
  </si>
  <si>
    <t>Brest</t>
  </si>
  <si>
    <t>Al Wakrah</t>
  </si>
  <si>
    <t>Clermont</t>
  </si>
  <si>
    <t>Quevilly</t>
  </si>
  <si>
    <t>FC Sloboda Uzice</t>
  </si>
  <si>
    <t>FK Omladinac Zablace</t>
  </si>
  <si>
    <t>Felgueiras</t>
  </si>
  <si>
    <t>Santa Clara</t>
  </si>
  <si>
    <t>FK Kolin</t>
  </si>
  <si>
    <t>FK TJ Stechovice</t>
  </si>
  <si>
    <t>HNK Segesta</t>
  </si>
  <si>
    <t>NK Jesenice</t>
  </si>
  <si>
    <t>Laval</t>
  </si>
  <si>
    <t>Avranches</t>
  </si>
  <si>
    <t>Le Mans</t>
  </si>
  <si>
    <t>Versailles 78</t>
  </si>
  <si>
    <t>Montpellier</t>
  </si>
  <si>
    <t>Cannes</t>
  </si>
  <si>
    <t>MSV Duisburg</t>
  </si>
  <si>
    <t>KFCO Wilrijk</t>
  </si>
  <si>
    <t>Napoli</t>
  </si>
  <si>
    <t>US Arezzo</t>
  </si>
  <si>
    <t>NK Hrvatski Dragovoljac</t>
  </si>
  <si>
    <t>NK Dubrava Zagreb</t>
  </si>
  <si>
    <t>OFK Brzi Brod</t>
  </si>
  <si>
    <t>FK Dubocica</t>
  </si>
  <si>
    <t>RAAL La Louviere</t>
  </si>
  <si>
    <t>Kifisias FC</t>
  </si>
  <si>
    <t>RFC Liege</t>
  </si>
  <si>
    <t>Sint Truiden</t>
  </si>
  <si>
    <t>Rodez Aveyron</t>
  </si>
  <si>
    <t>Nimes</t>
  </si>
  <si>
    <t>Slovan Rosice</t>
  </si>
  <si>
    <t>Sparta Brno</t>
  </si>
  <si>
    <t>Tottenham</t>
  </si>
  <si>
    <t>MK Dons</t>
  </si>
  <si>
    <t>VfL Halle 96</t>
  </si>
  <si>
    <t>TSV Lehnerz</t>
  </si>
  <si>
    <t>Arukula</t>
  </si>
  <si>
    <t>Raasiku FC Joker</t>
  </si>
  <si>
    <t>Jippo II</t>
  </si>
  <si>
    <t>Yllatys</t>
  </si>
  <si>
    <t>AZ Alkmaar</t>
  </si>
  <si>
    <t>Genk</t>
  </si>
  <si>
    <t>Bronshoj BK</t>
  </si>
  <si>
    <t>Avarta</t>
  </si>
  <si>
    <t>NK Karlovac</t>
  </si>
  <si>
    <t>NK Opatija</t>
  </si>
  <si>
    <t>NK Primorje</t>
  </si>
  <si>
    <t>NK Uljanik</t>
  </si>
  <si>
    <t>SV Wienerberger</t>
  </si>
  <si>
    <t>Wiener Viktoria</t>
  </si>
  <si>
    <t>TSG Balingen</t>
  </si>
  <si>
    <t>Stuttgart</t>
  </si>
  <si>
    <t>Mainz 05 II</t>
  </si>
  <si>
    <t>FC Kreuzlingen</t>
  </si>
  <si>
    <t>Bohemian</t>
  </si>
  <si>
    <t>KF Ballkani</t>
  </si>
  <si>
    <t>JaPS II</t>
  </si>
  <si>
    <t>Gnistan Ogeli</t>
  </si>
  <si>
    <t>TPV II</t>
  </si>
  <si>
    <t>TP-T</t>
  </si>
  <si>
    <t>Viking</t>
  </si>
  <si>
    <t>HamKam</t>
  </si>
  <si>
    <t>Angers</t>
  </si>
  <si>
    <t>Les Herbiers</t>
  </si>
  <si>
    <t>Cadiz</t>
  </si>
  <si>
    <t>Leicester City</t>
  </si>
  <si>
    <t>Dijon</t>
  </si>
  <si>
    <t>Bourg-Peronnas</t>
  </si>
  <si>
    <t>Fiorentina</t>
  </si>
  <si>
    <t>AS Gubbio 1910</t>
  </si>
  <si>
    <t>Juventud Torremolinos CF</t>
  </si>
  <si>
    <t>AD Ceuta</t>
  </si>
  <si>
    <t>NK Osijek</t>
  </si>
  <si>
    <t>Cibalia</t>
  </si>
  <si>
    <t>UD Las Palmas</t>
  </si>
  <si>
    <t>Algeria Women</t>
  </si>
  <si>
    <t>Zambia Women</t>
  </si>
  <si>
    <t>FC Echallens</t>
  </si>
  <si>
    <t>FC Bavois</t>
  </si>
  <si>
    <t>Sestao River</t>
  </si>
  <si>
    <t>Athletic Bilbao</t>
  </si>
  <si>
    <t>VfB Hilden</t>
  </si>
  <si>
    <t>Unterrath</t>
  </si>
  <si>
    <t>Istanbul BB</t>
  </si>
  <si>
    <t>Inter Turku</t>
  </si>
  <si>
    <t>Bangu RJ</t>
  </si>
  <si>
    <t>Olaria RJ</t>
  </si>
  <si>
    <t>CF Rio de Janeiro</t>
  </si>
  <si>
    <t>Perolas Negras</t>
  </si>
  <si>
    <t>Madureira EC</t>
  </si>
  <si>
    <t>Bonsucesso</t>
  </si>
  <si>
    <t>Nova Iguacu</t>
  </si>
  <si>
    <t>America RJ</t>
  </si>
  <si>
    <t>Club Olimpia Women</t>
  </si>
  <si>
    <t>Guarani Asuncion Women</t>
  </si>
  <si>
    <t>Estrela do Norte</t>
  </si>
  <si>
    <t>Pinheiros ES</t>
  </si>
  <si>
    <t>Zumbi EC U20</t>
  </si>
  <si>
    <t>Coruripe U20</t>
  </si>
  <si>
    <t>Figueirense U20</t>
  </si>
  <si>
    <t>Carlos Renaux U20</t>
  </si>
  <si>
    <t>Joinville U20</t>
  </si>
  <si>
    <t>Criciuma U20</t>
  </si>
  <si>
    <t>Nacao Esportes U20</t>
  </si>
  <si>
    <t>Avai U20</t>
  </si>
  <si>
    <t>Pyunik Women Women</t>
  </si>
  <si>
    <t>Wrexham Women</t>
  </si>
  <si>
    <t>KAC Kenitra</t>
  </si>
  <si>
    <t>AS Mansouria</t>
  </si>
  <si>
    <t>US Boujaad</t>
  </si>
  <si>
    <t>Rapide Oued Zem</t>
  </si>
  <si>
    <t>AFC Wimbledon</t>
  </si>
  <si>
    <t>Norwich</t>
  </si>
  <si>
    <t>UE Olot</t>
  </si>
  <si>
    <t>Girona</t>
  </si>
  <si>
    <t>Valencia</t>
  </si>
  <si>
    <t>Eldense</t>
  </si>
  <si>
    <t>Spartak Trnava</t>
  </si>
  <si>
    <t>CSKA 1948</t>
  </si>
  <si>
    <t>Deportivo Humaita</t>
  </si>
  <si>
    <t>Encarnacion FC</t>
  </si>
  <si>
    <t>Burton Albion</t>
  </si>
  <si>
    <t>Birmingham</t>
  </si>
  <si>
    <t>Maidenhead United</t>
  </si>
  <si>
    <t>Wolves</t>
  </si>
  <si>
    <t>Recreativo Huelva</t>
  </si>
  <si>
    <t>Real Betis</t>
  </si>
  <si>
    <t>Southend United</t>
  </si>
  <si>
    <t>Northampton</t>
  </si>
  <si>
    <t>Tenerife</t>
  </si>
  <si>
    <t>Getafe</t>
  </si>
  <si>
    <t>Queen of the South</t>
  </si>
  <si>
    <t>Aberdeen</t>
  </si>
  <si>
    <t>Eastleigh</t>
  </si>
  <si>
    <t>Valenciennes</t>
  </si>
  <si>
    <t>Peterborough Sports</t>
  </si>
  <si>
    <t>Rangers</t>
  </si>
  <si>
    <t>Saint-Etienne</t>
  </si>
  <si>
    <t>Stevenage</t>
  </si>
  <si>
    <t>West Ham</t>
  </si>
  <si>
    <t>Braga</t>
  </si>
  <si>
    <t>Boavista RJ</t>
  </si>
  <si>
    <t>Araruama FC</t>
  </si>
  <si>
    <t>Comercial</t>
  </si>
  <si>
    <t>EC Noroeste</t>
  </si>
  <si>
    <t>Santos U20</t>
  </si>
  <si>
    <t>Vasco Da Gama RJ U20</t>
  </si>
  <si>
    <t>CSD Macara</t>
  </si>
  <si>
    <t>Deportivo Cuenca</t>
  </si>
  <si>
    <t>Gil Vicente</t>
  </si>
  <si>
    <t>Porto</t>
  </si>
  <si>
    <t>Ellidi</t>
  </si>
  <si>
    <t>Alafoss</t>
  </si>
  <si>
    <t>9 de Octubre</t>
  </si>
  <si>
    <t>Gualaceo SC</t>
  </si>
  <si>
    <t>Independiente Juniors</t>
  </si>
  <si>
    <t>Atletico Rojiblanco</t>
  </si>
  <si>
    <t>Deportivo Cuenca Reserves</t>
  </si>
  <si>
    <t>LDU Portoviejo</t>
  </si>
  <si>
    <t>El Nacional</t>
  </si>
  <si>
    <t>Cumbaya</t>
  </si>
  <si>
    <t>San Antonio Cotacachi</t>
  </si>
  <si>
    <t>DSD Santo Domingo</t>
  </si>
  <si>
    <t>Universitario de Deportes Women</t>
  </si>
  <si>
    <t>Carlos Mannucci Women</t>
  </si>
  <si>
    <t>Club Sport Colombia</t>
  </si>
  <si>
    <t>Guairena FC</t>
  </si>
  <si>
    <t>Independiente Medellin</t>
  </si>
  <si>
    <t>Vasco Da Gama RJ</t>
  </si>
  <si>
    <t>Uniao Sao Joao</t>
  </si>
  <si>
    <t>XV de Novembro</t>
  </si>
  <si>
    <t>Botafogo RJ Women</t>
  </si>
  <si>
    <t>Red Bull Bragantino Women</t>
  </si>
  <si>
    <t>Sampaio Correa RJ</t>
  </si>
  <si>
    <t>Resende RJ</t>
  </si>
  <si>
    <t>Atletico Mineiro Women</t>
  </si>
  <si>
    <t>CA Piauiense Women</t>
  </si>
  <si>
    <t>Carolina Core</t>
  </si>
  <si>
    <t>Inter Miami II</t>
  </si>
  <si>
    <t>Portland Hearts of Pine</t>
  </si>
  <si>
    <t>Union Omaha SC</t>
  </si>
  <si>
    <t>Westchester SC</t>
  </si>
  <si>
    <t>New York Cosmos</t>
  </si>
  <si>
    <t>Portuguesa RJ</t>
  </si>
  <si>
    <t xml:space="preserve">Americano </t>
  </si>
  <si>
    <t>Lanus</t>
  </si>
  <si>
    <t>Red Bull Bragantino</t>
  </si>
  <si>
    <t>Junior FC</t>
  </si>
  <si>
    <t>Barranquilla</t>
  </si>
  <si>
    <t>Colorado Switchbacks</t>
  </si>
  <si>
    <t>Spokane Velocity FC</t>
  </si>
  <si>
    <t>Charlotte Independence</t>
  </si>
  <si>
    <t>Club Bolivar</t>
  </si>
  <si>
    <t>Gremio RS</t>
  </si>
  <si>
    <t>CD OHiggins</t>
  </si>
  <si>
    <t>Caracas</t>
  </si>
  <si>
    <t>Europa League</t>
  </si>
  <si>
    <t>Tromso</t>
  </si>
  <si>
    <t>Viktoria Plzen</t>
  </si>
  <si>
    <t>Qarabag FK</t>
  </si>
  <si>
    <t>Dynamo Kiev</t>
  </si>
  <si>
    <t>PAOK FC</t>
  </si>
  <si>
    <t>FC Sheriff Tiraspol</t>
  </si>
  <si>
    <t>Maccabi Tel Aviv</t>
  </si>
  <si>
    <t>Hammarby IF</t>
  </si>
  <si>
    <t>Anderlecht</t>
  </si>
  <si>
    <t>Hradec Kralove</t>
  </si>
  <si>
    <t>Besiktas</t>
  </si>
  <si>
    <t>St Gallen</t>
  </si>
  <si>
    <t>Benfica</t>
  </si>
  <si>
    <t>Twente</t>
  </si>
  <si>
    <t>HNK Hadjuk Split</t>
  </si>
  <si>
    <t>Pafos</t>
  </si>
  <si>
    <t>NK Varazdin</t>
  </si>
  <si>
    <t>Malisheva</t>
  </si>
  <si>
    <t>Hibernian</t>
  </si>
  <si>
    <t>Alashkert</t>
  </si>
  <si>
    <t>CFR Cluj</t>
  </si>
  <si>
    <t>Austria Wien</t>
  </si>
  <si>
    <t>FK Panevezys</t>
  </si>
  <si>
    <t>FC Tobol</t>
  </si>
  <si>
    <t>Pyunik Yerevan</t>
  </si>
  <si>
    <t>Dila Gori</t>
  </si>
  <si>
    <t>Apollon Limassol</t>
  </si>
  <si>
    <t>Flora Tallinn</t>
  </si>
  <si>
    <t>The New Saints</t>
  </si>
  <si>
    <t>Coleraine</t>
  </si>
  <si>
    <t>Paide Linnameeskond</t>
  </si>
  <si>
    <t>Zira IK</t>
  </si>
  <si>
    <t>AEK Larnaca</t>
  </si>
  <si>
    <t>Beitar Jerusalem</t>
  </si>
  <si>
    <t>Dunajska Streda</t>
  </si>
  <si>
    <t>FK Velez Mostar</t>
  </si>
  <si>
    <t>Valletta</t>
  </si>
  <si>
    <t>BATE Borisov</t>
  </si>
  <si>
    <t>FC Sion</t>
  </si>
  <si>
    <t>Dinamo Tbilisi</t>
  </si>
  <si>
    <t>VMFD Zalgiris</t>
  </si>
  <si>
    <t>FC Santa Coloma</t>
  </si>
  <si>
    <t>Rapid Wien</t>
  </si>
  <si>
    <t>FC Zimbru</t>
  </si>
  <si>
    <t>FC Noah</t>
  </si>
  <si>
    <t>GAIS Gothenburg</t>
  </si>
  <si>
    <t>Maxline Vitebsk</t>
  </si>
  <si>
    <t>FK Sutjeska Niksic</t>
  </si>
  <si>
    <t>Brann</t>
  </si>
  <si>
    <t>Vaduz</t>
  </si>
  <si>
    <t>Atletic Club Escaldes</t>
  </si>
  <si>
    <t>MFC Zhytomyr</t>
  </si>
  <si>
    <t>Copenhagen</t>
  </si>
  <si>
    <t>NK Aluminij</t>
  </si>
  <si>
    <t>FK Dinamo Tirana</t>
  </si>
  <si>
    <t>Baumit Jablonec</t>
  </si>
  <si>
    <t>Paksi SE</t>
  </si>
  <si>
    <t>Panathinaikos</t>
  </si>
  <si>
    <t>Ajax</t>
  </si>
  <si>
    <t>FK Borac Banja Luka</t>
  </si>
  <si>
    <t>Hapoel Tel Aviv</t>
  </si>
  <si>
    <t>Ludogorets</t>
  </si>
  <si>
    <t>LNZ Lebedyn</t>
  </si>
  <si>
    <t>Gent</t>
  </si>
  <si>
    <t>Dukagjini FK</t>
  </si>
  <si>
    <t>MSK Zilina</t>
  </si>
  <si>
    <t>GKS Katowice</t>
  </si>
  <si>
    <t>HNK Rijeka</t>
  </si>
  <si>
    <t>Derry City</t>
  </si>
  <si>
    <t>Motherwell</t>
  </si>
  <si>
    <t>HB Torshavn</t>
  </si>
  <si>
    <t>FK Shkendija</t>
  </si>
  <si>
    <t>NSI Runavik</t>
  </si>
  <si>
    <t>Koper</t>
  </si>
  <si>
    <t>Shelbourne</t>
  </si>
  <si>
    <t>Nomme Kalju</t>
  </si>
  <si>
    <t>UNA Strassen</t>
  </si>
  <si>
    <t>Stjarnan FC</t>
  </si>
  <si>
    <t xml:space="preserve">Valur </t>
  </si>
  <si>
    <t>HSK Zrinjski Mostar</t>
  </si>
  <si>
    <t>Clube Do Remo</t>
  </si>
  <si>
    <t>Botafogo RJ</t>
  </si>
  <si>
    <t>Vitoria BA</t>
  </si>
  <si>
    <t>Belgrano</t>
  </si>
  <si>
    <t>Sarmiento</t>
  </si>
  <si>
    <t>Defensa Y Justicia</t>
  </si>
  <si>
    <t>Atletico Argentino</t>
  </si>
  <si>
    <t>Hellenic Athletic</t>
  </si>
  <si>
    <t>Palmerston Rovers</t>
  </si>
  <si>
    <t>Garuda Darwin</t>
  </si>
  <si>
    <t>Darwin Hearts</t>
  </si>
  <si>
    <t>Athletic Club MG</t>
  </si>
  <si>
    <t>Sao Bernardo FC SP</t>
  </si>
  <si>
    <t>Cuiaba</t>
  </si>
  <si>
    <t>Atletico Goianiense</t>
  </si>
  <si>
    <t>EC Juventude</t>
  </si>
  <si>
    <t>Gremio Laranjeiras</t>
  </si>
  <si>
    <t>Doze ES</t>
  </si>
  <si>
    <t>Brasil Pelotas</t>
  </si>
  <si>
    <t>Gramadense</t>
  </si>
  <si>
    <t>Red Bull Bragantino U20</t>
  </si>
  <si>
    <t>Palmeiras U20</t>
  </si>
  <si>
    <t>Ceara U20</t>
  </si>
  <si>
    <t>Goias U20</t>
  </si>
  <si>
    <t>Chapecoense U20</t>
  </si>
  <si>
    <t>Barra dos Coqueiros U20</t>
  </si>
  <si>
    <t>Deportivo Cali Women</t>
  </si>
  <si>
    <t>America de Cali Women</t>
  </si>
  <si>
    <t>CS Herediano</t>
  </si>
  <si>
    <t>Puntarenas</t>
  </si>
  <si>
    <t>CD Leones Del Norte</t>
  </si>
  <si>
    <t>SD Aucas</t>
  </si>
  <si>
    <t>Vinotinto FC</t>
  </si>
  <si>
    <t>FC Helios Tartu</t>
  </si>
  <si>
    <t>FC Soccernet Tallinn</t>
  </si>
  <si>
    <t>Harju Jalgpallikool</t>
  </si>
  <si>
    <t>Rae Spordikool</t>
  </si>
  <si>
    <t>JK Nomme United</t>
  </si>
  <si>
    <t>Raplamaa JK</t>
  </si>
  <si>
    <t>JK Poseidon</t>
  </si>
  <si>
    <t>Team Helm</t>
  </si>
  <si>
    <t>Kuressaare</t>
  </si>
  <si>
    <t>Tartu JK Welco X</t>
  </si>
  <si>
    <t>Rumori Calcio II</t>
  </si>
  <si>
    <t>Jk Welco Elekter</t>
  </si>
  <si>
    <t>Tartu Kalev</t>
  </si>
  <si>
    <t>JK Kuusalu Kalev</t>
  </si>
  <si>
    <t>Saku Sporting Women</t>
  </si>
  <si>
    <t>Harju Jalgpallikooli Women</t>
  </si>
  <si>
    <t>Tornion Pallo 47</t>
  </si>
  <si>
    <t>JS Hercules</t>
  </si>
  <si>
    <t>Toolon Taisto</t>
  </si>
  <si>
    <t>TIPS Vantaa</t>
  </si>
  <si>
    <t>JyTy Turku</t>
  </si>
  <si>
    <t>Masku</t>
  </si>
  <si>
    <t>KoPa</t>
  </si>
  <si>
    <t>PeKa</t>
  </si>
  <si>
    <t>VG-62</t>
  </si>
  <si>
    <t>Abo CF</t>
  </si>
  <si>
    <t>Atlantis/PM</t>
  </si>
  <si>
    <t>FC Kontu</t>
  </si>
  <si>
    <t>TIPS Vantaa II</t>
  </si>
  <si>
    <t>Atlantis FC/Akatemia</t>
  </si>
  <si>
    <t>Fish United</t>
  </si>
  <si>
    <t>AC Estudiantes</t>
  </si>
  <si>
    <t>Ponnistus</t>
  </si>
  <si>
    <t>SibboV</t>
  </si>
  <si>
    <t>HooGee</t>
  </si>
  <si>
    <t>Sexy Poxyt</t>
  </si>
  <si>
    <t>FC Kiisto</t>
  </si>
  <si>
    <t>YPA</t>
  </si>
  <si>
    <t>KPV Akatemia</t>
  </si>
  <si>
    <t>VPV Pallo-Veikot</t>
  </si>
  <si>
    <t>Nykarleby IK</t>
  </si>
  <si>
    <t>Vasa IFK</t>
  </si>
  <si>
    <t xml:space="preserve">Throttur </t>
  </si>
  <si>
    <t>KA Hafnarfjordur</t>
  </si>
  <si>
    <t>Augnablik Kopavogur</t>
  </si>
  <si>
    <t>Alftanes</t>
  </si>
  <si>
    <t>Vaengir Jupiters</t>
  </si>
  <si>
    <t>Hamar</t>
  </si>
  <si>
    <t>KFR Hvolsvollur</t>
  </si>
  <si>
    <t>IH Hafnarfjordur</t>
  </si>
  <si>
    <t>KF Hafnir</t>
  </si>
  <si>
    <t>Grotta Women</t>
  </si>
  <si>
    <t>Hottur Women</t>
  </si>
  <si>
    <t>IA Akranes Women</t>
  </si>
  <si>
    <t>KR Reykjavik Women</t>
  </si>
  <si>
    <t>Selfoss Women</t>
  </si>
  <si>
    <t>Keflavik Women</t>
  </si>
  <si>
    <t>Volsungur Women</t>
  </si>
  <si>
    <t>Tindastoll Women</t>
  </si>
  <si>
    <t>Akademiya Ontustik</t>
  </si>
  <si>
    <t>Astana U21</t>
  </si>
  <si>
    <t>Akzhayik Uralsk</t>
  </si>
  <si>
    <t>Khan Tengry</t>
  </si>
  <si>
    <t>FK Kaspyi Aktau U21</t>
  </si>
  <si>
    <t>Ekibastuz</t>
  </si>
  <si>
    <t>Sportivo Iteno</t>
  </si>
  <si>
    <t>Naciones Unidas</t>
  </si>
  <si>
    <t>Independiente FBC</t>
  </si>
  <si>
    <t>New York City II</t>
  </si>
  <si>
    <t>Navbahor Namangan</t>
  </si>
  <si>
    <t>Qizilqum Zarafshon</t>
  </si>
  <si>
    <t>Termez Surkhon</t>
  </si>
  <si>
    <t>Dinamo Samarqand</t>
  </si>
  <si>
    <t>FK Gazalkent</t>
  </si>
  <si>
    <t>Metallurg Bekabad</t>
  </si>
  <si>
    <t>FC Liefering</t>
  </si>
  <si>
    <t>Eintracht Braunschweig</t>
  </si>
  <si>
    <t>FK Grbalj</t>
  </si>
  <si>
    <t>Waldhof Mannheim</t>
  </si>
  <si>
    <t>Cagliari</t>
  </si>
  <si>
    <t>Sampdoria</t>
  </si>
  <si>
    <t>Zorya Luhansk</t>
  </si>
  <si>
    <t>Goztepe</t>
  </si>
  <si>
    <t>Venezia FC</t>
  </si>
  <si>
    <t>Vis Pesaro</t>
  </si>
  <si>
    <t>Ascoli</t>
  </si>
  <si>
    <t>US Grosseto</t>
  </si>
  <si>
    <t>Bergisch Gladbach</t>
  </si>
  <si>
    <t>FC Cologne</t>
  </si>
  <si>
    <t>HNK Gorica</t>
  </si>
  <si>
    <t>Bayern Alzenau</t>
  </si>
  <si>
    <t>Wormatia Worms</t>
  </si>
  <si>
    <t>SC Inkberrow</t>
  </si>
  <si>
    <t>Evesham United</t>
  </si>
  <si>
    <t>Cordoba</t>
  </si>
  <si>
    <t>Sevilla</t>
  </si>
  <si>
    <t>Agama FC</t>
  </si>
  <si>
    <t>Hardrock</t>
  </si>
  <si>
    <t>CAPS United</t>
  </si>
  <si>
    <t>Hunters 2020</t>
  </si>
  <si>
    <t>Triangle United</t>
  </si>
  <si>
    <t>Ngezi Platinum FC</t>
  </si>
  <si>
    <t>Lacasa-name</t>
  </si>
  <si>
    <t>Oddspedia-name</t>
  </si>
  <si>
    <t>OddsHome</t>
  </si>
  <si>
    <t>OddsAway</t>
  </si>
  <si>
    <t>O 0.5 HT</t>
  </si>
  <si>
    <t>O 1.5</t>
  </si>
  <si>
    <t>O 2.5</t>
  </si>
  <si>
    <t>U 2.5</t>
  </si>
  <si>
    <t>U 3.5</t>
  </si>
  <si>
    <t>20/07/2026Turku PSIlves</t>
  </si>
  <si>
    <t>1 - 3</t>
  </si>
  <si>
    <t>Red</t>
  </si>
  <si>
    <t>Green</t>
  </si>
  <si>
    <t>20/07/2026JelgavaRigas Futbola Skola</t>
  </si>
  <si>
    <t>20/07/2026FK Transinvest IINeptunas Klaipeda</t>
  </si>
  <si>
    <t>2 - 2</t>
  </si>
  <si>
    <t>20/07/2026FK Suduva MarijampoleHegelmann Litauen</t>
  </si>
  <si>
    <t>5 - 1</t>
  </si>
  <si>
    <t>20/07/2026IFK MariehamnFC Lahti</t>
  </si>
  <si>
    <t>20/07/2026SK Super NovaSC Grobinas</t>
  </si>
  <si>
    <t>2 - 0</t>
  </si>
  <si>
    <t>20/07/2026FK Tukums 2000 IIRigas Futbola Skola II</t>
  </si>
  <si>
    <t>20/07/2026KalmarMalmo</t>
  </si>
  <si>
    <t>20/07/2026Orgryte ISDjurgardens IF</t>
  </si>
  <si>
    <t>20/07/2026NorrbySundsvall</t>
  </si>
  <si>
    <t>3 - 1</t>
  </si>
  <si>
    <t>20/07/2026SA Bulo BuloABB</t>
  </si>
  <si>
    <t>20/07/2026Mushuc RunaOrense SC</t>
  </si>
  <si>
    <t>20/07/2026HafnarfjordurBreidablik</t>
  </si>
  <si>
    <t>20/07/2026KeflavikIA Akranes</t>
  </si>
  <si>
    <t>5 - 2</t>
  </si>
  <si>
    <t>20/07/2026KopavogsIF Vestri</t>
  </si>
  <si>
    <t>6 - 2</t>
  </si>
  <si>
    <t>20/07/2026Nacional PotosiReal Oruro</t>
  </si>
  <si>
    <t>1 - 4</t>
  </si>
  <si>
    <t>21/07/2026Gungahlin Juventus U23Canberra Croatia U23</t>
  </si>
  <si>
    <t>21/07/2026Jeju UnitedGangwon</t>
  </si>
  <si>
    <t>21/07/2026Jeonbuk Hyundai MotorsDaejeon Citizen</t>
  </si>
  <si>
    <t>21/07/2026Ulsan HyundaiIncheon United</t>
  </si>
  <si>
    <t>21/07/2026Kapylan PalloKlubi 04</t>
  </si>
  <si>
    <t>21/07/2026Hegelmann Litauen IIVMFD Zalgiris Vilnius II</t>
  </si>
  <si>
    <t>21/07/2026FalkenbergHelsingborg</t>
  </si>
  <si>
    <t>21/07/2026Libertad LojaDelfin SC</t>
  </si>
  <si>
    <t>21/07/2026Atletico MineiroBahia</t>
  </si>
  <si>
    <t>21/07/2026AvaiAmerica Mineiro</t>
  </si>
  <si>
    <t>21/07/2026Novorizontino SPCriciuma</t>
  </si>
  <si>
    <t>21/07/2026Independiente PetroleroReal Potosi</t>
  </si>
  <si>
    <t>21/07/2026CD Uni Catolica del EcuadorBarcelona SC</t>
  </si>
  <si>
    <t>21/07/2026Vila Nova GOFortaleza EC</t>
  </si>
  <si>
    <t>22/07/2026Hamilton OlympicBelmont Swansea United SC</t>
  </si>
  <si>
    <t>22/07/2026Tuggeranong UnitedCanberra White Eagles</t>
  </si>
  <si>
    <t>22/07/2026Launceston CityLaunceston United</t>
  </si>
  <si>
    <t>4 - 2</t>
  </si>
  <si>
    <t>22/07/2026Bucheon 1995Anyang</t>
  </si>
  <si>
    <t>22/07/2026FC SeoulPohang Steelers</t>
  </si>
  <si>
    <t>22/07/2026GwangjuSangju Sangmu</t>
  </si>
  <si>
    <t>22/07/2026Bodo/GlimtHamKam</t>
  </si>
  <si>
    <t>3 - 0</t>
  </si>
  <si>
    <t>22/07/2026LillestromViking</t>
  </si>
  <si>
    <t>22/07/2026CSD MacaraDeportivo Cuenca</t>
  </si>
  <si>
    <t>22/07/2026Independiente del ValleTecnico Universitario</t>
  </si>
  <si>
    <t>22/07/2026Coritiba PRPalmeiras</t>
  </si>
  <si>
    <t>22/07/2026CearaClube de Regatas Brasil</t>
  </si>
  <si>
    <t>22/07/2026Operario PRPonte Preta</t>
  </si>
  <si>
    <t>3 - 2</t>
  </si>
  <si>
    <t>22/07/2026Carolina CoreInter Miami II</t>
  </si>
  <si>
    <t>4 - 0</t>
  </si>
  <si>
    <t>22/07/2026Lexington SCOakland Roots</t>
  </si>
  <si>
    <t>22/07/2026GoiasSport Recife</t>
  </si>
  <si>
    <t>22/07/2026Columbus CrewNew York City</t>
  </si>
  <si>
    <t>22/07/2026FC CincinnatiVancouver Whitecaps</t>
  </si>
  <si>
    <t>4 - 3</t>
  </si>
  <si>
    <t>22/07/2026Inter Miami CFChicago Fire</t>
  </si>
  <si>
    <t>22/07/2026New England RevolutionToronto FC</t>
  </si>
  <si>
    <t>22/07/2026Philadelphia UnionNew York Red Bulls</t>
  </si>
  <si>
    <t>22/07/2026Manta FCLDU Quito</t>
  </si>
  <si>
    <t>22/07/2026Charlotte FCAtlanta United</t>
  </si>
  <si>
    <t>22/07/2026ChapecoenseFlamengo RJ</t>
  </si>
  <si>
    <t>0 - 4</t>
  </si>
  <si>
    <t>22/07/2026InternacionalCruzeiro</t>
  </si>
  <si>
    <t>22/07/2026Sao PauloAthletico Paranaense</t>
  </si>
  <si>
    <t>22/07/2026NauticoLondrina EC</t>
  </si>
  <si>
    <t>22/07/2026Austin FCSeattle Sounders FC</t>
  </si>
  <si>
    <t>22/07/2026Houston DynamoDC United</t>
  </si>
  <si>
    <t>22/07/2026Nashville FCMontreal Impact</t>
  </si>
  <si>
    <t>22/07/2026Sporting Kansas CityMinnesota United</t>
  </si>
  <si>
    <t>22/07/2026Colorado SwitchbacksMiami FC</t>
  </si>
  <si>
    <t>22/07/2026Vancouver Whitecaps IIAustin FC II</t>
  </si>
  <si>
    <t>22/07/2026Colorado RapidsSan Diego FC</t>
  </si>
  <si>
    <t>22/07/2026LA GalaxySaint Louis City</t>
  </si>
  <si>
    <t>22/07/2026Los Angeles FCReal Salt Lake</t>
  </si>
  <si>
    <t>22/07/2026Portland TimbersDallas</t>
  </si>
  <si>
    <t>22/07/2026San Jose EarthquakesOrlando City</t>
  </si>
  <si>
    <t>23/07/2026New England Revolution IINew York City II</t>
  </si>
  <si>
    <t xml:space="preserve">23/07/2026Leiknir ReykjavikThrottur </t>
  </si>
  <si>
    <t>1 - 5</t>
  </si>
  <si>
    <t>23/07/2026CD Leones Del NorteGuayaquil City FC</t>
  </si>
  <si>
    <t>23/07/2026Orense SCSD Aucas</t>
  </si>
  <si>
    <t>23/07/2026BelgranoRosario Central</t>
  </si>
  <si>
    <t>23/07/2026SarmientoArgentinos Juniors</t>
  </si>
  <si>
    <t>23/07/2026Botafogo RJVitoria BA</t>
  </si>
  <si>
    <t>23/07/2026CorinthiansClube Do Remo</t>
  </si>
  <si>
    <t>23/07/2026Athletic Club MGSao Bernardo FC SP</t>
  </si>
  <si>
    <t>23/07/2026CuiabaAtletico Goianiense</t>
  </si>
  <si>
    <t>23/07/2026EmelecMushuc Runa</t>
  </si>
  <si>
    <t>23/07/2026Botafogo SPEC Juventude</t>
  </si>
  <si>
    <t>23/07/2026Defensa Y JusticiaAldosivi</t>
  </si>
  <si>
    <t>Min. Range</t>
  </si>
  <si>
    <t>Max. Range</t>
  </si>
  <si>
    <t>DC</t>
  </si>
  <si>
    <t>28/07/2026</t>
  </si>
  <si>
    <t>DFK Dainava</t>
  </si>
  <si>
    <t>FK Minija</t>
  </si>
  <si>
    <t>Nordic United FC</t>
  </si>
  <si>
    <t>Landskrona BoIS</t>
  </si>
  <si>
    <t>IFK Norrkoping</t>
  </si>
  <si>
    <t>KF Aegir</t>
  </si>
  <si>
    <t>Primera Division</t>
  </si>
  <si>
    <t>Gimnasia Mendoza</t>
  </si>
  <si>
    <t>Central Cordoba SDE</t>
  </si>
  <si>
    <t>Racing Avellaneda</t>
  </si>
  <si>
    <t>Velez Sarsfield</t>
  </si>
  <si>
    <t>Instituto de Cordoba</t>
  </si>
  <si>
    <t>Atletico Huracan</t>
  </si>
  <si>
    <t>CA Platense</t>
  </si>
  <si>
    <t>Union de Santa Fe</t>
  </si>
  <si>
    <t>Torneo A</t>
  </si>
  <si>
    <t>Kimberley Mar del Plata</t>
  </si>
  <si>
    <t>Club Circulo Deportivo</t>
  </si>
  <si>
    <t>Sportivo Belgrano</t>
  </si>
  <si>
    <t>Escobar FC</t>
  </si>
  <si>
    <t>Asia</t>
  </si>
  <si>
    <t>AFF Suzuki Cup</t>
  </si>
  <si>
    <t>Cambodia</t>
  </si>
  <si>
    <t>Singapore</t>
  </si>
  <si>
    <t>Timor Leste</t>
  </si>
  <si>
    <t>Vietnam</t>
  </si>
  <si>
    <t>NPL NSW</t>
  </si>
  <si>
    <t>Manly United</t>
  </si>
  <si>
    <t>NPL Victoria</t>
  </si>
  <si>
    <t>Green Gully SC</t>
  </si>
  <si>
    <t>Sunshine George Cross</t>
  </si>
  <si>
    <t>South Melbourne FC</t>
  </si>
  <si>
    <t>VPL 1</t>
  </si>
  <si>
    <t>Brunswick City</t>
  </si>
  <si>
    <t>Western United Reserves</t>
  </si>
  <si>
    <t>Eltham Redbacks</t>
  </si>
  <si>
    <t>Melbourne Srbija</t>
  </si>
  <si>
    <t>VPL 2</t>
  </si>
  <si>
    <t>Keilor Park</t>
  </si>
  <si>
    <t>Bayside Argonauts</t>
  </si>
  <si>
    <t>Nunawading City</t>
  </si>
  <si>
    <t>Malvern City</t>
  </si>
  <si>
    <t>Eastern Lions</t>
  </si>
  <si>
    <t>Box Hill United</t>
  </si>
  <si>
    <t>Essendon Royals SC</t>
  </si>
  <si>
    <t>Kingston City</t>
  </si>
  <si>
    <t>Queensland Premier League 2</t>
  </si>
  <si>
    <t>Mitchelton</t>
  </si>
  <si>
    <t>Souths United</t>
  </si>
  <si>
    <t>South Australia State League 1</t>
  </si>
  <si>
    <t>Adelaide Olympic</t>
  </si>
  <si>
    <t>South Adelaide Panthers</t>
  </si>
  <si>
    <t>Eastern United</t>
  </si>
  <si>
    <t>Salisbury United</t>
  </si>
  <si>
    <t>Mount Barker United SC</t>
  </si>
  <si>
    <t>New Lambton FC Reserves</t>
  </si>
  <si>
    <t>Lake Macquarie City Reserves</t>
  </si>
  <si>
    <t>Cooks Hill United Reserves</t>
  </si>
  <si>
    <t>Lambton Jaffas Reserves</t>
  </si>
  <si>
    <t>Weston Workers Reserves</t>
  </si>
  <si>
    <t>Adamstown Rosebud Reserves</t>
  </si>
  <si>
    <t>NPL NSW 3</t>
  </si>
  <si>
    <t>Fraser Park</t>
  </si>
  <si>
    <t>Gladesville Ryde Magic</t>
  </si>
  <si>
    <t>Sydney University</t>
  </si>
  <si>
    <t>Mounties Wanderers</t>
  </si>
  <si>
    <t>Queensland NPL Women</t>
  </si>
  <si>
    <t>Olympic FC Women</t>
  </si>
  <si>
    <t>Brisbane City Women</t>
  </si>
  <si>
    <t>Queensland Lions Women</t>
  </si>
  <si>
    <t>Capalaba Women</t>
  </si>
  <si>
    <t>Victoria PL Women</t>
  </si>
  <si>
    <t>Preston Lions Women</t>
  </si>
  <si>
    <t>Keilor Park Women</t>
  </si>
  <si>
    <t>Box Hill United Women</t>
  </si>
  <si>
    <t>Alamein Women</t>
  </si>
  <si>
    <t>South Australia PL Women</t>
  </si>
  <si>
    <t>Salisbury Inter Women</t>
  </si>
  <si>
    <t>FFSA NTC Women</t>
  </si>
  <si>
    <t>Campbelltown City Women</t>
  </si>
  <si>
    <t>Adelaide Comets Women</t>
  </si>
  <si>
    <t>West Torrens Birkalla Reserves</t>
  </si>
  <si>
    <t>West Adelaide Women</t>
  </si>
  <si>
    <t>Adelaide University Women</t>
  </si>
  <si>
    <t>Modbury Vista Women</t>
  </si>
  <si>
    <t>Queensland PL 1 Women</t>
  </si>
  <si>
    <t>Peninsula Power Women</t>
  </si>
  <si>
    <t>The Gap NPL Women</t>
  </si>
  <si>
    <t>NPL Victoria Youth</t>
  </si>
  <si>
    <t>Oakleigh Cannons U23</t>
  </si>
  <si>
    <t>South Melbourne U23</t>
  </si>
  <si>
    <t>Green Gully SC U23</t>
  </si>
  <si>
    <t>Dandenong City U23</t>
  </si>
  <si>
    <t>Melbourne City U23</t>
  </si>
  <si>
    <t>Avondale Heights U23</t>
  </si>
  <si>
    <t>St Albans Saints U23</t>
  </si>
  <si>
    <t>Hume City U23</t>
  </si>
  <si>
    <t>U20 NPL NSW</t>
  </si>
  <si>
    <t>Manly United U20</t>
  </si>
  <si>
    <t>Sydney Olympic U20</t>
  </si>
  <si>
    <t>Canberra Olympic U23</t>
  </si>
  <si>
    <t>Queanbeyan City FC U23</t>
  </si>
  <si>
    <t>Brindabella Blues U23</t>
  </si>
  <si>
    <t>Austria</t>
  </si>
  <si>
    <t>Austrian Cup</t>
  </si>
  <si>
    <t>Dornbirn 1913</t>
  </si>
  <si>
    <t>SV Ried</t>
  </si>
  <si>
    <t>SC Wieselburg</t>
  </si>
  <si>
    <t>WSG Wattens</t>
  </si>
  <si>
    <t>Austria Klagenfurt</t>
  </si>
  <si>
    <t>Deutschlandsberger SC</t>
  </si>
  <si>
    <t>Amstetten</t>
  </si>
  <si>
    <t>FC Lauterach</t>
  </si>
  <si>
    <t>SV Lafnitz</t>
  </si>
  <si>
    <t>USV Scheiblingkirchen</t>
  </si>
  <si>
    <t>SV Leobendorf</t>
  </si>
  <si>
    <t>SCR Altach</t>
  </si>
  <si>
    <t>DSV Leoben</t>
  </si>
  <si>
    <t>Voitsberg</t>
  </si>
  <si>
    <t>FCM Traiskirchen</t>
  </si>
  <si>
    <t>SVG Bleiburg</t>
  </si>
  <si>
    <t>SU Tillmitsch</t>
  </si>
  <si>
    <t>St Polten</t>
  </si>
  <si>
    <t>SV Horn</t>
  </si>
  <si>
    <t>FAC Team fur Wien</t>
  </si>
  <si>
    <t>Union Gurten</t>
  </si>
  <si>
    <t>Blau Weiss Linz</t>
  </si>
  <si>
    <t>SV Seekirchen</t>
  </si>
  <si>
    <t>Reichenau</t>
  </si>
  <si>
    <t>Wacker Innsbruck</t>
  </si>
  <si>
    <t>Energetik BGU</t>
  </si>
  <si>
    <t>Dinamo Minsk Reserves</t>
  </si>
  <si>
    <t>FC Osipovichi</t>
  </si>
  <si>
    <t>BATE Borisov Reserves</t>
  </si>
  <si>
    <t>Club Aurora</t>
  </si>
  <si>
    <t>America MG Women</t>
  </si>
  <si>
    <t>Santos Women</t>
  </si>
  <si>
    <t>Gremio RS Women</t>
  </si>
  <si>
    <t>Rio Negro RR Women</t>
  </si>
  <si>
    <t>Sao Bento U20</t>
  </si>
  <si>
    <t>Jabaquara U20</t>
  </si>
  <si>
    <t>Ponte Preta U20</t>
  </si>
  <si>
    <t>Suzano SP U20</t>
  </si>
  <si>
    <t>Portuguesa RJ U20</t>
  </si>
  <si>
    <t>Juventus SP U20</t>
  </si>
  <si>
    <t>Portuguesa Santista U20</t>
  </si>
  <si>
    <t>Agua Santa SP U20</t>
  </si>
  <si>
    <t>Ituano U20</t>
  </si>
  <si>
    <t>Gremio Prudente SP U20</t>
  </si>
  <si>
    <t>XV de Jau U20</t>
  </si>
  <si>
    <t>Guarani SP U20</t>
  </si>
  <si>
    <t>Tanabi EC U20</t>
  </si>
  <si>
    <t>Ibrachina SP U20</t>
  </si>
  <si>
    <t>Velo Clube SP U20</t>
  </si>
  <si>
    <t>Maua FC U20</t>
  </si>
  <si>
    <t>Flamengo SP U20</t>
  </si>
  <si>
    <t>Paulinense SP U20</t>
  </si>
  <si>
    <t>Sao Caetano U20</t>
  </si>
  <si>
    <t>SC Aguai SP U20</t>
  </si>
  <si>
    <t>Bandeirante U20</t>
  </si>
  <si>
    <t>Sfera SP U20</t>
  </si>
  <si>
    <t>Audax SP U20</t>
  </si>
  <si>
    <t>Uniao Sao Joao U20</t>
  </si>
  <si>
    <t>EC Sao Bernardo U20</t>
  </si>
  <si>
    <t>Arda Kardzhali</t>
  </si>
  <si>
    <t>Beroe</t>
  </si>
  <si>
    <t>Hebar Pazardzhik</t>
  </si>
  <si>
    <t>Vancouver Langley</t>
  </si>
  <si>
    <t>Union La Calera</t>
  </si>
  <si>
    <t>Everton de Vina</t>
  </si>
  <si>
    <t>CD Magallanes Women</t>
  </si>
  <si>
    <t>Deportes Temuco Women</t>
  </si>
  <si>
    <t>Jaguares de Cordoba</t>
  </si>
  <si>
    <t>Universitario Popayan</t>
  </si>
  <si>
    <t>Independiente Medellin Women</t>
  </si>
  <si>
    <t>Atletico Nacional Women</t>
  </si>
  <si>
    <t>Deportivo Saprissa</t>
  </si>
  <si>
    <t>Perez Zeledon</t>
  </si>
  <si>
    <t>Dukla Prague</t>
  </si>
  <si>
    <t>Arsenal Ceska Lipa</t>
  </si>
  <si>
    <t>FK Prostejov</t>
  </si>
  <si>
    <t>Fotbal Trinec</t>
  </si>
  <si>
    <t>FK Usti nad Labem</t>
  </si>
  <si>
    <t>SK Kladno</t>
  </si>
  <si>
    <t>SK Hanacka Slavia</t>
  </si>
  <si>
    <t>Taborsko</t>
  </si>
  <si>
    <t>Vysocina Jihlava</t>
  </si>
  <si>
    <t>Viktoria Zizkov</t>
  </si>
  <si>
    <t>FC Strani</t>
  </si>
  <si>
    <t>FC Vsetin</t>
  </si>
  <si>
    <t>TJ Tatran Vsechovice</t>
  </si>
  <si>
    <t>TJ Unie Hlubina</t>
  </si>
  <si>
    <t>Viborg</t>
  </si>
  <si>
    <t>OB Odense</t>
  </si>
  <si>
    <t>Vejle BK</t>
  </si>
  <si>
    <t>AB Gladsaxe</t>
  </si>
  <si>
    <t>AaB Aalborg</t>
  </si>
  <si>
    <t>Hillerod</t>
  </si>
  <si>
    <t>CD FAS</t>
  </si>
  <si>
    <t>Municipal Limeno</t>
  </si>
  <si>
    <t>Tartu JK Tammeka</t>
  </si>
  <si>
    <t>Tallinna FC Zealot Sporting</t>
  </si>
  <si>
    <t>Seinajoen JK</t>
  </si>
  <si>
    <t>Jazz Pori</t>
  </si>
  <si>
    <t>TPV</t>
  </si>
  <si>
    <t>Tampere United</t>
  </si>
  <si>
    <t>Inter Turku II</t>
  </si>
  <si>
    <t>HJS Akatemia</t>
  </si>
  <si>
    <t>Esbo Bollklubb</t>
  </si>
  <si>
    <t>Nurmijarven Jalkapalloseura</t>
  </si>
  <si>
    <t>Abo IFK</t>
  </si>
  <si>
    <t>Pallo-Iirot</t>
  </si>
  <si>
    <t>Ilves II</t>
  </si>
  <si>
    <t>PEPO Lappeenranta</t>
  </si>
  <si>
    <t>Puistolan Urheilijat</t>
  </si>
  <si>
    <t>PPJ</t>
  </si>
  <si>
    <t>Union Plaani</t>
  </si>
  <si>
    <t>Laajasalon Palloseura</t>
  </si>
  <si>
    <t>VJS Vantaa II</t>
  </si>
  <si>
    <t>LeKi-futis</t>
  </si>
  <si>
    <t>Saaksjarven Loiske</t>
  </si>
  <si>
    <t>MPS Atletico/Malmi</t>
  </si>
  <si>
    <t>PPS/Old Stars</t>
  </si>
  <si>
    <t>Nokian Palloseura</t>
  </si>
  <si>
    <t>Haka Juniorit</t>
  </si>
  <si>
    <t>ToTe/Tapio</t>
  </si>
  <si>
    <t>Tuusulan Palloseura</t>
  </si>
  <si>
    <t>FC Lahti 69</t>
  </si>
  <si>
    <t>MK-United</t>
  </si>
  <si>
    <t>Puotinkylan Valtti</t>
  </si>
  <si>
    <t>ToTe</t>
  </si>
  <si>
    <t>KeuPa</t>
  </si>
  <si>
    <t>FC Vaajakoski II</t>
  </si>
  <si>
    <t>PK-37</t>
  </si>
  <si>
    <t>Kuopio PS III</t>
  </si>
  <si>
    <t>FC Metso</t>
  </si>
  <si>
    <t>JPS</t>
  </si>
  <si>
    <t>JJK Jyvaskyla II</t>
  </si>
  <si>
    <t>Savannan Pallo</t>
  </si>
  <si>
    <t>Toivalan Urheilijat</t>
  </si>
  <si>
    <t>NiemU</t>
  </si>
  <si>
    <t>Kings SC</t>
  </si>
  <si>
    <t>Zulimanit</t>
  </si>
  <si>
    <t>Margveti</t>
  </si>
  <si>
    <t>FSV 63 Luckenwalde</t>
  </si>
  <si>
    <t>Lokomotive Leipzig</t>
  </si>
  <si>
    <t>Rot Weiss Erfurt</t>
  </si>
  <si>
    <t>Berliner Dynamo</t>
  </si>
  <si>
    <t>HT 16</t>
  </si>
  <si>
    <t>USC Paloma</t>
  </si>
  <si>
    <t>DJK Gebenbach</t>
  </si>
  <si>
    <t>Ingolstadt II</t>
  </si>
  <si>
    <t>DJK Ammerthal</t>
  </si>
  <si>
    <t>ASV Cham</t>
  </si>
  <si>
    <t>Hankofen-Hailing</t>
  </si>
  <si>
    <t>Ismaning</t>
  </si>
  <si>
    <t>Landshut</t>
  </si>
  <si>
    <t>SV Erlbach</t>
  </si>
  <si>
    <t>Gundelfingen 1920</t>
  </si>
  <si>
    <t>Antigua GFC</t>
  </si>
  <si>
    <t>Deportivo Marquense</t>
  </si>
  <si>
    <t>CSD Municipal</t>
  </si>
  <si>
    <t>Deportivo Mixco</t>
  </si>
  <si>
    <t>Nyiregyhaza Spartacus</t>
  </si>
  <si>
    <t>Ujpest FC</t>
  </si>
  <si>
    <t>UMF Njardvik</t>
  </si>
  <si>
    <t xml:space="preserve">Fjolnir </t>
  </si>
  <si>
    <t>Ymir Kopavogur</t>
  </si>
  <si>
    <t>KH Hlidarendi</t>
  </si>
  <si>
    <t>Arborg</t>
  </si>
  <si>
    <t>Ulfarnir</t>
  </si>
  <si>
    <t>Haukar Women</t>
  </si>
  <si>
    <t>HK Kopavogur Women</t>
  </si>
  <si>
    <t>IBV Vestmannaeyjar Women</t>
  </si>
  <si>
    <t>St Patrick's Athletic</t>
  </si>
  <si>
    <t>Bray Wanderers</t>
  </si>
  <si>
    <t>Treaty United</t>
  </si>
  <si>
    <t>UC Dublin</t>
  </si>
  <si>
    <t>Cork City</t>
  </si>
  <si>
    <t>Altay Semey U21</t>
  </si>
  <si>
    <t>FC Taraz</t>
  </si>
  <si>
    <t>Aktobe U21</t>
  </si>
  <si>
    <t>Sport Academy Kairat</t>
  </si>
  <si>
    <t>Shakhter Karagandy</t>
  </si>
  <si>
    <t>FK Arys</t>
  </si>
  <si>
    <t>FC Turan Turkistan</t>
  </si>
  <si>
    <t>FC Tobol U21</t>
  </si>
  <si>
    <t>FA Siauliai</t>
  </si>
  <si>
    <t>Kauno Zalgiris II</t>
  </si>
  <si>
    <t>Atlante</t>
  </si>
  <si>
    <t>Club America</t>
  </si>
  <si>
    <t>Club Tijuana</t>
  </si>
  <si>
    <t>Club Leon</t>
  </si>
  <si>
    <t>Mineros De Zacatecas</t>
  </si>
  <si>
    <t>Correcaminos UAT</t>
  </si>
  <si>
    <t>Tepatitlan de Morelos</t>
  </si>
  <si>
    <t>Alacranes de Durango</t>
  </si>
  <si>
    <t>Atlante U21</t>
  </si>
  <si>
    <t>Club America U21</t>
  </si>
  <si>
    <t>Club Tijuana U21</t>
  </si>
  <si>
    <t>Club Leon U21</t>
  </si>
  <si>
    <t>Black Bulls</t>
  </si>
  <si>
    <t>Ferroviario Lichinga</t>
  </si>
  <si>
    <t>Eastern Suburbs NPL Women</t>
  </si>
  <si>
    <t>Auckland United Women</t>
  </si>
  <si>
    <t>Guatemala U20</t>
  </si>
  <si>
    <t>Costa Rica U20</t>
  </si>
  <si>
    <t>Mexico U20</t>
  </si>
  <si>
    <t>Antigua &amp; Barbuda U20</t>
  </si>
  <si>
    <t>Derry City Women</t>
  </si>
  <si>
    <t>Larne FC Women</t>
  </si>
  <si>
    <t>Linfield Women</t>
  </si>
  <si>
    <t>Crusaders Newtownabbey Strikers Women</t>
  </si>
  <si>
    <t>Lisburn Rangers Women</t>
  </si>
  <si>
    <t>Lisburn Ladies Women</t>
  </si>
  <si>
    <t>Cliftonville Women</t>
  </si>
  <si>
    <t>Tikves Kavadarci</t>
  </si>
  <si>
    <t>FK Arsimi 1973</t>
  </si>
  <si>
    <t>Arabe Unido</t>
  </si>
  <si>
    <t>CS 2 de Mayo</t>
  </si>
  <si>
    <t>Cerro Porteno</t>
  </si>
  <si>
    <t>Paraguari AC</t>
  </si>
  <si>
    <t>CSD Santa Rosa</t>
  </si>
  <si>
    <t>Union Minas</t>
  </si>
  <si>
    <t>Colegio Nacional De Iquitos</t>
  </si>
  <si>
    <t>AD Comerciantes</t>
  </si>
  <si>
    <t>Alianza Universidad</t>
  </si>
  <si>
    <t>FBC Melgar Women</t>
  </si>
  <si>
    <t>Sporting Cristal Women</t>
  </si>
  <si>
    <t>Radomiak Radom</t>
  </si>
  <si>
    <t>KS Wieczysta Krakow</t>
  </si>
  <si>
    <t>Pogon Szczecin</t>
  </si>
  <si>
    <t>Legia</t>
  </si>
  <si>
    <t>Polonia Bytom</t>
  </si>
  <si>
    <t>Warta Poznan</t>
  </si>
  <si>
    <t>Odra Opole</t>
  </si>
  <si>
    <t>Arka Gdynia</t>
  </si>
  <si>
    <t>Znicz Pruszkow</t>
  </si>
  <si>
    <t>Resovia Rzeszow</t>
  </si>
  <si>
    <t>FC Uta Arad</t>
  </si>
  <si>
    <t>Otelul Galati</t>
  </si>
  <si>
    <t>SCM Argesul Pitesti</t>
  </si>
  <si>
    <t>Petrolul Ploiesti</t>
  </si>
  <si>
    <t>Neftyanik Izberbash</t>
  </si>
  <si>
    <t>Zarya Russia</t>
  </si>
  <si>
    <t>Yenisey Krasnoyarsk II</t>
  </si>
  <si>
    <t>Torpedo Vladimir</t>
  </si>
  <si>
    <t>Almaz Antey Youth</t>
  </si>
  <si>
    <t>Lokomotiv Moscow Youth</t>
  </si>
  <si>
    <t>Academiya Konopleva Youth</t>
  </si>
  <si>
    <t>Rostov Youth</t>
  </si>
  <si>
    <t>Nizhny Novgorod Youth</t>
  </si>
  <si>
    <t>Spartak Moscow Youth</t>
  </si>
  <si>
    <t>Chertanovo Youth</t>
  </si>
  <si>
    <t>Zenit St. Petersburg Youth</t>
  </si>
  <si>
    <t>CSKA Moscow Youth</t>
  </si>
  <si>
    <t>Ural Youth</t>
  </si>
  <si>
    <t>Fakel Voronezh Youth</t>
  </si>
  <si>
    <t>Rubin Kazan Youth</t>
  </si>
  <si>
    <t>Dynamo Moscow Youth</t>
  </si>
  <si>
    <t>Dynamo Makhachkala Youth</t>
  </si>
  <si>
    <t>Rodina Youth</t>
  </si>
  <si>
    <t>Krasnodar Youth</t>
  </si>
  <si>
    <t>CSKA Moscow Women</t>
  </si>
  <si>
    <t>VDV Ryazan Women</t>
  </si>
  <si>
    <t>Gimhae City</t>
  </si>
  <si>
    <t>Seoul E-Land</t>
  </si>
  <si>
    <t>Gyeongju KHNP Women</t>
  </si>
  <si>
    <t>Changnyeong Women</t>
  </si>
  <si>
    <t>Hwacheon KSPO Women</t>
  </si>
  <si>
    <t>Busan Sangmu Women</t>
  </si>
  <si>
    <t>Seoul Amazones Women</t>
  </si>
  <si>
    <t>Gumi Sportstoto Women</t>
  </si>
  <si>
    <t>Suwon WFC</t>
  </si>
  <si>
    <t>Hyundai Steel Red Angels Women</t>
  </si>
  <si>
    <t>Helsingborg U19</t>
  </si>
  <si>
    <t>Hacken U19</t>
  </si>
  <si>
    <t>FC Rapperswil-Jona</t>
  </si>
  <si>
    <t>FC Wil 1900</t>
  </si>
  <si>
    <t>Neuchatel Xamax</t>
  </si>
  <si>
    <t>SC Kriens</t>
  </si>
  <si>
    <t>Stade Lausanne-Ouchy</t>
  </si>
  <si>
    <t>Stade Nyonnais</t>
  </si>
  <si>
    <t>Etoile Carouge</t>
  </si>
  <si>
    <t>Aarau</t>
  </si>
  <si>
    <t>Winterthur</t>
  </si>
  <si>
    <t>Yverdon Sport FC</t>
  </si>
  <si>
    <t>Yarud Mariupol</t>
  </si>
  <si>
    <t>FC Victoria Mykolaivka</t>
  </si>
  <si>
    <t>FC Oleksandriya</t>
  </si>
  <si>
    <t>FC Nyva Ternopil</t>
  </si>
  <si>
    <t>Club Atletico Progreso</t>
  </si>
  <si>
    <t>Ballard FC</t>
  </si>
  <si>
    <t>Ventura County Fusion</t>
  </si>
  <si>
    <t>Vermont Green</t>
  </si>
  <si>
    <t>Asheville City SC</t>
  </si>
  <si>
    <t>Flint City Bucks</t>
  </si>
  <si>
    <t>Peoria City</t>
  </si>
  <si>
    <t>Laredo Heat SC</t>
  </si>
  <si>
    <t>Fort Lauderdale United</t>
  </si>
  <si>
    <t>Houston Dash Women</t>
  </si>
  <si>
    <t>FC Bay Area Women</t>
  </si>
  <si>
    <t>Orlando Pride Women</t>
  </si>
  <si>
    <t>Chicago Red Stars Women</t>
  </si>
  <si>
    <t>Portland Thorns Women</t>
  </si>
  <si>
    <t>Sky Blue Women</t>
  </si>
  <si>
    <t>Aral Nukus</t>
  </si>
  <si>
    <t>Shurtan Guzar</t>
  </si>
  <si>
    <t>Buxoro II</t>
  </si>
  <si>
    <t>Pakhtakor Tashkent II</t>
  </si>
  <si>
    <t>Olimpik Mobiuz</t>
  </si>
  <si>
    <t>PFC Terdu</t>
  </si>
  <si>
    <t>CSM Flacara Moreni</t>
  </si>
  <si>
    <t>Chindia Targoviste</t>
  </si>
  <si>
    <t>Como</t>
  </si>
  <si>
    <t>Paris FC</t>
  </si>
  <si>
    <t>Boulogne</t>
  </si>
  <si>
    <t>Preston North End</t>
  </si>
  <si>
    <t>Udinese</t>
  </si>
  <si>
    <t>Lommel United</t>
  </si>
  <si>
    <t>ADO Den Haag</t>
  </si>
  <si>
    <t>Wolfsburg</t>
  </si>
  <si>
    <t>Lyon</t>
  </si>
  <si>
    <t>Bournemouth</t>
  </si>
  <si>
    <t>St. Pauli</t>
  </si>
  <si>
    <t>Derby County</t>
  </si>
  <si>
    <t>Freiburg</t>
  </si>
  <si>
    <t>Sparta Prague II</t>
  </si>
  <si>
    <t>Hostoun</t>
  </si>
  <si>
    <t>SV Gloggnitz</t>
  </si>
  <si>
    <t>Rapid Wien II</t>
  </si>
  <si>
    <t>Aubagne</t>
  </si>
  <si>
    <t>Bastia</t>
  </si>
  <si>
    <t>Pisek</t>
  </si>
  <si>
    <t>Cremonese</t>
  </si>
  <si>
    <t>Giana Erminio</t>
  </si>
  <si>
    <t>NK Triglav Kranj</t>
  </si>
  <si>
    <t>Man Utd</t>
  </si>
  <si>
    <t>Gleisdorf</t>
  </si>
  <si>
    <t>Sturm Graz II</t>
  </si>
  <si>
    <t>Heracles Almelo</t>
  </si>
  <si>
    <t>S.B.V. Excelsior</t>
  </si>
  <si>
    <t>Karlstad BK</t>
  </si>
  <si>
    <t>Orebro Syrianska IF</t>
  </si>
  <si>
    <t>LAC-Inter</t>
  </si>
  <si>
    <t>Favoritner AC</t>
  </si>
  <si>
    <t>Al Ettifaq</t>
  </si>
  <si>
    <t>York City</t>
  </si>
  <si>
    <t>CF OS Belenenses</t>
  </si>
  <si>
    <t>Blau-Weiss Lohne</t>
  </si>
  <si>
    <t>Osnabruck</t>
  </si>
  <si>
    <t>Elche</t>
  </si>
  <si>
    <t>Johor Darul</t>
  </si>
  <si>
    <t>Emmen</t>
  </si>
  <si>
    <t>Javor Ivanjica</t>
  </si>
  <si>
    <t>Kufstein</t>
  </si>
  <si>
    <t>Pinzgau Saalfelden</t>
  </si>
  <si>
    <t>Roda JC</t>
  </si>
  <si>
    <t>Alemannia Aachen</t>
  </si>
  <si>
    <t>Royal Antwerp</t>
  </si>
  <si>
    <t>Olympiacos</t>
  </si>
  <si>
    <t>TuS Koblenz</t>
  </si>
  <si>
    <t>VfB Giessen</t>
  </si>
  <si>
    <t>Vanersborgs FK</t>
  </si>
  <si>
    <t>IK Kongahalla</t>
  </si>
  <si>
    <t>Osasuna</t>
  </si>
  <si>
    <t>Racing Santander</t>
  </si>
  <si>
    <t>Barcelona</t>
  </si>
  <si>
    <t>CE Europa</t>
  </si>
  <si>
    <t>CP Cacereno</t>
  </si>
  <si>
    <t>Real Jaen</t>
  </si>
  <si>
    <t>Cardiff MU</t>
  </si>
  <si>
    <t>Southampton</t>
  </si>
  <si>
    <t>Galatasaray</t>
  </si>
  <si>
    <t>SSD Monza</t>
  </si>
  <si>
    <t>Yate Town</t>
  </si>
  <si>
    <t>Felixstowe &amp; Walton United</t>
  </si>
  <si>
    <t>Blackburn Rovers U21</t>
  </si>
  <si>
    <t>Silsden AFC</t>
  </si>
  <si>
    <t>Rylands</t>
  </si>
  <si>
    <t>Bedford Town</t>
  </si>
  <si>
    <t>Real Bedford</t>
  </si>
  <si>
    <t>Enfield Town</t>
  </si>
  <si>
    <t>Worthing</t>
  </si>
  <si>
    <t>Hyde FC</t>
  </si>
  <si>
    <t>Chester</t>
  </si>
  <si>
    <t>Limavady United</t>
  </si>
  <si>
    <t>Linfield</t>
  </si>
  <si>
    <t>Mulbarton Wanderers</t>
  </si>
  <si>
    <t>Leiston</t>
  </si>
  <si>
    <t>Rushden &amp; Diamonds</t>
  </si>
  <si>
    <t>Banbury United</t>
  </si>
  <si>
    <t>Southport</t>
  </si>
  <si>
    <t>Punjab United FC</t>
  </si>
  <si>
    <t>Welling United</t>
  </si>
  <si>
    <t>24/07/2026Manly UnitedSydney Olympic</t>
  </si>
  <si>
    <t>24/07/2026Green Gully SCDandenong City</t>
  </si>
  <si>
    <t>24/07/2026Heidelberg UnitedSunshine George Cross</t>
  </si>
  <si>
    <t>24/07/2026St Albans SaintsHume City</t>
  </si>
  <si>
    <t>24/07/2026Oakleigh CannonsSouth Melbourne FC</t>
  </si>
  <si>
    <t>24/07/2026Preston LionsBentleigh Greens</t>
  </si>
  <si>
    <t>24/07/2026Gimhae CityChungbuk Cheongju</t>
  </si>
  <si>
    <t>24/07/2026Seoul E-LandCheonan City</t>
  </si>
  <si>
    <t>24/07/2026VolsungurGrindavik</t>
  </si>
  <si>
    <t>24/07/2026Cobh RamblersBray Wanderers</t>
  </si>
  <si>
    <t>24/07/2026Kerry FCFinn Harps</t>
  </si>
  <si>
    <t>24/07/2026Treaty UnitedAthlone Town</t>
  </si>
  <si>
    <t>24/07/2026UC DublinCork City</t>
  </si>
  <si>
    <t>24/07/2026St Patrick's AthleticDundalk</t>
  </si>
  <si>
    <t>24/07/2026CS 2 de MayoRubio Nu</t>
  </si>
  <si>
    <t>24/07/2026Fjolnir Haukar</t>
  </si>
  <si>
    <t>24/07/2026Gimnasia MendozaCentral Cordoba SDE</t>
  </si>
  <si>
    <t>24/07/2026Hviti RiddarinnKari</t>
  </si>
  <si>
    <t>24/07/2026Alianza AtleticoCSD Santa Rosa</t>
  </si>
  <si>
    <t>24/07/2026Deportes QuindioUniversitario Popayan</t>
  </si>
  <si>
    <t>24/07/2026Cerro PortenoSportivo Trinidense</t>
  </si>
  <si>
    <t>24/07/2026Racing AvellanedaGimnasia La Plata</t>
  </si>
  <si>
    <t>24/07/2026Velez SarsfieldInstituto de Cordoba</t>
  </si>
  <si>
    <t>24/07/2026HFX WanderersSupra du Quebec</t>
  </si>
  <si>
    <t>24/07/2026Union La CaleraEverton de Vina</t>
  </si>
  <si>
    <t xml:space="preserve"> - </t>
  </si>
  <si>
    <t>24/07/2026Nacional De FootballClub Atletico Progreso</t>
  </si>
  <si>
    <t>24/07/2026Tigres FCLeones FC</t>
  </si>
  <si>
    <t>24/07/2026New York Red Bulls IICrown Legacy</t>
  </si>
  <si>
    <t>0 - 3</t>
  </si>
  <si>
    <t>24/07/2026LlanerosDeportivo Pereira</t>
  </si>
  <si>
    <t>24/07/202600</t>
  </si>
  <si>
    <t>24/07/2026Atletico HuracanBanfield</t>
  </si>
  <si>
    <t>24/07/2026CA PlatenseUnion de Santa Fe</t>
  </si>
  <si>
    <t>24/07/2026Colo ColoDeportes Limache</t>
  </si>
  <si>
    <t>24/07/2026Deportes IquiqueDeportes Temuco</t>
  </si>
  <si>
    <t>24/07/2026Deportivo CaliJaguares de Cordoba</t>
  </si>
  <si>
    <t>24/07/2026Arabe UnidoPlaza Amador</t>
  </si>
  <si>
    <t>24/07/2026Universitario de DeportesCusco FC</t>
  </si>
  <si>
    <t>24/07/2026Vancouver LangleyCavalry FC</t>
  </si>
  <si>
    <t>Degerfors IF</t>
  </si>
  <si>
    <t>Mirassol SP</t>
  </si>
  <si>
    <t>Talleres de Cordoba</t>
  </si>
  <si>
    <t>Estudiantes de BA</t>
  </si>
  <si>
    <t>Ciudad de Bolivar</t>
  </si>
  <si>
    <t>Atletico de Rafaela</t>
  </si>
  <si>
    <t>CA Temperley</t>
  </si>
  <si>
    <t>Club Atletico Colon</t>
  </si>
  <si>
    <t>Primera B Metropolitana</t>
  </si>
  <si>
    <t>Sportivo Dock Sud</t>
  </si>
  <si>
    <t>CSD Liniers</t>
  </si>
  <si>
    <t>CA Ituzaingo</t>
  </si>
  <si>
    <t>Sportivo Italiano</t>
  </si>
  <si>
    <t>Villa Dalmine</t>
  </si>
  <si>
    <t>San Martin De Burzaco</t>
  </si>
  <si>
    <t>Club Atl√©tico Brown</t>
  </si>
  <si>
    <t>Club Comunicaciones</t>
  </si>
  <si>
    <t>Arsenal de Sarandi</t>
  </si>
  <si>
    <t>Deportivo Merlo</t>
  </si>
  <si>
    <t>CA Villa San Carlos</t>
  </si>
  <si>
    <t>Deportivo Espanol</t>
  </si>
  <si>
    <t>CA Lugano</t>
  </si>
  <si>
    <t>CA Victoriano Arenas</t>
  </si>
  <si>
    <t>JJ Urquiza</t>
  </si>
  <si>
    <t>Canuelas FC</t>
  </si>
  <si>
    <t>Deportivo Muniz</t>
  </si>
  <si>
    <t>Defensores de Belgrano VR</t>
  </si>
  <si>
    <t>Gimnasia Chivilcoy</t>
  </si>
  <si>
    <t>Costa Brava</t>
  </si>
  <si>
    <t>Deportivo Rincon</t>
  </si>
  <si>
    <t>CA Independiente Women</t>
  </si>
  <si>
    <t>Myanmar</t>
  </si>
  <si>
    <t>Malaysia</t>
  </si>
  <si>
    <t>Laos</t>
  </si>
  <si>
    <t>Thailand</t>
  </si>
  <si>
    <t>Queanbeyan City FC</t>
  </si>
  <si>
    <t>SD Raiders FC</t>
  </si>
  <si>
    <t>Spirit FC</t>
  </si>
  <si>
    <t>APIA Leichhardt Tigers</t>
  </si>
  <si>
    <t>UNSW</t>
  </si>
  <si>
    <t>St George</t>
  </si>
  <si>
    <t>Sydney U21</t>
  </si>
  <si>
    <t>St George City</t>
  </si>
  <si>
    <t>Weston Workers</t>
  </si>
  <si>
    <t>Adamstown Rosebud</t>
  </si>
  <si>
    <t>Charlestown City Blues</t>
  </si>
  <si>
    <t>Edgeworth FC</t>
  </si>
  <si>
    <t>Gold Coast United</t>
  </si>
  <si>
    <t>Croydon Kings</t>
  </si>
  <si>
    <t>White City</t>
  </si>
  <si>
    <t>Adelaide United U21</t>
  </si>
  <si>
    <t>North Eastern MetroStars</t>
  </si>
  <si>
    <t>Melbourne City Reserves</t>
  </si>
  <si>
    <t>Avondale Heights</t>
  </si>
  <si>
    <t>Perth RedStar</t>
  </si>
  <si>
    <t>Perth Azzurri</t>
  </si>
  <si>
    <t>Sorrento</t>
  </si>
  <si>
    <t>Stirling Lions</t>
  </si>
  <si>
    <t>Olympic Kingsway SC</t>
  </si>
  <si>
    <t>Port Melbourne</t>
  </si>
  <si>
    <t>Northcote City</t>
  </si>
  <si>
    <t>Manningham United</t>
  </si>
  <si>
    <t>Melbourne Knights</t>
  </si>
  <si>
    <t>Brunswick Juventus</t>
  </si>
  <si>
    <t>North Geelong Warriors</t>
  </si>
  <si>
    <t>Moreland City</t>
  </si>
  <si>
    <t xml:space="preserve">Werribee City </t>
  </si>
  <si>
    <t>Goulburn Valley Suns</t>
  </si>
  <si>
    <t>Springvale White Eagles</t>
  </si>
  <si>
    <t>Altona City</t>
  </si>
  <si>
    <t>Whittlesea United SC</t>
  </si>
  <si>
    <t>Taringa Rovers</t>
  </si>
  <si>
    <t>Pine Hills</t>
  </si>
  <si>
    <t>Grange Thistle</t>
  </si>
  <si>
    <t>Moreton City Reserves</t>
  </si>
  <si>
    <t>SWQ Thunder</t>
  </si>
  <si>
    <t>Caloundra FC</t>
  </si>
  <si>
    <t>Virginia United</t>
  </si>
  <si>
    <t>Brisbane Knights</t>
  </si>
  <si>
    <t>Adelaide Raiders</t>
  </si>
  <si>
    <t>Fulham United FC</t>
  </si>
  <si>
    <t>Modbury Jets SC</t>
  </si>
  <si>
    <t>Adelaide Victory</t>
  </si>
  <si>
    <t>The Cove FC</t>
  </si>
  <si>
    <t>Adelaide Cobras</t>
  </si>
  <si>
    <t>Adelaide Blue Eagles</t>
  </si>
  <si>
    <t>Plympton FC</t>
  </si>
  <si>
    <t>Ghan Kilburn SC</t>
  </si>
  <si>
    <t>Adelaide Titans</t>
  </si>
  <si>
    <t>Western Strikers</t>
  </si>
  <si>
    <t>Angle Vale</t>
  </si>
  <si>
    <t>Pontian Eagles</t>
  </si>
  <si>
    <t>Barossa United</t>
  </si>
  <si>
    <t>Modbury Vista</t>
  </si>
  <si>
    <t>Gawler SC</t>
  </si>
  <si>
    <t>Port Adelaide SC</t>
  </si>
  <si>
    <t>Seaford Rangers FC</t>
  </si>
  <si>
    <t>Adelaide University SC</t>
  </si>
  <si>
    <t>Vipers FC Adelaide Reserves</t>
  </si>
  <si>
    <t>Noarlunga United</t>
  </si>
  <si>
    <t>Elizabeth Grove</t>
  </si>
  <si>
    <t>Northern Demons</t>
  </si>
  <si>
    <t>Salisbury Inter</t>
  </si>
  <si>
    <t>Elizabeth Downs</t>
  </si>
  <si>
    <t>Mandurah City</t>
  </si>
  <si>
    <t>Inglewood United</t>
  </si>
  <si>
    <t>Murdoch University Melville</t>
  </si>
  <si>
    <t>Gwelup Croatia SC</t>
  </si>
  <si>
    <t>Quinns FC</t>
  </si>
  <si>
    <t>Cockburn City</t>
  </si>
  <si>
    <t>Subiaco AFC</t>
  </si>
  <si>
    <t>Floreat Athena</t>
  </si>
  <si>
    <t>UWA-Nedlands FC</t>
  </si>
  <si>
    <t>Curtin University SC</t>
  </si>
  <si>
    <t>Kingsley FC</t>
  </si>
  <si>
    <t>Joondalup City</t>
  </si>
  <si>
    <t>Mandurah City Reserves</t>
  </si>
  <si>
    <t>Inglewood United Reserves</t>
  </si>
  <si>
    <t>Murdoch University Melville Reserves</t>
  </si>
  <si>
    <t>Gwelup Croatia SC Reserves</t>
  </si>
  <si>
    <t>Quinns FC Reserves</t>
  </si>
  <si>
    <t>Subiaco AFC Reserves</t>
  </si>
  <si>
    <t>Floreat Athena Reserves</t>
  </si>
  <si>
    <t>Curtin University SC Reserves</t>
  </si>
  <si>
    <t>Kingsley FC Reserves</t>
  </si>
  <si>
    <t>Joondalup City Reserves</t>
  </si>
  <si>
    <t>New Lambton FC</t>
  </si>
  <si>
    <t>Lake Macquarie City</t>
  </si>
  <si>
    <t>Newcastle Croatia</t>
  </si>
  <si>
    <t>Singleton Strikers FC</t>
  </si>
  <si>
    <t>South Cardiff</t>
  </si>
  <si>
    <t>Dudley Redhead</t>
  </si>
  <si>
    <t>West Wallsend SC</t>
  </si>
  <si>
    <t>Toronto Awaba FC</t>
  </si>
  <si>
    <t>Wallsend FC Reserves</t>
  </si>
  <si>
    <t>Cessnock City Reserves</t>
  </si>
  <si>
    <t>West Wallsend SC Reserves</t>
  </si>
  <si>
    <t>Toronto Awaba FC Reserves</t>
  </si>
  <si>
    <t>Maitland FC Reserves</t>
  </si>
  <si>
    <t>Broadmeadow Magic Reserves</t>
  </si>
  <si>
    <t>Valentine Phoenix Reserves</t>
  </si>
  <si>
    <t>Charlestown City Blues Reserves</t>
  </si>
  <si>
    <t>Hakoah Sydney City</t>
  </si>
  <si>
    <t>Rydalmere Lions FC</t>
  </si>
  <si>
    <t>Macarthur Rams</t>
  </si>
  <si>
    <t>Hurstville ZFC</t>
  </si>
  <si>
    <t>Northern Tigers</t>
  </si>
  <si>
    <t>Blacktown Spartans</t>
  </si>
  <si>
    <t>Bankstown City Lions</t>
  </si>
  <si>
    <t>Bankstown Berries</t>
  </si>
  <si>
    <t>Dulwich Hill</t>
  </si>
  <si>
    <t>Western City Rangers</t>
  </si>
  <si>
    <t>Inter Lions</t>
  </si>
  <si>
    <t>Prospect United</t>
  </si>
  <si>
    <t>Newcastle Jets U21</t>
  </si>
  <si>
    <t>Hills Brumbies</t>
  </si>
  <si>
    <t>Bankstown United FC</t>
  </si>
  <si>
    <t>Granville Rage</t>
  </si>
  <si>
    <t>Hawkesbury City SC</t>
  </si>
  <si>
    <t>Parramatta</t>
  </si>
  <si>
    <t>South Coast Flame</t>
  </si>
  <si>
    <t>Stanmore Hawks</t>
  </si>
  <si>
    <t>Camden Tigers</t>
  </si>
  <si>
    <t>Nepean FC</t>
  </si>
  <si>
    <t>Gold Coast United Women</t>
  </si>
  <si>
    <t>Sunshine Coast Women</t>
  </si>
  <si>
    <t>Souths United NPL Women</t>
  </si>
  <si>
    <t>Gold Coast Knights Women</t>
  </si>
  <si>
    <t>Brisbane Roar NTC Women</t>
  </si>
  <si>
    <t>North West Sydney Women</t>
  </si>
  <si>
    <t>Hills Brumbies Women</t>
  </si>
  <si>
    <t>UNSW Women</t>
  </si>
  <si>
    <t>APIA Leichhardt Tigers Women</t>
  </si>
  <si>
    <t>Riverside Olympic Women</t>
  </si>
  <si>
    <t>Kingborough Lions Women</t>
  </si>
  <si>
    <t>Essendon Royals SC Women</t>
  </si>
  <si>
    <t>Melbourne Victory Reserves Women</t>
  </si>
  <si>
    <t>South Melbourne Women</t>
  </si>
  <si>
    <t>Bulleen Lions Women</t>
  </si>
  <si>
    <t>Bentleigh Greens Women</t>
  </si>
  <si>
    <t>Melbourne City Reserves Women</t>
  </si>
  <si>
    <t>Heidelberg United Women</t>
  </si>
  <si>
    <t>Avondale Heights Women</t>
  </si>
  <si>
    <t>Boroondara Eagles Women</t>
  </si>
  <si>
    <t>Spring Hills Women</t>
  </si>
  <si>
    <t>Perth RedStar Women</t>
  </si>
  <si>
    <t>Balcatta Women</t>
  </si>
  <si>
    <t>North Eastern MetroStars Women</t>
  </si>
  <si>
    <t>Flinders United Women</t>
  </si>
  <si>
    <t>Charlestown City Blues Women</t>
  </si>
  <si>
    <t>Adamstown Rosebud Women</t>
  </si>
  <si>
    <t>Newcastle Olympic Women</t>
  </si>
  <si>
    <t>Broadmeadow Magic Women</t>
  </si>
  <si>
    <t>Virginia United Women</t>
  </si>
  <si>
    <t>Moreton City Excelsior Women</t>
  </si>
  <si>
    <t>Mitchelton Women</t>
  </si>
  <si>
    <t>Logan Lightning Women</t>
  </si>
  <si>
    <t>North Lakes United Women</t>
  </si>
  <si>
    <t>Palm Beach Sharks SC Women</t>
  </si>
  <si>
    <t>Grange Thistle Women</t>
  </si>
  <si>
    <t>Caboolture FC Women</t>
  </si>
  <si>
    <t>Dandenong Thunder U23</t>
  </si>
  <si>
    <t>Altona Magic U23</t>
  </si>
  <si>
    <t>APIA Leichhardt Tigers U20</t>
  </si>
  <si>
    <t>UNSW U20</t>
  </si>
  <si>
    <t>St George U20</t>
  </si>
  <si>
    <t>Sydney FC U20</t>
  </si>
  <si>
    <t>St George City U20</t>
  </si>
  <si>
    <t>Sydney United U20</t>
  </si>
  <si>
    <t>Hakoah Sydney City East U20</t>
  </si>
  <si>
    <t>Rydalmere Lions FC U20</t>
  </si>
  <si>
    <t>Macarthur Rams U20</t>
  </si>
  <si>
    <t>Hurstville ZFC U20</t>
  </si>
  <si>
    <t>Northern Tigers U20</t>
  </si>
  <si>
    <t>Blacktown Spartans U20</t>
  </si>
  <si>
    <t>Bankstown City Lions U20</t>
  </si>
  <si>
    <t>Bankstown Berries U20</t>
  </si>
  <si>
    <t>Dulwich Hill U20</t>
  </si>
  <si>
    <t>Western City Rangers U20</t>
  </si>
  <si>
    <t>Inter Lions U20</t>
  </si>
  <si>
    <t>Prospect United U20</t>
  </si>
  <si>
    <t>Newcastle Jets U20</t>
  </si>
  <si>
    <t>Hills Brumbies U20</t>
  </si>
  <si>
    <t>SD Raiders FC U20</t>
  </si>
  <si>
    <t>Marconi Stallions U20</t>
  </si>
  <si>
    <t>Spirit FC U20</t>
  </si>
  <si>
    <t>Western Sydney Wanderers U20</t>
  </si>
  <si>
    <t>Rockdale City Suns U20</t>
  </si>
  <si>
    <t>Sutherland Sharks U20</t>
  </si>
  <si>
    <t>Wollongong Wolves U20</t>
  </si>
  <si>
    <t>Blacktown City U20</t>
  </si>
  <si>
    <t>Perth Glory U23</t>
  </si>
  <si>
    <t>Dianella White Eagle U23</t>
  </si>
  <si>
    <t>Perth RedStar U23</t>
  </si>
  <si>
    <t>Balcatta U23</t>
  </si>
  <si>
    <t>Perth SC U23</t>
  </si>
  <si>
    <t>Bayswater City U23</t>
  </si>
  <si>
    <t>Stirling Lions U23</t>
  </si>
  <si>
    <t>Armadale U23</t>
  </si>
  <si>
    <t>Western Knights U23</t>
  </si>
  <si>
    <t>Olympic Kingsway SC U23</t>
  </si>
  <si>
    <t>Gold Coast Knights U23</t>
  </si>
  <si>
    <t>Gold Coast United U23</t>
  </si>
  <si>
    <t>Belconnen United U23</t>
  </si>
  <si>
    <t>O'Connor Knights U23</t>
  </si>
  <si>
    <t>Cooma Tigers U23</t>
  </si>
  <si>
    <t>SV Wals Grunau</t>
  </si>
  <si>
    <t>Austria Salzburg</t>
  </si>
  <si>
    <t>FC Lustenau</t>
  </si>
  <si>
    <t>FC Kitzbuhel</t>
  </si>
  <si>
    <t>SR Donaufeld</t>
  </si>
  <si>
    <t>Grazer AK</t>
  </si>
  <si>
    <t>Union Dietach</t>
  </si>
  <si>
    <t>SK Bischofshofen</t>
  </si>
  <si>
    <t>Oberwart</t>
  </si>
  <si>
    <t>Red Bull Salzburg</t>
  </si>
  <si>
    <t>SC Kalsdorf</t>
  </si>
  <si>
    <t>LASK Linz</t>
  </si>
  <si>
    <t>VFB Hohenems</t>
  </si>
  <si>
    <t>WSC Hertha Wels</t>
  </si>
  <si>
    <t>Vortuna Bad Leonfelden</t>
  </si>
  <si>
    <t>Bregenz</t>
  </si>
  <si>
    <t>Parndorf</t>
  </si>
  <si>
    <t>Kremser SC</t>
  </si>
  <si>
    <t>Austria Lustenau</t>
  </si>
  <si>
    <t>Mattersburg</t>
  </si>
  <si>
    <t>First Vienna</t>
  </si>
  <si>
    <t>SK Vorwarts Steyr</t>
  </si>
  <si>
    <t>SV Kuchl</t>
  </si>
  <si>
    <t>Kapfenberger SV</t>
  </si>
  <si>
    <t>FC Smorgon</t>
  </si>
  <si>
    <t>FC Gomel Reserves</t>
  </si>
  <si>
    <t>FC Volna Pinsk</t>
  </si>
  <si>
    <t>FC Orsha</t>
  </si>
  <si>
    <t>Niva Dolbizno</t>
  </si>
  <si>
    <t>Ostrovets FC</t>
  </si>
  <si>
    <t>Soligorsk</t>
  </si>
  <si>
    <t>FC Slutsk</t>
  </si>
  <si>
    <t>Belshina Bobruisk</t>
  </si>
  <si>
    <t>FC Minsk</t>
  </si>
  <si>
    <t>Isloch</t>
  </si>
  <si>
    <t>Baranovichi</t>
  </si>
  <si>
    <t>FC Gomel</t>
  </si>
  <si>
    <t>FC Vitebsk</t>
  </si>
  <si>
    <t>Torpedo Zhodino</t>
  </si>
  <si>
    <t>Dnepr Mogilev</t>
  </si>
  <si>
    <t>Guabira</t>
  </si>
  <si>
    <t>Ferroviaria SP</t>
  </si>
  <si>
    <t>Maranhao</t>
  </si>
  <si>
    <t>Confianca SE</t>
  </si>
  <si>
    <t>Itabaiana SE</t>
  </si>
  <si>
    <t>Anapolis GO</t>
  </si>
  <si>
    <t>Nacional AM</t>
  </si>
  <si>
    <t>Portuguesa SP</t>
  </si>
  <si>
    <t>Uberlandia MG</t>
  </si>
  <si>
    <t>Democrata SL</t>
  </si>
  <si>
    <t>CA Patrocinense</t>
  </si>
  <si>
    <t>Uberaba</t>
  </si>
  <si>
    <t>Mamore MG</t>
  </si>
  <si>
    <t>Vila Real CE</t>
  </si>
  <si>
    <t>Limoeiro</t>
  </si>
  <si>
    <t>Portuguesa Londrinense</t>
  </si>
  <si>
    <t>PSTC PR</t>
  </si>
  <si>
    <t>Tupy GO</t>
  </si>
  <si>
    <t>Trindade AC</t>
  </si>
  <si>
    <t>Gremio Anapolis GO</t>
  </si>
  <si>
    <t>Morrinhos FC</t>
  </si>
  <si>
    <t>Linhares</t>
  </si>
  <si>
    <t>Primavera SP</t>
  </si>
  <si>
    <t>Oeste</t>
  </si>
  <si>
    <t>EC Sao Bernardo SP</t>
  </si>
  <si>
    <t>Mixto MT Women</t>
  </si>
  <si>
    <t>Palmeiras Women</t>
  </si>
  <si>
    <t>Minas Icesp DF Women</t>
  </si>
  <si>
    <t>Ceara Women</t>
  </si>
  <si>
    <t>Taubate SP Women</t>
  </si>
  <si>
    <t>Sport Recife Women</t>
  </si>
  <si>
    <t>UDA AL Women</t>
  </si>
  <si>
    <t>Atlanta Doce Mel EC Women</t>
  </si>
  <si>
    <t>Vila Nova ES Women</t>
  </si>
  <si>
    <t>Paysandu PA Women</t>
  </si>
  <si>
    <t>JC Futbol Clube AM Women</t>
  </si>
  <si>
    <t>Sociedade Acao Women</t>
  </si>
  <si>
    <t>Perolas Negras Women</t>
  </si>
  <si>
    <t>Canoense Al U20</t>
  </si>
  <si>
    <t>Jacyoba AC U20</t>
  </si>
  <si>
    <t>Independente Atalaia U20</t>
  </si>
  <si>
    <t>Murici U20</t>
  </si>
  <si>
    <t>Guarani Paripueira U20</t>
  </si>
  <si>
    <t>Ponte Preta AL U20</t>
  </si>
  <si>
    <t>ASA U20</t>
  </si>
  <si>
    <t>Rio Largo FC U20</t>
  </si>
  <si>
    <t>Desportiva Alianca U20</t>
  </si>
  <si>
    <t>Concordia AC U20</t>
  </si>
  <si>
    <t>Brusque FC U20</t>
  </si>
  <si>
    <t>Anjos do Ceu U20</t>
  </si>
  <si>
    <t>Pague Menos U20</t>
  </si>
  <si>
    <t>Ferroviario CE U20</t>
  </si>
  <si>
    <t>Fortaleza EC U20</t>
  </si>
  <si>
    <t>Sertaozinho SP U20</t>
  </si>
  <si>
    <t>America SP U20</t>
  </si>
  <si>
    <t>Corinthians U20</t>
  </si>
  <si>
    <t>Itapirense U20</t>
  </si>
  <si>
    <t>Novorizontino SP U20</t>
  </si>
  <si>
    <t>Santo Andre SP U20</t>
  </si>
  <si>
    <t>Botev Vratsa</t>
  </si>
  <si>
    <t>Nesebar</t>
  </si>
  <si>
    <t>Etar 1924</t>
  </si>
  <si>
    <t>Sportist Svoge</t>
  </si>
  <si>
    <t>Montana</t>
  </si>
  <si>
    <t>FC Fratria</t>
  </si>
  <si>
    <t>Marek Dupnitsa</t>
  </si>
  <si>
    <t>Lokomotiv Gorna Oryahovitsa</t>
  </si>
  <si>
    <t>Chernomorets Burgas</t>
  </si>
  <si>
    <t>Yantra Gabrovo</t>
  </si>
  <si>
    <t>Spartak Pleven</t>
  </si>
  <si>
    <t>Universidad de Concepcion</t>
  </si>
  <si>
    <t>CD Uni Catolica Santiago</t>
  </si>
  <si>
    <t>CD La Serena</t>
  </si>
  <si>
    <t>San Luis Quillota</t>
  </si>
  <si>
    <t>Deportes Santa Cruz</t>
  </si>
  <si>
    <t>Santiago Wanderers Women</t>
  </si>
  <si>
    <t>Universidad de Chile Women</t>
  </si>
  <si>
    <t>Union Espanola Guayaquil Women</t>
  </si>
  <si>
    <t>Colo Colo Women</t>
  </si>
  <si>
    <t>Universidad Catolica Women</t>
  </si>
  <si>
    <t>Palestino Women</t>
  </si>
  <si>
    <t>Tianjin Teda</t>
  </si>
  <si>
    <t>Liaoning Tieren</t>
  </si>
  <si>
    <t>Ningbo Professional</t>
  </si>
  <si>
    <t>Guandong GZ-Power FC</t>
  </si>
  <si>
    <t>Wuxi Wugou</t>
  </si>
  <si>
    <t>Hebei KungFu</t>
  </si>
  <si>
    <t>Dalian Yingbo Reserves</t>
  </si>
  <si>
    <t>Guangzhou Dandelion Alpha</t>
  </si>
  <si>
    <t>Yichun Grand Tiger</t>
  </si>
  <si>
    <t>Shandong Luneng Taishan Reserves</t>
  </si>
  <si>
    <t>Guizhou Zhicheng</t>
  </si>
  <si>
    <t>Jiangxi Liansheng FC</t>
  </si>
  <si>
    <t>Boyaca Chico</t>
  </si>
  <si>
    <t>Millonarios FC</t>
  </si>
  <si>
    <t>Atletico Bucaramanga</t>
  </si>
  <si>
    <t>Atletico Bucaramanga Women</t>
  </si>
  <si>
    <t>Llaneros Women</t>
  </si>
  <si>
    <t>Cortulua Women</t>
  </si>
  <si>
    <t>Orsomarso Women</t>
  </si>
  <si>
    <t>Junior FC Women</t>
  </si>
  <si>
    <t>Millonarios FC Women</t>
  </si>
  <si>
    <t>CS Cartagines</t>
  </si>
  <si>
    <t>Inter San Carlos</t>
  </si>
  <si>
    <t>Sporting San Jose</t>
  </si>
  <si>
    <t>LD Alajuelense</t>
  </si>
  <si>
    <t>Fastav Zlin</t>
  </si>
  <si>
    <t>Banik Ostrava</t>
  </si>
  <si>
    <t>Teplice</t>
  </si>
  <si>
    <t>Bohemians 1905</t>
  </si>
  <si>
    <t>Slovan Liberec</t>
  </si>
  <si>
    <t>MFK Karvina</t>
  </si>
  <si>
    <t>Mlada Boleslav</t>
  </si>
  <si>
    <t>Zbrojovka Brno</t>
  </si>
  <si>
    <t>Sparta Prague</t>
  </si>
  <si>
    <t>Opava</t>
  </si>
  <si>
    <t>SK Lisen</t>
  </si>
  <si>
    <t>FC Vratimov</t>
  </si>
  <si>
    <t>MFK Havirov</t>
  </si>
  <si>
    <t>TJ Tatran Bohunice</t>
  </si>
  <si>
    <t>CSK Uhersky Brod</t>
  </si>
  <si>
    <t>FK Blansko</t>
  </si>
  <si>
    <t>Velka Bites</t>
  </si>
  <si>
    <t>SFK Vrchovina</t>
  </si>
  <si>
    <t>Bridlicna</t>
  </si>
  <si>
    <t>Hlucin</t>
  </si>
  <si>
    <t>Hluk</t>
  </si>
  <si>
    <t>Brumov</t>
  </si>
  <si>
    <t>Holesov</t>
  </si>
  <si>
    <t>Slavicin</t>
  </si>
  <si>
    <t>SK Stonava</t>
  </si>
  <si>
    <t>Polanka</t>
  </si>
  <si>
    <t>Sokol Lanzhot</t>
  </si>
  <si>
    <t>Dosta Bystrc</t>
  </si>
  <si>
    <t>Sternberk</t>
  </si>
  <si>
    <t>Jiskra Rymarov</t>
  </si>
  <si>
    <t>Brondby</t>
  </si>
  <si>
    <t>Hvidovre IF</t>
  </si>
  <si>
    <t>Vendsyssel</t>
  </si>
  <si>
    <t>Esbjerg</t>
  </si>
  <si>
    <t>Kolding IF</t>
  </si>
  <si>
    <t>Fredericia</t>
  </si>
  <si>
    <t>HB Koge</t>
  </si>
  <si>
    <t>ASA Aarhus Women</t>
  </si>
  <si>
    <t>AGF Aarhus Women</t>
  </si>
  <si>
    <t>FC Midtjylland Women</t>
  </si>
  <si>
    <t>Brondby Women</t>
  </si>
  <si>
    <t>22 de Julio</t>
  </si>
  <si>
    <t>Deportivo Ibarra Women</t>
  </si>
  <si>
    <t>CSD Macara Women</t>
  </si>
  <si>
    <t>El Nacional Women</t>
  </si>
  <si>
    <t>Independiente del Valle Women</t>
  </si>
  <si>
    <t>LDU Quito Women</t>
  </si>
  <si>
    <t>Barcelona SC Women</t>
  </si>
  <si>
    <t>Quito FC Women</t>
  </si>
  <si>
    <t>Espuce Women</t>
  </si>
  <si>
    <t>Universidad Catolica del Ecuador Women</t>
  </si>
  <si>
    <t>Emelec Women</t>
  </si>
  <si>
    <t>Atletico Balboa</t>
  </si>
  <si>
    <t>Inter FA</t>
  </si>
  <si>
    <t>CD Cacahuatique</t>
  </si>
  <si>
    <t>AD Isidro Metapan</t>
  </si>
  <si>
    <t>CD Inca</t>
  </si>
  <si>
    <t>Alianza El Salvador</t>
  </si>
  <si>
    <t>Nomme Kalju II</t>
  </si>
  <si>
    <t>Estham United</t>
  </si>
  <si>
    <t>FC Kose</t>
  </si>
  <si>
    <t>Spartak Myjava Women</t>
  </si>
  <si>
    <t>Vaasa PS</t>
  </si>
  <si>
    <t>Haka</t>
  </si>
  <si>
    <t>Mikkelin Palloilijat</t>
  </si>
  <si>
    <t>Seinajoen JK II</t>
  </si>
  <si>
    <t>EIF</t>
  </si>
  <si>
    <t>PK-35 VJS</t>
  </si>
  <si>
    <t>JJK Jyvaskyla</t>
  </si>
  <si>
    <t>Salon Palloilijat</t>
  </si>
  <si>
    <t>Atlantis</t>
  </si>
  <si>
    <t>Helsingin Palloseura</t>
  </si>
  <si>
    <t>Honka</t>
  </si>
  <si>
    <t>Grankulla IFK</t>
  </si>
  <si>
    <t>Huima</t>
  </si>
  <si>
    <t>Seinajoen JK III</t>
  </si>
  <si>
    <t>Musan Salama</t>
  </si>
  <si>
    <t>EPS FC</t>
  </si>
  <si>
    <t>Jakobstads BK</t>
  </si>
  <si>
    <t>Vaasa PS II</t>
  </si>
  <si>
    <t>Reipas Lahti</t>
  </si>
  <si>
    <t>Myllykosken</t>
  </si>
  <si>
    <t>FC Kiffen</t>
  </si>
  <si>
    <t>HIFK II</t>
  </si>
  <si>
    <t>Tampere United II</t>
  </si>
  <si>
    <t>FC Lasten</t>
  </si>
  <si>
    <t>EuPa</t>
  </si>
  <si>
    <t>Littoisten Ty√∂v√§en Urheilijat</t>
  </si>
  <si>
    <t>Kumu</t>
  </si>
  <si>
    <t>Mikkelin Kissat</t>
  </si>
  <si>
    <t>Sudet Kouvola</t>
  </si>
  <si>
    <t>HaPK</t>
  </si>
  <si>
    <t>TP-49</t>
  </si>
  <si>
    <t>Ylojarvi United</t>
  </si>
  <si>
    <t>LAUTP II</t>
  </si>
  <si>
    <t>LAUTP</t>
  </si>
  <si>
    <t>Peimari United</t>
  </si>
  <si>
    <t>Salon Palloilijat II</t>
  </si>
  <si>
    <t>IFK Mariehamn II</t>
  </si>
  <si>
    <t>PiPS</t>
  </si>
  <si>
    <t>Virkia Lapua</t>
  </si>
  <si>
    <t>Saaripotku</t>
  </si>
  <si>
    <t>Aaland United Women</t>
  </si>
  <si>
    <t>VIFK Vaasa Women</t>
  </si>
  <si>
    <t>HPS Women</t>
  </si>
  <si>
    <t>Ilves Women</t>
  </si>
  <si>
    <t>IF Gnistan Women</t>
  </si>
  <si>
    <t>Kuopio PS Women</t>
  </si>
  <si>
    <t>PK-35 Vantaa Women</t>
  </si>
  <si>
    <t>HJK Helsinki Women</t>
  </si>
  <si>
    <t>Dinamo Tbilisi II</t>
  </si>
  <si>
    <t>FC Spaeri</t>
  </si>
  <si>
    <t>FC Gonio</t>
  </si>
  <si>
    <t>Meshakhte Tkibuli</t>
  </si>
  <si>
    <t>FC Iberia Tbilisi</t>
  </si>
  <si>
    <t>FC Kolkheti Poti</t>
  </si>
  <si>
    <t>Aragvi Dusheti</t>
  </si>
  <si>
    <t>FC Irao</t>
  </si>
  <si>
    <t>Dinamo Batumi</t>
  </si>
  <si>
    <t>FC Gori</t>
  </si>
  <si>
    <t>FC Sioni Bolnisi</t>
  </si>
  <si>
    <t>BFC Preussen</t>
  </si>
  <si>
    <t>RSV Eintracht 1949</t>
  </si>
  <si>
    <t>Hertha BSC II</t>
  </si>
  <si>
    <t>Chemnitzer</t>
  </si>
  <si>
    <t>Magdeburg II</t>
  </si>
  <si>
    <t>SV Tasmania Berlin</t>
  </si>
  <si>
    <t>Erzgebirge Aue</t>
  </si>
  <si>
    <t>VSG Altglienicke</t>
  </si>
  <si>
    <t>Tus Dassendorf</t>
  </si>
  <si>
    <t>Etsv Hamburg</t>
  </si>
  <si>
    <t>FC Teutonia 05</t>
  </si>
  <si>
    <t>Concordia Hamburg</t>
  </si>
  <si>
    <t>FC Suderelbe</t>
  </si>
  <si>
    <t>Altona 93</t>
  </si>
  <si>
    <t>FSV Stadeln</t>
  </si>
  <si>
    <t>ASV Neumarkt</t>
  </si>
  <si>
    <t>Bayern Hof</t>
  </si>
  <si>
    <t>Jahn Regensburg II</t>
  </si>
  <si>
    <t>TSV Nordlingen</t>
  </si>
  <si>
    <t>FC Deisenhofen</t>
  </si>
  <si>
    <t>SV Kirschanschoering</t>
  </si>
  <si>
    <t>TuS Geretsried</t>
  </si>
  <si>
    <t>San Pedro (GTM)</t>
  </si>
  <si>
    <t>Club Xelaju</t>
  </si>
  <si>
    <t>Aurora FC</t>
  </si>
  <si>
    <t>Deportivo Guastatoya</t>
  </si>
  <si>
    <t>Deportivo Malacateco</t>
  </si>
  <si>
    <t>Coban Imperial</t>
  </si>
  <si>
    <t>AFF Palin</t>
  </si>
  <si>
    <t>Deportivo Sacachispas</t>
  </si>
  <si>
    <t>San Benito</t>
  </si>
  <si>
    <t>CD Mictlan</t>
  </si>
  <si>
    <t>Quiche</t>
  </si>
  <si>
    <t>Juventud Copalera</t>
  </si>
  <si>
    <t>Kisvarda FC</t>
  </si>
  <si>
    <t>Budapest Honved</t>
  </si>
  <si>
    <t>UFC Nagykanizsa</t>
  </si>
  <si>
    <t>Diosgyor VTK</t>
  </si>
  <si>
    <t>BVSC</t>
  </si>
  <si>
    <t>Kazincbarcikai SC</t>
  </si>
  <si>
    <t>FC Ajka</t>
  </si>
  <si>
    <t>Kecskemeti TE</t>
  </si>
  <si>
    <t>MOL Fehervar</t>
  </si>
  <si>
    <t>Kozarmisleny SE</t>
  </si>
  <si>
    <t>Tiszakecske FC</t>
  </si>
  <si>
    <t>Szeged</t>
  </si>
  <si>
    <t>Nyiregyhaza Spartacus II</t>
  </si>
  <si>
    <t>Diosgyori VTK II</t>
  </si>
  <si>
    <t>Szegedi VSE</t>
  </si>
  <si>
    <t>Vasas SC II</t>
  </si>
  <si>
    <t>Zalaegerszegi TE II</t>
  </si>
  <si>
    <t>Veszprem FC</t>
  </si>
  <si>
    <t>Bicskei TC</t>
  </si>
  <si>
    <t>Puskas Academy II</t>
  </si>
  <si>
    <t>Debreceni II</t>
  </si>
  <si>
    <t>Hajdunanas</t>
  </si>
  <si>
    <t>Erdi VSE</t>
  </si>
  <si>
    <t>Budaorsi SC</t>
  </si>
  <si>
    <t>Ferencvarosi TC II</t>
  </si>
  <si>
    <t>Dunaujvaros PASE</t>
  </si>
  <si>
    <t>Godolloi SK</t>
  </si>
  <si>
    <t>Salgotarjani BTC</t>
  </si>
  <si>
    <t>Gyulai Termal</t>
  </si>
  <si>
    <t>Hodmezovasarhelyi</t>
  </si>
  <si>
    <t>III Keruleti TVE</t>
  </si>
  <si>
    <t>Csepel</t>
  </si>
  <si>
    <t>Ivancsa</t>
  </si>
  <si>
    <t>Szekszardi</t>
  </si>
  <si>
    <t>Kaposvari Rakoczi</t>
  </si>
  <si>
    <t>BFC Siofok</t>
  </si>
  <si>
    <t>Komarom VSE</t>
  </si>
  <si>
    <t>1908 Szac Budapest</t>
  </si>
  <si>
    <t>Papai Perutz</t>
  </si>
  <si>
    <t>Kiraly SZE</t>
  </si>
  <si>
    <t>Tiszaujvaros</t>
  </si>
  <si>
    <t>Ozd-Sajovolgye</t>
  </si>
  <si>
    <t>Pecsi MFC</t>
  </si>
  <si>
    <t>Dunaharaszti MTK</t>
  </si>
  <si>
    <t>KFA Austfjarda</t>
  </si>
  <si>
    <t>Throttur Vogar</t>
  </si>
  <si>
    <t>Selfoss</t>
  </si>
  <si>
    <t>Magni</t>
  </si>
  <si>
    <t>Huginn/Hottur/Leiknir</t>
  </si>
  <si>
    <t>KV Vesturbaer</t>
  </si>
  <si>
    <t>Vidir Gardur</t>
  </si>
  <si>
    <t>Sindri</t>
  </si>
  <si>
    <t>Arbaer</t>
  </si>
  <si>
    <t>UMF Tindastoll</t>
  </si>
  <si>
    <t>KF Fjallabyggd</t>
  </si>
  <si>
    <t>Reynir Sandgerdi</t>
  </si>
  <si>
    <t>Fram Reykjavik Women</t>
  </si>
  <si>
    <t>East Bengal</t>
  </si>
  <si>
    <t>Mohun Bagan AC</t>
  </si>
  <si>
    <t>Galway FC</t>
  </si>
  <si>
    <t>Waterford United</t>
  </si>
  <si>
    <t>Sligo FC</t>
  </si>
  <si>
    <t>Wexford Youths</t>
  </si>
  <si>
    <t>Bohemian Women</t>
  </si>
  <si>
    <t>Sligo Rovers Women</t>
  </si>
  <si>
    <t>Shamrock Rovers Women</t>
  </si>
  <si>
    <t>Waterford Women</t>
  </si>
  <si>
    <t>Treaty United Women</t>
  </si>
  <si>
    <t>Shelbourne Women</t>
  </si>
  <si>
    <t>Peamount United Women</t>
  </si>
  <si>
    <t>Cork City Women</t>
  </si>
  <si>
    <t>Wexford Youths Women</t>
  </si>
  <si>
    <t>Maccabi Petah Tikva</t>
  </si>
  <si>
    <t>Ironi Tiberias</t>
  </si>
  <si>
    <t>Bnei Sakhnin</t>
  </si>
  <si>
    <t>Maccabi Haifa</t>
  </si>
  <si>
    <t>Hapoel Haifa</t>
  </si>
  <si>
    <t>Maccabi Netanya</t>
  </si>
  <si>
    <t>Hapoel Katamon Jerusalem</t>
  </si>
  <si>
    <t>FC Zhetysu</t>
  </si>
  <si>
    <t>Ulytau FC</t>
  </si>
  <si>
    <t>Aktobe</t>
  </si>
  <si>
    <t>Okzhetpes</t>
  </si>
  <si>
    <t>FK Smiltene</t>
  </si>
  <si>
    <t>DSVK Tractors</t>
  </si>
  <si>
    <t>Beitar Riga Mariners</t>
  </si>
  <si>
    <t>Ventspils</t>
  </si>
  <si>
    <t>Rezeknes BJSS</t>
  </si>
  <si>
    <t>Leevon PPK</t>
  </si>
  <si>
    <t>Skanstes SK</t>
  </si>
  <si>
    <t>Al Riyadi</t>
  </si>
  <si>
    <t>FC Siauliai II</t>
  </si>
  <si>
    <t>Ekranas</t>
  </si>
  <si>
    <t>Blue Eagles</t>
  </si>
  <si>
    <t>Red Lions</t>
  </si>
  <si>
    <t>Chitipa United</t>
  </si>
  <si>
    <t>Ekhaya FC</t>
  </si>
  <si>
    <t>CIVO United</t>
  </si>
  <si>
    <t>Moyale Barracks</t>
  </si>
  <si>
    <t>Dedza Dynamos</t>
  </si>
  <si>
    <t>Big Bullets</t>
  </si>
  <si>
    <t>Guadalajara</t>
  </si>
  <si>
    <t>FC Juarez</t>
  </si>
  <si>
    <t>Santos Laguna</t>
  </si>
  <si>
    <t>Club Atlas</t>
  </si>
  <si>
    <t>Atletico San Luis</t>
  </si>
  <si>
    <t>Tlaxcala FC</t>
  </si>
  <si>
    <t>Universidad de Guadalajara</t>
  </si>
  <si>
    <t>Venados</t>
  </si>
  <si>
    <t>Alebrijes de Oaxaca</t>
  </si>
  <si>
    <t>Atletico Morelia</t>
  </si>
  <si>
    <t>CA La Paz</t>
  </si>
  <si>
    <t>Dorados de Sinaloa</t>
  </si>
  <si>
    <t>Armadillos Cancun</t>
  </si>
  <si>
    <t>Tampico Madero</t>
  </si>
  <si>
    <t>Piratas FC</t>
  </si>
  <si>
    <t>Guadalajara U21</t>
  </si>
  <si>
    <t>FC Juarez U21</t>
  </si>
  <si>
    <t>Tigres UANL U21</t>
  </si>
  <si>
    <t>Atletico San Luis U21</t>
  </si>
  <si>
    <t>Santos Laguna U21</t>
  </si>
  <si>
    <t>Club Atlas U21</t>
  </si>
  <si>
    <t>FC Zaria Balti</t>
  </si>
  <si>
    <t>Dacia-2 Buiucani</t>
  </si>
  <si>
    <t>Fencibles United</t>
  </si>
  <si>
    <t>Auckland City</t>
  </si>
  <si>
    <t>Cashmere Technical</t>
  </si>
  <si>
    <t>Miramar Rangers</t>
  </si>
  <si>
    <t>Hibiscus Coast</t>
  </si>
  <si>
    <t>Napier City Rovers</t>
  </si>
  <si>
    <t>Nelson Suburbs</t>
  </si>
  <si>
    <t>Auckland United</t>
  </si>
  <si>
    <t>Cuba U20</t>
  </si>
  <si>
    <t>El Salvador U20</t>
  </si>
  <si>
    <t>USA U20</t>
  </si>
  <si>
    <t>Haiti U20</t>
  </si>
  <si>
    <t>FC Struga Trim Lum</t>
  </si>
  <si>
    <t>Shkendija Haracine</t>
  </si>
  <si>
    <t>Bregalnica Stip</t>
  </si>
  <si>
    <t>Lyn</t>
  </si>
  <si>
    <t>Bjarg</t>
  </si>
  <si>
    <t>Pors Grenland</t>
  </si>
  <si>
    <t>Brattvag</t>
  </si>
  <si>
    <t>Mjondalen</t>
  </si>
  <si>
    <t>Arendal</t>
  </si>
  <si>
    <t>Vidar</t>
  </si>
  <si>
    <t>Eik-Tonsberg</t>
  </si>
  <si>
    <t>IL Sandviken</t>
  </si>
  <si>
    <t>Notodden</t>
  </si>
  <si>
    <t>Sotra S–ö</t>
  </si>
  <si>
    <t>Honefoss</t>
  </si>
  <si>
    <t>Skeid</t>
  </si>
  <si>
    <t xml:space="preserve">Levanger FC </t>
  </si>
  <si>
    <t>Ull Kisa</t>
  </si>
  <si>
    <t>Grorud IL</t>
  </si>
  <si>
    <t>Stjordals-Blink</t>
  </si>
  <si>
    <t>Junkeren</t>
  </si>
  <si>
    <t>Lorenskog</t>
  </si>
  <si>
    <t>Tromsdalen</t>
  </si>
  <si>
    <t>Follo</t>
  </si>
  <si>
    <t>Grei</t>
  </si>
  <si>
    <t>Konnerud</t>
  </si>
  <si>
    <t>Nordstrand</t>
  </si>
  <si>
    <t>Gamle Oslo</t>
  </si>
  <si>
    <t>Ullern</t>
  </si>
  <si>
    <t>Heming</t>
  </si>
  <si>
    <t>Baerum</t>
  </si>
  <si>
    <t>Valerenga II</t>
  </si>
  <si>
    <t>Aalesunds II</t>
  </si>
  <si>
    <t>Orkla</t>
  </si>
  <si>
    <t>Molde II</t>
  </si>
  <si>
    <t>Byasen</t>
  </si>
  <si>
    <t>Spjelkavik</t>
  </si>
  <si>
    <t>Nardo</t>
  </si>
  <si>
    <t>Melhus</t>
  </si>
  <si>
    <t>Herd</t>
  </si>
  <si>
    <t>Forde</t>
  </si>
  <si>
    <t>Austevoll</t>
  </si>
  <si>
    <t>Fana</t>
  </si>
  <si>
    <t>Djerv 1919</t>
  </si>
  <si>
    <t>Stord</t>
  </si>
  <si>
    <t>Askoy FK</t>
  </si>
  <si>
    <t>Hinna FK</t>
  </si>
  <si>
    <t>Vindbjart</t>
  </si>
  <si>
    <t>Madla</t>
  </si>
  <si>
    <t>Flekkeroy</t>
  </si>
  <si>
    <t>Mandalskameratene</t>
  </si>
  <si>
    <t>Staal Jorpeland</t>
  </si>
  <si>
    <t>Stabaek II</t>
  </si>
  <si>
    <t>Viking II</t>
  </si>
  <si>
    <t>Harstad</t>
  </si>
  <si>
    <t>Fauske/Sprint</t>
  </si>
  <si>
    <t>Finnsnes</t>
  </si>
  <si>
    <t>Stromsgodset II</t>
  </si>
  <si>
    <t>Skjerv√∂y</t>
  </si>
  <si>
    <t>Alta</t>
  </si>
  <si>
    <t>Tromso II</t>
  </si>
  <si>
    <t>IL Ulfstind</t>
  </si>
  <si>
    <t>Floya</t>
  </si>
  <si>
    <t>Lillestrom II</t>
  </si>
  <si>
    <t>Drobak/Frogn</t>
  </si>
  <si>
    <t>Brumunddal</t>
  </si>
  <si>
    <t>Bjorkelangen</t>
  </si>
  <si>
    <t>Fram</t>
  </si>
  <si>
    <t>Elverum</t>
  </si>
  <si>
    <t>Sandefjord II</t>
  </si>
  <si>
    <t>Gjovik-Lyn</t>
  </si>
  <si>
    <t>Rade</t>
  </si>
  <si>
    <t>Raelingen</t>
  </si>
  <si>
    <t>Lillehammer</t>
  </si>
  <si>
    <t>Union Deportivo Universitario</t>
  </si>
  <si>
    <t>CD Recoleta</t>
  </si>
  <si>
    <t>Club Sportivo Ameliano</t>
  </si>
  <si>
    <t>Club Nacional</t>
  </si>
  <si>
    <t>Sol de America</t>
  </si>
  <si>
    <t>Club Sportivo Ameliano Women</t>
  </si>
  <si>
    <t>Libertad Limpeno Women</t>
  </si>
  <si>
    <t>National Humaita Women</t>
  </si>
  <si>
    <t>Juan Pablo II</t>
  </si>
  <si>
    <t>FBC Melgar</t>
  </si>
  <si>
    <t>Carlos Mannucci</t>
  </si>
  <si>
    <t>Universidad Cesar Vallejo</t>
  </si>
  <si>
    <t>Union Comercio</t>
  </si>
  <si>
    <t>Killas Women</t>
  </si>
  <si>
    <t>Alianza Lima Women</t>
  </si>
  <si>
    <t>Defensores Del Ilucan Women</t>
  </si>
  <si>
    <t>UNSAAC Women</t>
  </si>
  <si>
    <t>Jagiellonia Bialystok</t>
  </si>
  <si>
    <t>Korona Kielce</t>
  </si>
  <si>
    <t>Slask Wroclaw</t>
  </si>
  <si>
    <t>Cracovia</t>
  </si>
  <si>
    <t>Lechia Gdansk</t>
  </si>
  <si>
    <t>Pogon Grodzisk Mazowiecki</t>
  </si>
  <si>
    <t>Pogon Siedlce</t>
  </si>
  <si>
    <t>LKS Lodz</t>
  </si>
  <si>
    <t>Stal Rzeszow</t>
  </si>
  <si>
    <t>Chrobry Glogow</t>
  </si>
  <si>
    <t>NKP Podhale</t>
  </si>
  <si>
    <t>Slask Wroclaw II</t>
  </si>
  <si>
    <t>Legia II</t>
  </si>
  <si>
    <t>Stal Stalowa Wola</t>
  </si>
  <si>
    <t>OKS Swit Skolwin</t>
  </si>
  <si>
    <t>Gornik Leczna</t>
  </si>
  <si>
    <t>Zawisza Bydgoszcz</t>
  </si>
  <si>
    <t>Sokol Kleczew</t>
  </si>
  <si>
    <t>Sandecja Nowy Sacz</t>
  </si>
  <si>
    <t>Hutnik Nowa Huta</t>
  </si>
  <si>
    <t>UKP Zielona Gora</t>
  </si>
  <si>
    <t>Rekord Bielsko Biala</t>
  </si>
  <si>
    <t>Farul Constanta</t>
  </si>
  <si>
    <t>Dinamo Bucuresti</t>
  </si>
  <si>
    <t>Volga Ulyanovsk</t>
  </si>
  <si>
    <t>Neftekhimik Nizhnekamsk</t>
  </si>
  <si>
    <t>Chelyabinsk</t>
  </si>
  <si>
    <t>Pari Nizhny Novgorod</t>
  </si>
  <si>
    <t>Tekstilshik Ivanovo</t>
  </si>
  <si>
    <t>Spartak Kostroma</t>
  </si>
  <si>
    <t>FK Torpedo Miass</t>
  </si>
  <si>
    <t>Zenit St Petersburg II</t>
  </si>
  <si>
    <t>Dynamo Stavropol</t>
  </si>
  <si>
    <t>Irtysh Omsk</t>
  </si>
  <si>
    <t>Rodina II</t>
  </si>
  <si>
    <t>Dynamo-Vladivostok</t>
  </si>
  <si>
    <t>Dinamo Moscow II</t>
  </si>
  <si>
    <t>Tyumen</t>
  </si>
  <si>
    <t>Angusht Nazran</t>
  </si>
  <si>
    <t>Kyzyltash</t>
  </si>
  <si>
    <t>Astrakhan</t>
  </si>
  <si>
    <t>Chayka Peschanokopskoye II</t>
  </si>
  <si>
    <t>Pobeda Khasavyurt</t>
  </si>
  <si>
    <t>Shakhtar Taganrog</t>
  </si>
  <si>
    <t>Spartak Nalchik</t>
  </si>
  <si>
    <t>Rubin Yalta</t>
  </si>
  <si>
    <t>Druzhba Maikop</t>
  </si>
  <si>
    <t>FC Sevastopol</t>
  </si>
  <si>
    <t>FC Nart Cherkessk</t>
  </si>
  <si>
    <t>PSK Dinskaya</t>
  </si>
  <si>
    <t>Dynamo St Petersburg</t>
  </si>
  <si>
    <t>FC Murom</t>
  </si>
  <si>
    <t>Avangard Kursk</t>
  </si>
  <si>
    <t>Energiya Khabarovsk U21</t>
  </si>
  <si>
    <t>Rodina III</t>
  </si>
  <si>
    <t>Salyut Belgorod</t>
  </si>
  <si>
    <t>Kvant Obninsk</t>
  </si>
  <si>
    <t>Metallurg Lipetsk</t>
  </si>
  <si>
    <t>Shumbrat Saransk</t>
  </si>
  <si>
    <t>Spartak Tambov</t>
  </si>
  <si>
    <t>Orel</t>
  </si>
  <si>
    <t>Saturn Ramenskoye</t>
  </si>
  <si>
    <t>Strogino</t>
  </si>
  <si>
    <t>Volna Kovernino</t>
  </si>
  <si>
    <t>Rotor Volgograd II</t>
  </si>
  <si>
    <t>Zenit Penza</t>
  </si>
  <si>
    <t>Dynamo Moscow Women</t>
  </si>
  <si>
    <t>YM Spartak Moscow Women</t>
  </si>
  <si>
    <t>Zenit St Petersburg Women</t>
  </si>
  <si>
    <t>Zvezda 2005 Perm Women</t>
  </si>
  <si>
    <t>Kubanochka Krasnodar Women</t>
  </si>
  <si>
    <t>Lokomotiv Moscow Women</t>
  </si>
  <si>
    <t>Airdrieonians</t>
  </si>
  <si>
    <t>Stirling Albion</t>
  </si>
  <si>
    <t>Ayr United</t>
  </si>
  <si>
    <t>Dumbarton</t>
  </si>
  <si>
    <t>Brechin City</t>
  </si>
  <si>
    <t>Greenock Morton</t>
  </si>
  <si>
    <t>Elgin City</t>
  </si>
  <si>
    <t>Queen's Park</t>
  </si>
  <si>
    <t>Radnicki Nis</t>
  </si>
  <si>
    <t>Cukaricki</t>
  </si>
  <si>
    <t>IMT Novi Belgrade</t>
  </si>
  <si>
    <t>FK Zemun</t>
  </si>
  <si>
    <t>OFK Belgrade</t>
  </si>
  <si>
    <t>Radnik Surdulica</t>
  </si>
  <si>
    <t>AS Trencin</t>
  </si>
  <si>
    <t>KFC Komarno</t>
  </si>
  <si>
    <t>MFK Skalica</t>
  </si>
  <si>
    <t>Sport Podbrezova</t>
  </si>
  <si>
    <t>MFK Zemplin Michalovce</t>
  </si>
  <si>
    <t>SK Futura Humenne</t>
  </si>
  <si>
    <t>FC Tatran Presov</t>
  </si>
  <si>
    <t>FO Bytca</t>
  </si>
  <si>
    <t>Tatran Liptovsky Mikulas</t>
  </si>
  <si>
    <t>OFK Banik Lehota</t>
  </si>
  <si>
    <t>FK Pohronie</t>
  </si>
  <si>
    <t>Povazska Bystrica</t>
  </si>
  <si>
    <t>Inter Bratislava</t>
  </si>
  <si>
    <t>Slovan Galanta</t>
  </si>
  <si>
    <t>Lokomotiva Zvolen</t>
  </si>
  <si>
    <t>NS Mura</t>
  </si>
  <si>
    <t>NK Olimpija Ljubljana</t>
  </si>
  <si>
    <t>NK Maribor</t>
  </si>
  <si>
    <t>NK Brinje Grosuplje</t>
  </si>
  <si>
    <t>Busan IPark</t>
  </si>
  <si>
    <t>Suwon Samsung Bluewings</t>
  </si>
  <si>
    <t>Daegu</t>
  </si>
  <si>
    <t>Hwaseong</t>
  </si>
  <si>
    <t>Ansan Police</t>
  </si>
  <si>
    <t>Gyeongnam</t>
  </si>
  <si>
    <t>Gyeongju KHNP</t>
  </si>
  <si>
    <t>Siheung Citizen</t>
  </si>
  <si>
    <t>Pocheon</t>
  </si>
  <si>
    <t>Daejeon Korail</t>
  </si>
  <si>
    <t>Dangjin Citizen</t>
  </si>
  <si>
    <t>Mokpo City</t>
  </si>
  <si>
    <t>Gangneung City</t>
  </si>
  <si>
    <t>Yeoju Citizen</t>
  </si>
  <si>
    <t>GAIS Goteborg U19</t>
  </si>
  <si>
    <t>Mjallby U19</t>
  </si>
  <si>
    <t>Orebro U19</t>
  </si>
  <si>
    <t>Djurgardens U19</t>
  </si>
  <si>
    <t>Halmstads U19</t>
  </si>
  <si>
    <t>IK Sirius U19</t>
  </si>
  <si>
    <t>Norrkoping Women</t>
  </si>
  <si>
    <t>Hammarby Women</t>
  </si>
  <si>
    <t>Elfsborg Women</t>
  </si>
  <si>
    <t>Umea IK Women</t>
  </si>
  <si>
    <t>Husqvarna FF Women</t>
  </si>
  <si>
    <t>IFK Goteborg Women</t>
  </si>
  <si>
    <t>Sandvikens IF Women</t>
  </si>
  <si>
    <t>Holmalund Women</t>
  </si>
  <si>
    <t>Enskede IK Women</t>
  </si>
  <si>
    <t>Goteborg 2 Women</t>
  </si>
  <si>
    <t>IFK Trelleborg Women</t>
  </si>
  <si>
    <t>Linkopings Women</t>
  </si>
  <si>
    <t>Gamla Upsala SK Women</t>
  </si>
  <si>
    <t>KIF Orebro Women</t>
  </si>
  <si>
    <t>Orebro SK Women</t>
  </si>
  <si>
    <t>Jitex BK Women</t>
  </si>
  <si>
    <t>Lausanne Sport</t>
  </si>
  <si>
    <t>Grasshoppers</t>
  </si>
  <si>
    <t>Servette</t>
  </si>
  <si>
    <t>Basel</t>
  </si>
  <si>
    <t>Luzern</t>
  </si>
  <si>
    <t>Agrobiznes Volochysk</t>
  </si>
  <si>
    <t>SC Poltava</t>
  </si>
  <si>
    <t>FC Lokomotiv Kiev</t>
  </si>
  <si>
    <t>FC Chernigiv</t>
  </si>
  <si>
    <t>MFC Zhytomyr II</t>
  </si>
  <si>
    <t>UCSA</t>
  </si>
  <si>
    <t>Cerro Largo</t>
  </si>
  <si>
    <t>CA Cerro</t>
  </si>
  <si>
    <t>CA Juventud</t>
  </si>
  <si>
    <t>Colon Montevideo</t>
  </si>
  <si>
    <t>Tacuarembo</t>
  </si>
  <si>
    <t>Plaza Colonia</t>
  </si>
  <si>
    <t>CA Rentistas</t>
  </si>
  <si>
    <t>CA River Plate</t>
  </si>
  <si>
    <t>Birmingham Legion</t>
  </si>
  <si>
    <t>New Mexico</t>
  </si>
  <si>
    <t>Las Vegas Lights</t>
  </si>
  <si>
    <t>Loudoun United</t>
  </si>
  <si>
    <t>Rhode Island</t>
  </si>
  <si>
    <t>Tulsa Roughnecks</t>
  </si>
  <si>
    <t>El Paso Locomotive</t>
  </si>
  <si>
    <t>Sporting Jacksonville</t>
  </si>
  <si>
    <t>Monterey Bay</t>
  </si>
  <si>
    <t>Orange County Blues</t>
  </si>
  <si>
    <t>Sacramento Republic</t>
  </si>
  <si>
    <t>Richmond Kickers</t>
  </si>
  <si>
    <t>Chattanooga Red Wolves FC</t>
  </si>
  <si>
    <t>One Knoxville SC</t>
  </si>
  <si>
    <t>Forward Madison</t>
  </si>
  <si>
    <t>FC Naples</t>
  </si>
  <si>
    <t>AC Boise</t>
  </si>
  <si>
    <t>South Georgia Tormenta FC</t>
  </si>
  <si>
    <t>Corpus Christi FC</t>
  </si>
  <si>
    <t>Greenville Triumph</t>
  </si>
  <si>
    <t>Fort Wayne</t>
  </si>
  <si>
    <t>AV Alta</t>
  </si>
  <si>
    <t>L.A Galaxy II</t>
  </si>
  <si>
    <t>El Farolito</t>
  </si>
  <si>
    <t>Ambassadors FC Ohio</t>
  </si>
  <si>
    <t>Bristol Rhythm</t>
  </si>
  <si>
    <t>New Haven United</t>
  </si>
  <si>
    <t>Boston Legacy Women</t>
  </si>
  <si>
    <t>Kansas City Women</t>
  </si>
  <si>
    <t>North Carolina Women</t>
  </si>
  <si>
    <t>Utah Royals Women</t>
  </si>
  <si>
    <t>FK FarDU</t>
  </si>
  <si>
    <t>Lochin FK</t>
  </si>
  <si>
    <t>Respublika FA</t>
  </si>
  <si>
    <t>FC Jayxun</t>
  </si>
  <si>
    <t>Kattaqorgon</t>
  </si>
  <si>
    <t>Turon Yaypan</t>
  </si>
  <si>
    <t>Academia Puerto Cabello II</t>
  </si>
  <si>
    <t>Barquisimeto</t>
  </si>
  <si>
    <t>Real Frontera FC</t>
  </si>
  <si>
    <t>Urena</t>
  </si>
  <si>
    <t>Yaracuyanos</t>
  </si>
  <si>
    <t>Atletico El Vigia</t>
  </si>
  <si>
    <t>Deportivo Lara</t>
  </si>
  <si>
    <t>CA Barinas</t>
  </si>
  <si>
    <t xml:space="preserve">Matsumoto Yamaga </t>
  </si>
  <si>
    <t>Ventforet Kofu</t>
  </si>
  <si>
    <t>NK Radnik-Krizevci</t>
  </si>
  <si>
    <t>NK Jarun</t>
  </si>
  <si>
    <t>SD Huesca</t>
  </si>
  <si>
    <t>SK Aritma Praha</t>
  </si>
  <si>
    <t>Benatky Nad Jizerou</t>
  </si>
  <si>
    <t>Hradec Kralove II</t>
  </si>
  <si>
    <t>FC Hlinsko</t>
  </si>
  <si>
    <t>Usti Nad Orlici</t>
  </si>
  <si>
    <t>CE Sabadell</t>
  </si>
  <si>
    <t>FK Jedinstvo Stara Pazova</t>
  </si>
  <si>
    <t>Veternik</t>
  </si>
  <si>
    <t>Alaves</t>
  </si>
  <si>
    <t>Chainat Hornbill</t>
  </si>
  <si>
    <t>Lopburi City</t>
  </si>
  <si>
    <t>FC Langenthal</t>
  </si>
  <si>
    <t>FC Rotkreuz</t>
  </si>
  <si>
    <t>Kaiserslautern</t>
  </si>
  <si>
    <t>FC Sudtirol</t>
  </si>
  <si>
    <t>KV Kortrijk</t>
  </si>
  <si>
    <t>Royal Knokke</t>
  </si>
  <si>
    <t>Luton Town</t>
  </si>
  <si>
    <t>Real Oviedo B</t>
  </si>
  <si>
    <t>Real Aviles</t>
  </si>
  <si>
    <t>Fleury Merogis</t>
  </si>
  <si>
    <t>RB Leipzig</t>
  </si>
  <si>
    <t>Ingolstadt</t>
  </si>
  <si>
    <t>Annecy</t>
  </si>
  <si>
    <t>Brighton</t>
  </si>
  <si>
    <t>Lens</t>
  </si>
  <si>
    <t>Royal Charleroi SC</t>
  </si>
  <si>
    <t>SC Bruhl</t>
  </si>
  <si>
    <t>Dietikon</t>
  </si>
  <si>
    <t>Arlanda</t>
  </si>
  <si>
    <t>IFK Haninge/Brandbergen</t>
  </si>
  <si>
    <t>Dynamo Dresden</t>
  </si>
  <si>
    <t>Energie Cottbus</t>
  </si>
  <si>
    <t>Fortuna Dusseldorf</t>
  </si>
  <si>
    <t>Borussia Dortmund</t>
  </si>
  <si>
    <t>Doncaster Rovers</t>
  </si>
  <si>
    <t>Hassleholms IF</t>
  </si>
  <si>
    <t>BK Olympic</t>
  </si>
  <si>
    <t>Oskarshamn AIK</t>
  </si>
  <si>
    <t>Gute</t>
  </si>
  <si>
    <t>Cardiff City U21</t>
  </si>
  <si>
    <t>TSV Steinbach</t>
  </si>
  <si>
    <t>Sportfreunde Siegen</t>
  </si>
  <si>
    <t>Gateshead</t>
  </si>
  <si>
    <t>Newcastle</t>
  </si>
  <si>
    <t>Hamburg</t>
  </si>
  <si>
    <t>Augsburg</t>
  </si>
  <si>
    <t>FC Saarbrucken</t>
  </si>
  <si>
    <t>Brightlingsea Regent</t>
  </si>
  <si>
    <t>Aveley</t>
  </si>
  <si>
    <t>Coleshill Town</t>
  </si>
  <si>
    <t>RC Warwick</t>
  </si>
  <si>
    <t>CD Tondela</t>
  </si>
  <si>
    <t>Hanwell Town</t>
  </si>
  <si>
    <t>Fortuna Sittard</t>
  </si>
  <si>
    <t>NEC Nijmegen</t>
  </si>
  <si>
    <t>SV Elversberg</t>
  </si>
  <si>
    <t>Quorn</t>
  </si>
  <si>
    <t>Harborough Town</t>
  </si>
  <si>
    <t>Cercle Brugge</t>
  </si>
  <si>
    <t>Rot Weiss Essen</t>
  </si>
  <si>
    <t>Borussia Monchengladbach</t>
  </si>
  <si>
    <t>SC Paderborn 07</t>
  </si>
  <si>
    <t>Magdeburg</t>
  </si>
  <si>
    <t>Scarborough Athletic</t>
  </si>
  <si>
    <t>Barnsley</t>
  </si>
  <si>
    <t>SV Darmstadt 98</t>
  </si>
  <si>
    <t>Stuttgarter Kickers</t>
  </si>
  <si>
    <t>Jahn Regensburg</t>
  </si>
  <si>
    <t>Bristol City</t>
  </si>
  <si>
    <t>Willem II</t>
  </si>
  <si>
    <t>KV Mechelen</t>
  </si>
  <si>
    <t>SV Zulte Waregem</t>
  </si>
  <si>
    <t>Sparta Rotterdam</t>
  </si>
  <si>
    <t>Creteil</t>
  </si>
  <si>
    <t>Arminia Bielefeld</t>
  </si>
  <si>
    <t>Cleethorpes Town</t>
  </si>
  <si>
    <t>Grimsby Borough</t>
  </si>
  <si>
    <t>De Graafschap</t>
  </si>
  <si>
    <t>FSV Hollenbach</t>
  </si>
  <si>
    <t>Hereford United</t>
  </si>
  <si>
    <t>Solihull Moors</t>
  </si>
  <si>
    <t>Kickers Offenbach</t>
  </si>
  <si>
    <t>Bayer Leverkusen</t>
  </si>
  <si>
    <t>Mainz</t>
  </si>
  <si>
    <t>Holstein Kiel</t>
  </si>
  <si>
    <t>Meppen</t>
  </si>
  <si>
    <t>Schalke 04 II</t>
  </si>
  <si>
    <t>AC Ospitaletto</t>
  </si>
  <si>
    <t>Stuttgart II</t>
  </si>
  <si>
    <t>SSV Ulm 1846</t>
  </si>
  <si>
    <t>Watford</t>
  </si>
  <si>
    <t>Hansa Rostock</t>
  </si>
  <si>
    <t>Greuther Furth</t>
  </si>
  <si>
    <t>Hoffenheim</t>
  </si>
  <si>
    <t>Haverfordwest County</t>
  </si>
  <si>
    <t>Llanelli</t>
  </si>
  <si>
    <t>Wehen Wiesbaden</t>
  </si>
  <si>
    <t>Bayern Munich</t>
  </si>
  <si>
    <t>AFC Fylde</t>
  </si>
  <si>
    <t>Wigan</t>
  </si>
  <si>
    <t>Charlton Athletic</t>
  </si>
  <si>
    <t>AmaZulu</t>
  </si>
  <si>
    <t>Midlands Wanderers</t>
  </si>
  <si>
    <t>Barnet</t>
  </si>
  <si>
    <t>Blackpool</t>
  </si>
  <si>
    <t>Barry Town</t>
  </si>
  <si>
    <t>Gloucester City</t>
  </si>
  <si>
    <t>Bishops Cleeve</t>
  </si>
  <si>
    <t>Chippenham Town</t>
  </si>
  <si>
    <t>Blyth Spartans</t>
  </si>
  <si>
    <t>Stockton Town</t>
  </si>
  <si>
    <t>Iraklis Thermaikou</t>
  </si>
  <si>
    <t>Everton</t>
  </si>
  <si>
    <t>Boston United</t>
  </si>
  <si>
    <t>Bristol City U21</t>
  </si>
  <si>
    <t>Bromley</t>
  </si>
  <si>
    <t>Crystal Palace</t>
  </si>
  <si>
    <t>Trefelin BGC</t>
  </si>
  <si>
    <t>Bury Town</t>
  </si>
  <si>
    <t>Cambridge City</t>
  </si>
  <si>
    <t>Canvey Island</t>
  </si>
  <si>
    <t>Celtic</t>
  </si>
  <si>
    <t>AC Milan</t>
  </si>
  <si>
    <t>Chelmsford City</t>
  </si>
  <si>
    <t>Witham Town</t>
  </si>
  <si>
    <t>Waltham Abbey</t>
  </si>
  <si>
    <t>Chichester City</t>
  </si>
  <si>
    <t>Aylesbury United</t>
  </si>
  <si>
    <t>Accrington Stanley</t>
  </si>
  <si>
    <t>Whyteleafe</t>
  </si>
  <si>
    <t>Curzon Ashton</t>
  </si>
  <si>
    <t>Clitheroe</t>
  </si>
  <si>
    <t>Buxton</t>
  </si>
  <si>
    <t>Dundela</t>
  </si>
  <si>
    <t>Bangor FC</t>
  </si>
  <si>
    <t>Eastbourne Borough</t>
  </si>
  <si>
    <t>Eastbourne Town</t>
  </si>
  <si>
    <t>Crawley Town</t>
  </si>
  <si>
    <t>Faversham Town</t>
  </si>
  <si>
    <t>Cardiff City</t>
  </si>
  <si>
    <t>Frome Town</t>
  </si>
  <si>
    <t>Salisbury City</t>
  </si>
  <si>
    <t>Halesowen Town</t>
  </si>
  <si>
    <t>Tamworth</t>
  </si>
  <si>
    <t>Grimsby Town</t>
  </si>
  <si>
    <t>Anstey Nomads</t>
  </si>
  <si>
    <t>Kettering Town</t>
  </si>
  <si>
    <t>Ashford Town</t>
  </si>
  <si>
    <t>Lewes</t>
  </si>
  <si>
    <t>Lower Breck</t>
  </si>
  <si>
    <t>Avro FC</t>
  </si>
  <si>
    <t>Maidstone United</t>
  </si>
  <si>
    <t>Ashford United</t>
  </si>
  <si>
    <t>Morecambe</t>
  </si>
  <si>
    <t>Bury</t>
  </si>
  <si>
    <t>Mossley</t>
  </si>
  <si>
    <t>Newport Pagnell Town</t>
  </si>
  <si>
    <t>Oxford City</t>
  </si>
  <si>
    <t>Nurnberg</t>
  </si>
  <si>
    <t>Redditch United</t>
  </si>
  <si>
    <t>Loughborough University</t>
  </si>
  <si>
    <t xml:space="preserve">Rochdale AFC </t>
  </si>
  <si>
    <t>Royston Town</t>
  </si>
  <si>
    <t>Runcorn Linnets</t>
  </si>
  <si>
    <t>Ashton United</t>
  </si>
  <si>
    <t>Salford City</t>
  </si>
  <si>
    <t>Shifnal Town</t>
  </si>
  <si>
    <t>Rushall Olympic</t>
  </si>
  <si>
    <t>Sholing</t>
  </si>
  <si>
    <t>Folkestone Invicta</t>
  </si>
  <si>
    <t>West Bromwich Albion</t>
  </si>
  <si>
    <t>IFK Stocksund</t>
  </si>
  <si>
    <t>Spalding United</t>
  </si>
  <si>
    <t>Bishop's Stortford</t>
  </si>
  <si>
    <t>Stalybridge Celtic</t>
  </si>
  <si>
    <t>Bourne Town</t>
  </si>
  <si>
    <t>Steyning Town</t>
  </si>
  <si>
    <t>Whitehawk</t>
  </si>
  <si>
    <t>Stourbridge</t>
  </si>
  <si>
    <t>Malvern Town</t>
  </si>
  <si>
    <t>Troyes</t>
  </si>
  <si>
    <t>Grenoble</t>
  </si>
  <si>
    <t>Truro City</t>
  </si>
  <si>
    <t>Exeter</t>
  </si>
  <si>
    <t>Wimborne Town</t>
  </si>
  <si>
    <t>Wingate &amp; Finchley</t>
  </si>
  <si>
    <t>Reading</t>
  </si>
  <si>
    <t>Worksop Town</t>
  </si>
  <si>
    <t>AC Cesena</t>
  </si>
  <si>
    <t>Carpi FC</t>
  </si>
  <si>
    <t>Borac Cacak</t>
  </si>
  <si>
    <t>FK Graficar Beograd</t>
  </si>
  <si>
    <t>FC Rouen 1899</t>
  </si>
  <si>
    <t>Caen</t>
  </si>
  <si>
    <t>FK Bor 1919</t>
  </si>
  <si>
    <t>Genoa</t>
  </si>
  <si>
    <t>Vicenza Calcio</t>
  </si>
  <si>
    <t>Lorient</t>
  </si>
  <si>
    <t>Royal Union Saint-Gilloise</t>
  </si>
  <si>
    <t>Lille</t>
  </si>
  <si>
    <t>Cittadella</t>
  </si>
  <si>
    <t>Portsmouth</t>
  </si>
  <si>
    <t>1922 Konyaspor</t>
  </si>
  <si>
    <t>Hull City</t>
  </si>
  <si>
    <t>Torku Konyaspor</t>
  </si>
  <si>
    <t>Folgore Caratese</t>
  </si>
  <si>
    <t>Dolomiti Bellunesi</t>
  </si>
  <si>
    <t>A.C. Trento</t>
  </si>
  <si>
    <t>Empoli</t>
  </si>
  <si>
    <t>Virtus Entella</t>
  </si>
  <si>
    <t>FC Solothurn</t>
  </si>
  <si>
    <t>Luzern II</t>
  </si>
  <si>
    <t>FK Otrant Ulcinj</t>
  </si>
  <si>
    <t>KF Vllaznia</t>
  </si>
  <si>
    <t>FK Radnicki Valjevo</t>
  </si>
  <si>
    <t>FK Sloboda Donji Tovarnik</t>
  </si>
  <si>
    <t>Spartak Subotica</t>
  </si>
  <si>
    <t>FK Vrsac</t>
  </si>
  <si>
    <t>Le Havre</t>
  </si>
  <si>
    <t>Red Star FC</t>
  </si>
  <si>
    <t>Napredak Krusevac</t>
  </si>
  <si>
    <t>NK Lokomotiva</t>
  </si>
  <si>
    <t>NK Solin</t>
  </si>
  <si>
    <t>NK Posusje</t>
  </si>
  <si>
    <t>Marseille</t>
  </si>
  <si>
    <t>Nice</t>
  </si>
  <si>
    <t>Orleans</t>
  </si>
  <si>
    <t>Auxerre</t>
  </si>
  <si>
    <t>PSV Eindhoven</t>
  </si>
  <si>
    <t>Villarreal C</t>
  </si>
  <si>
    <t>Villarreal</t>
  </si>
  <si>
    <t>Rennes</t>
  </si>
  <si>
    <t>Club Brugge</t>
  </si>
  <si>
    <t>Sloboda Tuzla</t>
  </si>
  <si>
    <t>FK Zvijezda 09</t>
  </si>
  <si>
    <t>Real Sociedad</t>
  </si>
  <si>
    <t>Burgos</t>
  </si>
  <si>
    <t>Athletic Bilbao B</t>
  </si>
  <si>
    <t>Dren Vrhnika</t>
  </si>
  <si>
    <t>Arsenal Tivat</t>
  </si>
  <si>
    <t>Leotar Trebinje</t>
  </si>
  <si>
    <t>SD Eibar</t>
  </si>
  <si>
    <t>CD Lugo</t>
  </si>
  <si>
    <t>Celta de Vigo B</t>
  </si>
  <si>
    <t>Celta Vigo</t>
  </si>
  <si>
    <t>Sporting Gijon</t>
  </si>
  <si>
    <t>Malaga</t>
  </si>
  <si>
    <t>Mallorca</t>
  </si>
  <si>
    <t>Al Fateh</t>
  </si>
  <si>
    <t>Real Murcia</t>
  </si>
  <si>
    <t>Port Vale</t>
  </si>
  <si>
    <t>Real Valladolid</t>
  </si>
  <si>
    <t>Toulouse</t>
  </si>
  <si>
    <t>VVV Venlo</t>
  </si>
  <si>
    <t>Fortuna Koln</t>
  </si>
  <si>
    <t>Real Oviedo</t>
  </si>
  <si>
    <t>Deportivo La Coruna</t>
  </si>
  <si>
    <t>CD Aguilas</t>
  </si>
  <si>
    <t>Almeria</t>
  </si>
  <si>
    <t>Estoril</t>
  </si>
  <si>
    <t>Uniao Torreense</t>
  </si>
  <si>
    <t>Gimnastic de Tarragona</t>
  </si>
  <si>
    <t>FC Andorra</t>
  </si>
  <si>
    <t>Granada</t>
  </si>
  <si>
    <t>Juventus</t>
  </si>
  <si>
    <t>Standard Liege</t>
  </si>
  <si>
    <t>CD Castellon</t>
  </si>
  <si>
    <t>Parma</t>
  </si>
  <si>
    <t>Monaco</t>
  </si>
  <si>
    <t>Yeovil Town</t>
  </si>
  <si>
    <t>Sunderland</t>
  </si>
  <si>
    <t>Leeds</t>
  </si>
  <si>
    <t>Wrexham</t>
  </si>
  <si>
    <t>Auckland FC</t>
  </si>
  <si>
    <t>29/07/2026</t>
  </si>
  <si>
    <t>Louisville City FC</t>
  </si>
  <si>
    <t>25/07/2026Cooks Hill UnitedLambton Jaffas</t>
  </si>
  <si>
    <t>25/07/2026Canberra OlympicQueanbeyan City FC</t>
  </si>
  <si>
    <t>25/07/2026Launceston UnitedDevonport City</t>
  </si>
  <si>
    <t>0 - 6</t>
  </si>
  <si>
    <t>25/07/2026Riverside OlympicLaunceston City</t>
  </si>
  <si>
    <t>25/07/2026Brindabella Blues FCCanberra White Eagles</t>
  </si>
  <si>
    <t>25/07/2026Adelaide CityWest Torrens Birkalla</t>
  </si>
  <si>
    <t>25/07/2026Croydon KingsCampbelltown City</t>
  </si>
  <si>
    <t>25/07/2026Melbourne City ReservesAvondale Heights</t>
  </si>
  <si>
    <t>25/07/2026Adelaide CometsWhite City</t>
  </si>
  <si>
    <t>25/07/2026Adelaide United U21Sturt Lions</t>
  </si>
  <si>
    <t>25/07/2026Para Hills KnightsPlayford City</t>
  </si>
  <si>
    <t>2 - 4</t>
  </si>
  <si>
    <t>25/07/2026Belconnen UnitedO'Connor Knights</t>
  </si>
  <si>
    <t>25/07/2026Maitland FCBroadmeadow Magic</t>
  </si>
  <si>
    <t>25/07/2026Valentine PhoenixCharlestown City Blues</t>
  </si>
  <si>
    <t>25/07/2026SD Raiders FCMarconi Stallions</t>
  </si>
  <si>
    <t>25/07/2026Dandenong ThunderAltona Magic</t>
  </si>
  <si>
    <t>25/07/2026Perth Glory U21Dianella White Eagles</t>
  </si>
  <si>
    <t>25/07/2026Perth RedStarBalcatta</t>
  </si>
  <si>
    <t>25/07/2026Perth AzzurriBayswater City</t>
  </si>
  <si>
    <t>25/07/2026Stirling LionsArmadale</t>
  </si>
  <si>
    <t>25/07/2026Western KnightsOlympic Kingsway SC</t>
  </si>
  <si>
    <t>25/07/2026Spirit FCWestern Sydney Wanderers U21</t>
  </si>
  <si>
    <t>25/07/2026CoomaTuggeranong United</t>
  </si>
  <si>
    <t>4 - 1</t>
  </si>
  <si>
    <t>25/07/2026APIA Leichhardt TigersUNSW</t>
  </si>
  <si>
    <t>25/07/2026Gold Coast KnightsGold Coast United</t>
  </si>
  <si>
    <t>25/07/2026St GeorgeSydney U21</t>
  </si>
  <si>
    <t>25/07/2026St George CitySydney United 58</t>
  </si>
  <si>
    <t>25/07/2026Qingdao JonoonTianjin Teda</t>
  </si>
  <si>
    <t>25/07/2026Dalian KeweiDalian Yingbo Reserves</t>
  </si>
  <si>
    <t>25/07/2026North Eastern MetroStarsWest Adelaide</t>
  </si>
  <si>
    <t>25/07/2026Sangju SangmuDaejeon Citizen</t>
  </si>
  <si>
    <t>25/07/2026Pohang SteelersJeonbuk Hyundai Motors</t>
  </si>
  <si>
    <t>25/07/2026Busan IParkSuwon Samsung Bluewings</t>
  </si>
  <si>
    <t>25/07/2026DaeguSuwon FC</t>
  </si>
  <si>
    <t>25/07/2026HwaseongAnsan Police</t>
  </si>
  <si>
    <t>25/07/2026Jeonnam DragonsGyeongnam</t>
  </si>
  <si>
    <t>25/07/2026Changchun YataiNanjing City</t>
  </si>
  <si>
    <t>25/07/2026Ningbo ProfessionalGuandong GZ-Power FC</t>
  </si>
  <si>
    <t>25/07/2026Shaanxi Union FCShenzhen Juniors</t>
  </si>
  <si>
    <t>25/07/2026Guangzhou Dandelion AlphaYichun Grand Tiger</t>
  </si>
  <si>
    <t>25/07/2026Shandong Luneng Taishan ReservesChangchun Xidu</t>
  </si>
  <si>
    <t>25/07/2026FK SmilteneRigas Futbola Skola II</t>
  </si>
  <si>
    <t>3 - 5</t>
  </si>
  <si>
    <t>25/07/2026Foshan NanshiWuxi Wugou</t>
  </si>
  <si>
    <t>25/07/2026Hebei KungFuNantong Zhiyun</t>
  </si>
  <si>
    <t>25/07/2026Guizhou ZhichengGanzhou Ruishi</t>
  </si>
  <si>
    <t>25/07/2026Jiangxi Liansheng FCShenzhen 2028</t>
  </si>
  <si>
    <t>25/07/2026Rizhao YuqiShanghai Segenda</t>
  </si>
  <si>
    <t>25/07/2026Liaoning TierenQingdao Kangtine</t>
  </si>
  <si>
    <t>25/07/2026Shanghai PortShanghai Greenland Shenhua</t>
  </si>
  <si>
    <t>25/07/2026Ulytau FCIrtysh Pavlodar</t>
  </si>
  <si>
    <t>25/07/2026Wuhan Three TownsChongqing Tonglianglong</t>
  </si>
  <si>
    <t>25/07/2026HakaKapylan Pallo</t>
  </si>
  <si>
    <t>25/07/2026FK AtmosferaHegelmann Litauen II</t>
  </si>
  <si>
    <t>25/07/2026FC ZhetysuFK Kyzylzhar</t>
  </si>
  <si>
    <t>25/07/2026JaPSKlubi 04</t>
  </si>
  <si>
    <t>25/07/2026Mikkelin PalloilijatKTP</t>
  </si>
  <si>
    <t>3 - 3</t>
  </si>
  <si>
    <t>25/07/2026Seinajoen JK IIEIF</t>
  </si>
  <si>
    <t>25/07/2026DSVK TractorsSK Super Nova II</t>
  </si>
  <si>
    <t>25/07/2026Degerfors IFDjurgardens IF</t>
  </si>
  <si>
    <t>25/07/2026IFK VarnamoIK Brage</t>
  </si>
  <si>
    <t>25/07/2026IFK MariehamnAC Oulu</t>
  </si>
  <si>
    <t>25/07/2026Kuopio PSVaasa PS</t>
  </si>
  <si>
    <t>25/07/2026AftureldingGrotta Seltjarnarnes</t>
  </si>
  <si>
    <t>25/07/2026IR ReykjavikFylkir</t>
  </si>
  <si>
    <t>25/07/2026KFA AustfjardaThrottur Vogar</t>
  </si>
  <si>
    <t>25/07/2026Beitar Riga MarinersVentspils</t>
  </si>
  <si>
    <t>25/07/2026Neptunas KlaipedaFC Siauliai II</t>
  </si>
  <si>
    <t>25/07/2026Kristiansund BKIK Start</t>
  </si>
  <si>
    <t>25/07/2026AktobeOkzhetpes</t>
  </si>
  <si>
    <t>25/07/2026PK-35 VJSJippo</t>
  </si>
  <si>
    <t>25/07/2026Rezeknes BJSSMarupes SC</t>
  </si>
  <si>
    <t>25/07/2026FK BabrungasEkranas</t>
  </si>
  <si>
    <t>25/07/2026Central EspanolLiverpool Montevideo</t>
  </si>
  <si>
    <t>25/07/2026KalmarMjallby</t>
  </si>
  <si>
    <t>25/07/2026Nomme Kalju IIFlora Tallinn II</t>
  </si>
  <si>
    <t>0 - 5</t>
  </si>
  <si>
    <t>25/07/2026Galway FCWaterford United</t>
  </si>
  <si>
    <t>25/07/2026Dalvik/ReynirVikingur Olafsvik</t>
  </si>
  <si>
    <t>25/07/2026MagniKFG Gardabaer</t>
  </si>
  <si>
    <t>25/07/2026Kauno ZalgirisFK Suduva Marijampole</t>
  </si>
  <si>
    <t>25/07/2026Lietava JonavaGarliava Kaunas</t>
  </si>
  <si>
    <t>25/07/2026StromsgodsetLyn</t>
  </si>
  <si>
    <t>25/07/2026Santiago WanderersUnion San Felipe</t>
  </si>
  <si>
    <t>25/07/2026Kormakur/HvotSelfoss</t>
  </si>
  <si>
    <t>25/07/2026Estudiantes Rio CuartoClub Atletico Tigre</t>
  </si>
  <si>
    <t>25/07/2026Estudiantes de BACiudad de Bolivar</t>
  </si>
  <si>
    <t>25/07/202600</t>
  </si>
  <si>
    <t>25/07/2026CA AtlasDeportivo Espanol</t>
  </si>
  <si>
    <t>25/07/2026BerazateguiClub Mercedes</t>
  </si>
  <si>
    <t>25/07/2026Canuelas FCDeportivo Muniz</t>
  </si>
  <si>
    <t>25/07/2026Estrella del SurDeportivo Paraguayo</t>
  </si>
  <si>
    <t>25/07/2026Leones de RosarioCentral Cordoba de Rosario</t>
  </si>
  <si>
    <t>25/07/2026CA LuganoCentro Espanol</t>
  </si>
  <si>
    <t>25/07/2026HaugesundBryne</t>
  </si>
  <si>
    <t>25/07/2026Sport HuancayoAtletico Grau</t>
  </si>
  <si>
    <t>25/07/2026Defensor SportingCA Cerro</t>
  </si>
  <si>
    <t>25/07/2026Longford TownWexford Youths</t>
  </si>
  <si>
    <t>25/07/2026Sligo FCDrogheda United</t>
  </si>
  <si>
    <t>25/07/2026Atletico de RafaelaNueva Chicago</t>
  </si>
  <si>
    <t>25/07/2026Always ReadySA Bulo Bulo</t>
  </si>
  <si>
    <t>25/07/2026IguatuNacional AM</t>
  </si>
  <si>
    <t>25/07/2026Portuguesa SPUberlandia MG</t>
  </si>
  <si>
    <t>25/07/2026Coquimbo UnidoUniversidad de Concepcion</t>
  </si>
  <si>
    <t>25/07/2026Curico UnidoSan Luis Quillota</t>
  </si>
  <si>
    <t>25/07/2026CD RecoletaSportivo San Lorenzo</t>
  </si>
  <si>
    <t>25/07/2026Newell's Old BoysTalleres de Cordoba</t>
  </si>
  <si>
    <t>25/07/2026Club Atletico AcassusoClub Atletico Colon</t>
  </si>
  <si>
    <t>25/07/2026Club AlmagroFerrocarril Midland</t>
  </si>
  <si>
    <t>25/07/2026CA AtlantaClub Almagro</t>
  </si>
  <si>
    <t>25/07/2026Nueva ChicagoSan Martin de Tucuman</t>
  </si>
  <si>
    <t>25/07/2026San Martin de San JuanAtletico de Rafaela</t>
  </si>
  <si>
    <t>25/07/2026Argentino QuilmesVilla Dalmine</t>
  </si>
  <si>
    <t>25/07/2026Atletico CamionerosSan Martin De Burzaco</t>
  </si>
  <si>
    <t>25/07/2026Club Atl√©tico BrownArgentino Merlo</t>
  </si>
  <si>
    <t>25/07/2026Club ComunicacionesReal Pilar</t>
  </si>
  <si>
    <t>25/07/2026Defensores UnidosUAI Urquiza</t>
  </si>
  <si>
    <t>25/07/2026Deportivo ArmenioArsenal de Sarandi</t>
  </si>
  <si>
    <t>25/07/2026Sportivo Dock SudCSD Liniers</t>
  </si>
  <si>
    <t>25/07/2026FlandriaExcursionistas</t>
  </si>
  <si>
    <t>25/07/2026Deportivo MerloCA Villa San Carlos</t>
  </si>
  <si>
    <t>25/07/2026Ferroviaria SPMaranhao</t>
  </si>
  <si>
    <t>25/07/2026Santa CruzFigueirense</t>
  </si>
  <si>
    <t>25/07/2026Juan Pablo IICienciano</t>
  </si>
  <si>
    <t>25/07/2026Boyaca ChicoAtletico Nacional</t>
  </si>
  <si>
    <t>25/07/2026BogotaUnion Magdalena</t>
  </si>
  <si>
    <t>25/07/2026Inter Miami IIToronto FC II</t>
  </si>
  <si>
    <t>25/07/2026Deportivo MaldonadoCA Juventud</t>
  </si>
  <si>
    <t>25/07/2026Independiente MedellinDeportivo Pasto</t>
  </si>
  <si>
    <t>25/07/2026GuabiraReal Oruro</t>
  </si>
  <si>
    <t>25/07/2026Athletico ParanaenseInternacional</t>
  </si>
  <si>
    <t>25/07/2026SantosChapecoense</t>
  </si>
  <si>
    <t>25/07/2026Confianca SEItabaiana SE</t>
  </si>
  <si>
    <t>25/07/2026HuachipatoCobresal</t>
  </si>
  <si>
    <t>25/07/2026CobreloaDeportes Santa Cruz</t>
  </si>
  <si>
    <t>25/07/2026Club Sportivo AmelianoNacional De Football</t>
  </si>
  <si>
    <t>25/07/2026San Martin de TucumanCA Temperley</t>
  </si>
  <si>
    <t>25/07/2026Volta RedondaAnapolis GO</t>
  </si>
  <si>
    <t>25/07/2026River PlateBarracas Central</t>
  </si>
  <si>
    <t>25/07/2026New York Red BullsCharlotte FC</t>
  </si>
  <si>
    <t>25/07/2026Sport BoysAD Tarma</t>
  </si>
  <si>
    <t>25/07/2026Columbus CrewFC Cincinnati</t>
  </si>
  <si>
    <t>25/07/2026Brooklyn FCSan Antonio FC</t>
  </si>
  <si>
    <t>25/07/2026Detroit City FCLas Vegas Lights</t>
  </si>
  <si>
    <t>25/07/2026Indy ElevenLoudoun United</t>
  </si>
  <si>
    <t>25/07/2026Miami FCTampa Bay Rowdies</t>
  </si>
  <si>
    <t>25/07/2026Pittsburgh RiverhoundsRhode Island</t>
  </si>
  <si>
    <t>25/07/2026Chattanooga FCPhiladelphia Union II</t>
  </si>
  <si>
    <t>25/07/2026L.A Galaxy IIThe Town</t>
  </si>
  <si>
    <t>25/07/2026Millonarios FCAtletico Bucaramanga</t>
  </si>
  <si>
    <t>25/07/2026AlianzaUMECIT</t>
  </si>
  <si>
    <t>25/07/2026Independiente PetroleroOriente Petrolero</t>
  </si>
  <si>
    <t>25/07/2026Vasco Da Gama RJMirassol SP</t>
  </si>
  <si>
    <t>25/07/2026Montreal ImpactInter Miami CF</t>
  </si>
  <si>
    <t>25/07/2026DC UnitedToronto FC</t>
  </si>
  <si>
    <t>25/07/2026New England RevolutionAtlanta United</t>
  </si>
  <si>
    <t>25/07/2026New York CityChicago Fire</t>
  </si>
  <si>
    <t>25/07/2026Orlando CityNashville FC</t>
  </si>
  <si>
    <t>25/07/2026Philadelphia UnionSeattle Sounders FC</t>
  </si>
  <si>
    <t>25/07/2026Carolina CoreChicago Fire II</t>
  </si>
  <si>
    <t>25/07/2026CD Uni Catolica SantiagoCD La Serena</t>
  </si>
  <si>
    <t>25/07/2026Real CartagenaReal Santander</t>
  </si>
  <si>
    <t>25/07/2026Tecnico UniversitarioManta FC</t>
  </si>
  <si>
    <t>25/07/2026LanusSan Lorenzo</t>
  </si>
  <si>
    <t>25/07/2026Houston DynamoAustin FC</t>
  </si>
  <si>
    <t>25/07/2026Minnesota UnitedVancouver Whitecaps</t>
  </si>
  <si>
    <t>25/07/2026Saint Louis CityColorado Rapids</t>
  </si>
  <si>
    <t>25/07/2026Tulsa RoughnecksLexington SC</t>
  </si>
  <si>
    <t>25/07/2026North Texas SCLos Angeles FC II</t>
  </si>
  <si>
    <t>25/07/2026Colorado SwitchbacksCharleston Battery</t>
  </si>
  <si>
    <t>25/07/2026El Paso LocomotiveSporting Jacksonville</t>
  </si>
  <si>
    <t>25/07/2026FBC MelgarSporting Cristal</t>
  </si>
  <si>
    <t>25/07/2026Deportes TolimaJunior FC</t>
  </si>
  <si>
    <t>25/07/2026San Diego FCDallas</t>
  </si>
  <si>
    <t>25/07/2026Union Deportivo UniversitarioSan Francisco FC</t>
  </si>
  <si>
    <t>25/07/2026Monterey BayOrange County Blues</t>
  </si>
  <si>
    <t>25/07/2026Oakland RootsSacramento Republic</t>
  </si>
  <si>
    <t>25/07/2026Los Angeles FCSporting Kansas City</t>
  </si>
  <si>
    <t>25/07/2026Portland TimbersReal Salt Lake</t>
  </si>
  <si>
    <t>25/07/2026San Jose EarthquakesLA Galaxy</t>
  </si>
  <si>
    <t>25/07/2026Phoenix Rising FCHartford Athletic</t>
  </si>
  <si>
    <t>Home-Plan</t>
  </si>
  <si>
    <t>Tie-Plan</t>
  </si>
  <si>
    <t>Away-Plan</t>
  </si>
  <si>
    <t>1X-Plan</t>
  </si>
  <si>
    <t>X2-Plan</t>
  </si>
  <si>
    <t>1 HT-Plan</t>
  </si>
  <si>
    <t>X HT-Plan</t>
  </si>
  <si>
    <t>2 HT-Plan</t>
  </si>
  <si>
    <t>O 0.5 HT-Plan</t>
  </si>
  <si>
    <t>O 1.5-Plan</t>
  </si>
  <si>
    <t>O 2.5-Plan</t>
  </si>
  <si>
    <t>U 2.5-Plan</t>
  </si>
  <si>
    <t>U 3.5-Plan</t>
  </si>
  <si>
    <t>BTTS Yes-Plan</t>
  </si>
  <si>
    <t>BTTS No-Plan</t>
  </si>
  <si>
    <t>Home-Real</t>
  </si>
  <si>
    <t>Tie-Real</t>
  </si>
  <si>
    <t>Away-Real</t>
  </si>
  <si>
    <t>1X-Real</t>
  </si>
  <si>
    <t>X2-Real</t>
  </si>
  <si>
    <t>1 HT-Real</t>
  </si>
  <si>
    <t>X HT-Real</t>
  </si>
  <si>
    <t>2 HT-Real</t>
  </si>
  <si>
    <t>O 0.5 HT-Real</t>
  </si>
  <si>
    <t>O 1.5-Real</t>
  </si>
  <si>
    <t>O 2.5-Real</t>
  </si>
  <si>
    <t>U 2.5-Real</t>
  </si>
  <si>
    <t>U 3.5-Real</t>
  </si>
  <si>
    <t>BTTS Yes-Real</t>
  </si>
  <si>
    <t>BTTS No-Real</t>
  </si>
  <si>
    <t>Accuracy</t>
  </si>
  <si>
    <t>12-Plan</t>
  </si>
  <si>
    <t>12-Real</t>
  </si>
  <si>
    <t>30/07/2026</t>
  </si>
  <si>
    <t>31/07/2026</t>
  </si>
  <si>
    <t>Rochedale Rovers</t>
  </si>
  <si>
    <t>Eastern Suburbs</t>
  </si>
  <si>
    <t>Wynnum Wolves</t>
  </si>
  <si>
    <t>Brisbane City</t>
  </si>
  <si>
    <t>Bielorrússia 1. Premier League (Vysshaya Liga)</t>
  </si>
  <si>
    <t>Naftan Novopolotsk</t>
  </si>
  <si>
    <t>Estônia 1. Meistriliiga</t>
  </si>
  <si>
    <t>Nomme United</t>
  </si>
  <si>
    <t>Bohemians</t>
  </si>
  <si>
    <t>Minnesota United FC II</t>
  </si>
  <si>
    <t>Sporting Kansas City II</t>
  </si>
  <si>
    <t>Melbourne City</t>
  </si>
  <si>
    <t>Preston Lions U23</t>
  </si>
  <si>
    <t>Bentleigh Greens U23</t>
  </si>
  <si>
    <t>Monaro Panthers U23</t>
  </si>
  <si>
    <t>Rockdale City Suns</t>
  </si>
  <si>
    <t>Wallsend FC</t>
  </si>
  <si>
    <t>Cessnock City</t>
  </si>
  <si>
    <t>Central Coast Mariners U21</t>
  </si>
  <si>
    <t>Bull FC Academy</t>
  </si>
  <si>
    <t>Heidelberg United U23</t>
  </si>
  <si>
    <t>Sunshine George Cross U23</t>
  </si>
  <si>
    <t>Canning City</t>
  </si>
  <si>
    <t>Kalamunda City</t>
  </si>
  <si>
    <t>Bonnyrigg White Eagles</t>
  </si>
  <si>
    <t>Dunbar Rovers FC</t>
  </si>
  <si>
    <t>Kingborough Lions United</t>
  </si>
  <si>
    <t>Melbourne Victory</t>
  </si>
  <si>
    <t>Central Coast Mariners U20</t>
  </si>
  <si>
    <t>Bull FC Academy U20</t>
  </si>
  <si>
    <t>Langfang Glory City</t>
  </si>
  <si>
    <t>Xian Ronghai</t>
  </si>
  <si>
    <t>Levante</t>
  </si>
  <si>
    <t>Al Qadisiya</t>
  </si>
  <si>
    <t>Slavia Prague II</t>
  </si>
  <si>
    <t>FK Pribram</t>
  </si>
  <si>
    <t>FK Neratovice Byskovice</t>
  </si>
  <si>
    <t>Motorlet Praha</t>
  </si>
  <si>
    <t>Southside Eagles</t>
  </si>
  <si>
    <t>Samford Rangers</t>
  </si>
  <si>
    <t>Taian Tiankuang</t>
  </si>
  <si>
    <t>SK Zdirec Nad Doubravou</t>
  </si>
  <si>
    <t>FC Kurim</t>
  </si>
  <si>
    <t>MSK Zilina II</t>
  </si>
  <si>
    <t>FC Petrzalka</t>
  </si>
  <si>
    <t>Slovan Bratislava II</t>
  </si>
  <si>
    <t>FC Zlate Moravce</t>
  </si>
  <si>
    <t>Hamburg Eimsbutteler BC</t>
  </si>
  <si>
    <t>Niendorfer TSV</t>
  </si>
  <si>
    <t>TSV Sasel</t>
  </si>
  <si>
    <t>TSV Buchholz 08</t>
  </si>
  <si>
    <t>Budapest Honved II</t>
  </si>
  <si>
    <t>Bekescsaba</t>
  </si>
  <si>
    <t>Gyori ETO II</t>
  </si>
  <si>
    <t>FC Tatabanya</t>
  </si>
  <si>
    <t>Kisvarda FC II</t>
  </si>
  <si>
    <t>Mateszalkai MTK</t>
  </si>
  <si>
    <t>MTK Budapest II</t>
  </si>
  <si>
    <t>Budafoki</t>
  </si>
  <si>
    <t>Ujpest FC II</t>
  </si>
  <si>
    <t>BKV Elore SC</t>
  </si>
  <si>
    <t>Pobeda NN</t>
  </si>
  <si>
    <t>Ural II</t>
  </si>
  <si>
    <t>Yangpyeong FC</t>
  </si>
  <si>
    <t>Busan Trans Corp</t>
  </si>
  <si>
    <t>Kolos Kovalivka U21</t>
  </si>
  <si>
    <t>FC Prykarpattya</t>
  </si>
  <si>
    <t>FK Bumprom Gomel</t>
  </si>
  <si>
    <t>FC Molodechno-Dyussh-4</t>
  </si>
  <si>
    <t>Rana FK</t>
  </si>
  <si>
    <t>Kjelsas</t>
  </si>
  <si>
    <t>Skjetten</t>
  </si>
  <si>
    <t>Bossekop</t>
  </si>
  <si>
    <t>Kosmos Khimki</t>
  </si>
  <si>
    <t>Luki Energiya V.Luki</t>
  </si>
  <si>
    <t>Akron Tolyatti II</t>
  </si>
  <si>
    <t>Chelyabinsk II</t>
  </si>
  <si>
    <t>Dynamo Barnaul</t>
  </si>
  <si>
    <t>Khimik Dzerzhinsk</t>
  </si>
  <si>
    <t>Changwon City</t>
  </si>
  <si>
    <t>Jeonbuk Hyundai Motors Reserves</t>
  </si>
  <si>
    <t>Chuncheon</t>
  </si>
  <si>
    <t>Ulsan Citizen</t>
  </si>
  <si>
    <t>Malmo U19</t>
  </si>
  <si>
    <t>Hammarby U19</t>
  </si>
  <si>
    <t>Nosaby IF</t>
  </si>
  <si>
    <t>IFK Hassleholm</t>
  </si>
  <si>
    <t>Yongin City</t>
  </si>
  <si>
    <t>Paju Frontier</t>
  </si>
  <si>
    <t>Dalian Kun City</t>
  </si>
  <si>
    <t>Kvik Halden</t>
  </si>
  <si>
    <t>Traeff</t>
  </si>
  <si>
    <t>Kaluga</t>
  </si>
  <si>
    <t>Sibir Novosibirsk</t>
  </si>
  <si>
    <t>Arsenal Tula II</t>
  </si>
  <si>
    <t>Ryazan</t>
  </si>
  <si>
    <t>Probiy Gorodenka</t>
  </si>
  <si>
    <t>FC Ingulets</t>
  </si>
  <si>
    <t>Bangkok Glass</t>
  </si>
  <si>
    <t>Buriram United</t>
  </si>
  <si>
    <t>Vitoria Guimaraes</t>
  </si>
  <si>
    <t>Jiangxi Dingnan United</t>
  </si>
  <si>
    <t>Wuhan Chufeng Heli</t>
  </si>
  <si>
    <t>IK Sirius</t>
  </si>
  <si>
    <t>Saku Sporting</t>
  </si>
  <si>
    <t>Tallinna JK Legion</t>
  </si>
  <si>
    <t>Grankulla IFK U23</t>
  </si>
  <si>
    <t>EPS FC II</t>
  </si>
  <si>
    <t>Mikkelin Palloilijat II</t>
  </si>
  <si>
    <t>Edustus IPS</t>
  </si>
  <si>
    <t>Greifswalder FC</t>
  </si>
  <si>
    <t>TSV 1860 Munich II</t>
  </si>
  <si>
    <t>FK Vilnus BFA</t>
  </si>
  <si>
    <t>NFA Kaunas</t>
  </si>
  <si>
    <t>Trygg/Lade</t>
  </si>
  <si>
    <t>Eidsvold TF</t>
  </si>
  <si>
    <t>Os</t>
  </si>
  <si>
    <t>Varegg</t>
  </si>
  <si>
    <t>Akra</t>
  </si>
  <si>
    <t>Brodd</t>
  </si>
  <si>
    <t>Nosta Novotroitsk</t>
  </si>
  <si>
    <t>Zenit Izhevsk</t>
  </si>
  <si>
    <t>Vasteras SK U19</t>
  </si>
  <si>
    <t>IFK Goteborg U19</t>
  </si>
  <si>
    <t>Young Boys</t>
  </si>
  <si>
    <t>Burnley</t>
  </si>
  <si>
    <t>Bonner SC</t>
  </si>
  <si>
    <t>Uerdingen 05</t>
  </si>
  <si>
    <t>Eintracht Norderstedt</t>
  </si>
  <si>
    <t>St. Pauli II</t>
  </si>
  <si>
    <t>Feyenoord</t>
  </si>
  <si>
    <t>Rayo Vallecano</t>
  </si>
  <si>
    <t>NK Rudes</t>
  </si>
  <si>
    <t>Rot-Weiss Koblenz</t>
  </si>
  <si>
    <t>Siegburg SV 04</t>
  </si>
  <si>
    <t>SC Verl</t>
  </si>
  <si>
    <t>Bremer SV</t>
  </si>
  <si>
    <t>SG Wattenscheid 09</t>
  </si>
  <si>
    <t>Ratingen SV</t>
  </si>
  <si>
    <t>Banik Ostrava II</t>
  </si>
  <si>
    <t>FC Vlasim</t>
  </si>
  <si>
    <t>FC Merani Martvili</t>
  </si>
  <si>
    <t>Odishi 1919</t>
  </si>
  <si>
    <t>FC WIT Georgia</t>
  </si>
  <si>
    <t>Samgurali Tskhaltubo</t>
  </si>
  <si>
    <t>Guria Lanchkhuti</t>
  </si>
  <si>
    <t>Mighty Wanderers</t>
  </si>
  <si>
    <t>Lube Masters</t>
  </si>
  <si>
    <t>Kamuzu Barracks</t>
  </si>
  <si>
    <t>Mafco</t>
  </si>
  <si>
    <t>Karonga United</t>
  </si>
  <si>
    <t>Creck Sporting</t>
  </si>
  <si>
    <t>Mitundu Baptist</t>
  </si>
  <si>
    <t>Silver Strikers</t>
  </si>
  <si>
    <t>FK Jerv</t>
  </si>
  <si>
    <t>Lysekloster</t>
  </si>
  <si>
    <t>Termalica BB Nieciecza</t>
  </si>
  <si>
    <t>Norrkoping U19</t>
  </si>
  <si>
    <t>CA Linense</t>
  </si>
  <si>
    <t>Marilia</t>
  </si>
  <si>
    <t>Juventus SP</t>
  </si>
  <si>
    <t>Paulista SP</t>
  </si>
  <si>
    <t>Santo Andre SP</t>
  </si>
  <si>
    <t>Porto FB U20</t>
  </si>
  <si>
    <t>Referencia SP U20</t>
  </si>
  <si>
    <t>Slavia Prague</t>
  </si>
  <si>
    <t>Slovacko</t>
  </si>
  <si>
    <t>Kuopio PS II</t>
  </si>
  <si>
    <t>Iberia 1999 II</t>
  </si>
  <si>
    <t>FC Kakheti Telavi</t>
  </si>
  <si>
    <t>SC V/W Billstedt 04</t>
  </si>
  <si>
    <t>Nikola Tesla Hamburg</t>
  </si>
  <si>
    <t>Atyrau</t>
  </si>
  <si>
    <t>Fyllingsdalen</t>
  </si>
  <si>
    <t>Asane II</t>
  </si>
  <si>
    <t>Sportivo Carapegua</t>
  </si>
  <si>
    <t>General Caballero JLM</t>
  </si>
  <si>
    <t>Ural</t>
  </si>
  <si>
    <t>Dynamo Bryansk</t>
  </si>
  <si>
    <t>Alania Vladikavkaz</t>
  </si>
  <si>
    <t>Rubin Kazan II</t>
  </si>
  <si>
    <t>KDV Tomsk</t>
  </si>
  <si>
    <t xml:space="preserve">Ljungskille </t>
  </si>
  <si>
    <t>Sandvikens</t>
  </si>
  <si>
    <t>FC Kulykiv</t>
  </si>
  <si>
    <t>FC Kharkiv</t>
  </si>
  <si>
    <t>PEC Zwolle</t>
  </si>
  <si>
    <t>AEK Athens</t>
  </si>
  <si>
    <t>SpVgg Erkenschwick</t>
  </si>
  <si>
    <t>Boa Esporte</t>
  </si>
  <si>
    <t>SC Aymores</t>
  </si>
  <si>
    <t>FK Legion Dynamo II</t>
  </si>
  <si>
    <t>Rostov II</t>
  </si>
  <si>
    <t>Eintracht Frankfurt</t>
  </si>
  <si>
    <t>Trabzonspor</t>
  </si>
  <si>
    <t>FC Lida</t>
  </si>
  <si>
    <t>FC Slonim</t>
  </si>
  <si>
    <t>Futura</t>
  </si>
  <si>
    <t>Riihimaen Palloseura</t>
  </si>
  <si>
    <t>Army Red</t>
  </si>
  <si>
    <t>Samaleswari SC</t>
  </si>
  <si>
    <t>Astana</t>
  </si>
  <si>
    <t>Altay Semey</t>
  </si>
  <si>
    <t>Elimai FC</t>
  </si>
  <si>
    <t>Kaisar</t>
  </si>
  <si>
    <t>FC Ordabasy</t>
  </si>
  <si>
    <t>Rosenborg II</t>
  </si>
  <si>
    <t>Strindheim</t>
  </si>
  <si>
    <t>Avia Swidnik</t>
  </si>
  <si>
    <t>Olimpia Grudziadz</t>
  </si>
  <si>
    <t>Ufa</t>
  </si>
  <si>
    <t>Baltika Kaliningrad II</t>
  </si>
  <si>
    <t>FC Irkutsk</t>
  </si>
  <si>
    <t>Racing Club Montevideo</t>
  </si>
  <si>
    <t>Al Markhiya SC</t>
  </si>
  <si>
    <t>MC Oran</t>
  </si>
  <si>
    <t>Al Nasr Farwaniyah</t>
  </si>
  <si>
    <t>FS Trebic</t>
  </si>
  <si>
    <t>Sokol Tasovice</t>
  </si>
  <si>
    <t>FC Samtredia</t>
  </si>
  <si>
    <t>SFC Shturmi</t>
  </si>
  <si>
    <t>Sokol Saratov</t>
  </si>
  <si>
    <t>Dynamo Kirov</t>
  </si>
  <si>
    <t>FC Zurich</t>
  </si>
  <si>
    <t>Karlsruher SC</t>
  </si>
  <si>
    <t>Inter Milan</t>
  </si>
  <si>
    <t>SC Imst</t>
  </si>
  <si>
    <t>Hartberg</t>
  </si>
  <si>
    <t>SC Schwaz</t>
  </si>
  <si>
    <t>SV Wallern</t>
  </si>
  <si>
    <t>FC Minsk Reserves</t>
  </si>
  <si>
    <t>UNI Minsk</t>
  </si>
  <si>
    <t>FK Arsenal Dzyarzhynsk</t>
  </si>
  <si>
    <t>Neman Grodno</t>
  </si>
  <si>
    <t>Chotebor</t>
  </si>
  <si>
    <t>Velke Mezirici</t>
  </si>
  <si>
    <t>FK Nove Sady</t>
  </si>
  <si>
    <t>FK Sumperk</t>
  </si>
  <si>
    <t>Kozlovice FC</t>
  </si>
  <si>
    <t>Frydek Mistek</t>
  </si>
  <si>
    <t>SK Olympia Rajecko</t>
  </si>
  <si>
    <t>Zdar nad Sazavou</t>
  </si>
  <si>
    <t>SK Zabreh</t>
  </si>
  <si>
    <t>SK Hranice</t>
  </si>
  <si>
    <t>SSK Bilovec</t>
  </si>
  <si>
    <t>MFK Vitkovice</t>
  </si>
  <si>
    <t>Stara Rise</t>
  </si>
  <si>
    <t>Havlickuv Brod</t>
  </si>
  <si>
    <t>Tallinna FC Transferwise</t>
  </si>
  <si>
    <t>Tallinna FC Olympic Olybet</t>
  </si>
  <si>
    <t>Oulun Luistinseura</t>
  </si>
  <si>
    <t>FC Iveria Khashuri</t>
  </si>
  <si>
    <t>FC Torpedo Kutaisi</t>
  </si>
  <si>
    <t>Tarpa SC</t>
  </si>
  <si>
    <t>Fuzesabony</t>
  </si>
  <si>
    <t>FC Zhenis</t>
  </si>
  <si>
    <t>Necaxa U21</t>
  </si>
  <si>
    <t>Monterrey U21</t>
  </si>
  <si>
    <t>FK Sileks</t>
  </si>
  <si>
    <t>Bashkimi Kumanovo</t>
  </si>
  <si>
    <t>KFUM Oslo</t>
  </si>
  <si>
    <t>Sarpsborg 08</t>
  </si>
  <si>
    <t>Odd BK</t>
  </si>
  <si>
    <t>PFK Sochi</t>
  </si>
  <si>
    <t>Arsenal Tula</t>
  </si>
  <si>
    <t>Volgar Astrakhan</t>
  </si>
  <si>
    <t>Mashuk Pyatigorsk</t>
  </si>
  <si>
    <t>Cherepovets</t>
  </si>
  <si>
    <t>FC Iskra Smolensk</t>
  </si>
  <si>
    <t>MFK Ruzomberok</t>
  </si>
  <si>
    <t>FK Kosice</t>
  </si>
  <si>
    <t>Ostersunds</t>
  </si>
  <si>
    <t>Centro AtlÃ©tico FÃ©nix</t>
  </si>
  <si>
    <t>Atlanta United II</t>
  </si>
  <si>
    <t>Pachuca U21</t>
  </si>
  <si>
    <t>Queretaro U21</t>
  </si>
  <si>
    <t>Sigma Olomouc</t>
  </si>
  <si>
    <t>Narpes Kraft</t>
  </si>
  <si>
    <t>FC Vaajakoski</t>
  </si>
  <si>
    <t>Szentlorinc SE</t>
  </si>
  <si>
    <t>Karcag SE</t>
  </si>
  <si>
    <t>Cigand SE</t>
  </si>
  <si>
    <t>Egri FC</t>
  </si>
  <si>
    <t>Dabas</t>
  </si>
  <si>
    <t>Szeged II</t>
  </si>
  <si>
    <t>ESMTK Budapest</t>
  </si>
  <si>
    <t>Monori SE</t>
  </si>
  <si>
    <t>Majosi SE</t>
  </si>
  <si>
    <t>Paksi SE II</t>
  </si>
  <si>
    <t>PTE-PEAC</t>
  </si>
  <si>
    <t>Sarbogard SE</t>
  </si>
  <si>
    <t>Tiszafured VSE</t>
  </si>
  <si>
    <t>Debreceni EAC</t>
  </si>
  <si>
    <t>Roma</t>
  </si>
  <si>
    <t>Juve Stabia</t>
  </si>
  <si>
    <t>Potenza</t>
  </si>
  <si>
    <t>Novara Calcio</t>
  </si>
  <si>
    <t>Inter Milano II</t>
  </si>
  <si>
    <t>SV Leithaprodersdorf</t>
  </si>
  <si>
    <t>Admira Wacker Modling</t>
  </si>
  <si>
    <t>Wiener SK</t>
  </si>
  <si>
    <t>Cherno More</t>
  </si>
  <si>
    <t>Puskas Academia</t>
  </si>
  <si>
    <t>Szombathelyi Haladas</t>
  </si>
  <si>
    <t>SC Sopron</t>
  </si>
  <si>
    <t>Ayacucho</t>
  </si>
  <si>
    <t>Santos Ica</t>
  </si>
  <si>
    <t>Chertanovo</t>
  </si>
  <si>
    <t>Zvezda St Petersburg</t>
  </si>
  <si>
    <t>ND Lendava</t>
  </si>
  <si>
    <t>Pisa</t>
  </si>
  <si>
    <t>Pro Vercelli</t>
  </si>
  <si>
    <t>Bursaspor</t>
  </si>
  <si>
    <t>Flaminia</t>
  </si>
  <si>
    <t>Carrarese Calcio</t>
  </si>
  <si>
    <t>Salernitana 1919</t>
  </si>
  <si>
    <t>Guidonia Montecelio</t>
  </si>
  <si>
    <t>CD Puerto Montt</t>
  </si>
  <si>
    <t>Deportes Antofagasta</t>
  </si>
  <si>
    <t>CSD Rangers</t>
  </si>
  <si>
    <t>FK Kom Podgorica</t>
  </si>
  <si>
    <t>NK BSK Bijelo Brdo</t>
  </si>
  <si>
    <t>Frosinone</t>
  </si>
  <si>
    <t>FC Slavia Mozyr</t>
  </si>
  <si>
    <t>Dinamo Brest</t>
  </si>
  <si>
    <t>PPJ III</t>
  </si>
  <si>
    <t>HPS II</t>
  </si>
  <si>
    <t>Varketili Tbilisi</t>
  </si>
  <si>
    <t>Metalurg Rustavi</t>
  </si>
  <si>
    <t>CD Achuapa</t>
  </si>
  <si>
    <t>Fraijanes</t>
  </si>
  <si>
    <t>Deportivo Gomerano</t>
  </si>
  <si>
    <t>FC Santa Lucia Cotzumalguapa</t>
  </si>
  <si>
    <t>Deportivo Iztapa</t>
  </si>
  <si>
    <t>Huehuetecos</t>
  </si>
  <si>
    <t>Gyirmot SE</t>
  </si>
  <si>
    <t>Csakvari TK</t>
  </si>
  <si>
    <t>Soroksar SC</t>
  </si>
  <si>
    <t>Mezokovesd-Zsory SE</t>
  </si>
  <si>
    <t>Real Sireti</t>
  </si>
  <si>
    <t>FK Skopje</t>
  </si>
  <si>
    <t>Dukla Banska Bystrica</t>
  </si>
  <si>
    <t>Aalesunds</t>
  </si>
  <si>
    <t>Chojniczanka Chojnice</t>
  </si>
  <si>
    <t>GKS Tychy</t>
  </si>
  <si>
    <t>Atletico Tucuman</t>
  </si>
  <si>
    <t>Talleres Escalada</t>
  </si>
  <si>
    <t>General Lamadrid</t>
  </si>
  <si>
    <t>Defensores de Cambaceres</t>
  </si>
  <si>
    <t>Boca Unidos</t>
  </si>
  <si>
    <t>Juventud Antoniana</t>
  </si>
  <si>
    <t>CS Atenas</t>
  </si>
  <si>
    <t>Juventud Unida Universitario</t>
  </si>
  <si>
    <t>Douglas Haig</t>
  </si>
  <si>
    <t>CA 9 de Julio Rafaela</t>
  </si>
  <si>
    <t>Gimnasia y Esgrima Pedernera Unidos</t>
  </si>
  <si>
    <t>Linqueno</t>
  </si>
  <si>
    <t>Guillermo Brown</t>
  </si>
  <si>
    <t>CA Germinal</t>
  </si>
  <si>
    <t>Huracan Las Heras</t>
  </si>
  <si>
    <t>Fundacion Amigos</t>
  </si>
  <si>
    <t>Independiente Chivilcoy</t>
  </si>
  <si>
    <t>Sportivo Las Parejas</t>
  </si>
  <si>
    <t>Olimpo Bahia Blanca</t>
  </si>
  <si>
    <t>Santamarina</t>
  </si>
  <si>
    <t>San Martin de Mendoza</t>
  </si>
  <si>
    <t>CDA Monte Maiz</t>
  </si>
  <si>
    <t>Sol de Mayo</t>
  </si>
  <si>
    <t>Club Villa Mitre</t>
  </si>
  <si>
    <t>Valeriodoce MG</t>
  </si>
  <si>
    <t>Villa Nova MG</t>
  </si>
  <si>
    <t>SSA</t>
  </si>
  <si>
    <t>Fluminense De Feira</t>
  </si>
  <si>
    <t>Miguelense AL U20</t>
  </si>
  <si>
    <t>CSE U20</t>
  </si>
  <si>
    <t>Quixada CE U20</t>
  </si>
  <si>
    <t>Floresta EC U20</t>
  </si>
  <si>
    <t>Vila Real CE U20</t>
  </si>
  <si>
    <t>Mirassol SP U20</t>
  </si>
  <si>
    <t>Ferroviaria U20</t>
  </si>
  <si>
    <t>Portuguesa Desportos U20</t>
  </si>
  <si>
    <t>Botafogo SP U20</t>
  </si>
  <si>
    <t>Desportivo Brasil U20</t>
  </si>
  <si>
    <t>Sao Paulo U20</t>
  </si>
  <si>
    <t>Oeste U20</t>
  </si>
  <si>
    <t>Pacific FC Langford</t>
  </si>
  <si>
    <t>Pardubice</t>
  </si>
  <si>
    <t>Deportivo Coatepeque</t>
  </si>
  <si>
    <t>Aguacatan FC</t>
  </si>
  <si>
    <t>UTC Cajamarca</t>
  </si>
  <si>
    <t>UCV Moquegua</t>
  </si>
  <si>
    <t>Atalanta</t>
  </si>
  <si>
    <t>FK Septemvri Sofia</t>
  </si>
  <si>
    <t>EM Deportivo Binacional</t>
  </si>
  <si>
    <t>Bentin Tacna Heroica</t>
  </si>
  <si>
    <t>San Martin Formosa</t>
  </si>
  <si>
    <t>Bartolome Mitre</t>
  </si>
  <si>
    <t>CA Cambe</t>
  </si>
  <si>
    <t>City London</t>
  </si>
  <si>
    <t>Hope International</t>
  </si>
  <si>
    <t>Iraty SC</t>
  </si>
  <si>
    <t>Oeste Brasil</t>
  </si>
  <si>
    <t>Campo Mourao</t>
  </si>
  <si>
    <t>Bom Jesus EC</t>
  </si>
  <si>
    <t>Goianesia EC</t>
  </si>
  <si>
    <t>Novi Pazar</t>
  </si>
  <si>
    <t>Radnicki 1923</t>
  </si>
  <si>
    <t>CD Marino</t>
  </si>
  <si>
    <t>Sambenedettese</t>
  </si>
  <si>
    <t>Club Atletico Mitre</t>
  </si>
  <si>
    <t>Club Almirante Brown</t>
  </si>
  <si>
    <t>CA Sarmiento Resistencia</t>
  </si>
  <si>
    <t>Sol De America Formosa</t>
  </si>
  <si>
    <t>Tucuman Central</t>
  </si>
  <si>
    <t>CA Sarmiento de la Banda</t>
  </si>
  <si>
    <t>Club Blooming</t>
  </si>
  <si>
    <t>Club The Strongest</t>
  </si>
  <si>
    <t>Brusque FC</t>
  </si>
  <si>
    <t>Ypiranga RS</t>
  </si>
  <si>
    <t>CS Alagoano</t>
  </si>
  <si>
    <t>Sao Luiz</t>
  </si>
  <si>
    <t>Gama DF</t>
  </si>
  <si>
    <t>America RN</t>
  </si>
  <si>
    <t>Crixas EC</t>
  </si>
  <si>
    <t>Rio Verde GO</t>
  </si>
  <si>
    <t>Mineiros GO</t>
  </si>
  <si>
    <t>Goiania EC</t>
  </si>
  <si>
    <t>General Velasquez</t>
  </si>
  <si>
    <t>Trasandino de Los Andes</t>
  </si>
  <si>
    <t>Club Olimpia</t>
  </si>
  <si>
    <t>Club Libertad</t>
  </si>
  <si>
    <t>Bolivar SC</t>
  </si>
  <si>
    <t>Mineros De Guayana</t>
  </si>
  <si>
    <t>Deportivo Petare</t>
  </si>
  <si>
    <t>Aragua</t>
  </si>
  <si>
    <t>Cianorte PR</t>
  </si>
  <si>
    <t>Ferroviario CE</t>
  </si>
  <si>
    <t>Goiatuba EC</t>
  </si>
  <si>
    <t>Treze PB</t>
  </si>
  <si>
    <t>Sao Jose RS</t>
  </si>
  <si>
    <t>Panama U20</t>
  </si>
  <si>
    <t>Canada U20</t>
  </si>
  <si>
    <t>Portland Timbers II</t>
  </si>
  <si>
    <t>Dynamo Puerto FC</t>
  </si>
  <si>
    <t>Monagas SC II</t>
  </si>
  <si>
    <t>Atletico Independiente</t>
  </si>
  <si>
    <t>Club ADA Jaen</t>
  </si>
  <si>
    <t>York 9 FC</t>
  </si>
  <si>
    <t>Patriotas FC</t>
  </si>
  <si>
    <t>AD San Carlos</t>
  </si>
  <si>
    <t>Municipal Liberia</t>
  </si>
  <si>
    <t>CD Aguila</t>
  </si>
  <si>
    <t>CD Luis Angel Firpo</t>
  </si>
  <si>
    <t>Fuerte San Francisco</t>
  </si>
  <si>
    <t>CD Platense Zacatecoluca</t>
  </si>
  <si>
    <t>Aguilas Pereira</t>
  </si>
  <si>
    <t>Caxias RS</t>
  </si>
  <si>
    <t>Botafogo PB</t>
  </si>
  <si>
    <t>CD Magallanes</t>
  </si>
  <si>
    <t>Guarani Asuncion</t>
  </si>
  <si>
    <t>Sportivo Luqueno</t>
  </si>
  <si>
    <t>CA Penarol</t>
  </si>
  <si>
    <t>Orsomarso</t>
  </si>
  <si>
    <t>Connecticut United</t>
  </si>
  <si>
    <t>Sarasota Paradise</t>
  </si>
  <si>
    <t>Escorpiones</t>
  </si>
  <si>
    <t>CD Suchitepequez</t>
  </si>
  <si>
    <t>CSD Comunicaciones</t>
  </si>
  <si>
    <t>CD Tapatio</t>
  </si>
  <si>
    <t>Cruz Azul Hidalgo</t>
  </si>
  <si>
    <t>Saint Louis City II</t>
  </si>
  <si>
    <t>Alianza Valledupar</t>
  </si>
  <si>
    <t>Fortaleza FC</t>
  </si>
  <si>
    <t>Independiente La Chorrera</t>
  </si>
  <si>
    <t>CD Real Tomayapo</t>
  </si>
  <si>
    <t>Amazonas FC AM</t>
  </si>
  <si>
    <t>Paysandu PA</t>
  </si>
  <si>
    <t>Queretaro</t>
  </si>
  <si>
    <t>Honduras U20</t>
  </si>
  <si>
    <t>Jamaica U20</t>
  </si>
  <si>
    <t>Cucuta Deportivo</t>
  </si>
  <si>
    <t>Trust</t>
  </si>
  <si>
    <t>Melbourne Victory Reserves</t>
  </si>
  <si>
    <t>North Sunshine Eagles</t>
  </si>
  <si>
    <t>Bulleen Lions</t>
  </si>
  <si>
    <t>Langwarrin</t>
  </si>
  <si>
    <t>League Two</t>
  </si>
  <si>
    <t>Beijing Institute of Technology</t>
  </si>
  <si>
    <t>MC Alger</t>
  </si>
  <si>
    <t>Chengdu Qianbao Reserves</t>
  </si>
  <si>
    <t>Georgia</t>
  </si>
  <si>
    <t>Georgia Cup</t>
  </si>
  <si>
    <t>Samtskhe</t>
  </si>
  <si>
    <t>FC Gagra</t>
  </si>
  <si>
    <t>Ferroviario Maputo</t>
  </si>
  <si>
    <t>Gazovik Orenburg II</t>
  </si>
  <si>
    <t>Krylya Sovetov II</t>
  </si>
  <si>
    <t>Indonesia</t>
  </si>
  <si>
    <t>India</t>
  </si>
  <si>
    <t>Durand Cup</t>
  </si>
  <si>
    <t>Mohammedan SC</t>
  </si>
  <si>
    <t>Baghpat</t>
  </si>
  <si>
    <t>FK Tukums 2000</t>
  </si>
  <si>
    <t>Valmieras FK</t>
  </si>
  <si>
    <t>Gneist</t>
  </si>
  <si>
    <t>Brann II</t>
  </si>
  <si>
    <t>FK Samorin</t>
  </si>
  <si>
    <t>OFK Malzenice</t>
  </si>
  <si>
    <t>FC Voluntari</t>
  </si>
  <si>
    <t>Al Sailiya</t>
  </si>
  <si>
    <t>Dunav Ruse FC</t>
  </si>
  <si>
    <t>Czech Republic</t>
  </si>
  <si>
    <t>FNL</t>
  </si>
  <si>
    <t>Esiliiga</t>
  </si>
  <si>
    <t>JK Nomme United U21</t>
  </si>
  <si>
    <t>Kolmonen</t>
  </si>
  <si>
    <t>Lohjan Pallo</t>
  </si>
  <si>
    <t>Etela Espoon Pallo</t>
  </si>
  <si>
    <t>FS Metta/LU Riga</t>
  </si>
  <si>
    <t>Volda</t>
  </si>
  <si>
    <t>Ranheim II</t>
  </si>
  <si>
    <t>Vard Haugesund</t>
  </si>
  <si>
    <t>Sogndal II</t>
  </si>
  <si>
    <t>Odd BK II</t>
  </si>
  <si>
    <t>Vag</t>
  </si>
  <si>
    <t>Hacken</t>
  </si>
  <si>
    <t>Denmark</t>
  </si>
  <si>
    <t>Superliga</t>
  </si>
  <si>
    <t>PPJ II</t>
  </si>
  <si>
    <t>EIF Academy</t>
  </si>
  <si>
    <t>IF Ready</t>
  </si>
  <si>
    <t>Frigg</t>
  </si>
  <si>
    <t>Lokomotiv Oslo</t>
  </si>
  <si>
    <t>KFUM II</t>
  </si>
  <si>
    <t>Union Carl Berner</t>
  </si>
  <si>
    <t>Asker</t>
  </si>
  <si>
    <t>Haugesund II</t>
  </si>
  <si>
    <t>Varhaug</t>
  </si>
  <si>
    <t>Kongsvinger II</t>
  </si>
  <si>
    <t>Skedsmo</t>
  </si>
  <si>
    <t>Lyn II</t>
  </si>
  <si>
    <t>Oppsal</t>
  </si>
  <si>
    <t>Sarpsborg II</t>
  </si>
  <si>
    <t>Orn Horten</t>
  </si>
  <si>
    <t>Podbeskidzie Bielsko Biala</t>
  </si>
  <si>
    <t>Kamaz Naberezhnye Chelny</t>
  </si>
  <si>
    <t>Orebro</t>
  </si>
  <si>
    <t>Oddevold</t>
  </si>
  <si>
    <t>IFK Skovde FK</t>
  </si>
  <si>
    <t>Jonkopings Sodra</t>
  </si>
  <si>
    <t>Neom SC</t>
  </si>
  <si>
    <t>Al Arabi Doha</t>
  </si>
  <si>
    <t>Varbergs BoIS</t>
  </si>
  <si>
    <t>Hungary</t>
  </si>
  <si>
    <t>NB 1</t>
  </si>
  <si>
    <t>MTK Budapest</t>
  </si>
  <si>
    <t>Zalaegerszegi TE</t>
  </si>
  <si>
    <t>FK Trakai</t>
  </si>
  <si>
    <t>CA Fenix</t>
  </si>
  <si>
    <t>Leandro N. Alem</t>
  </si>
  <si>
    <t>U20 Catarinense</t>
  </si>
  <si>
    <t>CD Benjamin Aceval</t>
  </si>
  <si>
    <t>Botosani</t>
  </si>
  <si>
    <t>Club Deportivo San Jose</t>
  </si>
  <si>
    <t>Universidad De Vinto</t>
  </si>
  <si>
    <t>Primera B</t>
  </si>
  <si>
    <t>Real Soacha</t>
  </si>
  <si>
    <t>Campeonato Cearense 3</t>
  </si>
  <si>
    <t>Acopiara CE</t>
  </si>
  <si>
    <t>Pacatuba</t>
  </si>
  <si>
    <t>Club Oriental De Football</t>
  </si>
  <si>
    <t>Gremio Prudente SP</t>
  </si>
  <si>
    <t>Bandeirante</t>
  </si>
  <si>
    <t>Montevideo Wanderers</t>
  </si>
  <si>
    <t>Serie C</t>
  </si>
  <si>
    <t>Floresta EC</t>
  </si>
  <si>
    <t>Maringa PR</t>
  </si>
  <si>
    <t>Guarani SP</t>
  </si>
  <si>
    <t>Chile</t>
  </si>
  <si>
    <t>Union Espanola</t>
  </si>
  <si>
    <t>3 de Noviembre</t>
  </si>
  <si>
    <t>Atletico Cali</t>
  </si>
  <si>
    <t>Independiente Valle Del Cauca</t>
  </si>
  <si>
    <t>Venezuela 1. Primeira Divisão</t>
  </si>
  <si>
    <t>Carabobo</t>
  </si>
  <si>
    <t>01/08/2026</t>
  </si>
  <si>
    <t>South Hobart</t>
  </si>
  <si>
    <t>Kingborough Lions</t>
  </si>
  <si>
    <t>South East United FC</t>
  </si>
  <si>
    <t>Glenorchy Knights FC</t>
  </si>
  <si>
    <t>Peninsula Power</t>
  </si>
  <si>
    <t>Seongnam FC</t>
  </si>
  <si>
    <t>Suécia 3. Divisão 1 Sul</t>
  </si>
  <si>
    <t>Angelholm</t>
  </si>
  <si>
    <t>Ariana FC Malmo</t>
  </si>
  <si>
    <t>Tvååkers IF</t>
  </si>
  <si>
    <t>Utsiktens BK</t>
  </si>
  <si>
    <t>Suécia 3. Divisão 1 Norte</t>
  </si>
  <si>
    <t>Piteå IF</t>
  </si>
  <si>
    <t>Gefle IF</t>
  </si>
  <si>
    <t>FC Baranovichi</t>
  </si>
  <si>
    <t>FBK Karlstad</t>
  </si>
  <si>
    <t>Assyriska Föreningen</t>
  </si>
  <si>
    <t>FC Järfälla</t>
  </si>
  <si>
    <t>FC Stockholm Internazionale</t>
  </si>
  <si>
    <t>Skövde AIK</t>
  </si>
  <si>
    <t>Hässleholms IF</t>
  </si>
  <si>
    <t>Atvidabergs FF</t>
  </si>
  <si>
    <t>Laholms FK</t>
  </si>
  <si>
    <t>FC Trollhattan</t>
  </si>
  <si>
    <t>FK Gomel</t>
  </si>
  <si>
    <t>FC Levadia Tallinn U21</t>
  </si>
  <si>
    <t>FC Elva</t>
  </si>
  <si>
    <t>FC Tallinn</t>
  </si>
  <si>
    <t>Maardu Linnameeskond</t>
  </si>
  <si>
    <t>Tartu JK Welco</t>
  </si>
  <si>
    <t>Saldus SS/Leevon</t>
  </si>
  <si>
    <t>Rentistas</t>
  </si>
  <si>
    <t>Peñarol</t>
  </si>
  <si>
    <t>26/07/2026Edgeworth Eagles ReservesNewcastle Olympic Reserves</t>
  </si>
  <si>
    <t>26/07/2026Tigres UANLAtletico San Luis</t>
  </si>
  <si>
    <t>26/07/2026Rockdale City SunsSutherland Sharks</t>
  </si>
  <si>
    <t>26/07/2026Wollongong WolvesBlacktown City</t>
  </si>
  <si>
    <t>26/07/2026Kahibah FCBelmont Swansea United SC</t>
  </si>
  <si>
    <t>26/07/2026Gungahlin JuventusMonaro Panthers</t>
  </si>
  <si>
    <t>26/07/2026Xian RonghaiNantong Haimen Codion</t>
  </si>
  <si>
    <t>26/07/2026Xiamen FeiluLangfang Glory City</t>
  </si>
  <si>
    <t>26/07/2026Shanghai Port ReservesTaian Tiankuang</t>
  </si>
  <si>
    <t>26/07/2026Yenisey KrasnoyarskVeles</t>
  </si>
  <si>
    <t>26/07/2026Yanbian LongdingMeizhou Hakka</t>
  </si>
  <si>
    <t>26/07/2026AnyangGangwon</t>
  </si>
  <si>
    <t>26/07/2026FC SeoulUlsan Hyundai</t>
  </si>
  <si>
    <t>26/07/2026GwangjuJeju United</t>
  </si>
  <si>
    <t>26/07/2026Incheon UnitedBucheon 1995</t>
  </si>
  <si>
    <t>26/07/2026Gimpo FCYongin FC</t>
  </si>
  <si>
    <t>26/07/2026Paju FrontierAnsan Greeners FC</t>
  </si>
  <si>
    <t>26/07/2026Yunnan YukunShenzhen Peng City</t>
  </si>
  <si>
    <t>26/07/2026Dalian Kun CitySuzhou Dongwu</t>
  </si>
  <si>
    <t>26/07/2026SundsvallFalkenberg</t>
  </si>
  <si>
    <t>26/07/2026Guangxi HengchenJiangxi Dingnan United</t>
  </si>
  <si>
    <t>4 - 4</t>
  </si>
  <si>
    <t>26/07/2026Wuhan Chufeng HeliWuhan Three Towns Reserves</t>
  </si>
  <si>
    <t>26/07/2026Chengdu QianbaoBeijing Guoan</t>
  </si>
  <si>
    <t>26/07/2026Shandong Luneng TaishanHenan Jianye</t>
  </si>
  <si>
    <t>26/07/2026FC TobolAtyrau</t>
  </si>
  <si>
    <t>26/07/2026ZhejiangDalian Young Boy</t>
  </si>
  <si>
    <t>26/07/2026IlvesFC Lahti</t>
  </si>
  <si>
    <t>26/07/2026Inter TurkuIF Gnistan</t>
  </si>
  <si>
    <t>26/07/2026SK Super NovaRiga FC</t>
  </si>
  <si>
    <t>26/07/2026FK Vilnus BFANFA Kaunas</t>
  </si>
  <si>
    <t>26/07/2026UfaEnergiya Khabarovsk</t>
  </si>
  <si>
    <t>26/07/2026BrommapojkarnaHammarby IF</t>
  </si>
  <si>
    <t>26/07/2026IK SiriusIFK Goteborg</t>
  </si>
  <si>
    <t>26/07/2026Huracan DPAUruguay Montevideo</t>
  </si>
  <si>
    <t>26/07/2026BrannValerenga</t>
  </si>
  <si>
    <t>26/07/2026Elimai FCKaisar</t>
  </si>
  <si>
    <t>26/07/2026FK LeningradetsUral</t>
  </si>
  <si>
    <t>26/07/2026Ljungskille Sandvikens</t>
  </si>
  <si>
    <t>26/07/2026AstanaAltay Semey</t>
  </si>
  <si>
    <t>26/07/2026KairatFC Ordabasy</t>
  </si>
  <si>
    <t>26/07/2026St. MirrenDunfermline Athletic</t>
  </si>
  <si>
    <t>26/07/2026HJK HelsinkiTurku PS</t>
  </si>
  <si>
    <t>26/07/2026Torpedo MoscowShinnik Yaroslavl</t>
  </si>
  <si>
    <t>26/07/2026Racing Club MontevideoBoston River</t>
  </si>
  <si>
    <t>26/07/2026Sepsi OSKUniversitatea Cluj</t>
  </si>
  <si>
    <t>26/07/2026GAIS GothenburgHalmstad</t>
  </si>
  <si>
    <t>26/07/2026MalmoElfsborg</t>
  </si>
  <si>
    <t>26/07/2026FK Kaspyi AktauFC Zhenis</t>
  </si>
  <si>
    <t>26/07/2026Atlanta United IINew York City II</t>
  </si>
  <si>
    <t>26/07/2026FC Politehnica ChisinauFC Zimbru</t>
  </si>
  <si>
    <t>26/07/2026KFUM OsloMolde</t>
  </si>
  <si>
    <t>26/07/2026SandefjordBodo/Glimt</t>
  </si>
  <si>
    <t>26/07/2026Sarpsborg 08HamKam</t>
  </si>
  <si>
    <t>26/07/2026AsaneEgersund</t>
  </si>
  <si>
    <t>26/07/2026MossRaufoss</t>
  </si>
  <si>
    <t>26/07/2026Sandnes UlfKongsvinger</t>
  </si>
  <si>
    <t>1 - 6</t>
  </si>
  <si>
    <t>26/07/2026SogndalRanheim</t>
  </si>
  <si>
    <t>26/07/2026StrommenOdd BK</t>
  </si>
  <si>
    <t>26/07/2026NorrbyOstersunds</t>
  </si>
  <si>
    <t>26/07/2026CA AtenasColon Montevideo</t>
  </si>
  <si>
    <t>26/07/2026Centro AtlÃ©tico FÃ©nixCA Atenas</t>
  </si>
  <si>
    <t>26/07/2026FK TransinvestFK Dziugas Telsiai</t>
  </si>
  <si>
    <t>26/07/2026Cherno MoreSpartak Varna</t>
  </si>
  <si>
    <t>26/07/2026FK AudaBFC Daugavpils</t>
  </si>
  <si>
    <t>26/07/2026Banga GargzdaiFK Panevezys</t>
  </si>
  <si>
    <t>26/07/2026CD Puerto MonttDeportes Antofagasta</t>
  </si>
  <si>
    <t>26/07/2026CSD RangersDeportes Copiapo</t>
  </si>
  <si>
    <t>26/07/2026Real SiretiCS Petrocub</t>
  </si>
  <si>
    <t>26/07/2026FC Sheriff TiraspolFC Milsami</t>
  </si>
  <si>
    <t>26/07/2026Red Star BelgradeVojvodina</t>
  </si>
  <si>
    <t>26/07/2026AalesundsViking</t>
  </si>
  <si>
    <t>26/07/2026Atletico TucumanIndependiente Rivadavia</t>
  </si>
  <si>
    <t>26/07/2026AgropecuarioSan Martin de San Juan</t>
  </si>
  <si>
    <t>26/07/2026All BoysDefensores de Belgrano</t>
  </si>
  <si>
    <t>26/07/2026Deportivo MoronFerro Carril Oeste</t>
  </si>
  <si>
    <t>26/07/2026Los AndesDeportivo Madryn</t>
  </si>
  <si>
    <t>26/07/2026Atletico OttawaPacific FC Langford</t>
  </si>
  <si>
    <t>26/07/2026UTC CajamarcaUCV Moquegua</t>
  </si>
  <si>
    <t>26/07/2026Albion FCDanubio</t>
  </si>
  <si>
    <t>26/07/2026CA CerroRacing Club Montevideo</t>
  </si>
  <si>
    <t>26/07/2026CerritoCentro AtlÃ©tico FÃ©nix</t>
  </si>
  <si>
    <t>26/07/2026Lokomotiv PlovdivFK Septemvri Sofia</t>
  </si>
  <si>
    <t>26/07/2026SD AucasCSD Macara</t>
  </si>
  <si>
    <t>26/07/2026Delfin SCCD Leones Del Norte</t>
  </si>
  <si>
    <t>26/07/2026Club Atletico ColonCA Chaco For Ever</t>
  </si>
  <si>
    <t>26/07/2026CA San MiguelClub Atletico Acassuso</t>
  </si>
  <si>
    <t>26/07/2026Radnicki 1923FK Zeleznicar Pancevo</t>
  </si>
  <si>
    <t>26/07/2026Mladost LucaniNovi Pazar</t>
  </si>
  <si>
    <t>26/07/2026Gimnasia JujuyCA Guemes</t>
  </si>
  <si>
    <t>26/07/2026Ferrocarril MidlandClub Atletico Patronato</t>
  </si>
  <si>
    <t>26/07/2026Club Atletico MitreClub Almirante Brown</t>
  </si>
  <si>
    <t>26/07/2026QuilmesCA Colegiales</t>
  </si>
  <si>
    <t>26/07/2026Racing de CordobaSan Telmo</t>
  </si>
  <si>
    <t>26/07/2026Nacional PotosiCD Real Tomayapo</t>
  </si>
  <si>
    <t>26/07/2026BahiaCorinthians</t>
  </si>
  <si>
    <t>26/07/2026CruzeiroBotafogo RJ</t>
  </si>
  <si>
    <t>26/07/2026CriciumaNautico</t>
  </si>
  <si>
    <t>26/07/2026Sao Bernardo FC SPCeara</t>
  </si>
  <si>
    <t>3 - 4</t>
  </si>
  <si>
    <t>26/07/2026Brusque FCItuano</t>
  </si>
  <si>
    <t>26/07/2026Ypiranga RSBarra FC</t>
  </si>
  <si>
    <t>26/07/2026CS AlagoanoSao Luiz</t>
  </si>
  <si>
    <t>26/07/2026Gama DFAmerica RN</t>
  </si>
  <si>
    <t>26/07/2026NublensePalestino</t>
  </si>
  <si>
    <t>26/07/2026Inter BogotaAmerica de Cali</t>
  </si>
  <si>
    <t>26/07/2026Club OlimpiaClub Libertad</t>
  </si>
  <si>
    <t>26/07/2026FK Macva SabacPartizan Belgrade</t>
  </si>
  <si>
    <t>26/07/2026Fram ReykjavikHafnarfjordur</t>
  </si>
  <si>
    <t>26/07/2026IA AkranesStjarnan FC</t>
  </si>
  <si>
    <t>26/07/2026Godoy CruzCentral Norte</t>
  </si>
  <si>
    <t>26/07/2026ABCLuverdense</t>
  </si>
  <si>
    <t>26/07/2026ASACianorte PR</t>
  </si>
  <si>
    <t>26/07/2026Ferroviario CEGoiatuba EC</t>
  </si>
  <si>
    <t>26/07/2026Treze PBSao Jose RS</t>
  </si>
  <si>
    <t>26/07/2026Barcelona SCLDU Quito</t>
  </si>
  <si>
    <t>26/07/2026Portland Timbers IIReal Monarchs SLC</t>
  </si>
  <si>
    <t>26/07/2026Estudiantes de La PlataAtletico Independiente</t>
  </si>
  <si>
    <t>26/07/2026Comerciantes UnidosAlianza Lima</t>
  </si>
  <si>
    <t>26/07/2026Orense SCIndependiente del Valle</t>
  </si>
  <si>
    <t>26/07/2026Gimnasia y TiroDeportivo Maipu</t>
  </si>
  <si>
    <t>26/07/2026York 9 FCForge FC</t>
  </si>
  <si>
    <t>26/07/2026Patriotas FCInternacional FC Palmira</t>
  </si>
  <si>
    <t>26/07/2026Herrera FCUnion Cocle</t>
  </si>
  <si>
    <t>26/07/2026Aguilas PereiraIndependiente Santa Fe</t>
  </si>
  <si>
    <t>26/07/2026Club BolivarReal Potosi</t>
  </si>
  <si>
    <t>26/07/2026Red Bull BragantinoCoritiba PR</t>
  </si>
  <si>
    <t>26/07/2026Flamengo RJSao Paulo</t>
  </si>
  <si>
    <t>26/07/2026Gremio RSFluminense</t>
  </si>
  <si>
    <t>26/07/2026America MineiroGoias</t>
  </si>
  <si>
    <t>26/07/2026Londrina ECNovorizontino SP</t>
  </si>
  <si>
    <t>26/07/2026Caxias RSBotafogo PB</t>
  </si>
  <si>
    <t>26/07/2026Audax ItalianoUniversidad de Chile</t>
  </si>
  <si>
    <t>26/07/2026San Marcos De AricaCD Magallanes</t>
  </si>
  <si>
    <t>26/07/2026Guarani AsuncionSportivo Luqueno</t>
  </si>
  <si>
    <t>26/07/2026OrsomarsoBarranquilla</t>
  </si>
  <si>
    <t>26/07/2026Connecticut UnitedColumbus Crew II</t>
  </si>
  <si>
    <t>26/07/2026FC Cincinnati IINew England Revolution II</t>
  </si>
  <si>
    <t>26/07/2026Deportivo RiestraBoca Juniors</t>
  </si>
  <si>
    <t>26/07/2026PalmeirasAtletico Mineiro</t>
  </si>
  <si>
    <t>26/07/2026Clube Do RemoVitoria BA</t>
  </si>
  <si>
    <t>26/07/2026Miramar MisionesLa Luz</t>
  </si>
  <si>
    <t>26/07/2026Houston Dynamo IIAustin FC II</t>
  </si>
  <si>
    <t>26/07/2026Orlando City IIHuntsville City</t>
  </si>
  <si>
    <t>26/07/2026Saint Louis City IIVancouver Whitecaps II</t>
  </si>
  <si>
    <t>26/07/2026NecaxaMonterrey</t>
  </si>
  <si>
    <t>26/07/2026Alianza ValleduparFortaleza FC</t>
  </si>
  <si>
    <t>26/07/2026Veraguas CDIndependiente La Chorrera</t>
  </si>
  <si>
    <t>26/07/2026Club BloomingClub The Strongest</t>
  </si>
  <si>
    <t>26/07/2026Amazonas FC AMPaysandu PA</t>
  </si>
  <si>
    <t>26/07/2026Deportivo GarcilasoFC Cajamarca</t>
  </si>
  <si>
    <t>26/07/2026Deportes ConcepcionCD OHiggins</t>
  </si>
  <si>
    <t>26/07/2026Once CaldasCucuta Deportivo</t>
  </si>
  <si>
    <t>26/07/2026Tacoma DefianceColorado Rapids II</t>
  </si>
  <si>
    <t>27/07/2026Qingdao Red LionsBeijing Institute of Technology</t>
  </si>
  <si>
    <t>6 - 1</t>
  </si>
  <si>
    <t>27/07/2026FK Tukums 2000Rigas Futbola Skola</t>
  </si>
  <si>
    <t>27/07/2026Valmieras FKRiga FC II</t>
  </si>
  <si>
    <t>27/07/2026CFR ClujFC Voluntari</t>
  </si>
  <si>
    <t>5 - 0</t>
  </si>
  <si>
    <t>27/07/2026Hegelmann LitauenVMFD Zalgiris</t>
  </si>
  <si>
    <t>27/07/2026Dunav Ruse FCLudogorets</t>
  </si>
  <si>
    <t>27/07/2026JK Nomme United U21Viimsi JK</t>
  </si>
  <si>
    <t>27/07/2026SC GrobinasOgre United</t>
  </si>
  <si>
    <t>27/07/2026FS Metta/LU RigaFK Tukums 2000 II</t>
  </si>
  <si>
    <t>9 - 0</t>
  </si>
  <si>
    <t>27/07/2026RosenborgFredrikstad</t>
  </si>
  <si>
    <t>27/07/2026StabaekHodd</t>
  </si>
  <si>
    <t>6 - 0</t>
  </si>
  <si>
    <t>27/07/2026Kamaz Naberezhnye ChelnyRotor Volgograd</t>
  </si>
  <si>
    <t>27/07/2026HackenAIK</t>
  </si>
  <si>
    <t>27/07/2026OrebroOddevold</t>
  </si>
  <si>
    <t>27/07/2026Osters IFVarbergs BoIS</t>
  </si>
  <si>
    <t>27/07/2026BreidablikIBV Vestmannaeyjar</t>
  </si>
  <si>
    <t>27/07/2026BotosaniRapid Bucuresti</t>
  </si>
  <si>
    <t>27/07/2026Club Deportivo San JoseUniversidad De Vinto</t>
  </si>
  <si>
    <t>27/07/2026Mushuc RunaLibertad Loja</t>
  </si>
  <si>
    <t>27/07/2026KA AkureyriThor Akureyri</t>
  </si>
  <si>
    <t>27/07/2026EnvigadoReal Soacha</t>
  </si>
  <si>
    <t>27/07/2026Guayaquil City FCCD Uni Catolica del Ecuador</t>
  </si>
  <si>
    <t>27/07/2026Paysandu FCClub Oriental De Football</t>
  </si>
  <si>
    <t>27/07/2026Atletico GoianienseOperario PR</t>
  </si>
  <si>
    <t>27/07/2026Clube de Regatas BrasilVila Nova GO</t>
  </si>
  <si>
    <t>27/07/2026Sport RecifeCuiaba</t>
  </si>
  <si>
    <t>27/07/2026TorqueMontevideo Wanderers</t>
  </si>
  <si>
    <t>27/07/2026CA AtlantaClub Almagro</t>
  </si>
  <si>
    <t>27/07/2026Floresta ECMaringa PR</t>
  </si>
  <si>
    <t>27/07/2026Guarani SPInter de Limeira</t>
  </si>
  <si>
    <t>27/07/2026Union La CaleraEverton de Vina</t>
  </si>
  <si>
    <t>27/07/2026Union EspanolaDeportes Recoleta</t>
  </si>
  <si>
    <t>27/07/2026Deportivo CuencaEmelec</t>
  </si>
  <si>
    <t>27/07/2026Atletico CaliIndependiente Valle Del Cauca</t>
  </si>
  <si>
    <t>27/07/2026Tauro FCSporting San Miguelito</t>
  </si>
  <si>
    <t>Chelsea</t>
  </si>
  <si>
    <t>Philippines</t>
  </si>
  <si>
    <t>TRAU FC</t>
  </si>
  <si>
    <t>NEROCA</t>
  </si>
  <si>
    <t>AD Pemba</t>
  </si>
  <si>
    <t>Ferroviario Beira</t>
  </si>
  <si>
    <t>Queens Park Rangers U21</t>
  </si>
  <si>
    <t>South United FC</t>
  </si>
  <si>
    <t>City FC New Delhi</t>
  </si>
  <si>
    <t>Modena</t>
  </si>
  <si>
    <t>Dainava Alytus</t>
  </si>
  <si>
    <t>PFL 2</t>
  </si>
  <si>
    <t>Dobrudzha Dobrich</t>
  </si>
  <si>
    <t>Pirin Blagoevgrad</t>
  </si>
  <si>
    <t>PFC Vihren Sandanski</t>
  </si>
  <si>
    <t>CSKA Sofia II</t>
  </si>
  <si>
    <t>Rilski Sportist</t>
  </si>
  <si>
    <t>Ludogorets II</t>
  </si>
  <si>
    <t>Al Ahli Dubai</t>
  </si>
  <si>
    <t>Caykur Rizespor</t>
  </si>
  <si>
    <t>Nancy</t>
  </si>
  <si>
    <t>UNFP FC</t>
  </si>
  <si>
    <t>FK Minija Kretinga</t>
  </si>
  <si>
    <t>Tallinna FC Zapoos</t>
  </si>
  <si>
    <t>Al Ahli Jeddah</t>
  </si>
  <si>
    <t>Fulham</t>
  </si>
  <si>
    <t>Al Ahly Cairo</t>
  </si>
  <si>
    <t>Hapoel Ironi Kiryat Shmona</t>
  </si>
  <si>
    <t>Assyriska United IK</t>
  </si>
  <si>
    <t>Landskrona</t>
  </si>
  <si>
    <t>Norrkoping</t>
  </si>
  <si>
    <t>NAC Breda</t>
  </si>
  <si>
    <t>OFI Crete</t>
  </si>
  <si>
    <t>SC Cambuur</t>
  </si>
  <si>
    <t>Volos NFC</t>
  </si>
  <si>
    <t>Asteras Tripoli</t>
  </si>
  <si>
    <t>Faroe Islands</t>
  </si>
  <si>
    <t>B36 Torshavn</t>
  </si>
  <si>
    <t>AB Argir</t>
  </si>
  <si>
    <t>U20 Alagoano</t>
  </si>
  <si>
    <t>CS Alagoano U20</t>
  </si>
  <si>
    <t>Al Ain</t>
  </si>
  <si>
    <t>FC Munsingen</t>
  </si>
  <si>
    <t>Thun Berner Oberland II</t>
  </si>
  <si>
    <t>Lincoln City</t>
  </si>
  <si>
    <t>Kidderminster Harriers</t>
  </si>
  <si>
    <t>Alvechurch</t>
  </si>
  <si>
    <t>North Ferriby United</t>
  </si>
  <si>
    <t>Scunthorpe</t>
  </si>
  <si>
    <t>Stockport County</t>
  </si>
  <si>
    <t>FC Eindhoven</t>
  </si>
  <si>
    <t>Dos Hermanas</t>
  </si>
  <si>
    <t>Sportivo Barracas</t>
  </si>
  <si>
    <t>Staphorst</t>
  </si>
  <si>
    <t>ACV Assen</t>
  </si>
  <si>
    <t>Mansfield Town</t>
  </si>
  <si>
    <t>Boreham Wood</t>
  </si>
  <si>
    <t>Newport County</t>
  </si>
  <si>
    <t>Newry City</t>
  </si>
  <si>
    <t>Pontefract Collieries</t>
  </si>
  <si>
    <t>Potters Bar Town</t>
  </si>
  <si>
    <t>Stocksbridge Park Steels</t>
  </si>
  <si>
    <t>Bamber Bridge</t>
  </si>
  <si>
    <t>Ramsbottom United</t>
  </si>
  <si>
    <t>Binfield</t>
  </si>
  <si>
    <t>Bognor Regis Town</t>
  </si>
  <si>
    <t>Newington FC</t>
  </si>
  <si>
    <t>Herne Bay</t>
  </si>
  <si>
    <t>Hertford Town</t>
  </si>
  <si>
    <t>Atherton Collieries</t>
  </si>
  <si>
    <t>Irlam</t>
  </si>
  <si>
    <t>Leighton Town</t>
  </si>
  <si>
    <t>Biggleswade Town</t>
  </si>
  <si>
    <t>Nantwich Town</t>
  </si>
  <si>
    <t>Ossett United</t>
  </si>
  <si>
    <t>St Ives Town</t>
  </si>
  <si>
    <t>Stoke City</t>
  </si>
  <si>
    <t>Mickleover Sports</t>
  </si>
  <si>
    <t>Aegir Thorlakshofn</t>
  </si>
  <si>
    <t>Club Atletico Tembetary</t>
  </si>
  <si>
    <t>Resistencia FC</t>
  </si>
  <si>
    <t>El Salvador</t>
  </si>
  <si>
    <t>Primera Division Apertura</t>
  </si>
  <si>
    <t>Hankook Verdes</t>
  </si>
  <si>
    <t>CD Motagua</t>
  </si>
  <si>
    <t>Canada</t>
  </si>
  <si>
    <t>CD Olimpia</t>
  </si>
  <si>
    <t>Diriangen FC</t>
  </si>
  <si>
    <t>28/07/2026Dainava AlytusFK Transinvest II</t>
  </si>
  <si>
    <t>28/07/2026VMFD Zalgiris Vilnius IIFK Minija Kretinga</t>
  </si>
  <si>
    <t>28/07/2026HelsingborgAssyriska United IK</t>
  </si>
  <si>
    <t>28/07/2026LandskronaNorrkoping</t>
  </si>
  <si>
    <t>28/07/2026Rubio NuClub Sportivo Ameliano</t>
  </si>
  <si>
    <t>28/07/2026Aegir ThorlakshofnUMF Njardvik</t>
  </si>
  <si>
    <t>28/07/2026CS 2 de MayoCerro Porteno</t>
  </si>
  <si>
    <t>28/07/2026BanfieldSarmiento</t>
  </si>
  <si>
    <t>28/07/2026San LorenzoGimnasia Mendoza</t>
  </si>
  <si>
    <t>28/07/2026EC JuventudeAvai</t>
  </si>
  <si>
    <t>28/07/2026Ponte PretaAthletic Club MG</t>
  </si>
  <si>
    <t>28/07/2026Argentinos JuniorsEstudiantes Rio Cuarto</t>
  </si>
  <si>
    <t>28/07/2026Rosario CentralRacing Avellaneda</t>
  </si>
  <si>
    <t>28/07/2026Fortaleza ECBotafogo SP</t>
  </si>
  <si>
    <t>02/08/2026</t>
  </si>
  <si>
    <t>Brisbane Roar NPL</t>
  </si>
  <si>
    <t>Moreton City Excelsior</t>
  </si>
  <si>
    <t>Magic United</t>
  </si>
  <si>
    <t>Olympic</t>
  </si>
  <si>
    <t>Clarence Zebras FC</t>
  </si>
  <si>
    <t>Ulverstone</t>
  </si>
  <si>
    <t>AFC Eskilstuna</t>
  </si>
  <si>
    <t>Umea FC</t>
  </si>
  <si>
    <t>JK Nomme Kalju</t>
  </si>
  <si>
    <t>JK Tammeka Tartu</t>
  </si>
  <si>
    <t>FC Kuressaare</t>
  </si>
  <si>
    <t>Ilhas Faroé 1. Premier League</t>
  </si>
  <si>
    <t>Skala IF</t>
  </si>
  <si>
    <t>Eb/Streymur</t>
  </si>
  <si>
    <t>Vikingur Gota</t>
  </si>
  <si>
    <t>KÍ Klaksvík</t>
  </si>
  <si>
    <t>IF Karlstad Fotboll</t>
  </si>
  <si>
    <t>Enkopings SK</t>
  </si>
  <si>
    <t>FC Rosengård 1917</t>
  </si>
  <si>
    <t>Trelleborgs FF</t>
  </si>
  <si>
    <t>Lunds BK</t>
  </si>
  <si>
    <t>FC Flora Tallinn</t>
  </si>
  <si>
    <t>Harju JK Laagri</t>
  </si>
  <si>
    <t>FC Levadia Tallinn</t>
  </si>
  <si>
    <t>B68 Toftir</t>
  </si>
  <si>
    <t>07 Vestur</t>
  </si>
  <si>
    <t>Dacia Buiucani</t>
  </si>
  <si>
    <t>FC Balti</t>
  </si>
  <si>
    <t>Tristán Suárez</t>
  </si>
  <si>
    <t>Jinju Citizen</t>
  </si>
  <si>
    <t>Cerezo Osaka</t>
  </si>
  <si>
    <t>Kanchanaburi Power</t>
  </si>
  <si>
    <t>Eastern AA</t>
  </si>
  <si>
    <t>Seongnam</t>
  </si>
  <si>
    <t>Baia de Pemba</t>
  </si>
  <si>
    <t>LD Sofala</t>
  </si>
  <si>
    <t>AIK U19</t>
  </si>
  <si>
    <t>KVC Westerlo</t>
  </si>
  <si>
    <t>Alanyaspor</t>
  </si>
  <si>
    <t>Pyramids FC</t>
  </si>
  <si>
    <t>NK Bistrica</t>
  </si>
  <si>
    <t>ACS Unirea Dmo</t>
  </si>
  <si>
    <t>Jiul Petrosani</t>
  </si>
  <si>
    <t>ACS Unirea Sintana</t>
  </si>
  <si>
    <t>Viitorul Arad</t>
  </si>
  <si>
    <t>ACS Victoria Traian</t>
  </si>
  <si>
    <t>Unirea Branistea</t>
  </si>
  <si>
    <t>Aerostar Bacau</t>
  </si>
  <si>
    <t>CSM Vaslui</t>
  </si>
  <si>
    <t>Bihorul Beius</t>
  </si>
  <si>
    <t>CS Lotus Baile Felix</t>
  </si>
  <si>
    <t>Bolintin Malu Spart</t>
  </si>
  <si>
    <t>Adunatii-Copaceni</t>
  </si>
  <si>
    <t>Corona Brasov</t>
  </si>
  <si>
    <t>ACS Muscelul Campulung</t>
  </si>
  <si>
    <t>CS Agigea</t>
  </si>
  <si>
    <t>CSA Axiopolis</t>
  </si>
  <si>
    <t>CS Crisul Santandrei</t>
  </si>
  <si>
    <t>AFC Unirea Tasnad</t>
  </si>
  <si>
    <t>CS Gheorgheni</t>
  </si>
  <si>
    <t>Odorheiu Secuiesc</t>
  </si>
  <si>
    <t>CS Gloria Baneasa</t>
  </si>
  <si>
    <t>Dunarea Calarasi</t>
  </si>
  <si>
    <t>CS Paulesti</t>
  </si>
  <si>
    <t>CS Blejoi</t>
  </si>
  <si>
    <t>CS Timisul Sag</t>
  </si>
  <si>
    <t>ACS Progresul Pecica</t>
  </si>
  <si>
    <t>CS Urban Titu</t>
  </si>
  <si>
    <t>Vointa Crevedia</t>
  </si>
  <si>
    <t>CSM Ramnicu Sarat</t>
  </si>
  <si>
    <t>CSM Adjud</t>
  </si>
  <si>
    <t>CSM Targu Jiu</t>
  </si>
  <si>
    <t>Vulturii Farcasesti</t>
  </si>
  <si>
    <t>CSO Plopeni</t>
  </si>
  <si>
    <t>CSO Baicoi</t>
  </si>
  <si>
    <t>Dunarea Giurgi</t>
  </si>
  <si>
    <t>FCM Alexandria</t>
  </si>
  <si>
    <t>FC Pucioasa</t>
  </si>
  <si>
    <t>Tricolorul Breaza</t>
  </si>
  <si>
    <t>Gilortul Targu Carbunesti</t>
  </si>
  <si>
    <t>FC Pausesti Otasau</t>
  </si>
  <si>
    <t>Hidro Mecanica Sugag</t>
  </si>
  <si>
    <t>Cugir</t>
  </si>
  <si>
    <t>Inter Stars Sibiu</t>
  </si>
  <si>
    <t>ACS Medias</t>
  </si>
  <si>
    <t>Oltul Curtisoara</t>
  </si>
  <si>
    <t>Academica Bals</t>
  </si>
  <si>
    <t>Progresul Mogosoaia</t>
  </si>
  <si>
    <t>LPS HD Clinceni</t>
  </si>
  <si>
    <t>Progresul Spartac</t>
  </si>
  <si>
    <t>Progresul Fundulea</t>
  </si>
  <si>
    <t>Recolta Gheorghe Doja</t>
  </si>
  <si>
    <t>ACS Inainte Modelu</t>
  </si>
  <si>
    <t>Sacele</t>
  </si>
  <si>
    <t>ACS Kids Tampa Brasov</t>
  </si>
  <si>
    <t>U Craiova 1948</t>
  </si>
  <si>
    <t>ACSO Filiasi</t>
  </si>
  <si>
    <t>Unirea Dej</t>
  </si>
  <si>
    <t>Viitorul Cluj</t>
  </si>
  <si>
    <t>Universitatea Alba Iulia</t>
  </si>
  <si>
    <t>CIL Blaj</t>
  </si>
  <si>
    <t>USV Iasi</t>
  </si>
  <si>
    <t>AS Stiinta Miroslava</t>
  </si>
  <si>
    <t>Al Dhafra</t>
  </si>
  <si>
    <t>ASD Sporting Trestina</t>
  </si>
  <si>
    <t>FK Smederevo</t>
  </si>
  <si>
    <t>FK Laci</t>
  </si>
  <si>
    <t>TJ Druzstevnik Odorin</t>
  </si>
  <si>
    <t>FK Spisska Nova Ves</t>
  </si>
  <si>
    <t>AlbinoLeffe</t>
  </si>
  <si>
    <t>Al Hilal Riyadh</t>
  </si>
  <si>
    <t>General Diaz</t>
  </si>
  <si>
    <t>Jagodina</t>
  </si>
  <si>
    <t>Rembas Resavica</t>
  </si>
  <si>
    <t>SK Sokol Zapy</t>
  </si>
  <si>
    <t>CD Coria</t>
  </si>
  <si>
    <t>Czech Cup</t>
  </si>
  <si>
    <t>NK Grobnican</t>
  </si>
  <si>
    <t>Real Zaragoza</t>
  </si>
  <si>
    <t>Utebo FC</t>
  </si>
  <si>
    <t>Hapoel Ramat Gan</t>
  </si>
  <si>
    <t>Vendee Fontenay Foot</t>
  </si>
  <si>
    <t>Unionistas de Salamanca CF</t>
  </si>
  <si>
    <t>Wulfrath</t>
  </si>
  <si>
    <t>Tirsense</t>
  </si>
  <si>
    <t>Varzim SC</t>
  </si>
  <si>
    <t>Farnborough</t>
  </si>
  <si>
    <t>Marino de Luanco</t>
  </si>
  <si>
    <t>Deportiva Ponferradina</t>
  </si>
  <si>
    <t>Atletico Madrid</t>
  </si>
  <si>
    <t>Bradford City</t>
  </si>
  <si>
    <t>CE Manresa</t>
  </si>
  <si>
    <t>Presidente Hayes</t>
  </si>
  <si>
    <t>SP Villafranca</t>
  </si>
  <si>
    <t xml:space="preserve">Extremadura </t>
  </si>
  <si>
    <t>FC Leca</t>
  </si>
  <si>
    <t>Lusitania de Lourosa</t>
  </si>
  <si>
    <t>Ipswich</t>
  </si>
  <si>
    <t>Villanovense</t>
  </si>
  <si>
    <t>Zamora II</t>
  </si>
  <si>
    <t>Club River Plate</t>
  </si>
  <si>
    <t>Campeonato Goiano 2</t>
  </si>
  <si>
    <t>Campeonato Amazonense 2</t>
  </si>
  <si>
    <t>Manicore</t>
  </si>
  <si>
    <t>Atletico Clipper</t>
  </si>
  <si>
    <t>MLS All Stars</t>
  </si>
  <si>
    <t>Liga MX All Stars</t>
  </si>
  <si>
    <t>29/07/2026Brindabella Blues FCQueanbeyan City FC</t>
  </si>
  <si>
    <t>29/07/2026Mikkelin PalloilijatKapylan Pallo</t>
  </si>
  <si>
    <t>29/07/2026Barracas CentralAldosivi</t>
  </si>
  <si>
    <t>29/07/2026FylkirVolsungur</t>
  </si>
  <si>
    <t>29/07/2026MagniKFA Austfjarda</t>
  </si>
  <si>
    <t>29/07/2026SelfossDalvik/Reynir</t>
  </si>
  <si>
    <t>29/07/2026Sportivo LuquenoSportivo Trinidense</t>
  </si>
  <si>
    <t>29/07/2026GrindavikLeiknir Reykjavik</t>
  </si>
  <si>
    <t>29/07/2026Throttur Afturelding</t>
  </si>
  <si>
    <t>29/07/2026HaukarKFG Gardabaer</t>
  </si>
  <si>
    <t>29/07/2026KariKormakur/Hvot</t>
  </si>
  <si>
    <t>29/07/2026Throttur VogarHviti Riddarinn</t>
  </si>
  <si>
    <t xml:space="preserve">29/07/2026Vikingur OlafsvikFjolnir </t>
  </si>
  <si>
    <t>29/07/2026Defensa Y JusticiaDeportivo Riestra</t>
  </si>
  <si>
    <t>29/07/2026Gimnasia La PlataRiver Plate</t>
  </si>
  <si>
    <t>29/07/2026InternacionalFlamengo RJ</t>
  </si>
  <si>
    <t>29/07/2026Mirassol SPClube Do Remo</t>
  </si>
  <si>
    <t>29/07/2026Pittsburgh RiverhoundsTulsa Roughnecks</t>
  </si>
  <si>
    <t>29/07/2026Louisville City FCBirmingham Legion</t>
  </si>
  <si>
    <t>29/07/2026Instituto de CordobaCA Platense</t>
  </si>
  <si>
    <t>29/07/2026FluminenseBahia</t>
  </si>
  <si>
    <t>29/07/2026Vitoria BAPalmeiras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</si>
</sst>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7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theme="4"/>
      </patternFill>
    </fill>
    <fill>
      <patternFill patternType="solid">
        <fgColor theme="8"/>
        <b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6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2" applyNumberFormat="0" applyFill="0" applyAlignment="0" applyProtection="0"/>
    <xf numFmtId="0" fontId="14" fillId="0" borderId="13" applyNumberFormat="0" applyFill="0" applyAlignment="0" applyProtection="0"/>
    <xf numFmtId="0" fontId="15" fillId="0" borderId="14" applyNumberFormat="0" applyFill="0" applyAlignment="0" applyProtection="0"/>
    <xf numFmtId="0" fontId="15" fillId="0" borderId="0" applyNumberFormat="0" applyFill="0" applyBorder="0" applyAlignment="0" applyProtection="0"/>
    <xf numFmtId="0" fontId="16" fillId="11" borderId="0" applyNumberFormat="0" applyBorder="0" applyAlignment="0" applyProtection="0"/>
    <xf numFmtId="0" fontId="17" fillId="12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15" applyNumberFormat="0" applyAlignment="0" applyProtection="0"/>
    <xf numFmtId="0" fontId="20" fillId="15" borderId="16" applyNumberFormat="0" applyAlignment="0" applyProtection="0"/>
    <xf numFmtId="0" fontId="21" fillId="15" borderId="15" applyNumberFormat="0" applyAlignment="0" applyProtection="0"/>
    <xf numFmtId="0" fontId="22" fillId="0" borderId="17" applyNumberFormat="0" applyFill="0" applyAlignment="0" applyProtection="0"/>
    <xf numFmtId="0" fontId="23" fillId="16" borderId="18" applyNumberFormat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7" fillId="0" borderId="20" applyNumberFormat="0" applyFill="0" applyAlignment="0" applyProtection="0"/>
    <xf numFmtId="0" fontId="26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6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6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6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6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6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0" borderId="0"/>
    <xf numFmtId="0" fontId="1" fillId="17" borderId="19" applyNumberFormat="0" applyFont="0" applyAlignment="0" applyProtection="0"/>
  </cellStyleXfs>
  <cellXfs count="64">
    <xf numFmtId="0" fontId="0" fillId="0" borderId="0" xfId="0"/>
    <xf numFmtId="0" fontId="6" fillId="0" borderId="0" xfId="1"/>
    <xf numFmtId="14" fontId="0" fillId="0" borderId="0" xfId="0" applyNumberFormat="1"/>
    <xf numFmtId="21" fontId="0" fillId="0" borderId="0" xfId="0" applyNumberFormat="1"/>
    <xf numFmtId="49" fontId="0" fillId="0" borderId="0" xfId="0" applyNumberFormat="1"/>
    <xf numFmtId="0" fontId="7" fillId="2" borderId="0" xfId="1" applyFont="1" applyFill="1"/>
    <xf numFmtId="0" fontId="7" fillId="2" borderId="2" xfId="1" applyFont="1" applyFill="1" applyBorder="1"/>
    <xf numFmtId="0" fontId="8" fillId="4" borderId="1" xfId="0" applyFont="1" applyFill="1" applyBorder="1"/>
    <xf numFmtId="0" fontId="8" fillId="3" borderId="1" xfId="0" applyFont="1" applyFill="1" applyBorder="1"/>
    <xf numFmtId="0" fontId="8" fillId="4" borderId="5" xfId="0" applyFont="1" applyFill="1" applyBorder="1"/>
    <xf numFmtId="0" fontId="9" fillId="2" borderId="0" xfId="0" applyFont="1" applyFill="1"/>
    <xf numFmtId="0" fontId="9" fillId="2" borderId="2" xfId="0" applyFont="1" applyFill="1" applyBorder="1"/>
    <xf numFmtId="49" fontId="9" fillId="2" borderId="2" xfId="0" applyNumberFormat="1" applyFont="1" applyFill="1" applyBorder="1"/>
    <xf numFmtId="0" fontId="8" fillId="4" borderId="3" xfId="0" applyFont="1" applyFill="1" applyBorder="1"/>
    <xf numFmtId="0" fontId="8" fillId="4" borderId="4" xfId="0" applyFont="1" applyFill="1" applyBorder="1"/>
    <xf numFmtId="20" fontId="8" fillId="4" borderId="4" xfId="0" applyNumberFormat="1" applyFont="1" applyFill="1" applyBorder="1"/>
    <xf numFmtId="49" fontId="8" fillId="4" borderId="4" xfId="0" applyNumberFormat="1" applyFont="1" applyFill="1" applyBorder="1"/>
    <xf numFmtId="0" fontId="8" fillId="3" borderId="5" xfId="0" applyFont="1" applyFill="1" applyBorder="1"/>
    <xf numFmtId="20" fontId="8" fillId="3" borderId="1" xfId="0" applyNumberFormat="1" applyFont="1" applyFill="1" applyBorder="1"/>
    <xf numFmtId="49" fontId="8" fillId="3" borderId="1" xfId="0" applyNumberFormat="1" applyFont="1" applyFill="1" applyBorder="1"/>
    <xf numFmtId="20" fontId="8" fillId="4" borderId="1" xfId="0" applyNumberFormat="1" applyFont="1" applyFill="1" applyBorder="1"/>
    <xf numFmtId="49" fontId="8" fillId="4" borderId="1" xfId="0" applyNumberFormat="1" applyFont="1" applyFill="1" applyBorder="1"/>
    <xf numFmtId="0" fontId="5" fillId="3" borderId="0" xfId="1" applyFont="1" applyFill="1"/>
    <xf numFmtId="21" fontId="5" fillId="3" borderId="0" xfId="1" applyNumberFormat="1" applyFont="1" applyFill="1"/>
    <xf numFmtId="0" fontId="4" fillId="0" borderId="0" xfId="1" applyFont="1"/>
    <xf numFmtId="20" fontId="0" fillId="0" borderId="0" xfId="0" applyNumberFormat="1"/>
    <xf numFmtId="0" fontId="9" fillId="5" borderId="2" xfId="0" applyFont="1" applyFill="1" applyBorder="1"/>
    <xf numFmtId="49" fontId="9" fillId="5" borderId="2" xfId="0" applyNumberFormat="1" applyFont="1" applyFill="1" applyBorder="1"/>
    <xf numFmtId="0" fontId="11" fillId="0" borderId="0" xfId="0" applyFont="1"/>
    <xf numFmtId="0" fontId="3" fillId="3" borderId="0" xfId="1" applyFont="1" applyFill="1"/>
    <xf numFmtId="0" fontId="5" fillId="6" borderId="0" xfId="1" applyFont="1" applyFill="1"/>
    <xf numFmtId="21" fontId="5" fillId="6" borderId="0" xfId="1" applyNumberFormat="1" applyFont="1" applyFill="1"/>
    <xf numFmtId="9" fontId="0" fillId="0" borderId="0" xfId="3" applyFont="1"/>
    <xf numFmtId="0" fontId="11" fillId="0" borderId="6" xfId="0" applyFont="1" applyBorder="1"/>
    <xf numFmtId="0" fontId="0" fillId="0" borderId="6" xfId="0" applyBorder="1"/>
    <xf numFmtId="49" fontId="0" fillId="0" borderId="6" xfId="0" applyNumberFormat="1" applyBorder="1"/>
    <xf numFmtId="43" fontId="11" fillId="0" borderId="6" xfId="2" applyFont="1" applyFill="1" applyBorder="1"/>
    <xf numFmtId="43" fontId="0" fillId="0" borderId="6" xfId="2" applyFont="1" applyBorder="1"/>
    <xf numFmtId="43" fontId="0" fillId="0" borderId="6" xfId="2" applyFont="1" applyFill="1" applyBorder="1"/>
    <xf numFmtId="21" fontId="0" fillId="0" borderId="2" xfId="0" applyNumberFormat="1" applyBorder="1"/>
    <xf numFmtId="0" fontId="0" fillId="0" borderId="2" xfId="0" applyBorder="1"/>
    <xf numFmtId="0" fontId="5" fillId="3" borderId="2" xfId="1" applyFont="1" applyFill="1" applyBorder="1"/>
    <xf numFmtId="21" fontId="5" fillId="3" borderId="2" xfId="1" applyNumberFormat="1" applyFont="1" applyFill="1" applyBorder="1"/>
    <xf numFmtId="49" fontId="9" fillId="5" borderId="0" xfId="0" applyNumberFormat="1" applyFont="1" applyFill="1"/>
    <xf numFmtId="0" fontId="9" fillId="5" borderId="0" xfId="0" applyFont="1" applyFill="1"/>
    <xf numFmtId="0" fontId="10" fillId="0" borderId="0" xfId="0" applyFont="1"/>
    <xf numFmtId="0" fontId="9" fillId="5" borderId="6" xfId="0" applyFont="1" applyFill="1" applyBorder="1" applyAlignment="1">
      <alignment horizontal="center"/>
    </xf>
    <xf numFmtId="0" fontId="9" fillId="8" borderId="6" xfId="0" applyFont="1" applyFill="1" applyBorder="1" applyAlignment="1">
      <alignment horizontal="center"/>
    </xf>
    <xf numFmtId="0" fontId="9" fillId="9" borderId="6" xfId="0" applyFont="1" applyFill="1" applyBorder="1" applyAlignment="1">
      <alignment horizontal="center"/>
    </xf>
    <xf numFmtId="0" fontId="2" fillId="7" borderId="0" xfId="1" applyFont="1" applyFill="1"/>
    <xf numFmtId="0" fontId="0" fillId="10" borderId="0" xfId="0" applyFill="1"/>
    <xf numFmtId="43" fontId="0" fillId="0" borderId="7" xfId="2" applyFont="1" applyFill="1" applyBorder="1"/>
    <xf numFmtId="43" fontId="0" fillId="0" borderId="7" xfId="2" applyFont="1" applyBorder="1"/>
    <xf numFmtId="0" fontId="0" fillId="0" borderId="7" xfId="0" applyBorder="1"/>
    <xf numFmtId="43" fontId="0" fillId="0" borderId="8" xfId="2" applyFont="1" applyFill="1" applyBorder="1"/>
    <xf numFmtId="43" fontId="0" fillId="0" borderId="8" xfId="2" applyFont="1" applyBorder="1"/>
    <xf numFmtId="0" fontId="0" fillId="0" borderId="8" xfId="0" applyBorder="1"/>
    <xf numFmtId="43" fontId="0" fillId="0" borderId="9" xfId="2" applyFont="1" applyFill="1" applyBorder="1"/>
    <xf numFmtId="43" fontId="0" fillId="0" borderId="10" xfId="2" applyFont="1" applyBorder="1"/>
    <xf numFmtId="0" fontId="0" fillId="0" borderId="10" xfId="0" applyBorder="1"/>
    <xf numFmtId="43" fontId="0" fillId="0" borderId="11" xfId="2" applyFont="1" applyBorder="1"/>
    <xf numFmtId="0" fontId="1" fillId="0" borderId="0" xfId="44"/>
    <xf numFmtId="14" fontId="1" fillId="0" borderId="0" xfId="44" applyNumberFormat="1"/>
    <xf numFmtId="21" fontId="1" fillId="0" borderId="0" xfId="44" applyNumberFormat="1"/>
  </cellXfs>
  <cellStyles count="46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2" builtinId="3"/>
    <cellStyle name="Explanatory Text" xfId="18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rmal 2" xfId="1" xr:uid="{D366C6B8-29CB-47F1-8CB5-78F57F211074}"/>
    <cellStyle name="Normal 3" xfId="44" xr:uid="{CEC24C26-E1EB-41AA-886F-A649B287A434}"/>
    <cellStyle name="Note 2" xfId="45" xr:uid="{A12163E6-2034-4096-8DCD-BC850BF82111}"/>
    <cellStyle name="Output" xfId="13" builtinId="21" customBuiltin="1"/>
    <cellStyle name="Per cent" xfId="3" builtinId="5"/>
    <cellStyle name="Title" xfId="4" builtinId="15" customBuiltin="1"/>
    <cellStyle name="Total" xfId="19" builtinId="25" customBuiltin="1"/>
    <cellStyle name="Warning Text" xfId="17" builtinId="11" customBuiltin="1"/>
  </cellStyles>
  <dxfs count="2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U3.5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Dashboard!$AP$2</c:f>
              <c:strCache>
                <c:ptCount val="1"/>
                <c:pt idx="0">
                  <c:v>U 3.5-Plan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Dashboard!$AP$3:$AP$42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14</c:v>
                </c:pt>
                <c:pt idx="12">
                  <c:v>11</c:v>
                </c:pt>
                <c:pt idx="13">
                  <c:v>18</c:v>
                </c:pt>
                <c:pt idx="14">
                  <c:v>11</c:v>
                </c:pt>
                <c:pt idx="15">
                  <c:v>18</c:v>
                </c:pt>
                <c:pt idx="16">
                  <c:v>20</c:v>
                </c:pt>
                <c:pt idx="17">
                  <c:v>20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33</c:v>
                </c:pt>
                <c:pt idx="22">
                  <c:v>39</c:v>
                </c:pt>
                <c:pt idx="23">
                  <c:v>38</c:v>
                </c:pt>
                <c:pt idx="24">
                  <c:v>28</c:v>
                </c:pt>
                <c:pt idx="25">
                  <c:v>29</c:v>
                </c:pt>
                <c:pt idx="26">
                  <c:v>30</c:v>
                </c:pt>
                <c:pt idx="27">
                  <c:v>27</c:v>
                </c:pt>
                <c:pt idx="28">
                  <c:v>26</c:v>
                </c:pt>
                <c:pt idx="29">
                  <c:v>22</c:v>
                </c:pt>
                <c:pt idx="30">
                  <c:v>21</c:v>
                </c:pt>
                <c:pt idx="31">
                  <c:v>14</c:v>
                </c:pt>
                <c:pt idx="32">
                  <c:v>5</c:v>
                </c:pt>
                <c:pt idx="33">
                  <c:v>6</c:v>
                </c:pt>
                <c:pt idx="34">
                  <c:v>2</c:v>
                </c:pt>
                <c:pt idx="35">
                  <c:v>1</c:v>
                </c:pt>
                <c:pt idx="36">
                  <c:v>1</c:v>
                </c:pt>
                <c:pt idx="37">
                  <c:v>0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04-4D08-AD41-A28D5ABF2575}"/>
            </c:ext>
          </c:extLst>
        </c:ser>
        <c:ser>
          <c:idx val="1"/>
          <c:order val="1"/>
          <c:tx>
            <c:strRef>
              <c:f>Dashboard!$AQ$2</c:f>
              <c:strCache>
                <c:ptCount val="1"/>
                <c:pt idx="0">
                  <c:v>U 3.5-Real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Dashboard!$AQ$3:$AQ$42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9</c:v>
                </c:pt>
                <c:pt idx="12">
                  <c:v>4</c:v>
                </c:pt>
                <c:pt idx="13">
                  <c:v>9</c:v>
                </c:pt>
                <c:pt idx="14">
                  <c:v>9</c:v>
                </c:pt>
                <c:pt idx="15">
                  <c:v>13</c:v>
                </c:pt>
                <c:pt idx="16">
                  <c:v>12</c:v>
                </c:pt>
                <c:pt idx="17">
                  <c:v>10</c:v>
                </c:pt>
                <c:pt idx="18">
                  <c:v>16</c:v>
                </c:pt>
                <c:pt idx="19">
                  <c:v>15</c:v>
                </c:pt>
                <c:pt idx="20">
                  <c:v>20</c:v>
                </c:pt>
                <c:pt idx="21">
                  <c:v>23</c:v>
                </c:pt>
                <c:pt idx="22">
                  <c:v>27</c:v>
                </c:pt>
                <c:pt idx="23">
                  <c:v>31</c:v>
                </c:pt>
                <c:pt idx="24">
                  <c:v>25</c:v>
                </c:pt>
                <c:pt idx="25">
                  <c:v>21</c:v>
                </c:pt>
                <c:pt idx="26">
                  <c:v>23</c:v>
                </c:pt>
                <c:pt idx="27">
                  <c:v>20</c:v>
                </c:pt>
                <c:pt idx="28">
                  <c:v>20</c:v>
                </c:pt>
                <c:pt idx="29">
                  <c:v>16</c:v>
                </c:pt>
                <c:pt idx="30">
                  <c:v>16</c:v>
                </c:pt>
                <c:pt idx="31">
                  <c:v>11</c:v>
                </c:pt>
                <c:pt idx="32">
                  <c:v>5</c:v>
                </c:pt>
                <c:pt idx="33">
                  <c:v>6</c:v>
                </c:pt>
                <c:pt idx="34">
                  <c:v>1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04-4D08-AD41-A28D5ABF2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074096"/>
        <c:axId val="2079557632"/>
      </c:scatterChart>
      <c:valAx>
        <c:axId val="212107409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57632"/>
        <c:crosses val="autoZero"/>
        <c:crossBetween val="midCat"/>
        <c:majorUnit val="10"/>
      </c:valAx>
      <c:valAx>
        <c:axId val="207955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074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BTTS-Yes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Dashboard!$AS$2</c:f>
              <c:strCache>
                <c:ptCount val="1"/>
                <c:pt idx="0">
                  <c:v>BTTS Yes-Plan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Dashboard!$AS$3:$AS$42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  <c:pt idx="12">
                  <c:v>10</c:v>
                </c:pt>
                <c:pt idx="13">
                  <c:v>12</c:v>
                </c:pt>
                <c:pt idx="14">
                  <c:v>22</c:v>
                </c:pt>
                <c:pt idx="15">
                  <c:v>27</c:v>
                </c:pt>
                <c:pt idx="16">
                  <c:v>22</c:v>
                </c:pt>
                <c:pt idx="17">
                  <c:v>37</c:v>
                </c:pt>
                <c:pt idx="18">
                  <c:v>35</c:v>
                </c:pt>
                <c:pt idx="19">
                  <c:v>33</c:v>
                </c:pt>
                <c:pt idx="20">
                  <c:v>42</c:v>
                </c:pt>
                <c:pt idx="21">
                  <c:v>52</c:v>
                </c:pt>
                <c:pt idx="22">
                  <c:v>35</c:v>
                </c:pt>
                <c:pt idx="23">
                  <c:v>34</c:v>
                </c:pt>
                <c:pt idx="24">
                  <c:v>33</c:v>
                </c:pt>
                <c:pt idx="25">
                  <c:v>22</c:v>
                </c:pt>
                <c:pt idx="26">
                  <c:v>27</c:v>
                </c:pt>
                <c:pt idx="27">
                  <c:v>21</c:v>
                </c:pt>
                <c:pt idx="28">
                  <c:v>21</c:v>
                </c:pt>
                <c:pt idx="29">
                  <c:v>13</c:v>
                </c:pt>
                <c:pt idx="30">
                  <c:v>9</c:v>
                </c:pt>
                <c:pt idx="31">
                  <c:v>6</c:v>
                </c:pt>
                <c:pt idx="32">
                  <c:v>2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71-49AE-A88C-343FC270B44A}"/>
            </c:ext>
          </c:extLst>
        </c:ser>
        <c:ser>
          <c:idx val="1"/>
          <c:order val="1"/>
          <c:tx>
            <c:strRef>
              <c:f>Dashboard!$AT$2</c:f>
              <c:strCache>
                <c:ptCount val="1"/>
                <c:pt idx="0">
                  <c:v>BTTS Yes-Real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Dashboard!$AT$3:$AT$42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4</c:v>
                </c:pt>
                <c:pt idx="13">
                  <c:v>7</c:v>
                </c:pt>
                <c:pt idx="14">
                  <c:v>6</c:v>
                </c:pt>
                <c:pt idx="15">
                  <c:v>11</c:v>
                </c:pt>
                <c:pt idx="16">
                  <c:v>9</c:v>
                </c:pt>
                <c:pt idx="17">
                  <c:v>17</c:v>
                </c:pt>
                <c:pt idx="18">
                  <c:v>20</c:v>
                </c:pt>
                <c:pt idx="19">
                  <c:v>16</c:v>
                </c:pt>
                <c:pt idx="20">
                  <c:v>24</c:v>
                </c:pt>
                <c:pt idx="21">
                  <c:v>33</c:v>
                </c:pt>
                <c:pt idx="22">
                  <c:v>15</c:v>
                </c:pt>
                <c:pt idx="23">
                  <c:v>20</c:v>
                </c:pt>
                <c:pt idx="24">
                  <c:v>19</c:v>
                </c:pt>
                <c:pt idx="25">
                  <c:v>13</c:v>
                </c:pt>
                <c:pt idx="26">
                  <c:v>14</c:v>
                </c:pt>
                <c:pt idx="27">
                  <c:v>12</c:v>
                </c:pt>
                <c:pt idx="28">
                  <c:v>13</c:v>
                </c:pt>
                <c:pt idx="29">
                  <c:v>9</c:v>
                </c:pt>
                <c:pt idx="30">
                  <c:v>4</c:v>
                </c:pt>
                <c:pt idx="31">
                  <c:v>3</c:v>
                </c:pt>
                <c:pt idx="32">
                  <c:v>1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71-49AE-A88C-343FC270B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431040"/>
        <c:axId val="2079639712"/>
      </c:scatterChart>
      <c:valAx>
        <c:axId val="162743104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39712"/>
        <c:crosses val="autoZero"/>
        <c:crossBetween val="midCat"/>
        <c:majorUnit val="10"/>
      </c:valAx>
      <c:valAx>
        <c:axId val="207963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431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BTTS-No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Dashboard!$AV$2</c:f>
              <c:strCache>
                <c:ptCount val="1"/>
                <c:pt idx="0">
                  <c:v>BTTS No-Plan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Dashboard!$AV$3:$AV$42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6</c:v>
                </c:pt>
                <c:pt idx="9">
                  <c:v>9</c:v>
                </c:pt>
                <c:pt idx="10">
                  <c:v>13</c:v>
                </c:pt>
                <c:pt idx="11">
                  <c:v>21</c:v>
                </c:pt>
                <c:pt idx="12">
                  <c:v>22</c:v>
                </c:pt>
                <c:pt idx="13">
                  <c:v>28</c:v>
                </c:pt>
                <c:pt idx="14">
                  <c:v>20</c:v>
                </c:pt>
                <c:pt idx="15">
                  <c:v>34</c:v>
                </c:pt>
                <c:pt idx="16">
                  <c:v>35</c:v>
                </c:pt>
                <c:pt idx="17">
                  <c:v>34</c:v>
                </c:pt>
                <c:pt idx="18">
                  <c:v>52</c:v>
                </c:pt>
                <c:pt idx="19">
                  <c:v>42</c:v>
                </c:pt>
                <c:pt idx="20">
                  <c:v>37</c:v>
                </c:pt>
                <c:pt idx="21">
                  <c:v>32</c:v>
                </c:pt>
                <c:pt idx="22">
                  <c:v>35</c:v>
                </c:pt>
                <c:pt idx="23">
                  <c:v>22</c:v>
                </c:pt>
                <c:pt idx="24">
                  <c:v>27</c:v>
                </c:pt>
                <c:pt idx="25">
                  <c:v>22</c:v>
                </c:pt>
                <c:pt idx="26">
                  <c:v>12</c:v>
                </c:pt>
                <c:pt idx="27">
                  <c:v>10</c:v>
                </c:pt>
                <c:pt idx="28">
                  <c:v>3</c:v>
                </c:pt>
                <c:pt idx="29">
                  <c:v>3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3</c:v>
                </c:pt>
                <c:pt idx="35">
                  <c:v>0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9E-4381-A10A-FD299848843C}"/>
            </c:ext>
          </c:extLst>
        </c:ser>
        <c:ser>
          <c:idx val="1"/>
          <c:order val="1"/>
          <c:tx>
            <c:strRef>
              <c:f>Dashboard!$AW$2</c:f>
              <c:strCache>
                <c:ptCount val="1"/>
                <c:pt idx="0">
                  <c:v>BTTS No-Real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Dashboard!$AW$3:$AW$42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5</c:v>
                </c:pt>
                <c:pt idx="10">
                  <c:v>4</c:v>
                </c:pt>
                <c:pt idx="11">
                  <c:v>8</c:v>
                </c:pt>
                <c:pt idx="12">
                  <c:v>10</c:v>
                </c:pt>
                <c:pt idx="13">
                  <c:v>12</c:v>
                </c:pt>
                <c:pt idx="14">
                  <c:v>9</c:v>
                </c:pt>
                <c:pt idx="15">
                  <c:v>14</c:v>
                </c:pt>
                <c:pt idx="16">
                  <c:v>16</c:v>
                </c:pt>
                <c:pt idx="17">
                  <c:v>18</c:v>
                </c:pt>
                <c:pt idx="18">
                  <c:v>20</c:v>
                </c:pt>
                <c:pt idx="19">
                  <c:v>17</c:v>
                </c:pt>
                <c:pt idx="20">
                  <c:v>16</c:v>
                </c:pt>
                <c:pt idx="21">
                  <c:v>15</c:v>
                </c:pt>
                <c:pt idx="22">
                  <c:v>17</c:v>
                </c:pt>
                <c:pt idx="23">
                  <c:v>10</c:v>
                </c:pt>
                <c:pt idx="24">
                  <c:v>13</c:v>
                </c:pt>
                <c:pt idx="25">
                  <c:v>15</c:v>
                </c:pt>
                <c:pt idx="26">
                  <c:v>5</c:v>
                </c:pt>
                <c:pt idx="27">
                  <c:v>6</c:v>
                </c:pt>
                <c:pt idx="28">
                  <c:v>2</c:v>
                </c:pt>
                <c:pt idx="29">
                  <c:v>2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3</c:v>
                </c:pt>
                <c:pt idx="35">
                  <c:v>0</c:v>
                </c:pt>
                <c:pt idx="36">
                  <c:v>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9E-4381-A10A-FD2998488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9729903"/>
        <c:axId val="25718559"/>
      </c:scatterChart>
      <c:valAx>
        <c:axId val="269729903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18559"/>
        <c:crosses val="autoZero"/>
        <c:crossBetween val="midCat"/>
        <c:majorUnit val="10"/>
      </c:valAx>
      <c:valAx>
        <c:axId val="2571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7299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U2.5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Dashboard!$AM$2</c:f>
              <c:strCache>
                <c:ptCount val="1"/>
                <c:pt idx="0">
                  <c:v>U 2.5-Plan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Dashboard!$AM$3:$AM$42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8</c:v>
                </c:pt>
                <c:pt idx="8">
                  <c:v>6</c:v>
                </c:pt>
                <c:pt idx="9">
                  <c:v>15</c:v>
                </c:pt>
                <c:pt idx="10">
                  <c:v>13</c:v>
                </c:pt>
                <c:pt idx="11">
                  <c:v>18</c:v>
                </c:pt>
                <c:pt idx="12">
                  <c:v>10</c:v>
                </c:pt>
                <c:pt idx="13">
                  <c:v>27</c:v>
                </c:pt>
                <c:pt idx="14">
                  <c:v>20</c:v>
                </c:pt>
                <c:pt idx="15">
                  <c:v>21</c:v>
                </c:pt>
                <c:pt idx="16">
                  <c:v>19</c:v>
                </c:pt>
                <c:pt idx="17">
                  <c:v>26</c:v>
                </c:pt>
                <c:pt idx="18">
                  <c:v>33</c:v>
                </c:pt>
                <c:pt idx="19">
                  <c:v>31</c:v>
                </c:pt>
                <c:pt idx="20">
                  <c:v>38</c:v>
                </c:pt>
                <c:pt idx="21">
                  <c:v>29</c:v>
                </c:pt>
                <c:pt idx="22">
                  <c:v>31</c:v>
                </c:pt>
                <c:pt idx="23">
                  <c:v>28</c:v>
                </c:pt>
                <c:pt idx="24">
                  <c:v>27</c:v>
                </c:pt>
                <c:pt idx="25">
                  <c:v>24</c:v>
                </c:pt>
                <c:pt idx="26">
                  <c:v>24</c:v>
                </c:pt>
                <c:pt idx="27">
                  <c:v>24</c:v>
                </c:pt>
                <c:pt idx="28">
                  <c:v>15</c:v>
                </c:pt>
                <c:pt idx="29">
                  <c:v>15</c:v>
                </c:pt>
                <c:pt idx="30">
                  <c:v>7</c:v>
                </c:pt>
                <c:pt idx="31">
                  <c:v>5</c:v>
                </c:pt>
                <c:pt idx="32">
                  <c:v>4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0</c:v>
                </c:pt>
                <c:pt idx="37">
                  <c:v>4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82-41C0-862B-753732329F1D}"/>
            </c:ext>
          </c:extLst>
        </c:ser>
        <c:ser>
          <c:idx val="1"/>
          <c:order val="1"/>
          <c:tx>
            <c:strRef>
              <c:f>Dashboard!$AN$2</c:f>
              <c:strCache>
                <c:ptCount val="1"/>
                <c:pt idx="0">
                  <c:v>U 2.5-Real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Dashboard!$AN$3:$AN$42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7</c:v>
                </c:pt>
                <c:pt idx="10">
                  <c:v>2</c:v>
                </c:pt>
                <c:pt idx="11">
                  <c:v>6</c:v>
                </c:pt>
                <c:pt idx="12">
                  <c:v>6</c:v>
                </c:pt>
                <c:pt idx="13">
                  <c:v>12</c:v>
                </c:pt>
                <c:pt idx="14">
                  <c:v>7</c:v>
                </c:pt>
                <c:pt idx="15">
                  <c:v>8</c:v>
                </c:pt>
                <c:pt idx="16">
                  <c:v>7</c:v>
                </c:pt>
                <c:pt idx="17">
                  <c:v>11</c:v>
                </c:pt>
                <c:pt idx="18">
                  <c:v>19</c:v>
                </c:pt>
                <c:pt idx="19">
                  <c:v>17</c:v>
                </c:pt>
                <c:pt idx="20">
                  <c:v>16</c:v>
                </c:pt>
                <c:pt idx="21">
                  <c:v>13</c:v>
                </c:pt>
                <c:pt idx="22">
                  <c:v>17</c:v>
                </c:pt>
                <c:pt idx="23">
                  <c:v>16</c:v>
                </c:pt>
                <c:pt idx="24">
                  <c:v>18</c:v>
                </c:pt>
                <c:pt idx="25">
                  <c:v>13</c:v>
                </c:pt>
                <c:pt idx="26">
                  <c:v>13</c:v>
                </c:pt>
                <c:pt idx="27">
                  <c:v>10</c:v>
                </c:pt>
                <c:pt idx="28">
                  <c:v>11</c:v>
                </c:pt>
                <c:pt idx="29">
                  <c:v>10</c:v>
                </c:pt>
                <c:pt idx="30">
                  <c:v>5</c:v>
                </c:pt>
                <c:pt idx="31">
                  <c:v>4</c:v>
                </c:pt>
                <c:pt idx="32">
                  <c:v>2</c:v>
                </c:pt>
                <c:pt idx="33">
                  <c:v>0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1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82-41C0-862B-753732329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160479"/>
        <c:axId val="95284639"/>
      </c:scatterChart>
      <c:valAx>
        <c:axId val="402160479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84639"/>
        <c:crosses val="autoZero"/>
        <c:crossBetween val="midCat"/>
        <c:majorUnit val="10"/>
      </c:valAx>
      <c:valAx>
        <c:axId val="952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160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 0.5-HT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Dashboard!$AD$2</c:f>
              <c:strCache>
                <c:ptCount val="1"/>
                <c:pt idx="0">
                  <c:v>O 0.5 HT-Plan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Dashboard!$AD$3:$AD$42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2</c:v>
                </c:pt>
                <c:pt idx="18">
                  <c:v>3</c:v>
                </c:pt>
                <c:pt idx="19">
                  <c:v>8</c:v>
                </c:pt>
                <c:pt idx="20">
                  <c:v>24</c:v>
                </c:pt>
                <c:pt idx="21">
                  <c:v>25</c:v>
                </c:pt>
                <c:pt idx="22">
                  <c:v>30</c:v>
                </c:pt>
                <c:pt idx="23">
                  <c:v>30</c:v>
                </c:pt>
                <c:pt idx="24">
                  <c:v>40</c:v>
                </c:pt>
                <c:pt idx="25">
                  <c:v>35</c:v>
                </c:pt>
                <c:pt idx="26">
                  <c:v>58</c:v>
                </c:pt>
                <c:pt idx="27">
                  <c:v>53</c:v>
                </c:pt>
                <c:pt idx="28">
                  <c:v>40</c:v>
                </c:pt>
                <c:pt idx="29">
                  <c:v>48</c:v>
                </c:pt>
                <c:pt idx="30">
                  <c:v>31</c:v>
                </c:pt>
                <c:pt idx="31">
                  <c:v>28</c:v>
                </c:pt>
                <c:pt idx="32">
                  <c:v>26</c:v>
                </c:pt>
                <c:pt idx="33">
                  <c:v>23</c:v>
                </c:pt>
                <c:pt idx="34">
                  <c:v>9</c:v>
                </c:pt>
                <c:pt idx="35">
                  <c:v>1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3F-4561-9B32-6FA9F18B044D}"/>
            </c:ext>
          </c:extLst>
        </c:ser>
        <c:ser>
          <c:idx val="1"/>
          <c:order val="1"/>
          <c:tx>
            <c:strRef>
              <c:f>Dashboard!$AE$2</c:f>
              <c:strCache>
                <c:ptCount val="1"/>
                <c:pt idx="0">
                  <c:v>O 0.5 HT-Real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Dashboard!$AE$3:$AE$42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3</c:v>
                </c:pt>
                <c:pt idx="20">
                  <c:v>12</c:v>
                </c:pt>
                <c:pt idx="21">
                  <c:v>16</c:v>
                </c:pt>
                <c:pt idx="22">
                  <c:v>15</c:v>
                </c:pt>
                <c:pt idx="23">
                  <c:v>17</c:v>
                </c:pt>
                <c:pt idx="24">
                  <c:v>24</c:v>
                </c:pt>
                <c:pt idx="25">
                  <c:v>24</c:v>
                </c:pt>
                <c:pt idx="26">
                  <c:v>38</c:v>
                </c:pt>
                <c:pt idx="27">
                  <c:v>35</c:v>
                </c:pt>
                <c:pt idx="28">
                  <c:v>31</c:v>
                </c:pt>
                <c:pt idx="29">
                  <c:v>31</c:v>
                </c:pt>
                <c:pt idx="30">
                  <c:v>22</c:v>
                </c:pt>
                <c:pt idx="31">
                  <c:v>20</c:v>
                </c:pt>
                <c:pt idx="32">
                  <c:v>21</c:v>
                </c:pt>
                <c:pt idx="33">
                  <c:v>14</c:v>
                </c:pt>
                <c:pt idx="34">
                  <c:v>6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3F-4561-9B32-6FA9F18B0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569264"/>
        <c:axId val="2079644032"/>
      </c:scatterChart>
      <c:valAx>
        <c:axId val="1637569264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44032"/>
        <c:crosses val="autoZero"/>
        <c:crossBetween val="midCat"/>
        <c:majorUnit val="10"/>
      </c:valAx>
      <c:valAx>
        <c:axId val="207964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569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 1.5-FT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Dashboard!$AG$2</c:f>
              <c:strCache>
                <c:ptCount val="1"/>
                <c:pt idx="0">
                  <c:v>O 1.5-Plan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Dashboard!$AG$3:$AG$42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6</c:v>
                </c:pt>
                <c:pt idx="19">
                  <c:v>2</c:v>
                </c:pt>
                <c:pt idx="20">
                  <c:v>5</c:v>
                </c:pt>
                <c:pt idx="21">
                  <c:v>12</c:v>
                </c:pt>
                <c:pt idx="22">
                  <c:v>16</c:v>
                </c:pt>
                <c:pt idx="23">
                  <c:v>21</c:v>
                </c:pt>
                <c:pt idx="24">
                  <c:v>23</c:v>
                </c:pt>
                <c:pt idx="25">
                  <c:v>23</c:v>
                </c:pt>
                <c:pt idx="26">
                  <c:v>33</c:v>
                </c:pt>
                <c:pt idx="27">
                  <c:v>34</c:v>
                </c:pt>
                <c:pt idx="28">
                  <c:v>34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31</c:v>
                </c:pt>
                <c:pt idx="33">
                  <c:v>34</c:v>
                </c:pt>
                <c:pt idx="34">
                  <c:v>40</c:v>
                </c:pt>
                <c:pt idx="35">
                  <c:v>26</c:v>
                </c:pt>
                <c:pt idx="36">
                  <c:v>27</c:v>
                </c:pt>
                <c:pt idx="37">
                  <c:v>13</c:v>
                </c:pt>
                <c:pt idx="38">
                  <c:v>3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12-461A-9B24-61DAB2C18147}"/>
            </c:ext>
          </c:extLst>
        </c:ser>
        <c:ser>
          <c:idx val="1"/>
          <c:order val="1"/>
          <c:tx>
            <c:strRef>
              <c:f>Dashboard!$AH$2</c:f>
              <c:strCache>
                <c:ptCount val="1"/>
                <c:pt idx="0">
                  <c:v>O 1.5-Real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Dashboard!$AH$3:$AH$42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3</c:v>
                </c:pt>
                <c:pt idx="19">
                  <c:v>2</c:v>
                </c:pt>
                <c:pt idx="20">
                  <c:v>2</c:v>
                </c:pt>
                <c:pt idx="21">
                  <c:v>7</c:v>
                </c:pt>
                <c:pt idx="22">
                  <c:v>4</c:v>
                </c:pt>
                <c:pt idx="23">
                  <c:v>12</c:v>
                </c:pt>
                <c:pt idx="24">
                  <c:v>12</c:v>
                </c:pt>
                <c:pt idx="25">
                  <c:v>11</c:v>
                </c:pt>
                <c:pt idx="26">
                  <c:v>20</c:v>
                </c:pt>
                <c:pt idx="27">
                  <c:v>23</c:v>
                </c:pt>
                <c:pt idx="28">
                  <c:v>24</c:v>
                </c:pt>
                <c:pt idx="29">
                  <c:v>31</c:v>
                </c:pt>
                <c:pt idx="30">
                  <c:v>31</c:v>
                </c:pt>
                <c:pt idx="31">
                  <c:v>30</c:v>
                </c:pt>
                <c:pt idx="32">
                  <c:v>25</c:v>
                </c:pt>
                <c:pt idx="33">
                  <c:v>28</c:v>
                </c:pt>
                <c:pt idx="34">
                  <c:v>32</c:v>
                </c:pt>
                <c:pt idx="35">
                  <c:v>18</c:v>
                </c:pt>
                <c:pt idx="36">
                  <c:v>22</c:v>
                </c:pt>
                <c:pt idx="37">
                  <c:v>11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12-461A-9B24-61DAB2C18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563232"/>
        <c:axId val="2079618592"/>
      </c:scatterChart>
      <c:valAx>
        <c:axId val="1637563232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18592"/>
        <c:crosses val="autoZero"/>
        <c:crossBetween val="midCat"/>
        <c:majorUnit val="10"/>
      </c:valAx>
      <c:valAx>
        <c:axId val="207961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563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3486150</xdr:colOff>
      <xdr:row>1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B82D1B-74ED-334F-86AB-DEC0C0C2CAE6}"/>
            </a:ext>
          </a:extLst>
        </xdr:cNvPr>
        <xdr:cNvSpPr/>
      </xdr:nvSpPr>
      <xdr:spPr>
        <a:xfrm>
          <a:off x="673100" y="0"/>
          <a:ext cx="3486150" cy="1905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from lacasa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7</xdr:col>
      <xdr:colOff>219075</xdr:colOff>
      <xdr:row>29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DD16033-B081-42B7-85F3-05A2581D3516}"/>
            </a:ext>
          </a:extLst>
        </xdr:cNvPr>
        <xdr:cNvSpPr/>
      </xdr:nvSpPr>
      <xdr:spPr>
        <a:xfrm>
          <a:off x="4657725" y="3048000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the results of the game</a:t>
          </a:r>
          <a:r>
            <a:rPr lang="en-CA" sz="1100" baseline="0"/>
            <a:t> using the browser</a:t>
          </a:r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5</xdr:row>
      <xdr:rowOff>180975</xdr:rowOff>
    </xdr:from>
    <xdr:to>
      <xdr:col>10</xdr:col>
      <xdr:colOff>504825</xdr:colOff>
      <xdr:row>18</xdr:row>
      <xdr:rowOff>104775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92B651-4723-71A2-E912-C0B19CEE60FE}"/>
            </a:ext>
          </a:extLst>
        </xdr:cNvPr>
        <xdr:cNvSpPr/>
      </xdr:nvSpPr>
      <xdr:spPr>
        <a:xfrm>
          <a:off x="6381750" y="1045749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This table relates portuguese</a:t>
          </a:r>
          <a:r>
            <a:rPr lang="en-CA" sz="1100" baseline="0"/>
            <a:t> names and english names</a:t>
          </a:r>
          <a:endParaRPr lang="en-CA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65</xdr:row>
      <xdr:rowOff>104775</xdr:rowOff>
    </xdr:from>
    <xdr:to>
      <xdr:col>13</xdr:col>
      <xdr:colOff>342900</xdr:colOff>
      <xdr:row>78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459BF5-C097-4B0A-A3EF-61341C273FA3}"/>
            </a:ext>
          </a:extLst>
        </xdr:cNvPr>
        <xdr:cNvSpPr/>
      </xdr:nvSpPr>
      <xdr:spPr>
        <a:xfrm>
          <a:off x="3590925" y="124872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here are the results</a:t>
          </a:r>
          <a:r>
            <a:rPr lang="en-CA" sz="1100" baseline="0"/>
            <a:t> from the games already done (solid results) - Copiar da aba general-lacasa</a:t>
          </a:r>
          <a:endParaRPr lang="en-CA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15</xdr:row>
      <xdr:rowOff>28575</xdr:rowOff>
    </xdr:from>
    <xdr:to>
      <xdr:col>7</xdr:col>
      <xdr:colOff>504825</xdr:colOff>
      <xdr:row>29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7CFFBC-0DC9-4E98-9B18-41EE3628E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590550</xdr:colOff>
      <xdr:row>0</xdr:row>
      <xdr:rowOff>76200</xdr:rowOff>
    </xdr:from>
    <xdr:to>
      <xdr:col>15</xdr:col>
      <xdr:colOff>285750</xdr:colOff>
      <xdr:row>14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64ECD4-AAB4-4B5F-B50F-969D2284C7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590550</xdr:colOff>
      <xdr:row>15</xdr:row>
      <xdr:rowOff>28575</xdr:rowOff>
    </xdr:from>
    <xdr:to>
      <xdr:col>15</xdr:col>
      <xdr:colOff>285750</xdr:colOff>
      <xdr:row>29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0AB7DD-A3EF-43D0-B43A-F88B177224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209550</xdr:colOff>
      <xdr:row>0</xdr:row>
      <xdr:rowOff>76200</xdr:rowOff>
    </xdr:from>
    <xdr:to>
      <xdr:col>7</xdr:col>
      <xdr:colOff>514350</xdr:colOff>
      <xdr:row>14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3C5A59-55B8-4ABF-9224-1A66DB1AC2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409575</xdr:colOff>
      <xdr:row>0</xdr:row>
      <xdr:rowOff>76200</xdr:rowOff>
    </xdr:from>
    <xdr:to>
      <xdr:col>23</xdr:col>
      <xdr:colOff>104775</xdr:colOff>
      <xdr:row>14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989E58-116C-45F9-9BAF-636C1E1DB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419100</xdr:colOff>
      <xdr:row>15</xdr:row>
      <xdr:rowOff>19050</xdr:rowOff>
    </xdr:from>
    <xdr:to>
      <xdr:col>23</xdr:col>
      <xdr:colOff>114300</xdr:colOff>
      <xdr:row>29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9DFD70-B16D-4D62-982C-7D7D50A2F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Q1014"/>
  <sheetViews>
    <sheetView tabSelected="1" workbookViewId="0">
      <pane ySplit="3" topLeftCell="A736" activePane="bottomLeft" state="frozen"/>
      <selection pane="bottomLeft" activeCell="E748" sqref="E748"/>
    </sheetView>
  </sheetViews>
  <sheetFormatPr defaultColWidth="8.85546875" defaultRowHeight="15" outlineLevelCol="1" x14ac:dyDescent="0.25"/>
  <cols>
    <col min="2" max="2" width="48" bestFit="1" customWidth="1"/>
    <col min="3" max="3" width="13.42578125" customWidth="1"/>
    <col min="4" max="4" width="9.42578125" bestFit="1" customWidth="1"/>
    <col min="5" max="5" width="24.28515625" customWidth="1"/>
    <col min="6" max="6" width="22.28515625" customWidth="1"/>
    <col min="7" max="7" width="8.28515625" style="4" hidden="1" customWidth="1" outlineLevel="1"/>
    <col min="8" max="8" width="6.42578125" hidden="1" customWidth="1" outlineLevel="1"/>
    <col min="9" max="13" width="6" hidden="1" customWidth="1" outlineLevel="1"/>
    <col min="14" max="14" width="6.85546875" hidden="1" customWidth="1" outlineLevel="1"/>
    <col min="15" max="15" width="7" hidden="1" customWidth="1" outlineLevel="1"/>
    <col min="16" max="16" width="6.85546875" hidden="1" customWidth="1" outlineLevel="1"/>
    <col min="17" max="17" width="16.140625" bestFit="1" customWidth="1" collapsed="1"/>
    <col min="18" max="19" width="13.28515625" bestFit="1" customWidth="1"/>
    <col min="20" max="21" width="15.140625" bestFit="1" customWidth="1"/>
    <col min="22" max="22" width="11" bestFit="1" customWidth="1"/>
    <col min="23" max="23" width="11.28515625" bestFit="1" customWidth="1"/>
    <col min="24" max="24" width="32.85546875" bestFit="1" customWidth="1"/>
    <col min="25" max="25" width="30" bestFit="1" customWidth="1"/>
    <col min="26" max="26" width="22.85546875" bestFit="1" customWidth="1"/>
  </cols>
  <sheetData>
    <row r="2" spans="1:43" x14ac:dyDescent="0.25">
      <c r="AA2">
        <v>14</v>
      </c>
      <c r="AB2">
        <v>15</v>
      </c>
      <c r="AC2">
        <v>16</v>
      </c>
      <c r="AD2">
        <v>17</v>
      </c>
      <c r="AE2">
        <v>18</v>
      </c>
      <c r="AF2">
        <v>19</v>
      </c>
      <c r="AG2">
        <v>20</v>
      </c>
      <c r="AH2">
        <v>21</v>
      </c>
      <c r="AI2">
        <v>22</v>
      </c>
      <c r="AJ2">
        <v>23</v>
      </c>
      <c r="AK2">
        <v>24</v>
      </c>
      <c r="AL2">
        <v>25</v>
      </c>
      <c r="AM2">
        <v>26</v>
      </c>
      <c r="AN2">
        <v>27</v>
      </c>
      <c r="AO2">
        <v>28</v>
      </c>
      <c r="AP2">
        <v>29</v>
      </c>
      <c r="AQ2">
        <v>30</v>
      </c>
    </row>
    <row r="3" spans="1:43" ht="15.75" thickBot="1" x14ac:dyDescent="0.3">
      <c r="A3" s="10" t="s">
        <v>857</v>
      </c>
      <c r="B3" s="10" t="s">
        <v>443</v>
      </c>
      <c r="C3" s="11" t="s">
        <v>0</v>
      </c>
      <c r="D3" s="11" t="s">
        <v>1</v>
      </c>
      <c r="E3" s="11" t="s">
        <v>2</v>
      </c>
      <c r="F3" s="11" t="s">
        <v>3</v>
      </c>
      <c r="G3" s="12" t="s">
        <v>444</v>
      </c>
      <c r="H3" s="11" t="s">
        <v>439</v>
      </c>
      <c r="I3" s="11" t="s">
        <v>4</v>
      </c>
      <c r="J3" s="11" t="s">
        <v>440</v>
      </c>
      <c r="K3" s="11" t="s">
        <v>5</v>
      </c>
      <c r="L3" s="11" t="s">
        <v>6</v>
      </c>
      <c r="M3" s="11" t="s">
        <v>441</v>
      </c>
      <c r="N3" s="11" t="s">
        <v>7</v>
      </c>
      <c r="O3" s="11" t="s">
        <v>8</v>
      </c>
      <c r="P3" s="11" t="s">
        <v>9</v>
      </c>
      <c r="Q3" s="11" t="s">
        <v>10</v>
      </c>
      <c r="R3" s="11" t="s">
        <v>11</v>
      </c>
      <c r="S3" s="11" t="s">
        <v>12</v>
      </c>
      <c r="T3" s="11" t="s">
        <v>13</v>
      </c>
      <c r="U3" s="11" t="s">
        <v>14</v>
      </c>
      <c r="V3" s="11" t="s">
        <v>15</v>
      </c>
      <c r="W3" s="11" t="s">
        <v>16</v>
      </c>
      <c r="X3" s="26" t="s">
        <v>2107</v>
      </c>
      <c r="Y3" s="26" t="s">
        <v>2108</v>
      </c>
      <c r="Z3" s="26" t="s">
        <v>442</v>
      </c>
      <c r="AA3" s="27" t="s">
        <v>444</v>
      </c>
      <c r="AB3" s="26" t="s">
        <v>439</v>
      </c>
      <c r="AC3" s="26" t="s">
        <v>4</v>
      </c>
      <c r="AD3" s="26" t="s">
        <v>440</v>
      </c>
      <c r="AE3" s="26" t="s">
        <v>5</v>
      </c>
      <c r="AF3" s="26" t="s">
        <v>6</v>
      </c>
      <c r="AG3" s="26" t="s">
        <v>441</v>
      </c>
      <c r="AH3" s="26" t="s">
        <v>7</v>
      </c>
      <c r="AI3" s="26" t="s">
        <v>8</v>
      </c>
      <c r="AJ3" s="26" t="s">
        <v>9</v>
      </c>
      <c r="AK3" s="26" t="s">
        <v>2109</v>
      </c>
      <c r="AL3" s="26" t="s">
        <v>2110</v>
      </c>
      <c r="AM3" s="26" t="s">
        <v>2111</v>
      </c>
      <c r="AN3" s="26" t="s">
        <v>2112</v>
      </c>
      <c r="AO3" s="26" t="s">
        <v>2113</v>
      </c>
      <c r="AP3" s="26" t="s">
        <v>15</v>
      </c>
      <c r="AQ3" s="26" t="s">
        <v>16</v>
      </c>
    </row>
    <row r="4" spans="1:43" ht="15.75" thickTop="1" x14ac:dyDescent="0.25">
      <c r="B4" s="13"/>
      <c r="C4" s="14" t="s">
        <v>242</v>
      </c>
      <c r="D4" s="15">
        <v>0.5</v>
      </c>
      <c r="E4" s="14" t="s">
        <v>243</v>
      </c>
      <c r="F4" s="14" t="s">
        <v>244</v>
      </c>
      <c r="G4" s="16"/>
      <c r="H4" s="14">
        <v>47.1</v>
      </c>
      <c r="I4" s="14">
        <v>26.8</v>
      </c>
      <c r="J4" s="14">
        <v>26</v>
      </c>
      <c r="K4" s="14">
        <v>74</v>
      </c>
      <c r="L4" s="14">
        <v>52.9</v>
      </c>
      <c r="M4" s="14">
        <v>73.2</v>
      </c>
      <c r="N4" s="14">
        <v>40.200000000000003</v>
      </c>
      <c r="O4" s="14">
        <v>38.200000000000003</v>
      </c>
      <c r="P4" s="14">
        <v>21.6</v>
      </c>
      <c r="Q4" s="14">
        <v>76.599999999999994</v>
      </c>
      <c r="R4" s="14">
        <v>79.5</v>
      </c>
      <c r="S4" s="14">
        <v>55.1</v>
      </c>
      <c r="T4" s="14">
        <v>44.9</v>
      </c>
      <c r="U4" s="14">
        <v>50.9</v>
      </c>
      <c r="V4" s="14">
        <v>58.3</v>
      </c>
      <c r="W4" s="14">
        <v>41.7</v>
      </c>
      <c r="X4" t="str">
        <f>VLOOKUP(E4,'Transform table'!A:B,2,0)</f>
        <v>Turku PS</v>
      </c>
      <c r="Y4" t="str">
        <f>VLOOKUP(F4,'Transform table'!A:B,2,0)</f>
        <v>Ilves</v>
      </c>
      <c r="Z4" t="str">
        <f t="shared" ref="Z4:Z67" si="0">C4&amp;X4&amp;Y4</f>
        <v>20/07/2026Turku PSIlves</v>
      </c>
      <c r="AA4" t="str">
        <f>VLOOKUP($Z4,'oddspedia-matches'!$A:$AD,AA$2,0)</f>
        <v>1 - 3</v>
      </c>
      <c r="AB4" t="str">
        <f>VLOOKUP($Z4,'oddspedia-matches'!$A:$AD,AB$2,0)</f>
        <v>Red</v>
      </c>
      <c r="AC4" t="str">
        <f>VLOOKUP($Z4,'oddspedia-matches'!$A:$AD,AC$2,0)</f>
        <v>Red</v>
      </c>
      <c r="AD4" t="str">
        <f>VLOOKUP($Z4,'oddspedia-matches'!$A:$AD,AD$2,0)</f>
        <v>Green</v>
      </c>
      <c r="AE4" t="str">
        <f>VLOOKUP($Z4,'oddspedia-matches'!$A:$AD,AE$2,0)</f>
        <v>Red</v>
      </c>
      <c r="AF4" t="str">
        <f>VLOOKUP($Z4,'oddspedia-matches'!$A:$AD,AF$2,0)</f>
        <v>Green</v>
      </c>
      <c r="AG4" t="str">
        <f>VLOOKUP($Z4,'oddspedia-matches'!$A:$AD,AG$2,0)</f>
        <v>Green</v>
      </c>
      <c r="AH4" t="str">
        <f>VLOOKUP($Z4,'oddspedia-matches'!$A:$AD,AH$2,0)</f>
        <v>Red</v>
      </c>
      <c r="AI4" t="str">
        <f>VLOOKUP($Z4,'oddspedia-matches'!$A:$AD,AI$2,0)</f>
        <v>Red</v>
      </c>
      <c r="AJ4" t="str">
        <f>VLOOKUP($Z4,'oddspedia-matches'!$A:$AD,AJ$2,0)</f>
        <v>Green</v>
      </c>
      <c r="AK4" t="str">
        <f>VLOOKUP($Z4,'oddspedia-matches'!$A:$AD,AK$2,0)</f>
        <v>Green</v>
      </c>
      <c r="AL4" t="str">
        <f>VLOOKUP($Z4,'oddspedia-matches'!$A:$AD,AL$2,0)</f>
        <v>Green</v>
      </c>
      <c r="AM4" t="str">
        <f>VLOOKUP($Z4,'oddspedia-matches'!$A:$AD,AM$2,0)</f>
        <v>Green</v>
      </c>
      <c r="AN4" t="str">
        <f>VLOOKUP($Z4,'oddspedia-matches'!$A:$AD,AN$2,0)</f>
        <v>Red</v>
      </c>
      <c r="AO4" t="str">
        <f>VLOOKUP($Z4,'oddspedia-matches'!$A:$AD,AO$2,0)</f>
        <v>Red</v>
      </c>
      <c r="AP4" t="str">
        <f>VLOOKUP($Z4,'oddspedia-matches'!$A:$AD,AP$2,0)</f>
        <v>Green</v>
      </c>
      <c r="AQ4" t="str">
        <f>VLOOKUP($Z4,'oddspedia-matches'!$A:$AD,AQ$2,0)</f>
        <v>Red</v>
      </c>
    </row>
    <row r="5" spans="1:43" x14ac:dyDescent="0.25">
      <c r="B5" s="17"/>
      <c r="C5" s="8" t="s">
        <v>242</v>
      </c>
      <c r="D5" s="18">
        <v>0.5</v>
      </c>
      <c r="E5" s="8" t="s">
        <v>245</v>
      </c>
      <c r="F5" s="8" t="s">
        <v>246</v>
      </c>
      <c r="G5" s="19"/>
      <c r="H5" s="8">
        <v>20.3</v>
      </c>
      <c r="I5" s="8">
        <v>27.1</v>
      </c>
      <c r="J5" s="8">
        <v>52.7</v>
      </c>
      <c r="K5" s="8">
        <v>47.3</v>
      </c>
      <c r="L5" s="8">
        <v>79.7</v>
      </c>
      <c r="M5" s="8">
        <v>72.900000000000006</v>
      </c>
      <c r="N5" s="8">
        <v>24.9</v>
      </c>
      <c r="O5" s="8">
        <v>41.7</v>
      </c>
      <c r="P5" s="8">
        <v>33.299999999999997</v>
      </c>
      <c r="Q5" s="8">
        <v>72.400000000000006</v>
      </c>
      <c r="R5" s="8">
        <v>79</v>
      </c>
      <c r="S5" s="8">
        <v>54.5</v>
      </c>
      <c r="T5" s="8">
        <v>45.5</v>
      </c>
      <c r="U5" s="8">
        <v>52.4</v>
      </c>
      <c r="V5" s="8">
        <v>55.6</v>
      </c>
      <c r="W5" s="8">
        <v>44.4</v>
      </c>
      <c r="X5" t="str">
        <f>VLOOKUP(E5,'Transform table'!A:B,2,0)</f>
        <v>Jelgava</v>
      </c>
      <c r="Y5" t="str">
        <f>VLOOKUP(F5,'Transform table'!A:B,2,0)</f>
        <v>Rigas Futbola Skola</v>
      </c>
      <c r="Z5" t="str">
        <f t="shared" si="0"/>
        <v>20/07/2026JelgavaRigas Futbola Skola</v>
      </c>
      <c r="AA5" t="str">
        <f>VLOOKUP($Z5,'oddspedia-matches'!$A:$AD,AA$2,0)</f>
        <v>0 - 1</v>
      </c>
      <c r="AB5" t="str">
        <f>VLOOKUP($Z5,'oddspedia-matches'!$A:$AD,AB$2,0)</f>
        <v>Red</v>
      </c>
      <c r="AC5" t="str">
        <f>VLOOKUP($Z5,'oddspedia-matches'!$A:$AD,AC$2,0)</f>
        <v>Red</v>
      </c>
      <c r="AD5" t="str">
        <f>VLOOKUP($Z5,'oddspedia-matches'!$A:$AD,AD$2,0)</f>
        <v>Green</v>
      </c>
      <c r="AE5" t="str">
        <f>VLOOKUP($Z5,'oddspedia-matches'!$A:$AD,AE$2,0)</f>
        <v>Red</v>
      </c>
      <c r="AF5" t="str">
        <f>VLOOKUP($Z5,'oddspedia-matches'!$A:$AD,AF$2,0)</f>
        <v>Green</v>
      </c>
      <c r="AG5" t="str">
        <f>VLOOKUP($Z5,'oddspedia-matches'!$A:$AD,AG$2,0)</f>
        <v>Green</v>
      </c>
      <c r="AH5" t="str">
        <f>VLOOKUP($Z5,'oddspedia-matches'!$A:$AD,AH$2,0)</f>
        <v>Red</v>
      </c>
      <c r="AI5" t="str">
        <f>VLOOKUP($Z5,'oddspedia-matches'!$A:$AD,AI$2,0)</f>
        <v>Red</v>
      </c>
      <c r="AJ5" t="str">
        <f>VLOOKUP($Z5,'oddspedia-matches'!$A:$AD,AJ$2,0)</f>
        <v>Green</v>
      </c>
      <c r="AK5" t="str">
        <f>VLOOKUP($Z5,'oddspedia-matches'!$A:$AD,AK$2,0)</f>
        <v>Green</v>
      </c>
      <c r="AL5" t="str">
        <f>VLOOKUP($Z5,'oddspedia-matches'!$A:$AD,AL$2,0)</f>
        <v>Red</v>
      </c>
      <c r="AM5" t="str">
        <f>VLOOKUP($Z5,'oddspedia-matches'!$A:$AD,AM$2,0)</f>
        <v>Red</v>
      </c>
      <c r="AN5" t="str">
        <f>VLOOKUP($Z5,'oddspedia-matches'!$A:$AD,AN$2,0)</f>
        <v>Green</v>
      </c>
      <c r="AO5" t="str">
        <f>VLOOKUP($Z5,'oddspedia-matches'!$A:$AD,AO$2,0)</f>
        <v>Green</v>
      </c>
      <c r="AP5" t="str">
        <f>VLOOKUP($Z5,'oddspedia-matches'!$A:$AD,AP$2,0)</f>
        <v>Red</v>
      </c>
      <c r="AQ5" t="str">
        <f>VLOOKUP($Z5,'oddspedia-matches'!$A:$AD,AQ$2,0)</f>
        <v>Green</v>
      </c>
    </row>
    <row r="6" spans="1:43" x14ac:dyDescent="0.25">
      <c r="B6" s="9"/>
      <c r="C6" s="7" t="s">
        <v>242</v>
      </c>
      <c r="D6" s="20">
        <v>0.5</v>
      </c>
      <c r="E6" s="7" t="s">
        <v>247</v>
      </c>
      <c r="F6" s="7" t="s">
        <v>248</v>
      </c>
      <c r="G6" s="21"/>
      <c r="H6" s="7">
        <v>25.6</v>
      </c>
      <c r="I6" s="7">
        <v>28.1</v>
      </c>
      <c r="J6" s="7">
        <v>46.3</v>
      </c>
      <c r="K6" s="7">
        <v>53.7</v>
      </c>
      <c r="L6" s="7">
        <v>74.400000000000006</v>
      </c>
      <c r="M6" s="7">
        <v>71.900000000000006</v>
      </c>
      <c r="N6" s="7">
        <v>22.6</v>
      </c>
      <c r="O6" s="7">
        <v>44.7</v>
      </c>
      <c r="P6" s="7">
        <v>32.700000000000003</v>
      </c>
      <c r="Q6" s="7">
        <v>67.8</v>
      </c>
      <c r="R6" s="7">
        <v>78</v>
      </c>
      <c r="S6" s="7">
        <v>53</v>
      </c>
      <c r="T6" s="7">
        <v>47</v>
      </c>
      <c r="U6" s="7">
        <v>53</v>
      </c>
      <c r="V6" s="7">
        <v>56.7</v>
      </c>
      <c r="W6" s="7">
        <v>43.3</v>
      </c>
      <c r="X6" t="str">
        <f>VLOOKUP(E6,'Transform table'!A:B,2,0)</f>
        <v>FK Transinvest II</v>
      </c>
      <c r="Y6" t="str">
        <f>VLOOKUP(F6,'Transform table'!A:B,2,0)</f>
        <v>Neptunas Klaipeda</v>
      </c>
      <c r="Z6" t="str">
        <f t="shared" si="0"/>
        <v>20/07/2026FK Transinvest IINeptunas Klaipeda</v>
      </c>
      <c r="AA6" t="str">
        <f>VLOOKUP($Z6,'oddspedia-matches'!$A:$AD,AA$2,0)</f>
        <v>2 - 2</v>
      </c>
      <c r="AB6" t="str">
        <f>VLOOKUP($Z6,'oddspedia-matches'!$A:$AD,AB$2,0)</f>
        <v>Red</v>
      </c>
      <c r="AC6" t="str">
        <f>VLOOKUP($Z6,'oddspedia-matches'!$A:$AD,AC$2,0)</f>
        <v>Green</v>
      </c>
      <c r="AD6" t="str">
        <f>VLOOKUP($Z6,'oddspedia-matches'!$A:$AD,AD$2,0)</f>
        <v>Red</v>
      </c>
      <c r="AE6" t="str">
        <f>VLOOKUP($Z6,'oddspedia-matches'!$A:$AD,AE$2,0)</f>
        <v>Green</v>
      </c>
      <c r="AF6" t="str">
        <f>VLOOKUP($Z6,'oddspedia-matches'!$A:$AD,AF$2,0)</f>
        <v>Green</v>
      </c>
      <c r="AG6" t="str">
        <f>VLOOKUP($Z6,'oddspedia-matches'!$A:$AD,AG$2,0)</f>
        <v>Red</v>
      </c>
      <c r="AH6" t="str">
        <f>VLOOKUP($Z6,'oddspedia-matches'!$A:$AD,AH$2,0)</f>
        <v>Red</v>
      </c>
      <c r="AI6" t="str">
        <f>VLOOKUP($Z6,'oddspedia-matches'!$A:$AD,AI$2,0)</f>
        <v>Green</v>
      </c>
      <c r="AJ6" t="str">
        <f>VLOOKUP($Z6,'oddspedia-matches'!$A:$AD,AJ$2,0)</f>
        <v>Red</v>
      </c>
      <c r="AK6" t="str">
        <f>VLOOKUP($Z6,'oddspedia-matches'!$A:$AD,AK$2,0)</f>
        <v>Green</v>
      </c>
      <c r="AL6" t="str">
        <f>VLOOKUP($Z6,'oddspedia-matches'!$A:$AD,AL$2,0)</f>
        <v>Green</v>
      </c>
      <c r="AM6" t="str">
        <f>VLOOKUP($Z6,'oddspedia-matches'!$A:$AD,AM$2,0)</f>
        <v>Green</v>
      </c>
      <c r="AN6" t="str">
        <f>VLOOKUP($Z6,'oddspedia-matches'!$A:$AD,AN$2,0)</f>
        <v>Red</v>
      </c>
      <c r="AO6" t="str">
        <f>VLOOKUP($Z6,'oddspedia-matches'!$A:$AD,AO$2,0)</f>
        <v>Red</v>
      </c>
      <c r="AP6" t="str">
        <f>VLOOKUP($Z6,'oddspedia-matches'!$A:$AD,AP$2,0)</f>
        <v>Green</v>
      </c>
      <c r="AQ6" t="str">
        <f>VLOOKUP($Z6,'oddspedia-matches'!$A:$AD,AQ$2,0)</f>
        <v>Red</v>
      </c>
    </row>
    <row r="7" spans="1:43" x14ac:dyDescent="0.25">
      <c r="B7" s="17"/>
      <c r="C7" s="8" t="s">
        <v>242</v>
      </c>
      <c r="D7" s="18">
        <v>0.53125</v>
      </c>
      <c r="E7" s="8" t="s">
        <v>249</v>
      </c>
      <c r="F7" s="8" t="s">
        <v>144</v>
      </c>
      <c r="G7" s="19"/>
      <c r="H7" s="8">
        <v>56.3</v>
      </c>
      <c r="I7" s="8">
        <v>27.1</v>
      </c>
      <c r="J7" s="8">
        <v>16.600000000000001</v>
      </c>
      <c r="K7" s="8">
        <v>83.4</v>
      </c>
      <c r="L7" s="8">
        <v>43.7</v>
      </c>
      <c r="M7" s="8">
        <v>72.900000000000006</v>
      </c>
      <c r="N7" s="8">
        <v>38.1</v>
      </c>
      <c r="O7" s="8">
        <v>46.9</v>
      </c>
      <c r="P7" s="8">
        <v>15</v>
      </c>
      <c r="Q7" s="8">
        <v>62.3</v>
      </c>
      <c r="R7" s="8">
        <v>69.400000000000006</v>
      </c>
      <c r="S7" s="8">
        <v>41.9</v>
      </c>
      <c r="T7" s="8">
        <v>58.1</v>
      </c>
      <c r="U7" s="8">
        <v>65.3</v>
      </c>
      <c r="V7" s="8">
        <v>43.5</v>
      </c>
      <c r="W7" s="8">
        <v>56.5</v>
      </c>
      <c r="X7" t="str">
        <f>VLOOKUP(E7,'Transform table'!A:B,2,0)</f>
        <v>FK Suduva Marijampole</v>
      </c>
      <c r="Y7" t="str">
        <f>VLOOKUP(F7,'Transform table'!A:B,2,0)</f>
        <v>Hegelmann Litauen</v>
      </c>
      <c r="Z7" t="str">
        <f t="shared" si="0"/>
        <v>20/07/2026FK Suduva MarijampoleHegelmann Litauen</v>
      </c>
      <c r="AA7" t="str">
        <f>VLOOKUP($Z7,'oddspedia-matches'!$A:$AD,AA$2,0)</f>
        <v>5 - 1</v>
      </c>
      <c r="AB7" t="str">
        <f>VLOOKUP($Z7,'oddspedia-matches'!$A:$AD,AB$2,0)</f>
        <v>Green</v>
      </c>
      <c r="AC7" t="str">
        <f>VLOOKUP($Z7,'oddspedia-matches'!$A:$AD,AC$2,0)</f>
        <v>Red</v>
      </c>
      <c r="AD7" t="str">
        <f>VLOOKUP($Z7,'oddspedia-matches'!$A:$AD,AD$2,0)</f>
        <v>Red</v>
      </c>
      <c r="AE7" t="str">
        <f>VLOOKUP($Z7,'oddspedia-matches'!$A:$AD,AE$2,0)</f>
        <v>Green</v>
      </c>
      <c r="AF7" t="str">
        <f>VLOOKUP($Z7,'oddspedia-matches'!$A:$AD,AF$2,0)</f>
        <v>Red</v>
      </c>
      <c r="AG7" t="str">
        <f>VLOOKUP($Z7,'oddspedia-matches'!$A:$AD,AG$2,0)</f>
        <v>Green</v>
      </c>
      <c r="AH7" t="str">
        <f>VLOOKUP($Z7,'oddspedia-matches'!$A:$AD,AH$2,0)</f>
        <v>Green</v>
      </c>
      <c r="AI7" t="str">
        <f>VLOOKUP($Z7,'oddspedia-matches'!$A:$AD,AI$2,0)</f>
        <v>Red</v>
      </c>
      <c r="AJ7" t="str">
        <f>VLOOKUP($Z7,'oddspedia-matches'!$A:$AD,AJ$2,0)</f>
        <v>Red</v>
      </c>
      <c r="AK7" t="str">
        <f>VLOOKUP($Z7,'oddspedia-matches'!$A:$AD,AK$2,0)</f>
        <v>Green</v>
      </c>
      <c r="AL7" t="str">
        <f>VLOOKUP($Z7,'oddspedia-matches'!$A:$AD,AL$2,0)</f>
        <v>Green</v>
      </c>
      <c r="AM7" t="str">
        <f>VLOOKUP($Z7,'oddspedia-matches'!$A:$AD,AM$2,0)</f>
        <v>Green</v>
      </c>
      <c r="AN7" t="str">
        <f>VLOOKUP($Z7,'oddspedia-matches'!$A:$AD,AN$2,0)</f>
        <v>Red</v>
      </c>
      <c r="AO7" t="str">
        <f>VLOOKUP($Z7,'oddspedia-matches'!$A:$AD,AO$2,0)</f>
        <v>Red</v>
      </c>
      <c r="AP7" t="str">
        <f>VLOOKUP($Z7,'oddspedia-matches'!$A:$AD,AP$2,0)</f>
        <v>Green</v>
      </c>
      <c r="AQ7" t="str">
        <f>VLOOKUP($Z7,'oddspedia-matches'!$A:$AD,AQ$2,0)</f>
        <v>Red</v>
      </c>
    </row>
    <row r="8" spans="1:43" x14ac:dyDescent="0.25">
      <c r="B8" s="9"/>
      <c r="C8" s="7" t="s">
        <v>242</v>
      </c>
      <c r="D8" s="20">
        <v>0.54166666666666663</v>
      </c>
      <c r="E8" s="7" t="s">
        <v>250</v>
      </c>
      <c r="F8" s="7" t="s">
        <v>251</v>
      </c>
      <c r="G8" s="21"/>
      <c r="H8" s="7">
        <v>22.1</v>
      </c>
      <c r="I8" s="7">
        <v>30.6</v>
      </c>
      <c r="J8" s="7">
        <v>47.2</v>
      </c>
      <c r="K8" s="7">
        <v>52.8</v>
      </c>
      <c r="L8" s="7">
        <v>77.900000000000006</v>
      </c>
      <c r="M8" s="7">
        <v>69.400000000000006</v>
      </c>
      <c r="N8" s="7">
        <v>15.5</v>
      </c>
      <c r="O8" s="7">
        <v>46.9</v>
      </c>
      <c r="P8" s="7">
        <v>37.6</v>
      </c>
      <c r="Q8" s="7">
        <v>63</v>
      </c>
      <c r="R8" s="7">
        <v>68.400000000000006</v>
      </c>
      <c r="S8" s="7">
        <v>40.700000000000003</v>
      </c>
      <c r="T8" s="7">
        <v>59.3</v>
      </c>
      <c r="U8" s="7">
        <v>65.2</v>
      </c>
      <c r="V8" s="7">
        <v>46.1</v>
      </c>
      <c r="W8" s="7">
        <v>53.9</v>
      </c>
      <c r="X8" t="str">
        <f>VLOOKUP(E8,'Transform table'!A:B,2,0)</f>
        <v>IFK Mariehamn</v>
      </c>
      <c r="Y8" t="str">
        <f>VLOOKUP(F8,'Transform table'!A:B,2,0)</f>
        <v>FC Lahti</v>
      </c>
      <c r="Z8" t="str">
        <f t="shared" si="0"/>
        <v>20/07/2026IFK MariehamnFC Lahti</v>
      </c>
      <c r="AA8" t="str">
        <f>VLOOKUP($Z8,'oddspedia-matches'!$A:$AD,AA$2,0)</f>
        <v>0 - 2</v>
      </c>
      <c r="AB8" t="str">
        <f>VLOOKUP($Z8,'oddspedia-matches'!$A:$AD,AB$2,0)</f>
        <v>Red</v>
      </c>
      <c r="AC8" t="str">
        <f>VLOOKUP($Z8,'oddspedia-matches'!$A:$AD,AC$2,0)</f>
        <v>Red</v>
      </c>
      <c r="AD8" t="str">
        <f>VLOOKUP($Z8,'oddspedia-matches'!$A:$AD,AD$2,0)</f>
        <v>Green</v>
      </c>
      <c r="AE8" t="str">
        <f>VLOOKUP($Z8,'oddspedia-matches'!$A:$AD,AE$2,0)</f>
        <v>Red</v>
      </c>
      <c r="AF8" t="str">
        <f>VLOOKUP($Z8,'oddspedia-matches'!$A:$AD,AF$2,0)</f>
        <v>Green</v>
      </c>
      <c r="AG8" t="str">
        <f>VLOOKUP($Z8,'oddspedia-matches'!$A:$AD,AG$2,0)</f>
        <v>Green</v>
      </c>
      <c r="AH8" t="str">
        <f>VLOOKUP($Z8,'oddspedia-matches'!$A:$AD,AH$2,0)</f>
        <v>Red</v>
      </c>
      <c r="AI8" t="str">
        <f>VLOOKUP($Z8,'oddspedia-matches'!$A:$AD,AI$2,0)</f>
        <v>Red</v>
      </c>
      <c r="AJ8" t="str">
        <f>VLOOKUP($Z8,'oddspedia-matches'!$A:$AD,AJ$2,0)</f>
        <v>Green</v>
      </c>
      <c r="AK8" t="str">
        <f>VLOOKUP($Z8,'oddspedia-matches'!$A:$AD,AK$2,0)</f>
        <v>Green</v>
      </c>
      <c r="AL8" t="str">
        <f>VLOOKUP($Z8,'oddspedia-matches'!$A:$AD,AL$2,0)</f>
        <v>Green</v>
      </c>
      <c r="AM8" t="str">
        <f>VLOOKUP($Z8,'oddspedia-matches'!$A:$AD,AM$2,0)</f>
        <v>Red</v>
      </c>
      <c r="AN8" t="str">
        <f>VLOOKUP($Z8,'oddspedia-matches'!$A:$AD,AN$2,0)</f>
        <v>Green</v>
      </c>
      <c r="AO8" t="str">
        <f>VLOOKUP($Z8,'oddspedia-matches'!$A:$AD,AO$2,0)</f>
        <v>Green</v>
      </c>
      <c r="AP8" t="str">
        <f>VLOOKUP($Z8,'oddspedia-matches'!$A:$AD,AP$2,0)</f>
        <v>Red</v>
      </c>
      <c r="AQ8" t="str">
        <f>VLOOKUP($Z8,'oddspedia-matches'!$A:$AD,AQ$2,0)</f>
        <v>Green</v>
      </c>
    </row>
    <row r="9" spans="1:43" x14ac:dyDescent="0.25">
      <c r="B9" s="17"/>
      <c r="C9" s="8" t="s">
        <v>242</v>
      </c>
      <c r="D9" s="18">
        <v>0.54166666666666663</v>
      </c>
      <c r="E9" s="8" t="s">
        <v>252</v>
      </c>
      <c r="F9" s="8" t="s">
        <v>253</v>
      </c>
      <c r="G9" s="19"/>
      <c r="H9" s="8">
        <v>44.9</v>
      </c>
      <c r="I9" s="8">
        <v>28.8</v>
      </c>
      <c r="J9" s="8">
        <v>26.2</v>
      </c>
      <c r="K9" s="8">
        <v>73.8</v>
      </c>
      <c r="L9" s="8">
        <v>55.1</v>
      </c>
      <c r="M9" s="8">
        <v>71.2</v>
      </c>
      <c r="N9" s="8">
        <v>34.299999999999997</v>
      </c>
      <c r="O9" s="8">
        <v>41.1</v>
      </c>
      <c r="P9" s="8">
        <v>24.6</v>
      </c>
      <c r="Q9" s="8">
        <v>73.099999999999994</v>
      </c>
      <c r="R9" s="8">
        <v>72.8</v>
      </c>
      <c r="S9" s="8">
        <v>46</v>
      </c>
      <c r="T9" s="8">
        <v>54</v>
      </c>
      <c r="U9" s="8">
        <v>59.8</v>
      </c>
      <c r="V9" s="8">
        <v>51.4</v>
      </c>
      <c r="W9" s="8">
        <v>48.6</v>
      </c>
      <c r="X9" t="str">
        <f>VLOOKUP(E9,'Transform table'!A:B,2,0)</f>
        <v>SK Super Nova</v>
      </c>
      <c r="Y9" t="str">
        <f>VLOOKUP(F9,'Transform table'!A:B,2,0)</f>
        <v>SC Grobinas</v>
      </c>
      <c r="Z9" t="str">
        <f t="shared" si="0"/>
        <v>20/07/2026SK Super NovaSC Grobinas</v>
      </c>
      <c r="AA9" t="str">
        <f>VLOOKUP($Z9,'oddspedia-matches'!$A:$AD,AA$2,0)</f>
        <v>2 - 0</v>
      </c>
      <c r="AB9" t="str">
        <f>VLOOKUP($Z9,'oddspedia-matches'!$A:$AD,AB$2,0)</f>
        <v>Green</v>
      </c>
      <c r="AC9" t="str">
        <f>VLOOKUP($Z9,'oddspedia-matches'!$A:$AD,AC$2,0)</f>
        <v>Red</v>
      </c>
      <c r="AD9" t="str">
        <f>VLOOKUP($Z9,'oddspedia-matches'!$A:$AD,AD$2,0)</f>
        <v>Red</v>
      </c>
      <c r="AE9" t="str">
        <f>VLOOKUP($Z9,'oddspedia-matches'!$A:$AD,AE$2,0)</f>
        <v>Green</v>
      </c>
      <c r="AF9" t="str">
        <f>VLOOKUP($Z9,'oddspedia-matches'!$A:$AD,AF$2,0)</f>
        <v>Red</v>
      </c>
      <c r="AG9" t="str">
        <f>VLOOKUP($Z9,'oddspedia-matches'!$A:$AD,AG$2,0)</f>
        <v>Green</v>
      </c>
      <c r="AH9" t="str">
        <f>VLOOKUP($Z9,'oddspedia-matches'!$A:$AD,AH$2,0)</f>
        <v>Red</v>
      </c>
      <c r="AI9" t="str">
        <f>VLOOKUP($Z9,'oddspedia-matches'!$A:$AD,AI$2,0)</f>
        <v>Green</v>
      </c>
      <c r="AJ9" t="str">
        <f>VLOOKUP($Z9,'oddspedia-matches'!$A:$AD,AJ$2,0)</f>
        <v>Red</v>
      </c>
      <c r="AK9" t="str">
        <f>VLOOKUP($Z9,'oddspedia-matches'!$A:$AD,AK$2,0)</f>
        <v>Red</v>
      </c>
      <c r="AL9" t="str">
        <f>VLOOKUP($Z9,'oddspedia-matches'!$A:$AD,AL$2,0)</f>
        <v>Green</v>
      </c>
      <c r="AM9" t="str">
        <f>VLOOKUP($Z9,'oddspedia-matches'!$A:$AD,AM$2,0)</f>
        <v>Red</v>
      </c>
      <c r="AN9" t="str">
        <f>VLOOKUP($Z9,'oddspedia-matches'!$A:$AD,AN$2,0)</f>
        <v>Green</v>
      </c>
      <c r="AO9" t="str">
        <f>VLOOKUP($Z9,'oddspedia-matches'!$A:$AD,AO$2,0)</f>
        <v>Green</v>
      </c>
      <c r="AP9" t="str">
        <f>VLOOKUP($Z9,'oddspedia-matches'!$A:$AD,AP$2,0)</f>
        <v>Red</v>
      </c>
      <c r="AQ9" t="str">
        <f>VLOOKUP($Z9,'oddspedia-matches'!$A:$AD,AQ$2,0)</f>
        <v>Green</v>
      </c>
    </row>
    <row r="10" spans="1:43" x14ac:dyDescent="0.25">
      <c r="B10" s="9"/>
      <c r="C10" s="7" t="s">
        <v>242</v>
      </c>
      <c r="D10" s="20">
        <v>0.54166666666666663</v>
      </c>
      <c r="E10" s="7" t="s">
        <v>254</v>
      </c>
      <c r="F10" s="7" t="s">
        <v>255</v>
      </c>
      <c r="G10" s="21"/>
      <c r="H10" s="7">
        <v>35.9</v>
      </c>
      <c r="I10" s="7">
        <v>26.1</v>
      </c>
      <c r="J10" s="7">
        <v>38</v>
      </c>
      <c r="K10" s="7">
        <v>62</v>
      </c>
      <c r="L10" s="7">
        <v>64.099999999999994</v>
      </c>
      <c r="M10" s="7">
        <v>73.900000000000006</v>
      </c>
      <c r="N10" s="7">
        <v>18.3</v>
      </c>
      <c r="O10" s="7">
        <v>42.3</v>
      </c>
      <c r="P10" s="7">
        <v>39.4</v>
      </c>
      <c r="Q10" s="7">
        <v>70.3</v>
      </c>
      <c r="R10" s="7">
        <v>86.6</v>
      </c>
      <c r="S10" s="7">
        <v>66.5</v>
      </c>
      <c r="T10" s="7">
        <v>33.5</v>
      </c>
      <c r="U10" s="7">
        <v>38.9</v>
      </c>
      <c r="V10" s="7">
        <v>68.400000000000006</v>
      </c>
      <c r="W10" s="7">
        <v>31.6</v>
      </c>
      <c r="X10" t="str">
        <f>VLOOKUP(E10,'Transform table'!A:B,2,0)</f>
        <v>FK Tukums 2000 II</v>
      </c>
      <c r="Y10" t="str">
        <f>VLOOKUP(F10,'Transform table'!A:B,2,0)</f>
        <v>Rigas Futbola Skola II</v>
      </c>
      <c r="Z10" t="str">
        <f t="shared" si="0"/>
        <v>20/07/2026FK Tukums 2000 IIRigas Futbola Skola II</v>
      </c>
      <c r="AA10" t="str">
        <f>VLOOKUP($Z10,'oddspedia-matches'!$A:$AD,AA$2,0)</f>
        <v>2 - 0</v>
      </c>
      <c r="AB10" t="str">
        <f>VLOOKUP($Z10,'oddspedia-matches'!$A:$AD,AB$2,0)</f>
        <v>Green</v>
      </c>
      <c r="AC10" t="str">
        <f>VLOOKUP($Z10,'oddspedia-matches'!$A:$AD,AC$2,0)</f>
        <v>Red</v>
      </c>
      <c r="AD10" t="str">
        <f>VLOOKUP($Z10,'oddspedia-matches'!$A:$AD,AD$2,0)</f>
        <v>Red</v>
      </c>
      <c r="AE10" t="str">
        <f>VLOOKUP($Z10,'oddspedia-matches'!$A:$AD,AE$2,0)</f>
        <v>Green</v>
      </c>
      <c r="AF10" t="str">
        <f>VLOOKUP($Z10,'oddspedia-matches'!$A:$AD,AF$2,0)</f>
        <v>Red</v>
      </c>
      <c r="AG10" t="str">
        <f>VLOOKUP($Z10,'oddspedia-matches'!$A:$AD,AG$2,0)</f>
        <v>Green</v>
      </c>
      <c r="AH10" t="str">
        <f>VLOOKUP($Z10,'oddspedia-matches'!$A:$AD,AH$2,0)</f>
        <v>Red</v>
      </c>
      <c r="AI10" t="str">
        <f>VLOOKUP($Z10,'oddspedia-matches'!$A:$AD,AI$2,0)</f>
        <v>Green</v>
      </c>
      <c r="AJ10" t="str">
        <f>VLOOKUP($Z10,'oddspedia-matches'!$A:$AD,AJ$2,0)</f>
        <v>Red</v>
      </c>
      <c r="AK10" t="str">
        <f>VLOOKUP($Z10,'oddspedia-matches'!$A:$AD,AK$2,0)</f>
        <v>Red</v>
      </c>
      <c r="AL10" t="str">
        <f>VLOOKUP($Z10,'oddspedia-matches'!$A:$AD,AL$2,0)</f>
        <v>Green</v>
      </c>
      <c r="AM10" t="str">
        <f>VLOOKUP($Z10,'oddspedia-matches'!$A:$AD,AM$2,0)</f>
        <v>Red</v>
      </c>
      <c r="AN10" t="str">
        <f>VLOOKUP($Z10,'oddspedia-matches'!$A:$AD,AN$2,0)</f>
        <v>Green</v>
      </c>
      <c r="AO10" t="str">
        <f>VLOOKUP($Z10,'oddspedia-matches'!$A:$AD,AO$2,0)</f>
        <v>Green</v>
      </c>
      <c r="AP10" t="str">
        <f>VLOOKUP($Z10,'oddspedia-matches'!$A:$AD,AP$2,0)</f>
        <v>Red</v>
      </c>
      <c r="AQ10" t="str">
        <f>VLOOKUP($Z10,'oddspedia-matches'!$A:$AD,AQ$2,0)</f>
        <v>Green</v>
      </c>
    </row>
    <row r="11" spans="1:43" x14ac:dyDescent="0.25">
      <c r="B11" s="17"/>
      <c r="C11" s="8" t="s">
        <v>242</v>
      </c>
      <c r="D11" s="18">
        <v>0.58333333333333337</v>
      </c>
      <c r="E11" s="8" t="s">
        <v>256</v>
      </c>
      <c r="F11" s="8" t="s">
        <v>257</v>
      </c>
      <c r="G11" s="19"/>
      <c r="H11" s="8">
        <v>41.2</v>
      </c>
      <c r="I11" s="8">
        <v>26.6</v>
      </c>
      <c r="J11" s="8">
        <v>32.1</v>
      </c>
      <c r="K11" s="8">
        <v>67.900000000000006</v>
      </c>
      <c r="L11" s="8">
        <v>58.8</v>
      </c>
      <c r="M11" s="8">
        <v>73.400000000000006</v>
      </c>
      <c r="N11" s="8">
        <v>37.9</v>
      </c>
      <c r="O11" s="8">
        <v>34.9</v>
      </c>
      <c r="P11" s="8">
        <v>27.1</v>
      </c>
      <c r="Q11" s="8">
        <v>82.7</v>
      </c>
      <c r="R11" s="8">
        <v>83.2</v>
      </c>
      <c r="S11" s="8">
        <v>60.9</v>
      </c>
      <c r="T11" s="8">
        <v>39.1</v>
      </c>
      <c r="U11" s="8">
        <v>44.8</v>
      </c>
      <c r="V11" s="8">
        <v>63.9</v>
      </c>
      <c r="W11" s="8">
        <v>36.1</v>
      </c>
      <c r="X11" t="str">
        <f>VLOOKUP(E11,'Transform table'!A:B,2,0)</f>
        <v>Kalmar</v>
      </c>
      <c r="Y11" t="str">
        <f>VLOOKUP(F11,'Transform table'!A:B,2,0)</f>
        <v>Malmo</v>
      </c>
      <c r="Z11" t="str">
        <f t="shared" si="0"/>
        <v>20/07/2026KalmarMalmo</v>
      </c>
      <c r="AA11" t="str">
        <f>VLOOKUP($Z11,'oddspedia-matches'!$A:$AD,AA$2,0)</f>
        <v>2 - 2</v>
      </c>
      <c r="AB11" t="str">
        <f>VLOOKUP($Z11,'oddspedia-matches'!$A:$AD,AB$2,0)</f>
        <v>Red</v>
      </c>
      <c r="AC11" t="str">
        <f>VLOOKUP($Z11,'oddspedia-matches'!$A:$AD,AC$2,0)</f>
        <v>Green</v>
      </c>
      <c r="AD11" t="str">
        <f>VLOOKUP($Z11,'oddspedia-matches'!$A:$AD,AD$2,0)</f>
        <v>Red</v>
      </c>
      <c r="AE11" t="str">
        <f>VLOOKUP($Z11,'oddspedia-matches'!$A:$AD,AE$2,0)</f>
        <v>Green</v>
      </c>
      <c r="AF11" t="str">
        <f>VLOOKUP($Z11,'oddspedia-matches'!$A:$AD,AF$2,0)</f>
        <v>Green</v>
      </c>
      <c r="AG11" t="str">
        <f>VLOOKUP($Z11,'oddspedia-matches'!$A:$AD,AG$2,0)</f>
        <v>Red</v>
      </c>
      <c r="AH11" t="str">
        <f>VLOOKUP($Z11,'oddspedia-matches'!$A:$AD,AH$2,0)</f>
        <v>Green</v>
      </c>
      <c r="AI11" t="str">
        <f>VLOOKUP($Z11,'oddspedia-matches'!$A:$AD,AI$2,0)</f>
        <v>Red</v>
      </c>
      <c r="AJ11" t="str">
        <f>VLOOKUP($Z11,'oddspedia-matches'!$A:$AD,AJ$2,0)</f>
        <v>Red</v>
      </c>
      <c r="AK11" t="str">
        <f>VLOOKUP($Z11,'oddspedia-matches'!$A:$AD,AK$2,0)</f>
        <v>Green</v>
      </c>
      <c r="AL11" t="str">
        <f>VLOOKUP($Z11,'oddspedia-matches'!$A:$AD,AL$2,0)</f>
        <v>Green</v>
      </c>
      <c r="AM11" t="str">
        <f>VLOOKUP($Z11,'oddspedia-matches'!$A:$AD,AM$2,0)</f>
        <v>Green</v>
      </c>
      <c r="AN11" t="str">
        <f>VLOOKUP($Z11,'oddspedia-matches'!$A:$AD,AN$2,0)</f>
        <v>Red</v>
      </c>
      <c r="AO11" t="str">
        <f>VLOOKUP($Z11,'oddspedia-matches'!$A:$AD,AO$2,0)</f>
        <v>Red</v>
      </c>
      <c r="AP11" t="str">
        <f>VLOOKUP($Z11,'oddspedia-matches'!$A:$AD,AP$2,0)</f>
        <v>Green</v>
      </c>
      <c r="AQ11" t="str">
        <f>VLOOKUP($Z11,'oddspedia-matches'!$A:$AD,AQ$2,0)</f>
        <v>Red</v>
      </c>
    </row>
    <row r="12" spans="1:43" x14ac:dyDescent="0.25">
      <c r="B12" s="9"/>
      <c r="C12" s="7" t="s">
        <v>242</v>
      </c>
      <c r="D12" s="20">
        <v>0.58333333333333337</v>
      </c>
      <c r="E12" s="7" t="s">
        <v>146</v>
      </c>
      <c r="F12" s="7" t="s">
        <v>258</v>
      </c>
      <c r="G12" s="21"/>
      <c r="H12" s="7">
        <v>22.7</v>
      </c>
      <c r="I12" s="7">
        <v>25.2</v>
      </c>
      <c r="J12" s="7">
        <v>52.1</v>
      </c>
      <c r="K12" s="7">
        <v>47.9</v>
      </c>
      <c r="L12" s="7">
        <v>77.3</v>
      </c>
      <c r="M12" s="7">
        <v>74.8</v>
      </c>
      <c r="N12" s="7">
        <v>20.399999999999999</v>
      </c>
      <c r="O12" s="7">
        <v>34</v>
      </c>
      <c r="P12" s="7">
        <v>45.7</v>
      </c>
      <c r="Q12" s="7">
        <v>83</v>
      </c>
      <c r="R12" s="7">
        <v>89</v>
      </c>
      <c r="S12" s="7">
        <v>71</v>
      </c>
      <c r="T12" s="7">
        <v>29</v>
      </c>
      <c r="U12" s="7">
        <v>35</v>
      </c>
      <c r="V12" s="7">
        <v>69.5</v>
      </c>
      <c r="W12" s="7">
        <v>30.5</v>
      </c>
      <c r="X12" t="e">
        <f>VLOOKUP(E12,'Transform table'!A:B,2,0)</f>
        <v>#N/A</v>
      </c>
      <c r="Y12" t="str">
        <f>VLOOKUP(F12,'Transform table'!A:B,2,0)</f>
        <v>Djurgardens IF</v>
      </c>
      <c r="Z12" t="e">
        <f t="shared" si="0"/>
        <v>#N/A</v>
      </c>
      <c r="AA12" t="e">
        <f>VLOOKUP($Z12,'oddspedia-matches'!$A:$AD,AA$2,0)</f>
        <v>#N/A</v>
      </c>
      <c r="AB12" t="e">
        <f>VLOOKUP($Z12,'oddspedia-matches'!$A:$AD,AB$2,0)</f>
        <v>#N/A</v>
      </c>
      <c r="AC12" t="e">
        <f>VLOOKUP($Z12,'oddspedia-matches'!$A:$AD,AC$2,0)</f>
        <v>#N/A</v>
      </c>
      <c r="AD12" t="e">
        <f>VLOOKUP($Z12,'oddspedia-matches'!$A:$AD,AD$2,0)</f>
        <v>#N/A</v>
      </c>
      <c r="AE12" t="e">
        <f>VLOOKUP($Z12,'oddspedia-matches'!$A:$AD,AE$2,0)</f>
        <v>#N/A</v>
      </c>
      <c r="AF12" t="e">
        <f>VLOOKUP($Z12,'oddspedia-matches'!$A:$AD,AF$2,0)</f>
        <v>#N/A</v>
      </c>
      <c r="AG12" t="e">
        <f>VLOOKUP($Z12,'oddspedia-matches'!$A:$AD,AG$2,0)</f>
        <v>#N/A</v>
      </c>
      <c r="AH12" t="e">
        <f>VLOOKUP($Z12,'oddspedia-matches'!$A:$AD,AH$2,0)</f>
        <v>#N/A</v>
      </c>
      <c r="AI12" t="e">
        <f>VLOOKUP($Z12,'oddspedia-matches'!$A:$AD,AI$2,0)</f>
        <v>#N/A</v>
      </c>
      <c r="AJ12" t="e">
        <f>VLOOKUP($Z12,'oddspedia-matches'!$A:$AD,AJ$2,0)</f>
        <v>#N/A</v>
      </c>
      <c r="AK12" t="e">
        <f>VLOOKUP($Z12,'oddspedia-matches'!$A:$AD,AK$2,0)</f>
        <v>#N/A</v>
      </c>
      <c r="AL12" t="e">
        <f>VLOOKUP($Z12,'oddspedia-matches'!$A:$AD,AL$2,0)</f>
        <v>#N/A</v>
      </c>
      <c r="AM12" t="e">
        <f>VLOOKUP($Z12,'oddspedia-matches'!$A:$AD,AM$2,0)</f>
        <v>#N/A</v>
      </c>
      <c r="AN12" t="e">
        <f>VLOOKUP($Z12,'oddspedia-matches'!$A:$AD,AN$2,0)</f>
        <v>#N/A</v>
      </c>
      <c r="AO12" t="e">
        <f>VLOOKUP($Z12,'oddspedia-matches'!$A:$AD,AO$2,0)</f>
        <v>#N/A</v>
      </c>
      <c r="AP12" t="e">
        <f>VLOOKUP($Z12,'oddspedia-matches'!$A:$AD,AP$2,0)</f>
        <v>#N/A</v>
      </c>
      <c r="AQ12" t="e">
        <f>VLOOKUP($Z12,'oddspedia-matches'!$A:$AD,AQ$2,0)</f>
        <v>#N/A</v>
      </c>
    </row>
    <row r="13" spans="1:43" x14ac:dyDescent="0.25">
      <c r="B13" s="17"/>
      <c r="C13" s="8" t="s">
        <v>242</v>
      </c>
      <c r="D13" s="18">
        <v>0.58333333333333337</v>
      </c>
      <c r="E13" s="8" t="s">
        <v>259</v>
      </c>
      <c r="F13" s="8" t="s">
        <v>260</v>
      </c>
      <c r="G13" s="19"/>
      <c r="H13" s="8">
        <v>57.6</v>
      </c>
      <c r="I13" s="8">
        <v>24.8</v>
      </c>
      <c r="J13" s="8">
        <v>17.7</v>
      </c>
      <c r="K13" s="8">
        <v>82.3</v>
      </c>
      <c r="L13" s="8">
        <v>42.4</v>
      </c>
      <c r="M13" s="8">
        <v>75.2</v>
      </c>
      <c r="N13" s="8">
        <v>49.5</v>
      </c>
      <c r="O13" s="8">
        <v>40.1</v>
      </c>
      <c r="P13" s="8">
        <v>10.4</v>
      </c>
      <c r="Q13" s="8">
        <v>68.7</v>
      </c>
      <c r="R13" s="8">
        <v>79.3</v>
      </c>
      <c r="S13" s="8">
        <v>55</v>
      </c>
      <c r="T13" s="8">
        <v>45</v>
      </c>
      <c r="U13" s="8">
        <v>52.4</v>
      </c>
      <c r="V13" s="8">
        <v>54.2</v>
      </c>
      <c r="W13" s="8">
        <v>45.8</v>
      </c>
      <c r="X13" t="str">
        <f>VLOOKUP(E13,'Transform table'!A:B,2,0)</f>
        <v>Norrby</v>
      </c>
      <c r="Y13" t="str">
        <f>VLOOKUP(F13,'Transform table'!A:B,2,0)</f>
        <v>Sundsvall</v>
      </c>
      <c r="Z13" t="str">
        <f t="shared" si="0"/>
        <v>20/07/2026NorrbySundsvall</v>
      </c>
      <c r="AA13" t="str">
        <f>VLOOKUP($Z13,'oddspedia-matches'!$A:$AD,AA$2,0)</f>
        <v>3 - 1</v>
      </c>
      <c r="AB13" t="str">
        <f>VLOOKUP($Z13,'oddspedia-matches'!$A:$AD,AB$2,0)</f>
        <v>Green</v>
      </c>
      <c r="AC13" t="str">
        <f>VLOOKUP($Z13,'oddspedia-matches'!$A:$AD,AC$2,0)</f>
        <v>Red</v>
      </c>
      <c r="AD13" t="str">
        <f>VLOOKUP($Z13,'oddspedia-matches'!$A:$AD,AD$2,0)</f>
        <v>Red</v>
      </c>
      <c r="AE13" t="str">
        <f>VLOOKUP($Z13,'oddspedia-matches'!$A:$AD,AE$2,0)</f>
        <v>Green</v>
      </c>
      <c r="AF13" t="str">
        <f>VLOOKUP($Z13,'oddspedia-matches'!$A:$AD,AF$2,0)</f>
        <v>Red</v>
      </c>
      <c r="AG13" t="str">
        <f>VLOOKUP($Z13,'oddspedia-matches'!$A:$AD,AG$2,0)</f>
        <v>Green</v>
      </c>
      <c r="AH13" t="str">
        <f>VLOOKUP($Z13,'oddspedia-matches'!$A:$AD,AH$2,0)</f>
        <v>Red</v>
      </c>
      <c r="AI13" t="str">
        <f>VLOOKUP($Z13,'oddspedia-matches'!$A:$AD,AI$2,0)</f>
        <v>Green</v>
      </c>
      <c r="AJ13" t="str">
        <f>VLOOKUP($Z13,'oddspedia-matches'!$A:$AD,AJ$2,0)</f>
        <v>Red</v>
      </c>
      <c r="AK13" t="str">
        <f>VLOOKUP($Z13,'oddspedia-matches'!$A:$AD,AK$2,0)</f>
        <v>Red</v>
      </c>
      <c r="AL13" t="str">
        <f>VLOOKUP($Z13,'oddspedia-matches'!$A:$AD,AL$2,0)</f>
        <v>Green</v>
      </c>
      <c r="AM13" t="str">
        <f>VLOOKUP($Z13,'oddspedia-matches'!$A:$AD,AM$2,0)</f>
        <v>Green</v>
      </c>
      <c r="AN13" t="str">
        <f>VLOOKUP($Z13,'oddspedia-matches'!$A:$AD,AN$2,0)</f>
        <v>Red</v>
      </c>
      <c r="AO13" t="str">
        <f>VLOOKUP($Z13,'oddspedia-matches'!$A:$AD,AO$2,0)</f>
        <v>Red</v>
      </c>
      <c r="AP13" t="str">
        <f>VLOOKUP($Z13,'oddspedia-matches'!$A:$AD,AP$2,0)</f>
        <v>Green</v>
      </c>
      <c r="AQ13" t="str">
        <f>VLOOKUP($Z13,'oddspedia-matches'!$A:$AD,AQ$2,0)</f>
        <v>Red</v>
      </c>
    </row>
    <row r="14" spans="1:43" x14ac:dyDescent="0.25">
      <c r="B14" s="9"/>
      <c r="C14" s="7" t="s">
        <v>242</v>
      </c>
      <c r="D14" s="20">
        <v>0.66666666666666663</v>
      </c>
      <c r="E14" s="7" t="s">
        <v>261</v>
      </c>
      <c r="F14" s="7" t="s">
        <v>188</v>
      </c>
      <c r="G14" s="21"/>
      <c r="H14" s="7">
        <v>41.7</v>
      </c>
      <c r="I14" s="7">
        <v>25.5</v>
      </c>
      <c r="J14" s="7">
        <v>32.700000000000003</v>
      </c>
      <c r="K14" s="7">
        <v>67.3</v>
      </c>
      <c r="L14" s="7">
        <v>58.3</v>
      </c>
      <c r="M14" s="7">
        <v>74.5</v>
      </c>
      <c r="N14" s="7">
        <v>31.1</v>
      </c>
      <c r="O14" s="7">
        <v>40.200000000000003</v>
      </c>
      <c r="P14" s="7">
        <v>28.7</v>
      </c>
      <c r="Q14" s="7">
        <v>74.900000000000006</v>
      </c>
      <c r="R14" s="7">
        <v>88.5</v>
      </c>
      <c r="S14" s="7">
        <v>70</v>
      </c>
      <c r="T14" s="7">
        <v>30</v>
      </c>
      <c r="U14" s="7">
        <v>35.4</v>
      </c>
      <c r="V14" s="7">
        <v>70.900000000000006</v>
      </c>
      <c r="W14" s="7">
        <v>29.1</v>
      </c>
      <c r="X14" t="str">
        <f>VLOOKUP(E14,'Transform table'!A:B,2,0)</f>
        <v>SA Bulo Bulo</v>
      </c>
      <c r="Y14" t="e">
        <f>VLOOKUP(F14,'Transform table'!A:B,2,0)</f>
        <v>#N/A</v>
      </c>
      <c r="Z14" t="e">
        <f t="shared" si="0"/>
        <v>#N/A</v>
      </c>
      <c r="AA14" t="e">
        <f>VLOOKUP($Z14,'oddspedia-matches'!$A:$AD,AA$2,0)</f>
        <v>#N/A</v>
      </c>
      <c r="AB14" t="e">
        <f>VLOOKUP($Z14,'oddspedia-matches'!$A:$AD,AB$2,0)</f>
        <v>#N/A</v>
      </c>
      <c r="AC14" t="e">
        <f>VLOOKUP($Z14,'oddspedia-matches'!$A:$AD,AC$2,0)</f>
        <v>#N/A</v>
      </c>
      <c r="AD14" t="e">
        <f>VLOOKUP($Z14,'oddspedia-matches'!$A:$AD,AD$2,0)</f>
        <v>#N/A</v>
      </c>
      <c r="AE14" t="e">
        <f>VLOOKUP($Z14,'oddspedia-matches'!$A:$AD,AE$2,0)</f>
        <v>#N/A</v>
      </c>
      <c r="AF14" t="e">
        <f>VLOOKUP($Z14,'oddspedia-matches'!$A:$AD,AF$2,0)</f>
        <v>#N/A</v>
      </c>
      <c r="AG14" t="e">
        <f>VLOOKUP($Z14,'oddspedia-matches'!$A:$AD,AG$2,0)</f>
        <v>#N/A</v>
      </c>
      <c r="AH14" t="e">
        <f>VLOOKUP($Z14,'oddspedia-matches'!$A:$AD,AH$2,0)</f>
        <v>#N/A</v>
      </c>
      <c r="AI14" t="e">
        <f>VLOOKUP($Z14,'oddspedia-matches'!$A:$AD,AI$2,0)</f>
        <v>#N/A</v>
      </c>
      <c r="AJ14" t="e">
        <f>VLOOKUP($Z14,'oddspedia-matches'!$A:$AD,AJ$2,0)</f>
        <v>#N/A</v>
      </c>
      <c r="AK14" t="e">
        <f>VLOOKUP($Z14,'oddspedia-matches'!$A:$AD,AK$2,0)</f>
        <v>#N/A</v>
      </c>
      <c r="AL14" t="e">
        <f>VLOOKUP($Z14,'oddspedia-matches'!$A:$AD,AL$2,0)</f>
        <v>#N/A</v>
      </c>
      <c r="AM14" t="e">
        <f>VLOOKUP($Z14,'oddspedia-matches'!$A:$AD,AM$2,0)</f>
        <v>#N/A</v>
      </c>
      <c r="AN14" t="e">
        <f>VLOOKUP($Z14,'oddspedia-matches'!$A:$AD,AN$2,0)</f>
        <v>#N/A</v>
      </c>
      <c r="AO14" t="e">
        <f>VLOOKUP($Z14,'oddspedia-matches'!$A:$AD,AO$2,0)</f>
        <v>#N/A</v>
      </c>
      <c r="AP14" t="e">
        <f>VLOOKUP($Z14,'oddspedia-matches'!$A:$AD,AP$2,0)</f>
        <v>#N/A</v>
      </c>
      <c r="AQ14" t="e">
        <f>VLOOKUP($Z14,'oddspedia-matches'!$A:$AD,AQ$2,0)</f>
        <v>#N/A</v>
      </c>
    </row>
    <row r="15" spans="1:43" x14ac:dyDescent="0.25">
      <c r="B15" s="17"/>
      <c r="C15" s="8" t="s">
        <v>242</v>
      </c>
      <c r="D15" s="18">
        <v>0.66666666666666663</v>
      </c>
      <c r="E15" s="8" t="s">
        <v>117</v>
      </c>
      <c r="F15" s="8" t="s">
        <v>102</v>
      </c>
      <c r="G15" s="19"/>
      <c r="H15" s="8">
        <v>43.7</v>
      </c>
      <c r="I15" s="8">
        <v>28.7</v>
      </c>
      <c r="J15" s="8">
        <v>27.5</v>
      </c>
      <c r="K15" s="8">
        <v>72.5</v>
      </c>
      <c r="L15" s="8">
        <v>56.3</v>
      </c>
      <c r="M15" s="8">
        <v>71.3</v>
      </c>
      <c r="N15" s="8">
        <v>38.200000000000003</v>
      </c>
      <c r="O15" s="8">
        <v>42.6</v>
      </c>
      <c r="P15" s="8">
        <v>19.100000000000001</v>
      </c>
      <c r="Q15" s="8">
        <v>69.5</v>
      </c>
      <c r="R15" s="8">
        <v>73.900000000000006</v>
      </c>
      <c r="S15" s="8">
        <v>47.3</v>
      </c>
      <c r="T15" s="8">
        <v>52.7</v>
      </c>
      <c r="U15" s="8">
        <v>58.4</v>
      </c>
      <c r="V15" s="8">
        <v>52.8</v>
      </c>
      <c r="W15" s="8">
        <v>47.2</v>
      </c>
      <c r="X15" t="str">
        <f>VLOOKUP(E15,'Transform table'!A:B,2,0)</f>
        <v>Mushuc Runa</v>
      </c>
      <c r="Y15" t="str">
        <f>VLOOKUP(F15,'Transform table'!A:B,2,0)</f>
        <v>Orense SC</v>
      </c>
      <c r="Z15" t="str">
        <f t="shared" si="0"/>
        <v>20/07/2026Mushuc RunaOrense SC</v>
      </c>
      <c r="AA15" t="str">
        <f>VLOOKUP($Z15,'oddspedia-matches'!$A:$AD,AA$2,0)</f>
        <v>2 - 1</v>
      </c>
      <c r="AB15" t="str">
        <f>VLOOKUP($Z15,'oddspedia-matches'!$A:$AD,AB$2,0)</f>
        <v>Green</v>
      </c>
      <c r="AC15" t="str">
        <f>VLOOKUP($Z15,'oddspedia-matches'!$A:$AD,AC$2,0)</f>
        <v>Red</v>
      </c>
      <c r="AD15" t="str">
        <f>VLOOKUP($Z15,'oddspedia-matches'!$A:$AD,AD$2,0)</f>
        <v>Red</v>
      </c>
      <c r="AE15" t="str">
        <f>VLOOKUP($Z15,'oddspedia-matches'!$A:$AD,AE$2,0)</f>
        <v>Green</v>
      </c>
      <c r="AF15" t="str">
        <f>VLOOKUP($Z15,'oddspedia-matches'!$A:$AD,AF$2,0)</f>
        <v>Red</v>
      </c>
      <c r="AG15" t="str">
        <f>VLOOKUP($Z15,'oddspedia-matches'!$A:$AD,AG$2,0)</f>
        <v>Green</v>
      </c>
      <c r="AH15" t="str">
        <f>VLOOKUP($Z15,'oddspedia-matches'!$A:$AD,AH$2,0)</f>
        <v>Red</v>
      </c>
      <c r="AI15" t="str">
        <f>VLOOKUP($Z15,'oddspedia-matches'!$A:$AD,AI$2,0)</f>
        <v>Green</v>
      </c>
      <c r="AJ15" t="str">
        <f>VLOOKUP($Z15,'oddspedia-matches'!$A:$AD,AJ$2,0)</f>
        <v>Red</v>
      </c>
      <c r="AK15" t="str">
        <f>VLOOKUP($Z15,'oddspedia-matches'!$A:$AD,AK$2,0)</f>
        <v>Green</v>
      </c>
      <c r="AL15" t="str">
        <f>VLOOKUP($Z15,'oddspedia-matches'!$A:$AD,AL$2,0)</f>
        <v>Green</v>
      </c>
      <c r="AM15" t="str">
        <f>VLOOKUP($Z15,'oddspedia-matches'!$A:$AD,AM$2,0)</f>
        <v>Green</v>
      </c>
      <c r="AN15" t="str">
        <f>VLOOKUP($Z15,'oddspedia-matches'!$A:$AD,AN$2,0)</f>
        <v>Red</v>
      </c>
      <c r="AO15" t="str">
        <f>VLOOKUP($Z15,'oddspedia-matches'!$A:$AD,AO$2,0)</f>
        <v>Green</v>
      </c>
      <c r="AP15" t="str">
        <f>VLOOKUP($Z15,'oddspedia-matches'!$A:$AD,AP$2,0)</f>
        <v>Green</v>
      </c>
      <c r="AQ15" t="str">
        <f>VLOOKUP($Z15,'oddspedia-matches'!$A:$AD,AQ$2,0)</f>
        <v>Red</v>
      </c>
    </row>
    <row r="16" spans="1:43" x14ac:dyDescent="0.25">
      <c r="B16" s="9"/>
      <c r="C16" s="7" t="s">
        <v>242</v>
      </c>
      <c r="D16" s="20">
        <v>0.67708333333333337</v>
      </c>
      <c r="E16" s="7" t="s">
        <v>262</v>
      </c>
      <c r="F16" s="7" t="s">
        <v>263</v>
      </c>
      <c r="G16" s="21"/>
      <c r="H16" s="7">
        <v>36.700000000000003</v>
      </c>
      <c r="I16" s="7">
        <v>25.5</v>
      </c>
      <c r="J16" s="7">
        <v>37.799999999999997</v>
      </c>
      <c r="K16" s="7">
        <v>62.2</v>
      </c>
      <c r="L16" s="7">
        <v>63.3</v>
      </c>
      <c r="M16" s="7">
        <v>74.5</v>
      </c>
      <c r="N16" s="7">
        <v>37</v>
      </c>
      <c r="O16" s="7">
        <v>34.4</v>
      </c>
      <c r="P16" s="7">
        <v>28.6</v>
      </c>
      <c r="Q16" s="7">
        <v>83.7</v>
      </c>
      <c r="R16" s="7">
        <v>91.2</v>
      </c>
      <c r="S16" s="7">
        <v>75.3</v>
      </c>
      <c r="T16" s="7">
        <v>24.7</v>
      </c>
      <c r="U16" s="7">
        <v>29.6</v>
      </c>
      <c r="V16" s="7">
        <v>75.3</v>
      </c>
      <c r="W16" s="7">
        <v>24.7</v>
      </c>
      <c r="X16" t="str">
        <f>VLOOKUP(E16,'Transform table'!A:B,2,0)</f>
        <v>Hafnarfjordur</v>
      </c>
      <c r="Y16" t="str">
        <f>VLOOKUP(F16,'Transform table'!A:B,2,0)</f>
        <v>Breidablik</v>
      </c>
      <c r="Z16" t="str">
        <f t="shared" si="0"/>
        <v>20/07/2026HafnarfjordurBreidablik</v>
      </c>
      <c r="AA16" t="str">
        <f>VLOOKUP($Z16,'oddspedia-matches'!$A:$AD,AA$2,0)</f>
        <v>0 - 0</v>
      </c>
      <c r="AB16" t="str">
        <f>VLOOKUP($Z16,'oddspedia-matches'!$A:$AD,AB$2,0)</f>
        <v>Red</v>
      </c>
      <c r="AC16" t="str">
        <f>VLOOKUP($Z16,'oddspedia-matches'!$A:$AD,AC$2,0)</f>
        <v>Green</v>
      </c>
      <c r="AD16" t="str">
        <f>VLOOKUP($Z16,'oddspedia-matches'!$A:$AD,AD$2,0)</f>
        <v>Red</v>
      </c>
      <c r="AE16" t="str">
        <f>VLOOKUP($Z16,'oddspedia-matches'!$A:$AD,AE$2,0)</f>
        <v>Green</v>
      </c>
      <c r="AF16" t="str">
        <f>VLOOKUP($Z16,'oddspedia-matches'!$A:$AD,AF$2,0)</f>
        <v>Green</v>
      </c>
      <c r="AG16" t="str">
        <f>VLOOKUP($Z16,'oddspedia-matches'!$A:$AD,AG$2,0)</f>
        <v>Red</v>
      </c>
      <c r="AH16" t="str">
        <f>VLOOKUP($Z16,'oddspedia-matches'!$A:$AD,AH$2,0)</f>
        <v>Red</v>
      </c>
      <c r="AI16" t="str">
        <f>VLOOKUP($Z16,'oddspedia-matches'!$A:$AD,AI$2,0)</f>
        <v>Green</v>
      </c>
      <c r="AJ16" t="str">
        <f>VLOOKUP($Z16,'oddspedia-matches'!$A:$AD,AJ$2,0)</f>
        <v>Red</v>
      </c>
      <c r="AK16" t="str">
        <f>VLOOKUP($Z16,'oddspedia-matches'!$A:$AD,AK$2,0)</f>
        <v>Red</v>
      </c>
      <c r="AL16" t="str">
        <f>VLOOKUP($Z16,'oddspedia-matches'!$A:$AD,AL$2,0)</f>
        <v>Red</v>
      </c>
      <c r="AM16" t="str">
        <f>VLOOKUP($Z16,'oddspedia-matches'!$A:$AD,AM$2,0)</f>
        <v>Red</v>
      </c>
      <c r="AN16" t="str">
        <f>VLOOKUP($Z16,'oddspedia-matches'!$A:$AD,AN$2,0)</f>
        <v>Green</v>
      </c>
      <c r="AO16" t="str">
        <f>VLOOKUP($Z16,'oddspedia-matches'!$A:$AD,AO$2,0)</f>
        <v>Green</v>
      </c>
      <c r="AP16" t="str">
        <f>VLOOKUP($Z16,'oddspedia-matches'!$A:$AD,AP$2,0)</f>
        <v>Red</v>
      </c>
      <c r="AQ16" t="str">
        <f>VLOOKUP($Z16,'oddspedia-matches'!$A:$AD,AQ$2,0)</f>
        <v>Green</v>
      </c>
    </row>
    <row r="17" spans="2:43" x14ac:dyDescent="0.25">
      <c r="B17" s="17"/>
      <c r="C17" s="8" t="s">
        <v>242</v>
      </c>
      <c r="D17" s="18">
        <v>0.67708333333333337</v>
      </c>
      <c r="E17" s="8" t="s">
        <v>168</v>
      </c>
      <c r="F17" s="8" t="s">
        <v>264</v>
      </c>
      <c r="G17" s="19"/>
      <c r="H17" s="8">
        <v>47.3</v>
      </c>
      <c r="I17" s="8">
        <v>25.6</v>
      </c>
      <c r="J17" s="8">
        <v>27.1</v>
      </c>
      <c r="K17" s="8">
        <v>72.900000000000006</v>
      </c>
      <c r="L17" s="8">
        <v>52.7</v>
      </c>
      <c r="M17" s="8">
        <v>74.400000000000006</v>
      </c>
      <c r="N17" s="8">
        <v>28.2</v>
      </c>
      <c r="O17" s="8">
        <v>46.1</v>
      </c>
      <c r="P17" s="8">
        <v>25.7</v>
      </c>
      <c r="Q17" s="8">
        <v>65.7</v>
      </c>
      <c r="R17" s="8">
        <v>85</v>
      </c>
      <c r="S17" s="8">
        <v>63.8</v>
      </c>
      <c r="T17" s="8">
        <v>36.200000000000003</v>
      </c>
      <c r="U17" s="8">
        <v>42.1</v>
      </c>
      <c r="V17" s="8">
        <v>65.2</v>
      </c>
      <c r="W17" s="8">
        <v>34.799999999999997</v>
      </c>
      <c r="X17" t="e">
        <f>VLOOKUP(E17,'Transform table'!A:B,2,0)</f>
        <v>#N/A</v>
      </c>
      <c r="Y17" t="str">
        <f>VLOOKUP(F17,'Transform table'!A:B,2,0)</f>
        <v>IA Akranes</v>
      </c>
      <c r="Z17" t="e">
        <f t="shared" si="0"/>
        <v>#N/A</v>
      </c>
      <c r="AA17" t="e">
        <f>VLOOKUP($Z17,'oddspedia-matches'!$A:$AD,AA$2,0)</f>
        <v>#N/A</v>
      </c>
      <c r="AB17" t="e">
        <f>VLOOKUP($Z17,'oddspedia-matches'!$A:$AD,AB$2,0)</f>
        <v>#N/A</v>
      </c>
      <c r="AC17" t="e">
        <f>VLOOKUP($Z17,'oddspedia-matches'!$A:$AD,AC$2,0)</f>
        <v>#N/A</v>
      </c>
      <c r="AD17" t="e">
        <f>VLOOKUP($Z17,'oddspedia-matches'!$A:$AD,AD$2,0)</f>
        <v>#N/A</v>
      </c>
      <c r="AE17" t="e">
        <f>VLOOKUP($Z17,'oddspedia-matches'!$A:$AD,AE$2,0)</f>
        <v>#N/A</v>
      </c>
      <c r="AF17" t="e">
        <f>VLOOKUP($Z17,'oddspedia-matches'!$A:$AD,AF$2,0)</f>
        <v>#N/A</v>
      </c>
      <c r="AG17" t="e">
        <f>VLOOKUP($Z17,'oddspedia-matches'!$A:$AD,AG$2,0)</f>
        <v>#N/A</v>
      </c>
      <c r="AH17" t="e">
        <f>VLOOKUP($Z17,'oddspedia-matches'!$A:$AD,AH$2,0)</f>
        <v>#N/A</v>
      </c>
      <c r="AI17" t="e">
        <f>VLOOKUP($Z17,'oddspedia-matches'!$A:$AD,AI$2,0)</f>
        <v>#N/A</v>
      </c>
      <c r="AJ17" t="e">
        <f>VLOOKUP($Z17,'oddspedia-matches'!$A:$AD,AJ$2,0)</f>
        <v>#N/A</v>
      </c>
      <c r="AK17" t="e">
        <f>VLOOKUP($Z17,'oddspedia-matches'!$A:$AD,AK$2,0)</f>
        <v>#N/A</v>
      </c>
      <c r="AL17" t="e">
        <f>VLOOKUP($Z17,'oddspedia-matches'!$A:$AD,AL$2,0)</f>
        <v>#N/A</v>
      </c>
      <c r="AM17" t="e">
        <f>VLOOKUP($Z17,'oddspedia-matches'!$A:$AD,AM$2,0)</f>
        <v>#N/A</v>
      </c>
      <c r="AN17" t="e">
        <f>VLOOKUP($Z17,'oddspedia-matches'!$A:$AD,AN$2,0)</f>
        <v>#N/A</v>
      </c>
      <c r="AO17" t="e">
        <f>VLOOKUP($Z17,'oddspedia-matches'!$A:$AD,AO$2,0)</f>
        <v>#N/A</v>
      </c>
      <c r="AP17" t="e">
        <f>VLOOKUP($Z17,'oddspedia-matches'!$A:$AD,AP$2,0)</f>
        <v>#N/A</v>
      </c>
      <c r="AQ17" t="e">
        <f>VLOOKUP($Z17,'oddspedia-matches'!$A:$AD,AQ$2,0)</f>
        <v>#N/A</v>
      </c>
    </row>
    <row r="18" spans="2:43" x14ac:dyDescent="0.25">
      <c r="B18" s="9"/>
      <c r="C18" s="7" t="s">
        <v>242</v>
      </c>
      <c r="D18" s="20">
        <v>0.67708333333333337</v>
      </c>
      <c r="E18" s="7" t="s">
        <v>162</v>
      </c>
      <c r="F18" s="7" t="s">
        <v>265</v>
      </c>
      <c r="G18" s="21"/>
      <c r="H18" s="7">
        <v>52.6</v>
      </c>
      <c r="I18" s="7">
        <v>24.4</v>
      </c>
      <c r="J18" s="7">
        <v>23</v>
      </c>
      <c r="K18" s="7">
        <v>77</v>
      </c>
      <c r="L18" s="7">
        <v>47.4</v>
      </c>
      <c r="M18" s="7">
        <v>75.599999999999994</v>
      </c>
      <c r="N18" s="7">
        <v>50</v>
      </c>
      <c r="O18" s="7">
        <v>32</v>
      </c>
      <c r="P18" s="7">
        <v>18</v>
      </c>
      <c r="Q18" s="7">
        <v>83.8</v>
      </c>
      <c r="R18" s="7">
        <v>89</v>
      </c>
      <c r="S18" s="7">
        <v>71.099999999999994</v>
      </c>
      <c r="T18" s="7">
        <v>28.9</v>
      </c>
      <c r="U18" s="7">
        <v>35</v>
      </c>
      <c r="V18" s="7">
        <v>69.5</v>
      </c>
      <c r="W18" s="7">
        <v>30.5</v>
      </c>
      <c r="X18" t="e">
        <f>VLOOKUP(E18,'Transform table'!A:B,2,0)</f>
        <v>#N/A</v>
      </c>
      <c r="Y18" t="e">
        <f>VLOOKUP(F18,'Transform table'!A:B,2,0)</f>
        <v>#N/A</v>
      </c>
      <c r="Z18" t="e">
        <f t="shared" si="0"/>
        <v>#N/A</v>
      </c>
      <c r="AA18" t="e">
        <f>VLOOKUP($Z18,'oddspedia-matches'!$A:$AD,AA$2,0)</f>
        <v>#N/A</v>
      </c>
      <c r="AB18" t="e">
        <f>VLOOKUP($Z18,'oddspedia-matches'!$A:$AD,AB$2,0)</f>
        <v>#N/A</v>
      </c>
      <c r="AC18" t="e">
        <f>VLOOKUP($Z18,'oddspedia-matches'!$A:$AD,AC$2,0)</f>
        <v>#N/A</v>
      </c>
      <c r="AD18" t="e">
        <f>VLOOKUP($Z18,'oddspedia-matches'!$A:$AD,AD$2,0)</f>
        <v>#N/A</v>
      </c>
      <c r="AE18" t="e">
        <f>VLOOKUP($Z18,'oddspedia-matches'!$A:$AD,AE$2,0)</f>
        <v>#N/A</v>
      </c>
      <c r="AF18" t="e">
        <f>VLOOKUP($Z18,'oddspedia-matches'!$A:$AD,AF$2,0)</f>
        <v>#N/A</v>
      </c>
      <c r="AG18" t="e">
        <f>VLOOKUP($Z18,'oddspedia-matches'!$A:$AD,AG$2,0)</f>
        <v>#N/A</v>
      </c>
      <c r="AH18" t="e">
        <f>VLOOKUP($Z18,'oddspedia-matches'!$A:$AD,AH$2,0)</f>
        <v>#N/A</v>
      </c>
      <c r="AI18" t="e">
        <f>VLOOKUP($Z18,'oddspedia-matches'!$A:$AD,AI$2,0)</f>
        <v>#N/A</v>
      </c>
      <c r="AJ18" t="e">
        <f>VLOOKUP($Z18,'oddspedia-matches'!$A:$AD,AJ$2,0)</f>
        <v>#N/A</v>
      </c>
      <c r="AK18" t="e">
        <f>VLOOKUP($Z18,'oddspedia-matches'!$A:$AD,AK$2,0)</f>
        <v>#N/A</v>
      </c>
      <c r="AL18" t="e">
        <f>VLOOKUP($Z18,'oddspedia-matches'!$A:$AD,AL$2,0)</f>
        <v>#N/A</v>
      </c>
      <c r="AM18" t="e">
        <f>VLOOKUP($Z18,'oddspedia-matches'!$A:$AD,AM$2,0)</f>
        <v>#N/A</v>
      </c>
      <c r="AN18" t="e">
        <f>VLOOKUP($Z18,'oddspedia-matches'!$A:$AD,AN$2,0)</f>
        <v>#N/A</v>
      </c>
      <c r="AO18" t="e">
        <f>VLOOKUP($Z18,'oddspedia-matches'!$A:$AD,AO$2,0)</f>
        <v>#N/A</v>
      </c>
      <c r="AP18" t="e">
        <f>VLOOKUP($Z18,'oddspedia-matches'!$A:$AD,AP$2,0)</f>
        <v>#N/A</v>
      </c>
      <c r="AQ18" t="e">
        <f>VLOOKUP($Z18,'oddspedia-matches'!$A:$AD,AQ$2,0)</f>
        <v>#N/A</v>
      </c>
    </row>
    <row r="19" spans="2:43" x14ac:dyDescent="0.25">
      <c r="B19" s="17"/>
      <c r="C19" s="8" t="s">
        <v>242</v>
      </c>
      <c r="D19" s="18">
        <v>0.83333333333333337</v>
      </c>
      <c r="E19" s="8" t="s">
        <v>266</v>
      </c>
      <c r="F19" s="8" t="s">
        <v>267</v>
      </c>
      <c r="G19" s="19"/>
      <c r="H19" s="8">
        <v>56.9</v>
      </c>
      <c r="I19" s="8">
        <v>24</v>
      </c>
      <c r="J19" s="8">
        <v>19.100000000000001</v>
      </c>
      <c r="K19" s="8">
        <v>80.900000000000006</v>
      </c>
      <c r="L19" s="8">
        <v>43.1</v>
      </c>
      <c r="M19" s="8">
        <v>76</v>
      </c>
      <c r="N19" s="8">
        <v>45.8</v>
      </c>
      <c r="O19" s="8">
        <v>40.6</v>
      </c>
      <c r="P19" s="8">
        <v>13.6</v>
      </c>
      <c r="Q19" s="8">
        <v>69.8</v>
      </c>
      <c r="R19" s="8">
        <v>85.5</v>
      </c>
      <c r="S19" s="8">
        <v>64.900000000000006</v>
      </c>
      <c r="T19" s="8">
        <v>35.1</v>
      </c>
      <c r="U19" s="8">
        <v>42.1</v>
      </c>
      <c r="V19" s="8">
        <v>62.7</v>
      </c>
      <c r="W19" s="8">
        <v>37.299999999999997</v>
      </c>
      <c r="X19" t="str">
        <f>VLOOKUP(E19,'Transform table'!A:B,2,0)</f>
        <v>Nacional Potosi</v>
      </c>
      <c r="Y19" t="str">
        <f>VLOOKUP(F19,'Transform table'!A:B,2,0)</f>
        <v>Real Oruro</v>
      </c>
      <c r="Z19" t="str">
        <f t="shared" si="0"/>
        <v>20/07/2026Nacional PotosiReal Oruro</v>
      </c>
      <c r="AA19" t="str">
        <f>VLOOKUP($Z19,'oddspedia-matches'!$A:$AD,AA$2,0)</f>
        <v>1 - 4</v>
      </c>
      <c r="AB19" t="str">
        <f>VLOOKUP($Z19,'oddspedia-matches'!$A:$AD,AB$2,0)</f>
        <v>Red</v>
      </c>
      <c r="AC19" t="str">
        <f>VLOOKUP($Z19,'oddspedia-matches'!$A:$AD,AC$2,0)</f>
        <v>Red</v>
      </c>
      <c r="AD19" t="str">
        <f>VLOOKUP($Z19,'oddspedia-matches'!$A:$AD,AD$2,0)</f>
        <v>Green</v>
      </c>
      <c r="AE19" t="str">
        <f>VLOOKUP($Z19,'oddspedia-matches'!$A:$AD,AE$2,0)</f>
        <v>Red</v>
      </c>
      <c r="AF19" t="str">
        <f>VLOOKUP($Z19,'oddspedia-matches'!$A:$AD,AF$2,0)</f>
        <v>Green</v>
      </c>
      <c r="AG19" t="str">
        <f>VLOOKUP($Z19,'oddspedia-matches'!$A:$AD,AG$2,0)</f>
        <v>Green</v>
      </c>
      <c r="AH19" t="str">
        <f>VLOOKUP($Z19,'oddspedia-matches'!$A:$AD,AH$2,0)</f>
        <v>Red</v>
      </c>
      <c r="AI19" t="str">
        <f>VLOOKUP($Z19,'oddspedia-matches'!$A:$AD,AI$2,0)</f>
        <v>Red</v>
      </c>
      <c r="AJ19" t="str">
        <f>VLOOKUP($Z19,'oddspedia-matches'!$A:$AD,AJ$2,0)</f>
        <v>Green</v>
      </c>
      <c r="AK19" t="str">
        <f>VLOOKUP($Z19,'oddspedia-matches'!$A:$AD,AK$2,0)</f>
        <v>Green</v>
      </c>
      <c r="AL19" t="str">
        <f>VLOOKUP($Z19,'oddspedia-matches'!$A:$AD,AL$2,0)</f>
        <v>Green</v>
      </c>
      <c r="AM19" t="str">
        <f>VLOOKUP($Z19,'oddspedia-matches'!$A:$AD,AM$2,0)</f>
        <v>Green</v>
      </c>
      <c r="AN19" t="str">
        <f>VLOOKUP($Z19,'oddspedia-matches'!$A:$AD,AN$2,0)</f>
        <v>Red</v>
      </c>
      <c r="AO19" t="str">
        <f>VLOOKUP($Z19,'oddspedia-matches'!$A:$AD,AO$2,0)</f>
        <v>Red</v>
      </c>
      <c r="AP19" t="str">
        <f>VLOOKUP($Z19,'oddspedia-matches'!$A:$AD,AP$2,0)</f>
        <v>Green</v>
      </c>
      <c r="AQ19" t="str">
        <f>VLOOKUP($Z19,'oddspedia-matches'!$A:$AD,AQ$2,0)</f>
        <v>Red</v>
      </c>
    </row>
    <row r="20" spans="2:43" x14ac:dyDescent="0.25">
      <c r="B20" s="9" t="s">
        <v>445</v>
      </c>
      <c r="C20" s="7" t="s">
        <v>213</v>
      </c>
      <c r="D20" s="20">
        <v>0.27083333333333331</v>
      </c>
      <c r="E20" s="7" t="s">
        <v>214</v>
      </c>
      <c r="F20" s="7" t="s">
        <v>215</v>
      </c>
      <c r="G20" s="21" t="s">
        <v>458</v>
      </c>
      <c r="H20" s="7">
        <v>37.200000000000003</v>
      </c>
      <c r="I20" s="7">
        <v>25.5</v>
      </c>
      <c r="J20" s="7">
        <v>37.299999999999997</v>
      </c>
      <c r="K20" s="7">
        <v>62.7</v>
      </c>
      <c r="L20" s="7">
        <v>62.8</v>
      </c>
      <c r="M20" s="7">
        <v>74.5</v>
      </c>
      <c r="N20" s="7">
        <v>27.1</v>
      </c>
      <c r="O20" s="7">
        <v>38.6</v>
      </c>
      <c r="P20" s="7">
        <v>34.299999999999997</v>
      </c>
      <c r="Q20" s="7">
        <v>77.400000000000006</v>
      </c>
      <c r="R20" s="7">
        <v>90.2</v>
      </c>
      <c r="S20" s="7">
        <v>73.400000000000006</v>
      </c>
      <c r="T20" s="7">
        <v>26.6</v>
      </c>
      <c r="U20" s="7">
        <v>31.7</v>
      </c>
      <c r="V20" s="7">
        <v>73.7</v>
      </c>
      <c r="W20" s="7">
        <v>26.3</v>
      </c>
      <c r="X20" t="str">
        <f>VLOOKUP(E20,'Transform table'!A:B,2,0)</f>
        <v>Gungahlin Juventus</v>
      </c>
      <c r="Y20" t="e">
        <f>VLOOKUP(F20,'Transform table'!A:B,2,0)</f>
        <v>#N/A</v>
      </c>
      <c r="Z20" t="e">
        <f t="shared" si="0"/>
        <v>#N/A</v>
      </c>
      <c r="AA20" t="e">
        <f>VLOOKUP($Z20,'oddspedia-matches'!$A:$AD,AA$2,0)</f>
        <v>#N/A</v>
      </c>
      <c r="AB20" t="e">
        <f>VLOOKUP($Z20,'oddspedia-matches'!$A:$AD,AB$2,0)</f>
        <v>#N/A</v>
      </c>
      <c r="AC20" t="e">
        <f>VLOOKUP($Z20,'oddspedia-matches'!$A:$AD,AC$2,0)</f>
        <v>#N/A</v>
      </c>
      <c r="AD20" t="e">
        <f>VLOOKUP($Z20,'oddspedia-matches'!$A:$AD,AD$2,0)</f>
        <v>#N/A</v>
      </c>
      <c r="AE20" t="e">
        <f>VLOOKUP($Z20,'oddspedia-matches'!$A:$AD,AE$2,0)</f>
        <v>#N/A</v>
      </c>
      <c r="AF20" t="e">
        <f>VLOOKUP($Z20,'oddspedia-matches'!$A:$AD,AF$2,0)</f>
        <v>#N/A</v>
      </c>
      <c r="AG20" t="e">
        <f>VLOOKUP($Z20,'oddspedia-matches'!$A:$AD,AG$2,0)</f>
        <v>#N/A</v>
      </c>
      <c r="AH20" t="e">
        <f>VLOOKUP($Z20,'oddspedia-matches'!$A:$AD,AH$2,0)</f>
        <v>#N/A</v>
      </c>
      <c r="AI20" t="e">
        <f>VLOOKUP($Z20,'oddspedia-matches'!$A:$AD,AI$2,0)</f>
        <v>#N/A</v>
      </c>
      <c r="AJ20" t="e">
        <f>VLOOKUP($Z20,'oddspedia-matches'!$A:$AD,AJ$2,0)</f>
        <v>#N/A</v>
      </c>
      <c r="AK20" t="e">
        <f>VLOOKUP($Z20,'oddspedia-matches'!$A:$AD,AK$2,0)</f>
        <v>#N/A</v>
      </c>
      <c r="AL20" t="e">
        <f>VLOOKUP($Z20,'oddspedia-matches'!$A:$AD,AL$2,0)</f>
        <v>#N/A</v>
      </c>
      <c r="AM20" t="e">
        <f>VLOOKUP($Z20,'oddspedia-matches'!$A:$AD,AM$2,0)</f>
        <v>#N/A</v>
      </c>
      <c r="AN20" t="e">
        <f>VLOOKUP($Z20,'oddspedia-matches'!$A:$AD,AN$2,0)</f>
        <v>#N/A</v>
      </c>
      <c r="AO20" t="e">
        <f>VLOOKUP($Z20,'oddspedia-matches'!$A:$AD,AO$2,0)</f>
        <v>#N/A</v>
      </c>
      <c r="AP20" t="e">
        <f>VLOOKUP($Z20,'oddspedia-matches'!$A:$AD,AP$2,0)</f>
        <v>#N/A</v>
      </c>
      <c r="AQ20" t="e">
        <f>VLOOKUP($Z20,'oddspedia-matches'!$A:$AD,AQ$2,0)</f>
        <v>#N/A</v>
      </c>
    </row>
    <row r="21" spans="2:43" x14ac:dyDescent="0.25">
      <c r="B21" s="17" t="s">
        <v>446</v>
      </c>
      <c r="C21" s="8" t="s">
        <v>213</v>
      </c>
      <c r="D21" s="18">
        <v>0.3125</v>
      </c>
      <c r="E21" s="8" t="s">
        <v>216</v>
      </c>
      <c r="F21" s="8" t="s">
        <v>217</v>
      </c>
      <c r="G21" s="19" t="s">
        <v>459</v>
      </c>
      <c r="H21" s="8">
        <v>27.2</v>
      </c>
      <c r="I21" s="8">
        <v>35.700000000000003</v>
      </c>
      <c r="J21" s="8">
        <v>37.1</v>
      </c>
      <c r="K21" s="8">
        <v>62.9</v>
      </c>
      <c r="L21" s="8">
        <v>72.8</v>
      </c>
      <c r="M21" s="8">
        <v>64.3</v>
      </c>
      <c r="N21" s="8">
        <v>19.8</v>
      </c>
      <c r="O21" s="8">
        <v>53.7</v>
      </c>
      <c r="P21" s="8">
        <v>26.6</v>
      </c>
      <c r="Q21" s="8">
        <v>54.5</v>
      </c>
      <c r="R21" s="8">
        <v>55</v>
      </c>
      <c r="S21" s="8">
        <v>26.9</v>
      </c>
      <c r="T21" s="8">
        <v>73.099999999999994</v>
      </c>
      <c r="U21" s="8">
        <v>77.2</v>
      </c>
      <c r="V21" s="8">
        <v>36.200000000000003</v>
      </c>
      <c r="W21" s="8">
        <v>63.8</v>
      </c>
      <c r="X21" t="str">
        <f>VLOOKUP(E21,'Transform table'!A:B,2,0)</f>
        <v>Jeju United</v>
      </c>
      <c r="Y21" t="str">
        <f>VLOOKUP(F21,'Transform table'!A:B,2,0)</f>
        <v>Gangwon</v>
      </c>
      <c r="Z21" t="str">
        <f t="shared" si="0"/>
        <v>21/07/2026Jeju UnitedGangwon</v>
      </c>
      <c r="AA21" t="str">
        <f>VLOOKUP($Z21,'oddspedia-matches'!$A:$AD,AA$2,0)</f>
        <v>1 - 1</v>
      </c>
      <c r="AB21" t="str">
        <f>VLOOKUP($Z21,'oddspedia-matches'!$A:$AD,AB$2,0)</f>
        <v>Red</v>
      </c>
      <c r="AC21" t="str">
        <f>VLOOKUP($Z21,'oddspedia-matches'!$A:$AD,AC$2,0)</f>
        <v>Green</v>
      </c>
      <c r="AD21" t="str">
        <f>VLOOKUP($Z21,'oddspedia-matches'!$A:$AD,AD$2,0)</f>
        <v>Red</v>
      </c>
      <c r="AE21" t="str">
        <f>VLOOKUP($Z21,'oddspedia-matches'!$A:$AD,AE$2,0)</f>
        <v>Green</v>
      </c>
      <c r="AF21" t="str">
        <f>VLOOKUP($Z21,'oddspedia-matches'!$A:$AD,AF$2,0)</f>
        <v>Green</v>
      </c>
      <c r="AG21" t="str">
        <f>VLOOKUP($Z21,'oddspedia-matches'!$A:$AD,AG$2,0)</f>
        <v>Red</v>
      </c>
      <c r="AH21" t="str">
        <f>VLOOKUP($Z21,'oddspedia-matches'!$A:$AD,AH$2,0)</f>
        <v>Red</v>
      </c>
      <c r="AI21" t="str">
        <f>VLOOKUP($Z21,'oddspedia-matches'!$A:$AD,AI$2,0)</f>
        <v>Green</v>
      </c>
      <c r="AJ21" t="str">
        <f>VLOOKUP($Z21,'oddspedia-matches'!$A:$AD,AJ$2,0)</f>
        <v>Red</v>
      </c>
      <c r="AK21" t="str">
        <f>VLOOKUP($Z21,'oddspedia-matches'!$A:$AD,AK$2,0)</f>
        <v>Green</v>
      </c>
      <c r="AL21" t="str">
        <f>VLOOKUP($Z21,'oddspedia-matches'!$A:$AD,AL$2,0)</f>
        <v>Green</v>
      </c>
      <c r="AM21" t="str">
        <f>VLOOKUP($Z21,'oddspedia-matches'!$A:$AD,AM$2,0)</f>
        <v>Red</v>
      </c>
      <c r="AN21" t="str">
        <f>VLOOKUP($Z21,'oddspedia-matches'!$A:$AD,AN$2,0)</f>
        <v>Green</v>
      </c>
      <c r="AO21" t="str">
        <f>VLOOKUP($Z21,'oddspedia-matches'!$A:$AD,AO$2,0)</f>
        <v>Green</v>
      </c>
      <c r="AP21" t="str">
        <f>VLOOKUP($Z21,'oddspedia-matches'!$A:$AD,AP$2,0)</f>
        <v>Green</v>
      </c>
      <c r="AQ21" t="str">
        <f>VLOOKUP($Z21,'oddspedia-matches'!$A:$AD,AQ$2,0)</f>
        <v>Red</v>
      </c>
    </row>
    <row r="22" spans="2:43" x14ac:dyDescent="0.25">
      <c r="B22" s="9" t="s">
        <v>446</v>
      </c>
      <c r="C22" s="7" t="s">
        <v>213</v>
      </c>
      <c r="D22" s="20">
        <v>0.3125</v>
      </c>
      <c r="E22" s="7" t="s">
        <v>218</v>
      </c>
      <c r="F22" s="7" t="s">
        <v>219</v>
      </c>
      <c r="G22" s="21" t="s">
        <v>447</v>
      </c>
      <c r="H22" s="7">
        <v>45.5</v>
      </c>
      <c r="I22" s="7">
        <v>29.2</v>
      </c>
      <c r="J22" s="7">
        <v>25.4</v>
      </c>
      <c r="K22" s="7">
        <v>74.599999999999994</v>
      </c>
      <c r="L22" s="7">
        <v>54.5</v>
      </c>
      <c r="M22" s="7">
        <v>70.8</v>
      </c>
      <c r="N22" s="7">
        <v>32.200000000000003</v>
      </c>
      <c r="O22" s="7">
        <v>46.9</v>
      </c>
      <c r="P22" s="7">
        <v>20.9</v>
      </c>
      <c r="Q22" s="7">
        <v>64</v>
      </c>
      <c r="R22" s="7">
        <v>71.2</v>
      </c>
      <c r="S22" s="7">
        <v>43.9</v>
      </c>
      <c r="T22" s="7">
        <v>56.1</v>
      </c>
      <c r="U22" s="7">
        <v>61.8</v>
      </c>
      <c r="V22" s="7">
        <v>49.6</v>
      </c>
      <c r="W22" s="7">
        <v>50.4</v>
      </c>
      <c r="X22" t="str">
        <f>VLOOKUP(E22,'Transform table'!A:B,2,0)</f>
        <v>Jeonbuk Hyundai Motors</v>
      </c>
      <c r="Y22" t="str">
        <f>VLOOKUP(F22,'Transform table'!A:B,2,0)</f>
        <v>Daejeon Citizen</v>
      </c>
      <c r="Z22" t="str">
        <f t="shared" si="0"/>
        <v>21/07/2026Jeonbuk Hyundai MotorsDaejeon Citizen</v>
      </c>
      <c r="AA22" t="str">
        <f>VLOOKUP($Z22,'oddspedia-matches'!$A:$AD,AA$2,0)</f>
        <v>0 - 0</v>
      </c>
      <c r="AB22" t="str">
        <f>VLOOKUP($Z22,'oddspedia-matches'!$A:$AD,AB$2,0)</f>
        <v>Red</v>
      </c>
      <c r="AC22" t="str">
        <f>VLOOKUP($Z22,'oddspedia-matches'!$A:$AD,AC$2,0)</f>
        <v>Green</v>
      </c>
      <c r="AD22" t="str">
        <f>VLOOKUP($Z22,'oddspedia-matches'!$A:$AD,AD$2,0)</f>
        <v>Red</v>
      </c>
      <c r="AE22" t="str">
        <f>VLOOKUP($Z22,'oddspedia-matches'!$A:$AD,AE$2,0)</f>
        <v>Green</v>
      </c>
      <c r="AF22" t="str">
        <f>VLOOKUP($Z22,'oddspedia-matches'!$A:$AD,AF$2,0)</f>
        <v>Green</v>
      </c>
      <c r="AG22" t="str">
        <f>VLOOKUP($Z22,'oddspedia-matches'!$A:$AD,AG$2,0)</f>
        <v>Red</v>
      </c>
      <c r="AH22" t="str">
        <f>VLOOKUP($Z22,'oddspedia-matches'!$A:$AD,AH$2,0)</f>
        <v>Red</v>
      </c>
      <c r="AI22" t="str">
        <f>VLOOKUP($Z22,'oddspedia-matches'!$A:$AD,AI$2,0)</f>
        <v>Green</v>
      </c>
      <c r="AJ22" t="str">
        <f>VLOOKUP($Z22,'oddspedia-matches'!$A:$AD,AJ$2,0)</f>
        <v>Red</v>
      </c>
      <c r="AK22" t="str">
        <f>VLOOKUP($Z22,'oddspedia-matches'!$A:$AD,AK$2,0)</f>
        <v>Red</v>
      </c>
      <c r="AL22" t="str">
        <f>VLOOKUP($Z22,'oddspedia-matches'!$A:$AD,AL$2,0)</f>
        <v>Red</v>
      </c>
      <c r="AM22" t="str">
        <f>VLOOKUP($Z22,'oddspedia-matches'!$A:$AD,AM$2,0)</f>
        <v>Red</v>
      </c>
      <c r="AN22" t="str">
        <f>VLOOKUP($Z22,'oddspedia-matches'!$A:$AD,AN$2,0)</f>
        <v>Green</v>
      </c>
      <c r="AO22" t="str">
        <f>VLOOKUP($Z22,'oddspedia-matches'!$A:$AD,AO$2,0)</f>
        <v>Green</v>
      </c>
      <c r="AP22" t="str">
        <f>VLOOKUP($Z22,'oddspedia-matches'!$A:$AD,AP$2,0)</f>
        <v>Red</v>
      </c>
      <c r="AQ22" t="str">
        <f>VLOOKUP($Z22,'oddspedia-matches'!$A:$AD,AQ$2,0)</f>
        <v>Green</v>
      </c>
    </row>
    <row r="23" spans="2:43" x14ac:dyDescent="0.25">
      <c r="B23" s="17" t="s">
        <v>446</v>
      </c>
      <c r="C23" s="8" t="s">
        <v>213</v>
      </c>
      <c r="D23" s="18">
        <v>0.3125</v>
      </c>
      <c r="E23" s="8" t="s">
        <v>220</v>
      </c>
      <c r="F23" s="8" t="s">
        <v>221</v>
      </c>
      <c r="G23" s="19" t="s">
        <v>460</v>
      </c>
      <c r="H23" s="8">
        <v>38.1</v>
      </c>
      <c r="I23" s="8">
        <v>29.3</v>
      </c>
      <c r="J23" s="8">
        <v>32.6</v>
      </c>
      <c r="K23" s="8">
        <v>67.400000000000006</v>
      </c>
      <c r="L23" s="8">
        <v>61.9</v>
      </c>
      <c r="M23" s="8">
        <v>70.7</v>
      </c>
      <c r="N23" s="8">
        <v>22.6</v>
      </c>
      <c r="O23" s="8">
        <v>42.5</v>
      </c>
      <c r="P23" s="8">
        <v>34.9</v>
      </c>
      <c r="Q23" s="8">
        <v>71</v>
      </c>
      <c r="R23" s="8">
        <v>74.2</v>
      </c>
      <c r="S23" s="8">
        <v>47.7</v>
      </c>
      <c r="T23" s="8">
        <v>52.3</v>
      </c>
      <c r="U23" s="8">
        <v>57.7</v>
      </c>
      <c r="V23" s="8">
        <v>53.9</v>
      </c>
      <c r="W23" s="8">
        <v>46.1</v>
      </c>
      <c r="X23" t="str">
        <f>VLOOKUP(E23,'Transform table'!A:B,2,0)</f>
        <v>Ulsan Hyundai</v>
      </c>
      <c r="Y23" t="str">
        <f>VLOOKUP(F23,'Transform table'!A:B,2,0)</f>
        <v>Incheon United</v>
      </c>
      <c r="Z23" t="str">
        <f t="shared" si="0"/>
        <v>21/07/2026Ulsan HyundaiIncheon United</v>
      </c>
      <c r="AA23" t="str">
        <f>VLOOKUP($Z23,'oddspedia-matches'!$A:$AD,AA$2,0)</f>
        <v>1 - 2</v>
      </c>
      <c r="AB23" t="str">
        <f>VLOOKUP($Z23,'oddspedia-matches'!$A:$AD,AB$2,0)</f>
        <v>Red</v>
      </c>
      <c r="AC23" t="str">
        <f>VLOOKUP($Z23,'oddspedia-matches'!$A:$AD,AC$2,0)</f>
        <v>Red</v>
      </c>
      <c r="AD23" t="str">
        <f>VLOOKUP($Z23,'oddspedia-matches'!$A:$AD,AD$2,0)</f>
        <v>Green</v>
      </c>
      <c r="AE23" t="str">
        <f>VLOOKUP($Z23,'oddspedia-matches'!$A:$AD,AE$2,0)</f>
        <v>Red</v>
      </c>
      <c r="AF23" t="str">
        <f>VLOOKUP($Z23,'oddspedia-matches'!$A:$AD,AF$2,0)</f>
        <v>Green</v>
      </c>
      <c r="AG23" t="str">
        <f>VLOOKUP($Z23,'oddspedia-matches'!$A:$AD,AG$2,0)</f>
        <v>Green</v>
      </c>
      <c r="AH23" t="str">
        <f>VLOOKUP($Z23,'oddspedia-matches'!$A:$AD,AH$2,0)</f>
        <v>Red</v>
      </c>
      <c r="AI23" t="str">
        <f>VLOOKUP($Z23,'oddspedia-matches'!$A:$AD,AI$2,0)</f>
        <v>Green</v>
      </c>
      <c r="AJ23" t="str">
        <f>VLOOKUP($Z23,'oddspedia-matches'!$A:$AD,AJ$2,0)</f>
        <v>Red</v>
      </c>
      <c r="AK23" t="str">
        <f>VLOOKUP($Z23,'oddspedia-matches'!$A:$AD,AK$2,0)</f>
        <v>Green</v>
      </c>
      <c r="AL23" t="str">
        <f>VLOOKUP($Z23,'oddspedia-matches'!$A:$AD,AL$2,0)</f>
        <v>Green</v>
      </c>
      <c r="AM23" t="str">
        <f>VLOOKUP($Z23,'oddspedia-matches'!$A:$AD,AM$2,0)</f>
        <v>Green</v>
      </c>
      <c r="AN23" t="str">
        <f>VLOOKUP($Z23,'oddspedia-matches'!$A:$AD,AN$2,0)</f>
        <v>Red</v>
      </c>
      <c r="AO23" t="str">
        <f>VLOOKUP($Z23,'oddspedia-matches'!$A:$AD,AO$2,0)</f>
        <v>Green</v>
      </c>
      <c r="AP23" t="str">
        <f>VLOOKUP($Z23,'oddspedia-matches'!$A:$AD,AP$2,0)</f>
        <v>Green</v>
      </c>
      <c r="AQ23" t="str">
        <f>VLOOKUP($Z23,'oddspedia-matches'!$A:$AD,AQ$2,0)</f>
        <v>Red</v>
      </c>
    </row>
    <row r="24" spans="2:43" x14ac:dyDescent="0.25">
      <c r="B24" s="9" t="s">
        <v>448</v>
      </c>
      <c r="C24" s="7" t="s">
        <v>213</v>
      </c>
      <c r="D24" s="20">
        <v>0.54166666666666663</v>
      </c>
      <c r="E24" s="7" t="s">
        <v>222</v>
      </c>
      <c r="F24" s="7" t="s">
        <v>223</v>
      </c>
      <c r="G24" s="21" t="s">
        <v>449</v>
      </c>
      <c r="H24" s="7">
        <v>43.2</v>
      </c>
      <c r="I24" s="7">
        <v>29.2</v>
      </c>
      <c r="J24" s="7">
        <v>27.6</v>
      </c>
      <c r="K24" s="7">
        <v>72.400000000000006</v>
      </c>
      <c r="L24" s="7">
        <v>56.8</v>
      </c>
      <c r="M24" s="7">
        <v>70.8</v>
      </c>
      <c r="N24" s="7">
        <v>37.700000000000003</v>
      </c>
      <c r="O24" s="7">
        <v>45.4</v>
      </c>
      <c r="P24" s="7">
        <v>16.899999999999999</v>
      </c>
      <c r="Q24" s="7">
        <v>64.8</v>
      </c>
      <c r="R24" s="7">
        <v>72.599999999999994</v>
      </c>
      <c r="S24" s="7">
        <v>45.7</v>
      </c>
      <c r="T24" s="7">
        <v>54.3</v>
      </c>
      <c r="U24" s="7">
        <v>60</v>
      </c>
      <c r="V24" s="7">
        <v>51.5</v>
      </c>
      <c r="W24" s="7">
        <v>48.5</v>
      </c>
      <c r="X24" t="str">
        <f>VLOOKUP(E24,'Transform table'!A:B,2,0)</f>
        <v>Kapylan Pallo</v>
      </c>
      <c r="Y24" t="str">
        <f>VLOOKUP(F24,'Transform table'!A:B,2,0)</f>
        <v>Klubi 04</v>
      </c>
      <c r="Z24" t="str">
        <f t="shared" si="0"/>
        <v>21/07/2026Kapylan PalloKlubi 04</v>
      </c>
      <c r="AA24" t="str">
        <f>VLOOKUP($Z24,'oddspedia-matches'!$A:$AD,AA$2,0)</f>
        <v>0 - 2</v>
      </c>
      <c r="AB24" t="str">
        <f>VLOOKUP($Z24,'oddspedia-matches'!$A:$AD,AB$2,0)</f>
        <v>Red</v>
      </c>
      <c r="AC24" t="str">
        <f>VLOOKUP($Z24,'oddspedia-matches'!$A:$AD,AC$2,0)</f>
        <v>Red</v>
      </c>
      <c r="AD24" t="str">
        <f>VLOOKUP($Z24,'oddspedia-matches'!$A:$AD,AD$2,0)</f>
        <v>Green</v>
      </c>
      <c r="AE24" t="str">
        <f>VLOOKUP($Z24,'oddspedia-matches'!$A:$AD,AE$2,0)</f>
        <v>Red</v>
      </c>
      <c r="AF24" t="str">
        <f>VLOOKUP($Z24,'oddspedia-matches'!$A:$AD,AF$2,0)</f>
        <v>Green</v>
      </c>
      <c r="AG24" t="str">
        <f>VLOOKUP($Z24,'oddspedia-matches'!$A:$AD,AG$2,0)</f>
        <v>Green</v>
      </c>
      <c r="AH24" t="str">
        <f>VLOOKUP($Z24,'oddspedia-matches'!$A:$AD,AH$2,0)</f>
        <v>Red</v>
      </c>
      <c r="AI24" t="str">
        <f>VLOOKUP($Z24,'oddspedia-matches'!$A:$AD,AI$2,0)</f>
        <v>Red</v>
      </c>
      <c r="AJ24" t="str">
        <f>VLOOKUP($Z24,'oddspedia-matches'!$A:$AD,AJ$2,0)</f>
        <v>Green</v>
      </c>
      <c r="AK24" t="str">
        <f>VLOOKUP($Z24,'oddspedia-matches'!$A:$AD,AK$2,0)</f>
        <v>Green</v>
      </c>
      <c r="AL24" t="str">
        <f>VLOOKUP($Z24,'oddspedia-matches'!$A:$AD,AL$2,0)</f>
        <v>Green</v>
      </c>
      <c r="AM24" t="str">
        <f>VLOOKUP($Z24,'oddspedia-matches'!$A:$AD,AM$2,0)</f>
        <v>Red</v>
      </c>
      <c r="AN24" t="str">
        <f>VLOOKUP($Z24,'oddspedia-matches'!$A:$AD,AN$2,0)</f>
        <v>Green</v>
      </c>
      <c r="AO24" t="str">
        <f>VLOOKUP($Z24,'oddspedia-matches'!$A:$AD,AO$2,0)</f>
        <v>Green</v>
      </c>
      <c r="AP24" t="str">
        <f>VLOOKUP($Z24,'oddspedia-matches'!$A:$AD,AP$2,0)</f>
        <v>Red</v>
      </c>
      <c r="AQ24" t="str">
        <f>VLOOKUP($Z24,'oddspedia-matches'!$A:$AD,AQ$2,0)</f>
        <v>Green</v>
      </c>
    </row>
    <row r="25" spans="2:43" x14ac:dyDescent="0.25">
      <c r="B25" s="17" t="s">
        <v>450</v>
      </c>
      <c r="C25" s="8" t="s">
        <v>213</v>
      </c>
      <c r="D25" s="18">
        <v>0.54166666666666663</v>
      </c>
      <c r="E25" s="8" t="s">
        <v>224</v>
      </c>
      <c r="F25" s="8" t="s">
        <v>225</v>
      </c>
      <c r="G25" s="19" t="s">
        <v>449</v>
      </c>
      <c r="H25" s="8">
        <v>37.4</v>
      </c>
      <c r="I25" s="8">
        <v>26.8</v>
      </c>
      <c r="J25" s="8">
        <v>35.700000000000003</v>
      </c>
      <c r="K25" s="8">
        <v>64.3</v>
      </c>
      <c r="L25" s="8">
        <v>62.6</v>
      </c>
      <c r="M25" s="8">
        <v>73.2</v>
      </c>
      <c r="N25" s="8">
        <v>21.4</v>
      </c>
      <c r="O25" s="8">
        <v>40.5</v>
      </c>
      <c r="P25" s="8">
        <v>38.1</v>
      </c>
      <c r="Q25" s="8">
        <v>73.7</v>
      </c>
      <c r="R25" s="8">
        <v>83.3</v>
      </c>
      <c r="S25" s="8">
        <v>61.1</v>
      </c>
      <c r="T25" s="8">
        <v>38.9</v>
      </c>
      <c r="U25" s="8">
        <v>44.5</v>
      </c>
      <c r="V25" s="8">
        <v>64.3</v>
      </c>
      <c r="W25" s="8">
        <v>35.700000000000003</v>
      </c>
      <c r="X25" t="str">
        <f>VLOOKUP(E25,'Transform table'!A:B,2,0)</f>
        <v>Hegelmann Litauen II</v>
      </c>
      <c r="Y25" t="str">
        <f>VLOOKUP(F25,'Transform table'!A:B,2,0)</f>
        <v>VMFD Zalgiris Vilnius II</v>
      </c>
      <c r="Z25" t="str">
        <f t="shared" si="0"/>
        <v>21/07/2026Hegelmann Litauen IIVMFD Zalgiris Vilnius II</v>
      </c>
      <c r="AA25" t="str">
        <f>VLOOKUP($Z25,'oddspedia-matches'!$A:$AD,AA$2,0)</f>
        <v>0 - 2</v>
      </c>
      <c r="AB25" t="str">
        <f>VLOOKUP($Z25,'oddspedia-matches'!$A:$AD,AB$2,0)</f>
        <v>Red</v>
      </c>
      <c r="AC25" t="str">
        <f>VLOOKUP($Z25,'oddspedia-matches'!$A:$AD,AC$2,0)</f>
        <v>Red</v>
      </c>
      <c r="AD25" t="str">
        <f>VLOOKUP($Z25,'oddspedia-matches'!$A:$AD,AD$2,0)</f>
        <v>Green</v>
      </c>
      <c r="AE25" t="str">
        <f>VLOOKUP($Z25,'oddspedia-matches'!$A:$AD,AE$2,0)</f>
        <v>Red</v>
      </c>
      <c r="AF25" t="str">
        <f>VLOOKUP($Z25,'oddspedia-matches'!$A:$AD,AF$2,0)</f>
        <v>Green</v>
      </c>
      <c r="AG25" t="str">
        <f>VLOOKUP($Z25,'oddspedia-matches'!$A:$AD,AG$2,0)</f>
        <v>Green</v>
      </c>
      <c r="AH25" t="str">
        <f>VLOOKUP($Z25,'oddspedia-matches'!$A:$AD,AH$2,0)</f>
        <v>Red</v>
      </c>
      <c r="AI25" t="str">
        <f>VLOOKUP($Z25,'oddspedia-matches'!$A:$AD,AI$2,0)</f>
        <v>Red</v>
      </c>
      <c r="AJ25" t="str">
        <f>VLOOKUP($Z25,'oddspedia-matches'!$A:$AD,AJ$2,0)</f>
        <v>Green</v>
      </c>
      <c r="AK25" t="str">
        <f>VLOOKUP($Z25,'oddspedia-matches'!$A:$AD,AK$2,0)</f>
        <v>Green</v>
      </c>
      <c r="AL25" t="str">
        <f>VLOOKUP($Z25,'oddspedia-matches'!$A:$AD,AL$2,0)</f>
        <v>Green</v>
      </c>
      <c r="AM25" t="str">
        <f>VLOOKUP($Z25,'oddspedia-matches'!$A:$AD,AM$2,0)</f>
        <v>Red</v>
      </c>
      <c r="AN25" t="str">
        <f>VLOOKUP($Z25,'oddspedia-matches'!$A:$AD,AN$2,0)</f>
        <v>Green</v>
      </c>
      <c r="AO25" t="str">
        <f>VLOOKUP($Z25,'oddspedia-matches'!$A:$AD,AO$2,0)</f>
        <v>Green</v>
      </c>
      <c r="AP25" t="str">
        <f>VLOOKUP($Z25,'oddspedia-matches'!$A:$AD,AP$2,0)</f>
        <v>Red</v>
      </c>
      <c r="AQ25" t="str">
        <f>VLOOKUP($Z25,'oddspedia-matches'!$A:$AD,AQ$2,0)</f>
        <v>Green</v>
      </c>
    </row>
    <row r="26" spans="2:43" x14ac:dyDescent="0.25">
      <c r="B26" s="9" t="s">
        <v>451</v>
      </c>
      <c r="C26" s="7" t="s">
        <v>213</v>
      </c>
      <c r="D26" s="20">
        <v>0.58333333333333337</v>
      </c>
      <c r="E26" s="7" t="s">
        <v>226</v>
      </c>
      <c r="F26" s="7" t="s">
        <v>227</v>
      </c>
      <c r="G26" s="21" t="s">
        <v>461</v>
      </c>
      <c r="H26" s="7">
        <v>55.1</v>
      </c>
      <c r="I26" s="7">
        <v>24.1</v>
      </c>
      <c r="J26" s="7">
        <v>20.9</v>
      </c>
      <c r="K26" s="7">
        <v>79.099999999999994</v>
      </c>
      <c r="L26" s="7">
        <v>44.9</v>
      </c>
      <c r="M26" s="7">
        <v>75.900000000000006</v>
      </c>
      <c r="N26" s="7">
        <v>37.9</v>
      </c>
      <c r="O26" s="7">
        <v>38.200000000000003</v>
      </c>
      <c r="P26" s="7">
        <v>23.9</v>
      </c>
      <c r="Q26" s="7">
        <v>77.2</v>
      </c>
      <c r="R26" s="7">
        <v>90.1</v>
      </c>
      <c r="S26" s="7">
        <v>73.2</v>
      </c>
      <c r="T26" s="7">
        <v>26.8</v>
      </c>
      <c r="U26" s="7">
        <v>32.9</v>
      </c>
      <c r="V26" s="7">
        <v>70.400000000000006</v>
      </c>
      <c r="W26" s="7">
        <v>29.6</v>
      </c>
      <c r="X26" t="str">
        <f>VLOOKUP(E26,'Transform table'!A:B,2,0)</f>
        <v>Falkenberg</v>
      </c>
      <c r="Y26" t="str">
        <f>VLOOKUP(F26,'Transform table'!A:B,2,0)</f>
        <v>Helsingborg</v>
      </c>
      <c r="Z26" t="str">
        <f t="shared" si="0"/>
        <v>21/07/2026FalkenbergHelsingborg</v>
      </c>
      <c r="AA26" t="str">
        <f>VLOOKUP($Z26,'oddspedia-matches'!$A:$AD,AA$2,0)</f>
        <v>2 - 3</v>
      </c>
      <c r="AB26" t="str">
        <f>VLOOKUP($Z26,'oddspedia-matches'!$A:$AD,AB$2,0)</f>
        <v>Red</v>
      </c>
      <c r="AC26" t="str">
        <f>VLOOKUP($Z26,'oddspedia-matches'!$A:$AD,AC$2,0)</f>
        <v>Red</v>
      </c>
      <c r="AD26" t="str">
        <f>VLOOKUP($Z26,'oddspedia-matches'!$A:$AD,AD$2,0)</f>
        <v>Green</v>
      </c>
      <c r="AE26" t="str">
        <f>VLOOKUP($Z26,'oddspedia-matches'!$A:$AD,AE$2,0)</f>
        <v>Red</v>
      </c>
      <c r="AF26" t="str">
        <f>VLOOKUP($Z26,'oddspedia-matches'!$A:$AD,AF$2,0)</f>
        <v>Green</v>
      </c>
      <c r="AG26" t="str">
        <f>VLOOKUP($Z26,'oddspedia-matches'!$A:$AD,AG$2,0)</f>
        <v>Green</v>
      </c>
      <c r="AH26" t="str">
        <f>VLOOKUP($Z26,'oddspedia-matches'!$A:$AD,AH$2,0)</f>
        <v>Red</v>
      </c>
      <c r="AI26" t="str">
        <f>VLOOKUP($Z26,'oddspedia-matches'!$A:$AD,AI$2,0)</f>
        <v>Red</v>
      </c>
      <c r="AJ26" t="str">
        <f>VLOOKUP($Z26,'oddspedia-matches'!$A:$AD,AJ$2,0)</f>
        <v>Green</v>
      </c>
      <c r="AK26" t="str">
        <f>VLOOKUP($Z26,'oddspedia-matches'!$A:$AD,AK$2,0)</f>
        <v>Green</v>
      </c>
      <c r="AL26" t="str">
        <f>VLOOKUP($Z26,'oddspedia-matches'!$A:$AD,AL$2,0)</f>
        <v>Green</v>
      </c>
      <c r="AM26" t="str">
        <f>VLOOKUP($Z26,'oddspedia-matches'!$A:$AD,AM$2,0)</f>
        <v>Green</v>
      </c>
      <c r="AN26" t="str">
        <f>VLOOKUP($Z26,'oddspedia-matches'!$A:$AD,AN$2,0)</f>
        <v>Red</v>
      </c>
      <c r="AO26" t="str">
        <f>VLOOKUP($Z26,'oddspedia-matches'!$A:$AD,AO$2,0)</f>
        <v>Red</v>
      </c>
      <c r="AP26" t="str">
        <f>VLOOKUP($Z26,'oddspedia-matches'!$A:$AD,AP$2,0)</f>
        <v>Green</v>
      </c>
      <c r="AQ26" t="str">
        <f>VLOOKUP($Z26,'oddspedia-matches'!$A:$AD,AQ$2,0)</f>
        <v>Red</v>
      </c>
    </row>
    <row r="27" spans="2:43" x14ac:dyDescent="0.25">
      <c r="B27" s="17" t="s">
        <v>452</v>
      </c>
      <c r="C27" s="8" t="s">
        <v>213</v>
      </c>
      <c r="D27" s="18">
        <v>0.77083333333333337</v>
      </c>
      <c r="E27" s="8" t="s">
        <v>228</v>
      </c>
      <c r="F27" s="8" t="s">
        <v>229</v>
      </c>
      <c r="G27" s="19" t="s">
        <v>453</v>
      </c>
      <c r="H27" s="8">
        <v>38</v>
      </c>
      <c r="I27" s="8">
        <v>34.4</v>
      </c>
      <c r="J27" s="8">
        <v>27.6</v>
      </c>
      <c r="K27" s="8">
        <v>72.400000000000006</v>
      </c>
      <c r="L27" s="8">
        <v>62</v>
      </c>
      <c r="M27" s="8">
        <v>65.599999999999994</v>
      </c>
      <c r="N27" s="8">
        <v>19.899999999999999</v>
      </c>
      <c r="O27" s="8">
        <v>56.3</v>
      </c>
      <c r="P27" s="8">
        <v>23.8</v>
      </c>
      <c r="Q27" s="8">
        <v>50.8</v>
      </c>
      <c r="R27" s="8">
        <v>57.1</v>
      </c>
      <c r="S27" s="8">
        <v>28.8</v>
      </c>
      <c r="T27" s="8">
        <v>71.2</v>
      </c>
      <c r="U27" s="8">
        <v>75.5</v>
      </c>
      <c r="V27" s="8">
        <v>37.9</v>
      </c>
      <c r="W27" s="8">
        <v>62.1</v>
      </c>
      <c r="X27" t="str">
        <f>VLOOKUP(E27,'Transform table'!A:B,2,0)</f>
        <v>Libertad Loja</v>
      </c>
      <c r="Y27" t="str">
        <f>VLOOKUP(F27,'Transform table'!A:B,2,0)</f>
        <v>Delfin SC</v>
      </c>
      <c r="Z27" t="str">
        <f t="shared" si="0"/>
        <v>21/07/2026Libertad LojaDelfin SC</v>
      </c>
      <c r="AA27" t="str">
        <f>VLOOKUP($Z27,'oddspedia-matches'!$A:$AD,AA$2,0)</f>
        <v>1 - 0</v>
      </c>
      <c r="AB27" t="str">
        <f>VLOOKUP($Z27,'oddspedia-matches'!$A:$AD,AB$2,0)</f>
        <v>Green</v>
      </c>
      <c r="AC27" t="str">
        <f>VLOOKUP($Z27,'oddspedia-matches'!$A:$AD,AC$2,0)</f>
        <v>Red</v>
      </c>
      <c r="AD27" t="str">
        <f>VLOOKUP($Z27,'oddspedia-matches'!$A:$AD,AD$2,0)</f>
        <v>Red</v>
      </c>
      <c r="AE27" t="str">
        <f>VLOOKUP($Z27,'oddspedia-matches'!$A:$AD,AE$2,0)</f>
        <v>Green</v>
      </c>
      <c r="AF27" t="str">
        <f>VLOOKUP($Z27,'oddspedia-matches'!$A:$AD,AF$2,0)</f>
        <v>Red</v>
      </c>
      <c r="AG27" t="str">
        <f>VLOOKUP($Z27,'oddspedia-matches'!$A:$AD,AG$2,0)</f>
        <v>Green</v>
      </c>
      <c r="AH27" t="str">
        <f>VLOOKUP($Z27,'oddspedia-matches'!$A:$AD,AH$2,0)</f>
        <v>Red</v>
      </c>
      <c r="AI27" t="str">
        <f>VLOOKUP($Z27,'oddspedia-matches'!$A:$AD,AI$2,0)</f>
        <v>Green</v>
      </c>
      <c r="AJ27" t="str">
        <f>VLOOKUP($Z27,'oddspedia-matches'!$A:$AD,AJ$2,0)</f>
        <v>Red</v>
      </c>
      <c r="AK27" t="str">
        <f>VLOOKUP($Z27,'oddspedia-matches'!$A:$AD,AK$2,0)</f>
        <v>Red</v>
      </c>
      <c r="AL27" t="str">
        <f>VLOOKUP($Z27,'oddspedia-matches'!$A:$AD,AL$2,0)</f>
        <v>Red</v>
      </c>
      <c r="AM27" t="str">
        <f>VLOOKUP($Z27,'oddspedia-matches'!$A:$AD,AM$2,0)</f>
        <v>Red</v>
      </c>
      <c r="AN27" t="str">
        <f>VLOOKUP($Z27,'oddspedia-matches'!$A:$AD,AN$2,0)</f>
        <v>Green</v>
      </c>
      <c r="AO27" t="str">
        <f>VLOOKUP($Z27,'oddspedia-matches'!$A:$AD,AO$2,0)</f>
        <v>Green</v>
      </c>
      <c r="AP27" t="str">
        <f>VLOOKUP($Z27,'oddspedia-matches'!$A:$AD,AP$2,0)</f>
        <v>Red</v>
      </c>
      <c r="AQ27" t="str">
        <f>VLOOKUP($Z27,'oddspedia-matches'!$A:$AD,AQ$2,0)</f>
        <v>Green</v>
      </c>
    </row>
    <row r="28" spans="2:43" x14ac:dyDescent="0.25">
      <c r="B28" s="9" t="s">
        <v>454</v>
      </c>
      <c r="C28" s="7" t="s">
        <v>213</v>
      </c>
      <c r="D28" s="20">
        <v>0.8125</v>
      </c>
      <c r="E28" s="7" t="s">
        <v>230</v>
      </c>
      <c r="F28" s="7" t="s">
        <v>231</v>
      </c>
      <c r="G28" s="21" t="s">
        <v>459</v>
      </c>
      <c r="H28" s="7">
        <v>39.799999999999997</v>
      </c>
      <c r="I28" s="7">
        <v>28.7</v>
      </c>
      <c r="J28" s="7">
        <v>31.5</v>
      </c>
      <c r="K28" s="7">
        <v>68.5</v>
      </c>
      <c r="L28" s="7">
        <v>60.2</v>
      </c>
      <c r="M28" s="7">
        <v>71.3</v>
      </c>
      <c r="N28" s="7">
        <v>34.299999999999997</v>
      </c>
      <c r="O28" s="7">
        <v>40.700000000000003</v>
      </c>
      <c r="P28" s="7">
        <v>24.9</v>
      </c>
      <c r="Q28" s="7">
        <v>73.7</v>
      </c>
      <c r="R28" s="7">
        <v>75.8</v>
      </c>
      <c r="S28" s="7">
        <v>49.8</v>
      </c>
      <c r="T28" s="7">
        <v>50.2</v>
      </c>
      <c r="U28" s="7">
        <v>55.8</v>
      </c>
      <c r="V28" s="7">
        <v>55.4</v>
      </c>
      <c r="W28" s="7">
        <v>44.6</v>
      </c>
      <c r="X28" t="str">
        <f>VLOOKUP(E28,'Transform table'!A:B,2,0)</f>
        <v>Atletico Mineiro</v>
      </c>
      <c r="Y28" t="str">
        <f>VLOOKUP(F28,'Transform table'!A:B,2,0)</f>
        <v>Bahia</v>
      </c>
      <c r="Z28" t="str">
        <f t="shared" si="0"/>
        <v>21/07/2026Atletico MineiroBahia</v>
      </c>
      <c r="AA28" t="str">
        <f>VLOOKUP($Z28,'oddspedia-matches'!$A:$AD,AA$2,0)</f>
        <v>1 - 1</v>
      </c>
      <c r="AB28" t="str">
        <f>VLOOKUP($Z28,'oddspedia-matches'!$A:$AD,AB$2,0)</f>
        <v>Red</v>
      </c>
      <c r="AC28" t="str">
        <f>VLOOKUP($Z28,'oddspedia-matches'!$A:$AD,AC$2,0)</f>
        <v>Green</v>
      </c>
      <c r="AD28" t="str">
        <f>VLOOKUP($Z28,'oddspedia-matches'!$A:$AD,AD$2,0)</f>
        <v>Red</v>
      </c>
      <c r="AE28" t="str">
        <f>VLOOKUP($Z28,'oddspedia-matches'!$A:$AD,AE$2,0)</f>
        <v>Green</v>
      </c>
      <c r="AF28" t="str">
        <f>VLOOKUP($Z28,'oddspedia-matches'!$A:$AD,AF$2,0)</f>
        <v>Green</v>
      </c>
      <c r="AG28" t="str">
        <f>VLOOKUP($Z28,'oddspedia-matches'!$A:$AD,AG$2,0)</f>
        <v>Red</v>
      </c>
      <c r="AH28" t="str">
        <f>VLOOKUP($Z28,'oddspedia-matches'!$A:$AD,AH$2,0)</f>
        <v>Green</v>
      </c>
      <c r="AI28" t="str">
        <f>VLOOKUP($Z28,'oddspedia-matches'!$A:$AD,AI$2,0)</f>
        <v>Red</v>
      </c>
      <c r="AJ28" t="str">
        <f>VLOOKUP($Z28,'oddspedia-matches'!$A:$AD,AJ$2,0)</f>
        <v>Red</v>
      </c>
      <c r="AK28" t="str">
        <f>VLOOKUP($Z28,'oddspedia-matches'!$A:$AD,AK$2,0)</f>
        <v>Green</v>
      </c>
      <c r="AL28" t="str">
        <f>VLOOKUP($Z28,'oddspedia-matches'!$A:$AD,AL$2,0)</f>
        <v>Green</v>
      </c>
      <c r="AM28" t="str">
        <f>VLOOKUP($Z28,'oddspedia-matches'!$A:$AD,AM$2,0)</f>
        <v>Red</v>
      </c>
      <c r="AN28" t="str">
        <f>VLOOKUP($Z28,'oddspedia-matches'!$A:$AD,AN$2,0)</f>
        <v>Green</v>
      </c>
      <c r="AO28" t="str">
        <f>VLOOKUP($Z28,'oddspedia-matches'!$A:$AD,AO$2,0)</f>
        <v>Green</v>
      </c>
      <c r="AP28" t="str">
        <f>VLOOKUP($Z28,'oddspedia-matches'!$A:$AD,AP$2,0)</f>
        <v>Green</v>
      </c>
      <c r="AQ28" t="str">
        <f>VLOOKUP($Z28,'oddspedia-matches'!$A:$AD,AQ$2,0)</f>
        <v>Red</v>
      </c>
    </row>
    <row r="29" spans="2:43" x14ac:dyDescent="0.25">
      <c r="B29" s="17" t="s">
        <v>455</v>
      </c>
      <c r="C29" s="8" t="s">
        <v>213</v>
      </c>
      <c r="D29" s="18">
        <v>0.8125</v>
      </c>
      <c r="E29" s="8" t="s">
        <v>232</v>
      </c>
      <c r="F29" s="8" t="s">
        <v>233</v>
      </c>
      <c r="G29" s="19" t="s">
        <v>462</v>
      </c>
      <c r="H29" s="8">
        <v>50.5</v>
      </c>
      <c r="I29" s="8">
        <v>28.3</v>
      </c>
      <c r="J29" s="8">
        <v>21.2</v>
      </c>
      <c r="K29" s="8">
        <v>78.8</v>
      </c>
      <c r="L29" s="8">
        <v>49.5</v>
      </c>
      <c r="M29" s="8">
        <v>71.7</v>
      </c>
      <c r="N29" s="8">
        <v>29.5</v>
      </c>
      <c r="O29" s="8">
        <v>48.4</v>
      </c>
      <c r="P29" s="8">
        <v>22.1</v>
      </c>
      <c r="Q29" s="8">
        <v>62</v>
      </c>
      <c r="R29" s="8">
        <v>70.7</v>
      </c>
      <c r="S29" s="8">
        <v>43.4</v>
      </c>
      <c r="T29" s="8">
        <v>56.6</v>
      </c>
      <c r="U29" s="8">
        <v>62.9</v>
      </c>
      <c r="V29" s="8">
        <v>47.5</v>
      </c>
      <c r="W29" s="8">
        <v>52.5</v>
      </c>
      <c r="X29" t="str">
        <f>VLOOKUP(E29,'Transform table'!A:B,2,0)</f>
        <v>Avai</v>
      </c>
      <c r="Y29" t="str">
        <f>VLOOKUP(F29,'Transform table'!A:B,2,0)</f>
        <v>America Mineiro</v>
      </c>
      <c r="Z29" t="str">
        <f t="shared" si="0"/>
        <v>21/07/2026AvaiAmerica Mineiro</v>
      </c>
      <c r="AA29" t="str">
        <f>VLOOKUP($Z29,'oddspedia-matches'!$A:$AD,AA$2,0)</f>
        <v>2 - 1</v>
      </c>
      <c r="AB29" t="str">
        <f>VLOOKUP($Z29,'oddspedia-matches'!$A:$AD,AB$2,0)</f>
        <v>Green</v>
      </c>
      <c r="AC29" t="str">
        <f>VLOOKUP($Z29,'oddspedia-matches'!$A:$AD,AC$2,0)</f>
        <v>Red</v>
      </c>
      <c r="AD29" t="str">
        <f>VLOOKUP($Z29,'oddspedia-matches'!$A:$AD,AD$2,0)</f>
        <v>Red</v>
      </c>
      <c r="AE29" t="str">
        <f>VLOOKUP($Z29,'oddspedia-matches'!$A:$AD,AE$2,0)</f>
        <v>Green</v>
      </c>
      <c r="AF29" t="str">
        <f>VLOOKUP($Z29,'oddspedia-matches'!$A:$AD,AF$2,0)</f>
        <v>Red</v>
      </c>
      <c r="AG29" t="str">
        <f>VLOOKUP($Z29,'oddspedia-matches'!$A:$AD,AG$2,0)</f>
        <v>Green</v>
      </c>
      <c r="AH29" t="str">
        <f>VLOOKUP($Z29,'oddspedia-matches'!$A:$AD,AH$2,0)</f>
        <v>Red</v>
      </c>
      <c r="AI29" t="str">
        <f>VLOOKUP($Z29,'oddspedia-matches'!$A:$AD,AI$2,0)</f>
        <v>Red</v>
      </c>
      <c r="AJ29" t="str">
        <f>VLOOKUP($Z29,'oddspedia-matches'!$A:$AD,AJ$2,0)</f>
        <v>Green</v>
      </c>
      <c r="AK29" t="str">
        <f>VLOOKUP($Z29,'oddspedia-matches'!$A:$AD,AK$2,0)</f>
        <v>Green</v>
      </c>
      <c r="AL29" t="str">
        <f>VLOOKUP($Z29,'oddspedia-matches'!$A:$AD,AL$2,0)</f>
        <v>Green</v>
      </c>
      <c r="AM29" t="str">
        <f>VLOOKUP($Z29,'oddspedia-matches'!$A:$AD,AM$2,0)</f>
        <v>Green</v>
      </c>
      <c r="AN29" t="str">
        <f>VLOOKUP($Z29,'oddspedia-matches'!$A:$AD,AN$2,0)</f>
        <v>Red</v>
      </c>
      <c r="AO29" t="str">
        <f>VLOOKUP($Z29,'oddspedia-matches'!$A:$AD,AO$2,0)</f>
        <v>Green</v>
      </c>
      <c r="AP29" t="str">
        <f>VLOOKUP($Z29,'oddspedia-matches'!$A:$AD,AP$2,0)</f>
        <v>Green</v>
      </c>
      <c r="AQ29" t="str">
        <f>VLOOKUP($Z29,'oddspedia-matches'!$A:$AD,AQ$2,0)</f>
        <v>Red</v>
      </c>
    </row>
    <row r="30" spans="2:43" x14ac:dyDescent="0.25">
      <c r="B30" s="9" t="s">
        <v>455</v>
      </c>
      <c r="C30" s="7" t="s">
        <v>213</v>
      </c>
      <c r="D30" s="20">
        <v>0.8125</v>
      </c>
      <c r="E30" s="7" t="s">
        <v>234</v>
      </c>
      <c r="F30" s="7" t="s">
        <v>235</v>
      </c>
      <c r="G30" s="21" t="s">
        <v>456</v>
      </c>
      <c r="H30" s="7">
        <v>41.5</v>
      </c>
      <c r="I30" s="7">
        <v>31.1</v>
      </c>
      <c r="J30" s="7">
        <v>27.4</v>
      </c>
      <c r="K30" s="7">
        <v>72.599999999999994</v>
      </c>
      <c r="L30" s="7">
        <v>58.5</v>
      </c>
      <c r="M30" s="7">
        <v>68.900000000000006</v>
      </c>
      <c r="N30" s="7">
        <v>20</v>
      </c>
      <c r="O30" s="7">
        <v>52</v>
      </c>
      <c r="P30" s="7">
        <v>28.1</v>
      </c>
      <c r="Q30" s="7">
        <v>56.9</v>
      </c>
      <c r="R30" s="7">
        <v>66.5</v>
      </c>
      <c r="S30" s="7">
        <v>38.4</v>
      </c>
      <c r="T30" s="7">
        <v>61.6</v>
      </c>
      <c r="U30" s="7">
        <v>66.8</v>
      </c>
      <c r="V30" s="7">
        <v>45.8</v>
      </c>
      <c r="W30" s="7">
        <v>54.2</v>
      </c>
      <c r="X30" t="str">
        <f>VLOOKUP(E30,'Transform table'!A:B,2,0)</f>
        <v>Novorizontino SP</v>
      </c>
      <c r="Y30" t="str">
        <f>VLOOKUP(F30,'Transform table'!A:B,2,0)</f>
        <v>Criciuma</v>
      </c>
      <c r="Z30" t="str">
        <f t="shared" si="0"/>
        <v>21/07/2026Novorizontino SPCriciuma</v>
      </c>
      <c r="AA30" t="str">
        <f>VLOOKUP($Z30,'oddspedia-matches'!$A:$AD,AA$2,0)</f>
        <v>0 - 1</v>
      </c>
      <c r="AB30" t="str">
        <f>VLOOKUP($Z30,'oddspedia-matches'!$A:$AD,AB$2,0)</f>
        <v>Red</v>
      </c>
      <c r="AC30" t="str">
        <f>VLOOKUP($Z30,'oddspedia-matches'!$A:$AD,AC$2,0)</f>
        <v>Red</v>
      </c>
      <c r="AD30" t="str">
        <f>VLOOKUP($Z30,'oddspedia-matches'!$A:$AD,AD$2,0)</f>
        <v>Green</v>
      </c>
      <c r="AE30" t="str">
        <f>VLOOKUP($Z30,'oddspedia-matches'!$A:$AD,AE$2,0)</f>
        <v>Red</v>
      </c>
      <c r="AF30" t="str">
        <f>VLOOKUP($Z30,'oddspedia-matches'!$A:$AD,AF$2,0)</f>
        <v>Green</v>
      </c>
      <c r="AG30" t="str">
        <f>VLOOKUP($Z30,'oddspedia-matches'!$A:$AD,AG$2,0)</f>
        <v>Green</v>
      </c>
      <c r="AH30" t="str">
        <f>VLOOKUP($Z30,'oddspedia-matches'!$A:$AD,AH$2,0)</f>
        <v>Red</v>
      </c>
      <c r="AI30" t="str">
        <f>VLOOKUP($Z30,'oddspedia-matches'!$A:$AD,AI$2,0)</f>
        <v>Green</v>
      </c>
      <c r="AJ30" t="str">
        <f>VLOOKUP($Z30,'oddspedia-matches'!$A:$AD,AJ$2,0)</f>
        <v>Red</v>
      </c>
      <c r="AK30" t="str">
        <f>VLOOKUP($Z30,'oddspedia-matches'!$A:$AD,AK$2,0)</f>
        <v>Red</v>
      </c>
      <c r="AL30" t="str">
        <f>VLOOKUP($Z30,'oddspedia-matches'!$A:$AD,AL$2,0)</f>
        <v>Red</v>
      </c>
      <c r="AM30" t="str">
        <f>VLOOKUP($Z30,'oddspedia-matches'!$A:$AD,AM$2,0)</f>
        <v>Red</v>
      </c>
      <c r="AN30" t="str">
        <f>VLOOKUP($Z30,'oddspedia-matches'!$A:$AD,AN$2,0)</f>
        <v>Green</v>
      </c>
      <c r="AO30" t="str">
        <f>VLOOKUP($Z30,'oddspedia-matches'!$A:$AD,AO$2,0)</f>
        <v>Green</v>
      </c>
      <c r="AP30" t="str">
        <f>VLOOKUP($Z30,'oddspedia-matches'!$A:$AD,AP$2,0)</f>
        <v>Red</v>
      </c>
      <c r="AQ30" t="str">
        <f>VLOOKUP($Z30,'oddspedia-matches'!$A:$AD,AQ$2,0)</f>
        <v>Green</v>
      </c>
    </row>
    <row r="31" spans="2:43" x14ac:dyDescent="0.25">
      <c r="B31" s="17" t="s">
        <v>457</v>
      </c>
      <c r="C31" s="8" t="s">
        <v>213</v>
      </c>
      <c r="D31" s="18">
        <v>0.83333333333333337</v>
      </c>
      <c r="E31" s="8" t="s">
        <v>236</v>
      </c>
      <c r="F31" s="8" t="s">
        <v>237</v>
      </c>
      <c r="G31" s="19" t="s">
        <v>460</v>
      </c>
      <c r="H31" s="8">
        <v>37.5</v>
      </c>
      <c r="I31" s="8">
        <v>29.8</v>
      </c>
      <c r="J31" s="8">
        <v>32.700000000000003</v>
      </c>
      <c r="K31" s="8">
        <v>67.3</v>
      </c>
      <c r="L31" s="8">
        <v>62.5</v>
      </c>
      <c r="M31" s="8">
        <v>70.2</v>
      </c>
      <c r="N31" s="8">
        <v>21.1</v>
      </c>
      <c r="O31" s="8">
        <v>54.7</v>
      </c>
      <c r="P31" s="8">
        <v>24.2</v>
      </c>
      <c r="Q31" s="8">
        <v>53.1</v>
      </c>
      <c r="R31" s="8">
        <v>72.5</v>
      </c>
      <c r="S31" s="8">
        <v>45.5</v>
      </c>
      <c r="T31" s="8">
        <v>54.5</v>
      </c>
      <c r="U31" s="8">
        <v>59.8</v>
      </c>
      <c r="V31" s="8">
        <v>52.2</v>
      </c>
      <c r="W31" s="8">
        <v>47.8</v>
      </c>
      <c r="X31" t="str">
        <f>VLOOKUP(E31,'Transform table'!A:B,2,0)</f>
        <v>Independiente Petrolero</v>
      </c>
      <c r="Y31" t="str">
        <f>VLOOKUP(F31,'Transform table'!A:B,2,0)</f>
        <v>Real Potosi</v>
      </c>
      <c r="Z31" t="str">
        <f t="shared" si="0"/>
        <v>21/07/2026Independiente PetroleroReal Potosi</v>
      </c>
      <c r="AA31" t="str">
        <f>VLOOKUP($Z31,'oddspedia-matches'!$A:$AD,AA$2,0)</f>
        <v>1 - 2</v>
      </c>
      <c r="AB31" t="str">
        <f>VLOOKUP($Z31,'oddspedia-matches'!$A:$AD,AB$2,0)</f>
        <v>Red</v>
      </c>
      <c r="AC31" t="str">
        <f>VLOOKUP($Z31,'oddspedia-matches'!$A:$AD,AC$2,0)</f>
        <v>Red</v>
      </c>
      <c r="AD31" t="str">
        <f>VLOOKUP($Z31,'oddspedia-matches'!$A:$AD,AD$2,0)</f>
        <v>Green</v>
      </c>
      <c r="AE31" t="str">
        <f>VLOOKUP($Z31,'oddspedia-matches'!$A:$AD,AE$2,0)</f>
        <v>Red</v>
      </c>
      <c r="AF31" t="str">
        <f>VLOOKUP($Z31,'oddspedia-matches'!$A:$AD,AF$2,0)</f>
        <v>Green</v>
      </c>
      <c r="AG31" t="str">
        <f>VLOOKUP($Z31,'oddspedia-matches'!$A:$AD,AG$2,0)</f>
        <v>Green</v>
      </c>
      <c r="AH31" t="str">
        <f>VLOOKUP($Z31,'oddspedia-matches'!$A:$AD,AH$2,0)</f>
        <v>Red</v>
      </c>
      <c r="AI31" t="str">
        <f>VLOOKUP($Z31,'oddspedia-matches'!$A:$AD,AI$2,0)</f>
        <v>Green</v>
      </c>
      <c r="AJ31" t="str">
        <f>VLOOKUP($Z31,'oddspedia-matches'!$A:$AD,AJ$2,0)</f>
        <v>Red</v>
      </c>
      <c r="AK31" t="str">
        <f>VLOOKUP($Z31,'oddspedia-matches'!$A:$AD,AK$2,0)</f>
        <v>Green</v>
      </c>
      <c r="AL31" t="str">
        <f>VLOOKUP($Z31,'oddspedia-matches'!$A:$AD,AL$2,0)</f>
        <v>Green</v>
      </c>
      <c r="AM31" t="str">
        <f>VLOOKUP($Z31,'oddspedia-matches'!$A:$AD,AM$2,0)</f>
        <v>Green</v>
      </c>
      <c r="AN31" t="str">
        <f>VLOOKUP($Z31,'oddspedia-matches'!$A:$AD,AN$2,0)</f>
        <v>Red</v>
      </c>
      <c r="AO31" t="str">
        <f>VLOOKUP($Z31,'oddspedia-matches'!$A:$AD,AO$2,0)</f>
        <v>Green</v>
      </c>
      <c r="AP31" t="str">
        <f>VLOOKUP($Z31,'oddspedia-matches'!$A:$AD,AP$2,0)</f>
        <v>Green</v>
      </c>
      <c r="AQ31" t="str">
        <f>VLOOKUP($Z31,'oddspedia-matches'!$A:$AD,AQ$2,0)</f>
        <v>Red</v>
      </c>
    </row>
    <row r="32" spans="2:43" x14ac:dyDescent="0.25">
      <c r="B32" s="9" t="s">
        <v>452</v>
      </c>
      <c r="C32" s="7" t="s">
        <v>213</v>
      </c>
      <c r="D32" s="20">
        <v>0.875</v>
      </c>
      <c r="E32" s="7" t="s">
        <v>238</v>
      </c>
      <c r="F32" s="7" t="s">
        <v>239</v>
      </c>
      <c r="G32" s="21" t="s">
        <v>462</v>
      </c>
      <c r="H32" s="7">
        <v>43.1</v>
      </c>
      <c r="I32" s="7">
        <v>31.7</v>
      </c>
      <c r="J32" s="7">
        <v>25.1</v>
      </c>
      <c r="K32" s="7">
        <v>74.900000000000006</v>
      </c>
      <c r="L32" s="7">
        <v>56.9</v>
      </c>
      <c r="M32" s="7">
        <v>68.3</v>
      </c>
      <c r="N32" s="7">
        <v>19.5</v>
      </c>
      <c r="O32" s="7">
        <v>55.3</v>
      </c>
      <c r="P32" s="7">
        <v>25.2</v>
      </c>
      <c r="Q32" s="7">
        <v>52.2</v>
      </c>
      <c r="R32" s="7">
        <v>63.3</v>
      </c>
      <c r="S32" s="7">
        <v>35</v>
      </c>
      <c r="T32" s="7">
        <v>65</v>
      </c>
      <c r="U32" s="7">
        <v>70.2</v>
      </c>
      <c r="V32" s="7">
        <v>42.4</v>
      </c>
      <c r="W32" s="7">
        <v>57.6</v>
      </c>
      <c r="X32" t="str">
        <f>VLOOKUP(E32,'Transform table'!A:B,2,0)</f>
        <v>CD Uni Catolica del Ecuador</v>
      </c>
      <c r="Y32" t="str">
        <f>VLOOKUP(F32,'Transform table'!A:B,2,0)</f>
        <v>Barcelona SC</v>
      </c>
      <c r="Z32" t="str">
        <f t="shared" si="0"/>
        <v>21/07/2026CD Uni Catolica del EcuadorBarcelona SC</v>
      </c>
      <c r="AA32" t="str">
        <f>VLOOKUP($Z32,'oddspedia-matches'!$A:$AD,AA$2,0)</f>
        <v>2 - 1</v>
      </c>
      <c r="AB32" t="str">
        <f>VLOOKUP($Z32,'oddspedia-matches'!$A:$AD,AB$2,0)</f>
        <v>Green</v>
      </c>
      <c r="AC32" t="str">
        <f>VLOOKUP($Z32,'oddspedia-matches'!$A:$AD,AC$2,0)</f>
        <v>Red</v>
      </c>
      <c r="AD32" t="str">
        <f>VLOOKUP($Z32,'oddspedia-matches'!$A:$AD,AD$2,0)</f>
        <v>Red</v>
      </c>
      <c r="AE32" t="str">
        <f>VLOOKUP($Z32,'oddspedia-matches'!$A:$AD,AE$2,0)</f>
        <v>Green</v>
      </c>
      <c r="AF32" t="str">
        <f>VLOOKUP($Z32,'oddspedia-matches'!$A:$AD,AF$2,0)</f>
        <v>Red</v>
      </c>
      <c r="AG32" t="str">
        <f>VLOOKUP($Z32,'oddspedia-matches'!$A:$AD,AG$2,0)</f>
        <v>Green</v>
      </c>
      <c r="AH32" t="str">
        <f>VLOOKUP($Z32,'oddspedia-matches'!$A:$AD,AH$2,0)</f>
        <v>Green</v>
      </c>
      <c r="AI32" t="str">
        <f>VLOOKUP($Z32,'oddspedia-matches'!$A:$AD,AI$2,0)</f>
        <v>Red</v>
      </c>
      <c r="AJ32" t="str">
        <f>VLOOKUP($Z32,'oddspedia-matches'!$A:$AD,AJ$2,0)</f>
        <v>Red</v>
      </c>
      <c r="AK32" t="str">
        <f>VLOOKUP($Z32,'oddspedia-matches'!$A:$AD,AK$2,0)</f>
        <v>Green</v>
      </c>
      <c r="AL32" t="str">
        <f>VLOOKUP($Z32,'oddspedia-matches'!$A:$AD,AL$2,0)</f>
        <v>Green</v>
      </c>
      <c r="AM32" t="str">
        <f>VLOOKUP($Z32,'oddspedia-matches'!$A:$AD,AM$2,0)</f>
        <v>Green</v>
      </c>
      <c r="AN32" t="str">
        <f>VLOOKUP($Z32,'oddspedia-matches'!$A:$AD,AN$2,0)</f>
        <v>Red</v>
      </c>
      <c r="AO32" t="str">
        <f>VLOOKUP($Z32,'oddspedia-matches'!$A:$AD,AO$2,0)</f>
        <v>Green</v>
      </c>
      <c r="AP32" t="str">
        <f>VLOOKUP($Z32,'oddspedia-matches'!$A:$AD,AP$2,0)</f>
        <v>Green</v>
      </c>
      <c r="AQ32" t="str">
        <f>VLOOKUP($Z32,'oddspedia-matches'!$A:$AD,AQ$2,0)</f>
        <v>Red</v>
      </c>
    </row>
    <row r="33" spans="2:43" x14ac:dyDescent="0.25">
      <c r="B33" s="17" t="s">
        <v>455</v>
      </c>
      <c r="C33" s="8" t="s">
        <v>213</v>
      </c>
      <c r="D33" s="18">
        <v>0.89930555555555558</v>
      </c>
      <c r="E33" s="8" t="s">
        <v>240</v>
      </c>
      <c r="F33" s="8" t="s">
        <v>241</v>
      </c>
      <c r="G33" s="19" t="s">
        <v>462</v>
      </c>
      <c r="H33" s="8">
        <v>43.1</v>
      </c>
      <c r="I33" s="8">
        <v>30.3</v>
      </c>
      <c r="J33" s="8">
        <v>26.6</v>
      </c>
      <c r="K33" s="8">
        <v>73.400000000000006</v>
      </c>
      <c r="L33" s="8">
        <v>56.9</v>
      </c>
      <c r="M33" s="8">
        <v>69.7</v>
      </c>
      <c r="N33" s="8">
        <v>33.700000000000003</v>
      </c>
      <c r="O33" s="8">
        <v>44.9</v>
      </c>
      <c r="P33" s="8">
        <v>21.4</v>
      </c>
      <c r="Q33" s="8">
        <v>66.8</v>
      </c>
      <c r="R33" s="8">
        <v>68.599999999999994</v>
      </c>
      <c r="S33" s="8">
        <v>40.799999999999997</v>
      </c>
      <c r="T33" s="8">
        <v>59.2</v>
      </c>
      <c r="U33" s="8">
        <v>64.599999999999994</v>
      </c>
      <c r="V33" s="8">
        <v>47.5</v>
      </c>
      <c r="W33" s="8">
        <v>52.5</v>
      </c>
      <c r="X33" t="str">
        <f>VLOOKUP(E33,'Transform table'!A:B,2,0)</f>
        <v>Vila Nova GO</v>
      </c>
      <c r="Y33" t="str">
        <f>VLOOKUP(F33,'Transform table'!A:B,2,0)</f>
        <v>Fortaleza EC</v>
      </c>
      <c r="Z33" t="str">
        <f t="shared" si="0"/>
        <v>21/07/2026Vila Nova GOFortaleza EC</v>
      </c>
      <c r="AA33" t="str">
        <f>VLOOKUP($Z33,'oddspedia-matches'!$A:$AD,AA$2,0)</f>
        <v>2 - 1</v>
      </c>
      <c r="AB33" t="str">
        <f>VLOOKUP($Z33,'oddspedia-matches'!$A:$AD,AB$2,0)</f>
        <v>Green</v>
      </c>
      <c r="AC33" t="str">
        <f>VLOOKUP($Z33,'oddspedia-matches'!$A:$AD,AC$2,0)</f>
        <v>Red</v>
      </c>
      <c r="AD33" t="str">
        <f>VLOOKUP($Z33,'oddspedia-matches'!$A:$AD,AD$2,0)</f>
        <v>Red</v>
      </c>
      <c r="AE33" t="str">
        <f>VLOOKUP($Z33,'oddspedia-matches'!$A:$AD,AE$2,0)</f>
        <v>Green</v>
      </c>
      <c r="AF33" t="str">
        <f>VLOOKUP($Z33,'oddspedia-matches'!$A:$AD,AF$2,0)</f>
        <v>Red</v>
      </c>
      <c r="AG33" t="str">
        <f>VLOOKUP($Z33,'oddspedia-matches'!$A:$AD,AG$2,0)</f>
        <v>Green</v>
      </c>
      <c r="AH33" t="str">
        <f>VLOOKUP($Z33,'oddspedia-matches'!$A:$AD,AH$2,0)</f>
        <v>Green</v>
      </c>
      <c r="AI33" t="str">
        <f>VLOOKUP($Z33,'oddspedia-matches'!$A:$AD,AI$2,0)</f>
        <v>Red</v>
      </c>
      <c r="AJ33" t="str">
        <f>VLOOKUP($Z33,'oddspedia-matches'!$A:$AD,AJ$2,0)</f>
        <v>Red</v>
      </c>
      <c r="AK33" t="str">
        <f>VLOOKUP($Z33,'oddspedia-matches'!$A:$AD,AK$2,0)</f>
        <v>Green</v>
      </c>
      <c r="AL33" t="str">
        <f>VLOOKUP($Z33,'oddspedia-matches'!$A:$AD,AL$2,0)</f>
        <v>Green</v>
      </c>
      <c r="AM33" t="str">
        <f>VLOOKUP($Z33,'oddspedia-matches'!$A:$AD,AM$2,0)</f>
        <v>Green</v>
      </c>
      <c r="AN33" t="str">
        <f>VLOOKUP($Z33,'oddspedia-matches'!$A:$AD,AN$2,0)</f>
        <v>Red</v>
      </c>
      <c r="AO33" t="str">
        <f>VLOOKUP($Z33,'oddspedia-matches'!$A:$AD,AO$2,0)</f>
        <v>Green</v>
      </c>
      <c r="AP33" t="str">
        <f>VLOOKUP($Z33,'oddspedia-matches'!$A:$AD,AP$2,0)</f>
        <v>Green</v>
      </c>
      <c r="AQ33" t="str">
        <f>VLOOKUP($Z33,'oddspedia-matches'!$A:$AD,AQ$2,0)</f>
        <v>Red</v>
      </c>
    </row>
    <row r="34" spans="2:43" x14ac:dyDescent="0.25">
      <c r="B34" s="9" t="s">
        <v>463</v>
      </c>
      <c r="C34" s="7" t="s">
        <v>17</v>
      </c>
      <c r="D34" s="20">
        <v>0.25</v>
      </c>
      <c r="E34" s="7" t="s">
        <v>18</v>
      </c>
      <c r="F34" s="7" t="s">
        <v>19</v>
      </c>
      <c r="G34" s="21"/>
      <c r="H34" s="7">
        <v>43.3</v>
      </c>
      <c r="I34" s="7">
        <v>25.2</v>
      </c>
      <c r="J34" s="7">
        <v>31.5</v>
      </c>
      <c r="K34" s="7">
        <v>68.5</v>
      </c>
      <c r="L34" s="7">
        <v>56.7</v>
      </c>
      <c r="M34" s="7">
        <v>74.8</v>
      </c>
      <c r="N34" s="7">
        <v>32.5</v>
      </c>
      <c r="O34" s="7">
        <v>33.9</v>
      </c>
      <c r="P34" s="7">
        <v>33.6</v>
      </c>
      <c r="Q34" s="7">
        <v>84.8</v>
      </c>
      <c r="R34" s="7">
        <v>91.3</v>
      </c>
      <c r="S34" s="7">
        <v>75.599999999999994</v>
      </c>
      <c r="T34" s="7">
        <v>24.4</v>
      </c>
      <c r="U34" s="7">
        <v>29.4</v>
      </c>
      <c r="V34" s="7">
        <v>75.099999999999994</v>
      </c>
      <c r="W34" s="7">
        <v>24.9</v>
      </c>
      <c r="X34" t="str">
        <f>VLOOKUP(E34,'Transform table'!A:B,2,0)</f>
        <v>Newcastle Olympic Reserves</v>
      </c>
      <c r="Y34" t="str">
        <f>VLOOKUP(F34,'Transform table'!A:B,2,0)</f>
        <v>Belmont Swansea United SC</v>
      </c>
      <c r="Z34" t="str">
        <f t="shared" si="0"/>
        <v>22/07/2026Newcastle Olympic ReservesBelmont Swansea United SC</v>
      </c>
      <c r="AA34" t="e">
        <f>VLOOKUP($Z34,'oddspedia-matches'!$A:$AD,AA$2,0)</f>
        <v>#N/A</v>
      </c>
      <c r="AB34" t="e">
        <f>VLOOKUP($Z34,'oddspedia-matches'!$A:$AD,AB$2,0)</f>
        <v>#N/A</v>
      </c>
      <c r="AC34" t="e">
        <f>VLOOKUP($Z34,'oddspedia-matches'!$A:$AD,AC$2,0)</f>
        <v>#N/A</v>
      </c>
      <c r="AD34" t="e">
        <f>VLOOKUP($Z34,'oddspedia-matches'!$A:$AD,AD$2,0)</f>
        <v>#N/A</v>
      </c>
      <c r="AE34" t="e">
        <f>VLOOKUP($Z34,'oddspedia-matches'!$A:$AD,AE$2,0)</f>
        <v>#N/A</v>
      </c>
      <c r="AF34" t="e">
        <f>VLOOKUP($Z34,'oddspedia-matches'!$A:$AD,AF$2,0)</f>
        <v>#N/A</v>
      </c>
      <c r="AG34" t="e">
        <f>VLOOKUP($Z34,'oddspedia-matches'!$A:$AD,AG$2,0)</f>
        <v>#N/A</v>
      </c>
      <c r="AH34" t="e">
        <f>VLOOKUP($Z34,'oddspedia-matches'!$A:$AD,AH$2,0)</f>
        <v>#N/A</v>
      </c>
      <c r="AI34" t="e">
        <f>VLOOKUP($Z34,'oddspedia-matches'!$A:$AD,AI$2,0)</f>
        <v>#N/A</v>
      </c>
      <c r="AJ34" t="e">
        <f>VLOOKUP($Z34,'oddspedia-matches'!$A:$AD,AJ$2,0)</f>
        <v>#N/A</v>
      </c>
      <c r="AK34" t="e">
        <f>VLOOKUP($Z34,'oddspedia-matches'!$A:$AD,AK$2,0)</f>
        <v>#N/A</v>
      </c>
      <c r="AL34" t="e">
        <f>VLOOKUP($Z34,'oddspedia-matches'!$A:$AD,AL$2,0)</f>
        <v>#N/A</v>
      </c>
      <c r="AM34" t="e">
        <f>VLOOKUP($Z34,'oddspedia-matches'!$A:$AD,AM$2,0)</f>
        <v>#N/A</v>
      </c>
      <c r="AN34" t="e">
        <f>VLOOKUP($Z34,'oddspedia-matches'!$A:$AD,AN$2,0)</f>
        <v>#N/A</v>
      </c>
      <c r="AO34" t="e">
        <f>VLOOKUP($Z34,'oddspedia-matches'!$A:$AD,AO$2,0)</f>
        <v>#N/A</v>
      </c>
      <c r="AP34" t="e">
        <f>VLOOKUP($Z34,'oddspedia-matches'!$A:$AD,AP$2,0)</f>
        <v>#N/A</v>
      </c>
      <c r="AQ34" t="e">
        <f>VLOOKUP($Z34,'oddspedia-matches'!$A:$AD,AQ$2,0)</f>
        <v>#N/A</v>
      </c>
    </row>
    <row r="35" spans="2:43" x14ac:dyDescent="0.25">
      <c r="B35" s="17" t="s">
        <v>445</v>
      </c>
      <c r="C35" s="8" t="s">
        <v>17</v>
      </c>
      <c r="D35" s="18">
        <v>0.27083333333333331</v>
      </c>
      <c r="E35" s="8" t="s">
        <v>21</v>
      </c>
      <c r="F35" s="8" t="s">
        <v>22</v>
      </c>
      <c r="G35" s="19"/>
      <c r="H35" s="8">
        <v>64.099999999999994</v>
      </c>
      <c r="I35" s="8">
        <v>24.1</v>
      </c>
      <c r="J35" s="8">
        <v>11.8</v>
      </c>
      <c r="K35" s="8">
        <v>88.2</v>
      </c>
      <c r="L35" s="8">
        <v>35.9</v>
      </c>
      <c r="M35" s="8">
        <v>75.900000000000006</v>
      </c>
      <c r="N35" s="8">
        <v>56.6</v>
      </c>
      <c r="O35" s="8">
        <v>29.2</v>
      </c>
      <c r="P35" s="8">
        <v>14.2</v>
      </c>
      <c r="Q35" s="8">
        <v>85.5</v>
      </c>
      <c r="R35" s="8">
        <v>93.6</v>
      </c>
      <c r="S35" s="8">
        <v>80.8</v>
      </c>
      <c r="T35" s="8">
        <v>19.2</v>
      </c>
      <c r="U35" s="8">
        <v>26</v>
      </c>
      <c r="V35" s="8">
        <v>71.400000000000006</v>
      </c>
      <c r="W35" s="8">
        <v>28.6</v>
      </c>
      <c r="X35" t="str">
        <f>VLOOKUP(E35,'Transform table'!A:B,2,0)</f>
        <v>Tuggeranong United</v>
      </c>
      <c r="Y35" t="str">
        <f>VLOOKUP(F35,'Transform table'!A:B,2,0)</f>
        <v>Canberra White Eagles</v>
      </c>
      <c r="Z35" t="str">
        <f t="shared" si="0"/>
        <v>22/07/2026Tuggeranong UnitedCanberra White Eagles</v>
      </c>
      <c r="AA35" t="str">
        <f>VLOOKUP($Z35,'oddspedia-matches'!$A:$AD,AA$2,0)</f>
        <v>2 - 1</v>
      </c>
      <c r="AB35" t="str">
        <f>VLOOKUP($Z35,'oddspedia-matches'!$A:$AD,AB$2,0)</f>
        <v>Green</v>
      </c>
      <c r="AC35" t="str">
        <f>VLOOKUP($Z35,'oddspedia-matches'!$A:$AD,AC$2,0)</f>
        <v>Red</v>
      </c>
      <c r="AD35" t="str">
        <f>VLOOKUP($Z35,'oddspedia-matches'!$A:$AD,AD$2,0)</f>
        <v>Red</v>
      </c>
      <c r="AE35" t="str">
        <f>VLOOKUP($Z35,'oddspedia-matches'!$A:$AD,AE$2,0)</f>
        <v>Green</v>
      </c>
      <c r="AF35" t="str">
        <f>VLOOKUP($Z35,'oddspedia-matches'!$A:$AD,AF$2,0)</f>
        <v>Red</v>
      </c>
      <c r="AG35" t="str">
        <f>VLOOKUP($Z35,'oddspedia-matches'!$A:$AD,AG$2,0)</f>
        <v>Green</v>
      </c>
      <c r="AH35" t="str">
        <f>VLOOKUP($Z35,'oddspedia-matches'!$A:$AD,AH$2,0)</f>
        <v>Red</v>
      </c>
      <c r="AI35" t="str">
        <f>VLOOKUP($Z35,'oddspedia-matches'!$A:$AD,AI$2,0)</f>
        <v>Green</v>
      </c>
      <c r="AJ35" t="str">
        <f>VLOOKUP($Z35,'oddspedia-matches'!$A:$AD,AJ$2,0)</f>
        <v>Red</v>
      </c>
      <c r="AK35" t="str">
        <f>VLOOKUP($Z35,'oddspedia-matches'!$A:$AD,AK$2,0)</f>
        <v>Green</v>
      </c>
      <c r="AL35" t="str">
        <f>VLOOKUP($Z35,'oddspedia-matches'!$A:$AD,AL$2,0)</f>
        <v>Green</v>
      </c>
      <c r="AM35" t="str">
        <f>VLOOKUP($Z35,'oddspedia-matches'!$A:$AD,AM$2,0)</f>
        <v>Green</v>
      </c>
      <c r="AN35" t="str">
        <f>VLOOKUP($Z35,'oddspedia-matches'!$A:$AD,AN$2,0)</f>
        <v>Red</v>
      </c>
      <c r="AO35" t="str">
        <f>VLOOKUP($Z35,'oddspedia-matches'!$A:$AD,AO$2,0)</f>
        <v>Green</v>
      </c>
      <c r="AP35" t="str">
        <f>VLOOKUP($Z35,'oddspedia-matches'!$A:$AD,AP$2,0)</f>
        <v>Green</v>
      </c>
      <c r="AQ35" t="str">
        <f>VLOOKUP($Z35,'oddspedia-matches'!$A:$AD,AQ$2,0)</f>
        <v>Red</v>
      </c>
    </row>
    <row r="36" spans="2:43" x14ac:dyDescent="0.25">
      <c r="B36" s="9" t="s">
        <v>464</v>
      </c>
      <c r="C36" s="7" t="s">
        <v>17</v>
      </c>
      <c r="D36" s="20">
        <v>0.30208333333333331</v>
      </c>
      <c r="E36" s="7" t="s">
        <v>23</v>
      </c>
      <c r="F36" s="7" t="s">
        <v>24</v>
      </c>
      <c r="G36" s="21"/>
      <c r="H36" s="7">
        <v>65.5</v>
      </c>
      <c r="I36" s="7">
        <v>26</v>
      </c>
      <c r="J36" s="7">
        <v>8.5</v>
      </c>
      <c r="K36" s="7">
        <v>91.5</v>
      </c>
      <c r="L36" s="7">
        <v>34.5</v>
      </c>
      <c r="M36" s="7">
        <v>74</v>
      </c>
      <c r="N36" s="7">
        <v>60.3</v>
      </c>
      <c r="O36" s="7">
        <v>28.6</v>
      </c>
      <c r="P36" s="7">
        <v>11.1</v>
      </c>
      <c r="Q36" s="7">
        <v>84</v>
      </c>
      <c r="R36" s="7">
        <v>95.2</v>
      </c>
      <c r="S36" s="7">
        <v>84.7</v>
      </c>
      <c r="T36" s="7">
        <v>15.3</v>
      </c>
      <c r="U36" s="7">
        <v>22.1</v>
      </c>
      <c r="V36" s="7">
        <v>72.3</v>
      </c>
      <c r="W36" s="7">
        <v>27.7</v>
      </c>
      <c r="X36" t="str">
        <f>VLOOKUP(E36,'Transform table'!A:B,2,0)</f>
        <v>Launceston City</v>
      </c>
      <c r="Y36" t="str">
        <f>VLOOKUP(F36,'Transform table'!A:B,2,0)</f>
        <v>Launceston United</v>
      </c>
      <c r="Z36" t="str">
        <f t="shared" si="0"/>
        <v>22/07/2026Launceston CityLaunceston United</v>
      </c>
      <c r="AA36" t="str">
        <f>VLOOKUP($Z36,'oddspedia-matches'!$A:$AD,AA$2,0)</f>
        <v>4 - 2</v>
      </c>
      <c r="AB36" t="str">
        <f>VLOOKUP($Z36,'oddspedia-matches'!$A:$AD,AB$2,0)</f>
        <v>Green</v>
      </c>
      <c r="AC36" t="str">
        <f>VLOOKUP($Z36,'oddspedia-matches'!$A:$AD,AC$2,0)</f>
        <v>Red</v>
      </c>
      <c r="AD36" t="str">
        <f>VLOOKUP($Z36,'oddspedia-matches'!$A:$AD,AD$2,0)</f>
        <v>Red</v>
      </c>
      <c r="AE36" t="str">
        <f>VLOOKUP($Z36,'oddspedia-matches'!$A:$AD,AE$2,0)</f>
        <v>Green</v>
      </c>
      <c r="AF36" t="str">
        <f>VLOOKUP($Z36,'oddspedia-matches'!$A:$AD,AF$2,0)</f>
        <v>Red</v>
      </c>
      <c r="AG36" t="str">
        <f>VLOOKUP($Z36,'oddspedia-matches'!$A:$AD,AG$2,0)</f>
        <v>Green</v>
      </c>
      <c r="AH36" t="str">
        <f>VLOOKUP($Z36,'oddspedia-matches'!$A:$AD,AH$2,0)</f>
        <v>Green</v>
      </c>
      <c r="AI36" t="str">
        <f>VLOOKUP($Z36,'oddspedia-matches'!$A:$AD,AI$2,0)</f>
        <v>Red</v>
      </c>
      <c r="AJ36" t="str">
        <f>VLOOKUP($Z36,'oddspedia-matches'!$A:$AD,AJ$2,0)</f>
        <v>Red</v>
      </c>
      <c r="AK36" t="str">
        <f>VLOOKUP($Z36,'oddspedia-matches'!$A:$AD,AK$2,0)</f>
        <v>Green</v>
      </c>
      <c r="AL36" t="str">
        <f>VLOOKUP($Z36,'oddspedia-matches'!$A:$AD,AL$2,0)</f>
        <v>Green</v>
      </c>
      <c r="AM36" t="str">
        <f>VLOOKUP($Z36,'oddspedia-matches'!$A:$AD,AM$2,0)</f>
        <v>Green</v>
      </c>
      <c r="AN36" t="str">
        <f>VLOOKUP($Z36,'oddspedia-matches'!$A:$AD,AN$2,0)</f>
        <v>Red</v>
      </c>
      <c r="AO36" t="str">
        <f>VLOOKUP($Z36,'oddspedia-matches'!$A:$AD,AO$2,0)</f>
        <v>Red</v>
      </c>
      <c r="AP36" t="str">
        <f>VLOOKUP($Z36,'oddspedia-matches'!$A:$AD,AP$2,0)</f>
        <v>Green</v>
      </c>
      <c r="AQ36" t="str">
        <f>VLOOKUP($Z36,'oddspedia-matches'!$A:$AD,AQ$2,0)</f>
        <v>Red</v>
      </c>
    </row>
    <row r="37" spans="2:43" x14ac:dyDescent="0.25">
      <c r="B37" s="17" t="s">
        <v>446</v>
      </c>
      <c r="C37" s="8" t="s">
        <v>17</v>
      </c>
      <c r="D37" s="18">
        <v>0.3125</v>
      </c>
      <c r="E37" s="8" t="s">
        <v>25</v>
      </c>
      <c r="F37" s="8" t="s">
        <v>26</v>
      </c>
      <c r="G37" s="19"/>
      <c r="H37" s="8">
        <v>35.299999999999997</v>
      </c>
      <c r="I37" s="8">
        <v>31.7</v>
      </c>
      <c r="J37" s="8">
        <v>33</v>
      </c>
      <c r="K37" s="8">
        <v>67</v>
      </c>
      <c r="L37" s="8">
        <v>64.7</v>
      </c>
      <c r="M37" s="8">
        <v>68.3</v>
      </c>
      <c r="N37" s="8">
        <v>12.1</v>
      </c>
      <c r="O37" s="8">
        <v>54.7</v>
      </c>
      <c r="P37" s="8">
        <v>33.200000000000003</v>
      </c>
      <c r="Q37" s="8">
        <v>51.6</v>
      </c>
      <c r="R37" s="8">
        <v>66.599999999999994</v>
      </c>
      <c r="S37" s="8">
        <v>38.6</v>
      </c>
      <c r="T37" s="8">
        <v>61.4</v>
      </c>
      <c r="U37" s="8">
        <v>66.400000000000006</v>
      </c>
      <c r="V37" s="8">
        <v>46.6</v>
      </c>
      <c r="W37" s="8">
        <v>53.4</v>
      </c>
      <c r="X37" t="str">
        <f>VLOOKUP(E37,'Transform table'!A:B,2,0)</f>
        <v>Bucheon 1995</v>
      </c>
      <c r="Y37" t="str">
        <f>VLOOKUP(F37,'Transform table'!A:B,2,0)</f>
        <v>Anyang</v>
      </c>
      <c r="Z37" t="str">
        <f t="shared" si="0"/>
        <v>22/07/2026Bucheon 1995Anyang</v>
      </c>
      <c r="AA37" t="str">
        <f>VLOOKUP($Z37,'oddspedia-matches'!$A:$AD,AA$2,0)</f>
        <v>2 - 3</v>
      </c>
      <c r="AB37" t="str">
        <f>VLOOKUP($Z37,'oddspedia-matches'!$A:$AD,AB$2,0)</f>
        <v>Red</v>
      </c>
      <c r="AC37" t="str">
        <f>VLOOKUP($Z37,'oddspedia-matches'!$A:$AD,AC$2,0)</f>
        <v>Red</v>
      </c>
      <c r="AD37" t="str">
        <f>VLOOKUP($Z37,'oddspedia-matches'!$A:$AD,AD$2,0)</f>
        <v>Green</v>
      </c>
      <c r="AE37" t="str">
        <f>VLOOKUP($Z37,'oddspedia-matches'!$A:$AD,AE$2,0)</f>
        <v>Red</v>
      </c>
      <c r="AF37" t="str">
        <f>VLOOKUP($Z37,'oddspedia-matches'!$A:$AD,AF$2,0)</f>
        <v>Green</v>
      </c>
      <c r="AG37" t="str">
        <f>VLOOKUP($Z37,'oddspedia-matches'!$A:$AD,AG$2,0)</f>
        <v>Green</v>
      </c>
      <c r="AH37" t="str">
        <f>VLOOKUP($Z37,'oddspedia-matches'!$A:$AD,AH$2,0)</f>
        <v>Red</v>
      </c>
      <c r="AI37" t="str">
        <f>VLOOKUP($Z37,'oddspedia-matches'!$A:$AD,AI$2,0)</f>
        <v>Green</v>
      </c>
      <c r="AJ37" t="str">
        <f>VLOOKUP($Z37,'oddspedia-matches'!$A:$AD,AJ$2,0)</f>
        <v>Red</v>
      </c>
      <c r="AK37" t="str">
        <f>VLOOKUP($Z37,'oddspedia-matches'!$A:$AD,AK$2,0)</f>
        <v>Green</v>
      </c>
      <c r="AL37" t="str">
        <f>VLOOKUP($Z37,'oddspedia-matches'!$A:$AD,AL$2,0)</f>
        <v>Green</v>
      </c>
      <c r="AM37" t="str">
        <f>VLOOKUP($Z37,'oddspedia-matches'!$A:$AD,AM$2,0)</f>
        <v>Green</v>
      </c>
      <c r="AN37" t="str">
        <f>VLOOKUP($Z37,'oddspedia-matches'!$A:$AD,AN$2,0)</f>
        <v>Red</v>
      </c>
      <c r="AO37" t="str">
        <f>VLOOKUP($Z37,'oddspedia-matches'!$A:$AD,AO$2,0)</f>
        <v>Red</v>
      </c>
      <c r="AP37" t="str">
        <f>VLOOKUP($Z37,'oddspedia-matches'!$A:$AD,AP$2,0)</f>
        <v>Green</v>
      </c>
      <c r="AQ37" t="str">
        <f>VLOOKUP($Z37,'oddspedia-matches'!$A:$AD,AQ$2,0)</f>
        <v>Red</v>
      </c>
    </row>
    <row r="38" spans="2:43" x14ac:dyDescent="0.25">
      <c r="B38" s="9" t="s">
        <v>446</v>
      </c>
      <c r="C38" s="7" t="s">
        <v>17</v>
      </c>
      <c r="D38" s="20">
        <v>0.3125</v>
      </c>
      <c r="E38" s="7" t="s">
        <v>27</v>
      </c>
      <c r="F38" s="7" t="s">
        <v>28</v>
      </c>
      <c r="G38" s="21"/>
      <c r="H38" s="7">
        <v>52.2</v>
      </c>
      <c r="I38" s="7">
        <v>28.9</v>
      </c>
      <c r="J38" s="7">
        <v>19</v>
      </c>
      <c r="K38" s="7">
        <v>81</v>
      </c>
      <c r="L38" s="7">
        <v>47.8</v>
      </c>
      <c r="M38" s="7">
        <v>71.099999999999994</v>
      </c>
      <c r="N38" s="7">
        <v>40.4</v>
      </c>
      <c r="O38" s="7">
        <v>47.4</v>
      </c>
      <c r="P38" s="7">
        <v>12.2</v>
      </c>
      <c r="Q38" s="7">
        <v>60.4</v>
      </c>
      <c r="R38" s="7">
        <v>66.5</v>
      </c>
      <c r="S38" s="7">
        <v>38.6</v>
      </c>
      <c r="T38" s="7">
        <v>61.4</v>
      </c>
      <c r="U38" s="7">
        <v>67.8</v>
      </c>
      <c r="V38" s="7">
        <v>42.6</v>
      </c>
      <c r="W38" s="7">
        <v>57.4</v>
      </c>
      <c r="X38" t="str">
        <f>VLOOKUP(E38,'Transform table'!A:B,2,0)</f>
        <v>FC Seoul</v>
      </c>
      <c r="Y38" t="str">
        <f>VLOOKUP(F38,'Transform table'!A:B,2,0)</f>
        <v>Pohang Steelers</v>
      </c>
      <c r="Z38" t="str">
        <f t="shared" si="0"/>
        <v>22/07/2026FC SeoulPohang Steelers</v>
      </c>
      <c r="AA38" t="str">
        <f>VLOOKUP($Z38,'oddspedia-matches'!$A:$AD,AA$2,0)</f>
        <v>3 - 1</v>
      </c>
      <c r="AB38" t="str">
        <f>VLOOKUP($Z38,'oddspedia-matches'!$A:$AD,AB$2,0)</f>
        <v>Green</v>
      </c>
      <c r="AC38" t="str">
        <f>VLOOKUP($Z38,'oddspedia-matches'!$A:$AD,AC$2,0)</f>
        <v>Red</v>
      </c>
      <c r="AD38" t="str">
        <f>VLOOKUP($Z38,'oddspedia-matches'!$A:$AD,AD$2,0)</f>
        <v>Red</v>
      </c>
      <c r="AE38" t="str">
        <f>VLOOKUP($Z38,'oddspedia-matches'!$A:$AD,AE$2,0)</f>
        <v>Green</v>
      </c>
      <c r="AF38" t="str">
        <f>VLOOKUP($Z38,'oddspedia-matches'!$A:$AD,AF$2,0)</f>
        <v>Red</v>
      </c>
      <c r="AG38" t="str">
        <f>VLOOKUP($Z38,'oddspedia-matches'!$A:$AD,AG$2,0)</f>
        <v>Green</v>
      </c>
      <c r="AH38" t="str">
        <f>VLOOKUP($Z38,'oddspedia-matches'!$A:$AD,AH$2,0)</f>
        <v>Green</v>
      </c>
      <c r="AI38" t="str">
        <f>VLOOKUP($Z38,'oddspedia-matches'!$A:$AD,AI$2,0)</f>
        <v>Red</v>
      </c>
      <c r="AJ38" t="str">
        <f>VLOOKUP($Z38,'oddspedia-matches'!$A:$AD,AJ$2,0)</f>
        <v>Red</v>
      </c>
      <c r="AK38" t="str">
        <f>VLOOKUP($Z38,'oddspedia-matches'!$A:$AD,AK$2,0)</f>
        <v>Green</v>
      </c>
      <c r="AL38" t="str">
        <f>VLOOKUP($Z38,'oddspedia-matches'!$A:$AD,AL$2,0)</f>
        <v>Green</v>
      </c>
      <c r="AM38" t="str">
        <f>VLOOKUP($Z38,'oddspedia-matches'!$A:$AD,AM$2,0)</f>
        <v>Green</v>
      </c>
      <c r="AN38" t="str">
        <f>VLOOKUP($Z38,'oddspedia-matches'!$A:$AD,AN$2,0)</f>
        <v>Red</v>
      </c>
      <c r="AO38" t="str">
        <f>VLOOKUP($Z38,'oddspedia-matches'!$A:$AD,AO$2,0)</f>
        <v>Red</v>
      </c>
      <c r="AP38" t="str">
        <f>VLOOKUP($Z38,'oddspedia-matches'!$A:$AD,AP$2,0)</f>
        <v>Green</v>
      </c>
      <c r="AQ38" t="str">
        <f>VLOOKUP($Z38,'oddspedia-matches'!$A:$AD,AQ$2,0)</f>
        <v>Red</v>
      </c>
    </row>
    <row r="39" spans="2:43" x14ac:dyDescent="0.25">
      <c r="B39" s="17" t="s">
        <v>446</v>
      </c>
      <c r="C39" s="8" t="s">
        <v>17</v>
      </c>
      <c r="D39" s="18">
        <v>0.3125</v>
      </c>
      <c r="E39" s="8" t="s">
        <v>29</v>
      </c>
      <c r="F39" s="8" t="s">
        <v>30</v>
      </c>
      <c r="G39" s="19"/>
      <c r="H39" s="8">
        <v>27.1</v>
      </c>
      <c r="I39" s="8">
        <v>29.7</v>
      </c>
      <c r="J39" s="8">
        <v>43.2</v>
      </c>
      <c r="K39" s="8">
        <v>56.8</v>
      </c>
      <c r="L39" s="8">
        <v>72.900000000000006</v>
      </c>
      <c r="M39" s="8">
        <v>70.3</v>
      </c>
      <c r="N39" s="8">
        <v>22.6</v>
      </c>
      <c r="O39" s="8">
        <v>48.8</v>
      </c>
      <c r="P39" s="8">
        <v>28.6</v>
      </c>
      <c r="Q39" s="8">
        <v>61.7</v>
      </c>
      <c r="R39" s="8">
        <v>73.099999999999994</v>
      </c>
      <c r="S39" s="8">
        <v>46.3</v>
      </c>
      <c r="T39" s="8">
        <v>53.7</v>
      </c>
      <c r="U39" s="8">
        <v>59.4</v>
      </c>
      <c r="V39" s="8">
        <v>52</v>
      </c>
      <c r="W39" s="8">
        <v>48</v>
      </c>
      <c r="X39" t="str">
        <f>VLOOKUP(E39,'Transform table'!A:B,2,0)</f>
        <v>Gwangju</v>
      </c>
      <c r="Y39" t="str">
        <f>VLOOKUP(F39,'Transform table'!A:B,2,0)</f>
        <v>Sangju Sangmu</v>
      </c>
      <c r="Z39" t="str">
        <f t="shared" si="0"/>
        <v>22/07/2026GwangjuSangju Sangmu</v>
      </c>
      <c r="AA39" t="str">
        <f>VLOOKUP($Z39,'oddspedia-matches'!$A:$AD,AA$2,0)</f>
        <v>1 - 1</v>
      </c>
      <c r="AB39" t="str">
        <f>VLOOKUP($Z39,'oddspedia-matches'!$A:$AD,AB$2,0)</f>
        <v>Red</v>
      </c>
      <c r="AC39" t="str">
        <f>VLOOKUP($Z39,'oddspedia-matches'!$A:$AD,AC$2,0)</f>
        <v>Green</v>
      </c>
      <c r="AD39" t="str">
        <f>VLOOKUP($Z39,'oddspedia-matches'!$A:$AD,AD$2,0)</f>
        <v>Red</v>
      </c>
      <c r="AE39" t="str">
        <f>VLOOKUP($Z39,'oddspedia-matches'!$A:$AD,AE$2,0)</f>
        <v>Green</v>
      </c>
      <c r="AF39" t="str">
        <f>VLOOKUP($Z39,'oddspedia-matches'!$A:$AD,AF$2,0)</f>
        <v>Green</v>
      </c>
      <c r="AG39" t="str">
        <f>VLOOKUP($Z39,'oddspedia-matches'!$A:$AD,AG$2,0)</f>
        <v>Red</v>
      </c>
      <c r="AH39" t="str">
        <f>VLOOKUP($Z39,'oddspedia-matches'!$A:$AD,AH$2,0)</f>
        <v>Red</v>
      </c>
      <c r="AI39" t="str">
        <f>VLOOKUP($Z39,'oddspedia-matches'!$A:$AD,AI$2,0)</f>
        <v>Green</v>
      </c>
      <c r="AJ39" t="str">
        <f>VLOOKUP($Z39,'oddspedia-matches'!$A:$AD,AJ$2,0)</f>
        <v>Red</v>
      </c>
      <c r="AK39" t="str">
        <f>VLOOKUP($Z39,'oddspedia-matches'!$A:$AD,AK$2,0)</f>
        <v>Green</v>
      </c>
      <c r="AL39" t="str">
        <f>VLOOKUP($Z39,'oddspedia-matches'!$A:$AD,AL$2,0)</f>
        <v>Green</v>
      </c>
      <c r="AM39" t="str">
        <f>VLOOKUP($Z39,'oddspedia-matches'!$A:$AD,AM$2,0)</f>
        <v>Red</v>
      </c>
      <c r="AN39" t="str">
        <f>VLOOKUP($Z39,'oddspedia-matches'!$A:$AD,AN$2,0)</f>
        <v>Green</v>
      </c>
      <c r="AO39" t="str">
        <f>VLOOKUP($Z39,'oddspedia-matches'!$A:$AD,AO$2,0)</f>
        <v>Green</v>
      </c>
      <c r="AP39" t="str">
        <f>VLOOKUP($Z39,'oddspedia-matches'!$A:$AD,AP$2,0)</f>
        <v>Green</v>
      </c>
      <c r="AQ39" t="str">
        <f>VLOOKUP($Z39,'oddspedia-matches'!$A:$AD,AQ$2,0)</f>
        <v>Red</v>
      </c>
    </row>
    <row r="40" spans="2:43" x14ac:dyDescent="0.25">
      <c r="B40" s="9" t="s">
        <v>465</v>
      </c>
      <c r="C40" s="7" t="s">
        <v>17</v>
      </c>
      <c r="D40" s="20">
        <v>0.58333333333333337</v>
      </c>
      <c r="E40" s="7" t="s">
        <v>31</v>
      </c>
      <c r="F40" s="7" t="s">
        <v>32</v>
      </c>
      <c r="G40" s="21"/>
      <c r="H40" s="7">
        <v>63.3</v>
      </c>
      <c r="I40" s="7">
        <v>22.6</v>
      </c>
      <c r="J40" s="7">
        <v>14.1</v>
      </c>
      <c r="K40" s="7">
        <v>85.9</v>
      </c>
      <c r="L40" s="7">
        <v>36.700000000000003</v>
      </c>
      <c r="M40" s="7">
        <v>77.400000000000006</v>
      </c>
      <c r="N40" s="7">
        <v>53.2</v>
      </c>
      <c r="O40" s="7">
        <v>33.6</v>
      </c>
      <c r="P40" s="7">
        <v>13.2</v>
      </c>
      <c r="Q40" s="7">
        <v>78.900000000000006</v>
      </c>
      <c r="R40" s="7">
        <v>86.7</v>
      </c>
      <c r="S40" s="7">
        <v>67.099999999999994</v>
      </c>
      <c r="T40" s="7">
        <v>32.9</v>
      </c>
      <c r="U40" s="7">
        <v>40.9</v>
      </c>
      <c r="V40" s="7">
        <v>60.9</v>
      </c>
      <c r="W40" s="7">
        <v>39.1</v>
      </c>
      <c r="X40" t="str">
        <f>VLOOKUP(E40,'Transform table'!A:B,2,0)</f>
        <v>Bodo/Glimt</v>
      </c>
      <c r="Y40" t="str">
        <f>VLOOKUP(F40,'Transform table'!A:B,2,0)</f>
        <v>HamKam</v>
      </c>
      <c r="Z40" t="str">
        <f t="shared" si="0"/>
        <v>22/07/2026Bodo/GlimtHamKam</v>
      </c>
      <c r="AA40" t="str">
        <f>VLOOKUP($Z40,'oddspedia-matches'!$A:$AD,AA$2,0)</f>
        <v>3 - 0</v>
      </c>
      <c r="AB40" t="str">
        <f>VLOOKUP($Z40,'oddspedia-matches'!$A:$AD,AB$2,0)</f>
        <v>Green</v>
      </c>
      <c r="AC40" t="str">
        <f>VLOOKUP($Z40,'oddspedia-matches'!$A:$AD,AC$2,0)</f>
        <v>Red</v>
      </c>
      <c r="AD40" t="str">
        <f>VLOOKUP($Z40,'oddspedia-matches'!$A:$AD,AD$2,0)</f>
        <v>Red</v>
      </c>
      <c r="AE40" t="str">
        <f>VLOOKUP($Z40,'oddspedia-matches'!$A:$AD,AE$2,0)</f>
        <v>Green</v>
      </c>
      <c r="AF40" t="str">
        <f>VLOOKUP($Z40,'oddspedia-matches'!$A:$AD,AF$2,0)</f>
        <v>Red</v>
      </c>
      <c r="AG40" t="str">
        <f>VLOOKUP($Z40,'oddspedia-matches'!$A:$AD,AG$2,0)</f>
        <v>Green</v>
      </c>
      <c r="AH40" t="str">
        <f>VLOOKUP($Z40,'oddspedia-matches'!$A:$AD,AH$2,0)</f>
        <v>Green</v>
      </c>
      <c r="AI40" t="str">
        <f>VLOOKUP($Z40,'oddspedia-matches'!$A:$AD,AI$2,0)</f>
        <v>Red</v>
      </c>
      <c r="AJ40" t="str">
        <f>VLOOKUP($Z40,'oddspedia-matches'!$A:$AD,AJ$2,0)</f>
        <v>Red</v>
      </c>
      <c r="AK40" t="str">
        <f>VLOOKUP($Z40,'oddspedia-matches'!$A:$AD,AK$2,0)</f>
        <v>Green</v>
      </c>
      <c r="AL40" t="str">
        <f>VLOOKUP($Z40,'oddspedia-matches'!$A:$AD,AL$2,0)</f>
        <v>Green</v>
      </c>
      <c r="AM40" t="str">
        <f>VLOOKUP($Z40,'oddspedia-matches'!$A:$AD,AM$2,0)</f>
        <v>Green</v>
      </c>
      <c r="AN40" t="str">
        <f>VLOOKUP($Z40,'oddspedia-matches'!$A:$AD,AN$2,0)</f>
        <v>Red</v>
      </c>
      <c r="AO40" t="str">
        <f>VLOOKUP($Z40,'oddspedia-matches'!$A:$AD,AO$2,0)</f>
        <v>Green</v>
      </c>
      <c r="AP40" t="str">
        <f>VLOOKUP($Z40,'oddspedia-matches'!$A:$AD,AP$2,0)</f>
        <v>Red</v>
      </c>
      <c r="AQ40" t="str">
        <f>VLOOKUP($Z40,'oddspedia-matches'!$A:$AD,AQ$2,0)</f>
        <v>Green</v>
      </c>
    </row>
    <row r="41" spans="2:43" x14ac:dyDescent="0.25">
      <c r="B41" s="17" t="s">
        <v>465</v>
      </c>
      <c r="C41" s="8" t="s">
        <v>17</v>
      </c>
      <c r="D41" s="18">
        <v>0.58333333333333337</v>
      </c>
      <c r="E41" s="8" t="s">
        <v>33</v>
      </c>
      <c r="F41" s="8" t="s">
        <v>34</v>
      </c>
      <c r="G41" s="19"/>
      <c r="H41" s="8">
        <v>36.299999999999997</v>
      </c>
      <c r="I41" s="8">
        <v>27.4</v>
      </c>
      <c r="J41" s="8">
        <v>36.200000000000003</v>
      </c>
      <c r="K41" s="8">
        <v>63.8</v>
      </c>
      <c r="L41" s="8">
        <v>63.7</v>
      </c>
      <c r="M41" s="8">
        <v>72.599999999999994</v>
      </c>
      <c r="N41" s="8">
        <v>26.6</v>
      </c>
      <c r="O41" s="8">
        <v>39.1</v>
      </c>
      <c r="P41" s="8">
        <v>34.299999999999997</v>
      </c>
      <c r="Q41" s="8">
        <v>76.599999999999994</v>
      </c>
      <c r="R41" s="8">
        <v>81.2</v>
      </c>
      <c r="S41" s="8">
        <v>57.7</v>
      </c>
      <c r="T41" s="8">
        <v>42.3</v>
      </c>
      <c r="U41" s="8">
        <v>47.9</v>
      </c>
      <c r="V41" s="8">
        <v>61.7</v>
      </c>
      <c r="W41" s="8">
        <v>38.299999999999997</v>
      </c>
      <c r="X41" t="e">
        <f>VLOOKUP(E41,'Transform table'!A:B,2,0)</f>
        <v>#N/A</v>
      </c>
      <c r="Y41" t="str">
        <f>VLOOKUP(F41,'Transform table'!A:B,2,0)</f>
        <v>Viking</v>
      </c>
      <c r="Z41" t="e">
        <f t="shared" si="0"/>
        <v>#N/A</v>
      </c>
      <c r="AA41" t="e">
        <f>VLOOKUP($Z41,'oddspedia-matches'!$A:$AD,AA$2,0)</f>
        <v>#N/A</v>
      </c>
      <c r="AB41" t="e">
        <f>VLOOKUP($Z41,'oddspedia-matches'!$A:$AD,AB$2,0)</f>
        <v>#N/A</v>
      </c>
      <c r="AC41" t="e">
        <f>VLOOKUP($Z41,'oddspedia-matches'!$A:$AD,AC$2,0)</f>
        <v>#N/A</v>
      </c>
      <c r="AD41" t="e">
        <f>VLOOKUP($Z41,'oddspedia-matches'!$A:$AD,AD$2,0)</f>
        <v>#N/A</v>
      </c>
      <c r="AE41" t="e">
        <f>VLOOKUP($Z41,'oddspedia-matches'!$A:$AD,AE$2,0)</f>
        <v>#N/A</v>
      </c>
      <c r="AF41" t="e">
        <f>VLOOKUP($Z41,'oddspedia-matches'!$A:$AD,AF$2,0)</f>
        <v>#N/A</v>
      </c>
      <c r="AG41" t="e">
        <f>VLOOKUP($Z41,'oddspedia-matches'!$A:$AD,AG$2,0)</f>
        <v>#N/A</v>
      </c>
      <c r="AH41" t="e">
        <f>VLOOKUP($Z41,'oddspedia-matches'!$A:$AD,AH$2,0)</f>
        <v>#N/A</v>
      </c>
      <c r="AI41" t="e">
        <f>VLOOKUP($Z41,'oddspedia-matches'!$A:$AD,AI$2,0)</f>
        <v>#N/A</v>
      </c>
      <c r="AJ41" t="e">
        <f>VLOOKUP($Z41,'oddspedia-matches'!$A:$AD,AJ$2,0)</f>
        <v>#N/A</v>
      </c>
      <c r="AK41" t="e">
        <f>VLOOKUP($Z41,'oddspedia-matches'!$A:$AD,AK$2,0)</f>
        <v>#N/A</v>
      </c>
      <c r="AL41" t="e">
        <f>VLOOKUP($Z41,'oddspedia-matches'!$A:$AD,AL$2,0)</f>
        <v>#N/A</v>
      </c>
      <c r="AM41" t="e">
        <f>VLOOKUP($Z41,'oddspedia-matches'!$A:$AD,AM$2,0)</f>
        <v>#N/A</v>
      </c>
      <c r="AN41" t="e">
        <f>VLOOKUP($Z41,'oddspedia-matches'!$A:$AD,AN$2,0)</f>
        <v>#N/A</v>
      </c>
      <c r="AO41" t="e">
        <f>VLOOKUP($Z41,'oddspedia-matches'!$A:$AD,AO$2,0)</f>
        <v>#N/A</v>
      </c>
      <c r="AP41" t="e">
        <f>VLOOKUP($Z41,'oddspedia-matches'!$A:$AD,AP$2,0)</f>
        <v>#N/A</v>
      </c>
      <c r="AQ41" t="e">
        <f>VLOOKUP($Z41,'oddspedia-matches'!$A:$AD,AQ$2,0)</f>
        <v>#N/A</v>
      </c>
    </row>
    <row r="42" spans="2:43" x14ac:dyDescent="0.25">
      <c r="B42" s="9" t="s">
        <v>452</v>
      </c>
      <c r="C42" s="7" t="s">
        <v>17</v>
      </c>
      <c r="D42" s="20">
        <v>0.66666666666666663</v>
      </c>
      <c r="E42" s="7" t="s">
        <v>35</v>
      </c>
      <c r="F42" s="7" t="s">
        <v>36</v>
      </c>
      <c r="G42" s="21"/>
      <c r="H42" s="7">
        <v>44.3</v>
      </c>
      <c r="I42" s="7">
        <v>31.2</v>
      </c>
      <c r="J42" s="7">
        <v>24.4</v>
      </c>
      <c r="K42" s="7">
        <v>75.599999999999994</v>
      </c>
      <c r="L42" s="7">
        <v>55.7</v>
      </c>
      <c r="M42" s="7">
        <v>68.8</v>
      </c>
      <c r="N42" s="7">
        <v>32</v>
      </c>
      <c r="O42" s="7">
        <v>51.5</v>
      </c>
      <c r="P42" s="7">
        <v>16.399999999999999</v>
      </c>
      <c r="Q42" s="7">
        <v>56.6</v>
      </c>
      <c r="R42" s="7">
        <v>64.400000000000006</v>
      </c>
      <c r="S42" s="7">
        <v>36.1</v>
      </c>
      <c r="T42" s="7">
        <v>63.9</v>
      </c>
      <c r="U42" s="7">
        <v>69.2</v>
      </c>
      <c r="V42" s="7">
        <v>43.1</v>
      </c>
      <c r="W42" s="7">
        <v>56.9</v>
      </c>
      <c r="X42" t="str">
        <f>VLOOKUP(E42,'Transform table'!A:B,2,0)</f>
        <v>CSD Macara</v>
      </c>
      <c r="Y42" t="str">
        <f>VLOOKUP(F42,'Transform table'!A:B,2,0)</f>
        <v>Deportivo Cuenca</v>
      </c>
      <c r="Z42" t="str">
        <f t="shared" si="0"/>
        <v>22/07/2026CSD MacaraDeportivo Cuenca</v>
      </c>
      <c r="AA42" t="str">
        <f>VLOOKUP($Z42,'oddspedia-matches'!$A:$AD,AA$2,0)</f>
        <v>3 - 0</v>
      </c>
      <c r="AB42" t="str">
        <f>VLOOKUP($Z42,'oddspedia-matches'!$A:$AD,AB$2,0)</f>
        <v>Green</v>
      </c>
      <c r="AC42" t="str">
        <f>VLOOKUP($Z42,'oddspedia-matches'!$A:$AD,AC$2,0)</f>
        <v>Red</v>
      </c>
      <c r="AD42" t="str">
        <f>VLOOKUP($Z42,'oddspedia-matches'!$A:$AD,AD$2,0)</f>
        <v>Red</v>
      </c>
      <c r="AE42" t="str">
        <f>VLOOKUP($Z42,'oddspedia-matches'!$A:$AD,AE$2,0)</f>
        <v>Green</v>
      </c>
      <c r="AF42" t="str">
        <f>VLOOKUP($Z42,'oddspedia-matches'!$A:$AD,AF$2,0)</f>
        <v>Red</v>
      </c>
      <c r="AG42" t="str">
        <f>VLOOKUP($Z42,'oddspedia-matches'!$A:$AD,AG$2,0)</f>
        <v>Green</v>
      </c>
      <c r="AH42" t="str">
        <f>VLOOKUP($Z42,'oddspedia-matches'!$A:$AD,AH$2,0)</f>
        <v>Green</v>
      </c>
      <c r="AI42" t="str">
        <f>VLOOKUP($Z42,'oddspedia-matches'!$A:$AD,AI$2,0)</f>
        <v>Red</v>
      </c>
      <c r="AJ42" t="str">
        <f>VLOOKUP($Z42,'oddspedia-matches'!$A:$AD,AJ$2,0)</f>
        <v>Red</v>
      </c>
      <c r="AK42" t="str">
        <f>VLOOKUP($Z42,'oddspedia-matches'!$A:$AD,AK$2,0)</f>
        <v>Green</v>
      </c>
      <c r="AL42" t="str">
        <f>VLOOKUP($Z42,'oddspedia-matches'!$A:$AD,AL$2,0)</f>
        <v>Green</v>
      </c>
      <c r="AM42" t="str">
        <f>VLOOKUP($Z42,'oddspedia-matches'!$A:$AD,AM$2,0)</f>
        <v>Green</v>
      </c>
      <c r="AN42" t="str">
        <f>VLOOKUP($Z42,'oddspedia-matches'!$A:$AD,AN$2,0)</f>
        <v>Red</v>
      </c>
      <c r="AO42" t="str">
        <f>VLOOKUP($Z42,'oddspedia-matches'!$A:$AD,AO$2,0)</f>
        <v>Green</v>
      </c>
      <c r="AP42" t="str">
        <f>VLOOKUP($Z42,'oddspedia-matches'!$A:$AD,AP$2,0)</f>
        <v>Red</v>
      </c>
      <c r="AQ42" t="str">
        <f>VLOOKUP($Z42,'oddspedia-matches'!$A:$AD,AQ$2,0)</f>
        <v>Green</v>
      </c>
    </row>
    <row r="43" spans="2:43" x14ac:dyDescent="0.25">
      <c r="B43" s="17" t="s">
        <v>452</v>
      </c>
      <c r="C43" s="8" t="s">
        <v>17</v>
      </c>
      <c r="D43" s="18">
        <v>0.77083333333333337</v>
      </c>
      <c r="E43" s="8" t="s">
        <v>37</v>
      </c>
      <c r="F43" s="8" t="s">
        <v>38</v>
      </c>
      <c r="G43" s="19"/>
      <c r="H43" s="8">
        <v>62.4</v>
      </c>
      <c r="I43" s="8">
        <v>23.4</v>
      </c>
      <c r="J43" s="8">
        <v>14.2</v>
      </c>
      <c r="K43" s="8">
        <v>85.8</v>
      </c>
      <c r="L43" s="8">
        <v>37.6</v>
      </c>
      <c r="M43" s="8">
        <v>76.599999999999994</v>
      </c>
      <c r="N43" s="8">
        <v>44</v>
      </c>
      <c r="O43" s="8">
        <v>41.1</v>
      </c>
      <c r="P43" s="8">
        <v>14.8</v>
      </c>
      <c r="Q43" s="8">
        <v>69.8</v>
      </c>
      <c r="R43" s="8">
        <v>79.400000000000006</v>
      </c>
      <c r="S43" s="8">
        <v>55.3</v>
      </c>
      <c r="T43" s="8">
        <v>44.7</v>
      </c>
      <c r="U43" s="8">
        <v>53.1</v>
      </c>
      <c r="V43" s="8">
        <v>51.6</v>
      </c>
      <c r="W43" s="8">
        <v>48.4</v>
      </c>
      <c r="X43" t="str">
        <f>VLOOKUP(E43,'Transform table'!A:B,2,0)</f>
        <v>Independiente del Valle</v>
      </c>
      <c r="Y43" t="str">
        <f>VLOOKUP(F43,'Transform table'!A:B,2,0)</f>
        <v>Tecnico Universitario</v>
      </c>
      <c r="Z43" t="str">
        <f t="shared" si="0"/>
        <v>22/07/2026Independiente del ValleTecnico Universitario</v>
      </c>
      <c r="AA43" t="str">
        <f>VLOOKUP($Z43,'oddspedia-matches'!$A:$AD,AA$2,0)</f>
        <v>3 - 0</v>
      </c>
      <c r="AB43" t="str">
        <f>VLOOKUP($Z43,'oddspedia-matches'!$A:$AD,AB$2,0)</f>
        <v>Green</v>
      </c>
      <c r="AC43" t="str">
        <f>VLOOKUP($Z43,'oddspedia-matches'!$A:$AD,AC$2,0)</f>
        <v>Red</v>
      </c>
      <c r="AD43" t="str">
        <f>VLOOKUP($Z43,'oddspedia-matches'!$A:$AD,AD$2,0)</f>
        <v>Red</v>
      </c>
      <c r="AE43" t="str">
        <f>VLOOKUP($Z43,'oddspedia-matches'!$A:$AD,AE$2,0)</f>
        <v>Green</v>
      </c>
      <c r="AF43" t="str">
        <f>VLOOKUP($Z43,'oddspedia-matches'!$A:$AD,AF$2,0)</f>
        <v>Red</v>
      </c>
      <c r="AG43" t="str">
        <f>VLOOKUP($Z43,'oddspedia-matches'!$A:$AD,AG$2,0)</f>
        <v>Green</v>
      </c>
      <c r="AH43" t="str">
        <f>VLOOKUP($Z43,'oddspedia-matches'!$A:$AD,AH$2,0)</f>
        <v>Green</v>
      </c>
      <c r="AI43" t="str">
        <f>VLOOKUP($Z43,'oddspedia-matches'!$A:$AD,AI$2,0)</f>
        <v>Red</v>
      </c>
      <c r="AJ43" t="str">
        <f>VLOOKUP($Z43,'oddspedia-matches'!$A:$AD,AJ$2,0)</f>
        <v>Red</v>
      </c>
      <c r="AK43" t="str">
        <f>VLOOKUP($Z43,'oddspedia-matches'!$A:$AD,AK$2,0)</f>
        <v>Green</v>
      </c>
      <c r="AL43" t="str">
        <f>VLOOKUP($Z43,'oddspedia-matches'!$A:$AD,AL$2,0)</f>
        <v>Green</v>
      </c>
      <c r="AM43" t="str">
        <f>VLOOKUP($Z43,'oddspedia-matches'!$A:$AD,AM$2,0)</f>
        <v>Green</v>
      </c>
      <c r="AN43" t="str">
        <f>VLOOKUP($Z43,'oddspedia-matches'!$A:$AD,AN$2,0)</f>
        <v>Red</v>
      </c>
      <c r="AO43" t="str">
        <f>VLOOKUP($Z43,'oddspedia-matches'!$A:$AD,AO$2,0)</f>
        <v>Green</v>
      </c>
      <c r="AP43" t="str">
        <f>VLOOKUP($Z43,'oddspedia-matches'!$A:$AD,AP$2,0)</f>
        <v>Red</v>
      </c>
      <c r="AQ43" t="str">
        <f>VLOOKUP($Z43,'oddspedia-matches'!$A:$AD,AQ$2,0)</f>
        <v>Green</v>
      </c>
    </row>
    <row r="44" spans="2:43" x14ac:dyDescent="0.25">
      <c r="B44" s="9" t="s">
        <v>454</v>
      </c>
      <c r="C44" s="7" t="s">
        <v>17</v>
      </c>
      <c r="D44" s="20">
        <v>0.8125</v>
      </c>
      <c r="E44" s="7" t="s">
        <v>39</v>
      </c>
      <c r="F44" s="7" t="s">
        <v>40</v>
      </c>
      <c r="G44" s="21"/>
      <c r="H44" s="7">
        <v>32.4</v>
      </c>
      <c r="I44" s="7">
        <v>30.2</v>
      </c>
      <c r="J44" s="7">
        <v>37.4</v>
      </c>
      <c r="K44" s="7">
        <v>62.6</v>
      </c>
      <c r="L44" s="7">
        <v>67.599999999999994</v>
      </c>
      <c r="M44" s="7">
        <v>69.8</v>
      </c>
      <c r="N44" s="7">
        <v>24.9</v>
      </c>
      <c r="O44" s="7">
        <v>44.7</v>
      </c>
      <c r="P44" s="7">
        <v>30.4</v>
      </c>
      <c r="Q44" s="7">
        <v>68</v>
      </c>
      <c r="R44" s="7">
        <v>71.900000000000006</v>
      </c>
      <c r="S44" s="7">
        <v>44.9</v>
      </c>
      <c r="T44" s="7">
        <v>55.1</v>
      </c>
      <c r="U44" s="7">
        <v>60.5</v>
      </c>
      <c r="V44" s="7">
        <v>51.6</v>
      </c>
      <c r="W44" s="7">
        <v>48.4</v>
      </c>
      <c r="X44" t="str">
        <f>VLOOKUP(E44,'Transform table'!A:B,2,0)</f>
        <v>Coritiba PR</v>
      </c>
      <c r="Y44" t="str">
        <f>VLOOKUP(F44,'Transform table'!A:B,2,0)</f>
        <v>Palmeiras</v>
      </c>
      <c r="Z44" t="str">
        <f t="shared" si="0"/>
        <v>22/07/2026Coritiba PRPalmeiras</v>
      </c>
      <c r="AA44" t="str">
        <f>VLOOKUP($Z44,'oddspedia-matches'!$A:$AD,AA$2,0)</f>
        <v>1 - 3</v>
      </c>
      <c r="AB44" t="str">
        <f>VLOOKUP($Z44,'oddspedia-matches'!$A:$AD,AB$2,0)</f>
        <v>Red</v>
      </c>
      <c r="AC44" t="str">
        <f>VLOOKUP($Z44,'oddspedia-matches'!$A:$AD,AC$2,0)</f>
        <v>Red</v>
      </c>
      <c r="AD44" t="str">
        <f>VLOOKUP($Z44,'oddspedia-matches'!$A:$AD,AD$2,0)</f>
        <v>Green</v>
      </c>
      <c r="AE44" t="str">
        <f>VLOOKUP($Z44,'oddspedia-matches'!$A:$AD,AE$2,0)</f>
        <v>Red</v>
      </c>
      <c r="AF44" t="str">
        <f>VLOOKUP($Z44,'oddspedia-matches'!$A:$AD,AF$2,0)</f>
        <v>Green</v>
      </c>
      <c r="AG44" t="str">
        <f>VLOOKUP($Z44,'oddspedia-matches'!$A:$AD,AG$2,0)</f>
        <v>Green</v>
      </c>
      <c r="AH44" t="str">
        <f>VLOOKUP($Z44,'oddspedia-matches'!$A:$AD,AH$2,0)</f>
        <v>Red</v>
      </c>
      <c r="AI44" t="str">
        <f>VLOOKUP($Z44,'oddspedia-matches'!$A:$AD,AI$2,0)</f>
        <v>Red</v>
      </c>
      <c r="AJ44" t="str">
        <f>VLOOKUP($Z44,'oddspedia-matches'!$A:$AD,AJ$2,0)</f>
        <v>Green</v>
      </c>
      <c r="AK44" t="str">
        <f>VLOOKUP($Z44,'oddspedia-matches'!$A:$AD,AK$2,0)</f>
        <v>Green</v>
      </c>
      <c r="AL44" t="str">
        <f>VLOOKUP($Z44,'oddspedia-matches'!$A:$AD,AL$2,0)</f>
        <v>Green</v>
      </c>
      <c r="AM44" t="str">
        <f>VLOOKUP($Z44,'oddspedia-matches'!$A:$AD,AM$2,0)</f>
        <v>Green</v>
      </c>
      <c r="AN44" t="str">
        <f>VLOOKUP($Z44,'oddspedia-matches'!$A:$AD,AN$2,0)</f>
        <v>Red</v>
      </c>
      <c r="AO44" t="str">
        <f>VLOOKUP($Z44,'oddspedia-matches'!$A:$AD,AO$2,0)</f>
        <v>Red</v>
      </c>
      <c r="AP44" t="str">
        <f>VLOOKUP($Z44,'oddspedia-matches'!$A:$AD,AP$2,0)</f>
        <v>Green</v>
      </c>
      <c r="AQ44" t="str">
        <f>VLOOKUP($Z44,'oddspedia-matches'!$A:$AD,AQ$2,0)</f>
        <v>Red</v>
      </c>
    </row>
    <row r="45" spans="2:43" x14ac:dyDescent="0.25">
      <c r="B45" s="17" t="s">
        <v>455</v>
      </c>
      <c r="C45" s="8" t="s">
        <v>17</v>
      </c>
      <c r="D45" s="18">
        <v>0.8125</v>
      </c>
      <c r="E45" s="8" t="s">
        <v>41</v>
      </c>
      <c r="F45" s="8" t="s">
        <v>42</v>
      </c>
      <c r="G45" s="19"/>
      <c r="H45" s="8">
        <v>42.8</v>
      </c>
      <c r="I45" s="8">
        <v>28.3</v>
      </c>
      <c r="J45" s="8">
        <v>28.9</v>
      </c>
      <c r="K45" s="8">
        <v>71.099999999999994</v>
      </c>
      <c r="L45" s="8">
        <v>57.2</v>
      </c>
      <c r="M45" s="8">
        <v>71.7</v>
      </c>
      <c r="N45" s="8">
        <v>30.7</v>
      </c>
      <c r="O45" s="8">
        <v>43.9</v>
      </c>
      <c r="P45" s="8">
        <v>25.3</v>
      </c>
      <c r="Q45" s="8">
        <v>68.900000000000006</v>
      </c>
      <c r="R45" s="8">
        <v>76.099999999999994</v>
      </c>
      <c r="S45" s="8">
        <v>50.4</v>
      </c>
      <c r="T45" s="8">
        <v>49.6</v>
      </c>
      <c r="U45" s="8">
        <v>55.4</v>
      </c>
      <c r="V45" s="8">
        <v>55.4</v>
      </c>
      <c r="W45" s="8">
        <v>44.6</v>
      </c>
      <c r="X45" t="str">
        <f>VLOOKUP(E45,'Transform table'!A:B,2,0)</f>
        <v>Ceara</v>
      </c>
      <c r="Y45" t="str">
        <f>VLOOKUP(F45,'Transform table'!A:B,2,0)</f>
        <v>Clube de Regatas Brasil</v>
      </c>
      <c r="Z45" t="str">
        <f t="shared" si="0"/>
        <v>22/07/2026CearaClube de Regatas Brasil</v>
      </c>
      <c r="AA45" t="str">
        <f>VLOOKUP($Z45,'oddspedia-matches'!$A:$AD,AA$2,0)</f>
        <v>0 - 1</v>
      </c>
      <c r="AB45" t="str">
        <f>VLOOKUP($Z45,'oddspedia-matches'!$A:$AD,AB$2,0)</f>
        <v>Red</v>
      </c>
      <c r="AC45" t="str">
        <f>VLOOKUP($Z45,'oddspedia-matches'!$A:$AD,AC$2,0)</f>
        <v>Red</v>
      </c>
      <c r="AD45" t="str">
        <f>VLOOKUP($Z45,'oddspedia-matches'!$A:$AD,AD$2,0)</f>
        <v>Green</v>
      </c>
      <c r="AE45" t="str">
        <f>VLOOKUP($Z45,'oddspedia-matches'!$A:$AD,AE$2,0)</f>
        <v>Red</v>
      </c>
      <c r="AF45" t="str">
        <f>VLOOKUP($Z45,'oddspedia-matches'!$A:$AD,AF$2,0)</f>
        <v>Green</v>
      </c>
      <c r="AG45" t="str">
        <f>VLOOKUP($Z45,'oddspedia-matches'!$A:$AD,AG$2,0)</f>
        <v>Green</v>
      </c>
      <c r="AH45" t="str">
        <f>VLOOKUP($Z45,'oddspedia-matches'!$A:$AD,AH$2,0)</f>
        <v>Red</v>
      </c>
      <c r="AI45" t="str">
        <f>VLOOKUP($Z45,'oddspedia-matches'!$A:$AD,AI$2,0)</f>
        <v>Red</v>
      </c>
      <c r="AJ45" t="str">
        <f>VLOOKUP($Z45,'oddspedia-matches'!$A:$AD,AJ$2,0)</f>
        <v>Green</v>
      </c>
      <c r="AK45" t="str">
        <f>VLOOKUP($Z45,'oddspedia-matches'!$A:$AD,AK$2,0)</f>
        <v>Green</v>
      </c>
      <c r="AL45" t="str">
        <f>VLOOKUP($Z45,'oddspedia-matches'!$A:$AD,AL$2,0)</f>
        <v>Red</v>
      </c>
      <c r="AM45" t="str">
        <f>VLOOKUP($Z45,'oddspedia-matches'!$A:$AD,AM$2,0)</f>
        <v>Red</v>
      </c>
      <c r="AN45" t="str">
        <f>VLOOKUP($Z45,'oddspedia-matches'!$A:$AD,AN$2,0)</f>
        <v>Green</v>
      </c>
      <c r="AO45" t="str">
        <f>VLOOKUP($Z45,'oddspedia-matches'!$A:$AD,AO$2,0)</f>
        <v>Green</v>
      </c>
      <c r="AP45" t="str">
        <f>VLOOKUP($Z45,'oddspedia-matches'!$A:$AD,AP$2,0)</f>
        <v>Red</v>
      </c>
      <c r="AQ45" t="str">
        <f>VLOOKUP($Z45,'oddspedia-matches'!$A:$AD,AQ$2,0)</f>
        <v>Green</v>
      </c>
    </row>
    <row r="46" spans="2:43" x14ac:dyDescent="0.25">
      <c r="B46" s="9" t="s">
        <v>455</v>
      </c>
      <c r="C46" s="7" t="s">
        <v>17</v>
      </c>
      <c r="D46" s="20">
        <v>0.8125</v>
      </c>
      <c r="E46" s="7" t="s">
        <v>43</v>
      </c>
      <c r="F46" s="7" t="s">
        <v>44</v>
      </c>
      <c r="G46" s="21"/>
      <c r="H46" s="7">
        <v>61.3</v>
      </c>
      <c r="I46" s="7">
        <v>24.4</v>
      </c>
      <c r="J46" s="7">
        <v>14.3</v>
      </c>
      <c r="K46" s="7">
        <v>85.7</v>
      </c>
      <c r="L46" s="7">
        <v>38.700000000000003</v>
      </c>
      <c r="M46" s="7">
        <v>75.599999999999994</v>
      </c>
      <c r="N46" s="7">
        <v>48.2</v>
      </c>
      <c r="O46" s="7">
        <v>37.1</v>
      </c>
      <c r="P46" s="7">
        <v>14.7</v>
      </c>
      <c r="Q46" s="7">
        <v>75.099999999999994</v>
      </c>
      <c r="R46" s="7">
        <v>75.3</v>
      </c>
      <c r="S46" s="7">
        <v>49.5</v>
      </c>
      <c r="T46" s="7">
        <v>50.5</v>
      </c>
      <c r="U46" s="7">
        <v>58.8</v>
      </c>
      <c r="V46" s="7">
        <v>47.3</v>
      </c>
      <c r="W46" s="7">
        <v>52.7</v>
      </c>
      <c r="X46" t="str">
        <f>VLOOKUP(E46,'Transform table'!A:B,2,0)</f>
        <v>Operario PR</v>
      </c>
      <c r="Y46" t="str">
        <f>VLOOKUP(F46,'Transform table'!A:B,2,0)</f>
        <v>Ponte Preta</v>
      </c>
      <c r="Z46" t="str">
        <f t="shared" si="0"/>
        <v>22/07/2026Operario PRPonte Preta</v>
      </c>
      <c r="AA46" t="str">
        <f>VLOOKUP($Z46,'oddspedia-matches'!$A:$AD,AA$2,0)</f>
        <v>3 - 2</v>
      </c>
      <c r="AB46" t="str">
        <f>VLOOKUP($Z46,'oddspedia-matches'!$A:$AD,AB$2,0)</f>
        <v>Green</v>
      </c>
      <c r="AC46" t="str">
        <f>VLOOKUP($Z46,'oddspedia-matches'!$A:$AD,AC$2,0)</f>
        <v>Red</v>
      </c>
      <c r="AD46" t="str">
        <f>VLOOKUP($Z46,'oddspedia-matches'!$A:$AD,AD$2,0)</f>
        <v>Red</v>
      </c>
      <c r="AE46" t="str">
        <f>VLOOKUP($Z46,'oddspedia-matches'!$A:$AD,AE$2,0)</f>
        <v>Green</v>
      </c>
      <c r="AF46" t="str">
        <f>VLOOKUP($Z46,'oddspedia-matches'!$A:$AD,AF$2,0)</f>
        <v>Red</v>
      </c>
      <c r="AG46" t="str">
        <f>VLOOKUP($Z46,'oddspedia-matches'!$A:$AD,AG$2,0)</f>
        <v>Green</v>
      </c>
      <c r="AH46" t="str">
        <f>VLOOKUP($Z46,'oddspedia-matches'!$A:$AD,AH$2,0)</f>
        <v>Red</v>
      </c>
      <c r="AI46" t="str">
        <f>VLOOKUP($Z46,'oddspedia-matches'!$A:$AD,AI$2,0)</f>
        <v>Green</v>
      </c>
      <c r="AJ46" t="str">
        <f>VLOOKUP($Z46,'oddspedia-matches'!$A:$AD,AJ$2,0)</f>
        <v>Red</v>
      </c>
      <c r="AK46" t="str">
        <f>VLOOKUP($Z46,'oddspedia-matches'!$A:$AD,AK$2,0)</f>
        <v>Green</v>
      </c>
      <c r="AL46" t="str">
        <f>VLOOKUP($Z46,'oddspedia-matches'!$A:$AD,AL$2,0)</f>
        <v>Green</v>
      </c>
      <c r="AM46" t="str">
        <f>VLOOKUP($Z46,'oddspedia-matches'!$A:$AD,AM$2,0)</f>
        <v>Green</v>
      </c>
      <c r="AN46" t="str">
        <f>VLOOKUP($Z46,'oddspedia-matches'!$A:$AD,AN$2,0)</f>
        <v>Red</v>
      </c>
      <c r="AO46" t="str">
        <f>VLOOKUP($Z46,'oddspedia-matches'!$A:$AD,AO$2,0)</f>
        <v>Red</v>
      </c>
      <c r="AP46" t="str">
        <f>VLOOKUP($Z46,'oddspedia-matches'!$A:$AD,AP$2,0)</f>
        <v>Green</v>
      </c>
      <c r="AQ46" t="str">
        <f>VLOOKUP($Z46,'oddspedia-matches'!$A:$AD,AQ$2,0)</f>
        <v>Red</v>
      </c>
    </row>
    <row r="47" spans="2:43" x14ac:dyDescent="0.25">
      <c r="B47" s="17" t="s">
        <v>466</v>
      </c>
      <c r="C47" s="8" t="s">
        <v>17</v>
      </c>
      <c r="D47" s="18">
        <v>0.8125</v>
      </c>
      <c r="E47" s="8" t="s">
        <v>45</v>
      </c>
      <c r="F47" s="8" t="s">
        <v>46</v>
      </c>
      <c r="G47" s="19"/>
      <c r="H47" s="8">
        <v>58.8</v>
      </c>
      <c r="I47" s="8">
        <v>23.7</v>
      </c>
      <c r="J47" s="8">
        <v>17.5</v>
      </c>
      <c r="K47" s="8">
        <v>82.5</v>
      </c>
      <c r="L47" s="8">
        <v>41.2</v>
      </c>
      <c r="M47" s="8">
        <v>76.3</v>
      </c>
      <c r="N47" s="8">
        <v>38.9</v>
      </c>
      <c r="O47" s="8">
        <v>38.700000000000003</v>
      </c>
      <c r="P47" s="8">
        <v>22.4</v>
      </c>
      <c r="Q47" s="8">
        <v>76.099999999999994</v>
      </c>
      <c r="R47" s="8">
        <v>84.6</v>
      </c>
      <c r="S47" s="8">
        <v>63.3</v>
      </c>
      <c r="T47" s="8">
        <v>36.700000000000003</v>
      </c>
      <c r="U47" s="8">
        <v>44.1</v>
      </c>
      <c r="V47" s="8">
        <v>60.5</v>
      </c>
      <c r="W47" s="8">
        <v>39.5</v>
      </c>
      <c r="X47" t="str">
        <f>VLOOKUP(E47,'Transform table'!A:B,2,0)</f>
        <v>Carolina Core</v>
      </c>
      <c r="Y47" t="str">
        <f>VLOOKUP(F47,'Transform table'!A:B,2,0)</f>
        <v>Inter Miami II</v>
      </c>
      <c r="Z47" t="str">
        <f t="shared" si="0"/>
        <v>22/07/2026Carolina CoreInter Miami II</v>
      </c>
      <c r="AA47" t="str">
        <f>VLOOKUP($Z47,'oddspedia-matches'!$A:$AD,AA$2,0)</f>
        <v>4 - 0</v>
      </c>
      <c r="AB47" t="str">
        <f>VLOOKUP($Z47,'oddspedia-matches'!$A:$AD,AB$2,0)</f>
        <v>Green</v>
      </c>
      <c r="AC47" t="str">
        <f>VLOOKUP($Z47,'oddspedia-matches'!$A:$AD,AC$2,0)</f>
        <v>Red</v>
      </c>
      <c r="AD47" t="str">
        <f>VLOOKUP($Z47,'oddspedia-matches'!$A:$AD,AD$2,0)</f>
        <v>Red</v>
      </c>
      <c r="AE47" t="str">
        <f>VLOOKUP($Z47,'oddspedia-matches'!$A:$AD,AE$2,0)</f>
        <v>Green</v>
      </c>
      <c r="AF47" t="str">
        <f>VLOOKUP($Z47,'oddspedia-matches'!$A:$AD,AF$2,0)</f>
        <v>Red</v>
      </c>
      <c r="AG47" t="str">
        <f>VLOOKUP($Z47,'oddspedia-matches'!$A:$AD,AG$2,0)</f>
        <v>Green</v>
      </c>
      <c r="AH47" t="str">
        <f>VLOOKUP($Z47,'oddspedia-matches'!$A:$AD,AH$2,0)</f>
        <v>Green</v>
      </c>
      <c r="AI47" t="str">
        <f>VLOOKUP($Z47,'oddspedia-matches'!$A:$AD,AI$2,0)</f>
        <v>Red</v>
      </c>
      <c r="AJ47" t="str">
        <f>VLOOKUP($Z47,'oddspedia-matches'!$A:$AD,AJ$2,0)</f>
        <v>Red</v>
      </c>
      <c r="AK47" t="str">
        <f>VLOOKUP($Z47,'oddspedia-matches'!$A:$AD,AK$2,0)</f>
        <v>Green</v>
      </c>
      <c r="AL47" t="str">
        <f>VLOOKUP($Z47,'oddspedia-matches'!$A:$AD,AL$2,0)</f>
        <v>Green</v>
      </c>
      <c r="AM47" t="str">
        <f>VLOOKUP($Z47,'oddspedia-matches'!$A:$AD,AM$2,0)</f>
        <v>Green</v>
      </c>
      <c r="AN47" t="str">
        <f>VLOOKUP($Z47,'oddspedia-matches'!$A:$AD,AN$2,0)</f>
        <v>Red</v>
      </c>
      <c r="AO47" t="str">
        <f>VLOOKUP($Z47,'oddspedia-matches'!$A:$AD,AO$2,0)</f>
        <v>Red</v>
      </c>
      <c r="AP47" t="str">
        <f>VLOOKUP($Z47,'oddspedia-matches'!$A:$AD,AP$2,0)</f>
        <v>Red</v>
      </c>
      <c r="AQ47" t="str">
        <f>VLOOKUP($Z47,'oddspedia-matches'!$A:$AD,AQ$2,0)</f>
        <v>Green</v>
      </c>
    </row>
    <row r="48" spans="2:43" x14ac:dyDescent="0.25">
      <c r="B48" s="9" t="s">
        <v>467</v>
      </c>
      <c r="C48" s="7" t="s">
        <v>17</v>
      </c>
      <c r="D48" s="20">
        <v>0.83333333333333337</v>
      </c>
      <c r="E48" s="7" t="s">
        <v>47</v>
      </c>
      <c r="F48" s="7" t="s">
        <v>48</v>
      </c>
      <c r="G48" s="21"/>
      <c r="H48" s="7">
        <v>44</v>
      </c>
      <c r="I48" s="7">
        <v>26.5</v>
      </c>
      <c r="J48" s="7">
        <v>29.5</v>
      </c>
      <c r="K48" s="7">
        <v>70.5</v>
      </c>
      <c r="L48" s="7">
        <v>56</v>
      </c>
      <c r="M48" s="7">
        <v>73.5</v>
      </c>
      <c r="N48" s="7">
        <v>36</v>
      </c>
      <c r="O48" s="7">
        <v>41.2</v>
      </c>
      <c r="P48" s="7">
        <v>22.7</v>
      </c>
      <c r="Q48" s="7">
        <v>72.5</v>
      </c>
      <c r="R48" s="7">
        <v>82.6</v>
      </c>
      <c r="S48" s="7">
        <v>59.9</v>
      </c>
      <c r="T48" s="7">
        <v>40.1</v>
      </c>
      <c r="U48" s="7">
        <v>45.9</v>
      </c>
      <c r="V48" s="7">
        <v>62.7</v>
      </c>
      <c r="W48" s="7">
        <v>37.299999999999997</v>
      </c>
      <c r="X48" t="str">
        <f>VLOOKUP(E48,'Transform table'!A:B,2,0)</f>
        <v>Lexington SC</v>
      </c>
      <c r="Y48" t="str">
        <f>VLOOKUP(F48,'Transform table'!A:B,2,0)</f>
        <v>Oakland Roots</v>
      </c>
      <c r="Z48" t="str">
        <f t="shared" si="0"/>
        <v>22/07/2026Lexington SCOakland Roots</v>
      </c>
      <c r="AA48" t="str">
        <f>VLOOKUP($Z48,'oddspedia-matches'!$A:$AD,AA$2,0)</f>
        <v>2 - 0</v>
      </c>
      <c r="AB48" t="str">
        <f>VLOOKUP($Z48,'oddspedia-matches'!$A:$AD,AB$2,0)</f>
        <v>Green</v>
      </c>
      <c r="AC48" t="str">
        <f>VLOOKUP($Z48,'oddspedia-matches'!$A:$AD,AC$2,0)</f>
        <v>Red</v>
      </c>
      <c r="AD48" t="str">
        <f>VLOOKUP($Z48,'oddspedia-matches'!$A:$AD,AD$2,0)</f>
        <v>Red</v>
      </c>
      <c r="AE48" t="str">
        <f>VLOOKUP($Z48,'oddspedia-matches'!$A:$AD,AE$2,0)</f>
        <v>Green</v>
      </c>
      <c r="AF48" t="str">
        <f>VLOOKUP($Z48,'oddspedia-matches'!$A:$AD,AF$2,0)</f>
        <v>Red</v>
      </c>
      <c r="AG48" t="str">
        <f>VLOOKUP($Z48,'oddspedia-matches'!$A:$AD,AG$2,0)</f>
        <v>Green</v>
      </c>
      <c r="AH48" t="str">
        <f>VLOOKUP($Z48,'oddspedia-matches'!$A:$AD,AH$2,0)</f>
        <v>Red</v>
      </c>
      <c r="AI48" t="str">
        <f>VLOOKUP($Z48,'oddspedia-matches'!$A:$AD,AI$2,0)</f>
        <v>Green</v>
      </c>
      <c r="AJ48" t="str">
        <f>VLOOKUP($Z48,'oddspedia-matches'!$A:$AD,AJ$2,0)</f>
        <v>Red</v>
      </c>
      <c r="AK48" t="str">
        <f>VLOOKUP($Z48,'oddspedia-matches'!$A:$AD,AK$2,0)</f>
        <v>Red</v>
      </c>
      <c r="AL48" t="str">
        <f>VLOOKUP($Z48,'oddspedia-matches'!$A:$AD,AL$2,0)</f>
        <v>Green</v>
      </c>
      <c r="AM48" t="str">
        <f>VLOOKUP($Z48,'oddspedia-matches'!$A:$AD,AM$2,0)</f>
        <v>Red</v>
      </c>
      <c r="AN48" t="str">
        <f>VLOOKUP($Z48,'oddspedia-matches'!$A:$AD,AN$2,0)</f>
        <v>Green</v>
      </c>
      <c r="AO48" t="str">
        <f>VLOOKUP($Z48,'oddspedia-matches'!$A:$AD,AO$2,0)</f>
        <v>Green</v>
      </c>
      <c r="AP48" t="str">
        <f>VLOOKUP($Z48,'oddspedia-matches'!$A:$AD,AP$2,0)</f>
        <v>Red</v>
      </c>
      <c r="AQ48" t="str">
        <f>VLOOKUP($Z48,'oddspedia-matches'!$A:$AD,AQ$2,0)</f>
        <v>Green</v>
      </c>
    </row>
    <row r="49" spans="2:43" x14ac:dyDescent="0.25">
      <c r="B49" s="17" t="s">
        <v>455</v>
      </c>
      <c r="C49" s="8" t="s">
        <v>17</v>
      </c>
      <c r="D49" s="18">
        <v>0.85416666666666663</v>
      </c>
      <c r="E49" s="8" t="s">
        <v>49</v>
      </c>
      <c r="F49" s="8" t="s">
        <v>50</v>
      </c>
      <c r="G49" s="19"/>
      <c r="H49" s="8">
        <v>36.200000000000003</v>
      </c>
      <c r="I49" s="8">
        <v>31.2</v>
      </c>
      <c r="J49" s="8">
        <v>32.6</v>
      </c>
      <c r="K49" s="8">
        <v>67.400000000000006</v>
      </c>
      <c r="L49" s="8">
        <v>63.8</v>
      </c>
      <c r="M49" s="8">
        <v>68.8</v>
      </c>
      <c r="N49" s="8">
        <v>36.799999999999997</v>
      </c>
      <c r="O49" s="8">
        <v>47.6</v>
      </c>
      <c r="P49" s="8">
        <v>15.6</v>
      </c>
      <c r="Q49" s="8">
        <v>61.5</v>
      </c>
      <c r="R49" s="8">
        <v>68.099999999999994</v>
      </c>
      <c r="S49" s="8">
        <v>40.200000000000003</v>
      </c>
      <c r="T49" s="8">
        <v>59.8</v>
      </c>
      <c r="U49" s="8">
        <v>64.8</v>
      </c>
      <c r="V49" s="8">
        <v>47.9</v>
      </c>
      <c r="W49" s="8">
        <v>52.1</v>
      </c>
      <c r="X49" t="str">
        <f>VLOOKUP(E49,'Transform table'!A:B,2,0)</f>
        <v>Goias</v>
      </c>
      <c r="Y49" t="str">
        <f>VLOOKUP(F49,'Transform table'!A:B,2,0)</f>
        <v>Sport Recife</v>
      </c>
      <c r="Z49" t="str">
        <f t="shared" si="0"/>
        <v>22/07/2026GoiasSport Recife</v>
      </c>
      <c r="AA49" t="str">
        <f>VLOOKUP($Z49,'oddspedia-matches'!$A:$AD,AA$2,0)</f>
        <v>1 - 1</v>
      </c>
      <c r="AB49" t="str">
        <f>VLOOKUP($Z49,'oddspedia-matches'!$A:$AD,AB$2,0)</f>
        <v>Red</v>
      </c>
      <c r="AC49" t="str">
        <f>VLOOKUP($Z49,'oddspedia-matches'!$A:$AD,AC$2,0)</f>
        <v>Green</v>
      </c>
      <c r="AD49" t="str">
        <f>VLOOKUP($Z49,'oddspedia-matches'!$A:$AD,AD$2,0)</f>
        <v>Red</v>
      </c>
      <c r="AE49" t="str">
        <f>VLOOKUP($Z49,'oddspedia-matches'!$A:$AD,AE$2,0)</f>
        <v>Green</v>
      </c>
      <c r="AF49" t="str">
        <f>VLOOKUP($Z49,'oddspedia-matches'!$A:$AD,AF$2,0)</f>
        <v>Green</v>
      </c>
      <c r="AG49" t="str">
        <f>VLOOKUP($Z49,'oddspedia-matches'!$A:$AD,AG$2,0)</f>
        <v>Red</v>
      </c>
      <c r="AH49" t="str">
        <f>VLOOKUP($Z49,'oddspedia-matches'!$A:$AD,AH$2,0)</f>
        <v>Red</v>
      </c>
      <c r="AI49" t="str">
        <f>VLOOKUP($Z49,'oddspedia-matches'!$A:$AD,AI$2,0)</f>
        <v>Red</v>
      </c>
      <c r="AJ49" t="str">
        <f>VLOOKUP($Z49,'oddspedia-matches'!$A:$AD,AJ$2,0)</f>
        <v>Green</v>
      </c>
      <c r="AK49" t="str">
        <f>VLOOKUP($Z49,'oddspedia-matches'!$A:$AD,AK$2,0)</f>
        <v>Green</v>
      </c>
      <c r="AL49" t="str">
        <f>VLOOKUP($Z49,'oddspedia-matches'!$A:$AD,AL$2,0)</f>
        <v>Green</v>
      </c>
      <c r="AM49" t="str">
        <f>VLOOKUP($Z49,'oddspedia-matches'!$A:$AD,AM$2,0)</f>
        <v>Red</v>
      </c>
      <c r="AN49" t="str">
        <f>VLOOKUP($Z49,'oddspedia-matches'!$A:$AD,AN$2,0)</f>
        <v>Green</v>
      </c>
      <c r="AO49" t="str">
        <f>VLOOKUP($Z49,'oddspedia-matches'!$A:$AD,AO$2,0)</f>
        <v>Green</v>
      </c>
      <c r="AP49" t="str">
        <f>VLOOKUP($Z49,'oddspedia-matches'!$A:$AD,AP$2,0)</f>
        <v>Green</v>
      </c>
      <c r="AQ49" t="str">
        <f>VLOOKUP($Z49,'oddspedia-matches'!$A:$AD,AQ$2,0)</f>
        <v>Red</v>
      </c>
    </row>
    <row r="50" spans="2:43" x14ac:dyDescent="0.25">
      <c r="B50" s="9" t="s">
        <v>468</v>
      </c>
      <c r="C50" s="7" t="s">
        <v>17</v>
      </c>
      <c r="D50" s="20">
        <v>0.85416666666666663</v>
      </c>
      <c r="E50" s="7" t="s">
        <v>51</v>
      </c>
      <c r="F50" s="7" t="s">
        <v>52</v>
      </c>
      <c r="G50" s="21"/>
      <c r="H50" s="7">
        <v>43.3</v>
      </c>
      <c r="I50" s="7">
        <v>27.2</v>
      </c>
      <c r="J50" s="7">
        <v>29.5</v>
      </c>
      <c r="K50" s="7">
        <v>70.5</v>
      </c>
      <c r="L50" s="7">
        <v>56.7</v>
      </c>
      <c r="M50" s="7">
        <v>72.8</v>
      </c>
      <c r="N50" s="7">
        <v>39.299999999999997</v>
      </c>
      <c r="O50" s="7">
        <v>39.9</v>
      </c>
      <c r="P50" s="7">
        <v>20.8</v>
      </c>
      <c r="Q50" s="7">
        <v>73.8</v>
      </c>
      <c r="R50" s="7">
        <v>79.900000000000006</v>
      </c>
      <c r="S50" s="7">
        <v>55.8</v>
      </c>
      <c r="T50" s="7">
        <v>44.2</v>
      </c>
      <c r="U50" s="7">
        <v>50</v>
      </c>
      <c r="V50" s="7">
        <v>59.6</v>
      </c>
      <c r="W50" s="7">
        <v>40.4</v>
      </c>
      <c r="X50" t="str">
        <f>VLOOKUP(E50,'Transform table'!A:B,2,0)</f>
        <v>Columbus Crew</v>
      </c>
      <c r="Y50" t="str">
        <f>VLOOKUP(F50,'Transform table'!A:B,2,0)</f>
        <v>New York City</v>
      </c>
      <c r="Z50" t="str">
        <f t="shared" si="0"/>
        <v>22/07/2026Columbus CrewNew York City</v>
      </c>
      <c r="AA50" t="str">
        <f>VLOOKUP($Z50,'oddspedia-matches'!$A:$AD,AA$2,0)</f>
        <v>1 - 2</v>
      </c>
      <c r="AB50" t="str">
        <f>VLOOKUP($Z50,'oddspedia-matches'!$A:$AD,AB$2,0)</f>
        <v>Red</v>
      </c>
      <c r="AC50" t="str">
        <f>VLOOKUP($Z50,'oddspedia-matches'!$A:$AD,AC$2,0)</f>
        <v>Red</v>
      </c>
      <c r="AD50" t="str">
        <f>VLOOKUP($Z50,'oddspedia-matches'!$A:$AD,AD$2,0)</f>
        <v>Green</v>
      </c>
      <c r="AE50" t="str">
        <f>VLOOKUP($Z50,'oddspedia-matches'!$A:$AD,AE$2,0)</f>
        <v>Red</v>
      </c>
      <c r="AF50" t="str">
        <f>VLOOKUP($Z50,'oddspedia-matches'!$A:$AD,AF$2,0)</f>
        <v>Green</v>
      </c>
      <c r="AG50" t="str">
        <f>VLOOKUP($Z50,'oddspedia-matches'!$A:$AD,AG$2,0)</f>
        <v>Green</v>
      </c>
      <c r="AH50" t="str">
        <f>VLOOKUP($Z50,'oddspedia-matches'!$A:$AD,AH$2,0)</f>
        <v>Red</v>
      </c>
      <c r="AI50" t="str">
        <f>VLOOKUP($Z50,'oddspedia-matches'!$A:$AD,AI$2,0)</f>
        <v>Red</v>
      </c>
      <c r="AJ50" t="str">
        <f>VLOOKUP($Z50,'oddspedia-matches'!$A:$AD,AJ$2,0)</f>
        <v>Green</v>
      </c>
      <c r="AK50" t="str">
        <f>VLOOKUP($Z50,'oddspedia-matches'!$A:$AD,AK$2,0)</f>
        <v>Green</v>
      </c>
      <c r="AL50" t="str">
        <f>VLOOKUP($Z50,'oddspedia-matches'!$A:$AD,AL$2,0)</f>
        <v>Green</v>
      </c>
      <c r="AM50" t="str">
        <f>VLOOKUP($Z50,'oddspedia-matches'!$A:$AD,AM$2,0)</f>
        <v>Green</v>
      </c>
      <c r="AN50" t="str">
        <f>VLOOKUP($Z50,'oddspedia-matches'!$A:$AD,AN$2,0)</f>
        <v>Red</v>
      </c>
      <c r="AO50" t="str">
        <f>VLOOKUP($Z50,'oddspedia-matches'!$A:$AD,AO$2,0)</f>
        <v>Green</v>
      </c>
      <c r="AP50" t="str">
        <f>VLOOKUP($Z50,'oddspedia-matches'!$A:$AD,AP$2,0)</f>
        <v>Green</v>
      </c>
      <c r="AQ50" t="str">
        <f>VLOOKUP($Z50,'oddspedia-matches'!$A:$AD,AQ$2,0)</f>
        <v>Red</v>
      </c>
    </row>
    <row r="51" spans="2:43" x14ac:dyDescent="0.25">
      <c r="B51" s="17" t="s">
        <v>468</v>
      </c>
      <c r="C51" s="8" t="s">
        <v>17</v>
      </c>
      <c r="D51" s="18">
        <v>0.85416666666666663</v>
      </c>
      <c r="E51" s="8" t="s">
        <v>53</v>
      </c>
      <c r="F51" s="8" t="s">
        <v>54</v>
      </c>
      <c r="G51" s="19"/>
      <c r="H51" s="8">
        <v>33.1</v>
      </c>
      <c r="I51" s="8">
        <v>25.5</v>
      </c>
      <c r="J51" s="8">
        <v>41.4</v>
      </c>
      <c r="K51" s="8">
        <v>58.6</v>
      </c>
      <c r="L51" s="8">
        <v>66.900000000000006</v>
      </c>
      <c r="M51" s="8">
        <v>74.5</v>
      </c>
      <c r="N51" s="8">
        <v>28</v>
      </c>
      <c r="O51" s="8">
        <v>35.799999999999997</v>
      </c>
      <c r="P51" s="8">
        <v>36.200000000000003</v>
      </c>
      <c r="Q51" s="8">
        <v>81.8</v>
      </c>
      <c r="R51" s="8">
        <v>91.3</v>
      </c>
      <c r="S51" s="8">
        <v>75.599999999999994</v>
      </c>
      <c r="T51" s="8">
        <v>24.4</v>
      </c>
      <c r="U51" s="8">
        <v>29.4</v>
      </c>
      <c r="V51" s="8">
        <v>75.3</v>
      </c>
      <c r="W51" s="8">
        <v>24.7</v>
      </c>
      <c r="X51" t="str">
        <f>VLOOKUP(E51,'Transform table'!A:B,2,0)</f>
        <v>FC Cincinnati</v>
      </c>
      <c r="Y51" t="str">
        <f>VLOOKUP(F51,'Transform table'!A:B,2,0)</f>
        <v>Vancouver Whitecaps</v>
      </c>
      <c r="Z51" t="str">
        <f t="shared" si="0"/>
        <v>22/07/2026FC CincinnatiVancouver Whitecaps</v>
      </c>
      <c r="AA51" t="str">
        <f>VLOOKUP($Z51,'oddspedia-matches'!$A:$AD,AA$2,0)</f>
        <v>4 - 3</v>
      </c>
      <c r="AB51" t="str">
        <f>VLOOKUP($Z51,'oddspedia-matches'!$A:$AD,AB$2,0)</f>
        <v>Green</v>
      </c>
      <c r="AC51" t="str">
        <f>VLOOKUP($Z51,'oddspedia-matches'!$A:$AD,AC$2,0)</f>
        <v>Red</v>
      </c>
      <c r="AD51" t="str">
        <f>VLOOKUP($Z51,'oddspedia-matches'!$A:$AD,AD$2,0)</f>
        <v>Red</v>
      </c>
      <c r="AE51" t="str">
        <f>VLOOKUP($Z51,'oddspedia-matches'!$A:$AD,AE$2,0)</f>
        <v>Green</v>
      </c>
      <c r="AF51" t="str">
        <f>VLOOKUP($Z51,'oddspedia-matches'!$A:$AD,AF$2,0)</f>
        <v>Red</v>
      </c>
      <c r="AG51" t="str">
        <f>VLOOKUP($Z51,'oddspedia-matches'!$A:$AD,AG$2,0)</f>
        <v>Green</v>
      </c>
      <c r="AH51" t="str">
        <f>VLOOKUP($Z51,'oddspedia-matches'!$A:$AD,AH$2,0)</f>
        <v>Green</v>
      </c>
      <c r="AI51" t="str">
        <f>VLOOKUP($Z51,'oddspedia-matches'!$A:$AD,AI$2,0)</f>
        <v>Red</v>
      </c>
      <c r="AJ51" t="str">
        <f>VLOOKUP($Z51,'oddspedia-matches'!$A:$AD,AJ$2,0)</f>
        <v>Red</v>
      </c>
      <c r="AK51" t="str">
        <f>VLOOKUP($Z51,'oddspedia-matches'!$A:$AD,AK$2,0)</f>
        <v>Green</v>
      </c>
      <c r="AL51" t="str">
        <f>VLOOKUP($Z51,'oddspedia-matches'!$A:$AD,AL$2,0)</f>
        <v>Green</v>
      </c>
      <c r="AM51" t="str">
        <f>VLOOKUP($Z51,'oddspedia-matches'!$A:$AD,AM$2,0)</f>
        <v>Green</v>
      </c>
      <c r="AN51" t="str">
        <f>VLOOKUP($Z51,'oddspedia-matches'!$A:$AD,AN$2,0)</f>
        <v>Red</v>
      </c>
      <c r="AO51" t="str">
        <f>VLOOKUP($Z51,'oddspedia-matches'!$A:$AD,AO$2,0)</f>
        <v>Red</v>
      </c>
      <c r="AP51" t="str">
        <f>VLOOKUP($Z51,'oddspedia-matches'!$A:$AD,AP$2,0)</f>
        <v>Green</v>
      </c>
      <c r="AQ51" t="str">
        <f>VLOOKUP($Z51,'oddspedia-matches'!$A:$AD,AQ$2,0)</f>
        <v>Red</v>
      </c>
    </row>
    <row r="52" spans="2:43" x14ac:dyDescent="0.25">
      <c r="B52" s="9" t="s">
        <v>468</v>
      </c>
      <c r="C52" s="7" t="s">
        <v>17</v>
      </c>
      <c r="D52" s="20">
        <v>0.85416666666666663</v>
      </c>
      <c r="E52" s="7" t="s">
        <v>55</v>
      </c>
      <c r="F52" s="7" t="s">
        <v>56</v>
      </c>
      <c r="G52" s="21"/>
      <c r="H52" s="7">
        <v>45.4</v>
      </c>
      <c r="I52" s="7">
        <v>25.1</v>
      </c>
      <c r="J52" s="7">
        <v>29.5</v>
      </c>
      <c r="K52" s="7">
        <v>70.5</v>
      </c>
      <c r="L52" s="7">
        <v>54.6</v>
      </c>
      <c r="M52" s="7">
        <v>74.900000000000006</v>
      </c>
      <c r="N52" s="7">
        <v>38.9</v>
      </c>
      <c r="O52" s="7">
        <v>35.4</v>
      </c>
      <c r="P52" s="7">
        <v>25.7</v>
      </c>
      <c r="Q52" s="7">
        <v>81.599999999999994</v>
      </c>
      <c r="R52" s="7">
        <v>90.5</v>
      </c>
      <c r="S52" s="7">
        <v>74.099999999999994</v>
      </c>
      <c r="T52" s="7">
        <v>25.9</v>
      </c>
      <c r="U52" s="7">
        <v>31.2</v>
      </c>
      <c r="V52" s="7">
        <v>73.599999999999994</v>
      </c>
      <c r="W52" s="7">
        <v>26.4</v>
      </c>
      <c r="X52" t="str">
        <f>VLOOKUP(E52,'Transform table'!A:B,2,0)</f>
        <v>Inter Miami CF</v>
      </c>
      <c r="Y52" t="str">
        <f>VLOOKUP(F52,'Transform table'!A:B,2,0)</f>
        <v>Chicago Fire</v>
      </c>
      <c r="Z52" t="str">
        <f t="shared" si="0"/>
        <v>22/07/2026Inter Miami CFChicago Fire</v>
      </c>
      <c r="AA52" t="str">
        <f>VLOOKUP($Z52,'oddspedia-matches'!$A:$AD,AA$2,0)</f>
        <v>3 - 2</v>
      </c>
      <c r="AB52" t="str">
        <f>VLOOKUP($Z52,'oddspedia-matches'!$A:$AD,AB$2,0)</f>
        <v>Green</v>
      </c>
      <c r="AC52" t="str">
        <f>VLOOKUP($Z52,'oddspedia-matches'!$A:$AD,AC$2,0)</f>
        <v>Red</v>
      </c>
      <c r="AD52" t="str">
        <f>VLOOKUP($Z52,'oddspedia-matches'!$A:$AD,AD$2,0)</f>
        <v>Red</v>
      </c>
      <c r="AE52" t="str">
        <f>VLOOKUP($Z52,'oddspedia-matches'!$A:$AD,AE$2,0)</f>
        <v>Green</v>
      </c>
      <c r="AF52" t="str">
        <f>VLOOKUP($Z52,'oddspedia-matches'!$A:$AD,AF$2,0)</f>
        <v>Red</v>
      </c>
      <c r="AG52" t="str">
        <f>VLOOKUP($Z52,'oddspedia-matches'!$A:$AD,AG$2,0)</f>
        <v>Green</v>
      </c>
      <c r="AH52" t="str">
        <f>VLOOKUP($Z52,'oddspedia-matches'!$A:$AD,AH$2,0)</f>
        <v>Red</v>
      </c>
      <c r="AI52" t="str">
        <f>VLOOKUP($Z52,'oddspedia-matches'!$A:$AD,AI$2,0)</f>
        <v>Green</v>
      </c>
      <c r="AJ52" t="str">
        <f>VLOOKUP($Z52,'oddspedia-matches'!$A:$AD,AJ$2,0)</f>
        <v>Red</v>
      </c>
      <c r="AK52" t="str">
        <f>VLOOKUP($Z52,'oddspedia-matches'!$A:$AD,AK$2,0)</f>
        <v>Green</v>
      </c>
      <c r="AL52" t="str">
        <f>VLOOKUP($Z52,'oddspedia-matches'!$A:$AD,AL$2,0)</f>
        <v>Green</v>
      </c>
      <c r="AM52" t="str">
        <f>VLOOKUP($Z52,'oddspedia-matches'!$A:$AD,AM$2,0)</f>
        <v>Green</v>
      </c>
      <c r="AN52" t="str">
        <f>VLOOKUP($Z52,'oddspedia-matches'!$A:$AD,AN$2,0)</f>
        <v>Red</v>
      </c>
      <c r="AO52" t="str">
        <f>VLOOKUP($Z52,'oddspedia-matches'!$A:$AD,AO$2,0)</f>
        <v>Red</v>
      </c>
      <c r="AP52" t="str">
        <f>VLOOKUP($Z52,'oddspedia-matches'!$A:$AD,AP$2,0)</f>
        <v>Green</v>
      </c>
      <c r="AQ52" t="str">
        <f>VLOOKUP($Z52,'oddspedia-matches'!$A:$AD,AQ$2,0)</f>
        <v>Red</v>
      </c>
    </row>
    <row r="53" spans="2:43" x14ac:dyDescent="0.25">
      <c r="B53" s="17" t="s">
        <v>468</v>
      </c>
      <c r="C53" s="8" t="s">
        <v>17</v>
      </c>
      <c r="D53" s="18">
        <v>0.85416666666666663</v>
      </c>
      <c r="E53" s="8" t="s">
        <v>57</v>
      </c>
      <c r="F53" s="8" t="s">
        <v>58</v>
      </c>
      <c r="G53" s="19"/>
      <c r="H53" s="8">
        <v>52.8</v>
      </c>
      <c r="I53" s="8">
        <v>25.4</v>
      </c>
      <c r="J53" s="8">
        <v>21.8</v>
      </c>
      <c r="K53" s="8">
        <v>78.2</v>
      </c>
      <c r="L53" s="8">
        <v>47.2</v>
      </c>
      <c r="M53" s="8">
        <v>74.599999999999994</v>
      </c>
      <c r="N53" s="8">
        <v>34.700000000000003</v>
      </c>
      <c r="O53" s="8">
        <v>41.2</v>
      </c>
      <c r="P53" s="8">
        <v>24.1</v>
      </c>
      <c r="Q53" s="8">
        <v>72.900000000000006</v>
      </c>
      <c r="R53" s="8">
        <v>81.900000000000006</v>
      </c>
      <c r="S53" s="8">
        <v>58.8</v>
      </c>
      <c r="T53" s="8">
        <v>41.2</v>
      </c>
      <c r="U53" s="8">
        <v>47.9</v>
      </c>
      <c r="V53" s="8">
        <v>59.5</v>
      </c>
      <c r="W53" s="8">
        <v>40.5</v>
      </c>
      <c r="X53" t="str">
        <f>VLOOKUP(E53,'Transform table'!A:B,2,0)</f>
        <v>New England Revolution</v>
      </c>
      <c r="Y53" t="str">
        <f>VLOOKUP(F53,'Transform table'!A:B,2,0)</f>
        <v>Toronto FC</v>
      </c>
      <c r="Z53" t="str">
        <f t="shared" si="0"/>
        <v>22/07/2026New England RevolutionToronto FC</v>
      </c>
      <c r="AA53" t="str">
        <f>VLOOKUP($Z53,'oddspedia-matches'!$A:$AD,AA$2,0)</f>
        <v>0 - 0</v>
      </c>
      <c r="AB53" t="str">
        <f>VLOOKUP($Z53,'oddspedia-matches'!$A:$AD,AB$2,0)</f>
        <v>Red</v>
      </c>
      <c r="AC53" t="str">
        <f>VLOOKUP($Z53,'oddspedia-matches'!$A:$AD,AC$2,0)</f>
        <v>Green</v>
      </c>
      <c r="AD53" t="str">
        <f>VLOOKUP($Z53,'oddspedia-matches'!$A:$AD,AD$2,0)</f>
        <v>Red</v>
      </c>
      <c r="AE53" t="str">
        <f>VLOOKUP($Z53,'oddspedia-matches'!$A:$AD,AE$2,0)</f>
        <v>Green</v>
      </c>
      <c r="AF53" t="str">
        <f>VLOOKUP($Z53,'oddspedia-matches'!$A:$AD,AF$2,0)</f>
        <v>Green</v>
      </c>
      <c r="AG53" t="str">
        <f>VLOOKUP($Z53,'oddspedia-matches'!$A:$AD,AG$2,0)</f>
        <v>Red</v>
      </c>
      <c r="AH53" t="str">
        <f>VLOOKUP($Z53,'oddspedia-matches'!$A:$AD,AH$2,0)</f>
        <v>Red</v>
      </c>
      <c r="AI53" t="str">
        <f>VLOOKUP($Z53,'oddspedia-matches'!$A:$AD,AI$2,0)</f>
        <v>Green</v>
      </c>
      <c r="AJ53" t="str">
        <f>VLOOKUP($Z53,'oddspedia-matches'!$A:$AD,AJ$2,0)</f>
        <v>Red</v>
      </c>
      <c r="AK53" t="str">
        <f>VLOOKUP($Z53,'oddspedia-matches'!$A:$AD,AK$2,0)</f>
        <v>Red</v>
      </c>
      <c r="AL53" t="str">
        <f>VLOOKUP($Z53,'oddspedia-matches'!$A:$AD,AL$2,0)</f>
        <v>Red</v>
      </c>
      <c r="AM53" t="str">
        <f>VLOOKUP($Z53,'oddspedia-matches'!$A:$AD,AM$2,0)</f>
        <v>Red</v>
      </c>
      <c r="AN53" t="str">
        <f>VLOOKUP($Z53,'oddspedia-matches'!$A:$AD,AN$2,0)</f>
        <v>Green</v>
      </c>
      <c r="AO53" t="str">
        <f>VLOOKUP($Z53,'oddspedia-matches'!$A:$AD,AO$2,0)</f>
        <v>Green</v>
      </c>
      <c r="AP53" t="str">
        <f>VLOOKUP($Z53,'oddspedia-matches'!$A:$AD,AP$2,0)</f>
        <v>Red</v>
      </c>
      <c r="AQ53" t="str">
        <f>VLOOKUP($Z53,'oddspedia-matches'!$A:$AD,AQ$2,0)</f>
        <v>Green</v>
      </c>
    </row>
    <row r="54" spans="2:43" x14ac:dyDescent="0.25">
      <c r="B54" s="9" t="s">
        <v>468</v>
      </c>
      <c r="C54" s="7" t="s">
        <v>17</v>
      </c>
      <c r="D54" s="20">
        <v>0.85416666666666663</v>
      </c>
      <c r="E54" s="7" t="s">
        <v>59</v>
      </c>
      <c r="F54" s="7" t="s">
        <v>60</v>
      </c>
      <c r="G54" s="21"/>
      <c r="H54" s="7">
        <v>44.6</v>
      </c>
      <c r="I54" s="7">
        <v>25.7</v>
      </c>
      <c r="J54" s="7">
        <v>29.7</v>
      </c>
      <c r="K54" s="7">
        <v>70.3</v>
      </c>
      <c r="L54" s="7">
        <v>55.4</v>
      </c>
      <c r="M54" s="7">
        <v>74.3</v>
      </c>
      <c r="N54" s="7">
        <v>29.3</v>
      </c>
      <c r="O54" s="7">
        <v>40.1</v>
      </c>
      <c r="P54" s="7">
        <v>30.6</v>
      </c>
      <c r="Q54" s="7">
        <v>75.099999999999994</v>
      </c>
      <c r="R54" s="7">
        <v>86</v>
      </c>
      <c r="S54" s="7">
        <v>65.599999999999994</v>
      </c>
      <c r="T54" s="7">
        <v>34.4</v>
      </c>
      <c r="U54" s="7">
        <v>40.1</v>
      </c>
      <c r="V54" s="7">
        <v>67.099999999999994</v>
      </c>
      <c r="W54" s="7">
        <v>32.9</v>
      </c>
      <c r="X54" t="str">
        <f>VLOOKUP(E54,'Transform table'!A:B,2,0)</f>
        <v>Philadelphia Union</v>
      </c>
      <c r="Y54" t="str">
        <f>VLOOKUP(F54,'Transform table'!A:B,2,0)</f>
        <v>New York Red Bulls</v>
      </c>
      <c r="Z54" t="str">
        <f t="shared" si="0"/>
        <v>22/07/2026Philadelphia UnionNew York Red Bulls</v>
      </c>
      <c r="AA54" t="str">
        <f>VLOOKUP($Z54,'oddspedia-matches'!$A:$AD,AA$2,0)</f>
        <v>3 - 1</v>
      </c>
      <c r="AB54" t="str">
        <f>VLOOKUP($Z54,'oddspedia-matches'!$A:$AD,AB$2,0)</f>
        <v>Green</v>
      </c>
      <c r="AC54" t="str">
        <f>VLOOKUP($Z54,'oddspedia-matches'!$A:$AD,AC$2,0)</f>
        <v>Red</v>
      </c>
      <c r="AD54" t="str">
        <f>VLOOKUP($Z54,'oddspedia-matches'!$A:$AD,AD$2,0)</f>
        <v>Red</v>
      </c>
      <c r="AE54" t="str">
        <f>VLOOKUP($Z54,'oddspedia-matches'!$A:$AD,AE$2,0)</f>
        <v>Green</v>
      </c>
      <c r="AF54" t="str">
        <f>VLOOKUP($Z54,'oddspedia-matches'!$A:$AD,AF$2,0)</f>
        <v>Red</v>
      </c>
      <c r="AG54" t="str">
        <f>VLOOKUP($Z54,'oddspedia-matches'!$A:$AD,AG$2,0)</f>
        <v>Green</v>
      </c>
      <c r="AH54" t="str">
        <f>VLOOKUP($Z54,'oddspedia-matches'!$A:$AD,AH$2,0)</f>
        <v>Red</v>
      </c>
      <c r="AI54" t="str">
        <f>VLOOKUP($Z54,'oddspedia-matches'!$A:$AD,AI$2,0)</f>
        <v>Green</v>
      </c>
      <c r="AJ54" t="str">
        <f>VLOOKUP($Z54,'oddspedia-matches'!$A:$AD,AJ$2,0)</f>
        <v>Red</v>
      </c>
      <c r="AK54" t="str">
        <f>VLOOKUP($Z54,'oddspedia-matches'!$A:$AD,AK$2,0)</f>
        <v>Green</v>
      </c>
      <c r="AL54" t="str">
        <f>VLOOKUP($Z54,'oddspedia-matches'!$A:$AD,AL$2,0)</f>
        <v>Green</v>
      </c>
      <c r="AM54" t="str">
        <f>VLOOKUP($Z54,'oddspedia-matches'!$A:$AD,AM$2,0)</f>
        <v>Green</v>
      </c>
      <c r="AN54" t="str">
        <f>VLOOKUP($Z54,'oddspedia-matches'!$A:$AD,AN$2,0)</f>
        <v>Red</v>
      </c>
      <c r="AO54" t="str">
        <f>VLOOKUP($Z54,'oddspedia-matches'!$A:$AD,AO$2,0)</f>
        <v>Red</v>
      </c>
      <c r="AP54" t="str">
        <f>VLOOKUP($Z54,'oddspedia-matches'!$A:$AD,AP$2,0)</f>
        <v>Green</v>
      </c>
      <c r="AQ54" t="str">
        <f>VLOOKUP($Z54,'oddspedia-matches'!$A:$AD,AQ$2,0)</f>
        <v>Red</v>
      </c>
    </row>
    <row r="55" spans="2:43" x14ac:dyDescent="0.25">
      <c r="B55" s="17" t="s">
        <v>452</v>
      </c>
      <c r="C55" s="8" t="s">
        <v>17</v>
      </c>
      <c r="D55" s="18">
        <v>0.875</v>
      </c>
      <c r="E55" s="8" t="s">
        <v>61</v>
      </c>
      <c r="F55" s="8" t="s">
        <v>62</v>
      </c>
      <c r="G55" s="19"/>
      <c r="H55" s="8">
        <v>22.9</v>
      </c>
      <c r="I55" s="8">
        <v>37.6</v>
      </c>
      <c r="J55" s="8">
        <v>39.5</v>
      </c>
      <c r="K55" s="8">
        <v>60.5</v>
      </c>
      <c r="L55" s="8">
        <v>77.099999999999994</v>
      </c>
      <c r="M55" s="8">
        <v>62.4</v>
      </c>
      <c r="N55" s="8">
        <v>17.7</v>
      </c>
      <c r="O55" s="8">
        <v>57.9</v>
      </c>
      <c r="P55" s="8">
        <v>24.4</v>
      </c>
      <c r="Q55" s="8">
        <v>48.7</v>
      </c>
      <c r="R55" s="8">
        <v>49.4</v>
      </c>
      <c r="S55" s="8">
        <v>22.2</v>
      </c>
      <c r="T55" s="8">
        <v>77.8</v>
      </c>
      <c r="U55" s="8">
        <v>81.7</v>
      </c>
      <c r="V55" s="8">
        <v>31</v>
      </c>
      <c r="W55" s="8">
        <v>69</v>
      </c>
      <c r="X55" t="str">
        <f>VLOOKUP(E55,'Transform table'!A:B,2,0)</f>
        <v>Manta FC</v>
      </c>
      <c r="Y55" t="str">
        <f>VLOOKUP(F55,'Transform table'!A:B,2,0)</f>
        <v>LDU Quito</v>
      </c>
      <c r="Z55" t="str">
        <f t="shared" si="0"/>
        <v>22/07/2026Manta FCLDU Quito</v>
      </c>
      <c r="AA55" t="str">
        <f>VLOOKUP($Z55,'oddspedia-matches'!$A:$AD,AA$2,0)</f>
        <v>1 - 1</v>
      </c>
      <c r="AB55" t="str">
        <f>VLOOKUP($Z55,'oddspedia-matches'!$A:$AD,AB$2,0)</f>
        <v>Red</v>
      </c>
      <c r="AC55" t="str">
        <f>VLOOKUP($Z55,'oddspedia-matches'!$A:$AD,AC$2,0)</f>
        <v>Green</v>
      </c>
      <c r="AD55" t="str">
        <f>VLOOKUP($Z55,'oddspedia-matches'!$A:$AD,AD$2,0)</f>
        <v>Red</v>
      </c>
      <c r="AE55" t="str">
        <f>VLOOKUP($Z55,'oddspedia-matches'!$A:$AD,AE$2,0)</f>
        <v>Green</v>
      </c>
      <c r="AF55" t="str">
        <f>VLOOKUP($Z55,'oddspedia-matches'!$A:$AD,AF$2,0)</f>
        <v>Green</v>
      </c>
      <c r="AG55" t="str">
        <f>VLOOKUP($Z55,'oddspedia-matches'!$A:$AD,AG$2,0)</f>
        <v>Red</v>
      </c>
      <c r="AH55" t="str">
        <f>VLOOKUP($Z55,'oddspedia-matches'!$A:$AD,AH$2,0)</f>
        <v>Red</v>
      </c>
      <c r="AI55" t="str">
        <f>VLOOKUP($Z55,'oddspedia-matches'!$A:$AD,AI$2,0)</f>
        <v>Red</v>
      </c>
      <c r="AJ55" t="str">
        <f>VLOOKUP($Z55,'oddspedia-matches'!$A:$AD,AJ$2,0)</f>
        <v>Green</v>
      </c>
      <c r="AK55" t="str">
        <f>VLOOKUP($Z55,'oddspedia-matches'!$A:$AD,AK$2,0)</f>
        <v>Green</v>
      </c>
      <c r="AL55" t="str">
        <f>VLOOKUP($Z55,'oddspedia-matches'!$A:$AD,AL$2,0)</f>
        <v>Green</v>
      </c>
      <c r="AM55" t="str">
        <f>VLOOKUP($Z55,'oddspedia-matches'!$A:$AD,AM$2,0)</f>
        <v>Red</v>
      </c>
      <c r="AN55" t="str">
        <f>VLOOKUP($Z55,'oddspedia-matches'!$A:$AD,AN$2,0)</f>
        <v>Green</v>
      </c>
      <c r="AO55" t="str">
        <f>VLOOKUP($Z55,'oddspedia-matches'!$A:$AD,AO$2,0)</f>
        <v>Green</v>
      </c>
      <c r="AP55" t="str">
        <f>VLOOKUP($Z55,'oddspedia-matches'!$A:$AD,AP$2,0)</f>
        <v>Green</v>
      </c>
      <c r="AQ55" t="str">
        <f>VLOOKUP($Z55,'oddspedia-matches'!$A:$AD,AQ$2,0)</f>
        <v>Red</v>
      </c>
    </row>
    <row r="56" spans="2:43" x14ac:dyDescent="0.25">
      <c r="B56" s="9" t="s">
        <v>468</v>
      </c>
      <c r="C56" s="7" t="s">
        <v>17</v>
      </c>
      <c r="D56" s="20">
        <v>0.88541666666666663</v>
      </c>
      <c r="E56" s="7" t="s">
        <v>63</v>
      </c>
      <c r="F56" s="7" t="s">
        <v>64</v>
      </c>
      <c r="G56" s="21"/>
      <c r="H56" s="7">
        <v>51.3</v>
      </c>
      <c r="I56" s="7">
        <v>26.4</v>
      </c>
      <c r="J56" s="7">
        <v>22.4</v>
      </c>
      <c r="K56" s="7">
        <v>77.599999999999994</v>
      </c>
      <c r="L56" s="7">
        <v>48.7</v>
      </c>
      <c r="M56" s="7">
        <v>73.599999999999994</v>
      </c>
      <c r="N56" s="7">
        <v>31.4</v>
      </c>
      <c r="O56" s="7">
        <v>45.9</v>
      </c>
      <c r="P56" s="7">
        <v>22.7</v>
      </c>
      <c r="Q56" s="7">
        <v>65.7</v>
      </c>
      <c r="R56" s="7">
        <v>78.400000000000006</v>
      </c>
      <c r="S56" s="7">
        <v>53.6</v>
      </c>
      <c r="T56" s="7">
        <v>46.4</v>
      </c>
      <c r="U56" s="7">
        <v>53</v>
      </c>
      <c r="V56" s="7">
        <v>55.8</v>
      </c>
      <c r="W56" s="7">
        <v>44.2</v>
      </c>
      <c r="X56" t="str">
        <f>VLOOKUP(E56,'Transform table'!A:B,2,0)</f>
        <v>Charlotte FC</v>
      </c>
      <c r="Y56" t="str">
        <f>VLOOKUP(F56,'Transform table'!A:B,2,0)</f>
        <v>Atlanta United</v>
      </c>
      <c r="Z56" t="str">
        <f t="shared" si="0"/>
        <v>22/07/2026Charlotte FCAtlanta United</v>
      </c>
      <c r="AA56" t="str">
        <f>VLOOKUP($Z56,'oddspedia-matches'!$A:$AD,AA$2,0)</f>
        <v>2 - 2</v>
      </c>
      <c r="AB56" t="str">
        <f>VLOOKUP($Z56,'oddspedia-matches'!$A:$AD,AB$2,0)</f>
        <v>Red</v>
      </c>
      <c r="AC56" t="str">
        <f>VLOOKUP($Z56,'oddspedia-matches'!$A:$AD,AC$2,0)</f>
        <v>Green</v>
      </c>
      <c r="AD56" t="str">
        <f>VLOOKUP($Z56,'oddspedia-matches'!$A:$AD,AD$2,0)</f>
        <v>Red</v>
      </c>
      <c r="AE56" t="str">
        <f>VLOOKUP($Z56,'oddspedia-matches'!$A:$AD,AE$2,0)</f>
        <v>Green</v>
      </c>
      <c r="AF56" t="str">
        <f>VLOOKUP($Z56,'oddspedia-matches'!$A:$AD,AF$2,0)</f>
        <v>Green</v>
      </c>
      <c r="AG56" t="str">
        <f>VLOOKUP($Z56,'oddspedia-matches'!$A:$AD,AG$2,0)</f>
        <v>Red</v>
      </c>
      <c r="AH56" t="str">
        <f>VLOOKUP($Z56,'oddspedia-matches'!$A:$AD,AH$2,0)</f>
        <v>Green</v>
      </c>
      <c r="AI56" t="str">
        <f>VLOOKUP($Z56,'oddspedia-matches'!$A:$AD,AI$2,0)</f>
        <v>Red</v>
      </c>
      <c r="AJ56" t="str">
        <f>VLOOKUP($Z56,'oddspedia-matches'!$A:$AD,AJ$2,0)</f>
        <v>Red</v>
      </c>
      <c r="AK56" t="str">
        <f>VLOOKUP($Z56,'oddspedia-matches'!$A:$AD,AK$2,0)</f>
        <v>Green</v>
      </c>
      <c r="AL56" t="str">
        <f>VLOOKUP($Z56,'oddspedia-matches'!$A:$AD,AL$2,0)</f>
        <v>Green</v>
      </c>
      <c r="AM56" t="str">
        <f>VLOOKUP($Z56,'oddspedia-matches'!$A:$AD,AM$2,0)</f>
        <v>Green</v>
      </c>
      <c r="AN56" t="str">
        <f>VLOOKUP($Z56,'oddspedia-matches'!$A:$AD,AN$2,0)</f>
        <v>Red</v>
      </c>
      <c r="AO56" t="str">
        <f>VLOOKUP($Z56,'oddspedia-matches'!$A:$AD,AO$2,0)</f>
        <v>Red</v>
      </c>
      <c r="AP56" t="str">
        <f>VLOOKUP($Z56,'oddspedia-matches'!$A:$AD,AP$2,0)</f>
        <v>Green</v>
      </c>
      <c r="AQ56" t="str">
        <f>VLOOKUP($Z56,'oddspedia-matches'!$A:$AD,AQ$2,0)</f>
        <v>Red</v>
      </c>
    </row>
    <row r="57" spans="2:43" x14ac:dyDescent="0.25">
      <c r="B57" s="17" t="s">
        <v>454</v>
      </c>
      <c r="C57" s="8" t="s">
        <v>17</v>
      </c>
      <c r="D57" s="18">
        <v>0.89583333333333337</v>
      </c>
      <c r="E57" s="8" t="s">
        <v>65</v>
      </c>
      <c r="F57" s="8" t="s">
        <v>66</v>
      </c>
      <c r="G57" s="19"/>
      <c r="H57" s="8">
        <v>22.2</v>
      </c>
      <c r="I57" s="8">
        <v>28.1</v>
      </c>
      <c r="J57" s="8">
        <v>49.7</v>
      </c>
      <c r="K57" s="8">
        <v>50.3</v>
      </c>
      <c r="L57" s="8">
        <v>77.8</v>
      </c>
      <c r="M57" s="8">
        <v>71.900000000000006</v>
      </c>
      <c r="N57" s="8">
        <v>15.1</v>
      </c>
      <c r="O57" s="8">
        <v>45</v>
      </c>
      <c r="P57" s="8">
        <v>39.9</v>
      </c>
      <c r="Q57" s="8">
        <v>65.400000000000006</v>
      </c>
      <c r="R57" s="8">
        <v>76.599999999999994</v>
      </c>
      <c r="S57" s="8">
        <v>51.1</v>
      </c>
      <c r="T57" s="8">
        <v>48.9</v>
      </c>
      <c r="U57" s="8">
        <v>55.4</v>
      </c>
      <c r="V57" s="8">
        <v>54</v>
      </c>
      <c r="W57" s="8">
        <v>46</v>
      </c>
      <c r="X57" t="str">
        <f>VLOOKUP(E57,'Transform table'!A:B,2,0)</f>
        <v>Chapecoense</v>
      </c>
      <c r="Y57" t="str">
        <f>VLOOKUP(F57,'Transform table'!A:B,2,0)</f>
        <v>Flamengo RJ</v>
      </c>
      <c r="Z57" t="str">
        <f t="shared" si="0"/>
        <v>22/07/2026ChapecoenseFlamengo RJ</v>
      </c>
      <c r="AA57" t="str">
        <f>VLOOKUP($Z57,'oddspedia-matches'!$A:$AD,AA$2,0)</f>
        <v>0 - 4</v>
      </c>
      <c r="AB57" t="str">
        <f>VLOOKUP($Z57,'oddspedia-matches'!$A:$AD,AB$2,0)</f>
        <v>Red</v>
      </c>
      <c r="AC57" t="str">
        <f>VLOOKUP($Z57,'oddspedia-matches'!$A:$AD,AC$2,0)</f>
        <v>Red</v>
      </c>
      <c r="AD57" t="str">
        <f>VLOOKUP($Z57,'oddspedia-matches'!$A:$AD,AD$2,0)</f>
        <v>Green</v>
      </c>
      <c r="AE57" t="str">
        <f>VLOOKUP($Z57,'oddspedia-matches'!$A:$AD,AE$2,0)</f>
        <v>Red</v>
      </c>
      <c r="AF57" t="str">
        <f>VLOOKUP($Z57,'oddspedia-matches'!$A:$AD,AF$2,0)</f>
        <v>Green</v>
      </c>
      <c r="AG57" t="str">
        <f>VLOOKUP($Z57,'oddspedia-matches'!$A:$AD,AG$2,0)</f>
        <v>Green</v>
      </c>
      <c r="AH57" t="str">
        <f>VLOOKUP($Z57,'oddspedia-matches'!$A:$AD,AH$2,0)</f>
        <v>Red</v>
      </c>
      <c r="AI57" t="str">
        <f>VLOOKUP($Z57,'oddspedia-matches'!$A:$AD,AI$2,0)</f>
        <v>Red</v>
      </c>
      <c r="AJ57" t="str">
        <f>VLOOKUP($Z57,'oddspedia-matches'!$A:$AD,AJ$2,0)</f>
        <v>Green</v>
      </c>
      <c r="AK57" t="str">
        <f>VLOOKUP($Z57,'oddspedia-matches'!$A:$AD,AK$2,0)</f>
        <v>Green</v>
      </c>
      <c r="AL57" t="str">
        <f>VLOOKUP($Z57,'oddspedia-matches'!$A:$AD,AL$2,0)</f>
        <v>Green</v>
      </c>
      <c r="AM57" t="str">
        <f>VLOOKUP($Z57,'oddspedia-matches'!$A:$AD,AM$2,0)</f>
        <v>Green</v>
      </c>
      <c r="AN57" t="str">
        <f>VLOOKUP($Z57,'oddspedia-matches'!$A:$AD,AN$2,0)</f>
        <v>Red</v>
      </c>
      <c r="AO57" t="str">
        <f>VLOOKUP($Z57,'oddspedia-matches'!$A:$AD,AO$2,0)</f>
        <v>Red</v>
      </c>
      <c r="AP57" t="str">
        <f>VLOOKUP($Z57,'oddspedia-matches'!$A:$AD,AP$2,0)</f>
        <v>Red</v>
      </c>
      <c r="AQ57" t="str">
        <f>VLOOKUP($Z57,'oddspedia-matches'!$A:$AD,AQ$2,0)</f>
        <v>Green</v>
      </c>
    </row>
    <row r="58" spans="2:43" x14ac:dyDescent="0.25">
      <c r="B58" s="9" t="s">
        <v>454</v>
      </c>
      <c r="C58" s="7" t="s">
        <v>17</v>
      </c>
      <c r="D58" s="20">
        <v>0.89583333333333337</v>
      </c>
      <c r="E58" s="7" t="s">
        <v>67</v>
      </c>
      <c r="F58" s="7" t="s">
        <v>68</v>
      </c>
      <c r="G58" s="21"/>
      <c r="H58" s="7">
        <v>46.5</v>
      </c>
      <c r="I58" s="7">
        <v>28</v>
      </c>
      <c r="J58" s="7">
        <v>25.6</v>
      </c>
      <c r="K58" s="7">
        <v>74.400000000000006</v>
      </c>
      <c r="L58" s="7">
        <v>53.5</v>
      </c>
      <c r="M58" s="7">
        <v>72</v>
      </c>
      <c r="N58" s="7">
        <v>31.3</v>
      </c>
      <c r="O58" s="7">
        <v>43.9</v>
      </c>
      <c r="P58" s="7">
        <v>24.8</v>
      </c>
      <c r="Q58" s="7">
        <v>69</v>
      </c>
      <c r="R58" s="7">
        <v>75.2</v>
      </c>
      <c r="S58" s="7">
        <v>49.2</v>
      </c>
      <c r="T58" s="7">
        <v>50.8</v>
      </c>
      <c r="U58" s="7">
        <v>56.8</v>
      </c>
      <c r="V58" s="7">
        <v>53.6</v>
      </c>
      <c r="W58" s="7">
        <v>46.4</v>
      </c>
      <c r="X58" t="str">
        <f>VLOOKUP(E58,'Transform table'!A:B,2,0)</f>
        <v>Internacional</v>
      </c>
      <c r="Y58" t="str">
        <f>VLOOKUP(F58,'Transform table'!A:B,2,0)</f>
        <v>Cruzeiro</v>
      </c>
      <c r="Z58" t="str">
        <f t="shared" si="0"/>
        <v>22/07/2026InternacionalCruzeiro</v>
      </c>
      <c r="AA58" t="str">
        <f>VLOOKUP($Z58,'oddspedia-matches'!$A:$AD,AA$2,0)</f>
        <v>1 - 2</v>
      </c>
      <c r="AB58" t="str">
        <f>VLOOKUP($Z58,'oddspedia-matches'!$A:$AD,AB$2,0)</f>
        <v>Red</v>
      </c>
      <c r="AC58" t="str">
        <f>VLOOKUP($Z58,'oddspedia-matches'!$A:$AD,AC$2,0)</f>
        <v>Red</v>
      </c>
      <c r="AD58" t="str">
        <f>VLOOKUP($Z58,'oddspedia-matches'!$A:$AD,AD$2,0)</f>
        <v>Green</v>
      </c>
      <c r="AE58" t="str">
        <f>VLOOKUP($Z58,'oddspedia-matches'!$A:$AD,AE$2,0)</f>
        <v>Red</v>
      </c>
      <c r="AF58" t="str">
        <f>VLOOKUP($Z58,'oddspedia-matches'!$A:$AD,AF$2,0)</f>
        <v>Green</v>
      </c>
      <c r="AG58" t="str">
        <f>VLOOKUP($Z58,'oddspedia-matches'!$A:$AD,AG$2,0)</f>
        <v>Green</v>
      </c>
      <c r="AH58" t="str">
        <f>VLOOKUP($Z58,'oddspedia-matches'!$A:$AD,AH$2,0)</f>
        <v>Red</v>
      </c>
      <c r="AI58" t="str">
        <f>VLOOKUP($Z58,'oddspedia-matches'!$A:$AD,AI$2,0)</f>
        <v>Red</v>
      </c>
      <c r="AJ58" t="str">
        <f>VLOOKUP($Z58,'oddspedia-matches'!$A:$AD,AJ$2,0)</f>
        <v>Green</v>
      </c>
      <c r="AK58" t="str">
        <f>VLOOKUP($Z58,'oddspedia-matches'!$A:$AD,AK$2,0)</f>
        <v>Green</v>
      </c>
      <c r="AL58" t="str">
        <f>VLOOKUP($Z58,'oddspedia-matches'!$A:$AD,AL$2,0)</f>
        <v>Green</v>
      </c>
      <c r="AM58" t="str">
        <f>VLOOKUP($Z58,'oddspedia-matches'!$A:$AD,AM$2,0)</f>
        <v>Green</v>
      </c>
      <c r="AN58" t="str">
        <f>VLOOKUP($Z58,'oddspedia-matches'!$A:$AD,AN$2,0)</f>
        <v>Red</v>
      </c>
      <c r="AO58" t="str">
        <f>VLOOKUP($Z58,'oddspedia-matches'!$A:$AD,AO$2,0)</f>
        <v>Green</v>
      </c>
      <c r="AP58" t="str">
        <f>VLOOKUP($Z58,'oddspedia-matches'!$A:$AD,AP$2,0)</f>
        <v>Green</v>
      </c>
      <c r="AQ58" t="str">
        <f>VLOOKUP($Z58,'oddspedia-matches'!$A:$AD,AQ$2,0)</f>
        <v>Red</v>
      </c>
    </row>
    <row r="59" spans="2:43" x14ac:dyDescent="0.25">
      <c r="B59" s="17" t="s">
        <v>454</v>
      </c>
      <c r="C59" s="8" t="s">
        <v>17</v>
      </c>
      <c r="D59" s="18">
        <v>0.89583333333333337</v>
      </c>
      <c r="E59" s="8" t="s">
        <v>69</v>
      </c>
      <c r="F59" s="8" t="s">
        <v>70</v>
      </c>
      <c r="G59" s="19"/>
      <c r="H59" s="8">
        <v>41.8</v>
      </c>
      <c r="I59" s="8">
        <v>30.5</v>
      </c>
      <c r="J59" s="8">
        <v>27.7</v>
      </c>
      <c r="K59" s="8">
        <v>72.3</v>
      </c>
      <c r="L59" s="8">
        <v>58.2</v>
      </c>
      <c r="M59" s="8">
        <v>69.5</v>
      </c>
      <c r="N59" s="8">
        <v>33.700000000000003</v>
      </c>
      <c r="O59" s="8">
        <v>46.5</v>
      </c>
      <c r="P59" s="8">
        <v>19.7</v>
      </c>
      <c r="Q59" s="8">
        <v>64.2</v>
      </c>
      <c r="R59" s="8">
        <v>68.3</v>
      </c>
      <c r="S59" s="8">
        <v>40.5</v>
      </c>
      <c r="T59" s="8">
        <v>59.5</v>
      </c>
      <c r="U59" s="8">
        <v>64.8</v>
      </c>
      <c r="V59" s="8">
        <v>47.5</v>
      </c>
      <c r="W59" s="8">
        <v>52.5</v>
      </c>
      <c r="X59" t="str">
        <f>VLOOKUP(E59,'Transform table'!A:B,2,0)</f>
        <v>Sao Paulo</v>
      </c>
      <c r="Y59" t="str">
        <f>VLOOKUP(F59,'Transform table'!A:B,2,0)</f>
        <v>Athletico Paranaense</v>
      </c>
      <c r="Z59" t="str">
        <f t="shared" si="0"/>
        <v>22/07/2026Sao PauloAthletico Paranaense</v>
      </c>
      <c r="AA59" t="str">
        <f>VLOOKUP($Z59,'oddspedia-matches'!$A:$AD,AA$2,0)</f>
        <v>1 - 2</v>
      </c>
      <c r="AB59" t="str">
        <f>VLOOKUP($Z59,'oddspedia-matches'!$A:$AD,AB$2,0)</f>
        <v>Red</v>
      </c>
      <c r="AC59" t="str">
        <f>VLOOKUP($Z59,'oddspedia-matches'!$A:$AD,AC$2,0)</f>
        <v>Red</v>
      </c>
      <c r="AD59" t="str">
        <f>VLOOKUP($Z59,'oddspedia-matches'!$A:$AD,AD$2,0)</f>
        <v>Green</v>
      </c>
      <c r="AE59" t="str">
        <f>VLOOKUP($Z59,'oddspedia-matches'!$A:$AD,AE$2,0)</f>
        <v>Red</v>
      </c>
      <c r="AF59" t="str">
        <f>VLOOKUP($Z59,'oddspedia-matches'!$A:$AD,AF$2,0)</f>
        <v>Green</v>
      </c>
      <c r="AG59" t="str">
        <f>VLOOKUP($Z59,'oddspedia-matches'!$A:$AD,AG$2,0)</f>
        <v>Green</v>
      </c>
      <c r="AH59" t="str">
        <f>VLOOKUP($Z59,'oddspedia-matches'!$A:$AD,AH$2,0)</f>
        <v>Green</v>
      </c>
      <c r="AI59" t="str">
        <f>VLOOKUP($Z59,'oddspedia-matches'!$A:$AD,AI$2,0)</f>
        <v>Red</v>
      </c>
      <c r="AJ59" t="str">
        <f>VLOOKUP($Z59,'oddspedia-matches'!$A:$AD,AJ$2,0)</f>
        <v>Red</v>
      </c>
      <c r="AK59" t="str">
        <f>VLOOKUP($Z59,'oddspedia-matches'!$A:$AD,AK$2,0)</f>
        <v>Green</v>
      </c>
      <c r="AL59" t="str">
        <f>VLOOKUP($Z59,'oddspedia-matches'!$A:$AD,AL$2,0)</f>
        <v>Green</v>
      </c>
      <c r="AM59" t="str">
        <f>VLOOKUP($Z59,'oddspedia-matches'!$A:$AD,AM$2,0)</f>
        <v>Green</v>
      </c>
      <c r="AN59" t="str">
        <f>VLOOKUP($Z59,'oddspedia-matches'!$A:$AD,AN$2,0)</f>
        <v>Red</v>
      </c>
      <c r="AO59" t="str">
        <f>VLOOKUP($Z59,'oddspedia-matches'!$A:$AD,AO$2,0)</f>
        <v>Green</v>
      </c>
      <c r="AP59" t="str">
        <f>VLOOKUP($Z59,'oddspedia-matches'!$A:$AD,AP$2,0)</f>
        <v>Green</v>
      </c>
      <c r="AQ59" t="str">
        <f>VLOOKUP($Z59,'oddspedia-matches'!$A:$AD,AQ$2,0)</f>
        <v>Red</v>
      </c>
    </row>
    <row r="60" spans="2:43" x14ac:dyDescent="0.25">
      <c r="B60" s="9" t="s">
        <v>455</v>
      </c>
      <c r="C60" s="7" t="s">
        <v>17</v>
      </c>
      <c r="D60" s="20">
        <v>0.89583333333333337</v>
      </c>
      <c r="E60" s="7" t="s">
        <v>71</v>
      </c>
      <c r="F60" s="7" t="s">
        <v>72</v>
      </c>
      <c r="G60" s="21"/>
      <c r="H60" s="7">
        <v>44</v>
      </c>
      <c r="I60" s="7">
        <v>28.5</v>
      </c>
      <c r="J60" s="7">
        <v>27.5</v>
      </c>
      <c r="K60" s="7">
        <v>72.5</v>
      </c>
      <c r="L60" s="7">
        <v>56</v>
      </c>
      <c r="M60" s="7">
        <v>71.5</v>
      </c>
      <c r="N60" s="7">
        <v>27.7</v>
      </c>
      <c r="O60" s="7">
        <v>48.1</v>
      </c>
      <c r="P60" s="7">
        <v>24.2</v>
      </c>
      <c r="Q60" s="7">
        <v>62.7</v>
      </c>
      <c r="R60" s="7">
        <v>74.599999999999994</v>
      </c>
      <c r="S60" s="7">
        <v>48.3</v>
      </c>
      <c r="T60" s="7">
        <v>51.7</v>
      </c>
      <c r="U60" s="7">
        <v>57.5</v>
      </c>
      <c r="V60" s="7">
        <v>53.5</v>
      </c>
      <c r="W60" s="7">
        <v>46.5</v>
      </c>
      <c r="X60" t="str">
        <f>VLOOKUP(E60,'Transform table'!A:B,2,0)</f>
        <v>Nautico</v>
      </c>
      <c r="Y60" t="str">
        <f>VLOOKUP(F60,'Transform table'!A:B,2,0)</f>
        <v>Londrina EC</v>
      </c>
      <c r="Z60" t="str">
        <f t="shared" si="0"/>
        <v>22/07/2026NauticoLondrina EC</v>
      </c>
      <c r="AA60" t="str">
        <f>VLOOKUP($Z60,'oddspedia-matches'!$A:$AD,AA$2,0)</f>
        <v>2 - 1</v>
      </c>
      <c r="AB60" t="str">
        <f>VLOOKUP($Z60,'oddspedia-matches'!$A:$AD,AB$2,0)</f>
        <v>Green</v>
      </c>
      <c r="AC60" t="str">
        <f>VLOOKUP($Z60,'oddspedia-matches'!$A:$AD,AC$2,0)</f>
        <v>Red</v>
      </c>
      <c r="AD60" t="str">
        <f>VLOOKUP($Z60,'oddspedia-matches'!$A:$AD,AD$2,0)</f>
        <v>Red</v>
      </c>
      <c r="AE60" t="str">
        <f>VLOOKUP($Z60,'oddspedia-matches'!$A:$AD,AE$2,0)</f>
        <v>Green</v>
      </c>
      <c r="AF60" t="str">
        <f>VLOOKUP($Z60,'oddspedia-matches'!$A:$AD,AF$2,0)</f>
        <v>Red</v>
      </c>
      <c r="AG60" t="str">
        <f>VLOOKUP($Z60,'oddspedia-matches'!$A:$AD,AG$2,0)</f>
        <v>Green</v>
      </c>
      <c r="AH60" t="str">
        <f>VLOOKUP($Z60,'oddspedia-matches'!$A:$AD,AH$2,0)</f>
        <v>Green</v>
      </c>
      <c r="AI60" t="str">
        <f>VLOOKUP($Z60,'oddspedia-matches'!$A:$AD,AI$2,0)</f>
        <v>Red</v>
      </c>
      <c r="AJ60" t="str">
        <f>VLOOKUP($Z60,'oddspedia-matches'!$A:$AD,AJ$2,0)</f>
        <v>Red</v>
      </c>
      <c r="AK60" t="str">
        <f>VLOOKUP($Z60,'oddspedia-matches'!$A:$AD,AK$2,0)</f>
        <v>Green</v>
      </c>
      <c r="AL60" t="str">
        <f>VLOOKUP($Z60,'oddspedia-matches'!$A:$AD,AL$2,0)</f>
        <v>Green</v>
      </c>
      <c r="AM60" t="str">
        <f>VLOOKUP($Z60,'oddspedia-matches'!$A:$AD,AM$2,0)</f>
        <v>Green</v>
      </c>
      <c r="AN60" t="str">
        <f>VLOOKUP($Z60,'oddspedia-matches'!$A:$AD,AN$2,0)</f>
        <v>Red</v>
      </c>
      <c r="AO60" t="str">
        <f>VLOOKUP($Z60,'oddspedia-matches'!$A:$AD,AO$2,0)</f>
        <v>Green</v>
      </c>
      <c r="AP60" t="str">
        <f>VLOOKUP($Z60,'oddspedia-matches'!$A:$AD,AP$2,0)</f>
        <v>Green</v>
      </c>
      <c r="AQ60" t="str">
        <f>VLOOKUP($Z60,'oddspedia-matches'!$A:$AD,AQ$2,0)</f>
        <v>Red</v>
      </c>
    </row>
    <row r="61" spans="2:43" x14ac:dyDescent="0.25">
      <c r="B61" s="17" t="s">
        <v>468</v>
      </c>
      <c r="C61" s="8" t="s">
        <v>17</v>
      </c>
      <c r="D61" s="18">
        <v>0.89583333333333337</v>
      </c>
      <c r="E61" s="8" t="s">
        <v>73</v>
      </c>
      <c r="F61" s="8" t="s">
        <v>74</v>
      </c>
      <c r="G61" s="19"/>
      <c r="H61" s="8">
        <v>37.5</v>
      </c>
      <c r="I61" s="8">
        <v>28.3</v>
      </c>
      <c r="J61" s="8">
        <v>34.200000000000003</v>
      </c>
      <c r="K61" s="8">
        <v>65.8</v>
      </c>
      <c r="L61" s="8">
        <v>62.5</v>
      </c>
      <c r="M61" s="8">
        <v>71.7</v>
      </c>
      <c r="N61" s="8">
        <v>35.200000000000003</v>
      </c>
      <c r="O61" s="8">
        <v>44.3</v>
      </c>
      <c r="P61" s="8">
        <v>20.5</v>
      </c>
      <c r="Q61" s="8">
        <v>67.5</v>
      </c>
      <c r="R61" s="8">
        <v>77.7</v>
      </c>
      <c r="S61" s="8">
        <v>52.5</v>
      </c>
      <c r="T61" s="8">
        <v>47.5</v>
      </c>
      <c r="U61" s="8">
        <v>53.1</v>
      </c>
      <c r="V61" s="8">
        <v>57.7</v>
      </c>
      <c r="W61" s="8">
        <v>42.3</v>
      </c>
      <c r="X61" t="str">
        <f>VLOOKUP(E61,'Transform table'!A:B,2,0)</f>
        <v>Austin FC</v>
      </c>
      <c r="Y61" t="str">
        <f>VLOOKUP(F61,'Transform table'!A:B,2,0)</f>
        <v>Seattle Sounders FC</v>
      </c>
      <c r="Z61" t="str">
        <f t="shared" si="0"/>
        <v>22/07/2026Austin FCSeattle Sounders FC</v>
      </c>
      <c r="AA61" t="str">
        <f>VLOOKUP($Z61,'oddspedia-matches'!$A:$AD,AA$2,0)</f>
        <v>3 - 1</v>
      </c>
      <c r="AB61" t="str">
        <f>VLOOKUP($Z61,'oddspedia-matches'!$A:$AD,AB$2,0)</f>
        <v>Green</v>
      </c>
      <c r="AC61" t="str">
        <f>VLOOKUP($Z61,'oddspedia-matches'!$A:$AD,AC$2,0)</f>
        <v>Red</v>
      </c>
      <c r="AD61" t="str">
        <f>VLOOKUP($Z61,'oddspedia-matches'!$A:$AD,AD$2,0)</f>
        <v>Red</v>
      </c>
      <c r="AE61" t="str">
        <f>VLOOKUP($Z61,'oddspedia-matches'!$A:$AD,AE$2,0)</f>
        <v>Green</v>
      </c>
      <c r="AF61" t="str">
        <f>VLOOKUP($Z61,'oddspedia-matches'!$A:$AD,AF$2,0)</f>
        <v>Red</v>
      </c>
      <c r="AG61" t="str">
        <f>VLOOKUP($Z61,'oddspedia-matches'!$A:$AD,AG$2,0)</f>
        <v>Green</v>
      </c>
      <c r="AH61" t="str">
        <f>VLOOKUP($Z61,'oddspedia-matches'!$A:$AD,AH$2,0)</f>
        <v>Red</v>
      </c>
      <c r="AI61" t="str">
        <f>VLOOKUP($Z61,'oddspedia-matches'!$A:$AD,AI$2,0)</f>
        <v>Green</v>
      </c>
      <c r="AJ61" t="str">
        <f>VLOOKUP($Z61,'oddspedia-matches'!$A:$AD,AJ$2,0)</f>
        <v>Red</v>
      </c>
      <c r="AK61" t="str">
        <f>VLOOKUP($Z61,'oddspedia-matches'!$A:$AD,AK$2,0)</f>
        <v>Green</v>
      </c>
      <c r="AL61" t="str">
        <f>VLOOKUP($Z61,'oddspedia-matches'!$A:$AD,AL$2,0)</f>
        <v>Green</v>
      </c>
      <c r="AM61" t="str">
        <f>VLOOKUP($Z61,'oddspedia-matches'!$A:$AD,AM$2,0)</f>
        <v>Green</v>
      </c>
      <c r="AN61" t="str">
        <f>VLOOKUP($Z61,'oddspedia-matches'!$A:$AD,AN$2,0)</f>
        <v>Red</v>
      </c>
      <c r="AO61" t="str">
        <f>VLOOKUP($Z61,'oddspedia-matches'!$A:$AD,AO$2,0)</f>
        <v>Red</v>
      </c>
      <c r="AP61" t="str">
        <f>VLOOKUP($Z61,'oddspedia-matches'!$A:$AD,AP$2,0)</f>
        <v>Green</v>
      </c>
      <c r="AQ61" t="str">
        <f>VLOOKUP($Z61,'oddspedia-matches'!$A:$AD,AQ$2,0)</f>
        <v>Red</v>
      </c>
    </row>
    <row r="62" spans="2:43" x14ac:dyDescent="0.25">
      <c r="B62" s="9" t="s">
        <v>468</v>
      </c>
      <c r="C62" s="7" t="s">
        <v>17</v>
      </c>
      <c r="D62" s="20">
        <v>0.89583333333333337</v>
      </c>
      <c r="E62" s="7" t="s">
        <v>75</v>
      </c>
      <c r="F62" s="7" t="s">
        <v>76</v>
      </c>
      <c r="G62" s="21"/>
      <c r="H62" s="7">
        <v>47.6</v>
      </c>
      <c r="I62" s="7">
        <v>26</v>
      </c>
      <c r="J62" s="7">
        <v>26.4</v>
      </c>
      <c r="K62" s="7">
        <v>73.599999999999994</v>
      </c>
      <c r="L62" s="7">
        <v>52.4</v>
      </c>
      <c r="M62" s="7">
        <v>74</v>
      </c>
      <c r="N62" s="7">
        <v>30.7</v>
      </c>
      <c r="O62" s="7">
        <v>44.1</v>
      </c>
      <c r="P62" s="7">
        <v>25.3</v>
      </c>
      <c r="Q62" s="7">
        <v>68.8</v>
      </c>
      <c r="R62" s="7">
        <v>82.8</v>
      </c>
      <c r="S62" s="7">
        <v>60.2</v>
      </c>
      <c r="T62" s="7">
        <v>39.799999999999997</v>
      </c>
      <c r="U62" s="7">
        <v>45.8</v>
      </c>
      <c r="V62" s="7">
        <v>62.3</v>
      </c>
      <c r="W62" s="7">
        <v>37.700000000000003</v>
      </c>
      <c r="X62" t="str">
        <f>VLOOKUP(E62,'Transform table'!A:B,2,0)</f>
        <v>Houston Dynamo</v>
      </c>
      <c r="Y62" t="str">
        <f>VLOOKUP(F62,'Transform table'!A:B,2,0)</f>
        <v>DC United</v>
      </c>
      <c r="Z62" t="str">
        <f t="shared" si="0"/>
        <v>22/07/2026Houston DynamoDC United</v>
      </c>
      <c r="AA62" t="str">
        <f>VLOOKUP($Z62,'oddspedia-matches'!$A:$AD,AA$2,0)</f>
        <v>1 - 1</v>
      </c>
      <c r="AB62" t="str">
        <f>VLOOKUP($Z62,'oddspedia-matches'!$A:$AD,AB$2,0)</f>
        <v>Red</v>
      </c>
      <c r="AC62" t="str">
        <f>VLOOKUP($Z62,'oddspedia-matches'!$A:$AD,AC$2,0)</f>
        <v>Green</v>
      </c>
      <c r="AD62" t="str">
        <f>VLOOKUP($Z62,'oddspedia-matches'!$A:$AD,AD$2,0)</f>
        <v>Red</v>
      </c>
      <c r="AE62" t="str">
        <f>VLOOKUP($Z62,'oddspedia-matches'!$A:$AD,AE$2,0)</f>
        <v>Green</v>
      </c>
      <c r="AF62" t="str">
        <f>VLOOKUP($Z62,'oddspedia-matches'!$A:$AD,AF$2,0)</f>
        <v>Green</v>
      </c>
      <c r="AG62" t="str">
        <f>VLOOKUP($Z62,'oddspedia-matches'!$A:$AD,AG$2,0)</f>
        <v>Red</v>
      </c>
      <c r="AH62" t="str">
        <f>VLOOKUP($Z62,'oddspedia-matches'!$A:$AD,AH$2,0)</f>
        <v>Green</v>
      </c>
      <c r="AI62" t="str">
        <f>VLOOKUP($Z62,'oddspedia-matches'!$A:$AD,AI$2,0)</f>
        <v>Red</v>
      </c>
      <c r="AJ62" t="str">
        <f>VLOOKUP($Z62,'oddspedia-matches'!$A:$AD,AJ$2,0)</f>
        <v>Red</v>
      </c>
      <c r="AK62" t="str">
        <f>VLOOKUP($Z62,'oddspedia-matches'!$A:$AD,AK$2,0)</f>
        <v>Green</v>
      </c>
      <c r="AL62" t="str">
        <f>VLOOKUP($Z62,'oddspedia-matches'!$A:$AD,AL$2,0)</f>
        <v>Green</v>
      </c>
      <c r="AM62" t="str">
        <f>VLOOKUP($Z62,'oddspedia-matches'!$A:$AD,AM$2,0)</f>
        <v>Red</v>
      </c>
      <c r="AN62" t="str">
        <f>VLOOKUP($Z62,'oddspedia-matches'!$A:$AD,AN$2,0)</f>
        <v>Green</v>
      </c>
      <c r="AO62" t="str">
        <f>VLOOKUP($Z62,'oddspedia-matches'!$A:$AD,AO$2,0)</f>
        <v>Green</v>
      </c>
      <c r="AP62" t="str">
        <f>VLOOKUP($Z62,'oddspedia-matches'!$A:$AD,AP$2,0)</f>
        <v>Green</v>
      </c>
      <c r="AQ62" t="str">
        <f>VLOOKUP($Z62,'oddspedia-matches'!$A:$AD,AQ$2,0)</f>
        <v>Red</v>
      </c>
    </row>
    <row r="63" spans="2:43" x14ac:dyDescent="0.25">
      <c r="B63" s="17" t="s">
        <v>468</v>
      </c>
      <c r="C63" s="8" t="s">
        <v>17</v>
      </c>
      <c r="D63" s="18">
        <v>0.89583333333333337</v>
      </c>
      <c r="E63" s="8" t="s">
        <v>77</v>
      </c>
      <c r="F63" s="8" t="s">
        <v>78</v>
      </c>
      <c r="G63" s="19"/>
      <c r="H63" s="8">
        <v>61.5</v>
      </c>
      <c r="I63" s="8">
        <v>23.2</v>
      </c>
      <c r="J63" s="8">
        <v>15.3</v>
      </c>
      <c r="K63" s="8">
        <v>84.7</v>
      </c>
      <c r="L63" s="8">
        <v>38.5</v>
      </c>
      <c r="M63" s="8">
        <v>76.8</v>
      </c>
      <c r="N63" s="8">
        <v>41.4</v>
      </c>
      <c r="O63" s="8">
        <v>37.1</v>
      </c>
      <c r="P63" s="8">
        <v>21.5</v>
      </c>
      <c r="Q63" s="8">
        <v>78.099999999999994</v>
      </c>
      <c r="R63" s="8">
        <v>83.5</v>
      </c>
      <c r="S63" s="8">
        <v>61.6</v>
      </c>
      <c r="T63" s="8">
        <v>38.4</v>
      </c>
      <c r="U63" s="8">
        <v>46.4</v>
      </c>
      <c r="V63" s="8">
        <v>57.5</v>
      </c>
      <c r="W63" s="8">
        <v>42.5</v>
      </c>
      <c r="X63" t="str">
        <f>VLOOKUP(E63,'Transform table'!A:B,2,0)</f>
        <v>Nashville FC</v>
      </c>
      <c r="Y63" t="str">
        <f>VLOOKUP(F63,'Transform table'!A:B,2,0)</f>
        <v>Montreal Impact</v>
      </c>
      <c r="Z63" t="str">
        <f t="shared" si="0"/>
        <v>22/07/2026Nashville FCMontreal Impact</v>
      </c>
      <c r="AA63" t="str">
        <f>VLOOKUP($Z63,'oddspedia-matches'!$A:$AD,AA$2,0)</f>
        <v>1 - 0</v>
      </c>
      <c r="AB63" t="str">
        <f>VLOOKUP($Z63,'oddspedia-matches'!$A:$AD,AB$2,0)</f>
        <v>Green</v>
      </c>
      <c r="AC63" t="str">
        <f>VLOOKUP($Z63,'oddspedia-matches'!$A:$AD,AC$2,0)</f>
        <v>Red</v>
      </c>
      <c r="AD63" t="str">
        <f>VLOOKUP($Z63,'oddspedia-matches'!$A:$AD,AD$2,0)</f>
        <v>Red</v>
      </c>
      <c r="AE63" t="str">
        <f>VLOOKUP($Z63,'oddspedia-matches'!$A:$AD,AE$2,0)</f>
        <v>Green</v>
      </c>
      <c r="AF63" t="str">
        <f>VLOOKUP($Z63,'oddspedia-matches'!$A:$AD,AF$2,0)</f>
        <v>Red</v>
      </c>
      <c r="AG63" t="str">
        <f>VLOOKUP($Z63,'oddspedia-matches'!$A:$AD,AG$2,0)</f>
        <v>Green</v>
      </c>
      <c r="AH63" t="str">
        <f>VLOOKUP($Z63,'oddspedia-matches'!$A:$AD,AH$2,0)</f>
        <v>Red</v>
      </c>
      <c r="AI63" t="str">
        <f>VLOOKUP($Z63,'oddspedia-matches'!$A:$AD,AI$2,0)</f>
        <v>Green</v>
      </c>
      <c r="AJ63" t="str">
        <f>VLOOKUP($Z63,'oddspedia-matches'!$A:$AD,AJ$2,0)</f>
        <v>Red</v>
      </c>
      <c r="AK63" t="str">
        <f>VLOOKUP($Z63,'oddspedia-matches'!$A:$AD,AK$2,0)</f>
        <v>Red</v>
      </c>
      <c r="AL63" t="str">
        <f>VLOOKUP($Z63,'oddspedia-matches'!$A:$AD,AL$2,0)</f>
        <v>Red</v>
      </c>
      <c r="AM63" t="str">
        <f>VLOOKUP($Z63,'oddspedia-matches'!$A:$AD,AM$2,0)</f>
        <v>Red</v>
      </c>
      <c r="AN63" t="str">
        <f>VLOOKUP($Z63,'oddspedia-matches'!$A:$AD,AN$2,0)</f>
        <v>Green</v>
      </c>
      <c r="AO63" t="str">
        <f>VLOOKUP($Z63,'oddspedia-matches'!$A:$AD,AO$2,0)</f>
        <v>Green</v>
      </c>
      <c r="AP63" t="str">
        <f>VLOOKUP($Z63,'oddspedia-matches'!$A:$AD,AP$2,0)</f>
        <v>Red</v>
      </c>
      <c r="AQ63" t="str">
        <f>VLOOKUP($Z63,'oddspedia-matches'!$A:$AD,AQ$2,0)</f>
        <v>Green</v>
      </c>
    </row>
    <row r="64" spans="2:43" x14ac:dyDescent="0.25">
      <c r="B64" s="9" t="s">
        <v>468</v>
      </c>
      <c r="C64" s="7" t="s">
        <v>17</v>
      </c>
      <c r="D64" s="20">
        <v>0.89583333333333337</v>
      </c>
      <c r="E64" s="7" t="s">
        <v>79</v>
      </c>
      <c r="F64" s="7" t="s">
        <v>80</v>
      </c>
      <c r="G64" s="21"/>
      <c r="H64" s="7">
        <v>30.7</v>
      </c>
      <c r="I64" s="7">
        <v>27.4</v>
      </c>
      <c r="J64" s="7">
        <v>41.9</v>
      </c>
      <c r="K64" s="7">
        <v>58.1</v>
      </c>
      <c r="L64" s="7">
        <v>69.3</v>
      </c>
      <c r="M64" s="7">
        <v>72.599999999999994</v>
      </c>
      <c r="N64" s="7">
        <v>29.3</v>
      </c>
      <c r="O64" s="7">
        <v>38.4</v>
      </c>
      <c r="P64" s="7">
        <v>32.299999999999997</v>
      </c>
      <c r="Q64" s="7">
        <v>77.8</v>
      </c>
      <c r="R64" s="7">
        <v>81.3</v>
      </c>
      <c r="S64" s="7">
        <v>57.9</v>
      </c>
      <c r="T64" s="7">
        <v>42.1</v>
      </c>
      <c r="U64" s="7">
        <v>47.8</v>
      </c>
      <c r="V64" s="7">
        <v>61.4</v>
      </c>
      <c r="W64" s="7">
        <v>38.6</v>
      </c>
      <c r="X64" t="str">
        <f>VLOOKUP(E64,'Transform table'!A:B,2,0)</f>
        <v>Sporting Kansas City</v>
      </c>
      <c r="Y64" t="str">
        <f>VLOOKUP(F64,'Transform table'!A:B,2,0)</f>
        <v>Minnesota United</v>
      </c>
      <c r="Z64" t="str">
        <f t="shared" si="0"/>
        <v>22/07/2026Sporting Kansas CityMinnesota United</v>
      </c>
      <c r="AA64" t="str">
        <f>VLOOKUP($Z64,'oddspedia-matches'!$A:$AD,AA$2,0)</f>
        <v>2 - 1</v>
      </c>
      <c r="AB64" t="str">
        <f>VLOOKUP($Z64,'oddspedia-matches'!$A:$AD,AB$2,0)</f>
        <v>Green</v>
      </c>
      <c r="AC64" t="str">
        <f>VLOOKUP($Z64,'oddspedia-matches'!$A:$AD,AC$2,0)</f>
        <v>Red</v>
      </c>
      <c r="AD64" t="str">
        <f>VLOOKUP($Z64,'oddspedia-matches'!$A:$AD,AD$2,0)</f>
        <v>Red</v>
      </c>
      <c r="AE64" t="str">
        <f>VLOOKUP($Z64,'oddspedia-matches'!$A:$AD,AE$2,0)</f>
        <v>Green</v>
      </c>
      <c r="AF64" t="str">
        <f>VLOOKUP($Z64,'oddspedia-matches'!$A:$AD,AF$2,0)</f>
        <v>Red</v>
      </c>
      <c r="AG64" t="str">
        <f>VLOOKUP($Z64,'oddspedia-matches'!$A:$AD,AG$2,0)</f>
        <v>Green</v>
      </c>
      <c r="AH64" t="str">
        <f>VLOOKUP($Z64,'oddspedia-matches'!$A:$AD,AH$2,0)</f>
        <v>Green</v>
      </c>
      <c r="AI64" t="str">
        <f>VLOOKUP($Z64,'oddspedia-matches'!$A:$AD,AI$2,0)</f>
        <v>Red</v>
      </c>
      <c r="AJ64" t="str">
        <f>VLOOKUP($Z64,'oddspedia-matches'!$A:$AD,AJ$2,0)</f>
        <v>Red</v>
      </c>
      <c r="AK64" t="str">
        <f>VLOOKUP($Z64,'oddspedia-matches'!$A:$AD,AK$2,0)</f>
        <v>Green</v>
      </c>
      <c r="AL64" t="str">
        <f>VLOOKUP($Z64,'oddspedia-matches'!$A:$AD,AL$2,0)</f>
        <v>Green</v>
      </c>
      <c r="AM64" t="str">
        <f>VLOOKUP($Z64,'oddspedia-matches'!$A:$AD,AM$2,0)</f>
        <v>Green</v>
      </c>
      <c r="AN64" t="str">
        <f>VLOOKUP($Z64,'oddspedia-matches'!$A:$AD,AN$2,0)</f>
        <v>Red</v>
      </c>
      <c r="AO64" t="str">
        <f>VLOOKUP($Z64,'oddspedia-matches'!$A:$AD,AO$2,0)</f>
        <v>Green</v>
      </c>
      <c r="AP64" t="str">
        <f>VLOOKUP($Z64,'oddspedia-matches'!$A:$AD,AP$2,0)</f>
        <v>Green</v>
      </c>
      <c r="AQ64" t="str">
        <f>VLOOKUP($Z64,'oddspedia-matches'!$A:$AD,AQ$2,0)</f>
        <v>Red</v>
      </c>
    </row>
    <row r="65" spans="2:43" x14ac:dyDescent="0.25">
      <c r="B65" s="17" t="s">
        <v>467</v>
      </c>
      <c r="C65" s="8" t="s">
        <v>17</v>
      </c>
      <c r="D65" s="18">
        <v>0.91666666666666663</v>
      </c>
      <c r="E65" s="8" t="s">
        <v>81</v>
      </c>
      <c r="F65" s="8" t="s">
        <v>82</v>
      </c>
      <c r="G65" s="19"/>
      <c r="H65" s="8">
        <v>50</v>
      </c>
      <c r="I65" s="8">
        <v>25.8</v>
      </c>
      <c r="J65" s="8">
        <v>24.1</v>
      </c>
      <c r="K65" s="8">
        <v>75.900000000000006</v>
      </c>
      <c r="L65" s="8">
        <v>50</v>
      </c>
      <c r="M65" s="8">
        <v>74.2</v>
      </c>
      <c r="N65" s="8">
        <v>32.1</v>
      </c>
      <c r="O65" s="8">
        <v>45.3</v>
      </c>
      <c r="P65" s="8">
        <v>22.6</v>
      </c>
      <c r="Q65" s="8">
        <v>66.599999999999994</v>
      </c>
      <c r="R65" s="8">
        <v>82</v>
      </c>
      <c r="S65" s="8">
        <v>58.9</v>
      </c>
      <c r="T65" s="8">
        <v>41.1</v>
      </c>
      <c r="U65" s="8">
        <v>47.4</v>
      </c>
      <c r="V65" s="8">
        <v>60.5</v>
      </c>
      <c r="W65" s="8">
        <v>39.5</v>
      </c>
      <c r="X65" t="str">
        <f>VLOOKUP(E65,'Transform table'!A:B,2,0)</f>
        <v>Colorado Switchbacks</v>
      </c>
      <c r="Y65" t="str">
        <f>VLOOKUP(F65,'Transform table'!A:B,2,0)</f>
        <v>Miami FC</v>
      </c>
      <c r="Z65" t="str">
        <f t="shared" si="0"/>
        <v>22/07/2026Colorado SwitchbacksMiami FC</v>
      </c>
      <c r="AA65" t="str">
        <f>VLOOKUP($Z65,'oddspedia-matches'!$A:$AD,AA$2,0)</f>
        <v>2 - 0</v>
      </c>
      <c r="AB65" t="str">
        <f>VLOOKUP($Z65,'oddspedia-matches'!$A:$AD,AB$2,0)</f>
        <v>Green</v>
      </c>
      <c r="AC65" t="str">
        <f>VLOOKUP($Z65,'oddspedia-matches'!$A:$AD,AC$2,0)</f>
        <v>Red</v>
      </c>
      <c r="AD65" t="str">
        <f>VLOOKUP($Z65,'oddspedia-matches'!$A:$AD,AD$2,0)</f>
        <v>Red</v>
      </c>
      <c r="AE65" t="str">
        <f>VLOOKUP($Z65,'oddspedia-matches'!$A:$AD,AE$2,0)</f>
        <v>Green</v>
      </c>
      <c r="AF65" t="str">
        <f>VLOOKUP($Z65,'oddspedia-matches'!$A:$AD,AF$2,0)</f>
        <v>Red</v>
      </c>
      <c r="AG65" t="str">
        <f>VLOOKUP($Z65,'oddspedia-matches'!$A:$AD,AG$2,0)</f>
        <v>Green</v>
      </c>
      <c r="AH65" t="str">
        <f>VLOOKUP($Z65,'oddspedia-matches'!$A:$AD,AH$2,0)</f>
        <v>Red</v>
      </c>
      <c r="AI65" t="str">
        <f>VLOOKUP($Z65,'oddspedia-matches'!$A:$AD,AI$2,0)</f>
        <v>Green</v>
      </c>
      <c r="AJ65" t="str">
        <f>VLOOKUP($Z65,'oddspedia-matches'!$A:$AD,AJ$2,0)</f>
        <v>Red</v>
      </c>
      <c r="AK65" t="str">
        <f>VLOOKUP($Z65,'oddspedia-matches'!$A:$AD,AK$2,0)</f>
        <v>Red</v>
      </c>
      <c r="AL65" t="str">
        <f>VLOOKUP($Z65,'oddspedia-matches'!$A:$AD,AL$2,0)</f>
        <v>Green</v>
      </c>
      <c r="AM65" t="str">
        <f>VLOOKUP($Z65,'oddspedia-matches'!$A:$AD,AM$2,0)</f>
        <v>Red</v>
      </c>
      <c r="AN65" t="str">
        <f>VLOOKUP($Z65,'oddspedia-matches'!$A:$AD,AN$2,0)</f>
        <v>Green</v>
      </c>
      <c r="AO65" t="str">
        <f>VLOOKUP($Z65,'oddspedia-matches'!$A:$AD,AO$2,0)</f>
        <v>Green</v>
      </c>
      <c r="AP65" t="str">
        <f>VLOOKUP($Z65,'oddspedia-matches'!$A:$AD,AP$2,0)</f>
        <v>Red</v>
      </c>
      <c r="AQ65" t="str">
        <f>VLOOKUP($Z65,'oddspedia-matches'!$A:$AD,AQ$2,0)</f>
        <v>Green</v>
      </c>
    </row>
    <row r="66" spans="2:43" x14ac:dyDescent="0.25">
      <c r="B66" s="9" t="s">
        <v>466</v>
      </c>
      <c r="C66" s="7" t="s">
        <v>17</v>
      </c>
      <c r="D66" s="20">
        <v>0.91666666666666663</v>
      </c>
      <c r="E66" s="7" t="s">
        <v>83</v>
      </c>
      <c r="F66" s="7" t="s">
        <v>84</v>
      </c>
      <c r="G66" s="21"/>
      <c r="H66" s="7">
        <v>25</v>
      </c>
      <c r="I66" s="7">
        <v>26.7</v>
      </c>
      <c r="J66" s="7">
        <v>48.3</v>
      </c>
      <c r="K66" s="7">
        <v>51.7</v>
      </c>
      <c r="L66" s="7">
        <v>75</v>
      </c>
      <c r="M66" s="7">
        <v>73.3</v>
      </c>
      <c r="N66" s="7">
        <v>17.600000000000001</v>
      </c>
      <c r="O66" s="7">
        <v>41.5</v>
      </c>
      <c r="P66" s="7">
        <v>40.9</v>
      </c>
      <c r="Q66" s="7">
        <v>71.3</v>
      </c>
      <c r="R66" s="7">
        <v>82.6</v>
      </c>
      <c r="S66" s="7">
        <v>60</v>
      </c>
      <c r="T66" s="7">
        <v>40</v>
      </c>
      <c r="U66" s="7">
        <v>46.2</v>
      </c>
      <c r="V66" s="7">
        <v>61.7</v>
      </c>
      <c r="W66" s="7">
        <v>38.299999999999997</v>
      </c>
      <c r="X66" t="str">
        <f>VLOOKUP(E66,'Transform table'!A:B,2,0)</f>
        <v>Vancouver Whitecaps II</v>
      </c>
      <c r="Y66" t="str">
        <f>VLOOKUP(F66,'Transform table'!A:B,2,0)</f>
        <v>Austin FC II</v>
      </c>
      <c r="Z66" t="str">
        <f t="shared" si="0"/>
        <v>22/07/2026Vancouver Whitecaps IIAustin FC II</v>
      </c>
      <c r="AA66" t="str">
        <f>VLOOKUP($Z66,'oddspedia-matches'!$A:$AD,AA$2,0)</f>
        <v>0 - 4</v>
      </c>
      <c r="AB66" t="str">
        <f>VLOOKUP($Z66,'oddspedia-matches'!$A:$AD,AB$2,0)</f>
        <v>Red</v>
      </c>
      <c r="AC66" t="str">
        <f>VLOOKUP($Z66,'oddspedia-matches'!$A:$AD,AC$2,0)</f>
        <v>Red</v>
      </c>
      <c r="AD66" t="str">
        <f>VLOOKUP($Z66,'oddspedia-matches'!$A:$AD,AD$2,0)</f>
        <v>Green</v>
      </c>
      <c r="AE66" t="str">
        <f>VLOOKUP($Z66,'oddspedia-matches'!$A:$AD,AE$2,0)</f>
        <v>Red</v>
      </c>
      <c r="AF66" t="str">
        <f>VLOOKUP($Z66,'oddspedia-matches'!$A:$AD,AF$2,0)</f>
        <v>Green</v>
      </c>
      <c r="AG66" t="str">
        <f>VLOOKUP($Z66,'oddspedia-matches'!$A:$AD,AG$2,0)</f>
        <v>Green</v>
      </c>
      <c r="AH66" t="str">
        <f>VLOOKUP($Z66,'oddspedia-matches'!$A:$AD,AH$2,0)</f>
        <v>Red</v>
      </c>
      <c r="AI66" t="str">
        <f>VLOOKUP($Z66,'oddspedia-matches'!$A:$AD,AI$2,0)</f>
        <v>Red</v>
      </c>
      <c r="AJ66" t="str">
        <f>VLOOKUP($Z66,'oddspedia-matches'!$A:$AD,AJ$2,0)</f>
        <v>Green</v>
      </c>
      <c r="AK66" t="str">
        <f>VLOOKUP($Z66,'oddspedia-matches'!$A:$AD,AK$2,0)</f>
        <v>Green</v>
      </c>
      <c r="AL66" t="str">
        <f>VLOOKUP($Z66,'oddspedia-matches'!$A:$AD,AL$2,0)</f>
        <v>Green</v>
      </c>
      <c r="AM66" t="str">
        <f>VLOOKUP($Z66,'oddspedia-matches'!$A:$AD,AM$2,0)</f>
        <v>Green</v>
      </c>
      <c r="AN66" t="str">
        <f>VLOOKUP($Z66,'oddspedia-matches'!$A:$AD,AN$2,0)</f>
        <v>Red</v>
      </c>
      <c r="AO66" t="str">
        <f>VLOOKUP($Z66,'oddspedia-matches'!$A:$AD,AO$2,0)</f>
        <v>Red</v>
      </c>
      <c r="AP66" t="str">
        <f>VLOOKUP($Z66,'oddspedia-matches'!$A:$AD,AP$2,0)</f>
        <v>Red</v>
      </c>
      <c r="AQ66" t="str">
        <f>VLOOKUP($Z66,'oddspedia-matches'!$A:$AD,AQ$2,0)</f>
        <v>Green</v>
      </c>
    </row>
    <row r="67" spans="2:43" x14ac:dyDescent="0.25">
      <c r="B67" s="17" t="s">
        <v>468</v>
      </c>
      <c r="C67" s="8" t="s">
        <v>17</v>
      </c>
      <c r="D67" s="18">
        <v>0.9375</v>
      </c>
      <c r="E67" s="8" t="s">
        <v>85</v>
      </c>
      <c r="F67" s="8" t="s">
        <v>86</v>
      </c>
      <c r="G67" s="19"/>
      <c r="H67" s="8">
        <v>47.7</v>
      </c>
      <c r="I67" s="8">
        <v>25.2</v>
      </c>
      <c r="J67" s="8">
        <v>27.1</v>
      </c>
      <c r="K67" s="8">
        <v>72.900000000000006</v>
      </c>
      <c r="L67" s="8">
        <v>52.3</v>
      </c>
      <c r="M67" s="8">
        <v>74.8</v>
      </c>
      <c r="N67" s="8">
        <v>40</v>
      </c>
      <c r="O67" s="8">
        <v>34.5</v>
      </c>
      <c r="P67" s="8">
        <v>25.5</v>
      </c>
      <c r="Q67" s="8">
        <v>83</v>
      </c>
      <c r="R67" s="8">
        <v>87.4</v>
      </c>
      <c r="S67" s="8">
        <v>68.099999999999994</v>
      </c>
      <c r="T67" s="8">
        <v>31.9</v>
      </c>
      <c r="U67" s="8">
        <v>37.700000000000003</v>
      </c>
      <c r="V67" s="8">
        <v>68.5</v>
      </c>
      <c r="W67" s="8">
        <v>31.5</v>
      </c>
      <c r="X67" t="str">
        <f>VLOOKUP(E67,'Transform table'!A:B,2,0)</f>
        <v>Colorado Rapids</v>
      </c>
      <c r="Y67" t="str">
        <f>VLOOKUP(F67,'Transform table'!A:B,2,0)</f>
        <v>San Diego FC</v>
      </c>
      <c r="Z67" t="str">
        <f t="shared" si="0"/>
        <v>22/07/2026Colorado RapidsSan Diego FC</v>
      </c>
      <c r="AA67" t="str">
        <f>VLOOKUP($Z67,'oddspedia-matches'!$A:$AD,AA$2,0)</f>
        <v>1 - 0</v>
      </c>
      <c r="AB67" t="str">
        <f>VLOOKUP($Z67,'oddspedia-matches'!$A:$AD,AB$2,0)</f>
        <v>Green</v>
      </c>
      <c r="AC67" t="str">
        <f>VLOOKUP($Z67,'oddspedia-matches'!$A:$AD,AC$2,0)</f>
        <v>Red</v>
      </c>
      <c r="AD67" t="str">
        <f>VLOOKUP($Z67,'oddspedia-matches'!$A:$AD,AD$2,0)</f>
        <v>Red</v>
      </c>
      <c r="AE67" t="str">
        <f>VLOOKUP($Z67,'oddspedia-matches'!$A:$AD,AE$2,0)</f>
        <v>Green</v>
      </c>
      <c r="AF67" t="str">
        <f>VLOOKUP($Z67,'oddspedia-matches'!$A:$AD,AF$2,0)</f>
        <v>Red</v>
      </c>
      <c r="AG67" t="str">
        <f>VLOOKUP($Z67,'oddspedia-matches'!$A:$AD,AG$2,0)</f>
        <v>Green</v>
      </c>
      <c r="AH67" t="str">
        <f>VLOOKUP($Z67,'oddspedia-matches'!$A:$AD,AH$2,0)</f>
        <v>Red</v>
      </c>
      <c r="AI67" t="str">
        <f>VLOOKUP($Z67,'oddspedia-matches'!$A:$AD,AI$2,0)</f>
        <v>Green</v>
      </c>
      <c r="AJ67" t="str">
        <f>VLOOKUP($Z67,'oddspedia-matches'!$A:$AD,AJ$2,0)</f>
        <v>Red</v>
      </c>
      <c r="AK67" t="str">
        <f>VLOOKUP($Z67,'oddspedia-matches'!$A:$AD,AK$2,0)</f>
        <v>Red</v>
      </c>
      <c r="AL67" t="str">
        <f>VLOOKUP($Z67,'oddspedia-matches'!$A:$AD,AL$2,0)</f>
        <v>Red</v>
      </c>
      <c r="AM67" t="str">
        <f>VLOOKUP($Z67,'oddspedia-matches'!$A:$AD,AM$2,0)</f>
        <v>Red</v>
      </c>
      <c r="AN67" t="str">
        <f>VLOOKUP($Z67,'oddspedia-matches'!$A:$AD,AN$2,0)</f>
        <v>Green</v>
      </c>
      <c r="AO67" t="str">
        <f>VLOOKUP($Z67,'oddspedia-matches'!$A:$AD,AO$2,0)</f>
        <v>Green</v>
      </c>
      <c r="AP67" t="str">
        <f>VLOOKUP($Z67,'oddspedia-matches'!$A:$AD,AP$2,0)</f>
        <v>Red</v>
      </c>
      <c r="AQ67" t="str">
        <f>VLOOKUP($Z67,'oddspedia-matches'!$A:$AD,AQ$2,0)</f>
        <v>Green</v>
      </c>
    </row>
    <row r="68" spans="2:43" x14ac:dyDescent="0.25">
      <c r="B68" s="9" t="s">
        <v>468</v>
      </c>
      <c r="C68" s="7" t="s">
        <v>17</v>
      </c>
      <c r="D68" s="20">
        <v>0.97916666666666663</v>
      </c>
      <c r="E68" s="7" t="s">
        <v>87</v>
      </c>
      <c r="F68" s="7" t="s">
        <v>88</v>
      </c>
      <c r="G68" s="21"/>
      <c r="H68" s="7">
        <v>45</v>
      </c>
      <c r="I68" s="7">
        <v>27.3</v>
      </c>
      <c r="J68" s="7">
        <v>27.7</v>
      </c>
      <c r="K68" s="7">
        <v>72.3</v>
      </c>
      <c r="L68" s="7">
        <v>55</v>
      </c>
      <c r="M68" s="7">
        <v>72.7</v>
      </c>
      <c r="N68" s="7">
        <v>30.8</v>
      </c>
      <c r="O68" s="7">
        <v>45</v>
      </c>
      <c r="P68" s="7">
        <v>24.2</v>
      </c>
      <c r="Q68" s="7">
        <v>67.3</v>
      </c>
      <c r="R68" s="7">
        <v>78.8</v>
      </c>
      <c r="S68" s="7">
        <v>54.1</v>
      </c>
      <c r="T68" s="7">
        <v>45.9</v>
      </c>
      <c r="U68" s="7">
        <v>51.8</v>
      </c>
      <c r="V68" s="7">
        <v>58</v>
      </c>
      <c r="W68" s="7">
        <v>42</v>
      </c>
      <c r="X68" t="str">
        <f>VLOOKUP(E68,'Transform table'!A:B,2,0)</f>
        <v>LA Galaxy</v>
      </c>
      <c r="Y68" t="str">
        <f>VLOOKUP(F68,'Transform table'!A:B,2,0)</f>
        <v>Saint Louis City</v>
      </c>
      <c r="Z68" t="str">
        <f t="shared" ref="Z68:Z131" si="1">C68&amp;X68&amp;Y68</f>
        <v>22/07/2026LA GalaxySaint Louis City</v>
      </c>
      <c r="AA68" t="str">
        <f>VLOOKUP($Z68,'oddspedia-matches'!$A:$AD,AA$2,0)</f>
        <v>1 - 3</v>
      </c>
      <c r="AB68" t="str">
        <f>VLOOKUP($Z68,'oddspedia-matches'!$A:$AD,AB$2,0)</f>
        <v>Red</v>
      </c>
      <c r="AC68" t="str">
        <f>VLOOKUP($Z68,'oddspedia-matches'!$A:$AD,AC$2,0)</f>
        <v>Red</v>
      </c>
      <c r="AD68" t="str">
        <f>VLOOKUP($Z68,'oddspedia-matches'!$A:$AD,AD$2,0)</f>
        <v>Green</v>
      </c>
      <c r="AE68" t="str">
        <f>VLOOKUP($Z68,'oddspedia-matches'!$A:$AD,AE$2,0)</f>
        <v>Red</v>
      </c>
      <c r="AF68" t="str">
        <f>VLOOKUP($Z68,'oddspedia-matches'!$A:$AD,AF$2,0)</f>
        <v>Green</v>
      </c>
      <c r="AG68" t="str">
        <f>VLOOKUP($Z68,'oddspedia-matches'!$A:$AD,AG$2,0)</f>
        <v>Green</v>
      </c>
      <c r="AH68" t="str">
        <f>VLOOKUP($Z68,'oddspedia-matches'!$A:$AD,AH$2,0)</f>
        <v>Red</v>
      </c>
      <c r="AI68" t="str">
        <f>VLOOKUP($Z68,'oddspedia-matches'!$A:$AD,AI$2,0)</f>
        <v>Red</v>
      </c>
      <c r="AJ68" t="str">
        <f>VLOOKUP($Z68,'oddspedia-matches'!$A:$AD,AJ$2,0)</f>
        <v>Green</v>
      </c>
      <c r="AK68" t="str">
        <f>VLOOKUP($Z68,'oddspedia-matches'!$A:$AD,AK$2,0)</f>
        <v>Green</v>
      </c>
      <c r="AL68" t="str">
        <f>VLOOKUP($Z68,'oddspedia-matches'!$A:$AD,AL$2,0)</f>
        <v>Green</v>
      </c>
      <c r="AM68" t="str">
        <f>VLOOKUP($Z68,'oddspedia-matches'!$A:$AD,AM$2,0)</f>
        <v>Green</v>
      </c>
      <c r="AN68" t="str">
        <f>VLOOKUP($Z68,'oddspedia-matches'!$A:$AD,AN$2,0)</f>
        <v>Red</v>
      </c>
      <c r="AO68" t="str">
        <f>VLOOKUP($Z68,'oddspedia-matches'!$A:$AD,AO$2,0)</f>
        <v>Red</v>
      </c>
      <c r="AP68" t="str">
        <f>VLOOKUP($Z68,'oddspedia-matches'!$A:$AD,AP$2,0)</f>
        <v>Green</v>
      </c>
      <c r="AQ68" t="str">
        <f>VLOOKUP($Z68,'oddspedia-matches'!$A:$AD,AQ$2,0)</f>
        <v>Red</v>
      </c>
    </row>
    <row r="69" spans="2:43" x14ac:dyDescent="0.25">
      <c r="B69" s="17" t="s">
        <v>468</v>
      </c>
      <c r="C69" s="8" t="s">
        <v>17</v>
      </c>
      <c r="D69" s="18">
        <v>0.97916666666666663</v>
      </c>
      <c r="E69" s="8" t="s">
        <v>89</v>
      </c>
      <c r="F69" s="8" t="s">
        <v>90</v>
      </c>
      <c r="G69" s="19"/>
      <c r="H69" s="8">
        <v>47.4</v>
      </c>
      <c r="I69" s="8">
        <v>26.5</v>
      </c>
      <c r="J69" s="8">
        <v>26.1</v>
      </c>
      <c r="K69" s="8">
        <v>73.900000000000006</v>
      </c>
      <c r="L69" s="8">
        <v>52.6</v>
      </c>
      <c r="M69" s="8">
        <v>73.5</v>
      </c>
      <c r="N69" s="8">
        <v>30.8</v>
      </c>
      <c r="O69" s="8">
        <v>40.9</v>
      </c>
      <c r="P69" s="8">
        <v>28.3</v>
      </c>
      <c r="Q69" s="8">
        <v>73.900000000000006</v>
      </c>
      <c r="R69" s="8">
        <v>80.7</v>
      </c>
      <c r="S69" s="8">
        <v>57</v>
      </c>
      <c r="T69" s="8">
        <v>43</v>
      </c>
      <c r="U69" s="8">
        <v>49.1</v>
      </c>
      <c r="V69" s="8">
        <v>59.8</v>
      </c>
      <c r="W69" s="8">
        <v>40.200000000000003</v>
      </c>
      <c r="X69" t="str">
        <f>VLOOKUP(E69,'Transform table'!A:B,2,0)</f>
        <v>Los Angeles FC</v>
      </c>
      <c r="Y69" t="str">
        <f>VLOOKUP(F69,'Transform table'!A:B,2,0)</f>
        <v>Real Salt Lake</v>
      </c>
      <c r="Z69" t="str">
        <f t="shared" si="1"/>
        <v>22/07/2026Los Angeles FCReal Salt Lake</v>
      </c>
      <c r="AA69" t="str">
        <f>VLOOKUP($Z69,'oddspedia-matches'!$A:$AD,AA$2,0)</f>
        <v>3 - 1</v>
      </c>
      <c r="AB69" t="str">
        <f>VLOOKUP($Z69,'oddspedia-matches'!$A:$AD,AB$2,0)</f>
        <v>Green</v>
      </c>
      <c r="AC69" t="str">
        <f>VLOOKUP($Z69,'oddspedia-matches'!$A:$AD,AC$2,0)</f>
        <v>Red</v>
      </c>
      <c r="AD69" t="str">
        <f>VLOOKUP($Z69,'oddspedia-matches'!$A:$AD,AD$2,0)</f>
        <v>Red</v>
      </c>
      <c r="AE69" t="str">
        <f>VLOOKUP($Z69,'oddspedia-matches'!$A:$AD,AE$2,0)</f>
        <v>Green</v>
      </c>
      <c r="AF69" t="str">
        <f>VLOOKUP($Z69,'oddspedia-matches'!$A:$AD,AF$2,0)</f>
        <v>Red</v>
      </c>
      <c r="AG69" t="str">
        <f>VLOOKUP($Z69,'oddspedia-matches'!$A:$AD,AG$2,0)</f>
        <v>Green</v>
      </c>
      <c r="AH69" t="str">
        <f>VLOOKUP($Z69,'oddspedia-matches'!$A:$AD,AH$2,0)</f>
        <v>Green</v>
      </c>
      <c r="AI69" t="str">
        <f>VLOOKUP($Z69,'oddspedia-matches'!$A:$AD,AI$2,0)</f>
        <v>Red</v>
      </c>
      <c r="AJ69" t="str">
        <f>VLOOKUP($Z69,'oddspedia-matches'!$A:$AD,AJ$2,0)</f>
        <v>Red</v>
      </c>
      <c r="AK69" t="str">
        <f>VLOOKUP($Z69,'oddspedia-matches'!$A:$AD,AK$2,0)</f>
        <v>Green</v>
      </c>
      <c r="AL69" t="str">
        <f>VLOOKUP($Z69,'oddspedia-matches'!$A:$AD,AL$2,0)</f>
        <v>Green</v>
      </c>
      <c r="AM69" t="str">
        <f>VLOOKUP($Z69,'oddspedia-matches'!$A:$AD,AM$2,0)</f>
        <v>Green</v>
      </c>
      <c r="AN69" t="str">
        <f>VLOOKUP($Z69,'oddspedia-matches'!$A:$AD,AN$2,0)</f>
        <v>Red</v>
      </c>
      <c r="AO69" t="str">
        <f>VLOOKUP($Z69,'oddspedia-matches'!$A:$AD,AO$2,0)</f>
        <v>Red</v>
      </c>
      <c r="AP69" t="str">
        <f>VLOOKUP($Z69,'oddspedia-matches'!$A:$AD,AP$2,0)</f>
        <v>Green</v>
      </c>
      <c r="AQ69" t="str">
        <f>VLOOKUP($Z69,'oddspedia-matches'!$A:$AD,AQ$2,0)</f>
        <v>Red</v>
      </c>
    </row>
    <row r="70" spans="2:43" x14ac:dyDescent="0.25">
      <c r="B70" s="9" t="s">
        <v>468</v>
      </c>
      <c r="C70" s="7" t="s">
        <v>17</v>
      </c>
      <c r="D70" s="20">
        <v>0.97916666666666663</v>
      </c>
      <c r="E70" s="7" t="s">
        <v>91</v>
      </c>
      <c r="F70" s="7" t="s">
        <v>92</v>
      </c>
      <c r="G70" s="21"/>
      <c r="H70" s="7">
        <v>40</v>
      </c>
      <c r="I70" s="7">
        <v>25.6</v>
      </c>
      <c r="J70" s="7">
        <v>34.299999999999997</v>
      </c>
      <c r="K70" s="7">
        <v>65.7</v>
      </c>
      <c r="L70" s="7">
        <v>60</v>
      </c>
      <c r="M70" s="7">
        <v>74.400000000000006</v>
      </c>
      <c r="N70" s="7">
        <v>38.5</v>
      </c>
      <c r="O70" s="7">
        <v>32.200000000000003</v>
      </c>
      <c r="P70" s="7">
        <v>29.3</v>
      </c>
      <c r="Q70" s="7">
        <v>86.9</v>
      </c>
      <c r="R70" s="7">
        <v>88.4</v>
      </c>
      <c r="S70" s="7">
        <v>69.8</v>
      </c>
      <c r="T70" s="7">
        <v>30.2</v>
      </c>
      <c r="U70" s="7">
        <v>35.5</v>
      </c>
      <c r="V70" s="7">
        <v>70.900000000000006</v>
      </c>
      <c r="W70" s="7">
        <v>29.1</v>
      </c>
      <c r="X70" t="str">
        <f>VLOOKUP(E70,'Transform table'!A:B,2,0)</f>
        <v>Portland Timbers</v>
      </c>
      <c r="Y70" t="str">
        <f>VLOOKUP(F70,'Transform table'!A:B,2,0)</f>
        <v>Dallas</v>
      </c>
      <c r="Z70" t="str">
        <f t="shared" si="1"/>
        <v>22/07/2026Portland TimbersDallas</v>
      </c>
      <c r="AA70" t="str">
        <f>VLOOKUP($Z70,'oddspedia-matches'!$A:$AD,AA$2,0)</f>
        <v>2 - 2</v>
      </c>
      <c r="AB70" t="str">
        <f>VLOOKUP($Z70,'oddspedia-matches'!$A:$AD,AB$2,0)</f>
        <v>Red</v>
      </c>
      <c r="AC70" t="str">
        <f>VLOOKUP($Z70,'oddspedia-matches'!$A:$AD,AC$2,0)</f>
        <v>Green</v>
      </c>
      <c r="AD70" t="str">
        <f>VLOOKUP($Z70,'oddspedia-matches'!$A:$AD,AD$2,0)</f>
        <v>Red</v>
      </c>
      <c r="AE70" t="str">
        <f>VLOOKUP($Z70,'oddspedia-matches'!$A:$AD,AE$2,0)</f>
        <v>Green</v>
      </c>
      <c r="AF70" t="str">
        <f>VLOOKUP($Z70,'oddspedia-matches'!$A:$AD,AF$2,0)</f>
        <v>Green</v>
      </c>
      <c r="AG70" t="str">
        <f>VLOOKUP($Z70,'oddspedia-matches'!$A:$AD,AG$2,0)</f>
        <v>Red</v>
      </c>
      <c r="AH70" t="str">
        <f>VLOOKUP($Z70,'oddspedia-matches'!$A:$AD,AH$2,0)</f>
        <v>Red</v>
      </c>
      <c r="AI70" t="str">
        <f>VLOOKUP($Z70,'oddspedia-matches'!$A:$AD,AI$2,0)</f>
        <v>Red</v>
      </c>
      <c r="AJ70" t="str">
        <f>VLOOKUP($Z70,'oddspedia-matches'!$A:$AD,AJ$2,0)</f>
        <v>Green</v>
      </c>
      <c r="AK70" t="str">
        <f>VLOOKUP($Z70,'oddspedia-matches'!$A:$AD,AK$2,0)</f>
        <v>Green</v>
      </c>
      <c r="AL70" t="str">
        <f>VLOOKUP($Z70,'oddspedia-matches'!$A:$AD,AL$2,0)</f>
        <v>Green</v>
      </c>
      <c r="AM70" t="str">
        <f>VLOOKUP($Z70,'oddspedia-matches'!$A:$AD,AM$2,0)</f>
        <v>Green</v>
      </c>
      <c r="AN70" t="str">
        <f>VLOOKUP($Z70,'oddspedia-matches'!$A:$AD,AN$2,0)</f>
        <v>Red</v>
      </c>
      <c r="AO70" t="str">
        <f>VLOOKUP($Z70,'oddspedia-matches'!$A:$AD,AO$2,0)</f>
        <v>Red</v>
      </c>
      <c r="AP70" t="str">
        <f>VLOOKUP($Z70,'oddspedia-matches'!$A:$AD,AP$2,0)</f>
        <v>Green</v>
      </c>
      <c r="AQ70" t="str">
        <f>VLOOKUP($Z70,'oddspedia-matches'!$A:$AD,AQ$2,0)</f>
        <v>Red</v>
      </c>
    </row>
    <row r="71" spans="2:43" x14ac:dyDescent="0.25">
      <c r="B71" s="17" t="s">
        <v>468</v>
      </c>
      <c r="C71" s="8" t="s">
        <v>17</v>
      </c>
      <c r="D71" s="18">
        <v>0.97916666666666663</v>
      </c>
      <c r="E71" s="8" t="s">
        <v>93</v>
      </c>
      <c r="F71" s="8" t="s">
        <v>94</v>
      </c>
      <c r="G71" s="19"/>
      <c r="H71" s="8">
        <v>66.2</v>
      </c>
      <c r="I71" s="8">
        <v>22.6</v>
      </c>
      <c r="J71" s="8">
        <v>11.2</v>
      </c>
      <c r="K71" s="8">
        <v>88.8</v>
      </c>
      <c r="L71" s="8">
        <v>33.799999999999997</v>
      </c>
      <c r="M71" s="8">
        <v>77.400000000000006</v>
      </c>
      <c r="N71" s="8">
        <v>54.6</v>
      </c>
      <c r="O71" s="8">
        <v>31</v>
      </c>
      <c r="P71" s="8">
        <v>14.4</v>
      </c>
      <c r="Q71" s="8">
        <v>83.2</v>
      </c>
      <c r="R71" s="8">
        <v>91.2</v>
      </c>
      <c r="S71" s="8">
        <v>75.8</v>
      </c>
      <c r="T71" s="8">
        <v>24.2</v>
      </c>
      <c r="U71" s="8">
        <v>32.1</v>
      </c>
      <c r="V71" s="8">
        <v>65.8</v>
      </c>
      <c r="W71" s="8">
        <v>34.200000000000003</v>
      </c>
      <c r="X71" t="str">
        <f>VLOOKUP(E71,'Transform table'!A:B,2,0)</f>
        <v>San Jose Earthquakes</v>
      </c>
      <c r="Y71" t="str">
        <f>VLOOKUP(F71,'Transform table'!A:B,2,0)</f>
        <v>Orlando City</v>
      </c>
      <c r="Z71" t="str">
        <f t="shared" si="1"/>
        <v>22/07/2026San Jose EarthquakesOrlando City</v>
      </c>
      <c r="AA71" t="str">
        <f>VLOOKUP($Z71,'oddspedia-matches'!$A:$AD,AA$2,0)</f>
        <v>0 - 4</v>
      </c>
      <c r="AB71" t="str">
        <f>VLOOKUP($Z71,'oddspedia-matches'!$A:$AD,AB$2,0)</f>
        <v>Red</v>
      </c>
      <c r="AC71" t="str">
        <f>VLOOKUP($Z71,'oddspedia-matches'!$A:$AD,AC$2,0)</f>
        <v>Red</v>
      </c>
      <c r="AD71" t="str">
        <f>VLOOKUP($Z71,'oddspedia-matches'!$A:$AD,AD$2,0)</f>
        <v>Green</v>
      </c>
      <c r="AE71" t="str">
        <f>VLOOKUP($Z71,'oddspedia-matches'!$A:$AD,AE$2,0)</f>
        <v>Red</v>
      </c>
      <c r="AF71" t="str">
        <f>VLOOKUP($Z71,'oddspedia-matches'!$A:$AD,AF$2,0)</f>
        <v>Green</v>
      </c>
      <c r="AG71" t="str">
        <f>VLOOKUP($Z71,'oddspedia-matches'!$A:$AD,AG$2,0)</f>
        <v>Green</v>
      </c>
      <c r="AH71" t="str">
        <f>VLOOKUP($Z71,'oddspedia-matches'!$A:$AD,AH$2,0)</f>
        <v>Red</v>
      </c>
      <c r="AI71" t="str">
        <f>VLOOKUP($Z71,'oddspedia-matches'!$A:$AD,AI$2,0)</f>
        <v>Red</v>
      </c>
      <c r="AJ71" t="str">
        <f>VLOOKUP($Z71,'oddspedia-matches'!$A:$AD,AJ$2,0)</f>
        <v>Green</v>
      </c>
      <c r="AK71" t="str">
        <f>VLOOKUP($Z71,'oddspedia-matches'!$A:$AD,AK$2,0)</f>
        <v>Green</v>
      </c>
      <c r="AL71" t="str">
        <f>VLOOKUP($Z71,'oddspedia-matches'!$A:$AD,AL$2,0)</f>
        <v>Green</v>
      </c>
      <c r="AM71" t="str">
        <f>VLOOKUP($Z71,'oddspedia-matches'!$A:$AD,AM$2,0)</f>
        <v>Green</v>
      </c>
      <c r="AN71" t="str">
        <f>VLOOKUP($Z71,'oddspedia-matches'!$A:$AD,AN$2,0)</f>
        <v>Red</v>
      </c>
      <c r="AO71" t="str">
        <f>VLOOKUP($Z71,'oddspedia-matches'!$A:$AD,AO$2,0)</f>
        <v>Red</v>
      </c>
      <c r="AP71" t="str">
        <f>VLOOKUP($Z71,'oddspedia-matches'!$A:$AD,AP$2,0)</f>
        <v>Red</v>
      </c>
      <c r="AQ71" t="str">
        <f>VLOOKUP($Z71,'oddspedia-matches'!$A:$AD,AQ$2,0)</f>
        <v>Green</v>
      </c>
    </row>
    <row r="72" spans="2:43" x14ac:dyDescent="0.25">
      <c r="B72" s="9" t="s">
        <v>466</v>
      </c>
      <c r="C72" s="7" t="s">
        <v>95</v>
      </c>
      <c r="D72" s="20">
        <v>0.5</v>
      </c>
      <c r="E72" s="7" t="s">
        <v>96</v>
      </c>
      <c r="F72" s="7" t="s">
        <v>97</v>
      </c>
      <c r="G72" s="21"/>
      <c r="H72" s="7">
        <v>44.3</v>
      </c>
      <c r="I72" s="7">
        <v>27.3</v>
      </c>
      <c r="J72" s="7">
        <v>28.4</v>
      </c>
      <c r="K72" s="7">
        <v>71.599999999999994</v>
      </c>
      <c r="L72" s="7">
        <v>55.7</v>
      </c>
      <c r="M72" s="7">
        <v>72.7</v>
      </c>
      <c r="N72" s="7">
        <v>21.9</v>
      </c>
      <c r="O72" s="7">
        <v>45.3</v>
      </c>
      <c r="P72" s="7">
        <v>32.799999999999997</v>
      </c>
      <c r="Q72" s="7">
        <v>66.7</v>
      </c>
      <c r="R72" s="7">
        <v>79.2</v>
      </c>
      <c r="S72" s="7">
        <v>54.7</v>
      </c>
      <c r="T72" s="7">
        <v>45.3</v>
      </c>
      <c r="U72" s="7">
        <v>51.2</v>
      </c>
      <c r="V72" s="7">
        <v>58.6</v>
      </c>
      <c r="W72" s="7">
        <v>41.4</v>
      </c>
      <c r="X72" t="str">
        <f>VLOOKUP(E72,'Transform table'!A:B,2,0)</f>
        <v>New England Revolution II</v>
      </c>
      <c r="Y72" t="str">
        <f>VLOOKUP(F72,'Transform table'!A:B,2,0)</f>
        <v>New York City II</v>
      </c>
      <c r="Z72" t="str">
        <f t="shared" si="1"/>
        <v>23/07/2026New England Revolution IINew York City II</v>
      </c>
      <c r="AA72" t="str">
        <f>VLOOKUP($Z72,'oddspedia-matches'!$A:$AD,AA$2,0)</f>
        <v>3 - 0</v>
      </c>
      <c r="AB72" t="str">
        <f>VLOOKUP($Z72,'oddspedia-matches'!$A:$AD,AB$2,0)</f>
        <v>Green</v>
      </c>
      <c r="AC72" t="str">
        <f>VLOOKUP($Z72,'oddspedia-matches'!$A:$AD,AC$2,0)</f>
        <v>Red</v>
      </c>
      <c r="AD72" t="str">
        <f>VLOOKUP($Z72,'oddspedia-matches'!$A:$AD,AD$2,0)</f>
        <v>Red</v>
      </c>
      <c r="AE72" t="str">
        <f>VLOOKUP($Z72,'oddspedia-matches'!$A:$AD,AE$2,0)</f>
        <v>Green</v>
      </c>
      <c r="AF72" t="str">
        <f>VLOOKUP($Z72,'oddspedia-matches'!$A:$AD,AF$2,0)</f>
        <v>Red</v>
      </c>
      <c r="AG72" t="str">
        <f>VLOOKUP($Z72,'oddspedia-matches'!$A:$AD,AG$2,0)</f>
        <v>Green</v>
      </c>
      <c r="AH72" t="str">
        <f>VLOOKUP($Z72,'oddspedia-matches'!$A:$AD,AH$2,0)</f>
        <v>Green</v>
      </c>
      <c r="AI72" t="str">
        <f>VLOOKUP($Z72,'oddspedia-matches'!$A:$AD,AI$2,0)</f>
        <v>Red</v>
      </c>
      <c r="AJ72" t="str">
        <f>VLOOKUP($Z72,'oddspedia-matches'!$A:$AD,AJ$2,0)</f>
        <v>Red</v>
      </c>
      <c r="AK72" t="str">
        <f>VLOOKUP($Z72,'oddspedia-matches'!$A:$AD,AK$2,0)</f>
        <v>Green</v>
      </c>
      <c r="AL72" t="str">
        <f>VLOOKUP($Z72,'oddspedia-matches'!$A:$AD,AL$2,0)</f>
        <v>Green</v>
      </c>
      <c r="AM72" t="str">
        <f>VLOOKUP($Z72,'oddspedia-matches'!$A:$AD,AM$2,0)</f>
        <v>Green</v>
      </c>
      <c r="AN72" t="str">
        <f>VLOOKUP($Z72,'oddspedia-matches'!$A:$AD,AN$2,0)</f>
        <v>Red</v>
      </c>
      <c r="AO72" t="str">
        <f>VLOOKUP($Z72,'oddspedia-matches'!$A:$AD,AO$2,0)</f>
        <v>Green</v>
      </c>
      <c r="AP72" t="str">
        <f>VLOOKUP($Z72,'oddspedia-matches'!$A:$AD,AP$2,0)</f>
        <v>Red</v>
      </c>
      <c r="AQ72" t="str">
        <f>VLOOKUP($Z72,'oddspedia-matches'!$A:$AD,AQ$2,0)</f>
        <v>Green</v>
      </c>
    </row>
    <row r="73" spans="2:43" x14ac:dyDescent="0.25">
      <c r="B73" s="17" t="s">
        <v>469</v>
      </c>
      <c r="C73" s="8" t="s">
        <v>95</v>
      </c>
      <c r="D73" s="18">
        <v>0.67708333333333337</v>
      </c>
      <c r="E73" s="8" t="s">
        <v>98</v>
      </c>
      <c r="F73" s="8" t="s">
        <v>99</v>
      </c>
      <c r="G73" s="19"/>
      <c r="H73" s="8">
        <v>33.200000000000003</v>
      </c>
      <c r="I73" s="8">
        <v>28.2</v>
      </c>
      <c r="J73" s="8">
        <v>38.6</v>
      </c>
      <c r="K73" s="8">
        <v>61.4</v>
      </c>
      <c r="L73" s="8">
        <v>66.8</v>
      </c>
      <c r="M73" s="8">
        <v>71.8</v>
      </c>
      <c r="N73" s="8">
        <v>25</v>
      </c>
      <c r="O73" s="8">
        <v>45.6</v>
      </c>
      <c r="P73" s="8">
        <v>29.4</v>
      </c>
      <c r="Q73" s="8">
        <v>66.599999999999994</v>
      </c>
      <c r="R73" s="8">
        <v>78.599999999999994</v>
      </c>
      <c r="S73" s="8">
        <v>53.8</v>
      </c>
      <c r="T73" s="8">
        <v>46.2</v>
      </c>
      <c r="U73" s="8">
        <v>51.8</v>
      </c>
      <c r="V73" s="8">
        <v>58.6</v>
      </c>
      <c r="W73" s="8">
        <v>41.4</v>
      </c>
      <c r="X73" t="str">
        <f>VLOOKUP(E73,'Transform table'!A:B,2,0)</f>
        <v>Leiknir Reykjavik</v>
      </c>
      <c r="Y73" t="str">
        <f>VLOOKUP(F73,'Transform table'!A:B,2,0)</f>
        <v xml:space="preserve">Throttur </v>
      </c>
      <c r="Z73" t="str">
        <f t="shared" si="1"/>
        <v xml:space="preserve">23/07/2026Leiknir ReykjavikThrottur </v>
      </c>
      <c r="AA73" t="str">
        <f>VLOOKUP($Z73,'oddspedia-matches'!$A:$AD,AA$2,0)</f>
        <v>1 - 5</v>
      </c>
      <c r="AB73" t="str">
        <f>VLOOKUP($Z73,'oddspedia-matches'!$A:$AD,AB$2,0)</f>
        <v>Red</v>
      </c>
      <c r="AC73" t="str">
        <f>VLOOKUP($Z73,'oddspedia-matches'!$A:$AD,AC$2,0)</f>
        <v>Red</v>
      </c>
      <c r="AD73" t="str">
        <f>VLOOKUP($Z73,'oddspedia-matches'!$A:$AD,AD$2,0)</f>
        <v>Green</v>
      </c>
      <c r="AE73" t="str">
        <f>VLOOKUP($Z73,'oddspedia-matches'!$A:$AD,AE$2,0)</f>
        <v>Red</v>
      </c>
      <c r="AF73" t="str">
        <f>VLOOKUP($Z73,'oddspedia-matches'!$A:$AD,AF$2,0)</f>
        <v>Green</v>
      </c>
      <c r="AG73" t="str">
        <f>VLOOKUP($Z73,'oddspedia-matches'!$A:$AD,AG$2,0)</f>
        <v>Green</v>
      </c>
      <c r="AH73" t="str">
        <f>VLOOKUP($Z73,'oddspedia-matches'!$A:$AD,AH$2,0)</f>
        <v>Red</v>
      </c>
      <c r="AI73" t="str">
        <f>VLOOKUP($Z73,'oddspedia-matches'!$A:$AD,AI$2,0)</f>
        <v>Red</v>
      </c>
      <c r="AJ73" t="str">
        <f>VLOOKUP($Z73,'oddspedia-matches'!$A:$AD,AJ$2,0)</f>
        <v>Green</v>
      </c>
      <c r="AK73" t="str">
        <f>VLOOKUP($Z73,'oddspedia-matches'!$A:$AD,AK$2,0)</f>
        <v>Green</v>
      </c>
      <c r="AL73" t="str">
        <f>VLOOKUP($Z73,'oddspedia-matches'!$A:$AD,AL$2,0)</f>
        <v>Green</v>
      </c>
      <c r="AM73" t="str">
        <f>VLOOKUP($Z73,'oddspedia-matches'!$A:$AD,AM$2,0)</f>
        <v>Green</v>
      </c>
      <c r="AN73" t="str">
        <f>VLOOKUP($Z73,'oddspedia-matches'!$A:$AD,AN$2,0)</f>
        <v>Red</v>
      </c>
      <c r="AO73" t="str">
        <f>VLOOKUP($Z73,'oddspedia-matches'!$A:$AD,AO$2,0)</f>
        <v>Red</v>
      </c>
      <c r="AP73" t="str">
        <f>VLOOKUP($Z73,'oddspedia-matches'!$A:$AD,AP$2,0)</f>
        <v>Green</v>
      </c>
      <c r="AQ73" t="str">
        <f>VLOOKUP($Z73,'oddspedia-matches'!$A:$AD,AQ$2,0)</f>
        <v>Red</v>
      </c>
    </row>
    <row r="74" spans="2:43" x14ac:dyDescent="0.25">
      <c r="B74" s="9" t="s">
        <v>452</v>
      </c>
      <c r="C74" s="7" t="s">
        <v>95</v>
      </c>
      <c r="D74" s="20">
        <v>0.77083333333333337</v>
      </c>
      <c r="E74" s="7" t="s">
        <v>100</v>
      </c>
      <c r="F74" s="7" t="s">
        <v>101</v>
      </c>
      <c r="G74" s="21"/>
      <c r="H74" s="7">
        <v>45.3</v>
      </c>
      <c r="I74" s="7">
        <v>31.8</v>
      </c>
      <c r="J74" s="7">
        <v>22.9</v>
      </c>
      <c r="K74" s="7">
        <v>77.099999999999994</v>
      </c>
      <c r="L74" s="7">
        <v>54.7</v>
      </c>
      <c r="M74" s="7">
        <v>68.2</v>
      </c>
      <c r="N74" s="7">
        <v>40.200000000000003</v>
      </c>
      <c r="O74" s="7">
        <v>45.8</v>
      </c>
      <c r="P74" s="7">
        <v>14</v>
      </c>
      <c r="Q74" s="7">
        <v>63.2</v>
      </c>
      <c r="R74" s="7">
        <v>61.5</v>
      </c>
      <c r="S74" s="7">
        <v>33.200000000000003</v>
      </c>
      <c r="T74" s="7">
        <v>66.8</v>
      </c>
      <c r="U74" s="7">
        <v>72.099999999999994</v>
      </c>
      <c r="V74" s="7">
        <v>40.299999999999997</v>
      </c>
      <c r="W74" s="7">
        <v>59.7</v>
      </c>
      <c r="X74" t="str">
        <f>VLOOKUP(E74,'Transform table'!A:B,2,0)</f>
        <v>CD Leones Del Norte</v>
      </c>
      <c r="Y74" t="str">
        <f>VLOOKUP(F74,'Transform table'!A:B,2,0)</f>
        <v>Guayaquil City FC</v>
      </c>
      <c r="Z74" t="str">
        <f t="shared" si="1"/>
        <v>23/07/2026CD Leones Del NorteGuayaquil City FC</v>
      </c>
      <c r="AA74" t="str">
        <f>VLOOKUP($Z74,'oddspedia-matches'!$A:$AD,AA$2,0)</f>
        <v>1 - 1</v>
      </c>
      <c r="AB74" t="str">
        <f>VLOOKUP($Z74,'oddspedia-matches'!$A:$AD,AB$2,0)</f>
        <v>Red</v>
      </c>
      <c r="AC74" t="str">
        <f>VLOOKUP($Z74,'oddspedia-matches'!$A:$AD,AC$2,0)</f>
        <v>Green</v>
      </c>
      <c r="AD74" t="str">
        <f>VLOOKUP($Z74,'oddspedia-matches'!$A:$AD,AD$2,0)</f>
        <v>Red</v>
      </c>
      <c r="AE74" t="str">
        <f>VLOOKUP($Z74,'oddspedia-matches'!$A:$AD,AE$2,0)</f>
        <v>Green</v>
      </c>
      <c r="AF74" t="str">
        <f>VLOOKUP($Z74,'oddspedia-matches'!$A:$AD,AF$2,0)</f>
        <v>Green</v>
      </c>
      <c r="AG74" t="str">
        <f>VLOOKUP($Z74,'oddspedia-matches'!$A:$AD,AG$2,0)</f>
        <v>Red</v>
      </c>
      <c r="AH74" t="str">
        <f>VLOOKUP($Z74,'oddspedia-matches'!$A:$AD,AH$2,0)</f>
        <v>Red</v>
      </c>
      <c r="AI74" t="str">
        <f>VLOOKUP($Z74,'oddspedia-matches'!$A:$AD,AI$2,0)</f>
        <v>Red</v>
      </c>
      <c r="AJ74" t="str">
        <f>VLOOKUP($Z74,'oddspedia-matches'!$A:$AD,AJ$2,0)</f>
        <v>Green</v>
      </c>
      <c r="AK74" t="str">
        <f>VLOOKUP($Z74,'oddspedia-matches'!$A:$AD,AK$2,0)</f>
        <v>Green</v>
      </c>
      <c r="AL74" t="str">
        <f>VLOOKUP($Z74,'oddspedia-matches'!$A:$AD,AL$2,0)</f>
        <v>Green</v>
      </c>
      <c r="AM74" t="str">
        <f>VLOOKUP($Z74,'oddspedia-matches'!$A:$AD,AM$2,0)</f>
        <v>Red</v>
      </c>
      <c r="AN74" t="str">
        <f>VLOOKUP($Z74,'oddspedia-matches'!$A:$AD,AN$2,0)</f>
        <v>Green</v>
      </c>
      <c r="AO74" t="str">
        <f>VLOOKUP($Z74,'oddspedia-matches'!$A:$AD,AO$2,0)</f>
        <v>Green</v>
      </c>
      <c r="AP74" t="str">
        <f>VLOOKUP($Z74,'oddspedia-matches'!$A:$AD,AP$2,0)</f>
        <v>Green</v>
      </c>
      <c r="AQ74" t="str">
        <f>VLOOKUP($Z74,'oddspedia-matches'!$A:$AD,AQ$2,0)</f>
        <v>Red</v>
      </c>
    </row>
    <row r="75" spans="2:43" x14ac:dyDescent="0.25">
      <c r="B75" s="17" t="s">
        <v>452</v>
      </c>
      <c r="C75" s="8" t="s">
        <v>95</v>
      </c>
      <c r="D75" s="18">
        <v>0.77083333333333337</v>
      </c>
      <c r="E75" s="8" t="s">
        <v>102</v>
      </c>
      <c r="F75" s="8" t="s">
        <v>103</v>
      </c>
      <c r="G75" s="19"/>
      <c r="H75" s="8">
        <v>35.700000000000003</v>
      </c>
      <c r="I75" s="8">
        <v>31.5</v>
      </c>
      <c r="J75" s="8">
        <v>32.700000000000003</v>
      </c>
      <c r="K75" s="8">
        <v>67.3</v>
      </c>
      <c r="L75" s="8">
        <v>64.3</v>
      </c>
      <c r="M75" s="8">
        <v>68.5</v>
      </c>
      <c r="N75" s="8">
        <v>28.3</v>
      </c>
      <c r="O75" s="8">
        <v>47.6</v>
      </c>
      <c r="P75" s="8">
        <v>24.1</v>
      </c>
      <c r="Q75" s="8">
        <v>63.3</v>
      </c>
      <c r="R75" s="8">
        <v>67.099999999999994</v>
      </c>
      <c r="S75" s="8">
        <v>39.1</v>
      </c>
      <c r="T75" s="8">
        <v>60.9</v>
      </c>
      <c r="U75" s="8">
        <v>65.900000000000006</v>
      </c>
      <c r="V75" s="8">
        <v>47</v>
      </c>
      <c r="W75" s="8">
        <v>53</v>
      </c>
      <c r="X75" t="str">
        <f>VLOOKUP(E75,'Transform table'!A:B,2,0)</f>
        <v>Orense SC</v>
      </c>
      <c r="Y75" t="str">
        <f>VLOOKUP(F75,'Transform table'!A:B,2,0)</f>
        <v>SD Aucas</v>
      </c>
      <c r="Z75" t="str">
        <f t="shared" si="1"/>
        <v>23/07/2026Orense SCSD Aucas</v>
      </c>
      <c r="AA75" t="str">
        <f>VLOOKUP($Z75,'oddspedia-matches'!$A:$AD,AA$2,0)</f>
        <v>2 - 1</v>
      </c>
      <c r="AB75" t="str">
        <f>VLOOKUP($Z75,'oddspedia-matches'!$A:$AD,AB$2,0)</f>
        <v>Green</v>
      </c>
      <c r="AC75" t="str">
        <f>VLOOKUP($Z75,'oddspedia-matches'!$A:$AD,AC$2,0)</f>
        <v>Red</v>
      </c>
      <c r="AD75" t="str">
        <f>VLOOKUP($Z75,'oddspedia-matches'!$A:$AD,AD$2,0)</f>
        <v>Red</v>
      </c>
      <c r="AE75" t="str">
        <f>VLOOKUP($Z75,'oddspedia-matches'!$A:$AD,AE$2,0)</f>
        <v>Green</v>
      </c>
      <c r="AF75" t="str">
        <f>VLOOKUP($Z75,'oddspedia-matches'!$A:$AD,AF$2,0)</f>
        <v>Red</v>
      </c>
      <c r="AG75" t="str">
        <f>VLOOKUP($Z75,'oddspedia-matches'!$A:$AD,AG$2,0)</f>
        <v>Green</v>
      </c>
      <c r="AH75" t="str">
        <f>VLOOKUP($Z75,'oddspedia-matches'!$A:$AD,AH$2,0)</f>
        <v>Red</v>
      </c>
      <c r="AI75" t="str">
        <f>VLOOKUP($Z75,'oddspedia-matches'!$A:$AD,AI$2,0)</f>
        <v>Green</v>
      </c>
      <c r="AJ75" t="str">
        <f>VLOOKUP($Z75,'oddspedia-matches'!$A:$AD,AJ$2,0)</f>
        <v>Red</v>
      </c>
      <c r="AK75" t="str">
        <f>VLOOKUP($Z75,'oddspedia-matches'!$A:$AD,AK$2,0)</f>
        <v>Green</v>
      </c>
      <c r="AL75" t="str">
        <f>VLOOKUP($Z75,'oddspedia-matches'!$A:$AD,AL$2,0)</f>
        <v>Green</v>
      </c>
      <c r="AM75" t="str">
        <f>VLOOKUP($Z75,'oddspedia-matches'!$A:$AD,AM$2,0)</f>
        <v>Green</v>
      </c>
      <c r="AN75" t="str">
        <f>VLOOKUP($Z75,'oddspedia-matches'!$A:$AD,AN$2,0)</f>
        <v>Red</v>
      </c>
      <c r="AO75" t="str">
        <f>VLOOKUP($Z75,'oddspedia-matches'!$A:$AD,AO$2,0)</f>
        <v>Green</v>
      </c>
      <c r="AP75" t="str">
        <f>VLOOKUP($Z75,'oddspedia-matches'!$A:$AD,AP$2,0)</f>
        <v>Green</v>
      </c>
      <c r="AQ75" t="str">
        <f>VLOOKUP($Z75,'oddspedia-matches'!$A:$AD,AQ$2,0)</f>
        <v>Red</v>
      </c>
    </row>
    <row r="76" spans="2:43" x14ac:dyDescent="0.25">
      <c r="B76" s="9" t="s">
        <v>470</v>
      </c>
      <c r="C76" s="7" t="s">
        <v>95</v>
      </c>
      <c r="D76" s="20">
        <v>0.8125</v>
      </c>
      <c r="E76" s="7" t="s">
        <v>104</v>
      </c>
      <c r="F76" s="7" t="s">
        <v>105</v>
      </c>
      <c r="G76" s="21"/>
      <c r="H76" s="7">
        <v>43.5</v>
      </c>
      <c r="I76" s="7">
        <v>31.4</v>
      </c>
      <c r="J76" s="7">
        <v>25.1</v>
      </c>
      <c r="K76" s="7">
        <v>74.900000000000006</v>
      </c>
      <c r="L76" s="7">
        <v>56.5</v>
      </c>
      <c r="M76" s="7">
        <v>68.599999999999994</v>
      </c>
      <c r="N76" s="7">
        <v>26.7</v>
      </c>
      <c r="O76" s="7">
        <v>51.7</v>
      </c>
      <c r="P76" s="7">
        <v>21.6</v>
      </c>
      <c r="Q76" s="7">
        <v>57.4</v>
      </c>
      <c r="R76" s="7">
        <v>64.2</v>
      </c>
      <c r="S76" s="7">
        <v>36</v>
      </c>
      <c r="T76" s="7">
        <v>64</v>
      </c>
      <c r="U76" s="7">
        <v>69.3</v>
      </c>
      <c r="V76" s="7">
        <v>43.2</v>
      </c>
      <c r="W76" s="7">
        <v>56.8</v>
      </c>
      <c r="X76" t="e">
        <f>VLOOKUP(E76,'Transform table'!A:B,2,0)</f>
        <v>#N/A</v>
      </c>
      <c r="Y76" t="str">
        <f>VLOOKUP(F76,'Transform table'!A:B,2,0)</f>
        <v>Rosario Central</v>
      </c>
      <c r="Z76" t="e">
        <f t="shared" si="1"/>
        <v>#N/A</v>
      </c>
      <c r="AA76" t="e">
        <f>VLOOKUP($Z76,'oddspedia-matches'!$A:$AD,AA$2,0)</f>
        <v>#N/A</v>
      </c>
      <c r="AB76" t="e">
        <f>VLOOKUP($Z76,'oddspedia-matches'!$A:$AD,AB$2,0)</f>
        <v>#N/A</v>
      </c>
      <c r="AC76" t="e">
        <f>VLOOKUP($Z76,'oddspedia-matches'!$A:$AD,AC$2,0)</f>
        <v>#N/A</v>
      </c>
      <c r="AD76" t="e">
        <f>VLOOKUP($Z76,'oddspedia-matches'!$A:$AD,AD$2,0)</f>
        <v>#N/A</v>
      </c>
      <c r="AE76" t="e">
        <f>VLOOKUP($Z76,'oddspedia-matches'!$A:$AD,AE$2,0)</f>
        <v>#N/A</v>
      </c>
      <c r="AF76" t="e">
        <f>VLOOKUP($Z76,'oddspedia-matches'!$A:$AD,AF$2,0)</f>
        <v>#N/A</v>
      </c>
      <c r="AG76" t="e">
        <f>VLOOKUP($Z76,'oddspedia-matches'!$A:$AD,AG$2,0)</f>
        <v>#N/A</v>
      </c>
      <c r="AH76" t="e">
        <f>VLOOKUP($Z76,'oddspedia-matches'!$A:$AD,AH$2,0)</f>
        <v>#N/A</v>
      </c>
      <c r="AI76" t="e">
        <f>VLOOKUP($Z76,'oddspedia-matches'!$A:$AD,AI$2,0)</f>
        <v>#N/A</v>
      </c>
      <c r="AJ76" t="e">
        <f>VLOOKUP($Z76,'oddspedia-matches'!$A:$AD,AJ$2,0)</f>
        <v>#N/A</v>
      </c>
      <c r="AK76" t="e">
        <f>VLOOKUP($Z76,'oddspedia-matches'!$A:$AD,AK$2,0)</f>
        <v>#N/A</v>
      </c>
      <c r="AL76" t="e">
        <f>VLOOKUP($Z76,'oddspedia-matches'!$A:$AD,AL$2,0)</f>
        <v>#N/A</v>
      </c>
      <c r="AM76" t="e">
        <f>VLOOKUP($Z76,'oddspedia-matches'!$A:$AD,AM$2,0)</f>
        <v>#N/A</v>
      </c>
      <c r="AN76" t="e">
        <f>VLOOKUP($Z76,'oddspedia-matches'!$A:$AD,AN$2,0)</f>
        <v>#N/A</v>
      </c>
      <c r="AO76" t="e">
        <f>VLOOKUP($Z76,'oddspedia-matches'!$A:$AD,AO$2,0)</f>
        <v>#N/A</v>
      </c>
      <c r="AP76" t="e">
        <f>VLOOKUP($Z76,'oddspedia-matches'!$A:$AD,AP$2,0)</f>
        <v>#N/A</v>
      </c>
      <c r="AQ76" t="e">
        <f>VLOOKUP($Z76,'oddspedia-matches'!$A:$AD,AQ$2,0)</f>
        <v>#N/A</v>
      </c>
    </row>
    <row r="77" spans="2:43" x14ac:dyDescent="0.25">
      <c r="B77" s="17" t="s">
        <v>470</v>
      </c>
      <c r="C77" s="8" t="s">
        <v>95</v>
      </c>
      <c r="D77" s="18">
        <v>0.8125</v>
      </c>
      <c r="E77" s="8" t="s">
        <v>106</v>
      </c>
      <c r="F77" s="8" t="s">
        <v>107</v>
      </c>
      <c r="G77" s="19"/>
      <c r="H77" s="8">
        <v>30.5</v>
      </c>
      <c r="I77" s="8">
        <v>34.9</v>
      </c>
      <c r="J77" s="8">
        <v>34.700000000000003</v>
      </c>
      <c r="K77" s="8">
        <v>65.3</v>
      </c>
      <c r="L77" s="8">
        <v>69.5</v>
      </c>
      <c r="M77" s="8">
        <v>65.099999999999994</v>
      </c>
      <c r="N77" s="8">
        <v>29</v>
      </c>
      <c r="O77" s="8">
        <v>48.7</v>
      </c>
      <c r="P77" s="8">
        <v>22.3</v>
      </c>
      <c r="Q77" s="8">
        <v>61.6</v>
      </c>
      <c r="R77" s="8">
        <v>57.5</v>
      </c>
      <c r="S77" s="8">
        <v>29.2</v>
      </c>
      <c r="T77" s="8">
        <v>70.8</v>
      </c>
      <c r="U77" s="8">
        <v>75.099999999999994</v>
      </c>
      <c r="V77" s="8">
        <v>38.5</v>
      </c>
      <c r="W77" s="8">
        <v>61.5</v>
      </c>
      <c r="X77" t="str">
        <f>VLOOKUP(E77,'Transform table'!A:B,2,0)</f>
        <v>Sarmiento</v>
      </c>
      <c r="Y77" t="str">
        <f>VLOOKUP(F77,'Transform table'!A:B,2,0)</f>
        <v>Argentinos Juniors</v>
      </c>
      <c r="Z77" t="str">
        <f t="shared" si="1"/>
        <v>23/07/2026SarmientoArgentinos Juniors</v>
      </c>
      <c r="AA77" t="str">
        <f>VLOOKUP($Z77,'oddspedia-matches'!$A:$AD,AA$2,0)</f>
        <v>2 - 3</v>
      </c>
      <c r="AB77" t="str">
        <f>VLOOKUP($Z77,'oddspedia-matches'!$A:$AD,AB$2,0)</f>
        <v>Red</v>
      </c>
      <c r="AC77" t="str">
        <f>VLOOKUP($Z77,'oddspedia-matches'!$A:$AD,AC$2,0)</f>
        <v>Red</v>
      </c>
      <c r="AD77" t="str">
        <f>VLOOKUP($Z77,'oddspedia-matches'!$A:$AD,AD$2,0)</f>
        <v>Green</v>
      </c>
      <c r="AE77" t="str">
        <f>VLOOKUP($Z77,'oddspedia-matches'!$A:$AD,AE$2,0)</f>
        <v>Red</v>
      </c>
      <c r="AF77" t="str">
        <f>VLOOKUP($Z77,'oddspedia-matches'!$A:$AD,AF$2,0)</f>
        <v>Green</v>
      </c>
      <c r="AG77" t="str">
        <f>VLOOKUP($Z77,'oddspedia-matches'!$A:$AD,AG$2,0)</f>
        <v>Green</v>
      </c>
      <c r="AH77" t="str">
        <f>VLOOKUP($Z77,'oddspedia-matches'!$A:$AD,AH$2,0)</f>
        <v>Green</v>
      </c>
      <c r="AI77" t="str">
        <f>VLOOKUP($Z77,'oddspedia-matches'!$A:$AD,AI$2,0)</f>
        <v>Red</v>
      </c>
      <c r="AJ77" t="str">
        <f>VLOOKUP($Z77,'oddspedia-matches'!$A:$AD,AJ$2,0)</f>
        <v>Red</v>
      </c>
      <c r="AK77" t="str">
        <f>VLOOKUP($Z77,'oddspedia-matches'!$A:$AD,AK$2,0)</f>
        <v>Green</v>
      </c>
      <c r="AL77" t="str">
        <f>VLOOKUP($Z77,'oddspedia-matches'!$A:$AD,AL$2,0)</f>
        <v>Green</v>
      </c>
      <c r="AM77" t="str">
        <f>VLOOKUP($Z77,'oddspedia-matches'!$A:$AD,AM$2,0)</f>
        <v>Green</v>
      </c>
      <c r="AN77" t="str">
        <f>VLOOKUP($Z77,'oddspedia-matches'!$A:$AD,AN$2,0)</f>
        <v>Red</v>
      </c>
      <c r="AO77" t="str">
        <f>VLOOKUP($Z77,'oddspedia-matches'!$A:$AD,AO$2,0)</f>
        <v>Red</v>
      </c>
      <c r="AP77" t="str">
        <f>VLOOKUP($Z77,'oddspedia-matches'!$A:$AD,AP$2,0)</f>
        <v>Green</v>
      </c>
      <c r="AQ77" t="str">
        <f>VLOOKUP($Z77,'oddspedia-matches'!$A:$AD,AQ$2,0)</f>
        <v>Red</v>
      </c>
    </row>
    <row r="78" spans="2:43" x14ac:dyDescent="0.25">
      <c r="B78" s="9" t="s">
        <v>454</v>
      </c>
      <c r="C78" s="7" t="s">
        <v>95</v>
      </c>
      <c r="D78" s="20">
        <v>0.8125</v>
      </c>
      <c r="E78" s="7" t="s">
        <v>108</v>
      </c>
      <c r="F78" s="7" t="s">
        <v>109</v>
      </c>
      <c r="G78" s="21"/>
      <c r="H78" s="7">
        <v>46.7</v>
      </c>
      <c r="I78" s="7">
        <v>26.3</v>
      </c>
      <c r="J78" s="7">
        <v>27</v>
      </c>
      <c r="K78" s="7">
        <v>73</v>
      </c>
      <c r="L78" s="7">
        <v>53.3</v>
      </c>
      <c r="M78" s="7">
        <v>73.7</v>
      </c>
      <c r="N78" s="7">
        <v>42</v>
      </c>
      <c r="O78" s="7">
        <v>39.200000000000003</v>
      </c>
      <c r="P78" s="7">
        <v>18.899999999999999</v>
      </c>
      <c r="Q78" s="7">
        <v>74.2</v>
      </c>
      <c r="R78" s="7">
        <v>81.900000000000006</v>
      </c>
      <c r="S78" s="7">
        <v>58.9</v>
      </c>
      <c r="T78" s="7">
        <v>41.1</v>
      </c>
      <c r="U78" s="7">
        <v>47.1</v>
      </c>
      <c r="V78" s="7">
        <v>61.4</v>
      </c>
      <c r="W78" s="7">
        <v>38.6</v>
      </c>
      <c r="X78" t="str">
        <f>VLOOKUP(E78,'Transform table'!A:B,2,0)</f>
        <v>Botafogo RJ</v>
      </c>
      <c r="Y78" t="str">
        <f>VLOOKUP(F78,'Transform table'!A:B,2,0)</f>
        <v>Vitoria BA</v>
      </c>
      <c r="Z78" t="str">
        <f t="shared" si="1"/>
        <v>23/07/2026Botafogo RJVitoria BA</v>
      </c>
      <c r="AA78" t="str">
        <f>VLOOKUP($Z78,'oddspedia-matches'!$A:$AD,AA$2,0)</f>
        <v>0 - 0</v>
      </c>
      <c r="AB78" t="str">
        <f>VLOOKUP($Z78,'oddspedia-matches'!$A:$AD,AB$2,0)</f>
        <v>Red</v>
      </c>
      <c r="AC78" t="str">
        <f>VLOOKUP($Z78,'oddspedia-matches'!$A:$AD,AC$2,0)</f>
        <v>Green</v>
      </c>
      <c r="AD78" t="str">
        <f>VLOOKUP($Z78,'oddspedia-matches'!$A:$AD,AD$2,0)</f>
        <v>Red</v>
      </c>
      <c r="AE78" t="str">
        <f>VLOOKUP($Z78,'oddspedia-matches'!$A:$AD,AE$2,0)</f>
        <v>Green</v>
      </c>
      <c r="AF78" t="str">
        <f>VLOOKUP($Z78,'oddspedia-matches'!$A:$AD,AF$2,0)</f>
        <v>Green</v>
      </c>
      <c r="AG78" t="str">
        <f>VLOOKUP($Z78,'oddspedia-matches'!$A:$AD,AG$2,0)</f>
        <v>Red</v>
      </c>
      <c r="AH78" t="str">
        <f>VLOOKUP($Z78,'oddspedia-matches'!$A:$AD,AH$2,0)</f>
        <v>Red</v>
      </c>
      <c r="AI78" t="str">
        <f>VLOOKUP($Z78,'oddspedia-matches'!$A:$AD,AI$2,0)</f>
        <v>Green</v>
      </c>
      <c r="AJ78" t="str">
        <f>VLOOKUP($Z78,'oddspedia-matches'!$A:$AD,AJ$2,0)</f>
        <v>Red</v>
      </c>
      <c r="AK78" t="str">
        <f>VLOOKUP($Z78,'oddspedia-matches'!$A:$AD,AK$2,0)</f>
        <v>Red</v>
      </c>
      <c r="AL78" t="str">
        <f>VLOOKUP($Z78,'oddspedia-matches'!$A:$AD,AL$2,0)</f>
        <v>Red</v>
      </c>
      <c r="AM78" t="str">
        <f>VLOOKUP($Z78,'oddspedia-matches'!$A:$AD,AM$2,0)</f>
        <v>Red</v>
      </c>
      <c r="AN78" t="str">
        <f>VLOOKUP($Z78,'oddspedia-matches'!$A:$AD,AN$2,0)</f>
        <v>Green</v>
      </c>
      <c r="AO78" t="str">
        <f>VLOOKUP($Z78,'oddspedia-matches'!$A:$AD,AO$2,0)</f>
        <v>Green</v>
      </c>
      <c r="AP78" t="str">
        <f>VLOOKUP($Z78,'oddspedia-matches'!$A:$AD,AP$2,0)</f>
        <v>Red</v>
      </c>
      <c r="AQ78" t="str">
        <f>VLOOKUP($Z78,'oddspedia-matches'!$A:$AD,AQ$2,0)</f>
        <v>Green</v>
      </c>
    </row>
    <row r="79" spans="2:43" x14ac:dyDescent="0.25">
      <c r="B79" s="17" t="s">
        <v>454</v>
      </c>
      <c r="C79" s="8" t="s">
        <v>95</v>
      </c>
      <c r="D79" s="18">
        <v>0.8125</v>
      </c>
      <c r="E79" s="8" t="s">
        <v>110</v>
      </c>
      <c r="F79" s="8" t="s">
        <v>111</v>
      </c>
      <c r="G79" s="19"/>
      <c r="H79" s="8">
        <v>47.1</v>
      </c>
      <c r="I79" s="8">
        <v>28.8</v>
      </c>
      <c r="J79" s="8">
        <v>24</v>
      </c>
      <c r="K79" s="8">
        <v>76</v>
      </c>
      <c r="L79" s="8">
        <v>52.9</v>
      </c>
      <c r="M79" s="8">
        <v>71.2</v>
      </c>
      <c r="N79" s="8">
        <v>32.4</v>
      </c>
      <c r="O79" s="8">
        <v>42.6</v>
      </c>
      <c r="P79" s="8">
        <v>25</v>
      </c>
      <c r="Q79" s="8">
        <v>70.8</v>
      </c>
      <c r="R79" s="8">
        <v>71.3</v>
      </c>
      <c r="S79" s="8">
        <v>44.1</v>
      </c>
      <c r="T79" s="8">
        <v>55.9</v>
      </c>
      <c r="U79" s="8">
        <v>61.9</v>
      </c>
      <c r="V79" s="8">
        <v>49.2</v>
      </c>
      <c r="W79" s="8">
        <v>50.8</v>
      </c>
      <c r="X79" t="str">
        <f>VLOOKUP(E79,'Transform table'!A:B,2,0)</f>
        <v>Corinthians</v>
      </c>
      <c r="Y79" t="str">
        <f>VLOOKUP(F79,'Transform table'!A:B,2,0)</f>
        <v>Clube Do Remo</v>
      </c>
      <c r="Z79" t="str">
        <f t="shared" si="1"/>
        <v>23/07/2026CorinthiansClube Do Remo</v>
      </c>
      <c r="AA79" t="str">
        <f>VLOOKUP($Z79,'oddspedia-matches'!$A:$AD,AA$2,0)</f>
        <v>3 - 0</v>
      </c>
      <c r="AB79" t="str">
        <f>VLOOKUP($Z79,'oddspedia-matches'!$A:$AD,AB$2,0)</f>
        <v>Green</v>
      </c>
      <c r="AC79" t="str">
        <f>VLOOKUP($Z79,'oddspedia-matches'!$A:$AD,AC$2,0)</f>
        <v>Red</v>
      </c>
      <c r="AD79" t="str">
        <f>VLOOKUP($Z79,'oddspedia-matches'!$A:$AD,AD$2,0)</f>
        <v>Red</v>
      </c>
      <c r="AE79" t="str">
        <f>VLOOKUP($Z79,'oddspedia-matches'!$A:$AD,AE$2,0)</f>
        <v>Green</v>
      </c>
      <c r="AF79" t="str">
        <f>VLOOKUP($Z79,'oddspedia-matches'!$A:$AD,AF$2,0)</f>
        <v>Red</v>
      </c>
      <c r="AG79" t="str">
        <f>VLOOKUP($Z79,'oddspedia-matches'!$A:$AD,AG$2,0)</f>
        <v>Green</v>
      </c>
      <c r="AH79" t="str">
        <f>VLOOKUP($Z79,'oddspedia-matches'!$A:$AD,AH$2,0)</f>
        <v>Green</v>
      </c>
      <c r="AI79" t="str">
        <f>VLOOKUP($Z79,'oddspedia-matches'!$A:$AD,AI$2,0)</f>
        <v>Red</v>
      </c>
      <c r="AJ79" t="str">
        <f>VLOOKUP($Z79,'oddspedia-matches'!$A:$AD,AJ$2,0)</f>
        <v>Red</v>
      </c>
      <c r="AK79" t="str">
        <f>VLOOKUP($Z79,'oddspedia-matches'!$A:$AD,AK$2,0)</f>
        <v>Green</v>
      </c>
      <c r="AL79" t="str">
        <f>VLOOKUP($Z79,'oddspedia-matches'!$A:$AD,AL$2,0)</f>
        <v>Green</v>
      </c>
      <c r="AM79" t="str">
        <f>VLOOKUP($Z79,'oddspedia-matches'!$A:$AD,AM$2,0)</f>
        <v>Green</v>
      </c>
      <c r="AN79" t="str">
        <f>VLOOKUP($Z79,'oddspedia-matches'!$A:$AD,AN$2,0)</f>
        <v>Red</v>
      </c>
      <c r="AO79" t="str">
        <f>VLOOKUP($Z79,'oddspedia-matches'!$A:$AD,AO$2,0)</f>
        <v>Green</v>
      </c>
      <c r="AP79" t="str">
        <f>VLOOKUP($Z79,'oddspedia-matches'!$A:$AD,AP$2,0)</f>
        <v>Red</v>
      </c>
      <c r="AQ79" t="str">
        <f>VLOOKUP($Z79,'oddspedia-matches'!$A:$AD,AQ$2,0)</f>
        <v>Green</v>
      </c>
    </row>
    <row r="80" spans="2:43" x14ac:dyDescent="0.25">
      <c r="B80" s="9" t="s">
        <v>455</v>
      </c>
      <c r="C80" s="7" t="s">
        <v>95</v>
      </c>
      <c r="D80" s="20">
        <v>0.8125</v>
      </c>
      <c r="E80" s="7" t="s">
        <v>112</v>
      </c>
      <c r="F80" s="7" t="s">
        <v>113</v>
      </c>
      <c r="G80" s="21"/>
      <c r="H80" s="7">
        <v>34.799999999999997</v>
      </c>
      <c r="I80" s="7">
        <v>33</v>
      </c>
      <c r="J80" s="7">
        <v>32.200000000000003</v>
      </c>
      <c r="K80" s="7">
        <v>67.8</v>
      </c>
      <c r="L80" s="7">
        <v>65.2</v>
      </c>
      <c r="M80" s="7">
        <v>67</v>
      </c>
      <c r="N80" s="7">
        <v>31.5</v>
      </c>
      <c r="O80" s="7">
        <v>51.1</v>
      </c>
      <c r="P80" s="7">
        <v>17.399999999999999</v>
      </c>
      <c r="Q80" s="7">
        <v>57.4</v>
      </c>
      <c r="R80" s="7">
        <v>62.7</v>
      </c>
      <c r="S80" s="7">
        <v>34.299999999999997</v>
      </c>
      <c r="T80" s="7">
        <v>65.7</v>
      </c>
      <c r="U80" s="7">
        <v>70.400000000000006</v>
      </c>
      <c r="V80" s="7">
        <v>43</v>
      </c>
      <c r="W80" s="7">
        <v>57</v>
      </c>
      <c r="X80" t="str">
        <f>VLOOKUP(E80,'Transform table'!A:B,2,0)</f>
        <v>Athletic Club MG</v>
      </c>
      <c r="Y80" t="str">
        <f>VLOOKUP(F80,'Transform table'!A:B,2,0)</f>
        <v>Sao Bernardo FC SP</v>
      </c>
      <c r="Z80" t="str">
        <f t="shared" si="1"/>
        <v>23/07/2026Athletic Club MGSao Bernardo FC SP</v>
      </c>
      <c r="AA80" t="str">
        <f>VLOOKUP($Z80,'oddspedia-matches'!$A:$AD,AA$2,0)</f>
        <v>2 - 1</v>
      </c>
      <c r="AB80" t="str">
        <f>VLOOKUP($Z80,'oddspedia-matches'!$A:$AD,AB$2,0)</f>
        <v>Green</v>
      </c>
      <c r="AC80" t="str">
        <f>VLOOKUP($Z80,'oddspedia-matches'!$A:$AD,AC$2,0)</f>
        <v>Red</v>
      </c>
      <c r="AD80" t="str">
        <f>VLOOKUP($Z80,'oddspedia-matches'!$A:$AD,AD$2,0)</f>
        <v>Red</v>
      </c>
      <c r="AE80" t="str">
        <f>VLOOKUP($Z80,'oddspedia-matches'!$A:$AD,AE$2,0)</f>
        <v>Green</v>
      </c>
      <c r="AF80" t="str">
        <f>VLOOKUP($Z80,'oddspedia-matches'!$A:$AD,AF$2,0)</f>
        <v>Red</v>
      </c>
      <c r="AG80" t="str">
        <f>VLOOKUP($Z80,'oddspedia-matches'!$A:$AD,AG$2,0)</f>
        <v>Green</v>
      </c>
      <c r="AH80" t="str">
        <f>VLOOKUP($Z80,'oddspedia-matches'!$A:$AD,AH$2,0)</f>
        <v>Red</v>
      </c>
      <c r="AI80" t="str">
        <f>VLOOKUP($Z80,'oddspedia-matches'!$A:$AD,AI$2,0)</f>
        <v>Green</v>
      </c>
      <c r="AJ80" t="str">
        <f>VLOOKUP($Z80,'oddspedia-matches'!$A:$AD,AJ$2,0)</f>
        <v>Red</v>
      </c>
      <c r="AK80" t="str">
        <f>VLOOKUP($Z80,'oddspedia-matches'!$A:$AD,AK$2,0)</f>
        <v>Green</v>
      </c>
      <c r="AL80" t="str">
        <f>VLOOKUP($Z80,'oddspedia-matches'!$A:$AD,AL$2,0)</f>
        <v>Green</v>
      </c>
      <c r="AM80" t="str">
        <f>VLOOKUP($Z80,'oddspedia-matches'!$A:$AD,AM$2,0)</f>
        <v>Green</v>
      </c>
      <c r="AN80" t="str">
        <f>VLOOKUP($Z80,'oddspedia-matches'!$A:$AD,AN$2,0)</f>
        <v>Red</v>
      </c>
      <c r="AO80" t="str">
        <f>VLOOKUP($Z80,'oddspedia-matches'!$A:$AD,AO$2,0)</f>
        <v>Green</v>
      </c>
      <c r="AP80" t="str">
        <f>VLOOKUP($Z80,'oddspedia-matches'!$A:$AD,AP$2,0)</f>
        <v>Green</v>
      </c>
      <c r="AQ80" t="str">
        <f>VLOOKUP($Z80,'oddspedia-matches'!$A:$AD,AQ$2,0)</f>
        <v>Red</v>
      </c>
    </row>
    <row r="81" spans="2:43" x14ac:dyDescent="0.25">
      <c r="B81" s="17" t="s">
        <v>455</v>
      </c>
      <c r="C81" s="8" t="s">
        <v>95</v>
      </c>
      <c r="D81" s="18">
        <v>0.85416666666666663</v>
      </c>
      <c r="E81" s="8" t="s">
        <v>114</v>
      </c>
      <c r="F81" s="8" t="s">
        <v>115</v>
      </c>
      <c r="G81" s="19"/>
      <c r="H81" s="8">
        <v>40</v>
      </c>
      <c r="I81" s="8">
        <v>34.6</v>
      </c>
      <c r="J81" s="8">
        <v>25.4</v>
      </c>
      <c r="K81" s="8">
        <v>74.599999999999994</v>
      </c>
      <c r="L81" s="8">
        <v>60</v>
      </c>
      <c r="M81" s="8">
        <v>65.400000000000006</v>
      </c>
      <c r="N81" s="8">
        <v>25.1</v>
      </c>
      <c r="O81" s="8">
        <v>52.4</v>
      </c>
      <c r="P81" s="8">
        <v>22.4</v>
      </c>
      <c r="Q81" s="8">
        <v>56.4</v>
      </c>
      <c r="R81" s="8">
        <v>55.4</v>
      </c>
      <c r="S81" s="8">
        <v>27.3</v>
      </c>
      <c r="T81" s="8">
        <v>72.7</v>
      </c>
      <c r="U81" s="8">
        <v>77</v>
      </c>
      <c r="V81" s="8">
        <v>36.1</v>
      </c>
      <c r="W81" s="8">
        <v>63.9</v>
      </c>
      <c r="X81" t="str">
        <f>VLOOKUP(E81,'Transform table'!A:B,2,0)</f>
        <v>Cuiaba</v>
      </c>
      <c r="Y81" t="str">
        <f>VLOOKUP(F81,'Transform table'!A:B,2,0)</f>
        <v>Atletico Goianiense</v>
      </c>
      <c r="Z81" t="str">
        <f t="shared" si="1"/>
        <v>23/07/2026CuiabaAtletico Goianiense</v>
      </c>
      <c r="AA81" t="str">
        <f>VLOOKUP($Z81,'oddspedia-matches'!$A:$AD,AA$2,0)</f>
        <v>0 - 1</v>
      </c>
      <c r="AB81" t="str">
        <f>VLOOKUP($Z81,'oddspedia-matches'!$A:$AD,AB$2,0)</f>
        <v>Red</v>
      </c>
      <c r="AC81" t="str">
        <f>VLOOKUP($Z81,'oddspedia-matches'!$A:$AD,AC$2,0)</f>
        <v>Red</v>
      </c>
      <c r="AD81" t="str">
        <f>VLOOKUP($Z81,'oddspedia-matches'!$A:$AD,AD$2,0)</f>
        <v>Green</v>
      </c>
      <c r="AE81" t="str">
        <f>VLOOKUP($Z81,'oddspedia-matches'!$A:$AD,AE$2,0)</f>
        <v>Red</v>
      </c>
      <c r="AF81" t="str">
        <f>VLOOKUP($Z81,'oddspedia-matches'!$A:$AD,AF$2,0)</f>
        <v>Green</v>
      </c>
      <c r="AG81" t="str">
        <f>VLOOKUP($Z81,'oddspedia-matches'!$A:$AD,AG$2,0)</f>
        <v>Green</v>
      </c>
      <c r="AH81" t="str">
        <f>VLOOKUP($Z81,'oddspedia-matches'!$A:$AD,AH$2,0)</f>
        <v>Red</v>
      </c>
      <c r="AI81" t="str">
        <f>VLOOKUP($Z81,'oddspedia-matches'!$A:$AD,AI$2,0)</f>
        <v>Green</v>
      </c>
      <c r="AJ81" t="str">
        <f>VLOOKUP($Z81,'oddspedia-matches'!$A:$AD,AJ$2,0)</f>
        <v>Red</v>
      </c>
      <c r="AK81" t="str">
        <f>VLOOKUP($Z81,'oddspedia-matches'!$A:$AD,AK$2,0)</f>
        <v>Red</v>
      </c>
      <c r="AL81" t="str">
        <f>VLOOKUP($Z81,'oddspedia-matches'!$A:$AD,AL$2,0)</f>
        <v>Red</v>
      </c>
      <c r="AM81" t="str">
        <f>VLOOKUP($Z81,'oddspedia-matches'!$A:$AD,AM$2,0)</f>
        <v>Red</v>
      </c>
      <c r="AN81" t="str">
        <f>VLOOKUP($Z81,'oddspedia-matches'!$A:$AD,AN$2,0)</f>
        <v>Green</v>
      </c>
      <c r="AO81" t="str">
        <f>VLOOKUP($Z81,'oddspedia-matches'!$A:$AD,AO$2,0)</f>
        <v>Green</v>
      </c>
      <c r="AP81" t="str">
        <f>VLOOKUP($Z81,'oddspedia-matches'!$A:$AD,AP$2,0)</f>
        <v>Red</v>
      </c>
      <c r="AQ81" t="str">
        <f>VLOOKUP($Z81,'oddspedia-matches'!$A:$AD,AQ$2,0)</f>
        <v>Green</v>
      </c>
    </row>
    <row r="82" spans="2:43" x14ac:dyDescent="0.25">
      <c r="B82" s="9" t="s">
        <v>452</v>
      </c>
      <c r="C82" s="7" t="s">
        <v>95</v>
      </c>
      <c r="D82" s="20">
        <v>0.875</v>
      </c>
      <c r="E82" s="7" t="s">
        <v>116</v>
      </c>
      <c r="F82" s="7" t="s">
        <v>117</v>
      </c>
      <c r="G82" s="21"/>
      <c r="H82" s="7">
        <v>42.2</v>
      </c>
      <c r="I82" s="7">
        <v>30.6</v>
      </c>
      <c r="J82" s="7">
        <v>27.2</v>
      </c>
      <c r="K82" s="7">
        <v>72.8</v>
      </c>
      <c r="L82" s="7">
        <v>57.8</v>
      </c>
      <c r="M82" s="7">
        <v>69.400000000000006</v>
      </c>
      <c r="N82" s="7">
        <v>27</v>
      </c>
      <c r="O82" s="7">
        <v>47.3</v>
      </c>
      <c r="P82" s="7">
        <v>25.7</v>
      </c>
      <c r="Q82" s="7">
        <v>64</v>
      </c>
      <c r="R82" s="7">
        <v>67.8</v>
      </c>
      <c r="S82" s="7">
        <v>39.9</v>
      </c>
      <c r="T82" s="7">
        <v>60.1</v>
      </c>
      <c r="U82" s="7">
        <v>65.400000000000006</v>
      </c>
      <c r="V82" s="7">
        <v>46.9</v>
      </c>
      <c r="W82" s="7">
        <v>53.1</v>
      </c>
      <c r="X82" t="str">
        <f>VLOOKUP(E82,'Transform table'!A:B,2,0)</f>
        <v>Emelec</v>
      </c>
      <c r="Y82" t="str">
        <f>VLOOKUP(F82,'Transform table'!A:B,2,0)</f>
        <v>Mushuc Runa</v>
      </c>
      <c r="Z82" t="str">
        <f t="shared" si="1"/>
        <v>23/07/2026EmelecMushuc Runa</v>
      </c>
      <c r="AA82" t="str">
        <f>VLOOKUP($Z82,'oddspedia-matches'!$A:$AD,AA$2,0)</f>
        <v>1 - 1</v>
      </c>
      <c r="AB82" t="str">
        <f>VLOOKUP($Z82,'oddspedia-matches'!$A:$AD,AB$2,0)</f>
        <v>Red</v>
      </c>
      <c r="AC82" t="str">
        <f>VLOOKUP($Z82,'oddspedia-matches'!$A:$AD,AC$2,0)</f>
        <v>Green</v>
      </c>
      <c r="AD82" t="str">
        <f>VLOOKUP($Z82,'oddspedia-matches'!$A:$AD,AD$2,0)</f>
        <v>Red</v>
      </c>
      <c r="AE82" t="str">
        <f>VLOOKUP($Z82,'oddspedia-matches'!$A:$AD,AE$2,0)</f>
        <v>Green</v>
      </c>
      <c r="AF82" t="str">
        <f>VLOOKUP($Z82,'oddspedia-matches'!$A:$AD,AF$2,0)</f>
        <v>Green</v>
      </c>
      <c r="AG82" t="str">
        <f>VLOOKUP($Z82,'oddspedia-matches'!$A:$AD,AG$2,0)</f>
        <v>Red</v>
      </c>
      <c r="AH82" t="str">
        <f>VLOOKUP($Z82,'oddspedia-matches'!$A:$AD,AH$2,0)</f>
        <v>Green</v>
      </c>
      <c r="AI82" t="str">
        <f>VLOOKUP($Z82,'oddspedia-matches'!$A:$AD,AI$2,0)</f>
        <v>Red</v>
      </c>
      <c r="AJ82" t="str">
        <f>VLOOKUP($Z82,'oddspedia-matches'!$A:$AD,AJ$2,0)</f>
        <v>Red</v>
      </c>
      <c r="AK82" t="str">
        <f>VLOOKUP($Z82,'oddspedia-matches'!$A:$AD,AK$2,0)</f>
        <v>Green</v>
      </c>
      <c r="AL82" t="str">
        <f>VLOOKUP($Z82,'oddspedia-matches'!$A:$AD,AL$2,0)</f>
        <v>Green</v>
      </c>
      <c r="AM82" t="str">
        <f>VLOOKUP($Z82,'oddspedia-matches'!$A:$AD,AM$2,0)</f>
        <v>Red</v>
      </c>
      <c r="AN82" t="str">
        <f>VLOOKUP($Z82,'oddspedia-matches'!$A:$AD,AN$2,0)</f>
        <v>Green</v>
      </c>
      <c r="AO82" t="str">
        <f>VLOOKUP($Z82,'oddspedia-matches'!$A:$AD,AO$2,0)</f>
        <v>Green</v>
      </c>
      <c r="AP82" t="str">
        <f>VLOOKUP($Z82,'oddspedia-matches'!$A:$AD,AP$2,0)</f>
        <v>Green</v>
      </c>
      <c r="AQ82" t="str">
        <f>VLOOKUP($Z82,'oddspedia-matches'!$A:$AD,AQ$2,0)</f>
        <v>Red</v>
      </c>
    </row>
    <row r="83" spans="2:43" x14ac:dyDescent="0.25">
      <c r="B83" s="17" t="s">
        <v>455</v>
      </c>
      <c r="C83" s="8" t="s">
        <v>95</v>
      </c>
      <c r="D83" s="18">
        <v>0.89583333333333337</v>
      </c>
      <c r="E83" s="8" t="s">
        <v>118</v>
      </c>
      <c r="F83" s="8" t="s">
        <v>119</v>
      </c>
      <c r="G83" s="19"/>
      <c r="H83" s="8">
        <v>32.200000000000003</v>
      </c>
      <c r="I83" s="8">
        <v>36</v>
      </c>
      <c r="J83" s="8">
        <v>31.8</v>
      </c>
      <c r="K83" s="8">
        <v>68.2</v>
      </c>
      <c r="L83" s="8">
        <v>67.8</v>
      </c>
      <c r="M83" s="8">
        <v>64</v>
      </c>
      <c r="N83" s="8">
        <v>27.5</v>
      </c>
      <c r="O83" s="8">
        <v>52.4</v>
      </c>
      <c r="P83" s="8">
        <v>20.2</v>
      </c>
      <c r="Q83" s="8">
        <v>56.2</v>
      </c>
      <c r="R83" s="8">
        <v>53.9</v>
      </c>
      <c r="S83" s="8">
        <v>25.9</v>
      </c>
      <c r="T83" s="8">
        <v>74.099999999999994</v>
      </c>
      <c r="U83" s="8">
        <v>78</v>
      </c>
      <c r="V83" s="8">
        <v>35.700000000000003</v>
      </c>
      <c r="W83" s="8">
        <v>64.3</v>
      </c>
      <c r="X83" t="str">
        <f>VLOOKUP(E83,'Transform table'!A:B,2,0)</f>
        <v>Botafogo SP</v>
      </c>
      <c r="Y83" t="str">
        <f>VLOOKUP(F83,'Transform table'!A:B,2,0)</f>
        <v>EC Juventude</v>
      </c>
      <c r="Z83" t="str">
        <f t="shared" si="1"/>
        <v>23/07/2026Botafogo SPEC Juventude</v>
      </c>
      <c r="AA83" t="str">
        <f>VLOOKUP($Z83,'oddspedia-matches'!$A:$AD,AA$2,0)</f>
        <v>4 - 2</v>
      </c>
      <c r="AB83" t="str">
        <f>VLOOKUP($Z83,'oddspedia-matches'!$A:$AD,AB$2,0)</f>
        <v>Green</v>
      </c>
      <c r="AC83" t="str">
        <f>VLOOKUP($Z83,'oddspedia-matches'!$A:$AD,AC$2,0)</f>
        <v>Red</v>
      </c>
      <c r="AD83" t="str">
        <f>VLOOKUP($Z83,'oddspedia-matches'!$A:$AD,AD$2,0)</f>
        <v>Red</v>
      </c>
      <c r="AE83" t="str">
        <f>VLOOKUP($Z83,'oddspedia-matches'!$A:$AD,AE$2,0)</f>
        <v>Green</v>
      </c>
      <c r="AF83" t="str">
        <f>VLOOKUP($Z83,'oddspedia-matches'!$A:$AD,AF$2,0)</f>
        <v>Red</v>
      </c>
      <c r="AG83" t="str">
        <f>VLOOKUP($Z83,'oddspedia-matches'!$A:$AD,AG$2,0)</f>
        <v>Green</v>
      </c>
      <c r="AH83" t="str">
        <f>VLOOKUP($Z83,'oddspedia-matches'!$A:$AD,AH$2,0)</f>
        <v>Green</v>
      </c>
      <c r="AI83" t="str">
        <f>VLOOKUP($Z83,'oddspedia-matches'!$A:$AD,AI$2,0)</f>
        <v>Red</v>
      </c>
      <c r="AJ83" t="str">
        <f>VLOOKUP($Z83,'oddspedia-matches'!$A:$AD,AJ$2,0)</f>
        <v>Red</v>
      </c>
      <c r="AK83" t="str">
        <f>VLOOKUP($Z83,'oddspedia-matches'!$A:$AD,AK$2,0)</f>
        <v>Green</v>
      </c>
      <c r="AL83" t="str">
        <f>VLOOKUP($Z83,'oddspedia-matches'!$A:$AD,AL$2,0)</f>
        <v>Green</v>
      </c>
      <c r="AM83" t="str">
        <f>VLOOKUP($Z83,'oddspedia-matches'!$A:$AD,AM$2,0)</f>
        <v>Green</v>
      </c>
      <c r="AN83" t="str">
        <f>VLOOKUP($Z83,'oddspedia-matches'!$A:$AD,AN$2,0)</f>
        <v>Red</v>
      </c>
      <c r="AO83" t="str">
        <f>VLOOKUP($Z83,'oddspedia-matches'!$A:$AD,AO$2,0)</f>
        <v>Red</v>
      </c>
      <c r="AP83" t="str">
        <f>VLOOKUP($Z83,'oddspedia-matches'!$A:$AD,AP$2,0)</f>
        <v>Green</v>
      </c>
      <c r="AQ83" t="str">
        <f>VLOOKUP($Z83,'oddspedia-matches'!$A:$AD,AQ$2,0)</f>
        <v>Red</v>
      </c>
    </row>
    <row r="84" spans="2:43" x14ac:dyDescent="0.25">
      <c r="B84" s="9" t="s">
        <v>470</v>
      </c>
      <c r="C84" s="7" t="s">
        <v>95</v>
      </c>
      <c r="D84" s="20">
        <v>0.90625</v>
      </c>
      <c r="E84" s="7" t="s">
        <v>120</v>
      </c>
      <c r="F84" s="7" t="s">
        <v>121</v>
      </c>
      <c r="G84" s="21"/>
      <c r="H84" s="7">
        <v>48.5</v>
      </c>
      <c r="I84" s="7">
        <v>31</v>
      </c>
      <c r="J84" s="7">
        <v>20.6</v>
      </c>
      <c r="K84" s="7">
        <v>79.400000000000006</v>
      </c>
      <c r="L84" s="7">
        <v>51.5</v>
      </c>
      <c r="M84" s="7">
        <v>69</v>
      </c>
      <c r="N84" s="7">
        <v>40</v>
      </c>
      <c r="O84" s="7">
        <v>46.1</v>
      </c>
      <c r="P84" s="7">
        <v>14</v>
      </c>
      <c r="Q84" s="7">
        <v>62.9</v>
      </c>
      <c r="R84" s="7">
        <v>62.1</v>
      </c>
      <c r="S84" s="7">
        <v>33.799999999999997</v>
      </c>
      <c r="T84" s="7">
        <v>66.2</v>
      </c>
      <c r="U84" s="7">
        <v>71.900000000000006</v>
      </c>
      <c r="V84" s="7">
        <v>39.700000000000003</v>
      </c>
      <c r="W84" s="7">
        <v>60.3</v>
      </c>
      <c r="X84" t="str">
        <f>VLOOKUP(E84,'Transform table'!A:B,2,0)</f>
        <v>Defensa Y Justicia</v>
      </c>
      <c r="Y84" t="str">
        <f>VLOOKUP(F84,'Transform table'!A:B,2,0)</f>
        <v>Aldosivi</v>
      </c>
      <c r="Z84" t="str">
        <f t="shared" si="1"/>
        <v>23/07/2026Defensa Y JusticiaAldosivi</v>
      </c>
      <c r="AA84" t="str">
        <f>VLOOKUP($Z84,'oddspedia-matches'!$A:$AD,AA$2,0)</f>
        <v>1 - 1</v>
      </c>
      <c r="AB84" t="str">
        <f>VLOOKUP($Z84,'oddspedia-matches'!$A:$AD,AB$2,0)</f>
        <v>Red</v>
      </c>
      <c r="AC84" t="str">
        <f>VLOOKUP($Z84,'oddspedia-matches'!$A:$AD,AC$2,0)</f>
        <v>Green</v>
      </c>
      <c r="AD84" t="str">
        <f>VLOOKUP($Z84,'oddspedia-matches'!$A:$AD,AD$2,0)</f>
        <v>Red</v>
      </c>
      <c r="AE84" t="str">
        <f>VLOOKUP($Z84,'oddspedia-matches'!$A:$AD,AE$2,0)</f>
        <v>Green</v>
      </c>
      <c r="AF84" t="str">
        <f>VLOOKUP($Z84,'oddspedia-matches'!$A:$AD,AF$2,0)</f>
        <v>Green</v>
      </c>
      <c r="AG84" t="str">
        <f>VLOOKUP($Z84,'oddspedia-matches'!$A:$AD,AG$2,0)</f>
        <v>Red</v>
      </c>
      <c r="AH84" t="str">
        <f>VLOOKUP($Z84,'oddspedia-matches'!$A:$AD,AH$2,0)</f>
        <v>Red</v>
      </c>
      <c r="AI84" t="str">
        <f>VLOOKUP($Z84,'oddspedia-matches'!$A:$AD,AI$2,0)</f>
        <v>Green</v>
      </c>
      <c r="AJ84" t="str">
        <f>VLOOKUP($Z84,'oddspedia-matches'!$A:$AD,AJ$2,0)</f>
        <v>Red</v>
      </c>
      <c r="AK84" t="str">
        <f>VLOOKUP($Z84,'oddspedia-matches'!$A:$AD,AK$2,0)</f>
        <v>Green</v>
      </c>
      <c r="AL84" t="str">
        <f>VLOOKUP($Z84,'oddspedia-matches'!$A:$AD,AL$2,0)</f>
        <v>Green</v>
      </c>
      <c r="AM84" t="str">
        <f>VLOOKUP($Z84,'oddspedia-matches'!$A:$AD,AM$2,0)</f>
        <v>Red</v>
      </c>
      <c r="AN84" t="str">
        <f>VLOOKUP($Z84,'oddspedia-matches'!$A:$AD,AN$2,0)</f>
        <v>Green</v>
      </c>
      <c r="AO84" t="str">
        <f>VLOOKUP($Z84,'oddspedia-matches'!$A:$AD,AO$2,0)</f>
        <v>Green</v>
      </c>
      <c r="AP84" t="str">
        <f>VLOOKUP($Z84,'oddspedia-matches'!$A:$AD,AP$2,0)</f>
        <v>Green</v>
      </c>
      <c r="AQ84" t="str">
        <f>VLOOKUP($Z84,'oddspedia-matches'!$A:$AD,AQ$2,0)</f>
        <v>Red</v>
      </c>
    </row>
    <row r="85" spans="2:43" x14ac:dyDescent="0.25">
      <c r="B85" s="17" t="s">
        <v>471</v>
      </c>
      <c r="C85" s="8" t="s">
        <v>122</v>
      </c>
      <c r="D85" s="18">
        <v>0.27083333333333331</v>
      </c>
      <c r="E85" s="8" t="s">
        <v>123</v>
      </c>
      <c r="F85" s="8" t="s">
        <v>124</v>
      </c>
      <c r="G85" s="19"/>
      <c r="H85" s="8">
        <v>53.9</v>
      </c>
      <c r="I85" s="8">
        <v>26</v>
      </c>
      <c r="J85" s="8">
        <v>20.100000000000001</v>
      </c>
      <c r="K85" s="8">
        <v>79.900000000000006</v>
      </c>
      <c r="L85" s="8">
        <v>46.1</v>
      </c>
      <c r="M85" s="8">
        <v>74</v>
      </c>
      <c r="N85" s="8">
        <v>37.799999999999997</v>
      </c>
      <c r="O85" s="8">
        <v>42.3</v>
      </c>
      <c r="P85" s="8">
        <v>19.899999999999999</v>
      </c>
      <c r="Q85" s="8">
        <v>70.2</v>
      </c>
      <c r="R85" s="8">
        <v>77.5</v>
      </c>
      <c r="S85" s="8">
        <v>52.3</v>
      </c>
      <c r="T85" s="8">
        <v>47.7</v>
      </c>
      <c r="U85" s="8">
        <v>54.6</v>
      </c>
      <c r="V85" s="8">
        <v>53.7</v>
      </c>
      <c r="W85" s="8">
        <v>46.3</v>
      </c>
      <c r="X85" t="str">
        <f>VLOOKUP(E85,'Transform table'!A:B,2,0)</f>
        <v>Manly United</v>
      </c>
      <c r="Y85" t="str">
        <f>VLOOKUP(F85,'Transform table'!A:B,2,0)</f>
        <v>Sydney Olympic</v>
      </c>
      <c r="Z85" t="str">
        <f t="shared" si="1"/>
        <v>24/07/2026Manly UnitedSydney Olympic</v>
      </c>
      <c r="AA85" t="str">
        <f>VLOOKUP($Z85,'oddspedia-matches'!$A:$AD,AA$2,0)</f>
        <v>4 - 0</v>
      </c>
      <c r="AB85" t="str">
        <f>VLOOKUP($Z85,'oddspedia-matches'!$A:$AD,AB$2,0)</f>
        <v>Green</v>
      </c>
      <c r="AC85" t="str">
        <f>VLOOKUP($Z85,'oddspedia-matches'!$A:$AD,AC$2,0)</f>
        <v>Red</v>
      </c>
      <c r="AD85" t="str">
        <f>VLOOKUP($Z85,'oddspedia-matches'!$A:$AD,AD$2,0)</f>
        <v>Red</v>
      </c>
      <c r="AE85" t="str">
        <f>VLOOKUP($Z85,'oddspedia-matches'!$A:$AD,AE$2,0)</f>
        <v>Green</v>
      </c>
      <c r="AF85" t="str">
        <f>VLOOKUP($Z85,'oddspedia-matches'!$A:$AD,AF$2,0)</f>
        <v>Red</v>
      </c>
      <c r="AG85" t="str">
        <f>VLOOKUP($Z85,'oddspedia-matches'!$A:$AD,AG$2,0)</f>
        <v>Green</v>
      </c>
      <c r="AH85" t="str">
        <f>VLOOKUP($Z85,'oddspedia-matches'!$A:$AD,AH$2,0)</f>
        <v>Green</v>
      </c>
      <c r="AI85" t="str">
        <f>VLOOKUP($Z85,'oddspedia-matches'!$A:$AD,AI$2,0)</f>
        <v>Red</v>
      </c>
      <c r="AJ85" t="str">
        <f>VLOOKUP($Z85,'oddspedia-matches'!$A:$AD,AJ$2,0)</f>
        <v>Red</v>
      </c>
      <c r="AK85" t="str">
        <f>VLOOKUP($Z85,'oddspedia-matches'!$A:$AD,AK$2,0)</f>
        <v>Green</v>
      </c>
      <c r="AL85" t="str">
        <f>VLOOKUP($Z85,'oddspedia-matches'!$A:$AD,AL$2,0)</f>
        <v>Green</v>
      </c>
      <c r="AM85" t="str">
        <f>VLOOKUP($Z85,'oddspedia-matches'!$A:$AD,AM$2,0)</f>
        <v>Green</v>
      </c>
      <c r="AN85" t="str">
        <f>VLOOKUP($Z85,'oddspedia-matches'!$A:$AD,AN$2,0)</f>
        <v>Red</v>
      </c>
      <c r="AO85" t="str">
        <f>VLOOKUP($Z85,'oddspedia-matches'!$A:$AD,AO$2,0)</f>
        <v>Red</v>
      </c>
      <c r="AP85" t="str">
        <f>VLOOKUP($Z85,'oddspedia-matches'!$A:$AD,AP$2,0)</f>
        <v>Red</v>
      </c>
      <c r="AQ85" t="str">
        <f>VLOOKUP($Z85,'oddspedia-matches'!$A:$AD,AQ$2,0)</f>
        <v>Green</v>
      </c>
    </row>
    <row r="86" spans="2:43" x14ac:dyDescent="0.25">
      <c r="B86" s="9" t="s">
        <v>472</v>
      </c>
      <c r="C86" s="7" t="s">
        <v>122</v>
      </c>
      <c r="D86" s="20">
        <v>0.27083333333333331</v>
      </c>
      <c r="E86" s="7" t="s">
        <v>125</v>
      </c>
      <c r="F86" s="7" t="s">
        <v>126</v>
      </c>
      <c r="G86" s="21"/>
      <c r="H86" s="7">
        <v>32.200000000000003</v>
      </c>
      <c r="I86" s="7">
        <v>29</v>
      </c>
      <c r="J86" s="7">
        <v>38.9</v>
      </c>
      <c r="K86" s="7">
        <v>61.1</v>
      </c>
      <c r="L86" s="7">
        <v>67.8</v>
      </c>
      <c r="M86" s="7">
        <v>71</v>
      </c>
      <c r="N86" s="7">
        <v>26.6</v>
      </c>
      <c r="O86" s="7">
        <v>47.4</v>
      </c>
      <c r="P86" s="7">
        <v>26</v>
      </c>
      <c r="Q86" s="7">
        <v>63.9</v>
      </c>
      <c r="R86" s="7">
        <v>76.099999999999994</v>
      </c>
      <c r="S86" s="7">
        <v>50.2</v>
      </c>
      <c r="T86" s="7">
        <v>49.8</v>
      </c>
      <c r="U86" s="7">
        <v>55.3</v>
      </c>
      <c r="V86" s="7">
        <v>55.8</v>
      </c>
      <c r="W86" s="7">
        <v>44.2</v>
      </c>
      <c r="X86" t="str">
        <f>VLOOKUP(E86,'Transform table'!A:B,2,0)</f>
        <v>Green Gully SC</v>
      </c>
      <c r="Y86" t="str">
        <f>VLOOKUP(F86,'Transform table'!A:B,2,0)</f>
        <v>Dandenong City</v>
      </c>
      <c r="Z86" t="str">
        <f t="shared" si="1"/>
        <v>24/07/2026Green Gully SCDandenong City</v>
      </c>
      <c r="AA86" t="str">
        <f>VLOOKUP($Z86,'oddspedia-matches'!$A:$AD,AA$2,0)</f>
        <v>0 - 0</v>
      </c>
      <c r="AB86" t="str">
        <f>VLOOKUP($Z86,'oddspedia-matches'!$A:$AD,AB$2,0)</f>
        <v>Red</v>
      </c>
      <c r="AC86" t="str">
        <f>VLOOKUP($Z86,'oddspedia-matches'!$A:$AD,AC$2,0)</f>
        <v>Green</v>
      </c>
      <c r="AD86" t="str">
        <f>VLOOKUP($Z86,'oddspedia-matches'!$A:$AD,AD$2,0)</f>
        <v>Red</v>
      </c>
      <c r="AE86" t="str">
        <f>VLOOKUP($Z86,'oddspedia-matches'!$A:$AD,AE$2,0)</f>
        <v>Green</v>
      </c>
      <c r="AF86" t="str">
        <f>VLOOKUP($Z86,'oddspedia-matches'!$A:$AD,AF$2,0)</f>
        <v>Green</v>
      </c>
      <c r="AG86" t="str">
        <f>VLOOKUP($Z86,'oddspedia-matches'!$A:$AD,AG$2,0)</f>
        <v>Red</v>
      </c>
      <c r="AH86" t="str">
        <f>VLOOKUP($Z86,'oddspedia-matches'!$A:$AD,AH$2,0)</f>
        <v>Red</v>
      </c>
      <c r="AI86" t="str">
        <f>VLOOKUP($Z86,'oddspedia-matches'!$A:$AD,AI$2,0)</f>
        <v>Green</v>
      </c>
      <c r="AJ86" t="str">
        <f>VLOOKUP($Z86,'oddspedia-matches'!$A:$AD,AJ$2,0)</f>
        <v>Red</v>
      </c>
      <c r="AK86" t="str">
        <f>VLOOKUP($Z86,'oddspedia-matches'!$A:$AD,AK$2,0)</f>
        <v>Red</v>
      </c>
      <c r="AL86" t="str">
        <f>VLOOKUP($Z86,'oddspedia-matches'!$A:$AD,AL$2,0)</f>
        <v>Red</v>
      </c>
      <c r="AM86" t="str">
        <f>VLOOKUP($Z86,'oddspedia-matches'!$A:$AD,AM$2,0)</f>
        <v>Red</v>
      </c>
      <c r="AN86" t="str">
        <f>VLOOKUP($Z86,'oddspedia-matches'!$A:$AD,AN$2,0)</f>
        <v>Green</v>
      </c>
      <c r="AO86" t="str">
        <f>VLOOKUP($Z86,'oddspedia-matches'!$A:$AD,AO$2,0)</f>
        <v>Green</v>
      </c>
      <c r="AP86" t="str">
        <f>VLOOKUP($Z86,'oddspedia-matches'!$A:$AD,AP$2,0)</f>
        <v>Red</v>
      </c>
      <c r="AQ86" t="str">
        <f>VLOOKUP($Z86,'oddspedia-matches'!$A:$AD,AQ$2,0)</f>
        <v>Green</v>
      </c>
    </row>
    <row r="87" spans="2:43" x14ac:dyDescent="0.25">
      <c r="B87" s="17" t="s">
        <v>472</v>
      </c>
      <c r="C87" s="8" t="s">
        <v>122</v>
      </c>
      <c r="D87" s="18">
        <v>0.27083333333333331</v>
      </c>
      <c r="E87" s="8" t="s">
        <v>127</v>
      </c>
      <c r="F87" s="8" t="s">
        <v>128</v>
      </c>
      <c r="G87" s="19"/>
      <c r="H87" s="8">
        <v>48.4</v>
      </c>
      <c r="I87" s="8">
        <v>26.9</v>
      </c>
      <c r="J87" s="8">
        <v>24.7</v>
      </c>
      <c r="K87" s="8">
        <v>75.3</v>
      </c>
      <c r="L87" s="8">
        <v>51.6</v>
      </c>
      <c r="M87" s="8">
        <v>73.099999999999994</v>
      </c>
      <c r="N87" s="8">
        <v>31.8</v>
      </c>
      <c r="O87" s="8">
        <v>43.3</v>
      </c>
      <c r="P87" s="8">
        <v>24.9</v>
      </c>
      <c r="Q87" s="8">
        <v>69.8</v>
      </c>
      <c r="R87" s="8">
        <v>78.3</v>
      </c>
      <c r="S87" s="8">
        <v>53.4</v>
      </c>
      <c r="T87" s="8">
        <v>46.6</v>
      </c>
      <c r="U87" s="8">
        <v>52.8</v>
      </c>
      <c r="V87" s="8">
        <v>56.6</v>
      </c>
      <c r="W87" s="8">
        <v>43.4</v>
      </c>
      <c r="X87" t="str">
        <f>VLOOKUP(E87,'Transform table'!A:B,2,0)</f>
        <v>Heidelberg United</v>
      </c>
      <c r="Y87" t="str">
        <f>VLOOKUP(F87,'Transform table'!A:B,2,0)</f>
        <v>Sunshine George Cross</v>
      </c>
      <c r="Z87" t="str">
        <f t="shared" si="1"/>
        <v>24/07/2026Heidelberg UnitedSunshine George Cross</v>
      </c>
      <c r="AA87" t="str">
        <f>VLOOKUP($Z87,'oddspedia-matches'!$A:$AD,AA$2,0)</f>
        <v>0 - 0</v>
      </c>
      <c r="AB87" t="str">
        <f>VLOOKUP($Z87,'oddspedia-matches'!$A:$AD,AB$2,0)</f>
        <v>Red</v>
      </c>
      <c r="AC87" t="str">
        <f>VLOOKUP($Z87,'oddspedia-matches'!$A:$AD,AC$2,0)</f>
        <v>Green</v>
      </c>
      <c r="AD87" t="str">
        <f>VLOOKUP($Z87,'oddspedia-matches'!$A:$AD,AD$2,0)</f>
        <v>Red</v>
      </c>
      <c r="AE87" t="str">
        <f>VLOOKUP($Z87,'oddspedia-matches'!$A:$AD,AE$2,0)</f>
        <v>Green</v>
      </c>
      <c r="AF87" t="str">
        <f>VLOOKUP($Z87,'oddspedia-matches'!$A:$AD,AF$2,0)</f>
        <v>Green</v>
      </c>
      <c r="AG87" t="str">
        <f>VLOOKUP($Z87,'oddspedia-matches'!$A:$AD,AG$2,0)</f>
        <v>Red</v>
      </c>
      <c r="AH87" t="str">
        <f>VLOOKUP($Z87,'oddspedia-matches'!$A:$AD,AH$2,0)</f>
        <v>Red</v>
      </c>
      <c r="AI87" t="str">
        <f>VLOOKUP($Z87,'oddspedia-matches'!$A:$AD,AI$2,0)</f>
        <v>Green</v>
      </c>
      <c r="AJ87" t="str">
        <f>VLOOKUP($Z87,'oddspedia-matches'!$A:$AD,AJ$2,0)</f>
        <v>Red</v>
      </c>
      <c r="AK87" t="str">
        <f>VLOOKUP($Z87,'oddspedia-matches'!$A:$AD,AK$2,0)</f>
        <v>Red</v>
      </c>
      <c r="AL87" t="str">
        <f>VLOOKUP($Z87,'oddspedia-matches'!$A:$AD,AL$2,0)</f>
        <v>Red</v>
      </c>
      <c r="AM87" t="str">
        <f>VLOOKUP($Z87,'oddspedia-matches'!$A:$AD,AM$2,0)</f>
        <v>Red</v>
      </c>
      <c r="AN87" t="str">
        <f>VLOOKUP($Z87,'oddspedia-matches'!$A:$AD,AN$2,0)</f>
        <v>Green</v>
      </c>
      <c r="AO87" t="str">
        <f>VLOOKUP($Z87,'oddspedia-matches'!$A:$AD,AO$2,0)</f>
        <v>Green</v>
      </c>
      <c r="AP87" t="str">
        <f>VLOOKUP($Z87,'oddspedia-matches'!$A:$AD,AP$2,0)</f>
        <v>Red</v>
      </c>
      <c r="AQ87" t="str">
        <f>VLOOKUP($Z87,'oddspedia-matches'!$A:$AD,AQ$2,0)</f>
        <v>Green</v>
      </c>
    </row>
    <row r="88" spans="2:43" x14ac:dyDescent="0.25">
      <c r="B88" s="9" t="s">
        <v>472</v>
      </c>
      <c r="C88" s="7" t="s">
        <v>122</v>
      </c>
      <c r="D88" s="20">
        <v>0.27083333333333331</v>
      </c>
      <c r="E88" s="7" t="s">
        <v>129</v>
      </c>
      <c r="F88" s="7" t="s">
        <v>130</v>
      </c>
      <c r="G88" s="21"/>
      <c r="H88" s="7">
        <v>30.5</v>
      </c>
      <c r="I88" s="7">
        <v>27.6</v>
      </c>
      <c r="J88" s="7">
        <v>41.9</v>
      </c>
      <c r="K88" s="7">
        <v>58.1</v>
      </c>
      <c r="L88" s="7">
        <v>69.5</v>
      </c>
      <c r="M88" s="7">
        <v>72.400000000000006</v>
      </c>
      <c r="N88" s="7">
        <v>21.8</v>
      </c>
      <c r="O88" s="7">
        <v>40.700000000000003</v>
      </c>
      <c r="P88" s="7">
        <v>37.5</v>
      </c>
      <c r="Q88" s="7">
        <v>73.599999999999994</v>
      </c>
      <c r="R88" s="7">
        <v>80.5</v>
      </c>
      <c r="S88" s="7">
        <v>56.7</v>
      </c>
      <c r="T88" s="7">
        <v>43.3</v>
      </c>
      <c r="U88" s="7">
        <v>49.1</v>
      </c>
      <c r="V88" s="7">
        <v>60.5</v>
      </c>
      <c r="W88" s="7">
        <v>39.5</v>
      </c>
      <c r="X88" t="str">
        <f>VLOOKUP(E88,'Transform table'!A:B,2,0)</f>
        <v>St Albans Saints</v>
      </c>
      <c r="Y88" t="str">
        <f>VLOOKUP(F88,'Transform table'!A:B,2,0)</f>
        <v>Hume City</v>
      </c>
      <c r="Z88" t="str">
        <f t="shared" si="1"/>
        <v>24/07/2026St Albans SaintsHume City</v>
      </c>
      <c r="AA88" t="str">
        <f>VLOOKUP($Z88,'oddspedia-matches'!$A:$AD,AA$2,0)</f>
        <v>3 - 2</v>
      </c>
      <c r="AB88" t="str">
        <f>VLOOKUP($Z88,'oddspedia-matches'!$A:$AD,AB$2,0)</f>
        <v>Green</v>
      </c>
      <c r="AC88" t="str">
        <f>VLOOKUP($Z88,'oddspedia-matches'!$A:$AD,AC$2,0)</f>
        <v>Red</v>
      </c>
      <c r="AD88" t="str">
        <f>VLOOKUP($Z88,'oddspedia-matches'!$A:$AD,AD$2,0)</f>
        <v>Red</v>
      </c>
      <c r="AE88" t="str">
        <f>VLOOKUP($Z88,'oddspedia-matches'!$A:$AD,AE$2,0)</f>
        <v>Green</v>
      </c>
      <c r="AF88" t="str">
        <f>VLOOKUP($Z88,'oddspedia-matches'!$A:$AD,AF$2,0)</f>
        <v>Red</v>
      </c>
      <c r="AG88" t="str">
        <f>VLOOKUP($Z88,'oddspedia-matches'!$A:$AD,AG$2,0)</f>
        <v>Green</v>
      </c>
      <c r="AH88" t="str">
        <f>VLOOKUP($Z88,'oddspedia-matches'!$A:$AD,AH$2,0)</f>
        <v>Green</v>
      </c>
      <c r="AI88" t="str">
        <f>VLOOKUP($Z88,'oddspedia-matches'!$A:$AD,AI$2,0)</f>
        <v>Red</v>
      </c>
      <c r="AJ88" t="str">
        <f>VLOOKUP($Z88,'oddspedia-matches'!$A:$AD,AJ$2,0)</f>
        <v>Red</v>
      </c>
      <c r="AK88" t="str">
        <f>VLOOKUP($Z88,'oddspedia-matches'!$A:$AD,AK$2,0)</f>
        <v>Green</v>
      </c>
      <c r="AL88" t="str">
        <f>VLOOKUP($Z88,'oddspedia-matches'!$A:$AD,AL$2,0)</f>
        <v>Green</v>
      </c>
      <c r="AM88" t="str">
        <f>VLOOKUP($Z88,'oddspedia-matches'!$A:$AD,AM$2,0)</f>
        <v>Green</v>
      </c>
      <c r="AN88" t="str">
        <f>VLOOKUP($Z88,'oddspedia-matches'!$A:$AD,AN$2,0)</f>
        <v>Red</v>
      </c>
      <c r="AO88" t="str">
        <f>VLOOKUP($Z88,'oddspedia-matches'!$A:$AD,AO$2,0)</f>
        <v>Red</v>
      </c>
      <c r="AP88" t="str">
        <f>VLOOKUP($Z88,'oddspedia-matches'!$A:$AD,AP$2,0)</f>
        <v>Green</v>
      </c>
      <c r="AQ88" t="str">
        <f>VLOOKUP($Z88,'oddspedia-matches'!$A:$AD,AQ$2,0)</f>
        <v>Red</v>
      </c>
    </row>
    <row r="89" spans="2:43" x14ac:dyDescent="0.25">
      <c r="B89" s="17" t="s">
        <v>472</v>
      </c>
      <c r="C89" s="8" t="s">
        <v>122</v>
      </c>
      <c r="D89" s="18">
        <v>0.30208333333333331</v>
      </c>
      <c r="E89" s="8" t="s">
        <v>131</v>
      </c>
      <c r="F89" s="8" t="s">
        <v>132</v>
      </c>
      <c r="G89" s="19"/>
      <c r="H89" s="8">
        <v>56.6</v>
      </c>
      <c r="I89" s="8">
        <v>24.4</v>
      </c>
      <c r="J89" s="8">
        <v>19</v>
      </c>
      <c r="K89" s="8">
        <v>81</v>
      </c>
      <c r="L89" s="8">
        <v>43.4</v>
      </c>
      <c r="M89" s="8">
        <v>75.599999999999994</v>
      </c>
      <c r="N89" s="8">
        <v>43.7</v>
      </c>
      <c r="O89" s="8">
        <v>38.299999999999997</v>
      </c>
      <c r="P89" s="8">
        <v>17.899999999999999</v>
      </c>
      <c r="Q89" s="8">
        <v>75</v>
      </c>
      <c r="R89" s="8">
        <v>83.1</v>
      </c>
      <c r="S89" s="8">
        <v>60.9</v>
      </c>
      <c r="T89" s="8">
        <v>39.1</v>
      </c>
      <c r="U89" s="8">
        <v>46.2</v>
      </c>
      <c r="V89" s="8">
        <v>59.6</v>
      </c>
      <c r="W89" s="8">
        <v>40.4</v>
      </c>
      <c r="X89" t="str">
        <f>VLOOKUP(E89,'Transform table'!A:B,2,0)</f>
        <v>Oakleigh Cannons</v>
      </c>
      <c r="Y89" t="str">
        <f>VLOOKUP(F89,'Transform table'!A:B,2,0)</f>
        <v>South Melbourne FC</v>
      </c>
      <c r="Z89" t="str">
        <f t="shared" si="1"/>
        <v>24/07/2026Oakleigh CannonsSouth Melbourne FC</v>
      </c>
      <c r="AA89" t="str">
        <f>VLOOKUP($Z89,'oddspedia-matches'!$A:$AD,AA$2,0)</f>
        <v>1 - 2</v>
      </c>
      <c r="AB89" t="str">
        <f>VLOOKUP($Z89,'oddspedia-matches'!$A:$AD,AB$2,0)</f>
        <v>Red</v>
      </c>
      <c r="AC89" t="str">
        <f>VLOOKUP($Z89,'oddspedia-matches'!$A:$AD,AC$2,0)</f>
        <v>Red</v>
      </c>
      <c r="AD89" t="str">
        <f>VLOOKUP($Z89,'oddspedia-matches'!$A:$AD,AD$2,0)</f>
        <v>Green</v>
      </c>
      <c r="AE89" t="str">
        <f>VLOOKUP($Z89,'oddspedia-matches'!$A:$AD,AE$2,0)</f>
        <v>Red</v>
      </c>
      <c r="AF89" t="str">
        <f>VLOOKUP($Z89,'oddspedia-matches'!$A:$AD,AF$2,0)</f>
        <v>Green</v>
      </c>
      <c r="AG89" t="str">
        <f>VLOOKUP($Z89,'oddspedia-matches'!$A:$AD,AG$2,0)</f>
        <v>Green</v>
      </c>
      <c r="AH89" t="str">
        <f>VLOOKUP($Z89,'oddspedia-matches'!$A:$AD,AH$2,0)</f>
        <v>Red</v>
      </c>
      <c r="AI89" t="str">
        <f>VLOOKUP($Z89,'oddspedia-matches'!$A:$AD,AI$2,0)</f>
        <v>Green</v>
      </c>
      <c r="AJ89" t="str">
        <f>VLOOKUP($Z89,'oddspedia-matches'!$A:$AD,AJ$2,0)</f>
        <v>Red</v>
      </c>
      <c r="AK89" t="str">
        <f>VLOOKUP($Z89,'oddspedia-matches'!$A:$AD,AK$2,0)</f>
        <v>Red</v>
      </c>
      <c r="AL89" t="str">
        <f>VLOOKUP($Z89,'oddspedia-matches'!$A:$AD,AL$2,0)</f>
        <v>Green</v>
      </c>
      <c r="AM89" t="str">
        <f>VLOOKUP($Z89,'oddspedia-matches'!$A:$AD,AM$2,0)</f>
        <v>Green</v>
      </c>
      <c r="AN89" t="str">
        <f>VLOOKUP($Z89,'oddspedia-matches'!$A:$AD,AN$2,0)</f>
        <v>Red</v>
      </c>
      <c r="AO89" t="str">
        <f>VLOOKUP($Z89,'oddspedia-matches'!$A:$AD,AO$2,0)</f>
        <v>Green</v>
      </c>
      <c r="AP89" t="str">
        <f>VLOOKUP($Z89,'oddspedia-matches'!$A:$AD,AP$2,0)</f>
        <v>Green</v>
      </c>
      <c r="AQ89" t="str">
        <f>VLOOKUP($Z89,'oddspedia-matches'!$A:$AD,AQ$2,0)</f>
        <v>Red</v>
      </c>
    </row>
    <row r="90" spans="2:43" x14ac:dyDescent="0.25">
      <c r="B90" s="9" t="s">
        <v>472</v>
      </c>
      <c r="C90" s="7" t="s">
        <v>122</v>
      </c>
      <c r="D90" s="20">
        <v>0.3125</v>
      </c>
      <c r="E90" s="7" t="s">
        <v>133</v>
      </c>
      <c r="F90" s="7" t="s">
        <v>134</v>
      </c>
      <c r="G90" s="21"/>
      <c r="H90" s="7">
        <v>65.8</v>
      </c>
      <c r="I90" s="7">
        <v>22.5</v>
      </c>
      <c r="J90" s="7">
        <v>11.7</v>
      </c>
      <c r="K90" s="7">
        <v>88.3</v>
      </c>
      <c r="L90" s="7">
        <v>34.200000000000003</v>
      </c>
      <c r="M90" s="7">
        <v>77.5</v>
      </c>
      <c r="N90" s="7">
        <v>54.4</v>
      </c>
      <c r="O90" s="7">
        <v>36.700000000000003</v>
      </c>
      <c r="P90" s="7">
        <v>8.8000000000000007</v>
      </c>
      <c r="Q90" s="7">
        <v>71.7</v>
      </c>
      <c r="R90" s="7">
        <v>78.099999999999994</v>
      </c>
      <c r="S90" s="7">
        <v>53.4</v>
      </c>
      <c r="T90" s="7">
        <v>46.6</v>
      </c>
      <c r="U90" s="7">
        <v>56</v>
      </c>
      <c r="V90" s="7">
        <v>47.4</v>
      </c>
      <c r="W90" s="7">
        <v>52.6</v>
      </c>
      <c r="X90" t="str">
        <f>VLOOKUP(E90,'Transform table'!A:B,2,0)</f>
        <v>Preston Lions</v>
      </c>
      <c r="Y90" t="str">
        <f>VLOOKUP(F90,'Transform table'!A:B,2,0)</f>
        <v>Bentleigh Greens</v>
      </c>
      <c r="Z90" t="str">
        <f t="shared" si="1"/>
        <v>24/07/2026Preston LionsBentleigh Greens</v>
      </c>
      <c r="AA90" t="str">
        <f>VLOOKUP($Z90,'oddspedia-matches'!$A:$AD,AA$2,0)</f>
        <v>1 - 0</v>
      </c>
      <c r="AB90" t="str">
        <f>VLOOKUP($Z90,'oddspedia-matches'!$A:$AD,AB$2,0)</f>
        <v>Green</v>
      </c>
      <c r="AC90" t="str">
        <f>VLOOKUP($Z90,'oddspedia-matches'!$A:$AD,AC$2,0)</f>
        <v>Red</v>
      </c>
      <c r="AD90" t="str">
        <f>VLOOKUP($Z90,'oddspedia-matches'!$A:$AD,AD$2,0)</f>
        <v>Red</v>
      </c>
      <c r="AE90" t="str">
        <f>VLOOKUP($Z90,'oddspedia-matches'!$A:$AD,AE$2,0)</f>
        <v>Green</v>
      </c>
      <c r="AF90" t="str">
        <f>VLOOKUP($Z90,'oddspedia-matches'!$A:$AD,AF$2,0)</f>
        <v>Red</v>
      </c>
      <c r="AG90" t="str">
        <f>VLOOKUP($Z90,'oddspedia-matches'!$A:$AD,AG$2,0)</f>
        <v>Green</v>
      </c>
      <c r="AH90" t="str">
        <f>VLOOKUP($Z90,'oddspedia-matches'!$A:$AD,AH$2,0)</f>
        <v>Green</v>
      </c>
      <c r="AI90" t="str">
        <f>VLOOKUP($Z90,'oddspedia-matches'!$A:$AD,AI$2,0)</f>
        <v>Red</v>
      </c>
      <c r="AJ90" t="str">
        <f>VLOOKUP($Z90,'oddspedia-matches'!$A:$AD,AJ$2,0)</f>
        <v>Red</v>
      </c>
      <c r="AK90" t="str">
        <f>VLOOKUP($Z90,'oddspedia-matches'!$A:$AD,AK$2,0)</f>
        <v>Green</v>
      </c>
      <c r="AL90" t="str">
        <f>VLOOKUP($Z90,'oddspedia-matches'!$A:$AD,AL$2,0)</f>
        <v>Red</v>
      </c>
      <c r="AM90" t="str">
        <f>VLOOKUP($Z90,'oddspedia-matches'!$A:$AD,AM$2,0)</f>
        <v>Red</v>
      </c>
      <c r="AN90" t="str">
        <f>VLOOKUP($Z90,'oddspedia-matches'!$A:$AD,AN$2,0)</f>
        <v>Green</v>
      </c>
      <c r="AO90" t="str">
        <f>VLOOKUP($Z90,'oddspedia-matches'!$A:$AD,AO$2,0)</f>
        <v>Green</v>
      </c>
      <c r="AP90" t="str">
        <f>VLOOKUP($Z90,'oddspedia-matches'!$A:$AD,AP$2,0)</f>
        <v>Red</v>
      </c>
      <c r="AQ90" t="str">
        <f>VLOOKUP($Z90,'oddspedia-matches'!$A:$AD,AQ$2,0)</f>
        <v>Green</v>
      </c>
    </row>
    <row r="91" spans="2:43" x14ac:dyDescent="0.25">
      <c r="B91" s="17" t="s">
        <v>473</v>
      </c>
      <c r="C91" s="8" t="s">
        <v>122</v>
      </c>
      <c r="D91" s="18">
        <v>0.3125</v>
      </c>
      <c r="E91" s="8" t="s">
        <v>135</v>
      </c>
      <c r="F91" s="8" t="s">
        <v>136</v>
      </c>
      <c r="G91" s="19"/>
      <c r="H91" s="8">
        <v>33.5</v>
      </c>
      <c r="I91" s="8">
        <v>27.9</v>
      </c>
      <c r="J91" s="8">
        <v>38.6</v>
      </c>
      <c r="K91" s="8">
        <v>61.4</v>
      </c>
      <c r="L91" s="8">
        <v>66.5</v>
      </c>
      <c r="M91" s="8">
        <v>72.099999999999994</v>
      </c>
      <c r="N91" s="8">
        <v>22.3</v>
      </c>
      <c r="O91" s="8">
        <v>48.2</v>
      </c>
      <c r="P91" s="8">
        <v>29.4</v>
      </c>
      <c r="Q91" s="8">
        <v>62.5</v>
      </c>
      <c r="R91" s="8">
        <v>79.8</v>
      </c>
      <c r="S91" s="8">
        <v>55.6</v>
      </c>
      <c r="T91" s="8">
        <v>44.4</v>
      </c>
      <c r="U91" s="8">
        <v>50</v>
      </c>
      <c r="V91" s="8">
        <v>60</v>
      </c>
      <c r="W91" s="8">
        <v>40</v>
      </c>
      <c r="X91" t="str">
        <f>VLOOKUP(E91,'Transform table'!A:B,2,0)</f>
        <v>Gimhae City</v>
      </c>
      <c r="Y91" t="str">
        <f>VLOOKUP(F91,'Transform table'!A:B,2,0)</f>
        <v>Chungbuk Cheongju</v>
      </c>
      <c r="Z91" t="str">
        <f t="shared" si="1"/>
        <v>24/07/2026Gimhae CityChungbuk Cheongju</v>
      </c>
      <c r="AA91" t="str">
        <f>VLOOKUP($Z91,'oddspedia-matches'!$A:$AD,AA$2,0)</f>
        <v>1 - 1</v>
      </c>
      <c r="AB91" t="str">
        <f>VLOOKUP($Z91,'oddspedia-matches'!$A:$AD,AB$2,0)</f>
        <v>Red</v>
      </c>
      <c r="AC91" t="str">
        <f>VLOOKUP($Z91,'oddspedia-matches'!$A:$AD,AC$2,0)</f>
        <v>Green</v>
      </c>
      <c r="AD91" t="str">
        <f>VLOOKUP($Z91,'oddspedia-matches'!$A:$AD,AD$2,0)</f>
        <v>Red</v>
      </c>
      <c r="AE91" t="str">
        <f>VLOOKUP($Z91,'oddspedia-matches'!$A:$AD,AE$2,0)</f>
        <v>Green</v>
      </c>
      <c r="AF91" t="str">
        <f>VLOOKUP($Z91,'oddspedia-matches'!$A:$AD,AF$2,0)</f>
        <v>Green</v>
      </c>
      <c r="AG91" t="str">
        <f>VLOOKUP($Z91,'oddspedia-matches'!$A:$AD,AG$2,0)</f>
        <v>Red</v>
      </c>
      <c r="AH91" t="str">
        <f>VLOOKUP($Z91,'oddspedia-matches'!$A:$AD,AH$2,0)</f>
        <v>Red</v>
      </c>
      <c r="AI91" t="str">
        <f>VLOOKUP($Z91,'oddspedia-matches'!$A:$AD,AI$2,0)</f>
        <v>Green</v>
      </c>
      <c r="AJ91" t="str">
        <f>VLOOKUP($Z91,'oddspedia-matches'!$A:$AD,AJ$2,0)</f>
        <v>Red</v>
      </c>
      <c r="AK91" t="str">
        <f>VLOOKUP($Z91,'oddspedia-matches'!$A:$AD,AK$2,0)</f>
        <v>Red</v>
      </c>
      <c r="AL91" t="str">
        <f>VLOOKUP($Z91,'oddspedia-matches'!$A:$AD,AL$2,0)</f>
        <v>Green</v>
      </c>
      <c r="AM91" t="str">
        <f>VLOOKUP($Z91,'oddspedia-matches'!$A:$AD,AM$2,0)</f>
        <v>Red</v>
      </c>
      <c r="AN91" t="str">
        <f>VLOOKUP($Z91,'oddspedia-matches'!$A:$AD,AN$2,0)</f>
        <v>Green</v>
      </c>
      <c r="AO91" t="str">
        <f>VLOOKUP($Z91,'oddspedia-matches'!$A:$AD,AO$2,0)</f>
        <v>Green</v>
      </c>
      <c r="AP91" t="str">
        <f>VLOOKUP($Z91,'oddspedia-matches'!$A:$AD,AP$2,0)</f>
        <v>Green</v>
      </c>
      <c r="AQ91" t="str">
        <f>VLOOKUP($Z91,'oddspedia-matches'!$A:$AD,AQ$2,0)</f>
        <v>Red</v>
      </c>
    </row>
    <row r="92" spans="2:43" x14ac:dyDescent="0.25">
      <c r="B92" s="9" t="s">
        <v>473</v>
      </c>
      <c r="C92" s="7" t="s">
        <v>122</v>
      </c>
      <c r="D92" s="20">
        <v>0.3125</v>
      </c>
      <c r="E92" s="7" t="s">
        <v>137</v>
      </c>
      <c r="F92" s="7" t="s">
        <v>138</v>
      </c>
      <c r="G92" s="21"/>
      <c r="H92" s="7">
        <v>49.2</v>
      </c>
      <c r="I92" s="7">
        <v>27</v>
      </c>
      <c r="J92" s="7">
        <v>23.8</v>
      </c>
      <c r="K92" s="7">
        <v>76.2</v>
      </c>
      <c r="L92" s="7">
        <v>50.8</v>
      </c>
      <c r="M92" s="7">
        <v>73</v>
      </c>
      <c r="N92" s="7">
        <v>36.4</v>
      </c>
      <c r="O92" s="7">
        <v>46.5</v>
      </c>
      <c r="P92" s="7">
        <v>17.100000000000001</v>
      </c>
      <c r="Q92" s="7">
        <v>63.4</v>
      </c>
      <c r="R92" s="7">
        <v>77.3</v>
      </c>
      <c r="S92" s="7">
        <v>52</v>
      </c>
      <c r="T92" s="7">
        <v>48</v>
      </c>
      <c r="U92" s="7">
        <v>54.3</v>
      </c>
      <c r="V92" s="7">
        <v>55.1</v>
      </c>
      <c r="W92" s="7">
        <v>44.9</v>
      </c>
      <c r="X92" t="str">
        <f>VLOOKUP(E92,'Transform table'!A:B,2,0)</f>
        <v>Seoul E-Land</v>
      </c>
      <c r="Y92" t="str">
        <f>VLOOKUP(F92,'Transform table'!A:B,2,0)</f>
        <v>Cheonan City</v>
      </c>
      <c r="Z92" t="str">
        <f t="shared" si="1"/>
        <v>24/07/2026Seoul E-LandCheonan City</v>
      </c>
      <c r="AA92" t="str">
        <f>VLOOKUP($Z92,'oddspedia-matches'!$A:$AD,AA$2,0)</f>
        <v>4 - 3</v>
      </c>
      <c r="AB92" t="str">
        <f>VLOOKUP($Z92,'oddspedia-matches'!$A:$AD,AB$2,0)</f>
        <v>Green</v>
      </c>
      <c r="AC92" t="str">
        <f>VLOOKUP($Z92,'oddspedia-matches'!$A:$AD,AC$2,0)</f>
        <v>Red</v>
      </c>
      <c r="AD92" t="str">
        <f>VLOOKUP($Z92,'oddspedia-matches'!$A:$AD,AD$2,0)</f>
        <v>Red</v>
      </c>
      <c r="AE92" t="str">
        <f>VLOOKUP($Z92,'oddspedia-matches'!$A:$AD,AE$2,0)</f>
        <v>Green</v>
      </c>
      <c r="AF92" t="str">
        <f>VLOOKUP($Z92,'oddspedia-matches'!$A:$AD,AF$2,0)</f>
        <v>Red</v>
      </c>
      <c r="AG92" t="str">
        <f>VLOOKUP($Z92,'oddspedia-matches'!$A:$AD,AG$2,0)</f>
        <v>Green</v>
      </c>
      <c r="AH92" t="str">
        <f>VLOOKUP($Z92,'oddspedia-matches'!$A:$AD,AH$2,0)</f>
        <v>Red</v>
      </c>
      <c r="AI92" t="str">
        <f>VLOOKUP($Z92,'oddspedia-matches'!$A:$AD,AI$2,0)</f>
        <v>Green</v>
      </c>
      <c r="AJ92" t="str">
        <f>VLOOKUP($Z92,'oddspedia-matches'!$A:$AD,AJ$2,0)</f>
        <v>Red</v>
      </c>
      <c r="AK92" t="str">
        <f>VLOOKUP($Z92,'oddspedia-matches'!$A:$AD,AK$2,0)</f>
        <v>Green</v>
      </c>
      <c r="AL92" t="str">
        <f>VLOOKUP($Z92,'oddspedia-matches'!$A:$AD,AL$2,0)</f>
        <v>Green</v>
      </c>
      <c r="AM92" t="str">
        <f>VLOOKUP($Z92,'oddspedia-matches'!$A:$AD,AM$2,0)</f>
        <v>Green</v>
      </c>
      <c r="AN92" t="str">
        <f>VLOOKUP($Z92,'oddspedia-matches'!$A:$AD,AN$2,0)</f>
        <v>Red</v>
      </c>
      <c r="AO92" t="str">
        <f>VLOOKUP($Z92,'oddspedia-matches'!$A:$AD,AO$2,0)</f>
        <v>Red</v>
      </c>
      <c r="AP92" t="str">
        <f>VLOOKUP($Z92,'oddspedia-matches'!$A:$AD,AP$2,0)</f>
        <v>Green</v>
      </c>
      <c r="AQ92" t="str">
        <f>VLOOKUP($Z92,'oddspedia-matches'!$A:$AD,AQ$2,0)</f>
        <v>Red</v>
      </c>
    </row>
    <row r="93" spans="2:43" x14ac:dyDescent="0.25">
      <c r="B93" s="17" t="s">
        <v>450</v>
      </c>
      <c r="C93" s="8" t="s">
        <v>122</v>
      </c>
      <c r="D93" s="18">
        <v>0.45833333333333331</v>
      </c>
      <c r="E93" s="8" t="s">
        <v>139</v>
      </c>
      <c r="F93" s="8" t="s">
        <v>140</v>
      </c>
      <c r="G93" s="19"/>
      <c r="H93" s="8">
        <v>66</v>
      </c>
      <c r="I93" s="8">
        <v>22.9</v>
      </c>
      <c r="J93" s="8">
        <v>11.1</v>
      </c>
      <c r="K93" s="8">
        <v>88.9</v>
      </c>
      <c r="L93" s="8">
        <v>34</v>
      </c>
      <c r="M93" s="8">
        <v>77.099999999999994</v>
      </c>
      <c r="N93" s="8">
        <v>45.4</v>
      </c>
      <c r="O93" s="8">
        <v>42.6</v>
      </c>
      <c r="P93" s="8">
        <v>11.9</v>
      </c>
      <c r="Q93" s="8">
        <v>66.3</v>
      </c>
      <c r="R93" s="8">
        <v>74.5</v>
      </c>
      <c r="S93" s="8">
        <v>48.5</v>
      </c>
      <c r="T93" s="8">
        <v>51.5</v>
      </c>
      <c r="U93" s="8">
        <v>61.1</v>
      </c>
      <c r="V93" s="8">
        <v>42.9</v>
      </c>
      <c r="W93" s="8">
        <v>57.1</v>
      </c>
      <c r="X93" t="e">
        <f>VLOOKUP(E93,'Transform table'!A:B,2,0)</f>
        <v>#N/A</v>
      </c>
      <c r="Y93" t="e">
        <f>VLOOKUP(F93,'Transform table'!A:B,2,0)</f>
        <v>#N/A</v>
      </c>
      <c r="Z93" t="e">
        <f t="shared" si="1"/>
        <v>#N/A</v>
      </c>
      <c r="AA93" t="e">
        <f>VLOOKUP($Z93,'oddspedia-matches'!$A:$AD,AA$2,0)</f>
        <v>#N/A</v>
      </c>
      <c r="AB93" t="e">
        <f>VLOOKUP($Z93,'oddspedia-matches'!$A:$AD,AB$2,0)</f>
        <v>#N/A</v>
      </c>
      <c r="AC93" t="e">
        <f>VLOOKUP($Z93,'oddspedia-matches'!$A:$AD,AC$2,0)</f>
        <v>#N/A</v>
      </c>
      <c r="AD93" t="e">
        <f>VLOOKUP($Z93,'oddspedia-matches'!$A:$AD,AD$2,0)</f>
        <v>#N/A</v>
      </c>
      <c r="AE93" t="e">
        <f>VLOOKUP($Z93,'oddspedia-matches'!$A:$AD,AE$2,0)</f>
        <v>#N/A</v>
      </c>
      <c r="AF93" t="e">
        <f>VLOOKUP($Z93,'oddspedia-matches'!$A:$AD,AF$2,0)</f>
        <v>#N/A</v>
      </c>
      <c r="AG93" t="e">
        <f>VLOOKUP($Z93,'oddspedia-matches'!$A:$AD,AG$2,0)</f>
        <v>#N/A</v>
      </c>
      <c r="AH93" t="e">
        <f>VLOOKUP($Z93,'oddspedia-matches'!$A:$AD,AH$2,0)</f>
        <v>#N/A</v>
      </c>
      <c r="AI93" t="e">
        <f>VLOOKUP($Z93,'oddspedia-matches'!$A:$AD,AI$2,0)</f>
        <v>#N/A</v>
      </c>
      <c r="AJ93" t="e">
        <f>VLOOKUP($Z93,'oddspedia-matches'!$A:$AD,AJ$2,0)</f>
        <v>#N/A</v>
      </c>
      <c r="AK93" t="e">
        <f>VLOOKUP($Z93,'oddspedia-matches'!$A:$AD,AK$2,0)</f>
        <v>#N/A</v>
      </c>
      <c r="AL93" t="e">
        <f>VLOOKUP($Z93,'oddspedia-matches'!$A:$AD,AL$2,0)</f>
        <v>#N/A</v>
      </c>
      <c r="AM93" t="e">
        <f>VLOOKUP($Z93,'oddspedia-matches'!$A:$AD,AM$2,0)</f>
        <v>#N/A</v>
      </c>
      <c r="AN93" t="e">
        <f>VLOOKUP($Z93,'oddspedia-matches'!$A:$AD,AN$2,0)</f>
        <v>#N/A</v>
      </c>
      <c r="AO93" t="e">
        <f>VLOOKUP($Z93,'oddspedia-matches'!$A:$AD,AO$2,0)</f>
        <v>#N/A</v>
      </c>
      <c r="AP93" t="e">
        <f>VLOOKUP($Z93,'oddspedia-matches'!$A:$AD,AP$2,0)</f>
        <v>#N/A</v>
      </c>
      <c r="AQ93" t="e">
        <f>VLOOKUP($Z93,'oddspedia-matches'!$A:$AD,AQ$2,0)</f>
        <v>#N/A</v>
      </c>
    </row>
    <row r="94" spans="2:43" x14ac:dyDescent="0.25">
      <c r="B94" s="9" t="s">
        <v>474</v>
      </c>
      <c r="C94" s="7" t="s">
        <v>122</v>
      </c>
      <c r="D94" s="20">
        <v>0.54166666666666663</v>
      </c>
      <c r="E94" s="7" t="s">
        <v>141</v>
      </c>
      <c r="F94" s="7" t="s">
        <v>142</v>
      </c>
      <c r="G94" s="21"/>
      <c r="H94" s="7">
        <v>36.9</v>
      </c>
      <c r="I94" s="7">
        <v>28.6</v>
      </c>
      <c r="J94" s="7">
        <v>34.5</v>
      </c>
      <c r="K94" s="7">
        <v>65.5</v>
      </c>
      <c r="L94" s="7">
        <v>63.1</v>
      </c>
      <c r="M94" s="7">
        <v>71.400000000000006</v>
      </c>
      <c r="N94" s="7">
        <v>37.6</v>
      </c>
      <c r="O94" s="7">
        <v>41.4</v>
      </c>
      <c r="P94" s="7">
        <v>21</v>
      </c>
      <c r="Q94" s="7">
        <v>71.8</v>
      </c>
      <c r="R94" s="7">
        <v>76.900000000000006</v>
      </c>
      <c r="S94" s="7">
        <v>51.4</v>
      </c>
      <c r="T94" s="7">
        <v>48.6</v>
      </c>
      <c r="U94" s="7">
        <v>54.1</v>
      </c>
      <c r="V94" s="7">
        <v>56.8</v>
      </c>
      <c r="W94" s="7">
        <v>43.2</v>
      </c>
      <c r="X94" t="e">
        <f>VLOOKUP(E94,'Transform table'!A:B,2,0)</f>
        <v>#N/A</v>
      </c>
      <c r="Y94" t="e">
        <f>VLOOKUP(F94,'Transform table'!A:B,2,0)</f>
        <v>#N/A</v>
      </c>
      <c r="Z94" t="e">
        <f t="shared" si="1"/>
        <v>#N/A</v>
      </c>
      <c r="AA94" t="e">
        <f>VLOOKUP($Z94,'oddspedia-matches'!$A:$AD,AA$2,0)</f>
        <v>#N/A</v>
      </c>
      <c r="AB94" t="e">
        <f>VLOOKUP($Z94,'oddspedia-matches'!$A:$AD,AB$2,0)</f>
        <v>#N/A</v>
      </c>
      <c r="AC94" t="e">
        <f>VLOOKUP($Z94,'oddspedia-matches'!$A:$AD,AC$2,0)</f>
        <v>#N/A</v>
      </c>
      <c r="AD94" t="e">
        <f>VLOOKUP($Z94,'oddspedia-matches'!$A:$AD,AD$2,0)</f>
        <v>#N/A</v>
      </c>
      <c r="AE94" t="e">
        <f>VLOOKUP($Z94,'oddspedia-matches'!$A:$AD,AE$2,0)</f>
        <v>#N/A</v>
      </c>
      <c r="AF94" t="e">
        <f>VLOOKUP($Z94,'oddspedia-matches'!$A:$AD,AF$2,0)</f>
        <v>#N/A</v>
      </c>
      <c r="AG94" t="e">
        <f>VLOOKUP($Z94,'oddspedia-matches'!$A:$AD,AG$2,0)</f>
        <v>#N/A</v>
      </c>
      <c r="AH94" t="e">
        <f>VLOOKUP($Z94,'oddspedia-matches'!$A:$AD,AH$2,0)</f>
        <v>#N/A</v>
      </c>
      <c r="AI94" t="e">
        <f>VLOOKUP($Z94,'oddspedia-matches'!$A:$AD,AI$2,0)</f>
        <v>#N/A</v>
      </c>
      <c r="AJ94" t="e">
        <f>VLOOKUP($Z94,'oddspedia-matches'!$A:$AD,AJ$2,0)</f>
        <v>#N/A</v>
      </c>
      <c r="AK94" t="e">
        <f>VLOOKUP($Z94,'oddspedia-matches'!$A:$AD,AK$2,0)</f>
        <v>#N/A</v>
      </c>
      <c r="AL94" t="e">
        <f>VLOOKUP($Z94,'oddspedia-matches'!$A:$AD,AL$2,0)</f>
        <v>#N/A</v>
      </c>
      <c r="AM94" t="e">
        <f>VLOOKUP($Z94,'oddspedia-matches'!$A:$AD,AM$2,0)</f>
        <v>#N/A</v>
      </c>
      <c r="AN94" t="e">
        <f>VLOOKUP($Z94,'oddspedia-matches'!$A:$AD,AN$2,0)</f>
        <v>#N/A</v>
      </c>
      <c r="AO94" t="e">
        <f>VLOOKUP($Z94,'oddspedia-matches'!$A:$AD,AO$2,0)</f>
        <v>#N/A</v>
      </c>
      <c r="AP94" t="e">
        <f>VLOOKUP($Z94,'oddspedia-matches'!$A:$AD,AP$2,0)</f>
        <v>#N/A</v>
      </c>
      <c r="AQ94" t="e">
        <f>VLOOKUP($Z94,'oddspedia-matches'!$A:$AD,AQ$2,0)</f>
        <v>#N/A</v>
      </c>
    </row>
    <row r="95" spans="2:43" x14ac:dyDescent="0.25">
      <c r="B95" s="17" t="s">
        <v>475</v>
      </c>
      <c r="C95" s="8" t="s">
        <v>122</v>
      </c>
      <c r="D95" s="18">
        <v>0.54166666666666663</v>
      </c>
      <c r="E95" s="8" t="s">
        <v>143</v>
      </c>
      <c r="F95" s="8" t="s">
        <v>144</v>
      </c>
      <c r="G95" s="19"/>
      <c r="H95" s="8">
        <v>40.700000000000003</v>
      </c>
      <c r="I95" s="8">
        <v>28.3</v>
      </c>
      <c r="J95" s="8">
        <v>31</v>
      </c>
      <c r="K95" s="8">
        <v>69</v>
      </c>
      <c r="L95" s="8">
        <v>59.3</v>
      </c>
      <c r="M95" s="8">
        <v>71.7</v>
      </c>
      <c r="N95" s="8">
        <v>28.3</v>
      </c>
      <c r="O95" s="8">
        <v>44</v>
      </c>
      <c r="P95" s="8">
        <v>27.7</v>
      </c>
      <c r="Q95" s="8">
        <v>69.099999999999994</v>
      </c>
      <c r="R95" s="8">
        <v>77</v>
      </c>
      <c r="S95" s="8">
        <v>51.5</v>
      </c>
      <c r="T95" s="8">
        <v>48.5</v>
      </c>
      <c r="U95" s="8">
        <v>54.1</v>
      </c>
      <c r="V95" s="8">
        <v>56.6</v>
      </c>
      <c r="W95" s="8">
        <v>43.4</v>
      </c>
      <c r="X95" t="e">
        <f>VLOOKUP(E95,'Transform table'!A:B,2,0)</f>
        <v>#N/A</v>
      </c>
      <c r="Y95" t="str">
        <f>VLOOKUP(F95,'Transform table'!A:B,2,0)</f>
        <v>Hegelmann Litauen</v>
      </c>
      <c r="Z95" t="e">
        <f t="shared" si="1"/>
        <v>#N/A</v>
      </c>
      <c r="AA95" t="e">
        <f>VLOOKUP($Z95,'oddspedia-matches'!$A:$AD,AA$2,0)</f>
        <v>#N/A</v>
      </c>
      <c r="AB95" t="e">
        <f>VLOOKUP($Z95,'oddspedia-matches'!$A:$AD,AB$2,0)</f>
        <v>#N/A</v>
      </c>
      <c r="AC95" t="e">
        <f>VLOOKUP($Z95,'oddspedia-matches'!$A:$AD,AC$2,0)</f>
        <v>#N/A</v>
      </c>
      <c r="AD95" t="e">
        <f>VLOOKUP($Z95,'oddspedia-matches'!$A:$AD,AD$2,0)</f>
        <v>#N/A</v>
      </c>
      <c r="AE95" t="e">
        <f>VLOOKUP($Z95,'oddspedia-matches'!$A:$AD,AE$2,0)</f>
        <v>#N/A</v>
      </c>
      <c r="AF95" t="e">
        <f>VLOOKUP($Z95,'oddspedia-matches'!$A:$AD,AF$2,0)</f>
        <v>#N/A</v>
      </c>
      <c r="AG95" t="e">
        <f>VLOOKUP($Z95,'oddspedia-matches'!$A:$AD,AG$2,0)</f>
        <v>#N/A</v>
      </c>
      <c r="AH95" t="e">
        <f>VLOOKUP($Z95,'oddspedia-matches'!$A:$AD,AH$2,0)</f>
        <v>#N/A</v>
      </c>
      <c r="AI95" t="e">
        <f>VLOOKUP($Z95,'oddspedia-matches'!$A:$AD,AI$2,0)</f>
        <v>#N/A</v>
      </c>
      <c r="AJ95" t="e">
        <f>VLOOKUP($Z95,'oddspedia-matches'!$A:$AD,AJ$2,0)</f>
        <v>#N/A</v>
      </c>
      <c r="AK95" t="e">
        <f>VLOOKUP($Z95,'oddspedia-matches'!$A:$AD,AK$2,0)</f>
        <v>#N/A</v>
      </c>
      <c r="AL95" t="e">
        <f>VLOOKUP($Z95,'oddspedia-matches'!$A:$AD,AL$2,0)</f>
        <v>#N/A</v>
      </c>
      <c r="AM95" t="e">
        <f>VLOOKUP($Z95,'oddspedia-matches'!$A:$AD,AM$2,0)</f>
        <v>#N/A</v>
      </c>
      <c r="AN95" t="e">
        <f>VLOOKUP($Z95,'oddspedia-matches'!$A:$AD,AN$2,0)</f>
        <v>#N/A</v>
      </c>
      <c r="AO95" t="e">
        <f>VLOOKUP($Z95,'oddspedia-matches'!$A:$AD,AO$2,0)</f>
        <v>#N/A</v>
      </c>
      <c r="AP95" t="e">
        <f>VLOOKUP($Z95,'oddspedia-matches'!$A:$AD,AP$2,0)</f>
        <v>#N/A</v>
      </c>
      <c r="AQ95" t="e">
        <f>VLOOKUP($Z95,'oddspedia-matches'!$A:$AD,AQ$2,0)</f>
        <v>#N/A</v>
      </c>
    </row>
    <row r="96" spans="2:43" x14ac:dyDescent="0.25">
      <c r="B96" s="9" t="s">
        <v>476</v>
      </c>
      <c r="C96" s="7" t="s">
        <v>122</v>
      </c>
      <c r="D96" s="20">
        <v>0.58333333333333337</v>
      </c>
      <c r="E96" s="7" t="s">
        <v>145</v>
      </c>
      <c r="F96" s="7" t="s">
        <v>146</v>
      </c>
      <c r="G96" s="21"/>
      <c r="H96" s="7">
        <v>57.8</v>
      </c>
      <c r="I96" s="7">
        <v>23.7</v>
      </c>
      <c r="J96" s="7">
        <v>18.600000000000001</v>
      </c>
      <c r="K96" s="7">
        <v>81.400000000000006</v>
      </c>
      <c r="L96" s="7">
        <v>42.2</v>
      </c>
      <c r="M96" s="7">
        <v>76.3</v>
      </c>
      <c r="N96" s="7">
        <v>47.7</v>
      </c>
      <c r="O96" s="7">
        <v>33.700000000000003</v>
      </c>
      <c r="P96" s="7">
        <v>18.600000000000001</v>
      </c>
      <c r="Q96" s="7">
        <v>81.8</v>
      </c>
      <c r="R96" s="7">
        <v>87.7</v>
      </c>
      <c r="S96" s="7">
        <v>68.7</v>
      </c>
      <c r="T96" s="7">
        <v>31.3</v>
      </c>
      <c r="U96" s="7">
        <v>38.200000000000003</v>
      </c>
      <c r="V96" s="7">
        <v>65.5</v>
      </c>
      <c r="W96" s="7">
        <v>34.5</v>
      </c>
      <c r="X96" t="e">
        <f>VLOOKUP(E96,'Transform table'!A:B,2,0)</f>
        <v>#N/A</v>
      </c>
      <c r="Y96" t="e">
        <f>VLOOKUP(F96,'Transform table'!A:B,2,0)</f>
        <v>#N/A</v>
      </c>
      <c r="Z96" t="e">
        <f t="shared" si="1"/>
        <v>#N/A</v>
      </c>
      <c r="AA96" t="e">
        <f>VLOOKUP($Z96,'oddspedia-matches'!$A:$AD,AA$2,0)</f>
        <v>#N/A</v>
      </c>
      <c r="AB96" t="e">
        <f>VLOOKUP($Z96,'oddspedia-matches'!$A:$AD,AB$2,0)</f>
        <v>#N/A</v>
      </c>
      <c r="AC96" t="e">
        <f>VLOOKUP($Z96,'oddspedia-matches'!$A:$AD,AC$2,0)</f>
        <v>#N/A</v>
      </c>
      <c r="AD96" t="e">
        <f>VLOOKUP($Z96,'oddspedia-matches'!$A:$AD,AD$2,0)</f>
        <v>#N/A</v>
      </c>
      <c r="AE96" t="e">
        <f>VLOOKUP($Z96,'oddspedia-matches'!$A:$AD,AE$2,0)</f>
        <v>#N/A</v>
      </c>
      <c r="AF96" t="e">
        <f>VLOOKUP($Z96,'oddspedia-matches'!$A:$AD,AF$2,0)</f>
        <v>#N/A</v>
      </c>
      <c r="AG96" t="e">
        <f>VLOOKUP($Z96,'oddspedia-matches'!$A:$AD,AG$2,0)</f>
        <v>#N/A</v>
      </c>
      <c r="AH96" t="e">
        <f>VLOOKUP($Z96,'oddspedia-matches'!$A:$AD,AH$2,0)</f>
        <v>#N/A</v>
      </c>
      <c r="AI96" t="e">
        <f>VLOOKUP($Z96,'oddspedia-matches'!$A:$AD,AI$2,0)</f>
        <v>#N/A</v>
      </c>
      <c r="AJ96" t="e">
        <f>VLOOKUP($Z96,'oddspedia-matches'!$A:$AD,AJ$2,0)</f>
        <v>#N/A</v>
      </c>
      <c r="AK96" t="e">
        <f>VLOOKUP($Z96,'oddspedia-matches'!$A:$AD,AK$2,0)</f>
        <v>#N/A</v>
      </c>
      <c r="AL96" t="e">
        <f>VLOOKUP($Z96,'oddspedia-matches'!$A:$AD,AL$2,0)</f>
        <v>#N/A</v>
      </c>
      <c r="AM96" t="e">
        <f>VLOOKUP($Z96,'oddspedia-matches'!$A:$AD,AM$2,0)</f>
        <v>#N/A</v>
      </c>
      <c r="AN96" t="e">
        <f>VLOOKUP($Z96,'oddspedia-matches'!$A:$AD,AN$2,0)</f>
        <v>#N/A</v>
      </c>
      <c r="AO96" t="e">
        <f>VLOOKUP($Z96,'oddspedia-matches'!$A:$AD,AO$2,0)</f>
        <v>#N/A</v>
      </c>
      <c r="AP96" t="e">
        <f>VLOOKUP($Z96,'oddspedia-matches'!$A:$AD,AP$2,0)</f>
        <v>#N/A</v>
      </c>
      <c r="AQ96" t="e">
        <f>VLOOKUP($Z96,'oddspedia-matches'!$A:$AD,AQ$2,0)</f>
        <v>#N/A</v>
      </c>
    </row>
    <row r="97" spans="2:43" x14ac:dyDescent="0.25">
      <c r="B97" s="17" t="s">
        <v>469</v>
      </c>
      <c r="C97" s="8" t="s">
        <v>122</v>
      </c>
      <c r="D97" s="18">
        <v>0.625</v>
      </c>
      <c r="E97" s="8" t="s">
        <v>147</v>
      </c>
      <c r="F97" s="8" t="s">
        <v>148</v>
      </c>
      <c r="G97" s="19"/>
      <c r="H97" s="8">
        <v>32.5</v>
      </c>
      <c r="I97" s="8">
        <v>27.6</v>
      </c>
      <c r="J97" s="8">
        <v>39.9</v>
      </c>
      <c r="K97" s="8">
        <v>60.1</v>
      </c>
      <c r="L97" s="8">
        <v>67.5</v>
      </c>
      <c r="M97" s="8">
        <v>72.400000000000006</v>
      </c>
      <c r="N97" s="8">
        <v>27.5</v>
      </c>
      <c r="O97" s="8">
        <v>38.6</v>
      </c>
      <c r="P97" s="8">
        <v>33.9</v>
      </c>
      <c r="Q97" s="8">
        <v>77.400000000000006</v>
      </c>
      <c r="R97" s="8">
        <v>80.900000000000006</v>
      </c>
      <c r="S97" s="8">
        <v>57.2</v>
      </c>
      <c r="T97" s="8">
        <v>42.8</v>
      </c>
      <c r="U97" s="8">
        <v>48.5</v>
      </c>
      <c r="V97" s="8">
        <v>61.1</v>
      </c>
      <c r="W97" s="8">
        <v>38.9</v>
      </c>
      <c r="X97" t="str">
        <f>VLOOKUP(E97,'Transform table'!A:B,2,0)</f>
        <v>Volsungur</v>
      </c>
      <c r="Y97" t="str">
        <f>VLOOKUP(F97,'Transform table'!A:B,2,0)</f>
        <v>Grindavik</v>
      </c>
      <c r="Z97" t="str">
        <f t="shared" si="1"/>
        <v>24/07/2026VolsungurGrindavik</v>
      </c>
      <c r="AA97" t="str">
        <f>VLOOKUP($Z97,'oddspedia-matches'!$A:$AD,AA$2,0)</f>
        <v>2 - 0</v>
      </c>
      <c r="AB97" t="str">
        <f>VLOOKUP($Z97,'oddspedia-matches'!$A:$AD,AB$2,0)</f>
        <v>Green</v>
      </c>
      <c r="AC97" t="str">
        <f>VLOOKUP($Z97,'oddspedia-matches'!$A:$AD,AC$2,0)</f>
        <v>Red</v>
      </c>
      <c r="AD97" t="str">
        <f>VLOOKUP($Z97,'oddspedia-matches'!$A:$AD,AD$2,0)</f>
        <v>Red</v>
      </c>
      <c r="AE97" t="str">
        <f>VLOOKUP($Z97,'oddspedia-matches'!$A:$AD,AE$2,0)</f>
        <v>Green</v>
      </c>
      <c r="AF97" t="str">
        <f>VLOOKUP($Z97,'oddspedia-matches'!$A:$AD,AF$2,0)</f>
        <v>Red</v>
      </c>
      <c r="AG97" t="str">
        <f>VLOOKUP($Z97,'oddspedia-matches'!$A:$AD,AG$2,0)</f>
        <v>Green</v>
      </c>
      <c r="AH97" t="str">
        <f>VLOOKUP($Z97,'oddspedia-matches'!$A:$AD,AH$2,0)</f>
        <v>Green</v>
      </c>
      <c r="AI97" t="str">
        <f>VLOOKUP($Z97,'oddspedia-matches'!$A:$AD,AI$2,0)</f>
        <v>Red</v>
      </c>
      <c r="AJ97" t="str">
        <f>VLOOKUP($Z97,'oddspedia-matches'!$A:$AD,AJ$2,0)</f>
        <v>Red</v>
      </c>
      <c r="AK97" t="str">
        <f>VLOOKUP($Z97,'oddspedia-matches'!$A:$AD,AK$2,0)</f>
        <v>Green</v>
      </c>
      <c r="AL97" t="str">
        <f>VLOOKUP($Z97,'oddspedia-matches'!$A:$AD,AL$2,0)</f>
        <v>Green</v>
      </c>
      <c r="AM97" t="str">
        <f>VLOOKUP($Z97,'oddspedia-matches'!$A:$AD,AM$2,0)</f>
        <v>Red</v>
      </c>
      <c r="AN97" t="str">
        <f>VLOOKUP($Z97,'oddspedia-matches'!$A:$AD,AN$2,0)</f>
        <v>Green</v>
      </c>
      <c r="AO97" t="str">
        <f>VLOOKUP($Z97,'oddspedia-matches'!$A:$AD,AO$2,0)</f>
        <v>Green</v>
      </c>
      <c r="AP97" t="str">
        <f>VLOOKUP($Z97,'oddspedia-matches'!$A:$AD,AP$2,0)</f>
        <v>Red</v>
      </c>
      <c r="AQ97" t="str">
        <f>VLOOKUP($Z97,'oddspedia-matches'!$A:$AD,AQ$2,0)</f>
        <v>Green</v>
      </c>
    </row>
    <row r="98" spans="2:43" x14ac:dyDescent="0.25">
      <c r="B98" s="9" t="s">
        <v>477</v>
      </c>
      <c r="C98" s="7" t="s">
        <v>122</v>
      </c>
      <c r="D98" s="20">
        <v>0.65625</v>
      </c>
      <c r="E98" s="7" t="s">
        <v>149</v>
      </c>
      <c r="F98" s="7" t="s">
        <v>150</v>
      </c>
      <c r="G98" s="21"/>
      <c r="H98" s="7">
        <v>34.6</v>
      </c>
      <c r="I98" s="7">
        <v>28.6</v>
      </c>
      <c r="J98" s="7">
        <v>36.9</v>
      </c>
      <c r="K98" s="7">
        <v>63.1</v>
      </c>
      <c r="L98" s="7">
        <v>65.400000000000006</v>
      </c>
      <c r="M98" s="7">
        <v>71.400000000000006</v>
      </c>
      <c r="N98" s="7">
        <v>23.9</v>
      </c>
      <c r="O98" s="7">
        <v>44.7</v>
      </c>
      <c r="P98" s="7">
        <v>31.3</v>
      </c>
      <c r="Q98" s="7">
        <v>67.8</v>
      </c>
      <c r="R98" s="7">
        <v>77.3</v>
      </c>
      <c r="S98" s="7">
        <v>52</v>
      </c>
      <c r="T98" s="7">
        <v>48</v>
      </c>
      <c r="U98" s="7">
        <v>53.6</v>
      </c>
      <c r="V98" s="7">
        <v>57.3</v>
      </c>
      <c r="W98" s="7">
        <v>42.7</v>
      </c>
      <c r="X98" t="str">
        <f>VLOOKUP(E98,'Transform table'!A:B,2,0)</f>
        <v>Cobh Ramblers</v>
      </c>
      <c r="Y98" t="str">
        <f>VLOOKUP(F98,'Transform table'!A:B,2,0)</f>
        <v>Bray Wanderers</v>
      </c>
      <c r="Z98" t="str">
        <f t="shared" si="1"/>
        <v>24/07/2026Cobh RamblersBray Wanderers</v>
      </c>
      <c r="AA98" t="str">
        <f>VLOOKUP($Z98,'oddspedia-matches'!$A:$AD,AA$2,0)</f>
        <v>1 - 2</v>
      </c>
      <c r="AB98" t="str">
        <f>VLOOKUP($Z98,'oddspedia-matches'!$A:$AD,AB$2,0)</f>
        <v>Red</v>
      </c>
      <c r="AC98" t="str">
        <f>VLOOKUP($Z98,'oddspedia-matches'!$A:$AD,AC$2,0)</f>
        <v>Red</v>
      </c>
      <c r="AD98" t="str">
        <f>VLOOKUP($Z98,'oddspedia-matches'!$A:$AD,AD$2,0)</f>
        <v>Green</v>
      </c>
      <c r="AE98" t="str">
        <f>VLOOKUP($Z98,'oddspedia-matches'!$A:$AD,AE$2,0)</f>
        <v>Red</v>
      </c>
      <c r="AF98" t="str">
        <f>VLOOKUP($Z98,'oddspedia-matches'!$A:$AD,AF$2,0)</f>
        <v>Green</v>
      </c>
      <c r="AG98" t="str">
        <f>VLOOKUP($Z98,'oddspedia-matches'!$A:$AD,AG$2,0)</f>
        <v>Green</v>
      </c>
      <c r="AH98" t="str">
        <f>VLOOKUP($Z98,'oddspedia-matches'!$A:$AD,AH$2,0)</f>
        <v>Red</v>
      </c>
      <c r="AI98" t="str">
        <f>VLOOKUP($Z98,'oddspedia-matches'!$A:$AD,AI$2,0)</f>
        <v>Green</v>
      </c>
      <c r="AJ98" t="str">
        <f>VLOOKUP($Z98,'oddspedia-matches'!$A:$AD,AJ$2,0)</f>
        <v>Red</v>
      </c>
      <c r="AK98" t="str">
        <f>VLOOKUP($Z98,'oddspedia-matches'!$A:$AD,AK$2,0)</f>
        <v>Green</v>
      </c>
      <c r="AL98" t="str">
        <f>VLOOKUP($Z98,'oddspedia-matches'!$A:$AD,AL$2,0)</f>
        <v>Green</v>
      </c>
      <c r="AM98" t="str">
        <f>VLOOKUP($Z98,'oddspedia-matches'!$A:$AD,AM$2,0)</f>
        <v>Green</v>
      </c>
      <c r="AN98" t="str">
        <f>VLOOKUP($Z98,'oddspedia-matches'!$A:$AD,AN$2,0)</f>
        <v>Red</v>
      </c>
      <c r="AO98" t="str">
        <f>VLOOKUP($Z98,'oddspedia-matches'!$A:$AD,AO$2,0)</f>
        <v>Green</v>
      </c>
      <c r="AP98" t="str">
        <f>VLOOKUP($Z98,'oddspedia-matches'!$A:$AD,AP$2,0)</f>
        <v>Green</v>
      </c>
      <c r="AQ98" t="str">
        <f>VLOOKUP($Z98,'oddspedia-matches'!$A:$AD,AQ$2,0)</f>
        <v>Red</v>
      </c>
    </row>
    <row r="99" spans="2:43" x14ac:dyDescent="0.25">
      <c r="B99" s="17" t="s">
        <v>477</v>
      </c>
      <c r="C99" s="8" t="s">
        <v>122</v>
      </c>
      <c r="D99" s="18">
        <v>0.65625</v>
      </c>
      <c r="E99" s="8" t="s">
        <v>151</v>
      </c>
      <c r="F99" s="8" t="s">
        <v>152</v>
      </c>
      <c r="G99" s="19"/>
      <c r="H99" s="8">
        <v>50.3</v>
      </c>
      <c r="I99" s="8">
        <v>28.2</v>
      </c>
      <c r="J99" s="8">
        <v>21.5</v>
      </c>
      <c r="K99" s="8">
        <v>78.5</v>
      </c>
      <c r="L99" s="8">
        <v>49.7</v>
      </c>
      <c r="M99" s="8">
        <v>71.8</v>
      </c>
      <c r="N99" s="8">
        <v>39.4</v>
      </c>
      <c r="O99" s="8">
        <v>46.9</v>
      </c>
      <c r="P99" s="8">
        <v>13.8</v>
      </c>
      <c r="Q99" s="8">
        <v>61.8</v>
      </c>
      <c r="R99" s="8">
        <v>71.2</v>
      </c>
      <c r="S99" s="8">
        <v>44</v>
      </c>
      <c r="T99" s="8">
        <v>56</v>
      </c>
      <c r="U99" s="8">
        <v>62.3</v>
      </c>
      <c r="V99" s="8">
        <v>48.1</v>
      </c>
      <c r="W99" s="8">
        <v>51.9</v>
      </c>
      <c r="X99" t="str">
        <f>VLOOKUP(E99,'Transform table'!A:B,2,0)</f>
        <v>Kerry FC</v>
      </c>
      <c r="Y99" t="str">
        <f>VLOOKUP(F99,'Transform table'!A:B,2,0)</f>
        <v>Finn Harps</v>
      </c>
      <c r="Z99" t="str">
        <f t="shared" si="1"/>
        <v>24/07/2026Kerry FCFinn Harps</v>
      </c>
      <c r="AA99" t="str">
        <f>VLOOKUP($Z99,'oddspedia-matches'!$A:$AD,AA$2,0)</f>
        <v>2 - 1</v>
      </c>
      <c r="AB99" t="str">
        <f>VLOOKUP($Z99,'oddspedia-matches'!$A:$AD,AB$2,0)</f>
        <v>Green</v>
      </c>
      <c r="AC99" t="str">
        <f>VLOOKUP($Z99,'oddspedia-matches'!$A:$AD,AC$2,0)</f>
        <v>Red</v>
      </c>
      <c r="AD99" t="str">
        <f>VLOOKUP($Z99,'oddspedia-matches'!$A:$AD,AD$2,0)</f>
        <v>Red</v>
      </c>
      <c r="AE99" t="str">
        <f>VLOOKUP($Z99,'oddspedia-matches'!$A:$AD,AE$2,0)</f>
        <v>Green</v>
      </c>
      <c r="AF99" t="str">
        <f>VLOOKUP($Z99,'oddspedia-matches'!$A:$AD,AF$2,0)</f>
        <v>Red</v>
      </c>
      <c r="AG99" t="str">
        <f>VLOOKUP($Z99,'oddspedia-matches'!$A:$AD,AG$2,0)</f>
        <v>Green</v>
      </c>
      <c r="AH99" t="str">
        <f>VLOOKUP($Z99,'oddspedia-matches'!$A:$AD,AH$2,0)</f>
        <v>Green</v>
      </c>
      <c r="AI99" t="str">
        <f>VLOOKUP($Z99,'oddspedia-matches'!$A:$AD,AI$2,0)</f>
        <v>Red</v>
      </c>
      <c r="AJ99" t="str">
        <f>VLOOKUP($Z99,'oddspedia-matches'!$A:$AD,AJ$2,0)</f>
        <v>Red</v>
      </c>
      <c r="AK99" t="str">
        <f>VLOOKUP($Z99,'oddspedia-matches'!$A:$AD,AK$2,0)</f>
        <v>Green</v>
      </c>
      <c r="AL99" t="str">
        <f>VLOOKUP($Z99,'oddspedia-matches'!$A:$AD,AL$2,0)</f>
        <v>Green</v>
      </c>
      <c r="AM99" t="str">
        <f>VLOOKUP($Z99,'oddspedia-matches'!$A:$AD,AM$2,0)</f>
        <v>Green</v>
      </c>
      <c r="AN99" t="str">
        <f>VLOOKUP($Z99,'oddspedia-matches'!$A:$AD,AN$2,0)</f>
        <v>Red</v>
      </c>
      <c r="AO99" t="str">
        <f>VLOOKUP($Z99,'oddspedia-matches'!$A:$AD,AO$2,0)</f>
        <v>Green</v>
      </c>
      <c r="AP99" t="str">
        <f>VLOOKUP($Z99,'oddspedia-matches'!$A:$AD,AP$2,0)</f>
        <v>Green</v>
      </c>
      <c r="AQ99" t="str">
        <f>VLOOKUP($Z99,'oddspedia-matches'!$A:$AD,AQ$2,0)</f>
        <v>Red</v>
      </c>
    </row>
    <row r="100" spans="2:43" x14ac:dyDescent="0.25">
      <c r="B100" s="9" t="s">
        <v>477</v>
      </c>
      <c r="C100" s="7" t="s">
        <v>122</v>
      </c>
      <c r="D100" s="20">
        <v>0.65625</v>
      </c>
      <c r="E100" s="7" t="s">
        <v>153</v>
      </c>
      <c r="F100" s="7" t="s">
        <v>154</v>
      </c>
      <c r="G100" s="21"/>
      <c r="H100" s="7">
        <v>39.1</v>
      </c>
      <c r="I100" s="7">
        <v>31.5</v>
      </c>
      <c r="J100" s="7">
        <v>29.3</v>
      </c>
      <c r="K100" s="7">
        <v>70.7</v>
      </c>
      <c r="L100" s="7">
        <v>60.9</v>
      </c>
      <c r="M100" s="7">
        <v>68.5</v>
      </c>
      <c r="N100" s="7">
        <v>26.3</v>
      </c>
      <c r="O100" s="7">
        <v>50.9</v>
      </c>
      <c r="P100" s="7">
        <v>22.8</v>
      </c>
      <c r="Q100" s="7">
        <v>58.5</v>
      </c>
      <c r="R100" s="7">
        <v>66</v>
      </c>
      <c r="S100" s="7">
        <v>37.9</v>
      </c>
      <c r="T100" s="7">
        <v>62.1</v>
      </c>
      <c r="U100" s="7">
        <v>67.2</v>
      </c>
      <c r="V100" s="7">
        <v>45.7</v>
      </c>
      <c r="W100" s="7">
        <v>54.3</v>
      </c>
      <c r="X100" t="str">
        <f>VLOOKUP(E100,'Transform table'!A:B,2,0)</f>
        <v>Treaty United</v>
      </c>
      <c r="Y100" t="str">
        <f>VLOOKUP(F100,'Transform table'!A:B,2,0)</f>
        <v>Athlone Town</v>
      </c>
      <c r="Z100" t="str">
        <f t="shared" si="1"/>
        <v>24/07/2026Treaty UnitedAthlone Town</v>
      </c>
      <c r="AA100" t="str">
        <f>VLOOKUP($Z100,'oddspedia-matches'!$A:$AD,AA$2,0)</f>
        <v>2 - 1</v>
      </c>
      <c r="AB100" t="str">
        <f>VLOOKUP($Z100,'oddspedia-matches'!$A:$AD,AB$2,0)</f>
        <v>Green</v>
      </c>
      <c r="AC100" t="str">
        <f>VLOOKUP($Z100,'oddspedia-matches'!$A:$AD,AC$2,0)</f>
        <v>Red</v>
      </c>
      <c r="AD100" t="str">
        <f>VLOOKUP($Z100,'oddspedia-matches'!$A:$AD,AD$2,0)</f>
        <v>Red</v>
      </c>
      <c r="AE100" t="str">
        <f>VLOOKUP($Z100,'oddspedia-matches'!$A:$AD,AE$2,0)</f>
        <v>Green</v>
      </c>
      <c r="AF100" t="str">
        <f>VLOOKUP($Z100,'oddspedia-matches'!$A:$AD,AF$2,0)</f>
        <v>Red</v>
      </c>
      <c r="AG100" t="str">
        <f>VLOOKUP($Z100,'oddspedia-matches'!$A:$AD,AG$2,0)</f>
        <v>Green</v>
      </c>
      <c r="AH100" t="str">
        <f>VLOOKUP($Z100,'oddspedia-matches'!$A:$AD,AH$2,0)</f>
        <v>Green</v>
      </c>
      <c r="AI100" t="str">
        <f>VLOOKUP($Z100,'oddspedia-matches'!$A:$AD,AI$2,0)</f>
        <v>Red</v>
      </c>
      <c r="AJ100" t="str">
        <f>VLOOKUP($Z100,'oddspedia-matches'!$A:$AD,AJ$2,0)</f>
        <v>Red</v>
      </c>
      <c r="AK100" t="str">
        <f>VLOOKUP($Z100,'oddspedia-matches'!$A:$AD,AK$2,0)</f>
        <v>Green</v>
      </c>
      <c r="AL100" t="str">
        <f>VLOOKUP($Z100,'oddspedia-matches'!$A:$AD,AL$2,0)</f>
        <v>Green</v>
      </c>
      <c r="AM100" t="str">
        <f>VLOOKUP($Z100,'oddspedia-matches'!$A:$AD,AM$2,0)</f>
        <v>Green</v>
      </c>
      <c r="AN100" t="str">
        <f>VLOOKUP($Z100,'oddspedia-matches'!$A:$AD,AN$2,0)</f>
        <v>Red</v>
      </c>
      <c r="AO100" t="str">
        <f>VLOOKUP($Z100,'oddspedia-matches'!$A:$AD,AO$2,0)</f>
        <v>Green</v>
      </c>
      <c r="AP100" t="str">
        <f>VLOOKUP($Z100,'oddspedia-matches'!$A:$AD,AP$2,0)</f>
        <v>Green</v>
      </c>
      <c r="AQ100" t="str">
        <f>VLOOKUP($Z100,'oddspedia-matches'!$A:$AD,AQ$2,0)</f>
        <v>Red</v>
      </c>
    </row>
    <row r="101" spans="2:43" x14ac:dyDescent="0.25">
      <c r="B101" s="17" t="s">
        <v>477</v>
      </c>
      <c r="C101" s="8" t="s">
        <v>122</v>
      </c>
      <c r="D101" s="18">
        <v>0.65625</v>
      </c>
      <c r="E101" s="8" t="s">
        <v>155</v>
      </c>
      <c r="F101" s="8" t="s">
        <v>156</v>
      </c>
      <c r="G101" s="19"/>
      <c r="H101" s="8">
        <v>34.4</v>
      </c>
      <c r="I101" s="8">
        <v>29.3</v>
      </c>
      <c r="J101" s="8">
        <v>36.299999999999997</v>
      </c>
      <c r="K101" s="8">
        <v>63.7</v>
      </c>
      <c r="L101" s="8">
        <v>65.599999999999994</v>
      </c>
      <c r="M101" s="8">
        <v>70.7</v>
      </c>
      <c r="N101" s="8">
        <v>30.4</v>
      </c>
      <c r="O101" s="8">
        <v>45.6</v>
      </c>
      <c r="P101" s="8">
        <v>24.1</v>
      </c>
      <c r="Q101" s="8">
        <v>66.400000000000006</v>
      </c>
      <c r="R101" s="8">
        <v>74.8</v>
      </c>
      <c r="S101" s="8">
        <v>48.6</v>
      </c>
      <c r="T101" s="8">
        <v>51.4</v>
      </c>
      <c r="U101" s="8">
        <v>56.9</v>
      </c>
      <c r="V101" s="8">
        <v>54.6</v>
      </c>
      <c r="W101" s="8">
        <v>45.4</v>
      </c>
      <c r="X101" t="str">
        <f>VLOOKUP(E101,'Transform table'!A:B,2,0)</f>
        <v>UC Dublin</v>
      </c>
      <c r="Y101" t="str">
        <f>VLOOKUP(F101,'Transform table'!A:B,2,0)</f>
        <v>Cork City</v>
      </c>
      <c r="Z101" t="str">
        <f t="shared" si="1"/>
        <v>24/07/2026UC DublinCork City</v>
      </c>
      <c r="AA101" t="str">
        <f>VLOOKUP($Z101,'oddspedia-matches'!$A:$AD,AA$2,0)</f>
        <v>5 - 2</v>
      </c>
      <c r="AB101" t="str">
        <f>VLOOKUP($Z101,'oddspedia-matches'!$A:$AD,AB$2,0)</f>
        <v>Green</v>
      </c>
      <c r="AC101" t="str">
        <f>VLOOKUP($Z101,'oddspedia-matches'!$A:$AD,AC$2,0)</f>
        <v>Red</v>
      </c>
      <c r="AD101" t="str">
        <f>VLOOKUP($Z101,'oddspedia-matches'!$A:$AD,AD$2,0)</f>
        <v>Red</v>
      </c>
      <c r="AE101" t="str">
        <f>VLOOKUP($Z101,'oddspedia-matches'!$A:$AD,AE$2,0)</f>
        <v>Green</v>
      </c>
      <c r="AF101" t="str">
        <f>VLOOKUP($Z101,'oddspedia-matches'!$A:$AD,AF$2,0)</f>
        <v>Red</v>
      </c>
      <c r="AG101" t="str">
        <f>VLOOKUP($Z101,'oddspedia-matches'!$A:$AD,AG$2,0)</f>
        <v>Green</v>
      </c>
      <c r="AH101" t="str">
        <f>VLOOKUP($Z101,'oddspedia-matches'!$A:$AD,AH$2,0)</f>
        <v>Red</v>
      </c>
      <c r="AI101" t="str">
        <f>VLOOKUP($Z101,'oddspedia-matches'!$A:$AD,AI$2,0)</f>
        <v>Green</v>
      </c>
      <c r="AJ101" t="str">
        <f>VLOOKUP($Z101,'oddspedia-matches'!$A:$AD,AJ$2,0)</f>
        <v>Red</v>
      </c>
      <c r="AK101" t="str">
        <f>VLOOKUP($Z101,'oddspedia-matches'!$A:$AD,AK$2,0)</f>
        <v>Green</v>
      </c>
      <c r="AL101" t="str">
        <f>VLOOKUP($Z101,'oddspedia-matches'!$A:$AD,AL$2,0)</f>
        <v>Green</v>
      </c>
      <c r="AM101" t="str">
        <f>VLOOKUP($Z101,'oddspedia-matches'!$A:$AD,AM$2,0)</f>
        <v>Green</v>
      </c>
      <c r="AN101" t="str">
        <f>VLOOKUP($Z101,'oddspedia-matches'!$A:$AD,AN$2,0)</f>
        <v>Red</v>
      </c>
      <c r="AO101" t="str">
        <f>VLOOKUP($Z101,'oddspedia-matches'!$A:$AD,AO$2,0)</f>
        <v>Red</v>
      </c>
      <c r="AP101" t="str">
        <f>VLOOKUP($Z101,'oddspedia-matches'!$A:$AD,AP$2,0)</f>
        <v>Green</v>
      </c>
      <c r="AQ101" t="str">
        <f>VLOOKUP($Z101,'oddspedia-matches'!$A:$AD,AQ$2,0)</f>
        <v>Red</v>
      </c>
    </row>
    <row r="102" spans="2:43" x14ac:dyDescent="0.25">
      <c r="B102" s="9" t="s">
        <v>478</v>
      </c>
      <c r="C102" s="7" t="s">
        <v>122</v>
      </c>
      <c r="D102" s="20">
        <v>0.66666666666666663</v>
      </c>
      <c r="E102" s="7" t="s">
        <v>157</v>
      </c>
      <c r="F102" s="7" t="s">
        <v>158</v>
      </c>
      <c r="G102" s="21"/>
      <c r="H102" s="7">
        <v>52</v>
      </c>
      <c r="I102" s="7">
        <v>26.3</v>
      </c>
      <c r="J102" s="7">
        <v>21.7</v>
      </c>
      <c r="K102" s="7">
        <v>78.3</v>
      </c>
      <c r="L102" s="7">
        <v>48</v>
      </c>
      <c r="M102" s="7">
        <v>73.7</v>
      </c>
      <c r="N102" s="7">
        <v>32.700000000000003</v>
      </c>
      <c r="O102" s="7">
        <v>43.1</v>
      </c>
      <c r="P102" s="7">
        <v>24.2</v>
      </c>
      <c r="Q102" s="7">
        <v>70.099999999999994</v>
      </c>
      <c r="R102" s="7">
        <v>77.900000000000006</v>
      </c>
      <c r="S102" s="7">
        <v>52.9</v>
      </c>
      <c r="T102" s="7">
        <v>47.1</v>
      </c>
      <c r="U102" s="7">
        <v>53.8</v>
      </c>
      <c r="V102" s="7">
        <v>54.9</v>
      </c>
      <c r="W102" s="7">
        <v>45.1</v>
      </c>
      <c r="X102" t="str">
        <f>VLOOKUP(E102,'Transform table'!A:B,2,0)</f>
        <v>St Patrick's Athletic</v>
      </c>
      <c r="Y102" t="str">
        <f>VLOOKUP(F102,'Transform table'!A:B,2,0)</f>
        <v>Dundalk</v>
      </c>
      <c r="Z102" t="str">
        <f t="shared" si="1"/>
        <v>24/07/2026St Patrick's AthleticDundalk</v>
      </c>
      <c r="AA102" t="str">
        <f>VLOOKUP($Z102,'oddspedia-matches'!$A:$AD,AA$2,0)</f>
        <v>1 - 1</v>
      </c>
      <c r="AB102" t="str">
        <f>VLOOKUP($Z102,'oddspedia-matches'!$A:$AD,AB$2,0)</f>
        <v>Red</v>
      </c>
      <c r="AC102" t="str">
        <f>VLOOKUP($Z102,'oddspedia-matches'!$A:$AD,AC$2,0)</f>
        <v>Green</v>
      </c>
      <c r="AD102" t="str">
        <f>VLOOKUP($Z102,'oddspedia-matches'!$A:$AD,AD$2,0)</f>
        <v>Red</v>
      </c>
      <c r="AE102" t="str">
        <f>VLOOKUP($Z102,'oddspedia-matches'!$A:$AD,AE$2,0)</f>
        <v>Green</v>
      </c>
      <c r="AF102" t="str">
        <f>VLOOKUP($Z102,'oddspedia-matches'!$A:$AD,AF$2,0)</f>
        <v>Green</v>
      </c>
      <c r="AG102" t="str">
        <f>VLOOKUP($Z102,'oddspedia-matches'!$A:$AD,AG$2,0)</f>
        <v>Red</v>
      </c>
      <c r="AH102" t="str">
        <f>VLOOKUP($Z102,'oddspedia-matches'!$A:$AD,AH$2,0)</f>
        <v>Red</v>
      </c>
      <c r="AI102" t="str">
        <f>VLOOKUP($Z102,'oddspedia-matches'!$A:$AD,AI$2,0)</f>
        <v>Red</v>
      </c>
      <c r="AJ102" t="str">
        <f>VLOOKUP($Z102,'oddspedia-matches'!$A:$AD,AJ$2,0)</f>
        <v>Green</v>
      </c>
      <c r="AK102" t="str">
        <f>VLOOKUP($Z102,'oddspedia-matches'!$A:$AD,AK$2,0)</f>
        <v>Green</v>
      </c>
      <c r="AL102" t="str">
        <f>VLOOKUP($Z102,'oddspedia-matches'!$A:$AD,AL$2,0)</f>
        <v>Green</v>
      </c>
      <c r="AM102" t="str">
        <f>VLOOKUP($Z102,'oddspedia-matches'!$A:$AD,AM$2,0)</f>
        <v>Red</v>
      </c>
      <c r="AN102" t="str">
        <f>VLOOKUP($Z102,'oddspedia-matches'!$A:$AD,AN$2,0)</f>
        <v>Green</v>
      </c>
      <c r="AO102" t="str">
        <f>VLOOKUP($Z102,'oddspedia-matches'!$A:$AD,AO$2,0)</f>
        <v>Green</v>
      </c>
      <c r="AP102" t="str">
        <f>VLOOKUP($Z102,'oddspedia-matches'!$A:$AD,AP$2,0)</f>
        <v>Green</v>
      </c>
      <c r="AQ102" t="str">
        <f>VLOOKUP($Z102,'oddspedia-matches'!$A:$AD,AQ$2,0)</f>
        <v>Red</v>
      </c>
    </row>
    <row r="103" spans="2:43" x14ac:dyDescent="0.25">
      <c r="B103" s="17" t="s">
        <v>479</v>
      </c>
      <c r="C103" s="8" t="s">
        <v>122</v>
      </c>
      <c r="D103" s="18">
        <v>0.66666666666666663</v>
      </c>
      <c r="E103" s="8" t="s">
        <v>159</v>
      </c>
      <c r="F103" s="8" t="s">
        <v>160</v>
      </c>
      <c r="G103" s="19"/>
      <c r="H103" s="8">
        <v>37.9</v>
      </c>
      <c r="I103" s="8">
        <v>32.5</v>
      </c>
      <c r="J103" s="8">
        <v>29.6</v>
      </c>
      <c r="K103" s="8">
        <v>70.400000000000006</v>
      </c>
      <c r="L103" s="8">
        <v>62.1</v>
      </c>
      <c r="M103" s="8">
        <v>67.5</v>
      </c>
      <c r="N103" s="8">
        <v>29.3</v>
      </c>
      <c r="O103" s="8">
        <v>53.2</v>
      </c>
      <c r="P103" s="8">
        <v>17.5</v>
      </c>
      <c r="Q103" s="8">
        <v>54.7</v>
      </c>
      <c r="R103" s="8">
        <v>63.2</v>
      </c>
      <c r="S103" s="8">
        <v>34.799999999999997</v>
      </c>
      <c r="T103" s="8">
        <v>65.2</v>
      </c>
      <c r="U103" s="8">
        <v>70</v>
      </c>
      <c r="V103" s="8">
        <v>43.2</v>
      </c>
      <c r="W103" s="8">
        <v>56.8</v>
      </c>
      <c r="X103" t="str">
        <f>VLOOKUP(E103,'Transform table'!A:B,2,0)</f>
        <v>CS 2 de Mayo</v>
      </c>
      <c r="Y103" t="str">
        <f>VLOOKUP(F103,'Transform table'!A:B,2,0)</f>
        <v>Rubio Nu</v>
      </c>
      <c r="Z103" t="str">
        <f t="shared" si="1"/>
        <v>24/07/2026CS 2 de MayoRubio Nu</v>
      </c>
      <c r="AA103" t="str">
        <f>VLOOKUP($Z103,'oddspedia-matches'!$A:$AD,AA$2,0)</f>
        <v>1 - 0</v>
      </c>
      <c r="AB103" t="str">
        <f>VLOOKUP($Z103,'oddspedia-matches'!$A:$AD,AB$2,0)</f>
        <v>Green</v>
      </c>
      <c r="AC103" t="str">
        <f>VLOOKUP($Z103,'oddspedia-matches'!$A:$AD,AC$2,0)</f>
        <v>Red</v>
      </c>
      <c r="AD103" t="str">
        <f>VLOOKUP($Z103,'oddspedia-matches'!$A:$AD,AD$2,0)</f>
        <v>Red</v>
      </c>
      <c r="AE103" t="str">
        <f>VLOOKUP($Z103,'oddspedia-matches'!$A:$AD,AE$2,0)</f>
        <v>Green</v>
      </c>
      <c r="AF103" t="str">
        <f>VLOOKUP($Z103,'oddspedia-matches'!$A:$AD,AF$2,0)</f>
        <v>Red</v>
      </c>
      <c r="AG103" t="str">
        <f>VLOOKUP($Z103,'oddspedia-matches'!$A:$AD,AG$2,0)</f>
        <v>Green</v>
      </c>
      <c r="AH103" t="str">
        <f>VLOOKUP($Z103,'oddspedia-matches'!$A:$AD,AH$2,0)</f>
        <v>Red</v>
      </c>
      <c r="AI103" t="str">
        <f>VLOOKUP($Z103,'oddspedia-matches'!$A:$AD,AI$2,0)</f>
        <v>Green</v>
      </c>
      <c r="AJ103" t="str">
        <f>VLOOKUP($Z103,'oddspedia-matches'!$A:$AD,AJ$2,0)</f>
        <v>Red</v>
      </c>
      <c r="AK103" t="str">
        <f>VLOOKUP($Z103,'oddspedia-matches'!$A:$AD,AK$2,0)</f>
        <v>Red</v>
      </c>
      <c r="AL103" t="str">
        <f>VLOOKUP($Z103,'oddspedia-matches'!$A:$AD,AL$2,0)</f>
        <v>Red</v>
      </c>
      <c r="AM103" t="str">
        <f>VLOOKUP($Z103,'oddspedia-matches'!$A:$AD,AM$2,0)</f>
        <v>Red</v>
      </c>
      <c r="AN103" t="str">
        <f>VLOOKUP($Z103,'oddspedia-matches'!$A:$AD,AN$2,0)</f>
        <v>Green</v>
      </c>
      <c r="AO103" t="str">
        <f>VLOOKUP($Z103,'oddspedia-matches'!$A:$AD,AO$2,0)</f>
        <v>Green</v>
      </c>
      <c r="AP103" t="str">
        <f>VLOOKUP($Z103,'oddspedia-matches'!$A:$AD,AP$2,0)</f>
        <v>Red</v>
      </c>
      <c r="AQ103" t="str">
        <f>VLOOKUP($Z103,'oddspedia-matches'!$A:$AD,AQ$2,0)</f>
        <v>Green</v>
      </c>
    </row>
    <row r="104" spans="2:43" x14ac:dyDescent="0.25">
      <c r="B104" s="9" t="s">
        <v>469</v>
      </c>
      <c r="C104" s="7" t="s">
        <v>122</v>
      </c>
      <c r="D104" s="20">
        <v>0.67708333333333337</v>
      </c>
      <c r="E104" s="7" t="s">
        <v>161</v>
      </c>
      <c r="F104" s="7" t="s">
        <v>162</v>
      </c>
      <c r="G104" s="21"/>
      <c r="H104" s="7">
        <v>39.799999999999997</v>
      </c>
      <c r="I104" s="7">
        <v>26.2</v>
      </c>
      <c r="J104" s="7">
        <v>33.9</v>
      </c>
      <c r="K104" s="7">
        <v>66.099999999999994</v>
      </c>
      <c r="L104" s="7">
        <v>60.2</v>
      </c>
      <c r="M104" s="7">
        <v>73.8</v>
      </c>
      <c r="N104" s="7">
        <v>35.799999999999997</v>
      </c>
      <c r="O104" s="7">
        <v>35.700000000000003</v>
      </c>
      <c r="P104" s="7">
        <v>28.5</v>
      </c>
      <c r="Q104" s="7">
        <v>81.7</v>
      </c>
      <c r="R104" s="7">
        <v>85.3</v>
      </c>
      <c r="S104" s="7">
        <v>64.400000000000006</v>
      </c>
      <c r="T104" s="7">
        <v>35.6</v>
      </c>
      <c r="U104" s="7">
        <v>41.2</v>
      </c>
      <c r="V104" s="7">
        <v>66.7</v>
      </c>
      <c r="W104" s="7">
        <v>33.299999999999997</v>
      </c>
      <c r="X104" t="str">
        <f>VLOOKUP(E104,'Transform table'!A:B,2,0)</f>
        <v>UMF Njardvik</v>
      </c>
      <c r="Y104" t="e">
        <f>VLOOKUP(F104,'Transform table'!A:B,2,0)</f>
        <v>#N/A</v>
      </c>
      <c r="Z104" t="e">
        <f t="shared" si="1"/>
        <v>#N/A</v>
      </c>
      <c r="AA104" t="e">
        <f>VLOOKUP($Z104,'oddspedia-matches'!$A:$AD,AA$2,0)</f>
        <v>#N/A</v>
      </c>
      <c r="AB104" t="e">
        <f>VLOOKUP($Z104,'oddspedia-matches'!$A:$AD,AB$2,0)</f>
        <v>#N/A</v>
      </c>
      <c r="AC104" t="e">
        <f>VLOOKUP($Z104,'oddspedia-matches'!$A:$AD,AC$2,0)</f>
        <v>#N/A</v>
      </c>
      <c r="AD104" t="e">
        <f>VLOOKUP($Z104,'oddspedia-matches'!$A:$AD,AD$2,0)</f>
        <v>#N/A</v>
      </c>
      <c r="AE104" t="e">
        <f>VLOOKUP($Z104,'oddspedia-matches'!$A:$AD,AE$2,0)</f>
        <v>#N/A</v>
      </c>
      <c r="AF104" t="e">
        <f>VLOOKUP($Z104,'oddspedia-matches'!$A:$AD,AF$2,0)</f>
        <v>#N/A</v>
      </c>
      <c r="AG104" t="e">
        <f>VLOOKUP($Z104,'oddspedia-matches'!$A:$AD,AG$2,0)</f>
        <v>#N/A</v>
      </c>
      <c r="AH104" t="e">
        <f>VLOOKUP($Z104,'oddspedia-matches'!$A:$AD,AH$2,0)</f>
        <v>#N/A</v>
      </c>
      <c r="AI104" t="e">
        <f>VLOOKUP($Z104,'oddspedia-matches'!$A:$AD,AI$2,0)</f>
        <v>#N/A</v>
      </c>
      <c r="AJ104" t="e">
        <f>VLOOKUP($Z104,'oddspedia-matches'!$A:$AD,AJ$2,0)</f>
        <v>#N/A</v>
      </c>
      <c r="AK104" t="e">
        <f>VLOOKUP($Z104,'oddspedia-matches'!$A:$AD,AK$2,0)</f>
        <v>#N/A</v>
      </c>
      <c r="AL104" t="e">
        <f>VLOOKUP($Z104,'oddspedia-matches'!$A:$AD,AL$2,0)</f>
        <v>#N/A</v>
      </c>
      <c r="AM104" t="e">
        <f>VLOOKUP($Z104,'oddspedia-matches'!$A:$AD,AM$2,0)</f>
        <v>#N/A</v>
      </c>
      <c r="AN104" t="e">
        <f>VLOOKUP($Z104,'oddspedia-matches'!$A:$AD,AN$2,0)</f>
        <v>#N/A</v>
      </c>
      <c r="AO104" t="e">
        <f>VLOOKUP($Z104,'oddspedia-matches'!$A:$AD,AO$2,0)</f>
        <v>#N/A</v>
      </c>
      <c r="AP104" t="e">
        <f>VLOOKUP($Z104,'oddspedia-matches'!$A:$AD,AP$2,0)</f>
        <v>#N/A</v>
      </c>
      <c r="AQ104" t="e">
        <f>VLOOKUP($Z104,'oddspedia-matches'!$A:$AD,AQ$2,0)</f>
        <v>#N/A</v>
      </c>
    </row>
    <row r="105" spans="2:43" x14ac:dyDescent="0.25">
      <c r="B105" s="17" t="s">
        <v>480</v>
      </c>
      <c r="C105" s="8" t="s">
        <v>122</v>
      </c>
      <c r="D105" s="18">
        <v>0.67708333333333337</v>
      </c>
      <c r="E105" s="8" t="s">
        <v>163</v>
      </c>
      <c r="F105" s="8" t="s">
        <v>164</v>
      </c>
      <c r="G105" s="19"/>
      <c r="H105" s="8">
        <v>38.4</v>
      </c>
      <c r="I105" s="8">
        <v>25.5</v>
      </c>
      <c r="J105" s="8">
        <v>36.1</v>
      </c>
      <c r="K105" s="8">
        <v>63.9</v>
      </c>
      <c r="L105" s="8">
        <v>61.6</v>
      </c>
      <c r="M105" s="8">
        <v>74.5</v>
      </c>
      <c r="N105" s="8">
        <v>38.299999999999997</v>
      </c>
      <c r="O105" s="8">
        <v>36.799999999999997</v>
      </c>
      <c r="P105" s="8">
        <v>25</v>
      </c>
      <c r="Q105" s="8">
        <v>79.5</v>
      </c>
      <c r="R105" s="8">
        <v>93.2</v>
      </c>
      <c r="S105" s="8">
        <v>79.7</v>
      </c>
      <c r="T105" s="8">
        <v>20.3</v>
      </c>
      <c r="U105" s="8">
        <v>24.8</v>
      </c>
      <c r="V105" s="8">
        <v>78.8</v>
      </c>
      <c r="W105" s="8">
        <v>21.2</v>
      </c>
      <c r="X105" t="str">
        <f>VLOOKUP(E105,'Transform table'!A:B,2,0)</f>
        <v xml:space="preserve">Fjolnir </v>
      </c>
      <c r="Y105" t="str">
        <f>VLOOKUP(F105,'Transform table'!A:B,2,0)</f>
        <v>Haukar</v>
      </c>
      <c r="Z105" t="str">
        <f t="shared" si="1"/>
        <v>24/07/2026Fjolnir Haukar</v>
      </c>
      <c r="AA105" t="str">
        <f>VLOOKUP($Z105,'oddspedia-matches'!$A:$AD,AA$2,0)</f>
        <v>2 - 1</v>
      </c>
      <c r="AB105" t="str">
        <f>VLOOKUP($Z105,'oddspedia-matches'!$A:$AD,AB$2,0)</f>
        <v>Green</v>
      </c>
      <c r="AC105" t="str">
        <f>VLOOKUP($Z105,'oddspedia-matches'!$A:$AD,AC$2,0)</f>
        <v>Red</v>
      </c>
      <c r="AD105" t="str">
        <f>VLOOKUP($Z105,'oddspedia-matches'!$A:$AD,AD$2,0)</f>
        <v>Red</v>
      </c>
      <c r="AE105" t="str">
        <f>VLOOKUP($Z105,'oddspedia-matches'!$A:$AD,AE$2,0)</f>
        <v>Green</v>
      </c>
      <c r="AF105" t="str">
        <f>VLOOKUP($Z105,'oddspedia-matches'!$A:$AD,AF$2,0)</f>
        <v>Red</v>
      </c>
      <c r="AG105" t="str">
        <f>VLOOKUP($Z105,'oddspedia-matches'!$A:$AD,AG$2,0)</f>
        <v>Green</v>
      </c>
      <c r="AH105" t="str">
        <f>VLOOKUP($Z105,'oddspedia-matches'!$A:$AD,AH$2,0)</f>
        <v>Green</v>
      </c>
      <c r="AI105" t="str">
        <f>VLOOKUP($Z105,'oddspedia-matches'!$A:$AD,AI$2,0)</f>
        <v>Red</v>
      </c>
      <c r="AJ105" t="str">
        <f>VLOOKUP($Z105,'oddspedia-matches'!$A:$AD,AJ$2,0)</f>
        <v>Red</v>
      </c>
      <c r="AK105" t="str">
        <f>VLOOKUP($Z105,'oddspedia-matches'!$A:$AD,AK$2,0)</f>
        <v>Green</v>
      </c>
      <c r="AL105" t="str">
        <f>VLOOKUP($Z105,'oddspedia-matches'!$A:$AD,AL$2,0)</f>
        <v>Green</v>
      </c>
      <c r="AM105" t="str">
        <f>VLOOKUP($Z105,'oddspedia-matches'!$A:$AD,AM$2,0)</f>
        <v>Green</v>
      </c>
      <c r="AN105" t="str">
        <f>VLOOKUP($Z105,'oddspedia-matches'!$A:$AD,AN$2,0)</f>
        <v>Red</v>
      </c>
      <c r="AO105" t="str">
        <f>VLOOKUP($Z105,'oddspedia-matches'!$A:$AD,AO$2,0)</f>
        <v>Green</v>
      </c>
      <c r="AP105" t="str">
        <f>VLOOKUP($Z105,'oddspedia-matches'!$A:$AD,AP$2,0)</f>
        <v>Green</v>
      </c>
      <c r="AQ105" t="str">
        <f>VLOOKUP($Z105,'oddspedia-matches'!$A:$AD,AQ$2,0)</f>
        <v>Red</v>
      </c>
    </row>
    <row r="106" spans="2:43" x14ac:dyDescent="0.25">
      <c r="B106" s="9" t="s">
        <v>470</v>
      </c>
      <c r="C106" s="7" t="s">
        <v>122</v>
      </c>
      <c r="D106" s="20">
        <v>0.69791666666666663</v>
      </c>
      <c r="E106" s="7" t="s">
        <v>165</v>
      </c>
      <c r="F106" s="7" t="s">
        <v>166</v>
      </c>
      <c r="G106" s="21"/>
      <c r="H106" s="7">
        <v>43.1</v>
      </c>
      <c r="I106" s="7">
        <v>31.9</v>
      </c>
      <c r="J106" s="7">
        <v>25</v>
      </c>
      <c r="K106" s="7">
        <v>75</v>
      </c>
      <c r="L106" s="7">
        <v>56.9</v>
      </c>
      <c r="M106" s="7">
        <v>68.099999999999994</v>
      </c>
      <c r="N106" s="7">
        <v>34.700000000000003</v>
      </c>
      <c r="O106" s="7">
        <v>47.3</v>
      </c>
      <c r="P106" s="7">
        <v>18</v>
      </c>
      <c r="Q106" s="7">
        <v>62.6</v>
      </c>
      <c r="R106" s="7">
        <v>62.8</v>
      </c>
      <c r="S106" s="7">
        <v>34.4</v>
      </c>
      <c r="T106" s="7">
        <v>65.599999999999994</v>
      </c>
      <c r="U106" s="7">
        <v>70.7</v>
      </c>
      <c r="V106" s="7">
        <v>42</v>
      </c>
      <c r="W106" s="7">
        <v>58</v>
      </c>
      <c r="X106" t="str">
        <f>VLOOKUP(E106,'Transform table'!A:B,2,0)</f>
        <v>Gimnasia Mendoza</v>
      </c>
      <c r="Y106" t="str">
        <f>VLOOKUP(F106,'Transform table'!A:B,2,0)</f>
        <v>Central Cordoba SDE</v>
      </c>
      <c r="Z106" t="str">
        <f t="shared" si="1"/>
        <v>24/07/2026Gimnasia MendozaCentral Cordoba SDE</v>
      </c>
      <c r="AA106" t="str">
        <f>VLOOKUP($Z106,'oddspedia-matches'!$A:$AD,AA$2,0)</f>
        <v>1 - 0</v>
      </c>
      <c r="AB106" t="str">
        <f>VLOOKUP($Z106,'oddspedia-matches'!$A:$AD,AB$2,0)</f>
        <v>Green</v>
      </c>
      <c r="AC106" t="str">
        <f>VLOOKUP($Z106,'oddspedia-matches'!$A:$AD,AC$2,0)</f>
        <v>Red</v>
      </c>
      <c r="AD106" t="str">
        <f>VLOOKUP($Z106,'oddspedia-matches'!$A:$AD,AD$2,0)</f>
        <v>Red</v>
      </c>
      <c r="AE106" t="str">
        <f>VLOOKUP($Z106,'oddspedia-matches'!$A:$AD,AE$2,0)</f>
        <v>Green</v>
      </c>
      <c r="AF106" t="str">
        <f>VLOOKUP($Z106,'oddspedia-matches'!$A:$AD,AF$2,0)</f>
        <v>Red</v>
      </c>
      <c r="AG106" t="str">
        <f>VLOOKUP($Z106,'oddspedia-matches'!$A:$AD,AG$2,0)</f>
        <v>Green</v>
      </c>
      <c r="AH106" t="str">
        <f>VLOOKUP($Z106,'oddspedia-matches'!$A:$AD,AH$2,0)</f>
        <v>Red</v>
      </c>
      <c r="AI106" t="str">
        <f>VLOOKUP($Z106,'oddspedia-matches'!$A:$AD,AI$2,0)</f>
        <v>Green</v>
      </c>
      <c r="AJ106" t="str">
        <f>VLOOKUP($Z106,'oddspedia-matches'!$A:$AD,AJ$2,0)</f>
        <v>Red</v>
      </c>
      <c r="AK106" t="str">
        <f>VLOOKUP($Z106,'oddspedia-matches'!$A:$AD,AK$2,0)</f>
        <v>Red</v>
      </c>
      <c r="AL106" t="str">
        <f>VLOOKUP($Z106,'oddspedia-matches'!$A:$AD,AL$2,0)</f>
        <v>Red</v>
      </c>
      <c r="AM106" t="str">
        <f>VLOOKUP($Z106,'oddspedia-matches'!$A:$AD,AM$2,0)</f>
        <v>Red</v>
      </c>
      <c r="AN106" t="str">
        <f>VLOOKUP($Z106,'oddspedia-matches'!$A:$AD,AN$2,0)</f>
        <v>Green</v>
      </c>
      <c r="AO106" t="str">
        <f>VLOOKUP($Z106,'oddspedia-matches'!$A:$AD,AO$2,0)</f>
        <v>Green</v>
      </c>
      <c r="AP106" t="str">
        <f>VLOOKUP($Z106,'oddspedia-matches'!$A:$AD,AP$2,0)</f>
        <v>Red</v>
      </c>
      <c r="AQ106" t="str">
        <f>VLOOKUP($Z106,'oddspedia-matches'!$A:$AD,AQ$2,0)</f>
        <v>Green</v>
      </c>
    </row>
    <row r="107" spans="2:43" x14ac:dyDescent="0.25">
      <c r="B107" s="17" t="s">
        <v>481</v>
      </c>
      <c r="C107" s="8" t="s">
        <v>122</v>
      </c>
      <c r="D107" s="18">
        <v>0.70833333333333337</v>
      </c>
      <c r="E107" s="8" t="s">
        <v>167</v>
      </c>
      <c r="F107" s="8" t="s">
        <v>168</v>
      </c>
      <c r="G107" s="19"/>
      <c r="H107" s="8">
        <v>67.8</v>
      </c>
      <c r="I107" s="8">
        <v>22.3</v>
      </c>
      <c r="J107" s="8">
        <v>9.9</v>
      </c>
      <c r="K107" s="8">
        <v>90.1</v>
      </c>
      <c r="L107" s="8">
        <v>32.200000000000003</v>
      </c>
      <c r="M107" s="8">
        <v>77.7</v>
      </c>
      <c r="N107" s="8">
        <v>49.2</v>
      </c>
      <c r="O107" s="8">
        <v>36.299999999999997</v>
      </c>
      <c r="P107" s="8">
        <v>14.4</v>
      </c>
      <c r="Q107" s="8">
        <v>76</v>
      </c>
      <c r="R107" s="8">
        <v>91.1</v>
      </c>
      <c r="S107" s="8">
        <v>75.5</v>
      </c>
      <c r="T107" s="8">
        <v>24.5</v>
      </c>
      <c r="U107" s="8">
        <v>32.9</v>
      </c>
      <c r="V107" s="8">
        <v>64</v>
      </c>
      <c r="W107" s="8">
        <v>36</v>
      </c>
      <c r="X107" t="e">
        <f>VLOOKUP(E107,'Transform table'!A:B,2,0)</f>
        <v>#N/A</v>
      </c>
      <c r="Y107" t="e">
        <f>VLOOKUP(F107,'Transform table'!A:B,2,0)</f>
        <v>#N/A</v>
      </c>
      <c r="Z107" t="e">
        <f t="shared" si="1"/>
        <v>#N/A</v>
      </c>
      <c r="AA107" t="e">
        <f>VLOOKUP($Z107,'oddspedia-matches'!$A:$AD,AA$2,0)</f>
        <v>#N/A</v>
      </c>
      <c r="AB107" t="e">
        <f>VLOOKUP($Z107,'oddspedia-matches'!$A:$AD,AB$2,0)</f>
        <v>#N/A</v>
      </c>
      <c r="AC107" t="e">
        <f>VLOOKUP($Z107,'oddspedia-matches'!$A:$AD,AC$2,0)</f>
        <v>#N/A</v>
      </c>
      <c r="AD107" t="e">
        <f>VLOOKUP($Z107,'oddspedia-matches'!$A:$AD,AD$2,0)</f>
        <v>#N/A</v>
      </c>
      <c r="AE107" t="e">
        <f>VLOOKUP($Z107,'oddspedia-matches'!$A:$AD,AE$2,0)</f>
        <v>#N/A</v>
      </c>
      <c r="AF107" t="e">
        <f>VLOOKUP($Z107,'oddspedia-matches'!$A:$AD,AF$2,0)</f>
        <v>#N/A</v>
      </c>
      <c r="AG107" t="e">
        <f>VLOOKUP($Z107,'oddspedia-matches'!$A:$AD,AG$2,0)</f>
        <v>#N/A</v>
      </c>
      <c r="AH107" t="e">
        <f>VLOOKUP($Z107,'oddspedia-matches'!$A:$AD,AH$2,0)</f>
        <v>#N/A</v>
      </c>
      <c r="AI107" t="e">
        <f>VLOOKUP($Z107,'oddspedia-matches'!$A:$AD,AI$2,0)</f>
        <v>#N/A</v>
      </c>
      <c r="AJ107" t="e">
        <f>VLOOKUP($Z107,'oddspedia-matches'!$A:$AD,AJ$2,0)</f>
        <v>#N/A</v>
      </c>
      <c r="AK107" t="e">
        <f>VLOOKUP($Z107,'oddspedia-matches'!$A:$AD,AK$2,0)</f>
        <v>#N/A</v>
      </c>
      <c r="AL107" t="e">
        <f>VLOOKUP($Z107,'oddspedia-matches'!$A:$AD,AL$2,0)</f>
        <v>#N/A</v>
      </c>
      <c r="AM107" t="e">
        <f>VLOOKUP($Z107,'oddspedia-matches'!$A:$AD,AM$2,0)</f>
        <v>#N/A</v>
      </c>
      <c r="AN107" t="e">
        <f>VLOOKUP($Z107,'oddspedia-matches'!$A:$AD,AN$2,0)</f>
        <v>#N/A</v>
      </c>
      <c r="AO107" t="e">
        <f>VLOOKUP($Z107,'oddspedia-matches'!$A:$AD,AO$2,0)</f>
        <v>#N/A</v>
      </c>
      <c r="AP107" t="e">
        <f>VLOOKUP($Z107,'oddspedia-matches'!$A:$AD,AP$2,0)</f>
        <v>#N/A</v>
      </c>
      <c r="AQ107" t="e">
        <f>VLOOKUP($Z107,'oddspedia-matches'!$A:$AD,AQ$2,0)</f>
        <v>#N/A</v>
      </c>
    </row>
    <row r="108" spans="2:43" x14ac:dyDescent="0.25">
      <c r="B108" s="9" t="s">
        <v>480</v>
      </c>
      <c r="C108" s="7" t="s">
        <v>122</v>
      </c>
      <c r="D108" s="20">
        <v>0.70833333333333337</v>
      </c>
      <c r="E108" s="7" t="s">
        <v>169</v>
      </c>
      <c r="F108" s="7" t="s">
        <v>170</v>
      </c>
      <c r="G108" s="21"/>
      <c r="H108" s="7">
        <v>31</v>
      </c>
      <c r="I108" s="7">
        <v>25.6</v>
      </c>
      <c r="J108" s="7">
        <v>43.4</v>
      </c>
      <c r="K108" s="7">
        <v>56.6</v>
      </c>
      <c r="L108" s="7">
        <v>69</v>
      </c>
      <c r="M108" s="7">
        <v>74.400000000000006</v>
      </c>
      <c r="N108" s="7">
        <v>17.5</v>
      </c>
      <c r="O108" s="7">
        <v>40.299999999999997</v>
      </c>
      <c r="P108" s="7">
        <v>42.3</v>
      </c>
      <c r="Q108" s="7">
        <v>72.900000000000006</v>
      </c>
      <c r="R108" s="7">
        <v>89.1</v>
      </c>
      <c r="S108" s="7">
        <v>71.3</v>
      </c>
      <c r="T108" s="7">
        <v>28.7</v>
      </c>
      <c r="U108" s="7">
        <v>34.1</v>
      </c>
      <c r="V108" s="7">
        <v>71.7</v>
      </c>
      <c r="W108" s="7">
        <v>28.3</v>
      </c>
      <c r="X108" t="str">
        <f>VLOOKUP(E108,'Transform table'!A:B,2,0)</f>
        <v>Hviti Riddarinn</v>
      </c>
      <c r="Y108" t="str">
        <f>VLOOKUP(F108,'Transform table'!A:B,2,0)</f>
        <v>Kari</v>
      </c>
      <c r="Z108" t="str">
        <f t="shared" si="1"/>
        <v>24/07/2026Hviti RiddarinnKari</v>
      </c>
      <c r="AA108" t="str">
        <f>VLOOKUP($Z108,'oddspedia-matches'!$A:$AD,AA$2,0)</f>
        <v>1 - 3</v>
      </c>
      <c r="AB108" t="str">
        <f>VLOOKUP($Z108,'oddspedia-matches'!$A:$AD,AB$2,0)</f>
        <v>Red</v>
      </c>
      <c r="AC108" t="str">
        <f>VLOOKUP($Z108,'oddspedia-matches'!$A:$AD,AC$2,0)</f>
        <v>Red</v>
      </c>
      <c r="AD108" t="str">
        <f>VLOOKUP($Z108,'oddspedia-matches'!$A:$AD,AD$2,0)</f>
        <v>Green</v>
      </c>
      <c r="AE108" t="str">
        <f>VLOOKUP($Z108,'oddspedia-matches'!$A:$AD,AE$2,0)</f>
        <v>Red</v>
      </c>
      <c r="AF108" t="str">
        <f>VLOOKUP($Z108,'oddspedia-matches'!$A:$AD,AF$2,0)</f>
        <v>Green</v>
      </c>
      <c r="AG108" t="str">
        <f>VLOOKUP($Z108,'oddspedia-matches'!$A:$AD,AG$2,0)</f>
        <v>Green</v>
      </c>
      <c r="AH108" t="str">
        <f>VLOOKUP($Z108,'oddspedia-matches'!$A:$AD,AH$2,0)</f>
        <v>Red</v>
      </c>
      <c r="AI108" t="str">
        <f>VLOOKUP($Z108,'oddspedia-matches'!$A:$AD,AI$2,0)</f>
        <v>Red</v>
      </c>
      <c r="AJ108" t="str">
        <f>VLOOKUP($Z108,'oddspedia-matches'!$A:$AD,AJ$2,0)</f>
        <v>Green</v>
      </c>
      <c r="AK108" t="str">
        <f>VLOOKUP($Z108,'oddspedia-matches'!$A:$AD,AK$2,0)</f>
        <v>Green</v>
      </c>
      <c r="AL108" t="str">
        <f>VLOOKUP($Z108,'oddspedia-matches'!$A:$AD,AL$2,0)</f>
        <v>Green</v>
      </c>
      <c r="AM108" t="str">
        <f>VLOOKUP($Z108,'oddspedia-matches'!$A:$AD,AM$2,0)</f>
        <v>Green</v>
      </c>
      <c r="AN108" t="str">
        <f>VLOOKUP($Z108,'oddspedia-matches'!$A:$AD,AN$2,0)</f>
        <v>Red</v>
      </c>
      <c r="AO108" t="str">
        <f>VLOOKUP($Z108,'oddspedia-matches'!$A:$AD,AO$2,0)</f>
        <v>Red</v>
      </c>
      <c r="AP108" t="str">
        <f>VLOOKUP($Z108,'oddspedia-matches'!$A:$AD,AP$2,0)</f>
        <v>Green</v>
      </c>
      <c r="AQ108" t="str">
        <f>VLOOKUP($Z108,'oddspedia-matches'!$A:$AD,AQ$2,0)</f>
        <v>Red</v>
      </c>
    </row>
    <row r="109" spans="2:43" x14ac:dyDescent="0.25">
      <c r="B109" s="17" t="s">
        <v>482</v>
      </c>
      <c r="C109" s="8" t="s">
        <v>122</v>
      </c>
      <c r="D109" s="18">
        <v>0.70833333333333337</v>
      </c>
      <c r="E109" s="8" t="s">
        <v>171</v>
      </c>
      <c r="F109" s="8" t="s">
        <v>172</v>
      </c>
      <c r="G109" s="19"/>
      <c r="H109" s="8">
        <v>40.799999999999997</v>
      </c>
      <c r="I109" s="8">
        <v>29.9</v>
      </c>
      <c r="J109" s="8">
        <v>29.3</v>
      </c>
      <c r="K109" s="8">
        <v>70.7</v>
      </c>
      <c r="L109" s="8">
        <v>59.2</v>
      </c>
      <c r="M109" s="8">
        <v>70.099999999999994</v>
      </c>
      <c r="N109" s="8">
        <v>22</v>
      </c>
      <c r="O109" s="8">
        <v>48.5</v>
      </c>
      <c r="P109" s="8">
        <v>29.5</v>
      </c>
      <c r="Q109" s="8">
        <v>62.1</v>
      </c>
      <c r="R109" s="8">
        <v>71</v>
      </c>
      <c r="S109" s="8">
        <v>43.7</v>
      </c>
      <c r="T109" s="8">
        <v>56.3</v>
      </c>
      <c r="U109" s="8">
        <v>61.8</v>
      </c>
      <c r="V109" s="8">
        <v>50.3</v>
      </c>
      <c r="W109" s="8">
        <v>49.7</v>
      </c>
      <c r="X109" t="str">
        <f>VLOOKUP(E109,'Transform table'!A:B,2,0)</f>
        <v>Alianza Atletico</v>
      </c>
      <c r="Y109" t="str">
        <f>VLOOKUP(F109,'Transform table'!A:B,2,0)</f>
        <v>CSD Santa Rosa</v>
      </c>
      <c r="Z109" t="str">
        <f t="shared" si="1"/>
        <v>24/07/2026Alianza AtleticoCSD Santa Rosa</v>
      </c>
      <c r="AA109" t="str">
        <f>VLOOKUP($Z109,'oddspedia-matches'!$A:$AD,AA$2,0)</f>
        <v>3 - 1</v>
      </c>
      <c r="AB109" t="str">
        <f>VLOOKUP($Z109,'oddspedia-matches'!$A:$AD,AB$2,0)</f>
        <v>Green</v>
      </c>
      <c r="AC109" t="str">
        <f>VLOOKUP($Z109,'oddspedia-matches'!$A:$AD,AC$2,0)</f>
        <v>Red</v>
      </c>
      <c r="AD109" t="str">
        <f>VLOOKUP($Z109,'oddspedia-matches'!$A:$AD,AD$2,0)</f>
        <v>Red</v>
      </c>
      <c r="AE109" t="str">
        <f>VLOOKUP($Z109,'oddspedia-matches'!$A:$AD,AE$2,0)</f>
        <v>Green</v>
      </c>
      <c r="AF109" t="str">
        <f>VLOOKUP($Z109,'oddspedia-matches'!$A:$AD,AF$2,0)</f>
        <v>Red</v>
      </c>
      <c r="AG109" t="str">
        <f>VLOOKUP($Z109,'oddspedia-matches'!$A:$AD,AG$2,0)</f>
        <v>Green</v>
      </c>
      <c r="AH109" t="str">
        <f>VLOOKUP($Z109,'oddspedia-matches'!$A:$AD,AH$2,0)</f>
        <v>Green</v>
      </c>
      <c r="AI109" t="str">
        <f>VLOOKUP($Z109,'oddspedia-matches'!$A:$AD,AI$2,0)</f>
        <v>Red</v>
      </c>
      <c r="AJ109" t="str">
        <f>VLOOKUP($Z109,'oddspedia-matches'!$A:$AD,AJ$2,0)</f>
        <v>Red</v>
      </c>
      <c r="AK109" t="str">
        <f>VLOOKUP($Z109,'oddspedia-matches'!$A:$AD,AK$2,0)</f>
        <v>Green</v>
      </c>
      <c r="AL109" t="str">
        <f>VLOOKUP($Z109,'oddspedia-matches'!$A:$AD,AL$2,0)</f>
        <v>Green</v>
      </c>
      <c r="AM109" t="str">
        <f>VLOOKUP($Z109,'oddspedia-matches'!$A:$AD,AM$2,0)</f>
        <v>Green</v>
      </c>
      <c r="AN109" t="str">
        <f>VLOOKUP($Z109,'oddspedia-matches'!$A:$AD,AN$2,0)</f>
        <v>Red</v>
      </c>
      <c r="AO109" t="str">
        <f>VLOOKUP($Z109,'oddspedia-matches'!$A:$AD,AO$2,0)</f>
        <v>Red</v>
      </c>
      <c r="AP109" t="str">
        <f>VLOOKUP($Z109,'oddspedia-matches'!$A:$AD,AP$2,0)</f>
        <v>Green</v>
      </c>
      <c r="AQ109" t="str">
        <f>VLOOKUP($Z109,'oddspedia-matches'!$A:$AD,AQ$2,0)</f>
        <v>Red</v>
      </c>
    </row>
    <row r="110" spans="2:43" x14ac:dyDescent="0.25">
      <c r="B110" s="9" t="s">
        <v>483</v>
      </c>
      <c r="C110" s="7" t="s">
        <v>122</v>
      </c>
      <c r="D110" s="20">
        <v>0.75347222222222221</v>
      </c>
      <c r="E110" s="7" t="s">
        <v>173</v>
      </c>
      <c r="F110" s="7" t="s">
        <v>174</v>
      </c>
      <c r="G110" s="21"/>
      <c r="H110" s="7">
        <v>51.5</v>
      </c>
      <c r="I110" s="7">
        <v>29.7</v>
      </c>
      <c r="J110" s="7">
        <v>18.8</v>
      </c>
      <c r="K110" s="7">
        <v>81.2</v>
      </c>
      <c r="L110" s="7">
        <v>48.5</v>
      </c>
      <c r="M110" s="7">
        <v>70.3</v>
      </c>
      <c r="N110" s="7">
        <v>39.1</v>
      </c>
      <c r="O110" s="7">
        <v>44.2</v>
      </c>
      <c r="P110" s="7">
        <v>16.7</v>
      </c>
      <c r="Q110" s="7">
        <v>66.5</v>
      </c>
      <c r="R110" s="7">
        <v>63.9</v>
      </c>
      <c r="S110" s="7">
        <v>35.700000000000003</v>
      </c>
      <c r="T110" s="7">
        <v>64.3</v>
      </c>
      <c r="U110" s="7">
        <v>70.5</v>
      </c>
      <c r="V110" s="7">
        <v>40.299999999999997</v>
      </c>
      <c r="W110" s="7">
        <v>59.7</v>
      </c>
      <c r="X110" t="str">
        <f>VLOOKUP(E110,'Transform table'!A:B,2,0)</f>
        <v>Deportes Quindio</v>
      </c>
      <c r="Y110" t="str">
        <f>VLOOKUP(F110,'Transform table'!A:B,2,0)</f>
        <v>Universitario Popayan</v>
      </c>
      <c r="Z110" t="str">
        <f t="shared" si="1"/>
        <v>24/07/2026Deportes QuindioUniversitario Popayan</v>
      </c>
      <c r="AA110" t="str">
        <f>VLOOKUP($Z110,'oddspedia-matches'!$A:$AD,AA$2,0)</f>
        <v>0 - 1</v>
      </c>
      <c r="AB110" t="str">
        <f>VLOOKUP($Z110,'oddspedia-matches'!$A:$AD,AB$2,0)</f>
        <v>Red</v>
      </c>
      <c r="AC110" t="str">
        <f>VLOOKUP($Z110,'oddspedia-matches'!$A:$AD,AC$2,0)</f>
        <v>Red</v>
      </c>
      <c r="AD110" t="str">
        <f>VLOOKUP($Z110,'oddspedia-matches'!$A:$AD,AD$2,0)</f>
        <v>Green</v>
      </c>
      <c r="AE110" t="str">
        <f>VLOOKUP($Z110,'oddspedia-matches'!$A:$AD,AE$2,0)</f>
        <v>Red</v>
      </c>
      <c r="AF110" t="str">
        <f>VLOOKUP($Z110,'oddspedia-matches'!$A:$AD,AF$2,0)</f>
        <v>Green</v>
      </c>
      <c r="AG110" t="str">
        <f>VLOOKUP($Z110,'oddspedia-matches'!$A:$AD,AG$2,0)</f>
        <v>Green</v>
      </c>
      <c r="AH110" t="str">
        <f>VLOOKUP($Z110,'oddspedia-matches'!$A:$AD,AH$2,0)</f>
        <v>Red</v>
      </c>
      <c r="AI110" t="str">
        <f>VLOOKUP($Z110,'oddspedia-matches'!$A:$AD,AI$2,0)</f>
        <v>Green</v>
      </c>
      <c r="AJ110" t="str">
        <f>VLOOKUP($Z110,'oddspedia-matches'!$A:$AD,AJ$2,0)</f>
        <v>Red</v>
      </c>
      <c r="AK110" t="str">
        <f>VLOOKUP($Z110,'oddspedia-matches'!$A:$AD,AK$2,0)</f>
        <v>Red</v>
      </c>
      <c r="AL110" t="str">
        <f>VLOOKUP($Z110,'oddspedia-matches'!$A:$AD,AL$2,0)</f>
        <v>Red</v>
      </c>
      <c r="AM110" t="str">
        <f>VLOOKUP($Z110,'oddspedia-matches'!$A:$AD,AM$2,0)</f>
        <v>Red</v>
      </c>
      <c r="AN110" t="str">
        <f>VLOOKUP($Z110,'oddspedia-matches'!$A:$AD,AN$2,0)</f>
        <v>Green</v>
      </c>
      <c r="AO110" t="str">
        <f>VLOOKUP($Z110,'oddspedia-matches'!$A:$AD,AO$2,0)</f>
        <v>Green</v>
      </c>
      <c r="AP110" t="str">
        <f>VLOOKUP($Z110,'oddspedia-matches'!$A:$AD,AP$2,0)</f>
        <v>Red</v>
      </c>
      <c r="AQ110" t="str">
        <f>VLOOKUP($Z110,'oddspedia-matches'!$A:$AD,AQ$2,0)</f>
        <v>Green</v>
      </c>
    </row>
    <row r="111" spans="2:43" x14ac:dyDescent="0.25">
      <c r="B111" s="17" t="s">
        <v>479</v>
      </c>
      <c r="C111" s="8" t="s">
        <v>122</v>
      </c>
      <c r="D111" s="18">
        <v>0.77083333333333337</v>
      </c>
      <c r="E111" s="8" t="s">
        <v>175</v>
      </c>
      <c r="F111" s="8" t="s">
        <v>176</v>
      </c>
      <c r="G111" s="19"/>
      <c r="H111" s="8">
        <v>46.3</v>
      </c>
      <c r="I111" s="8">
        <v>29.2</v>
      </c>
      <c r="J111" s="8">
        <v>24.5</v>
      </c>
      <c r="K111" s="8">
        <v>75.5</v>
      </c>
      <c r="L111" s="8">
        <v>53.7</v>
      </c>
      <c r="M111" s="8">
        <v>70.8</v>
      </c>
      <c r="N111" s="8">
        <v>31.9</v>
      </c>
      <c r="O111" s="8">
        <v>47</v>
      </c>
      <c r="P111" s="8">
        <v>21.1</v>
      </c>
      <c r="Q111" s="8">
        <v>63.8</v>
      </c>
      <c r="R111" s="8">
        <v>70.599999999999994</v>
      </c>
      <c r="S111" s="8">
        <v>43.3</v>
      </c>
      <c r="T111" s="8">
        <v>56.7</v>
      </c>
      <c r="U111" s="8">
        <v>62.5</v>
      </c>
      <c r="V111" s="8">
        <v>48.8</v>
      </c>
      <c r="W111" s="8">
        <v>51.2</v>
      </c>
      <c r="X111" t="str">
        <f>VLOOKUP(E111,'Transform table'!A:B,2,0)</f>
        <v>Cerro Porteno</v>
      </c>
      <c r="Y111" t="str">
        <f>VLOOKUP(F111,'Transform table'!A:B,2,0)</f>
        <v>Sportivo Trinidense</v>
      </c>
      <c r="Z111" t="str">
        <f t="shared" si="1"/>
        <v>24/07/2026Cerro PortenoSportivo Trinidense</v>
      </c>
      <c r="AA111" t="str">
        <f>VLOOKUP($Z111,'oddspedia-matches'!$A:$AD,AA$2,0)</f>
        <v>1 - 2</v>
      </c>
      <c r="AB111" t="str">
        <f>VLOOKUP($Z111,'oddspedia-matches'!$A:$AD,AB$2,0)</f>
        <v>Red</v>
      </c>
      <c r="AC111" t="str">
        <f>VLOOKUP($Z111,'oddspedia-matches'!$A:$AD,AC$2,0)</f>
        <v>Red</v>
      </c>
      <c r="AD111" t="str">
        <f>VLOOKUP($Z111,'oddspedia-matches'!$A:$AD,AD$2,0)</f>
        <v>Green</v>
      </c>
      <c r="AE111" t="str">
        <f>VLOOKUP($Z111,'oddspedia-matches'!$A:$AD,AE$2,0)</f>
        <v>Red</v>
      </c>
      <c r="AF111" t="str">
        <f>VLOOKUP($Z111,'oddspedia-matches'!$A:$AD,AF$2,0)</f>
        <v>Green</v>
      </c>
      <c r="AG111" t="str">
        <f>VLOOKUP($Z111,'oddspedia-matches'!$A:$AD,AG$2,0)</f>
        <v>Green</v>
      </c>
      <c r="AH111" t="str">
        <f>VLOOKUP($Z111,'oddspedia-matches'!$A:$AD,AH$2,0)</f>
        <v>Green</v>
      </c>
      <c r="AI111" t="str">
        <f>VLOOKUP($Z111,'oddspedia-matches'!$A:$AD,AI$2,0)</f>
        <v>Red</v>
      </c>
      <c r="AJ111" t="str">
        <f>VLOOKUP($Z111,'oddspedia-matches'!$A:$AD,AJ$2,0)</f>
        <v>Red</v>
      </c>
      <c r="AK111" t="str">
        <f>VLOOKUP($Z111,'oddspedia-matches'!$A:$AD,AK$2,0)</f>
        <v>Green</v>
      </c>
      <c r="AL111" t="str">
        <f>VLOOKUP($Z111,'oddspedia-matches'!$A:$AD,AL$2,0)</f>
        <v>Green</v>
      </c>
      <c r="AM111" t="str">
        <f>VLOOKUP($Z111,'oddspedia-matches'!$A:$AD,AM$2,0)</f>
        <v>Green</v>
      </c>
      <c r="AN111" t="str">
        <f>VLOOKUP($Z111,'oddspedia-matches'!$A:$AD,AN$2,0)</f>
        <v>Red</v>
      </c>
      <c r="AO111" t="str">
        <f>VLOOKUP($Z111,'oddspedia-matches'!$A:$AD,AO$2,0)</f>
        <v>Green</v>
      </c>
      <c r="AP111" t="str">
        <f>VLOOKUP($Z111,'oddspedia-matches'!$A:$AD,AP$2,0)</f>
        <v>Green</v>
      </c>
      <c r="AQ111" t="str">
        <f>VLOOKUP($Z111,'oddspedia-matches'!$A:$AD,AQ$2,0)</f>
        <v>Red</v>
      </c>
    </row>
    <row r="112" spans="2:43" x14ac:dyDescent="0.25">
      <c r="B112" s="9" t="s">
        <v>470</v>
      </c>
      <c r="C112" s="7" t="s">
        <v>122</v>
      </c>
      <c r="D112" s="20">
        <v>0.79166666666666663</v>
      </c>
      <c r="E112" s="7" t="s">
        <v>177</v>
      </c>
      <c r="F112" s="7" t="s">
        <v>178</v>
      </c>
      <c r="G112" s="21"/>
      <c r="H112" s="7">
        <v>43.9</v>
      </c>
      <c r="I112" s="7">
        <v>31</v>
      </c>
      <c r="J112" s="7">
        <v>25.1</v>
      </c>
      <c r="K112" s="7">
        <v>74.900000000000006</v>
      </c>
      <c r="L112" s="7">
        <v>56.1</v>
      </c>
      <c r="M112" s="7">
        <v>69</v>
      </c>
      <c r="N112" s="7">
        <v>28.5</v>
      </c>
      <c r="O112" s="7">
        <v>46</v>
      </c>
      <c r="P112" s="7">
        <v>25.5</v>
      </c>
      <c r="Q112" s="7">
        <v>65.900000000000006</v>
      </c>
      <c r="R112" s="7">
        <v>65.400000000000006</v>
      </c>
      <c r="S112" s="7">
        <v>37.299999999999997</v>
      </c>
      <c r="T112" s="7">
        <v>62.7</v>
      </c>
      <c r="U112" s="7">
        <v>68.099999999999994</v>
      </c>
      <c r="V112" s="7">
        <v>44.3</v>
      </c>
      <c r="W112" s="7">
        <v>55.7</v>
      </c>
      <c r="X112" t="str">
        <f>VLOOKUP(E112,'Transform table'!A:B,2,0)</f>
        <v>Racing Avellaneda</v>
      </c>
      <c r="Y112" t="str">
        <f>VLOOKUP(F112,'Transform table'!A:B,2,0)</f>
        <v>Gimnasia La Plata</v>
      </c>
      <c r="Z112" t="str">
        <f t="shared" si="1"/>
        <v>24/07/2026Racing AvellanedaGimnasia La Plata</v>
      </c>
      <c r="AA112" t="str">
        <f>VLOOKUP($Z112,'oddspedia-matches'!$A:$AD,AA$2,0)</f>
        <v>2 - 1</v>
      </c>
      <c r="AB112" t="str">
        <f>VLOOKUP($Z112,'oddspedia-matches'!$A:$AD,AB$2,0)</f>
        <v>Green</v>
      </c>
      <c r="AC112" t="str">
        <f>VLOOKUP($Z112,'oddspedia-matches'!$A:$AD,AC$2,0)</f>
        <v>Red</v>
      </c>
      <c r="AD112" t="str">
        <f>VLOOKUP($Z112,'oddspedia-matches'!$A:$AD,AD$2,0)</f>
        <v>Red</v>
      </c>
      <c r="AE112" t="str">
        <f>VLOOKUP($Z112,'oddspedia-matches'!$A:$AD,AE$2,0)</f>
        <v>Green</v>
      </c>
      <c r="AF112" t="str">
        <f>VLOOKUP($Z112,'oddspedia-matches'!$A:$AD,AF$2,0)</f>
        <v>Red</v>
      </c>
      <c r="AG112" t="str">
        <f>VLOOKUP($Z112,'oddspedia-matches'!$A:$AD,AG$2,0)</f>
        <v>Green</v>
      </c>
      <c r="AH112" t="str">
        <f>VLOOKUP($Z112,'oddspedia-matches'!$A:$AD,AH$2,0)</f>
        <v>Red</v>
      </c>
      <c r="AI112" t="str">
        <f>VLOOKUP($Z112,'oddspedia-matches'!$A:$AD,AI$2,0)</f>
        <v>Green</v>
      </c>
      <c r="AJ112" t="str">
        <f>VLOOKUP($Z112,'oddspedia-matches'!$A:$AD,AJ$2,0)</f>
        <v>Red</v>
      </c>
      <c r="AK112" t="str">
        <f>VLOOKUP($Z112,'oddspedia-matches'!$A:$AD,AK$2,0)</f>
        <v>Green</v>
      </c>
      <c r="AL112" t="str">
        <f>VLOOKUP($Z112,'oddspedia-matches'!$A:$AD,AL$2,0)</f>
        <v>Green</v>
      </c>
      <c r="AM112" t="str">
        <f>VLOOKUP($Z112,'oddspedia-matches'!$A:$AD,AM$2,0)</f>
        <v>Green</v>
      </c>
      <c r="AN112" t="str">
        <f>VLOOKUP($Z112,'oddspedia-matches'!$A:$AD,AN$2,0)</f>
        <v>Red</v>
      </c>
      <c r="AO112" t="str">
        <f>VLOOKUP($Z112,'oddspedia-matches'!$A:$AD,AO$2,0)</f>
        <v>Green</v>
      </c>
      <c r="AP112" t="str">
        <f>VLOOKUP($Z112,'oddspedia-matches'!$A:$AD,AP$2,0)</f>
        <v>Green</v>
      </c>
      <c r="AQ112" t="str">
        <f>VLOOKUP($Z112,'oddspedia-matches'!$A:$AD,AQ$2,0)</f>
        <v>Red</v>
      </c>
    </row>
    <row r="113" spans="2:43" x14ac:dyDescent="0.25">
      <c r="B113" s="17" t="s">
        <v>470</v>
      </c>
      <c r="C113" s="8" t="s">
        <v>122</v>
      </c>
      <c r="D113" s="18">
        <v>0.79166666666666663</v>
      </c>
      <c r="E113" s="8" t="s">
        <v>179</v>
      </c>
      <c r="F113" s="8" t="s">
        <v>180</v>
      </c>
      <c r="G113" s="19"/>
      <c r="H113" s="8">
        <v>44.7</v>
      </c>
      <c r="I113" s="8">
        <v>32.1</v>
      </c>
      <c r="J113" s="8">
        <v>23.2</v>
      </c>
      <c r="K113" s="8">
        <v>76.8</v>
      </c>
      <c r="L113" s="8">
        <v>55.3</v>
      </c>
      <c r="M113" s="8">
        <v>67.900000000000006</v>
      </c>
      <c r="N113" s="8">
        <v>23.7</v>
      </c>
      <c r="O113" s="8">
        <v>53</v>
      </c>
      <c r="P113" s="8">
        <v>23.3</v>
      </c>
      <c r="Q113" s="8">
        <v>55.5</v>
      </c>
      <c r="R113" s="8">
        <v>61</v>
      </c>
      <c r="S113" s="8">
        <v>32.6</v>
      </c>
      <c r="T113" s="8">
        <v>67.400000000000006</v>
      </c>
      <c r="U113" s="8">
        <v>72.5</v>
      </c>
      <c r="V113" s="8">
        <v>39.9</v>
      </c>
      <c r="W113" s="8">
        <v>60.1</v>
      </c>
      <c r="X113" t="str">
        <f>VLOOKUP(E113,'Transform table'!A:B,2,0)</f>
        <v>Velez Sarsfield</v>
      </c>
      <c r="Y113" t="str">
        <f>VLOOKUP(F113,'Transform table'!A:B,2,0)</f>
        <v>Instituto de Cordoba</v>
      </c>
      <c r="Z113" t="str">
        <f t="shared" si="1"/>
        <v>24/07/2026Velez SarsfieldInstituto de Cordoba</v>
      </c>
      <c r="AA113" t="str">
        <f>VLOOKUP($Z113,'oddspedia-matches'!$A:$AD,AA$2,0)</f>
        <v>1 - 0</v>
      </c>
      <c r="AB113" t="str">
        <f>VLOOKUP($Z113,'oddspedia-matches'!$A:$AD,AB$2,0)</f>
        <v>Green</v>
      </c>
      <c r="AC113" t="str">
        <f>VLOOKUP($Z113,'oddspedia-matches'!$A:$AD,AC$2,0)</f>
        <v>Red</v>
      </c>
      <c r="AD113" t="str">
        <f>VLOOKUP($Z113,'oddspedia-matches'!$A:$AD,AD$2,0)</f>
        <v>Red</v>
      </c>
      <c r="AE113" t="str">
        <f>VLOOKUP($Z113,'oddspedia-matches'!$A:$AD,AE$2,0)</f>
        <v>Green</v>
      </c>
      <c r="AF113" t="str">
        <f>VLOOKUP($Z113,'oddspedia-matches'!$A:$AD,AF$2,0)</f>
        <v>Red</v>
      </c>
      <c r="AG113" t="str">
        <f>VLOOKUP($Z113,'oddspedia-matches'!$A:$AD,AG$2,0)</f>
        <v>Green</v>
      </c>
      <c r="AH113" t="str">
        <f>VLOOKUP($Z113,'oddspedia-matches'!$A:$AD,AH$2,0)</f>
        <v>Green</v>
      </c>
      <c r="AI113" t="str">
        <f>VLOOKUP($Z113,'oddspedia-matches'!$A:$AD,AI$2,0)</f>
        <v>Red</v>
      </c>
      <c r="AJ113" t="str">
        <f>VLOOKUP($Z113,'oddspedia-matches'!$A:$AD,AJ$2,0)</f>
        <v>Red</v>
      </c>
      <c r="AK113" t="str">
        <f>VLOOKUP($Z113,'oddspedia-matches'!$A:$AD,AK$2,0)</f>
        <v>Green</v>
      </c>
      <c r="AL113" t="str">
        <f>VLOOKUP($Z113,'oddspedia-matches'!$A:$AD,AL$2,0)</f>
        <v>Red</v>
      </c>
      <c r="AM113" t="str">
        <f>VLOOKUP($Z113,'oddspedia-matches'!$A:$AD,AM$2,0)</f>
        <v>Red</v>
      </c>
      <c r="AN113" t="str">
        <f>VLOOKUP($Z113,'oddspedia-matches'!$A:$AD,AN$2,0)</f>
        <v>Green</v>
      </c>
      <c r="AO113" t="str">
        <f>VLOOKUP($Z113,'oddspedia-matches'!$A:$AD,AO$2,0)</f>
        <v>Green</v>
      </c>
      <c r="AP113" t="str">
        <f>VLOOKUP($Z113,'oddspedia-matches'!$A:$AD,AP$2,0)</f>
        <v>Red</v>
      </c>
      <c r="AQ113" t="str">
        <f>VLOOKUP($Z113,'oddspedia-matches'!$A:$AD,AQ$2,0)</f>
        <v>Green</v>
      </c>
    </row>
    <row r="114" spans="2:43" x14ac:dyDescent="0.25">
      <c r="B114" s="9" t="s">
        <v>484</v>
      </c>
      <c r="C114" s="7" t="s">
        <v>122</v>
      </c>
      <c r="D114" s="20">
        <v>0.79166666666666663</v>
      </c>
      <c r="E114" s="7" t="s">
        <v>181</v>
      </c>
      <c r="F114" s="7" t="s">
        <v>182</v>
      </c>
      <c r="G114" s="21"/>
      <c r="H114" s="7">
        <v>46.3</v>
      </c>
      <c r="I114" s="7">
        <v>25.9</v>
      </c>
      <c r="J114" s="7">
        <v>27.8</v>
      </c>
      <c r="K114" s="7">
        <v>72.2</v>
      </c>
      <c r="L114" s="7">
        <v>53.7</v>
      </c>
      <c r="M114" s="7">
        <v>74.099999999999994</v>
      </c>
      <c r="N114" s="7">
        <v>23.2</v>
      </c>
      <c r="O114" s="7">
        <v>44.9</v>
      </c>
      <c r="P114" s="7">
        <v>31.9</v>
      </c>
      <c r="Q114" s="7">
        <v>67.5</v>
      </c>
      <c r="R114" s="7">
        <v>84.5</v>
      </c>
      <c r="S114" s="7">
        <v>62.9</v>
      </c>
      <c r="T114" s="7">
        <v>37.1</v>
      </c>
      <c r="U114" s="7">
        <v>43</v>
      </c>
      <c r="V114" s="7">
        <v>64.7</v>
      </c>
      <c r="W114" s="7">
        <v>35.299999999999997</v>
      </c>
      <c r="X114" t="str">
        <f>VLOOKUP(E114,'Transform table'!A:B,2,0)</f>
        <v>HFX Wanderers</v>
      </c>
      <c r="Y114" t="str">
        <f>VLOOKUP(F114,'Transform table'!A:B,2,0)</f>
        <v>Supra du Quebec</v>
      </c>
      <c r="Z114" t="str">
        <f t="shared" si="1"/>
        <v>24/07/2026HFX WanderersSupra du Quebec</v>
      </c>
      <c r="AA114" t="str">
        <f>VLOOKUP($Z114,'oddspedia-matches'!$A:$AD,AA$2,0)</f>
        <v>2 - 3</v>
      </c>
      <c r="AB114" t="str">
        <f>VLOOKUP($Z114,'oddspedia-matches'!$A:$AD,AB$2,0)</f>
        <v>Red</v>
      </c>
      <c r="AC114" t="str">
        <f>VLOOKUP($Z114,'oddspedia-matches'!$A:$AD,AC$2,0)</f>
        <v>Red</v>
      </c>
      <c r="AD114" t="str">
        <f>VLOOKUP($Z114,'oddspedia-matches'!$A:$AD,AD$2,0)</f>
        <v>Green</v>
      </c>
      <c r="AE114" t="str">
        <f>VLOOKUP($Z114,'oddspedia-matches'!$A:$AD,AE$2,0)</f>
        <v>Red</v>
      </c>
      <c r="AF114" t="str">
        <f>VLOOKUP($Z114,'oddspedia-matches'!$A:$AD,AF$2,0)</f>
        <v>Green</v>
      </c>
      <c r="AG114" t="str">
        <f>VLOOKUP($Z114,'oddspedia-matches'!$A:$AD,AG$2,0)</f>
        <v>Green</v>
      </c>
      <c r="AH114" t="str">
        <f>VLOOKUP($Z114,'oddspedia-matches'!$A:$AD,AH$2,0)</f>
        <v>Green</v>
      </c>
      <c r="AI114" t="str">
        <f>VLOOKUP($Z114,'oddspedia-matches'!$A:$AD,AI$2,0)</f>
        <v>Red</v>
      </c>
      <c r="AJ114" t="str">
        <f>VLOOKUP($Z114,'oddspedia-matches'!$A:$AD,AJ$2,0)</f>
        <v>Red</v>
      </c>
      <c r="AK114" t="str">
        <f>VLOOKUP($Z114,'oddspedia-matches'!$A:$AD,AK$2,0)</f>
        <v>Green</v>
      </c>
      <c r="AL114" t="str">
        <f>VLOOKUP($Z114,'oddspedia-matches'!$A:$AD,AL$2,0)</f>
        <v>Green</v>
      </c>
      <c r="AM114" t="str">
        <f>VLOOKUP($Z114,'oddspedia-matches'!$A:$AD,AM$2,0)</f>
        <v>Green</v>
      </c>
      <c r="AN114" t="str">
        <f>VLOOKUP($Z114,'oddspedia-matches'!$A:$AD,AN$2,0)</f>
        <v>Red</v>
      </c>
      <c r="AO114" t="str">
        <f>VLOOKUP($Z114,'oddspedia-matches'!$A:$AD,AO$2,0)</f>
        <v>Red</v>
      </c>
      <c r="AP114" t="str">
        <f>VLOOKUP($Z114,'oddspedia-matches'!$A:$AD,AP$2,0)</f>
        <v>Green</v>
      </c>
      <c r="AQ114" t="str">
        <f>VLOOKUP($Z114,'oddspedia-matches'!$A:$AD,AQ$2,0)</f>
        <v>Red</v>
      </c>
    </row>
    <row r="115" spans="2:43" x14ac:dyDescent="0.25">
      <c r="B115" s="17" t="s">
        <v>485</v>
      </c>
      <c r="C115" s="8" t="s">
        <v>122</v>
      </c>
      <c r="D115" s="18">
        <v>0.79166666666666663</v>
      </c>
      <c r="E115" s="8" t="s">
        <v>183</v>
      </c>
      <c r="F115" s="8" t="s">
        <v>184</v>
      </c>
      <c r="G115" s="19"/>
      <c r="H115" s="8">
        <v>36.1</v>
      </c>
      <c r="I115" s="8">
        <v>30.4</v>
      </c>
      <c r="J115" s="8">
        <v>33.4</v>
      </c>
      <c r="K115" s="8">
        <v>66.599999999999994</v>
      </c>
      <c r="L115" s="8">
        <v>63.9</v>
      </c>
      <c r="M115" s="8">
        <v>69.599999999999994</v>
      </c>
      <c r="N115" s="8">
        <v>26.1</v>
      </c>
      <c r="O115" s="8">
        <v>45.3</v>
      </c>
      <c r="P115" s="8">
        <v>28.6</v>
      </c>
      <c r="Q115" s="8">
        <v>67</v>
      </c>
      <c r="R115" s="8">
        <v>70.599999999999994</v>
      </c>
      <c r="S115" s="8">
        <v>43.2</v>
      </c>
      <c r="T115" s="8">
        <v>56.8</v>
      </c>
      <c r="U115" s="8">
        <v>62</v>
      </c>
      <c r="V115" s="8">
        <v>50.4</v>
      </c>
      <c r="W115" s="8">
        <v>49.6</v>
      </c>
      <c r="X115" t="str">
        <f>VLOOKUP(E115,'Transform table'!A:B,2,0)</f>
        <v>Union La Calera</v>
      </c>
      <c r="Y115" t="str">
        <f>VLOOKUP(F115,'Transform table'!A:B,2,0)</f>
        <v>Everton de Vina</v>
      </c>
      <c r="Z115" t="str">
        <f t="shared" si="1"/>
        <v>24/07/2026Union La CaleraEverton de Vina</v>
      </c>
      <c r="AA115" t="str">
        <f>VLOOKUP($Z115,'oddspedia-matches'!$A:$AD,AA$2,0)</f>
        <v xml:space="preserve"> - </v>
      </c>
      <c r="AB115" t="str">
        <f>VLOOKUP($Z115,'oddspedia-matches'!$A:$AD,AB$2,0)</f>
        <v>Red</v>
      </c>
      <c r="AC115" t="str">
        <f>VLOOKUP($Z115,'oddspedia-matches'!$A:$AD,AC$2,0)</f>
        <v>Green</v>
      </c>
      <c r="AD115" t="str">
        <f>VLOOKUP($Z115,'oddspedia-matches'!$A:$AD,AD$2,0)</f>
        <v>Red</v>
      </c>
      <c r="AE115" t="str">
        <f>VLOOKUP($Z115,'oddspedia-matches'!$A:$AD,AE$2,0)</f>
        <v>Green</v>
      </c>
      <c r="AF115" t="str">
        <f>VLOOKUP($Z115,'oddspedia-matches'!$A:$AD,AF$2,0)</f>
        <v>Green</v>
      </c>
      <c r="AG115" t="str">
        <f>VLOOKUP($Z115,'oddspedia-matches'!$A:$AD,AG$2,0)</f>
        <v>Red</v>
      </c>
      <c r="AH115" t="str">
        <f>VLOOKUP($Z115,'oddspedia-matches'!$A:$AD,AH$2,0)</f>
        <v>Red</v>
      </c>
      <c r="AI115" t="str">
        <f>VLOOKUP($Z115,'oddspedia-matches'!$A:$AD,AI$2,0)</f>
        <v>Green</v>
      </c>
      <c r="AJ115" t="str">
        <f>VLOOKUP($Z115,'oddspedia-matches'!$A:$AD,AJ$2,0)</f>
        <v>Red</v>
      </c>
      <c r="AK115" t="str">
        <f>VLOOKUP($Z115,'oddspedia-matches'!$A:$AD,AK$2,0)</f>
        <v>Red</v>
      </c>
      <c r="AL115" t="str">
        <f>VLOOKUP($Z115,'oddspedia-matches'!$A:$AD,AL$2,0)</f>
        <v>Red</v>
      </c>
      <c r="AM115" t="str">
        <f>VLOOKUP($Z115,'oddspedia-matches'!$A:$AD,AM$2,0)</f>
        <v>Red</v>
      </c>
      <c r="AN115" t="str">
        <f>VLOOKUP($Z115,'oddspedia-matches'!$A:$AD,AN$2,0)</f>
        <v>Green</v>
      </c>
      <c r="AO115" t="str">
        <f>VLOOKUP($Z115,'oddspedia-matches'!$A:$AD,AO$2,0)</f>
        <v>Green</v>
      </c>
      <c r="AP115" t="str">
        <f>VLOOKUP($Z115,'oddspedia-matches'!$A:$AD,AP$2,0)</f>
        <v>Red</v>
      </c>
      <c r="AQ115" t="str">
        <f>VLOOKUP($Z115,'oddspedia-matches'!$A:$AD,AQ$2,0)</f>
        <v>Green</v>
      </c>
    </row>
    <row r="116" spans="2:43" x14ac:dyDescent="0.25">
      <c r="B116" s="9" t="s">
        <v>486</v>
      </c>
      <c r="C116" s="7" t="s">
        <v>122</v>
      </c>
      <c r="D116" s="20">
        <v>0.8125</v>
      </c>
      <c r="E116" s="7" t="s">
        <v>185</v>
      </c>
      <c r="F116" s="7" t="s">
        <v>186</v>
      </c>
      <c r="G116" s="21"/>
      <c r="H116" s="7">
        <v>55.7</v>
      </c>
      <c r="I116" s="7">
        <v>25.9</v>
      </c>
      <c r="J116" s="7">
        <v>18.399999999999999</v>
      </c>
      <c r="K116" s="7">
        <v>81.599999999999994</v>
      </c>
      <c r="L116" s="7">
        <v>44.3</v>
      </c>
      <c r="M116" s="7">
        <v>74.099999999999994</v>
      </c>
      <c r="N116" s="7">
        <v>45.9</v>
      </c>
      <c r="O116" s="7">
        <v>38.4</v>
      </c>
      <c r="P116" s="7">
        <v>15.7</v>
      </c>
      <c r="Q116" s="7">
        <v>73.900000000000006</v>
      </c>
      <c r="R116" s="7">
        <v>75.5</v>
      </c>
      <c r="S116" s="7">
        <v>49.7</v>
      </c>
      <c r="T116" s="7">
        <v>50.3</v>
      </c>
      <c r="U116" s="7">
        <v>57.5</v>
      </c>
      <c r="V116" s="7">
        <v>50.6</v>
      </c>
      <c r="W116" s="7">
        <v>49.4</v>
      </c>
      <c r="X116" t="str">
        <f>VLOOKUP(E116,'Transform table'!A:B,2,0)</f>
        <v>Nacional De Football</v>
      </c>
      <c r="Y116" t="str">
        <f>VLOOKUP(F116,'Transform table'!A:B,2,0)</f>
        <v>Club Atletico Progreso</v>
      </c>
      <c r="Z116" t="str">
        <f t="shared" si="1"/>
        <v>24/07/2026Nacional De FootballClub Atletico Progreso</v>
      </c>
      <c r="AA116" t="str">
        <f>VLOOKUP($Z116,'oddspedia-matches'!$A:$AD,AA$2,0)</f>
        <v xml:space="preserve"> - </v>
      </c>
      <c r="AB116" t="str">
        <f>VLOOKUP($Z116,'oddspedia-matches'!$A:$AD,AB$2,0)</f>
        <v>Red</v>
      </c>
      <c r="AC116" t="str">
        <f>VLOOKUP($Z116,'oddspedia-matches'!$A:$AD,AC$2,0)</f>
        <v>Green</v>
      </c>
      <c r="AD116" t="str">
        <f>VLOOKUP($Z116,'oddspedia-matches'!$A:$AD,AD$2,0)</f>
        <v>Red</v>
      </c>
      <c r="AE116" t="str">
        <f>VLOOKUP($Z116,'oddspedia-matches'!$A:$AD,AE$2,0)</f>
        <v>Green</v>
      </c>
      <c r="AF116" t="str">
        <f>VLOOKUP($Z116,'oddspedia-matches'!$A:$AD,AF$2,0)</f>
        <v>Green</v>
      </c>
      <c r="AG116" t="str">
        <f>VLOOKUP($Z116,'oddspedia-matches'!$A:$AD,AG$2,0)</f>
        <v>Red</v>
      </c>
      <c r="AH116" t="str">
        <f>VLOOKUP($Z116,'oddspedia-matches'!$A:$AD,AH$2,0)</f>
        <v>Red</v>
      </c>
      <c r="AI116" t="str">
        <f>VLOOKUP($Z116,'oddspedia-matches'!$A:$AD,AI$2,0)</f>
        <v>Green</v>
      </c>
      <c r="AJ116" t="str">
        <f>VLOOKUP($Z116,'oddspedia-matches'!$A:$AD,AJ$2,0)</f>
        <v>Red</v>
      </c>
      <c r="AK116" t="str">
        <f>VLOOKUP($Z116,'oddspedia-matches'!$A:$AD,AK$2,0)</f>
        <v>Red</v>
      </c>
      <c r="AL116" t="str">
        <f>VLOOKUP($Z116,'oddspedia-matches'!$A:$AD,AL$2,0)</f>
        <v>Red</v>
      </c>
      <c r="AM116" t="str">
        <f>VLOOKUP($Z116,'oddspedia-matches'!$A:$AD,AM$2,0)</f>
        <v>Red</v>
      </c>
      <c r="AN116" t="str">
        <f>VLOOKUP($Z116,'oddspedia-matches'!$A:$AD,AN$2,0)</f>
        <v>Green</v>
      </c>
      <c r="AO116" t="str">
        <f>VLOOKUP($Z116,'oddspedia-matches'!$A:$AD,AO$2,0)</f>
        <v>Green</v>
      </c>
      <c r="AP116" t="str">
        <f>VLOOKUP($Z116,'oddspedia-matches'!$A:$AD,AP$2,0)</f>
        <v>Red</v>
      </c>
      <c r="AQ116" t="str">
        <f>VLOOKUP($Z116,'oddspedia-matches'!$A:$AD,AQ$2,0)</f>
        <v>Green</v>
      </c>
    </row>
    <row r="117" spans="2:43" x14ac:dyDescent="0.25">
      <c r="B117" s="17" t="s">
        <v>457</v>
      </c>
      <c r="C117" s="8" t="s">
        <v>122</v>
      </c>
      <c r="D117" s="18">
        <v>0.83333333333333337</v>
      </c>
      <c r="E117" s="8" t="s">
        <v>187</v>
      </c>
      <c r="F117" s="8" t="s">
        <v>188</v>
      </c>
      <c r="G117" s="19"/>
      <c r="H117" s="8">
        <v>55.2</v>
      </c>
      <c r="I117" s="8">
        <v>24.3</v>
      </c>
      <c r="J117" s="8">
        <v>20.5</v>
      </c>
      <c r="K117" s="8">
        <v>79.5</v>
      </c>
      <c r="L117" s="8">
        <v>44.8</v>
      </c>
      <c r="M117" s="8">
        <v>75.7</v>
      </c>
      <c r="N117" s="8">
        <v>43.6</v>
      </c>
      <c r="O117" s="8">
        <v>37.9</v>
      </c>
      <c r="P117" s="8">
        <v>18.5</v>
      </c>
      <c r="Q117" s="8">
        <v>75.8</v>
      </c>
      <c r="R117" s="8">
        <v>86.2</v>
      </c>
      <c r="S117" s="8">
        <v>66</v>
      </c>
      <c r="T117" s="8">
        <v>34</v>
      </c>
      <c r="U117" s="8">
        <v>40.700000000000003</v>
      </c>
      <c r="V117" s="8">
        <v>64.400000000000006</v>
      </c>
      <c r="W117" s="8">
        <v>35.6</v>
      </c>
      <c r="X117" t="e">
        <f>VLOOKUP(E117,'Transform table'!A:B,2,0)</f>
        <v>#N/A</v>
      </c>
      <c r="Y117" t="e">
        <f>VLOOKUP(F117,'Transform table'!A:B,2,0)</f>
        <v>#N/A</v>
      </c>
      <c r="Z117" t="e">
        <f t="shared" si="1"/>
        <v>#N/A</v>
      </c>
      <c r="AA117" t="e">
        <f>VLOOKUP($Z117,'oddspedia-matches'!$A:$AD,AA$2,0)</f>
        <v>#N/A</v>
      </c>
      <c r="AB117" t="e">
        <f>VLOOKUP($Z117,'oddspedia-matches'!$A:$AD,AB$2,0)</f>
        <v>#N/A</v>
      </c>
      <c r="AC117" t="e">
        <f>VLOOKUP($Z117,'oddspedia-matches'!$A:$AD,AC$2,0)</f>
        <v>#N/A</v>
      </c>
      <c r="AD117" t="e">
        <f>VLOOKUP($Z117,'oddspedia-matches'!$A:$AD,AD$2,0)</f>
        <v>#N/A</v>
      </c>
      <c r="AE117" t="e">
        <f>VLOOKUP($Z117,'oddspedia-matches'!$A:$AD,AE$2,0)</f>
        <v>#N/A</v>
      </c>
      <c r="AF117" t="e">
        <f>VLOOKUP($Z117,'oddspedia-matches'!$A:$AD,AF$2,0)</f>
        <v>#N/A</v>
      </c>
      <c r="AG117" t="e">
        <f>VLOOKUP($Z117,'oddspedia-matches'!$A:$AD,AG$2,0)</f>
        <v>#N/A</v>
      </c>
      <c r="AH117" t="e">
        <f>VLOOKUP($Z117,'oddspedia-matches'!$A:$AD,AH$2,0)</f>
        <v>#N/A</v>
      </c>
      <c r="AI117" t="e">
        <f>VLOOKUP($Z117,'oddspedia-matches'!$A:$AD,AI$2,0)</f>
        <v>#N/A</v>
      </c>
      <c r="AJ117" t="e">
        <f>VLOOKUP($Z117,'oddspedia-matches'!$A:$AD,AJ$2,0)</f>
        <v>#N/A</v>
      </c>
      <c r="AK117" t="e">
        <f>VLOOKUP($Z117,'oddspedia-matches'!$A:$AD,AK$2,0)</f>
        <v>#N/A</v>
      </c>
      <c r="AL117" t="e">
        <f>VLOOKUP($Z117,'oddspedia-matches'!$A:$AD,AL$2,0)</f>
        <v>#N/A</v>
      </c>
      <c r="AM117" t="e">
        <f>VLOOKUP($Z117,'oddspedia-matches'!$A:$AD,AM$2,0)</f>
        <v>#N/A</v>
      </c>
      <c r="AN117" t="e">
        <f>VLOOKUP($Z117,'oddspedia-matches'!$A:$AD,AN$2,0)</f>
        <v>#N/A</v>
      </c>
      <c r="AO117" t="e">
        <f>VLOOKUP($Z117,'oddspedia-matches'!$A:$AD,AO$2,0)</f>
        <v>#N/A</v>
      </c>
      <c r="AP117" t="e">
        <f>VLOOKUP($Z117,'oddspedia-matches'!$A:$AD,AP$2,0)</f>
        <v>#N/A</v>
      </c>
      <c r="AQ117" t="e">
        <f>VLOOKUP($Z117,'oddspedia-matches'!$A:$AD,AQ$2,0)</f>
        <v>#N/A</v>
      </c>
    </row>
    <row r="118" spans="2:43" x14ac:dyDescent="0.25">
      <c r="B118" s="9" t="s">
        <v>483</v>
      </c>
      <c r="C118" s="7" t="s">
        <v>122</v>
      </c>
      <c r="D118" s="20">
        <v>0.83333333333333337</v>
      </c>
      <c r="E118" s="7" t="s">
        <v>189</v>
      </c>
      <c r="F118" s="7" t="s">
        <v>190</v>
      </c>
      <c r="G118" s="21"/>
      <c r="H118" s="7">
        <v>54.3</v>
      </c>
      <c r="I118" s="7">
        <v>29.8</v>
      </c>
      <c r="J118" s="7">
        <v>15.9</v>
      </c>
      <c r="K118" s="7">
        <v>84.1</v>
      </c>
      <c r="L118" s="7">
        <v>45.7</v>
      </c>
      <c r="M118" s="7">
        <v>70.2</v>
      </c>
      <c r="N118" s="7">
        <v>41.3</v>
      </c>
      <c r="O118" s="7">
        <v>45.6</v>
      </c>
      <c r="P118" s="7">
        <v>13</v>
      </c>
      <c r="Q118" s="7">
        <v>63</v>
      </c>
      <c r="R118" s="7">
        <v>60.2</v>
      </c>
      <c r="S118" s="7">
        <v>32</v>
      </c>
      <c r="T118" s="7">
        <v>68</v>
      </c>
      <c r="U118" s="7">
        <v>74.5</v>
      </c>
      <c r="V118" s="7">
        <v>35.4</v>
      </c>
      <c r="W118" s="7">
        <v>64.599999999999994</v>
      </c>
      <c r="X118" t="str">
        <f>VLOOKUP(E118,'Transform table'!A:B,2,0)</f>
        <v>Tigres FC</v>
      </c>
      <c r="Y118" t="str">
        <f>VLOOKUP(F118,'Transform table'!A:B,2,0)</f>
        <v>Leones FC</v>
      </c>
      <c r="Z118" t="str">
        <f t="shared" si="1"/>
        <v>24/07/2026Tigres FCLeones FC</v>
      </c>
      <c r="AA118" t="str">
        <f>VLOOKUP($Z118,'oddspedia-matches'!$A:$AD,AA$2,0)</f>
        <v>0 - 1</v>
      </c>
      <c r="AB118" t="str">
        <f>VLOOKUP($Z118,'oddspedia-matches'!$A:$AD,AB$2,0)</f>
        <v>Red</v>
      </c>
      <c r="AC118" t="str">
        <f>VLOOKUP($Z118,'oddspedia-matches'!$A:$AD,AC$2,0)</f>
        <v>Red</v>
      </c>
      <c r="AD118" t="str">
        <f>VLOOKUP($Z118,'oddspedia-matches'!$A:$AD,AD$2,0)</f>
        <v>Green</v>
      </c>
      <c r="AE118" t="str">
        <f>VLOOKUP($Z118,'oddspedia-matches'!$A:$AD,AE$2,0)</f>
        <v>Red</v>
      </c>
      <c r="AF118" t="str">
        <f>VLOOKUP($Z118,'oddspedia-matches'!$A:$AD,AF$2,0)</f>
        <v>Green</v>
      </c>
      <c r="AG118" t="str">
        <f>VLOOKUP($Z118,'oddspedia-matches'!$A:$AD,AG$2,0)</f>
        <v>Green</v>
      </c>
      <c r="AH118" t="str">
        <f>VLOOKUP($Z118,'oddspedia-matches'!$A:$AD,AH$2,0)</f>
        <v>Red</v>
      </c>
      <c r="AI118" t="str">
        <f>VLOOKUP($Z118,'oddspedia-matches'!$A:$AD,AI$2,0)</f>
        <v>Red</v>
      </c>
      <c r="AJ118" t="str">
        <f>VLOOKUP($Z118,'oddspedia-matches'!$A:$AD,AJ$2,0)</f>
        <v>Green</v>
      </c>
      <c r="AK118" t="str">
        <f>VLOOKUP($Z118,'oddspedia-matches'!$A:$AD,AK$2,0)</f>
        <v>Green</v>
      </c>
      <c r="AL118" t="str">
        <f>VLOOKUP($Z118,'oddspedia-matches'!$A:$AD,AL$2,0)</f>
        <v>Red</v>
      </c>
      <c r="AM118" t="str">
        <f>VLOOKUP($Z118,'oddspedia-matches'!$A:$AD,AM$2,0)</f>
        <v>Red</v>
      </c>
      <c r="AN118" t="str">
        <f>VLOOKUP($Z118,'oddspedia-matches'!$A:$AD,AN$2,0)</f>
        <v>Green</v>
      </c>
      <c r="AO118" t="str">
        <f>VLOOKUP($Z118,'oddspedia-matches'!$A:$AD,AO$2,0)</f>
        <v>Green</v>
      </c>
      <c r="AP118" t="str">
        <f>VLOOKUP($Z118,'oddspedia-matches'!$A:$AD,AP$2,0)</f>
        <v>Red</v>
      </c>
      <c r="AQ118" t="str">
        <f>VLOOKUP($Z118,'oddspedia-matches'!$A:$AD,AQ$2,0)</f>
        <v>Green</v>
      </c>
    </row>
    <row r="119" spans="2:43" x14ac:dyDescent="0.25">
      <c r="B119" s="17" t="s">
        <v>466</v>
      </c>
      <c r="C119" s="8" t="s">
        <v>122</v>
      </c>
      <c r="D119" s="18">
        <v>0.83333333333333337</v>
      </c>
      <c r="E119" s="8" t="s">
        <v>191</v>
      </c>
      <c r="F119" s="8" t="s">
        <v>192</v>
      </c>
      <c r="G119" s="19"/>
      <c r="H119" s="8">
        <v>42.3</v>
      </c>
      <c r="I119" s="8">
        <v>25.3</v>
      </c>
      <c r="J119" s="8">
        <v>32.4</v>
      </c>
      <c r="K119" s="8">
        <v>67.599999999999994</v>
      </c>
      <c r="L119" s="8">
        <v>57.7</v>
      </c>
      <c r="M119" s="8">
        <v>74.7</v>
      </c>
      <c r="N119" s="8">
        <v>36</v>
      </c>
      <c r="O119" s="8">
        <v>33.700000000000003</v>
      </c>
      <c r="P119" s="8">
        <v>30.3</v>
      </c>
      <c r="Q119" s="8">
        <v>84.8</v>
      </c>
      <c r="R119" s="8">
        <v>89.8</v>
      </c>
      <c r="S119" s="8">
        <v>72.599999999999994</v>
      </c>
      <c r="T119" s="8">
        <v>27.4</v>
      </c>
      <c r="U119" s="8">
        <v>32.6</v>
      </c>
      <c r="V119" s="8">
        <v>72.900000000000006</v>
      </c>
      <c r="W119" s="8">
        <v>27.1</v>
      </c>
      <c r="X119" t="str">
        <f>VLOOKUP(E119,'Transform table'!A:B,2,0)</f>
        <v>New York Red Bulls II</v>
      </c>
      <c r="Y119" t="str">
        <f>VLOOKUP(F119,'Transform table'!A:B,2,0)</f>
        <v>Crown Legacy</v>
      </c>
      <c r="Z119" t="str">
        <f t="shared" si="1"/>
        <v>24/07/2026New York Red Bulls IICrown Legacy</v>
      </c>
      <c r="AA119" t="str">
        <f>VLOOKUP($Z119,'oddspedia-matches'!$A:$AD,AA$2,0)</f>
        <v>0 - 3</v>
      </c>
      <c r="AB119" t="str">
        <f>VLOOKUP($Z119,'oddspedia-matches'!$A:$AD,AB$2,0)</f>
        <v>Red</v>
      </c>
      <c r="AC119" t="str">
        <f>VLOOKUP($Z119,'oddspedia-matches'!$A:$AD,AC$2,0)</f>
        <v>Red</v>
      </c>
      <c r="AD119" t="str">
        <f>VLOOKUP($Z119,'oddspedia-matches'!$A:$AD,AD$2,0)</f>
        <v>Green</v>
      </c>
      <c r="AE119" t="str">
        <f>VLOOKUP($Z119,'oddspedia-matches'!$A:$AD,AE$2,0)</f>
        <v>Red</v>
      </c>
      <c r="AF119" t="str">
        <f>VLOOKUP($Z119,'oddspedia-matches'!$A:$AD,AF$2,0)</f>
        <v>Green</v>
      </c>
      <c r="AG119" t="str">
        <f>VLOOKUP($Z119,'oddspedia-matches'!$A:$AD,AG$2,0)</f>
        <v>Green</v>
      </c>
      <c r="AH119" t="str">
        <f>VLOOKUP($Z119,'oddspedia-matches'!$A:$AD,AH$2,0)</f>
        <v>Red</v>
      </c>
      <c r="AI119" t="str">
        <f>VLOOKUP($Z119,'oddspedia-matches'!$A:$AD,AI$2,0)</f>
        <v>Green</v>
      </c>
      <c r="AJ119" t="str">
        <f>VLOOKUP($Z119,'oddspedia-matches'!$A:$AD,AJ$2,0)</f>
        <v>Red</v>
      </c>
      <c r="AK119" t="str">
        <f>VLOOKUP($Z119,'oddspedia-matches'!$A:$AD,AK$2,0)</f>
        <v>Red</v>
      </c>
      <c r="AL119" t="str">
        <f>VLOOKUP($Z119,'oddspedia-matches'!$A:$AD,AL$2,0)</f>
        <v>Green</v>
      </c>
      <c r="AM119" t="str">
        <f>VLOOKUP($Z119,'oddspedia-matches'!$A:$AD,AM$2,0)</f>
        <v>Green</v>
      </c>
      <c r="AN119" t="str">
        <f>VLOOKUP($Z119,'oddspedia-matches'!$A:$AD,AN$2,0)</f>
        <v>Red</v>
      </c>
      <c r="AO119" t="str">
        <f>VLOOKUP($Z119,'oddspedia-matches'!$A:$AD,AO$2,0)</f>
        <v>Green</v>
      </c>
      <c r="AP119" t="str">
        <f>VLOOKUP($Z119,'oddspedia-matches'!$A:$AD,AP$2,0)</f>
        <v>Red</v>
      </c>
      <c r="AQ119" t="str">
        <f>VLOOKUP($Z119,'oddspedia-matches'!$A:$AD,AQ$2,0)</f>
        <v>Green</v>
      </c>
    </row>
    <row r="120" spans="2:43" x14ac:dyDescent="0.25">
      <c r="B120" s="9" t="s">
        <v>487</v>
      </c>
      <c r="C120" s="7" t="s">
        <v>122</v>
      </c>
      <c r="D120" s="20">
        <v>0.84027777777777779</v>
      </c>
      <c r="E120" s="7" t="s">
        <v>193</v>
      </c>
      <c r="F120" s="7" t="s">
        <v>194</v>
      </c>
      <c r="G120" s="21"/>
      <c r="H120" s="7">
        <v>50</v>
      </c>
      <c r="I120" s="7">
        <v>29.5</v>
      </c>
      <c r="J120" s="7">
        <v>20.5</v>
      </c>
      <c r="K120" s="7">
        <v>79.5</v>
      </c>
      <c r="L120" s="7">
        <v>50</v>
      </c>
      <c r="M120" s="7">
        <v>70.5</v>
      </c>
      <c r="N120" s="7" t="s">
        <v>20</v>
      </c>
      <c r="O120" s="7" t="s">
        <v>20</v>
      </c>
      <c r="P120" s="7" t="s">
        <v>20</v>
      </c>
      <c r="Q120" s="7" t="s">
        <v>20</v>
      </c>
      <c r="R120" s="7">
        <v>66.400000000000006</v>
      </c>
      <c r="S120" s="7">
        <v>38.4</v>
      </c>
      <c r="T120" s="7">
        <v>61.6</v>
      </c>
      <c r="U120" s="7">
        <v>67.7</v>
      </c>
      <c r="V120" s="7">
        <v>43.3</v>
      </c>
      <c r="W120" s="7">
        <v>56.7</v>
      </c>
      <c r="X120" t="str">
        <f>VLOOKUP(E120,'Transform table'!A:B,2,0)</f>
        <v>Llaneros</v>
      </c>
      <c r="Y120" t="str">
        <f>VLOOKUP(F120,'Transform table'!A:B,2,0)</f>
        <v>Deportivo Pereira</v>
      </c>
      <c r="Z120" t="str">
        <f t="shared" si="1"/>
        <v>24/07/2026LlanerosDeportivo Pereira</v>
      </c>
      <c r="AA120" t="str">
        <f>VLOOKUP($Z120,'oddspedia-matches'!$A:$AD,AA$2,0)</f>
        <v>1 - 0</v>
      </c>
      <c r="AB120" t="str">
        <f>VLOOKUP($Z120,'oddspedia-matches'!$A:$AD,AB$2,0)</f>
        <v>Green</v>
      </c>
      <c r="AC120" t="str">
        <f>VLOOKUP($Z120,'oddspedia-matches'!$A:$AD,AC$2,0)</f>
        <v>Red</v>
      </c>
      <c r="AD120" t="str">
        <f>VLOOKUP($Z120,'oddspedia-matches'!$A:$AD,AD$2,0)</f>
        <v>Red</v>
      </c>
      <c r="AE120" t="str">
        <f>VLOOKUP($Z120,'oddspedia-matches'!$A:$AD,AE$2,0)</f>
        <v>Green</v>
      </c>
      <c r="AF120" t="str">
        <f>VLOOKUP($Z120,'oddspedia-matches'!$A:$AD,AF$2,0)</f>
        <v>Red</v>
      </c>
      <c r="AG120" t="str">
        <f>VLOOKUP($Z120,'oddspedia-matches'!$A:$AD,AG$2,0)</f>
        <v>Green</v>
      </c>
      <c r="AH120" t="str">
        <f>VLOOKUP($Z120,'oddspedia-matches'!$A:$AD,AH$2,0)</f>
        <v>Red</v>
      </c>
      <c r="AI120" t="str">
        <f>VLOOKUP($Z120,'oddspedia-matches'!$A:$AD,AI$2,0)</f>
        <v>Green</v>
      </c>
      <c r="AJ120" t="str">
        <f>VLOOKUP($Z120,'oddspedia-matches'!$A:$AD,AJ$2,0)</f>
        <v>Red</v>
      </c>
      <c r="AK120" t="str">
        <f>VLOOKUP($Z120,'oddspedia-matches'!$A:$AD,AK$2,0)</f>
        <v>Red</v>
      </c>
      <c r="AL120" t="str">
        <f>VLOOKUP($Z120,'oddspedia-matches'!$A:$AD,AL$2,0)</f>
        <v>Red</v>
      </c>
      <c r="AM120" t="str">
        <f>VLOOKUP($Z120,'oddspedia-matches'!$A:$AD,AM$2,0)</f>
        <v>Red</v>
      </c>
      <c r="AN120" t="str">
        <f>VLOOKUP($Z120,'oddspedia-matches'!$A:$AD,AN$2,0)</f>
        <v>Green</v>
      </c>
      <c r="AO120" t="str">
        <f>VLOOKUP($Z120,'oddspedia-matches'!$A:$AD,AO$2,0)</f>
        <v>Green</v>
      </c>
      <c r="AP120" t="str">
        <f>VLOOKUP($Z120,'oddspedia-matches'!$A:$AD,AP$2,0)</f>
        <v>Red</v>
      </c>
      <c r="AQ120" t="str">
        <f>VLOOKUP($Z120,'oddspedia-matches'!$A:$AD,AQ$2,0)</f>
        <v>Green</v>
      </c>
    </row>
    <row r="121" spans="2:43" x14ac:dyDescent="0.25">
      <c r="B121" s="17" t="s">
        <v>467</v>
      </c>
      <c r="C121" s="8" t="s">
        <v>122</v>
      </c>
      <c r="D121" s="18">
        <v>0.875</v>
      </c>
      <c r="E121" s="8" t="s">
        <v>195</v>
      </c>
      <c r="F121" s="8" t="s">
        <v>196</v>
      </c>
      <c r="G121" s="19"/>
      <c r="H121" s="8">
        <v>38.6</v>
      </c>
      <c r="I121" s="8">
        <v>30</v>
      </c>
      <c r="J121" s="8">
        <v>31.5</v>
      </c>
      <c r="K121" s="8">
        <v>68.5</v>
      </c>
      <c r="L121" s="8">
        <v>61.4</v>
      </c>
      <c r="M121" s="8">
        <v>70</v>
      </c>
      <c r="N121" s="8">
        <v>33.1</v>
      </c>
      <c r="O121" s="8">
        <v>45.7</v>
      </c>
      <c r="P121" s="8">
        <v>21.2</v>
      </c>
      <c r="Q121" s="8">
        <v>65.7</v>
      </c>
      <c r="R121" s="8">
        <v>71.599999999999994</v>
      </c>
      <c r="S121" s="8">
        <v>44.4</v>
      </c>
      <c r="T121" s="8">
        <v>55.6</v>
      </c>
      <c r="U121" s="8">
        <v>60.9</v>
      </c>
      <c r="V121" s="8">
        <v>51.2</v>
      </c>
      <c r="W121" s="8">
        <v>48.8</v>
      </c>
      <c r="X121" t="str">
        <f>VLOOKUP(E121,'Transform table'!A:B,2,0)</f>
        <v>Birmingham Legion</v>
      </c>
      <c r="Y121" t="e">
        <f>VLOOKUP(F121,'Transform table'!A:B,2,0)</f>
        <v>#N/A</v>
      </c>
      <c r="Z121" t="e">
        <f t="shared" si="1"/>
        <v>#N/A</v>
      </c>
      <c r="AA121" t="e">
        <f>VLOOKUP($Z121,'oddspedia-matches'!$A:$AD,AA$2,0)</f>
        <v>#N/A</v>
      </c>
      <c r="AB121" t="e">
        <f>VLOOKUP($Z121,'oddspedia-matches'!$A:$AD,AB$2,0)</f>
        <v>#N/A</v>
      </c>
      <c r="AC121" t="e">
        <f>VLOOKUP($Z121,'oddspedia-matches'!$A:$AD,AC$2,0)</f>
        <v>#N/A</v>
      </c>
      <c r="AD121" t="e">
        <f>VLOOKUP($Z121,'oddspedia-matches'!$A:$AD,AD$2,0)</f>
        <v>#N/A</v>
      </c>
      <c r="AE121" t="e">
        <f>VLOOKUP($Z121,'oddspedia-matches'!$A:$AD,AE$2,0)</f>
        <v>#N/A</v>
      </c>
      <c r="AF121" t="e">
        <f>VLOOKUP($Z121,'oddspedia-matches'!$A:$AD,AF$2,0)</f>
        <v>#N/A</v>
      </c>
      <c r="AG121" t="e">
        <f>VLOOKUP($Z121,'oddspedia-matches'!$A:$AD,AG$2,0)</f>
        <v>#N/A</v>
      </c>
      <c r="AH121" t="e">
        <f>VLOOKUP($Z121,'oddspedia-matches'!$A:$AD,AH$2,0)</f>
        <v>#N/A</v>
      </c>
      <c r="AI121" t="e">
        <f>VLOOKUP($Z121,'oddspedia-matches'!$A:$AD,AI$2,0)</f>
        <v>#N/A</v>
      </c>
      <c r="AJ121" t="e">
        <f>VLOOKUP($Z121,'oddspedia-matches'!$A:$AD,AJ$2,0)</f>
        <v>#N/A</v>
      </c>
      <c r="AK121" t="e">
        <f>VLOOKUP($Z121,'oddspedia-matches'!$A:$AD,AK$2,0)</f>
        <v>#N/A</v>
      </c>
      <c r="AL121" t="e">
        <f>VLOOKUP($Z121,'oddspedia-matches'!$A:$AD,AL$2,0)</f>
        <v>#N/A</v>
      </c>
      <c r="AM121" t="e">
        <f>VLOOKUP($Z121,'oddspedia-matches'!$A:$AD,AM$2,0)</f>
        <v>#N/A</v>
      </c>
      <c r="AN121" t="e">
        <f>VLOOKUP($Z121,'oddspedia-matches'!$A:$AD,AN$2,0)</f>
        <v>#N/A</v>
      </c>
      <c r="AO121" t="e">
        <f>VLOOKUP($Z121,'oddspedia-matches'!$A:$AD,AO$2,0)</f>
        <v>#N/A</v>
      </c>
      <c r="AP121" t="e">
        <f>VLOOKUP($Z121,'oddspedia-matches'!$A:$AD,AP$2,0)</f>
        <v>#N/A</v>
      </c>
      <c r="AQ121" t="e">
        <f>VLOOKUP($Z121,'oddspedia-matches'!$A:$AD,AQ$2,0)</f>
        <v>#N/A</v>
      </c>
    </row>
    <row r="122" spans="2:43" x14ac:dyDescent="0.25">
      <c r="B122" s="9" t="s">
        <v>470</v>
      </c>
      <c r="C122" s="7" t="s">
        <v>122</v>
      </c>
      <c r="D122" s="20">
        <v>0.88541666666666663</v>
      </c>
      <c r="E122" s="7" t="s">
        <v>197</v>
      </c>
      <c r="F122" s="7" t="s">
        <v>198</v>
      </c>
      <c r="G122" s="21"/>
      <c r="H122" s="7">
        <v>43.9</v>
      </c>
      <c r="I122" s="7">
        <v>32</v>
      </c>
      <c r="J122" s="7">
        <v>24.1</v>
      </c>
      <c r="K122" s="7">
        <v>75.900000000000006</v>
      </c>
      <c r="L122" s="7">
        <v>56.1</v>
      </c>
      <c r="M122" s="7">
        <v>68</v>
      </c>
      <c r="N122" s="7">
        <v>35.700000000000003</v>
      </c>
      <c r="O122" s="7">
        <v>49</v>
      </c>
      <c r="P122" s="7">
        <v>15.3</v>
      </c>
      <c r="Q122" s="7">
        <v>59.6</v>
      </c>
      <c r="R122" s="7">
        <v>62</v>
      </c>
      <c r="S122" s="7">
        <v>33.6</v>
      </c>
      <c r="T122" s="7">
        <v>66.400000000000006</v>
      </c>
      <c r="U122" s="7">
        <v>71.5</v>
      </c>
      <c r="V122" s="7">
        <v>41</v>
      </c>
      <c r="W122" s="7">
        <v>59</v>
      </c>
      <c r="X122" t="str">
        <f>VLOOKUP(E122,'Transform table'!A:B,2,0)</f>
        <v>Atletico Huracan</v>
      </c>
      <c r="Y122" t="str">
        <f>VLOOKUP(F122,'Transform table'!A:B,2,0)</f>
        <v>Banfield</v>
      </c>
      <c r="Z122" t="str">
        <f t="shared" si="1"/>
        <v>24/07/2026Atletico HuracanBanfield</v>
      </c>
      <c r="AA122" t="str">
        <f>VLOOKUP($Z122,'oddspedia-matches'!$A:$AD,AA$2,0)</f>
        <v>1 - 0</v>
      </c>
      <c r="AB122" t="str">
        <f>VLOOKUP($Z122,'oddspedia-matches'!$A:$AD,AB$2,0)</f>
        <v>Green</v>
      </c>
      <c r="AC122" t="str">
        <f>VLOOKUP($Z122,'oddspedia-matches'!$A:$AD,AC$2,0)</f>
        <v>Red</v>
      </c>
      <c r="AD122" t="str">
        <f>VLOOKUP($Z122,'oddspedia-matches'!$A:$AD,AD$2,0)</f>
        <v>Red</v>
      </c>
      <c r="AE122" t="str">
        <f>VLOOKUP($Z122,'oddspedia-matches'!$A:$AD,AE$2,0)</f>
        <v>Green</v>
      </c>
      <c r="AF122" t="str">
        <f>VLOOKUP($Z122,'oddspedia-matches'!$A:$AD,AF$2,0)</f>
        <v>Red</v>
      </c>
      <c r="AG122" t="str">
        <f>VLOOKUP($Z122,'oddspedia-matches'!$A:$AD,AG$2,0)</f>
        <v>Green</v>
      </c>
      <c r="AH122" t="str">
        <f>VLOOKUP($Z122,'oddspedia-matches'!$A:$AD,AH$2,0)</f>
        <v>Red</v>
      </c>
      <c r="AI122" t="str">
        <f>VLOOKUP($Z122,'oddspedia-matches'!$A:$AD,AI$2,0)</f>
        <v>Green</v>
      </c>
      <c r="AJ122" t="str">
        <f>VLOOKUP($Z122,'oddspedia-matches'!$A:$AD,AJ$2,0)</f>
        <v>Red</v>
      </c>
      <c r="AK122" t="str">
        <f>VLOOKUP($Z122,'oddspedia-matches'!$A:$AD,AK$2,0)</f>
        <v>Red</v>
      </c>
      <c r="AL122" t="str">
        <f>VLOOKUP($Z122,'oddspedia-matches'!$A:$AD,AL$2,0)</f>
        <v>Red</v>
      </c>
      <c r="AM122" t="str">
        <f>VLOOKUP($Z122,'oddspedia-matches'!$A:$AD,AM$2,0)</f>
        <v>Red</v>
      </c>
      <c r="AN122" t="str">
        <f>VLOOKUP($Z122,'oddspedia-matches'!$A:$AD,AN$2,0)</f>
        <v>Green</v>
      </c>
      <c r="AO122" t="str">
        <f>VLOOKUP($Z122,'oddspedia-matches'!$A:$AD,AO$2,0)</f>
        <v>Green</v>
      </c>
      <c r="AP122" t="str">
        <f>VLOOKUP($Z122,'oddspedia-matches'!$A:$AD,AP$2,0)</f>
        <v>Red</v>
      </c>
      <c r="AQ122" t="str">
        <f>VLOOKUP($Z122,'oddspedia-matches'!$A:$AD,AQ$2,0)</f>
        <v>Green</v>
      </c>
    </row>
    <row r="123" spans="2:43" x14ac:dyDescent="0.25">
      <c r="B123" s="17" t="s">
        <v>470</v>
      </c>
      <c r="C123" s="8" t="s">
        <v>122</v>
      </c>
      <c r="D123" s="18">
        <v>0.88541666666666663</v>
      </c>
      <c r="E123" s="8" t="s">
        <v>199</v>
      </c>
      <c r="F123" s="8" t="s">
        <v>200</v>
      </c>
      <c r="G123" s="19"/>
      <c r="H123" s="8">
        <v>32.5</v>
      </c>
      <c r="I123" s="8">
        <v>33</v>
      </c>
      <c r="J123" s="8">
        <v>34.5</v>
      </c>
      <c r="K123" s="8">
        <v>65.5</v>
      </c>
      <c r="L123" s="8">
        <v>67.5</v>
      </c>
      <c r="M123" s="8">
        <v>67</v>
      </c>
      <c r="N123" s="8">
        <v>19.899999999999999</v>
      </c>
      <c r="O123" s="8">
        <v>52.5</v>
      </c>
      <c r="P123" s="8">
        <v>27.6</v>
      </c>
      <c r="Q123" s="8">
        <v>56.1</v>
      </c>
      <c r="R123" s="8">
        <v>62.9</v>
      </c>
      <c r="S123" s="8">
        <v>34.5</v>
      </c>
      <c r="T123" s="8">
        <v>65.5</v>
      </c>
      <c r="U123" s="8">
        <v>70.2</v>
      </c>
      <c r="V123" s="8">
        <v>43.2</v>
      </c>
      <c r="W123" s="8">
        <v>56.8</v>
      </c>
      <c r="X123" t="str">
        <f>VLOOKUP(E123,'Transform table'!A:B,2,0)</f>
        <v>CA Platense</v>
      </c>
      <c r="Y123" t="str">
        <f>VLOOKUP(F123,'Transform table'!A:B,2,0)</f>
        <v>Union de Santa Fe</v>
      </c>
      <c r="Z123" t="str">
        <f t="shared" si="1"/>
        <v>24/07/2026CA PlatenseUnion de Santa Fe</v>
      </c>
      <c r="AA123" t="str">
        <f>VLOOKUP($Z123,'oddspedia-matches'!$A:$AD,AA$2,0)</f>
        <v>2 - 2</v>
      </c>
      <c r="AB123" t="str">
        <f>VLOOKUP($Z123,'oddspedia-matches'!$A:$AD,AB$2,0)</f>
        <v>Red</v>
      </c>
      <c r="AC123" t="str">
        <f>VLOOKUP($Z123,'oddspedia-matches'!$A:$AD,AC$2,0)</f>
        <v>Green</v>
      </c>
      <c r="AD123" t="str">
        <f>VLOOKUP($Z123,'oddspedia-matches'!$A:$AD,AD$2,0)</f>
        <v>Red</v>
      </c>
      <c r="AE123" t="str">
        <f>VLOOKUP($Z123,'oddspedia-matches'!$A:$AD,AE$2,0)</f>
        <v>Green</v>
      </c>
      <c r="AF123" t="str">
        <f>VLOOKUP($Z123,'oddspedia-matches'!$A:$AD,AF$2,0)</f>
        <v>Green</v>
      </c>
      <c r="AG123" t="str">
        <f>VLOOKUP($Z123,'oddspedia-matches'!$A:$AD,AG$2,0)</f>
        <v>Red</v>
      </c>
      <c r="AH123" t="str">
        <f>VLOOKUP($Z123,'oddspedia-matches'!$A:$AD,AH$2,0)</f>
        <v>Green</v>
      </c>
      <c r="AI123" t="str">
        <f>VLOOKUP($Z123,'oddspedia-matches'!$A:$AD,AI$2,0)</f>
        <v>Red</v>
      </c>
      <c r="AJ123" t="str">
        <f>VLOOKUP($Z123,'oddspedia-matches'!$A:$AD,AJ$2,0)</f>
        <v>Red</v>
      </c>
      <c r="AK123" t="str">
        <f>VLOOKUP($Z123,'oddspedia-matches'!$A:$AD,AK$2,0)</f>
        <v>Green</v>
      </c>
      <c r="AL123" t="str">
        <f>VLOOKUP($Z123,'oddspedia-matches'!$A:$AD,AL$2,0)</f>
        <v>Green</v>
      </c>
      <c r="AM123" t="str">
        <f>VLOOKUP($Z123,'oddspedia-matches'!$A:$AD,AM$2,0)</f>
        <v>Green</v>
      </c>
      <c r="AN123" t="str">
        <f>VLOOKUP($Z123,'oddspedia-matches'!$A:$AD,AN$2,0)</f>
        <v>Red</v>
      </c>
      <c r="AO123" t="str">
        <f>VLOOKUP($Z123,'oddspedia-matches'!$A:$AD,AO$2,0)</f>
        <v>Red</v>
      </c>
      <c r="AP123" t="str">
        <f>VLOOKUP($Z123,'oddspedia-matches'!$A:$AD,AP$2,0)</f>
        <v>Green</v>
      </c>
      <c r="AQ123" t="str">
        <f>VLOOKUP($Z123,'oddspedia-matches'!$A:$AD,AQ$2,0)</f>
        <v>Red</v>
      </c>
    </row>
    <row r="124" spans="2:43" x14ac:dyDescent="0.25">
      <c r="B124" s="9" t="s">
        <v>485</v>
      </c>
      <c r="C124" s="7" t="s">
        <v>122</v>
      </c>
      <c r="D124" s="20">
        <v>0.89583333333333337</v>
      </c>
      <c r="E124" s="7" t="s">
        <v>201</v>
      </c>
      <c r="F124" s="7" t="s">
        <v>202</v>
      </c>
      <c r="G124" s="21"/>
      <c r="H124" s="7">
        <v>50.7</v>
      </c>
      <c r="I124" s="7">
        <v>25.6</v>
      </c>
      <c r="J124" s="7">
        <v>23.7</v>
      </c>
      <c r="K124" s="7">
        <v>76.3</v>
      </c>
      <c r="L124" s="7">
        <v>49.3</v>
      </c>
      <c r="M124" s="7">
        <v>74.400000000000006</v>
      </c>
      <c r="N124" s="7">
        <v>33.9</v>
      </c>
      <c r="O124" s="7">
        <v>40.1</v>
      </c>
      <c r="P124" s="7">
        <v>25.9</v>
      </c>
      <c r="Q124" s="7">
        <v>74.7</v>
      </c>
      <c r="R124" s="7">
        <v>82.8</v>
      </c>
      <c r="S124" s="7">
        <v>60.2</v>
      </c>
      <c r="T124" s="7">
        <v>39.799999999999997</v>
      </c>
      <c r="U124" s="7">
        <v>46.1</v>
      </c>
      <c r="V124" s="7">
        <v>61.4</v>
      </c>
      <c r="W124" s="7">
        <v>38.6</v>
      </c>
      <c r="X124" t="str">
        <f>VLOOKUP(E124,'Transform table'!A:B,2,0)</f>
        <v>Colo Colo</v>
      </c>
      <c r="Y124" t="str">
        <f>VLOOKUP(F124,'Transform table'!A:B,2,0)</f>
        <v>Deportes Limache</v>
      </c>
      <c r="Z124" t="str">
        <f t="shared" si="1"/>
        <v>24/07/2026Colo ColoDeportes Limache</v>
      </c>
      <c r="AA124" t="str">
        <f>VLOOKUP($Z124,'oddspedia-matches'!$A:$AD,AA$2,0)</f>
        <v>3 - 1</v>
      </c>
      <c r="AB124" t="str">
        <f>VLOOKUP($Z124,'oddspedia-matches'!$A:$AD,AB$2,0)</f>
        <v>Green</v>
      </c>
      <c r="AC124" t="str">
        <f>VLOOKUP($Z124,'oddspedia-matches'!$A:$AD,AC$2,0)</f>
        <v>Red</v>
      </c>
      <c r="AD124" t="str">
        <f>VLOOKUP($Z124,'oddspedia-matches'!$A:$AD,AD$2,0)</f>
        <v>Red</v>
      </c>
      <c r="AE124" t="str">
        <f>VLOOKUP($Z124,'oddspedia-matches'!$A:$AD,AE$2,0)</f>
        <v>Green</v>
      </c>
      <c r="AF124" t="str">
        <f>VLOOKUP($Z124,'oddspedia-matches'!$A:$AD,AF$2,0)</f>
        <v>Red</v>
      </c>
      <c r="AG124" t="str">
        <f>VLOOKUP($Z124,'oddspedia-matches'!$A:$AD,AG$2,0)</f>
        <v>Green</v>
      </c>
      <c r="AH124" t="str">
        <f>VLOOKUP($Z124,'oddspedia-matches'!$A:$AD,AH$2,0)</f>
        <v>Red</v>
      </c>
      <c r="AI124" t="str">
        <f>VLOOKUP($Z124,'oddspedia-matches'!$A:$AD,AI$2,0)</f>
        <v>Green</v>
      </c>
      <c r="AJ124" t="str">
        <f>VLOOKUP($Z124,'oddspedia-matches'!$A:$AD,AJ$2,0)</f>
        <v>Red</v>
      </c>
      <c r="AK124" t="str">
        <f>VLOOKUP($Z124,'oddspedia-matches'!$A:$AD,AK$2,0)</f>
        <v>Red</v>
      </c>
      <c r="AL124" t="str">
        <f>VLOOKUP($Z124,'oddspedia-matches'!$A:$AD,AL$2,0)</f>
        <v>Green</v>
      </c>
      <c r="AM124" t="str">
        <f>VLOOKUP($Z124,'oddspedia-matches'!$A:$AD,AM$2,0)</f>
        <v>Green</v>
      </c>
      <c r="AN124" t="str">
        <f>VLOOKUP($Z124,'oddspedia-matches'!$A:$AD,AN$2,0)</f>
        <v>Red</v>
      </c>
      <c r="AO124" t="str">
        <f>VLOOKUP($Z124,'oddspedia-matches'!$A:$AD,AO$2,0)</f>
        <v>Red</v>
      </c>
      <c r="AP124" t="str">
        <f>VLOOKUP($Z124,'oddspedia-matches'!$A:$AD,AP$2,0)</f>
        <v>Green</v>
      </c>
      <c r="AQ124" t="str">
        <f>VLOOKUP($Z124,'oddspedia-matches'!$A:$AD,AQ$2,0)</f>
        <v>Red</v>
      </c>
    </row>
    <row r="125" spans="2:43" x14ac:dyDescent="0.25">
      <c r="B125" s="17" t="s">
        <v>488</v>
      </c>
      <c r="C125" s="8" t="s">
        <v>122</v>
      </c>
      <c r="D125" s="18">
        <v>0.89583333333333337</v>
      </c>
      <c r="E125" s="8" t="s">
        <v>203</v>
      </c>
      <c r="F125" s="8" t="s">
        <v>204</v>
      </c>
      <c r="G125" s="19"/>
      <c r="H125" s="8">
        <v>35.4</v>
      </c>
      <c r="I125" s="8">
        <v>28.2</v>
      </c>
      <c r="J125" s="8">
        <v>36.4</v>
      </c>
      <c r="K125" s="8">
        <v>63.6</v>
      </c>
      <c r="L125" s="8">
        <v>64.599999999999994</v>
      </c>
      <c r="M125" s="8">
        <v>71.8</v>
      </c>
      <c r="N125" s="8">
        <v>27.4</v>
      </c>
      <c r="O125" s="8">
        <v>41.8</v>
      </c>
      <c r="P125" s="8">
        <v>30.8</v>
      </c>
      <c r="Q125" s="8">
        <v>72.400000000000006</v>
      </c>
      <c r="R125" s="8">
        <v>78.400000000000006</v>
      </c>
      <c r="S125" s="8">
        <v>53.5</v>
      </c>
      <c r="T125" s="8">
        <v>46.5</v>
      </c>
      <c r="U125" s="8">
        <v>52</v>
      </c>
      <c r="V125" s="8">
        <v>58.5</v>
      </c>
      <c r="W125" s="8">
        <v>41.5</v>
      </c>
      <c r="X125" t="str">
        <f>VLOOKUP(E125,'Transform table'!A:B,2,0)</f>
        <v>Deportes Iquique</v>
      </c>
      <c r="Y125" t="str">
        <f>VLOOKUP(F125,'Transform table'!A:B,2,0)</f>
        <v>Deportes Temuco</v>
      </c>
      <c r="Z125" t="str">
        <f t="shared" si="1"/>
        <v>24/07/2026Deportes IquiqueDeportes Temuco</v>
      </c>
      <c r="AA125" t="str">
        <f>VLOOKUP($Z125,'oddspedia-matches'!$A:$AD,AA$2,0)</f>
        <v>1 - 0</v>
      </c>
      <c r="AB125" t="str">
        <f>VLOOKUP($Z125,'oddspedia-matches'!$A:$AD,AB$2,0)</f>
        <v>Green</v>
      </c>
      <c r="AC125" t="str">
        <f>VLOOKUP($Z125,'oddspedia-matches'!$A:$AD,AC$2,0)</f>
        <v>Red</v>
      </c>
      <c r="AD125" t="str">
        <f>VLOOKUP($Z125,'oddspedia-matches'!$A:$AD,AD$2,0)</f>
        <v>Red</v>
      </c>
      <c r="AE125" t="str">
        <f>VLOOKUP($Z125,'oddspedia-matches'!$A:$AD,AE$2,0)</f>
        <v>Green</v>
      </c>
      <c r="AF125" t="str">
        <f>VLOOKUP($Z125,'oddspedia-matches'!$A:$AD,AF$2,0)</f>
        <v>Red</v>
      </c>
      <c r="AG125" t="str">
        <f>VLOOKUP($Z125,'oddspedia-matches'!$A:$AD,AG$2,0)</f>
        <v>Green</v>
      </c>
      <c r="AH125" t="str">
        <f>VLOOKUP($Z125,'oddspedia-matches'!$A:$AD,AH$2,0)</f>
        <v>Green</v>
      </c>
      <c r="AI125" t="str">
        <f>VLOOKUP($Z125,'oddspedia-matches'!$A:$AD,AI$2,0)</f>
        <v>Red</v>
      </c>
      <c r="AJ125" t="str">
        <f>VLOOKUP($Z125,'oddspedia-matches'!$A:$AD,AJ$2,0)</f>
        <v>Red</v>
      </c>
      <c r="AK125" t="str">
        <f>VLOOKUP($Z125,'oddspedia-matches'!$A:$AD,AK$2,0)</f>
        <v>Green</v>
      </c>
      <c r="AL125" t="str">
        <f>VLOOKUP($Z125,'oddspedia-matches'!$A:$AD,AL$2,0)</f>
        <v>Red</v>
      </c>
      <c r="AM125" t="str">
        <f>VLOOKUP($Z125,'oddspedia-matches'!$A:$AD,AM$2,0)</f>
        <v>Red</v>
      </c>
      <c r="AN125" t="str">
        <f>VLOOKUP($Z125,'oddspedia-matches'!$A:$AD,AN$2,0)</f>
        <v>Green</v>
      </c>
      <c r="AO125" t="str">
        <f>VLOOKUP($Z125,'oddspedia-matches'!$A:$AD,AO$2,0)</f>
        <v>Green</v>
      </c>
      <c r="AP125" t="str">
        <f>VLOOKUP($Z125,'oddspedia-matches'!$A:$AD,AP$2,0)</f>
        <v>Red</v>
      </c>
      <c r="AQ125" t="str">
        <f>VLOOKUP($Z125,'oddspedia-matches'!$A:$AD,AQ$2,0)</f>
        <v>Green</v>
      </c>
    </row>
    <row r="126" spans="2:43" x14ac:dyDescent="0.25">
      <c r="B126" s="9" t="s">
        <v>487</v>
      </c>
      <c r="C126" s="7" t="s">
        <v>122</v>
      </c>
      <c r="D126" s="20">
        <v>0.92708333333333337</v>
      </c>
      <c r="E126" s="7" t="s">
        <v>205</v>
      </c>
      <c r="F126" s="7" t="s">
        <v>206</v>
      </c>
      <c r="G126" s="21"/>
      <c r="H126" s="7">
        <v>53.3</v>
      </c>
      <c r="I126" s="7">
        <v>28.1</v>
      </c>
      <c r="J126" s="7">
        <v>18.600000000000001</v>
      </c>
      <c r="K126" s="7">
        <v>81.400000000000006</v>
      </c>
      <c r="L126" s="7">
        <v>46.7</v>
      </c>
      <c r="M126" s="7">
        <v>71.900000000000006</v>
      </c>
      <c r="N126" s="7">
        <v>35.9</v>
      </c>
      <c r="O126" s="7">
        <v>50.3</v>
      </c>
      <c r="P126" s="7">
        <v>13.8</v>
      </c>
      <c r="Q126" s="7">
        <v>57.4</v>
      </c>
      <c r="R126" s="7">
        <v>68.599999999999994</v>
      </c>
      <c r="S126" s="7">
        <v>41</v>
      </c>
      <c r="T126" s="7">
        <v>59</v>
      </c>
      <c r="U126" s="7">
        <v>65.7</v>
      </c>
      <c r="V126" s="7">
        <v>44.2</v>
      </c>
      <c r="W126" s="7">
        <v>55.8</v>
      </c>
      <c r="X126" t="str">
        <f>VLOOKUP(E126,'Transform table'!A:B,2,0)</f>
        <v>Deportivo Cali</v>
      </c>
      <c r="Y126" t="str">
        <f>VLOOKUP(F126,'Transform table'!A:B,2,0)</f>
        <v>Jaguares de Cordoba</v>
      </c>
      <c r="Z126" t="str">
        <f t="shared" si="1"/>
        <v>24/07/2026Deportivo CaliJaguares de Cordoba</v>
      </c>
      <c r="AA126" t="str">
        <f>VLOOKUP($Z126,'oddspedia-matches'!$A:$AD,AA$2,0)</f>
        <v>2 - 0</v>
      </c>
      <c r="AB126" t="str">
        <f>VLOOKUP($Z126,'oddspedia-matches'!$A:$AD,AB$2,0)</f>
        <v>Green</v>
      </c>
      <c r="AC126" t="str">
        <f>VLOOKUP($Z126,'oddspedia-matches'!$A:$AD,AC$2,0)</f>
        <v>Red</v>
      </c>
      <c r="AD126" t="str">
        <f>VLOOKUP($Z126,'oddspedia-matches'!$A:$AD,AD$2,0)</f>
        <v>Red</v>
      </c>
      <c r="AE126" t="str">
        <f>VLOOKUP($Z126,'oddspedia-matches'!$A:$AD,AE$2,0)</f>
        <v>Green</v>
      </c>
      <c r="AF126" t="str">
        <f>VLOOKUP($Z126,'oddspedia-matches'!$A:$AD,AF$2,0)</f>
        <v>Red</v>
      </c>
      <c r="AG126" t="str">
        <f>VLOOKUP($Z126,'oddspedia-matches'!$A:$AD,AG$2,0)</f>
        <v>Green</v>
      </c>
      <c r="AH126" t="str">
        <f>VLOOKUP($Z126,'oddspedia-matches'!$A:$AD,AH$2,0)</f>
        <v>Red</v>
      </c>
      <c r="AI126" t="str">
        <f>VLOOKUP($Z126,'oddspedia-matches'!$A:$AD,AI$2,0)</f>
        <v>Green</v>
      </c>
      <c r="AJ126" t="str">
        <f>VLOOKUP($Z126,'oddspedia-matches'!$A:$AD,AJ$2,0)</f>
        <v>Red</v>
      </c>
      <c r="AK126" t="str">
        <f>VLOOKUP($Z126,'oddspedia-matches'!$A:$AD,AK$2,0)</f>
        <v>Red</v>
      </c>
      <c r="AL126" t="str">
        <f>VLOOKUP($Z126,'oddspedia-matches'!$A:$AD,AL$2,0)</f>
        <v>Green</v>
      </c>
      <c r="AM126" t="str">
        <f>VLOOKUP($Z126,'oddspedia-matches'!$A:$AD,AM$2,0)</f>
        <v>Red</v>
      </c>
      <c r="AN126" t="str">
        <f>VLOOKUP($Z126,'oddspedia-matches'!$A:$AD,AN$2,0)</f>
        <v>Green</v>
      </c>
      <c r="AO126" t="str">
        <f>VLOOKUP($Z126,'oddspedia-matches'!$A:$AD,AO$2,0)</f>
        <v>Green</v>
      </c>
      <c r="AP126" t="str">
        <f>VLOOKUP($Z126,'oddspedia-matches'!$A:$AD,AP$2,0)</f>
        <v>Red</v>
      </c>
      <c r="AQ126" t="str">
        <f>VLOOKUP($Z126,'oddspedia-matches'!$A:$AD,AQ$2,0)</f>
        <v>Green</v>
      </c>
    </row>
    <row r="127" spans="2:43" x14ac:dyDescent="0.25">
      <c r="B127" s="17" t="s">
        <v>489</v>
      </c>
      <c r="C127" s="8" t="s">
        <v>122</v>
      </c>
      <c r="D127" s="18">
        <v>0.9375</v>
      </c>
      <c r="E127" s="8" t="s">
        <v>207</v>
      </c>
      <c r="F127" s="8" t="s">
        <v>208</v>
      </c>
      <c r="G127" s="19"/>
      <c r="H127" s="8">
        <v>30.7</v>
      </c>
      <c r="I127" s="8">
        <v>29.8</v>
      </c>
      <c r="J127" s="8">
        <v>39.4</v>
      </c>
      <c r="K127" s="8">
        <v>60.6</v>
      </c>
      <c r="L127" s="8">
        <v>69.3</v>
      </c>
      <c r="M127" s="8">
        <v>70.2</v>
      </c>
      <c r="N127" s="8">
        <v>19.100000000000001</v>
      </c>
      <c r="O127" s="8">
        <v>49.2</v>
      </c>
      <c r="P127" s="8">
        <v>31.7</v>
      </c>
      <c r="Q127" s="8">
        <v>60.6</v>
      </c>
      <c r="R127" s="8">
        <v>73.099999999999994</v>
      </c>
      <c r="S127" s="8">
        <v>46.3</v>
      </c>
      <c r="T127" s="8">
        <v>53.7</v>
      </c>
      <c r="U127" s="8">
        <v>59.2</v>
      </c>
      <c r="V127" s="8">
        <v>52.6</v>
      </c>
      <c r="W127" s="8">
        <v>47.4</v>
      </c>
      <c r="X127" t="str">
        <f>VLOOKUP(E127,'Transform table'!A:B,2,0)</f>
        <v>Arabe Unido</v>
      </c>
      <c r="Y127" t="str">
        <f>VLOOKUP(F127,'Transform table'!A:B,2,0)</f>
        <v>Plaza Amador</v>
      </c>
      <c r="Z127" t="str">
        <f t="shared" si="1"/>
        <v>24/07/2026Arabe UnidoPlaza Amador</v>
      </c>
      <c r="AA127" t="str">
        <f>VLOOKUP($Z127,'oddspedia-matches'!$A:$AD,AA$2,0)</f>
        <v>2 - 2</v>
      </c>
      <c r="AB127" t="str">
        <f>VLOOKUP($Z127,'oddspedia-matches'!$A:$AD,AB$2,0)</f>
        <v>Red</v>
      </c>
      <c r="AC127" t="str">
        <f>VLOOKUP($Z127,'oddspedia-matches'!$A:$AD,AC$2,0)</f>
        <v>Green</v>
      </c>
      <c r="AD127" t="str">
        <f>VLOOKUP($Z127,'oddspedia-matches'!$A:$AD,AD$2,0)</f>
        <v>Red</v>
      </c>
      <c r="AE127" t="str">
        <f>VLOOKUP($Z127,'oddspedia-matches'!$A:$AD,AE$2,0)</f>
        <v>Green</v>
      </c>
      <c r="AF127" t="str">
        <f>VLOOKUP($Z127,'oddspedia-matches'!$A:$AD,AF$2,0)</f>
        <v>Green</v>
      </c>
      <c r="AG127" t="str">
        <f>VLOOKUP($Z127,'oddspedia-matches'!$A:$AD,AG$2,0)</f>
        <v>Red</v>
      </c>
      <c r="AH127" t="str">
        <f>VLOOKUP($Z127,'oddspedia-matches'!$A:$AD,AH$2,0)</f>
        <v>Green</v>
      </c>
      <c r="AI127" t="str">
        <f>VLOOKUP($Z127,'oddspedia-matches'!$A:$AD,AI$2,0)</f>
        <v>Red</v>
      </c>
      <c r="AJ127" t="str">
        <f>VLOOKUP($Z127,'oddspedia-matches'!$A:$AD,AJ$2,0)</f>
        <v>Red</v>
      </c>
      <c r="AK127" t="str">
        <f>VLOOKUP($Z127,'oddspedia-matches'!$A:$AD,AK$2,0)</f>
        <v>Green</v>
      </c>
      <c r="AL127" t="str">
        <f>VLOOKUP($Z127,'oddspedia-matches'!$A:$AD,AL$2,0)</f>
        <v>Green</v>
      </c>
      <c r="AM127" t="str">
        <f>VLOOKUP($Z127,'oddspedia-matches'!$A:$AD,AM$2,0)</f>
        <v>Green</v>
      </c>
      <c r="AN127" t="str">
        <f>VLOOKUP($Z127,'oddspedia-matches'!$A:$AD,AN$2,0)</f>
        <v>Red</v>
      </c>
      <c r="AO127" t="str">
        <f>VLOOKUP($Z127,'oddspedia-matches'!$A:$AD,AO$2,0)</f>
        <v>Red</v>
      </c>
      <c r="AP127" t="str">
        <f>VLOOKUP($Z127,'oddspedia-matches'!$A:$AD,AP$2,0)</f>
        <v>Green</v>
      </c>
      <c r="AQ127" t="str">
        <f>VLOOKUP($Z127,'oddspedia-matches'!$A:$AD,AQ$2,0)</f>
        <v>Red</v>
      </c>
    </row>
    <row r="128" spans="2:43" x14ac:dyDescent="0.25">
      <c r="B128" s="9" t="s">
        <v>482</v>
      </c>
      <c r="C128" s="7" t="s">
        <v>122</v>
      </c>
      <c r="D128" s="20">
        <v>0.9375</v>
      </c>
      <c r="E128" s="7" t="s">
        <v>209</v>
      </c>
      <c r="F128" s="7" t="s">
        <v>210</v>
      </c>
      <c r="G128" s="21"/>
      <c r="H128" s="7">
        <v>49.3</v>
      </c>
      <c r="I128" s="7">
        <v>27.9</v>
      </c>
      <c r="J128" s="7">
        <v>22.8</v>
      </c>
      <c r="K128" s="7">
        <v>77.2</v>
      </c>
      <c r="L128" s="7">
        <v>50.7</v>
      </c>
      <c r="M128" s="7">
        <v>72.099999999999994</v>
      </c>
      <c r="N128" s="7">
        <v>37.6</v>
      </c>
      <c r="O128" s="7">
        <v>44</v>
      </c>
      <c r="P128" s="7">
        <v>18.399999999999999</v>
      </c>
      <c r="Q128" s="7">
        <v>67.3</v>
      </c>
      <c r="R128" s="7">
        <v>73.400000000000006</v>
      </c>
      <c r="S128" s="7">
        <v>46.8</v>
      </c>
      <c r="T128" s="7">
        <v>53.2</v>
      </c>
      <c r="U128" s="7">
        <v>59.4</v>
      </c>
      <c r="V128" s="7">
        <v>50.8</v>
      </c>
      <c r="W128" s="7">
        <v>49.2</v>
      </c>
      <c r="X128" t="str">
        <f>VLOOKUP(E128,'Transform table'!A:B,2,0)</f>
        <v>Universitario de Deportes</v>
      </c>
      <c r="Y128" t="str">
        <f>VLOOKUP(F128,'Transform table'!A:B,2,0)</f>
        <v>Cusco FC</v>
      </c>
      <c r="Z128" t="str">
        <f t="shared" si="1"/>
        <v>24/07/2026Universitario de DeportesCusco FC</v>
      </c>
      <c r="AA128" t="str">
        <f>VLOOKUP($Z128,'oddspedia-matches'!$A:$AD,AA$2,0)</f>
        <v>2 - 1</v>
      </c>
      <c r="AB128" t="str">
        <f>VLOOKUP($Z128,'oddspedia-matches'!$A:$AD,AB$2,0)</f>
        <v>Green</v>
      </c>
      <c r="AC128" t="str">
        <f>VLOOKUP($Z128,'oddspedia-matches'!$A:$AD,AC$2,0)</f>
        <v>Red</v>
      </c>
      <c r="AD128" t="str">
        <f>VLOOKUP($Z128,'oddspedia-matches'!$A:$AD,AD$2,0)</f>
        <v>Red</v>
      </c>
      <c r="AE128" t="str">
        <f>VLOOKUP($Z128,'oddspedia-matches'!$A:$AD,AE$2,0)</f>
        <v>Green</v>
      </c>
      <c r="AF128" t="str">
        <f>VLOOKUP($Z128,'oddspedia-matches'!$A:$AD,AF$2,0)</f>
        <v>Red</v>
      </c>
      <c r="AG128" t="str">
        <f>VLOOKUP($Z128,'oddspedia-matches'!$A:$AD,AG$2,0)</f>
        <v>Green</v>
      </c>
      <c r="AH128" t="str">
        <f>VLOOKUP($Z128,'oddspedia-matches'!$A:$AD,AH$2,0)</f>
        <v>Green</v>
      </c>
      <c r="AI128" t="str">
        <f>VLOOKUP($Z128,'oddspedia-matches'!$A:$AD,AI$2,0)</f>
        <v>Red</v>
      </c>
      <c r="AJ128" t="str">
        <f>VLOOKUP($Z128,'oddspedia-matches'!$A:$AD,AJ$2,0)</f>
        <v>Red</v>
      </c>
      <c r="AK128" t="str">
        <f>VLOOKUP($Z128,'oddspedia-matches'!$A:$AD,AK$2,0)</f>
        <v>Green</v>
      </c>
      <c r="AL128" t="str">
        <f>VLOOKUP($Z128,'oddspedia-matches'!$A:$AD,AL$2,0)</f>
        <v>Green</v>
      </c>
      <c r="AM128" t="str">
        <f>VLOOKUP($Z128,'oddspedia-matches'!$A:$AD,AM$2,0)</f>
        <v>Green</v>
      </c>
      <c r="AN128" t="str">
        <f>VLOOKUP($Z128,'oddspedia-matches'!$A:$AD,AN$2,0)</f>
        <v>Red</v>
      </c>
      <c r="AO128" t="str">
        <f>VLOOKUP($Z128,'oddspedia-matches'!$A:$AD,AO$2,0)</f>
        <v>Green</v>
      </c>
      <c r="AP128" t="str">
        <f>VLOOKUP($Z128,'oddspedia-matches'!$A:$AD,AP$2,0)</f>
        <v>Green</v>
      </c>
      <c r="AQ128" t="str">
        <f>VLOOKUP($Z128,'oddspedia-matches'!$A:$AD,AQ$2,0)</f>
        <v>Red</v>
      </c>
    </row>
    <row r="129" spans="2:43" x14ac:dyDescent="0.25">
      <c r="B129" s="17" t="s">
        <v>484</v>
      </c>
      <c r="C129" s="8" t="s">
        <v>122</v>
      </c>
      <c r="D129" s="18">
        <v>0.95833333333333337</v>
      </c>
      <c r="E129" s="8" t="s">
        <v>211</v>
      </c>
      <c r="F129" s="8" t="s">
        <v>212</v>
      </c>
      <c r="G129" s="19"/>
      <c r="H129" s="8">
        <v>33</v>
      </c>
      <c r="I129" s="8">
        <v>29.4</v>
      </c>
      <c r="J129" s="8">
        <v>37.5</v>
      </c>
      <c r="K129" s="8">
        <v>62.5</v>
      </c>
      <c r="L129" s="8">
        <v>67</v>
      </c>
      <c r="M129" s="8">
        <v>70.599999999999994</v>
      </c>
      <c r="N129" s="8">
        <v>32.1</v>
      </c>
      <c r="O129" s="8">
        <v>48.1</v>
      </c>
      <c r="P129" s="8">
        <v>19.8</v>
      </c>
      <c r="Q129" s="8">
        <v>62</v>
      </c>
      <c r="R129" s="8">
        <v>74.400000000000006</v>
      </c>
      <c r="S129" s="8">
        <v>48</v>
      </c>
      <c r="T129" s="8">
        <v>52</v>
      </c>
      <c r="U129" s="8">
        <v>57.4</v>
      </c>
      <c r="V129" s="8">
        <v>54.1</v>
      </c>
      <c r="W129" s="8">
        <v>45.9</v>
      </c>
      <c r="X129" t="str">
        <f>VLOOKUP(E129,'Transform table'!A:B,2,0)</f>
        <v>Vancouver Langley</v>
      </c>
      <c r="Y129" t="str">
        <f>VLOOKUP(F129,'Transform table'!A:B,2,0)</f>
        <v>Cavalry FC</v>
      </c>
      <c r="Z129" t="str">
        <f t="shared" si="1"/>
        <v>24/07/2026Vancouver LangleyCavalry FC</v>
      </c>
      <c r="AA129" t="str">
        <f>VLOOKUP($Z129,'oddspedia-matches'!$A:$AD,AA$2,0)</f>
        <v>1 - 0</v>
      </c>
      <c r="AB129" t="str">
        <f>VLOOKUP($Z129,'oddspedia-matches'!$A:$AD,AB$2,0)</f>
        <v>Green</v>
      </c>
      <c r="AC129" t="str">
        <f>VLOOKUP($Z129,'oddspedia-matches'!$A:$AD,AC$2,0)</f>
        <v>Red</v>
      </c>
      <c r="AD129" t="str">
        <f>VLOOKUP($Z129,'oddspedia-matches'!$A:$AD,AD$2,0)</f>
        <v>Red</v>
      </c>
      <c r="AE129" t="str">
        <f>VLOOKUP($Z129,'oddspedia-matches'!$A:$AD,AE$2,0)</f>
        <v>Green</v>
      </c>
      <c r="AF129" t="str">
        <f>VLOOKUP($Z129,'oddspedia-matches'!$A:$AD,AF$2,0)</f>
        <v>Red</v>
      </c>
      <c r="AG129" t="str">
        <f>VLOOKUP($Z129,'oddspedia-matches'!$A:$AD,AG$2,0)</f>
        <v>Green</v>
      </c>
      <c r="AH129" t="str">
        <f>VLOOKUP($Z129,'oddspedia-matches'!$A:$AD,AH$2,0)</f>
        <v>Red</v>
      </c>
      <c r="AI129" t="str">
        <f>VLOOKUP($Z129,'oddspedia-matches'!$A:$AD,AI$2,0)</f>
        <v>Green</v>
      </c>
      <c r="AJ129" t="str">
        <f>VLOOKUP($Z129,'oddspedia-matches'!$A:$AD,AJ$2,0)</f>
        <v>Red</v>
      </c>
      <c r="AK129" t="str">
        <f>VLOOKUP($Z129,'oddspedia-matches'!$A:$AD,AK$2,0)</f>
        <v>Red</v>
      </c>
      <c r="AL129" t="str">
        <f>VLOOKUP($Z129,'oddspedia-matches'!$A:$AD,AL$2,0)</f>
        <v>Red</v>
      </c>
      <c r="AM129" t="str">
        <f>VLOOKUP($Z129,'oddspedia-matches'!$A:$AD,AM$2,0)</f>
        <v>Red</v>
      </c>
      <c r="AN129" t="str">
        <f>VLOOKUP($Z129,'oddspedia-matches'!$A:$AD,AN$2,0)</f>
        <v>Green</v>
      </c>
      <c r="AO129" t="str">
        <f>VLOOKUP($Z129,'oddspedia-matches'!$A:$AD,AO$2,0)</f>
        <v>Green</v>
      </c>
      <c r="AP129" t="str">
        <f>VLOOKUP($Z129,'oddspedia-matches'!$A:$AD,AP$2,0)</f>
        <v>Red</v>
      </c>
      <c r="AQ129" t="str">
        <f>VLOOKUP($Z129,'oddspedia-matches'!$A:$AD,AQ$2,0)</f>
        <v>Green</v>
      </c>
    </row>
    <row r="130" spans="2:43" x14ac:dyDescent="0.25">
      <c r="B130" s="9" t="s">
        <v>463</v>
      </c>
      <c r="C130" s="7" t="s">
        <v>490</v>
      </c>
      <c r="D130" s="20">
        <v>4.1666666666666664E-2</v>
      </c>
      <c r="E130" s="7" t="s">
        <v>491</v>
      </c>
      <c r="F130" s="7" t="s">
        <v>492</v>
      </c>
      <c r="G130" s="21"/>
      <c r="H130" s="7">
        <v>46</v>
      </c>
      <c r="I130" s="7">
        <v>25.3</v>
      </c>
      <c r="J130" s="7">
        <v>28.7</v>
      </c>
      <c r="K130" s="7">
        <v>71.3</v>
      </c>
      <c r="L130" s="7">
        <v>54</v>
      </c>
      <c r="M130" s="7">
        <v>74.7</v>
      </c>
      <c r="N130" s="7">
        <v>41.7</v>
      </c>
      <c r="O130" s="7">
        <v>34.6</v>
      </c>
      <c r="P130" s="7">
        <v>23.7</v>
      </c>
      <c r="Q130" s="7">
        <v>82.4</v>
      </c>
      <c r="R130" s="7">
        <v>87.6</v>
      </c>
      <c r="S130" s="7">
        <v>68.5</v>
      </c>
      <c r="T130" s="7">
        <v>31.5</v>
      </c>
      <c r="U130" s="7">
        <v>37.200000000000003</v>
      </c>
      <c r="V130" s="7">
        <v>69.099999999999994</v>
      </c>
      <c r="W130" s="7">
        <v>30.9</v>
      </c>
      <c r="X130" t="str">
        <f>VLOOKUP(E130,'Transform table'!A:B,2,0)</f>
        <v>Cooks Hill United</v>
      </c>
      <c r="Y130" t="str">
        <f>VLOOKUP(F130,'Transform table'!A:B,2,0)</f>
        <v>Lambton Jaffas</v>
      </c>
      <c r="Z130" t="str">
        <f t="shared" si="1"/>
        <v>25/07/2026Cooks Hill UnitedLambton Jaffas</v>
      </c>
      <c r="AA130" t="str">
        <f>VLOOKUP($Z130,'oddspedia-matches'!$A:$AD,AA$2,0)</f>
        <v>1 - 0</v>
      </c>
      <c r="AB130" t="str">
        <f>VLOOKUP($Z130,'oddspedia-matches'!$A:$AD,AB$2,0)</f>
        <v>Green</v>
      </c>
      <c r="AC130" t="str">
        <f>VLOOKUP($Z130,'oddspedia-matches'!$A:$AD,AC$2,0)</f>
        <v>Red</v>
      </c>
      <c r="AD130" t="str">
        <f>VLOOKUP($Z130,'oddspedia-matches'!$A:$AD,AD$2,0)</f>
        <v>Red</v>
      </c>
      <c r="AE130" t="str">
        <f>VLOOKUP($Z130,'oddspedia-matches'!$A:$AD,AE$2,0)</f>
        <v>Green</v>
      </c>
      <c r="AF130" t="str">
        <f>VLOOKUP($Z130,'oddspedia-matches'!$A:$AD,AF$2,0)</f>
        <v>Red</v>
      </c>
      <c r="AG130" t="str">
        <f>VLOOKUP($Z130,'oddspedia-matches'!$A:$AD,AG$2,0)</f>
        <v>Green</v>
      </c>
      <c r="AH130" t="str">
        <f>VLOOKUP($Z130,'oddspedia-matches'!$A:$AD,AH$2,0)</f>
        <v>Red</v>
      </c>
      <c r="AI130" t="str">
        <f>VLOOKUP($Z130,'oddspedia-matches'!$A:$AD,AI$2,0)</f>
        <v>Green</v>
      </c>
      <c r="AJ130" t="str">
        <f>VLOOKUP($Z130,'oddspedia-matches'!$A:$AD,AJ$2,0)</f>
        <v>Red</v>
      </c>
      <c r="AK130" t="str">
        <f>VLOOKUP($Z130,'oddspedia-matches'!$A:$AD,AK$2,0)</f>
        <v>Red</v>
      </c>
      <c r="AL130" t="str">
        <f>VLOOKUP($Z130,'oddspedia-matches'!$A:$AD,AL$2,0)</f>
        <v>Red</v>
      </c>
      <c r="AM130" t="str">
        <f>VLOOKUP($Z130,'oddspedia-matches'!$A:$AD,AM$2,0)</f>
        <v>Red</v>
      </c>
      <c r="AN130" t="str">
        <f>VLOOKUP($Z130,'oddspedia-matches'!$A:$AD,AN$2,0)</f>
        <v>Green</v>
      </c>
      <c r="AO130" t="str">
        <f>VLOOKUP($Z130,'oddspedia-matches'!$A:$AD,AO$2,0)</f>
        <v>Green</v>
      </c>
      <c r="AP130" t="str">
        <f>VLOOKUP($Z130,'oddspedia-matches'!$A:$AD,AP$2,0)</f>
        <v>Red</v>
      </c>
      <c r="AQ130" t="str">
        <f>VLOOKUP($Z130,'oddspedia-matches'!$A:$AD,AQ$2,0)</f>
        <v>Green</v>
      </c>
    </row>
    <row r="131" spans="2:43" x14ac:dyDescent="0.25">
      <c r="B131" s="17" t="s">
        <v>445</v>
      </c>
      <c r="C131" s="8" t="s">
        <v>490</v>
      </c>
      <c r="D131" s="18">
        <v>6.25E-2</v>
      </c>
      <c r="E131" s="8" t="s">
        <v>493</v>
      </c>
      <c r="F131" s="8" t="s">
        <v>494</v>
      </c>
      <c r="G131" s="19"/>
      <c r="H131" s="8">
        <v>35.299999999999997</v>
      </c>
      <c r="I131" s="8">
        <v>25.6</v>
      </c>
      <c r="J131" s="8">
        <v>39.1</v>
      </c>
      <c r="K131" s="8">
        <v>60.9</v>
      </c>
      <c r="L131" s="8">
        <v>64.7</v>
      </c>
      <c r="M131" s="8">
        <v>74.400000000000006</v>
      </c>
      <c r="N131" s="8">
        <v>33.700000000000003</v>
      </c>
      <c r="O131" s="8">
        <v>36.4</v>
      </c>
      <c r="P131" s="8">
        <v>30</v>
      </c>
      <c r="Q131" s="8">
        <v>80.900000000000006</v>
      </c>
      <c r="R131" s="8">
        <v>93.4</v>
      </c>
      <c r="S131" s="8">
        <v>80.2</v>
      </c>
      <c r="T131" s="8">
        <v>19.8</v>
      </c>
      <c r="U131" s="8">
        <v>24.3</v>
      </c>
      <c r="V131" s="8">
        <v>79.2</v>
      </c>
      <c r="W131" s="8">
        <v>20.8</v>
      </c>
      <c r="X131" t="str">
        <f>VLOOKUP(E131,'Transform table'!A:B,2,0)</f>
        <v>Canberra Olympic</v>
      </c>
      <c r="Y131" t="str">
        <f>VLOOKUP(F131,'Transform table'!A:B,2,0)</f>
        <v>Queanbeyan City FC</v>
      </c>
      <c r="Z131" t="str">
        <f t="shared" si="1"/>
        <v>25/07/2026Canberra OlympicQueanbeyan City FC</v>
      </c>
      <c r="AA131" t="str">
        <f>VLOOKUP($Z131,'oddspedia-matches'!$A:$AD,AA$2,0)</f>
        <v>2 - 2</v>
      </c>
      <c r="AB131" t="str">
        <f>VLOOKUP($Z131,'oddspedia-matches'!$A:$AD,AB$2,0)</f>
        <v>Red</v>
      </c>
      <c r="AC131" t="str">
        <f>VLOOKUP($Z131,'oddspedia-matches'!$A:$AD,AC$2,0)</f>
        <v>Green</v>
      </c>
      <c r="AD131" t="str">
        <f>VLOOKUP($Z131,'oddspedia-matches'!$A:$AD,AD$2,0)</f>
        <v>Red</v>
      </c>
      <c r="AE131" t="str">
        <f>VLOOKUP($Z131,'oddspedia-matches'!$A:$AD,AE$2,0)</f>
        <v>Green</v>
      </c>
      <c r="AF131" t="str">
        <f>VLOOKUP($Z131,'oddspedia-matches'!$A:$AD,AF$2,0)</f>
        <v>Green</v>
      </c>
      <c r="AG131" t="str">
        <f>VLOOKUP($Z131,'oddspedia-matches'!$A:$AD,AG$2,0)</f>
        <v>Red</v>
      </c>
      <c r="AH131" t="str">
        <f>VLOOKUP($Z131,'oddspedia-matches'!$A:$AD,AH$2,0)</f>
        <v>Red</v>
      </c>
      <c r="AI131" t="str">
        <f>VLOOKUP($Z131,'oddspedia-matches'!$A:$AD,AI$2,0)</f>
        <v>Green</v>
      </c>
      <c r="AJ131" t="str">
        <f>VLOOKUP($Z131,'oddspedia-matches'!$A:$AD,AJ$2,0)</f>
        <v>Red</v>
      </c>
      <c r="AK131" t="str">
        <f>VLOOKUP($Z131,'oddspedia-matches'!$A:$AD,AK$2,0)</f>
        <v>Green</v>
      </c>
      <c r="AL131" t="str">
        <f>VLOOKUP($Z131,'oddspedia-matches'!$A:$AD,AL$2,0)</f>
        <v>Green</v>
      </c>
      <c r="AM131" t="str">
        <f>VLOOKUP($Z131,'oddspedia-matches'!$A:$AD,AM$2,0)</f>
        <v>Green</v>
      </c>
      <c r="AN131" t="str">
        <f>VLOOKUP($Z131,'oddspedia-matches'!$A:$AD,AN$2,0)</f>
        <v>Red</v>
      </c>
      <c r="AO131" t="str">
        <f>VLOOKUP($Z131,'oddspedia-matches'!$A:$AD,AO$2,0)</f>
        <v>Red</v>
      </c>
      <c r="AP131" t="str">
        <f>VLOOKUP($Z131,'oddspedia-matches'!$A:$AD,AP$2,0)</f>
        <v>Green</v>
      </c>
      <c r="AQ131" t="str">
        <f>VLOOKUP($Z131,'oddspedia-matches'!$A:$AD,AQ$2,0)</f>
        <v>Red</v>
      </c>
    </row>
    <row r="132" spans="2:43" x14ac:dyDescent="0.25">
      <c r="B132" s="9" t="s">
        <v>464</v>
      </c>
      <c r="C132" s="7" t="s">
        <v>490</v>
      </c>
      <c r="D132" s="20">
        <v>6.25E-2</v>
      </c>
      <c r="E132" s="7" t="s">
        <v>24</v>
      </c>
      <c r="F132" s="7" t="s">
        <v>495</v>
      </c>
      <c r="G132" s="21"/>
      <c r="H132" s="7">
        <v>12.8</v>
      </c>
      <c r="I132" s="7">
        <v>24.3</v>
      </c>
      <c r="J132" s="7">
        <v>62.9</v>
      </c>
      <c r="K132" s="7">
        <v>37.1</v>
      </c>
      <c r="L132" s="7">
        <v>87.2</v>
      </c>
      <c r="M132" s="7">
        <v>75.7</v>
      </c>
      <c r="N132" s="7">
        <v>16.600000000000001</v>
      </c>
      <c r="O132" s="7">
        <v>34.4</v>
      </c>
      <c r="P132" s="7">
        <v>49</v>
      </c>
      <c r="Q132" s="7">
        <v>81</v>
      </c>
      <c r="R132" s="7">
        <v>91.8</v>
      </c>
      <c r="S132" s="7">
        <v>76.900000000000006</v>
      </c>
      <c r="T132" s="7">
        <v>23.1</v>
      </c>
      <c r="U132" s="7">
        <v>30.3</v>
      </c>
      <c r="V132" s="7">
        <v>68.7</v>
      </c>
      <c r="W132" s="7">
        <v>31.3</v>
      </c>
      <c r="X132" t="str">
        <f>VLOOKUP(E132,'Transform table'!A:B,2,0)</f>
        <v>Launceston United</v>
      </c>
      <c r="Y132" t="str">
        <f>VLOOKUP(F132,'Transform table'!A:B,2,0)</f>
        <v>Devonport City</v>
      </c>
      <c r="Z132" t="str">
        <f t="shared" ref="Z132:Z195" si="2">C132&amp;X132&amp;Y132</f>
        <v>25/07/2026Launceston UnitedDevonport City</v>
      </c>
      <c r="AA132" t="str">
        <f>VLOOKUP($Z132,'oddspedia-matches'!$A:$AD,AA$2,0)</f>
        <v>0 - 6</v>
      </c>
      <c r="AB132" t="str">
        <f>VLOOKUP($Z132,'oddspedia-matches'!$A:$AD,AB$2,0)</f>
        <v>Red</v>
      </c>
      <c r="AC132" t="str">
        <f>VLOOKUP($Z132,'oddspedia-matches'!$A:$AD,AC$2,0)</f>
        <v>Red</v>
      </c>
      <c r="AD132" t="str">
        <f>VLOOKUP($Z132,'oddspedia-matches'!$A:$AD,AD$2,0)</f>
        <v>Green</v>
      </c>
      <c r="AE132" t="str">
        <f>VLOOKUP($Z132,'oddspedia-matches'!$A:$AD,AE$2,0)</f>
        <v>Red</v>
      </c>
      <c r="AF132" t="str">
        <f>VLOOKUP($Z132,'oddspedia-matches'!$A:$AD,AF$2,0)</f>
        <v>Green</v>
      </c>
      <c r="AG132" t="str">
        <f>VLOOKUP($Z132,'oddspedia-matches'!$A:$AD,AG$2,0)</f>
        <v>Green</v>
      </c>
      <c r="AH132" t="str">
        <f>VLOOKUP($Z132,'oddspedia-matches'!$A:$AD,AH$2,0)</f>
        <v>Red</v>
      </c>
      <c r="AI132" t="str">
        <f>VLOOKUP($Z132,'oddspedia-matches'!$A:$AD,AI$2,0)</f>
        <v>Red</v>
      </c>
      <c r="AJ132" t="str">
        <f>VLOOKUP($Z132,'oddspedia-matches'!$A:$AD,AJ$2,0)</f>
        <v>Green</v>
      </c>
      <c r="AK132" t="str">
        <f>VLOOKUP($Z132,'oddspedia-matches'!$A:$AD,AK$2,0)</f>
        <v>Green</v>
      </c>
      <c r="AL132" t="str">
        <f>VLOOKUP($Z132,'oddspedia-matches'!$A:$AD,AL$2,0)</f>
        <v>Green</v>
      </c>
      <c r="AM132" t="str">
        <f>VLOOKUP($Z132,'oddspedia-matches'!$A:$AD,AM$2,0)</f>
        <v>Green</v>
      </c>
      <c r="AN132" t="str">
        <f>VLOOKUP($Z132,'oddspedia-matches'!$A:$AD,AN$2,0)</f>
        <v>Red</v>
      </c>
      <c r="AO132" t="str">
        <f>VLOOKUP($Z132,'oddspedia-matches'!$A:$AD,AO$2,0)</f>
        <v>Red</v>
      </c>
      <c r="AP132" t="str">
        <f>VLOOKUP($Z132,'oddspedia-matches'!$A:$AD,AP$2,0)</f>
        <v>Red</v>
      </c>
      <c r="AQ132" t="str">
        <f>VLOOKUP($Z132,'oddspedia-matches'!$A:$AD,AQ$2,0)</f>
        <v>Green</v>
      </c>
    </row>
    <row r="133" spans="2:43" x14ac:dyDescent="0.25">
      <c r="B133" s="17" t="s">
        <v>464</v>
      </c>
      <c r="C133" s="8" t="s">
        <v>490</v>
      </c>
      <c r="D133" s="18">
        <v>6.25E-2</v>
      </c>
      <c r="E133" s="8" t="s">
        <v>496</v>
      </c>
      <c r="F133" s="8" t="s">
        <v>23</v>
      </c>
      <c r="G133" s="19"/>
      <c r="H133" s="8">
        <v>39</v>
      </c>
      <c r="I133" s="8">
        <v>25.4</v>
      </c>
      <c r="J133" s="8">
        <v>35.6</v>
      </c>
      <c r="K133" s="8">
        <v>64.400000000000006</v>
      </c>
      <c r="L133" s="8">
        <v>61</v>
      </c>
      <c r="M133" s="8">
        <v>74.599999999999994</v>
      </c>
      <c r="N133" s="8">
        <v>32.799999999999997</v>
      </c>
      <c r="O133" s="8">
        <v>37.1</v>
      </c>
      <c r="P133" s="8">
        <v>30.2</v>
      </c>
      <c r="Q133" s="8">
        <v>79.8</v>
      </c>
      <c r="R133" s="8">
        <v>91.4</v>
      </c>
      <c r="S133" s="8">
        <v>75.900000000000006</v>
      </c>
      <c r="T133" s="8">
        <v>24.1</v>
      </c>
      <c r="U133" s="8">
        <v>29</v>
      </c>
      <c r="V133" s="8">
        <v>75.7</v>
      </c>
      <c r="W133" s="8">
        <v>24.3</v>
      </c>
      <c r="X133" t="str">
        <f>VLOOKUP(E133,'Transform table'!A:B,2,0)</f>
        <v>Riverside Olympic</v>
      </c>
      <c r="Y133" t="str">
        <f>VLOOKUP(F133,'Transform table'!A:B,2,0)</f>
        <v>Launceston City</v>
      </c>
      <c r="Z133" t="str">
        <f t="shared" si="2"/>
        <v>25/07/2026Riverside OlympicLaunceston City</v>
      </c>
      <c r="AA133" t="str">
        <f>VLOOKUP($Z133,'oddspedia-matches'!$A:$AD,AA$2,0)</f>
        <v>0 - 0</v>
      </c>
      <c r="AB133" t="str">
        <f>VLOOKUP($Z133,'oddspedia-matches'!$A:$AD,AB$2,0)</f>
        <v>Red</v>
      </c>
      <c r="AC133" t="str">
        <f>VLOOKUP($Z133,'oddspedia-matches'!$A:$AD,AC$2,0)</f>
        <v>Green</v>
      </c>
      <c r="AD133" t="str">
        <f>VLOOKUP($Z133,'oddspedia-matches'!$A:$AD,AD$2,0)</f>
        <v>Red</v>
      </c>
      <c r="AE133" t="str">
        <f>VLOOKUP($Z133,'oddspedia-matches'!$A:$AD,AE$2,0)</f>
        <v>Green</v>
      </c>
      <c r="AF133" t="str">
        <f>VLOOKUP($Z133,'oddspedia-matches'!$A:$AD,AF$2,0)</f>
        <v>Green</v>
      </c>
      <c r="AG133" t="str">
        <f>VLOOKUP($Z133,'oddspedia-matches'!$A:$AD,AG$2,0)</f>
        <v>Red</v>
      </c>
      <c r="AH133" t="str">
        <f>VLOOKUP($Z133,'oddspedia-matches'!$A:$AD,AH$2,0)</f>
        <v>Red</v>
      </c>
      <c r="AI133" t="str">
        <f>VLOOKUP($Z133,'oddspedia-matches'!$A:$AD,AI$2,0)</f>
        <v>Green</v>
      </c>
      <c r="AJ133" t="str">
        <f>VLOOKUP($Z133,'oddspedia-matches'!$A:$AD,AJ$2,0)</f>
        <v>Red</v>
      </c>
      <c r="AK133" t="str">
        <f>VLOOKUP($Z133,'oddspedia-matches'!$A:$AD,AK$2,0)</f>
        <v>Red</v>
      </c>
      <c r="AL133" t="str">
        <f>VLOOKUP($Z133,'oddspedia-matches'!$A:$AD,AL$2,0)</f>
        <v>Red</v>
      </c>
      <c r="AM133" t="str">
        <f>VLOOKUP($Z133,'oddspedia-matches'!$A:$AD,AM$2,0)</f>
        <v>Red</v>
      </c>
      <c r="AN133" t="str">
        <f>VLOOKUP($Z133,'oddspedia-matches'!$A:$AD,AN$2,0)</f>
        <v>Green</v>
      </c>
      <c r="AO133" t="str">
        <f>VLOOKUP($Z133,'oddspedia-matches'!$A:$AD,AO$2,0)</f>
        <v>Green</v>
      </c>
      <c r="AP133" t="str">
        <f>VLOOKUP($Z133,'oddspedia-matches'!$A:$AD,AP$2,0)</f>
        <v>Red</v>
      </c>
      <c r="AQ133" t="str">
        <f>VLOOKUP($Z133,'oddspedia-matches'!$A:$AD,AQ$2,0)</f>
        <v>Green</v>
      </c>
    </row>
    <row r="134" spans="2:43" x14ac:dyDescent="0.25">
      <c r="B134" s="9" t="s">
        <v>445</v>
      </c>
      <c r="C134" s="7" t="s">
        <v>490</v>
      </c>
      <c r="D134" s="20">
        <v>8.3333333333333329E-2</v>
      </c>
      <c r="E134" s="7" t="s">
        <v>497</v>
      </c>
      <c r="F134" s="7" t="s">
        <v>22</v>
      </c>
      <c r="G134" s="21"/>
      <c r="H134" s="7">
        <v>44.6</v>
      </c>
      <c r="I134" s="7">
        <v>25.3</v>
      </c>
      <c r="J134" s="7">
        <v>30.1</v>
      </c>
      <c r="K134" s="7">
        <v>69.900000000000006</v>
      </c>
      <c r="L134" s="7">
        <v>55.4</v>
      </c>
      <c r="M134" s="7">
        <v>74.7</v>
      </c>
      <c r="N134" s="7">
        <v>42.7</v>
      </c>
      <c r="O134" s="7">
        <v>39.299999999999997</v>
      </c>
      <c r="P134" s="7">
        <v>18</v>
      </c>
      <c r="Q134" s="7">
        <v>73.7</v>
      </c>
      <c r="R134" s="7">
        <v>88.7</v>
      </c>
      <c r="S134" s="7">
        <v>70.400000000000006</v>
      </c>
      <c r="T134" s="7">
        <v>29.6</v>
      </c>
      <c r="U134" s="7">
        <v>35</v>
      </c>
      <c r="V134" s="7">
        <v>70.900000000000006</v>
      </c>
      <c r="W134" s="7">
        <v>29.1</v>
      </c>
      <c r="X134" t="str">
        <f>VLOOKUP(E134,'Transform table'!A:B,2,0)</f>
        <v>Brindabella Blues FC</v>
      </c>
      <c r="Y134" t="str">
        <f>VLOOKUP(F134,'Transform table'!A:B,2,0)</f>
        <v>Canberra White Eagles</v>
      </c>
      <c r="Z134" t="str">
        <f t="shared" si="2"/>
        <v>25/07/2026Brindabella Blues FCCanberra White Eagles</v>
      </c>
      <c r="AA134" t="str">
        <f>VLOOKUP($Z134,'oddspedia-matches'!$A:$AD,AA$2,0)</f>
        <v>1 - 2</v>
      </c>
      <c r="AB134" t="str">
        <f>VLOOKUP($Z134,'oddspedia-matches'!$A:$AD,AB$2,0)</f>
        <v>Red</v>
      </c>
      <c r="AC134" t="str">
        <f>VLOOKUP($Z134,'oddspedia-matches'!$A:$AD,AC$2,0)</f>
        <v>Red</v>
      </c>
      <c r="AD134" t="str">
        <f>VLOOKUP($Z134,'oddspedia-matches'!$A:$AD,AD$2,0)</f>
        <v>Green</v>
      </c>
      <c r="AE134" t="str">
        <f>VLOOKUP($Z134,'oddspedia-matches'!$A:$AD,AE$2,0)</f>
        <v>Red</v>
      </c>
      <c r="AF134" t="str">
        <f>VLOOKUP($Z134,'oddspedia-matches'!$A:$AD,AF$2,0)</f>
        <v>Green</v>
      </c>
      <c r="AG134" t="str">
        <f>VLOOKUP($Z134,'oddspedia-matches'!$A:$AD,AG$2,0)</f>
        <v>Green</v>
      </c>
      <c r="AH134" t="str">
        <f>VLOOKUP($Z134,'oddspedia-matches'!$A:$AD,AH$2,0)</f>
        <v>Red</v>
      </c>
      <c r="AI134" t="str">
        <f>VLOOKUP($Z134,'oddspedia-matches'!$A:$AD,AI$2,0)</f>
        <v>Red</v>
      </c>
      <c r="AJ134" t="str">
        <f>VLOOKUP($Z134,'oddspedia-matches'!$A:$AD,AJ$2,0)</f>
        <v>Green</v>
      </c>
      <c r="AK134" t="str">
        <f>VLOOKUP($Z134,'oddspedia-matches'!$A:$AD,AK$2,0)</f>
        <v>Green</v>
      </c>
      <c r="AL134" t="str">
        <f>VLOOKUP($Z134,'oddspedia-matches'!$A:$AD,AL$2,0)</f>
        <v>Green</v>
      </c>
      <c r="AM134" t="str">
        <f>VLOOKUP($Z134,'oddspedia-matches'!$A:$AD,AM$2,0)</f>
        <v>Green</v>
      </c>
      <c r="AN134" t="str">
        <f>VLOOKUP($Z134,'oddspedia-matches'!$A:$AD,AN$2,0)</f>
        <v>Red</v>
      </c>
      <c r="AO134" t="str">
        <f>VLOOKUP($Z134,'oddspedia-matches'!$A:$AD,AO$2,0)</f>
        <v>Green</v>
      </c>
      <c r="AP134" t="str">
        <f>VLOOKUP($Z134,'oddspedia-matches'!$A:$AD,AP$2,0)</f>
        <v>Green</v>
      </c>
      <c r="AQ134" t="str">
        <f>VLOOKUP($Z134,'oddspedia-matches'!$A:$AD,AQ$2,0)</f>
        <v>Red</v>
      </c>
    </row>
    <row r="135" spans="2:43" x14ac:dyDescent="0.25">
      <c r="B135" s="17" t="s">
        <v>498</v>
      </c>
      <c r="C135" s="8" t="s">
        <v>490</v>
      </c>
      <c r="D135" s="18">
        <v>8.3333333333333329E-2</v>
      </c>
      <c r="E135" s="8" t="s">
        <v>499</v>
      </c>
      <c r="F135" s="8" t="s">
        <v>500</v>
      </c>
      <c r="G135" s="19"/>
      <c r="H135" s="8">
        <v>44.7</v>
      </c>
      <c r="I135" s="8">
        <v>25.8</v>
      </c>
      <c r="J135" s="8">
        <v>29.4</v>
      </c>
      <c r="K135" s="8">
        <v>70.599999999999994</v>
      </c>
      <c r="L135" s="8">
        <v>55.3</v>
      </c>
      <c r="M135" s="8">
        <v>74.2</v>
      </c>
      <c r="N135" s="8">
        <v>41.5</v>
      </c>
      <c r="O135" s="8">
        <v>38.799999999999997</v>
      </c>
      <c r="P135" s="8">
        <v>19.7</v>
      </c>
      <c r="Q135" s="8">
        <v>75</v>
      </c>
      <c r="R135" s="8">
        <v>85.5</v>
      </c>
      <c r="S135" s="8">
        <v>64.7</v>
      </c>
      <c r="T135" s="8">
        <v>35.299999999999997</v>
      </c>
      <c r="U135" s="8">
        <v>41</v>
      </c>
      <c r="V135" s="8">
        <v>66.400000000000006</v>
      </c>
      <c r="W135" s="8">
        <v>33.6</v>
      </c>
      <c r="X135" t="str">
        <f>VLOOKUP(E135,'Transform table'!A:B,2,0)</f>
        <v>Adelaide City</v>
      </c>
      <c r="Y135" t="str">
        <f>VLOOKUP(F135,'Transform table'!A:B,2,0)</f>
        <v>West Torrens Birkalla</v>
      </c>
      <c r="Z135" t="str">
        <f t="shared" si="2"/>
        <v>25/07/2026Adelaide CityWest Torrens Birkalla</v>
      </c>
      <c r="AA135" t="str">
        <f>VLOOKUP($Z135,'oddspedia-matches'!$A:$AD,AA$2,0)</f>
        <v>1 - 0</v>
      </c>
      <c r="AB135" t="str">
        <f>VLOOKUP($Z135,'oddspedia-matches'!$A:$AD,AB$2,0)</f>
        <v>Green</v>
      </c>
      <c r="AC135" t="str">
        <f>VLOOKUP($Z135,'oddspedia-matches'!$A:$AD,AC$2,0)</f>
        <v>Red</v>
      </c>
      <c r="AD135" t="str">
        <f>VLOOKUP($Z135,'oddspedia-matches'!$A:$AD,AD$2,0)</f>
        <v>Red</v>
      </c>
      <c r="AE135" t="str">
        <f>VLOOKUP($Z135,'oddspedia-matches'!$A:$AD,AE$2,0)</f>
        <v>Green</v>
      </c>
      <c r="AF135" t="str">
        <f>VLOOKUP($Z135,'oddspedia-matches'!$A:$AD,AF$2,0)</f>
        <v>Red</v>
      </c>
      <c r="AG135" t="str">
        <f>VLOOKUP($Z135,'oddspedia-matches'!$A:$AD,AG$2,0)</f>
        <v>Green</v>
      </c>
      <c r="AH135" t="str">
        <f>VLOOKUP($Z135,'oddspedia-matches'!$A:$AD,AH$2,0)</f>
        <v>Green</v>
      </c>
      <c r="AI135" t="str">
        <f>VLOOKUP($Z135,'oddspedia-matches'!$A:$AD,AI$2,0)</f>
        <v>Red</v>
      </c>
      <c r="AJ135" t="str">
        <f>VLOOKUP($Z135,'oddspedia-matches'!$A:$AD,AJ$2,0)</f>
        <v>Red</v>
      </c>
      <c r="AK135" t="str">
        <f>VLOOKUP($Z135,'oddspedia-matches'!$A:$AD,AK$2,0)</f>
        <v>Green</v>
      </c>
      <c r="AL135" t="str">
        <f>VLOOKUP($Z135,'oddspedia-matches'!$A:$AD,AL$2,0)</f>
        <v>Red</v>
      </c>
      <c r="AM135" t="str">
        <f>VLOOKUP($Z135,'oddspedia-matches'!$A:$AD,AM$2,0)</f>
        <v>Red</v>
      </c>
      <c r="AN135" t="str">
        <f>VLOOKUP($Z135,'oddspedia-matches'!$A:$AD,AN$2,0)</f>
        <v>Green</v>
      </c>
      <c r="AO135" t="str">
        <f>VLOOKUP($Z135,'oddspedia-matches'!$A:$AD,AO$2,0)</f>
        <v>Green</v>
      </c>
      <c r="AP135" t="str">
        <f>VLOOKUP($Z135,'oddspedia-matches'!$A:$AD,AP$2,0)</f>
        <v>Red</v>
      </c>
      <c r="AQ135" t="str">
        <f>VLOOKUP($Z135,'oddspedia-matches'!$A:$AD,AQ$2,0)</f>
        <v>Green</v>
      </c>
    </row>
    <row r="136" spans="2:43" x14ac:dyDescent="0.25">
      <c r="B136" s="9" t="s">
        <v>498</v>
      </c>
      <c r="C136" s="7" t="s">
        <v>490</v>
      </c>
      <c r="D136" s="20">
        <v>8.3333333333333329E-2</v>
      </c>
      <c r="E136" s="7" t="s">
        <v>501</v>
      </c>
      <c r="F136" s="7" t="s">
        <v>502</v>
      </c>
      <c r="G136" s="21"/>
      <c r="H136" s="7">
        <v>49.8</v>
      </c>
      <c r="I136" s="7">
        <v>24.8</v>
      </c>
      <c r="J136" s="7">
        <v>25.4</v>
      </c>
      <c r="K136" s="7">
        <v>74.599999999999994</v>
      </c>
      <c r="L136" s="7">
        <v>50.2</v>
      </c>
      <c r="M136" s="7">
        <v>75.2</v>
      </c>
      <c r="N136" s="7">
        <v>37</v>
      </c>
      <c r="O136" s="7">
        <v>36.799999999999997</v>
      </c>
      <c r="P136" s="7">
        <v>26.2</v>
      </c>
      <c r="Q136" s="7">
        <v>79.7</v>
      </c>
      <c r="R136" s="7">
        <v>88.8</v>
      </c>
      <c r="S136" s="7">
        <v>70.8</v>
      </c>
      <c r="T136" s="7">
        <v>29.2</v>
      </c>
      <c r="U136" s="7">
        <v>35</v>
      </c>
      <c r="V136" s="7">
        <v>70.099999999999994</v>
      </c>
      <c r="W136" s="7">
        <v>29.9</v>
      </c>
      <c r="X136" t="str">
        <f>VLOOKUP(E136,'Transform table'!A:B,2,0)</f>
        <v>Croydon Kings</v>
      </c>
      <c r="Y136" t="str">
        <f>VLOOKUP(F136,'Transform table'!A:B,2,0)</f>
        <v>Campbelltown City</v>
      </c>
      <c r="Z136" t="str">
        <f t="shared" si="2"/>
        <v>25/07/2026Croydon KingsCampbelltown City</v>
      </c>
      <c r="AA136" t="str">
        <f>VLOOKUP($Z136,'oddspedia-matches'!$A:$AD,AA$2,0)</f>
        <v>2 - 2</v>
      </c>
      <c r="AB136" t="str">
        <f>VLOOKUP($Z136,'oddspedia-matches'!$A:$AD,AB$2,0)</f>
        <v>Red</v>
      </c>
      <c r="AC136" t="str">
        <f>VLOOKUP($Z136,'oddspedia-matches'!$A:$AD,AC$2,0)</f>
        <v>Green</v>
      </c>
      <c r="AD136" t="str">
        <f>VLOOKUP($Z136,'oddspedia-matches'!$A:$AD,AD$2,0)</f>
        <v>Red</v>
      </c>
      <c r="AE136" t="str">
        <f>VLOOKUP($Z136,'oddspedia-matches'!$A:$AD,AE$2,0)</f>
        <v>Green</v>
      </c>
      <c r="AF136" t="str">
        <f>VLOOKUP($Z136,'oddspedia-matches'!$A:$AD,AF$2,0)</f>
        <v>Green</v>
      </c>
      <c r="AG136" t="str">
        <f>VLOOKUP($Z136,'oddspedia-matches'!$A:$AD,AG$2,0)</f>
        <v>Red</v>
      </c>
      <c r="AH136" t="str">
        <f>VLOOKUP($Z136,'oddspedia-matches'!$A:$AD,AH$2,0)</f>
        <v>Red</v>
      </c>
      <c r="AI136" t="str">
        <f>VLOOKUP($Z136,'oddspedia-matches'!$A:$AD,AI$2,0)</f>
        <v>Green</v>
      </c>
      <c r="AJ136" t="str">
        <f>VLOOKUP($Z136,'oddspedia-matches'!$A:$AD,AJ$2,0)</f>
        <v>Red</v>
      </c>
      <c r="AK136" t="str">
        <f>VLOOKUP($Z136,'oddspedia-matches'!$A:$AD,AK$2,0)</f>
        <v>Green</v>
      </c>
      <c r="AL136" t="str">
        <f>VLOOKUP($Z136,'oddspedia-matches'!$A:$AD,AL$2,0)</f>
        <v>Green</v>
      </c>
      <c r="AM136" t="str">
        <f>VLOOKUP($Z136,'oddspedia-matches'!$A:$AD,AM$2,0)</f>
        <v>Green</v>
      </c>
      <c r="AN136" t="str">
        <f>VLOOKUP($Z136,'oddspedia-matches'!$A:$AD,AN$2,0)</f>
        <v>Red</v>
      </c>
      <c r="AO136" t="str">
        <f>VLOOKUP($Z136,'oddspedia-matches'!$A:$AD,AO$2,0)</f>
        <v>Red</v>
      </c>
      <c r="AP136" t="str">
        <f>VLOOKUP($Z136,'oddspedia-matches'!$A:$AD,AP$2,0)</f>
        <v>Green</v>
      </c>
      <c r="AQ136" t="str">
        <f>VLOOKUP($Z136,'oddspedia-matches'!$A:$AD,AQ$2,0)</f>
        <v>Red</v>
      </c>
    </row>
    <row r="137" spans="2:43" x14ac:dyDescent="0.25">
      <c r="B137" s="17" t="s">
        <v>472</v>
      </c>
      <c r="C137" s="8" t="s">
        <v>490</v>
      </c>
      <c r="D137" s="18">
        <v>8.3333333333333329E-2</v>
      </c>
      <c r="E137" s="8" t="s">
        <v>503</v>
      </c>
      <c r="F137" s="8" t="s">
        <v>504</v>
      </c>
      <c r="G137" s="19"/>
      <c r="H137" s="8">
        <v>42.4</v>
      </c>
      <c r="I137" s="8">
        <v>25.9</v>
      </c>
      <c r="J137" s="8">
        <v>31.6</v>
      </c>
      <c r="K137" s="8">
        <v>68.400000000000006</v>
      </c>
      <c r="L137" s="8">
        <v>57.6</v>
      </c>
      <c r="M137" s="8">
        <v>74.099999999999994</v>
      </c>
      <c r="N137" s="8">
        <v>38.4</v>
      </c>
      <c r="O137" s="8">
        <v>37.799999999999997</v>
      </c>
      <c r="P137" s="8">
        <v>23.8</v>
      </c>
      <c r="Q137" s="8">
        <v>77.8</v>
      </c>
      <c r="R137" s="8">
        <v>86</v>
      </c>
      <c r="S137" s="8">
        <v>65.5</v>
      </c>
      <c r="T137" s="8">
        <v>34.5</v>
      </c>
      <c r="U137" s="8">
        <v>40.1</v>
      </c>
      <c r="V137" s="8">
        <v>67.3</v>
      </c>
      <c r="W137" s="8">
        <v>32.700000000000003</v>
      </c>
      <c r="X137" t="str">
        <f>VLOOKUP(E137,'Transform table'!A:B,2,0)</f>
        <v>Melbourne City Reserves</v>
      </c>
      <c r="Y137" t="str">
        <f>VLOOKUP(F137,'Transform table'!A:B,2,0)</f>
        <v>Avondale Heights</v>
      </c>
      <c r="Z137" t="str">
        <f t="shared" si="2"/>
        <v>25/07/2026Melbourne City ReservesAvondale Heights</v>
      </c>
      <c r="AA137" t="str">
        <f>VLOOKUP($Z137,'oddspedia-matches'!$A:$AD,AA$2,0)</f>
        <v>2 - 3</v>
      </c>
      <c r="AB137" t="str">
        <f>VLOOKUP($Z137,'oddspedia-matches'!$A:$AD,AB$2,0)</f>
        <v>Red</v>
      </c>
      <c r="AC137" t="str">
        <f>VLOOKUP($Z137,'oddspedia-matches'!$A:$AD,AC$2,0)</f>
        <v>Red</v>
      </c>
      <c r="AD137" t="str">
        <f>VLOOKUP($Z137,'oddspedia-matches'!$A:$AD,AD$2,0)</f>
        <v>Green</v>
      </c>
      <c r="AE137" t="str">
        <f>VLOOKUP($Z137,'oddspedia-matches'!$A:$AD,AE$2,0)</f>
        <v>Red</v>
      </c>
      <c r="AF137" t="str">
        <f>VLOOKUP($Z137,'oddspedia-matches'!$A:$AD,AF$2,0)</f>
        <v>Green</v>
      </c>
      <c r="AG137" t="str">
        <f>VLOOKUP($Z137,'oddspedia-matches'!$A:$AD,AG$2,0)</f>
        <v>Green</v>
      </c>
      <c r="AH137" t="str">
        <f>VLOOKUP($Z137,'oddspedia-matches'!$A:$AD,AH$2,0)</f>
        <v>Green</v>
      </c>
      <c r="AI137" t="str">
        <f>VLOOKUP($Z137,'oddspedia-matches'!$A:$AD,AI$2,0)</f>
        <v>Red</v>
      </c>
      <c r="AJ137" t="str">
        <f>VLOOKUP($Z137,'oddspedia-matches'!$A:$AD,AJ$2,0)</f>
        <v>Red</v>
      </c>
      <c r="AK137" t="str">
        <f>VLOOKUP($Z137,'oddspedia-matches'!$A:$AD,AK$2,0)</f>
        <v>Green</v>
      </c>
      <c r="AL137" t="str">
        <f>VLOOKUP($Z137,'oddspedia-matches'!$A:$AD,AL$2,0)</f>
        <v>Green</v>
      </c>
      <c r="AM137" t="str">
        <f>VLOOKUP($Z137,'oddspedia-matches'!$A:$AD,AM$2,0)</f>
        <v>Green</v>
      </c>
      <c r="AN137" t="str">
        <f>VLOOKUP($Z137,'oddspedia-matches'!$A:$AD,AN$2,0)</f>
        <v>Red</v>
      </c>
      <c r="AO137" t="str">
        <f>VLOOKUP($Z137,'oddspedia-matches'!$A:$AD,AO$2,0)</f>
        <v>Red</v>
      </c>
      <c r="AP137" t="str">
        <f>VLOOKUP($Z137,'oddspedia-matches'!$A:$AD,AP$2,0)</f>
        <v>Green</v>
      </c>
      <c r="AQ137" t="str">
        <f>VLOOKUP($Z137,'oddspedia-matches'!$A:$AD,AQ$2,0)</f>
        <v>Red</v>
      </c>
    </row>
    <row r="138" spans="2:43" x14ac:dyDescent="0.25">
      <c r="B138" s="9" t="s">
        <v>498</v>
      </c>
      <c r="C138" s="7" t="s">
        <v>490</v>
      </c>
      <c r="D138" s="20">
        <v>0.10416666666666667</v>
      </c>
      <c r="E138" s="7" t="s">
        <v>505</v>
      </c>
      <c r="F138" s="7" t="s">
        <v>506</v>
      </c>
      <c r="G138" s="21"/>
      <c r="H138" s="7">
        <v>29.2</v>
      </c>
      <c r="I138" s="7">
        <v>28</v>
      </c>
      <c r="J138" s="7">
        <v>42.8</v>
      </c>
      <c r="K138" s="7">
        <v>57.2</v>
      </c>
      <c r="L138" s="7">
        <v>70.8</v>
      </c>
      <c r="M138" s="7">
        <v>72</v>
      </c>
      <c r="N138" s="7">
        <v>33</v>
      </c>
      <c r="O138" s="7">
        <v>39.4</v>
      </c>
      <c r="P138" s="7">
        <v>27.6</v>
      </c>
      <c r="Q138" s="7">
        <v>76</v>
      </c>
      <c r="R138" s="7">
        <v>79</v>
      </c>
      <c r="S138" s="7">
        <v>54.4</v>
      </c>
      <c r="T138" s="7">
        <v>45.6</v>
      </c>
      <c r="U138" s="7">
        <v>51.4</v>
      </c>
      <c r="V138" s="7">
        <v>58.6</v>
      </c>
      <c r="W138" s="7">
        <v>41.4</v>
      </c>
      <c r="X138" t="str">
        <f>VLOOKUP(E138,'Transform table'!A:B,2,0)</f>
        <v>Adelaide Comets</v>
      </c>
      <c r="Y138" t="str">
        <f>VLOOKUP(F138,'Transform table'!A:B,2,0)</f>
        <v>White City</v>
      </c>
      <c r="Z138" t="str">
        <f t="shared" si="2"/>
        <v>25/07/2026Adelaide CometsWhite City</v>
      </c>
      <c r="AA138" t="str">
        <f>VLOOKUP($Z138,'oddspedia-matches'!$A:$AD,AA$2,0)</f>
        <v>1 - 0</v>
      </c>
      <c r="AB138" t="str">
        <f>VLOOKUP($Z138,'oddspedia-matches'!$A:$AD,AB$2,0)</f>
        <v>Green</v>
      </c>
      <c r="AC138" t="str">
        <f>VLOOKUP($Z138,'oddspedia-matches'!$A:$AD,AC$2,0)</f>
        <v>Red</v>
      </c>
      <c r="AD138" t="str">
        <f>VLOOKUP($Z138,'oddspedia-matches'!$A:$AD,AD$2,0)</f>
        <v>Red</v>
      </c>
      <c r="AE138" t="str">
        <f>VLOOKUP($Z138,'oddspedia-matches'!$A:$AD,AE$2,0)</f>
        <v>Green</v>
      </c>
      <c r="AF138" t="str">
        <f>VLOOKUP($Z138,'oddspedia-matches'!$A:$AD,AF$2,0)</f>
        <v>Red</v>
      </c>
      <c r="AG138" t="str">
        <f>VLOOKUP($Z138,'oddspedia-matches'!$A:$AD,AG$2,0)</f>
        <v>Green</v>
      </c>
      <c r="AH138" t="str">
        <f>VLOOKUP($Z138,'oddspedia-matches'!$A:$AD,AH$2,0)</f>
        <v>Green</v>
      </c>
      <c r="AI138" t="str">
        <f>VLOOKUP($Z138,'oddspedia-matches'!$A:$AD,AI$2,0)</f>
        <v>Red</v>
      </c>
      <c r="AJ138" t="str">
        <f>VLOOKUP($Z138,'oddspedia-matches'!$A:$AD,AJ$2,0)</f>
        <v>Red</v>
      </c>
      <c r="AK138" t="str">
        <f>VLOOKUP($Z138,'oddspedia-matches'!$A:$AD,AK$2,0)</f>
        <v>Green</v>
      </c>
      <c r="AL138" t="str">
        <f>VLOOKUP($Z138,'oddspedia-matches'!$A:$AD,AL$2,0)</f>
        <v>Red</v>
      </c>
      <c r="AM138" t="str">
        <f>VLOOKUP($Z138,'oddspedia-matches'!$A:$AD,AM$2,0)</f>
        <v>Red</v>
      </c>
      <c r="AN138" t="str">
        <f>VLOOKUP($Z138,'oddspedia-matches'!$A:$AD,AN$2,0)</f>
        <v>Green</v>
      </c>
      <c r="AO138" t="str">
        <f>VLOOKUP($Z138,'oddspedia-matches'!$A:$AD,AO$2,0)</f>
        <v>Green</v>
      </c>
      <c r="AP138" t="str">
        <f>VLOOKUP($Z138,'oddspedia-matches'!$A:$AD,AP$2,0)</f>
        <v>Red</v>
      </c>
      <c r="AQ138" t="str">
        <f>VLOOKUP($Z138,'oddspedia-matches'!$A:$AD,AQ$2,0)</f>
        <v>Green</v>
      </c>
    </row>
    <row r="139" spans="2:43" x14ac:dyDescent="0.25">
      <c r="B139" s="17" t="s">
        <v>498</v>
      </c>
      <c r="C139" s="8" t="s">
        <v>490</v>
      </c>
      <c r="D139" s="18">
        <v>0.10416666666666667</v>
      </c>
      <c r="E139" s="8" t="s">
        <v>507</v>
      </c>
      <c r="F139" s="8" t="s">
        <v>508</v>
      </c>
      <c r="G139" s="19"/>
      <c r="H139" s="8">
        <v>46</v>
      </c>
      <c r="I139" s="8">
        <v>26.5</v>
      </c>
      <c r="J139" s="8">
        <v>27.5</v>
      </c>
      <c r="K139" s="8">
        <v>72.5</v>
      </c>
      <c r="L139" s="8">
        <v>54</v>
      </c>
      <c r="M139" s="8">
        <v>73.5</v>
      </c>
      <c r="N139" s="8">
        <v>34.1</v>
      </c>
      <c r="O139" s="8">
        <v>39.6</v>
      </c>
      <c r="P139" s="8">
        <v>26.2</v>
      </c>
      <c r="Q139" s="8">
        <v>75.5</v>
      </c>
      <c r="R139" s="8">
        <v>81.5</v>
      </c>
      <c r="S139" s="8">
        <v>58.2</v>
      </c>
      <c r="T139" s="8">
        <v>41.8</v>
      </c>
      <c r="U139" s="8">
        <v>47.7</v>
      </c>
      <c r="V139" s="8">
        <v>61</v>
      </c>
      <c r="W139" s="8">
        <v>39</v>
      </c>
      <c r="X139" t="str">
        <f>VLOOKUP(E139,'Transform table'!A:B,2,0)</f>
        <v>Adelaide United U21</v>
      </c>
      <c r="Y139" t="str">
        <f>VLOOKUP(F139,'Transform table'!A:B,2,0)</f>
        <v>Sturt Lions</v>
      </c>
      <c r="Z139" t="str">
        <f t="shared" si="2"/>
        <v>25/07/2026Adelaide United U21Sturt Lions</v>
      </c>
      <c r="AA139" t="str">
        <f>VLOOKUP($Z139,'oddspedia-matches'!$A:$AD,AA$2,0)</f>
        <v>2 - 3</v>
      </c>
      <c r="AB139" t="str">
        <f>VLOOKUP($Z139,'oddspedia-matches'!$A:$AD,AB$2,0)</f>
        <v>Red</v>
      </c>
      <c r="AC139" t="str">
        <f>VLOOKUP($Z139,'oddspedia-matches'!$A:$AD,AC$2,0)</f>
        <v>Red</v>
      </c>
      <c r="AD139" t="str">
        <f>VLOOKUP($Z139,'oddspedia-matches'!$A:$AD,AD$2,0)</f>
        <v>Green</v>
      </c>
      <c r="AE139" t="str">
        <f>VLOOKUP($Z139,'oddspedia-matches'!$A:$AD,AE$2,0)</f>
        <v>Red</v>
      </c>
      <c r="AF139" t="str">
        <f>VLOOKUP($Z139,'oddspedia-matches'!$A:$AD,AF$2,0)</f>
        <v>Green</v>
      </c>
      <c r="AG139" t="str">
        <f>VLOOKUP($Z139,'oddspedia-matches'!$A:$AD,AG$2,0)</f>
        <v>Green</v>
      </c>
      <c r="AH139" t="str">
        <f>VLOOKUP($Z139,'oddspedia-matches'!$A:$AD,AH$2,0)</f>
        <v>Red</v>
      </c>
      <c r="AI139" t="str">
        <f>VLOOKUP($Z139,'oddspedia-matches'!$A:$AD,AI$2,0)</f>
        <v>Red</v>
      </c>
      <c r="AJ139" t="str">
        <f>VLOOKUP($Z139,'oddspedia-matches'!$A:$AD,AJ$2,0)</f>
        <v>Green</v>
      </c>
      <c r="AK139" t="str">
        <f>VLOOKUP($Z139,'oddspedia-matches'!$A:$AD,AK$2,0)</f>
        <v>Green</v>
      </c>
      <c r="AL139" t="str">
        <f>VLOOKUP($Z139,'oddspedia-matches'!$A:$AD,AL$2,0)</f>
        <v>Green</v>
      </c>
      <c r="AM139" t="str">
        <f>VLOOKUP($Z139,'oddspedia-matches'!$A:$AD,AM$2,0)</f>
        <v>Green</v>
      </c>
      <c r="AN139" t="str">
        <f>VLOOKUP($Z139,'oddspedia-matches'!$A:$AD,AN$2,0)</f>
        <v>Red</v>
      </c>
      <c r="AO139" t="str">
        <f>VLOOKUP($Z139,'oddspedia-matches'!$A:$AD,AO$2,0)</f>
        <v>Red</v>
      </c>
      <c r="AP139" t="str">
        <f>VLOOKUP($Z139,'oddspedia-matches'!$A:$AD,AP$2,0)</f>
        <v>Green</v>
      </c>
      <c r="AQ139" t="str">
        <f>VLOOKUP($Z139,'oddspedia-matches'!$A:$AD,AQ$2,0)</f>
        <v>Red</v>
      </c>
    </row>
    <row r="140" spans="2:43" x14ac:dyDescent="0.25">
      <c r="B140" s="9" t="s">
        <v>498</v>
      </c>
      <c r="C140" s="7" t="s">
        <v>490</v>
      </c>
      <c r="D140" s="20">
        <v>0.10416666666666667</v>
      </c>
      <c r="E140" s="7" t="s">
        <v>509</v>
      </c>
      <c r="F140" s="7" t="s">
        <v>510</v>
      </c>
      <c r="G140" s="21"/>
      <c r="H140" s="7">
        <v>10.7</v>
      </c>
      <c r="I140" s="7">
        <v>24</v>
      </c>
      <c r="J140" s="7">
        <v>65.2</v>
      </c>
      <c r="K140" s="7">
        <v>34.799999999999997</v>
      </c>
      <c r="L140" s="7">
        <v>89.3</v>
      </c>
      <c r="M140" s="7">
        <v>76</v>
      </c>
      <c r="N140" s="7">
        <v>12.8</v>
      </c>
      <c r="O140" s="7">
        <v>33.1</v>
      </c>
      <c r="P140" s="7">
        <v>54.2</v>
      </c>
      <c r="Q140" s="7">
        <v>80.7</v>
      </c>
      <c r="R140" s="7">
        <v>91.5</v>
      </c>
      <c r="S140" s="7">
        <v>76.400000000000006</v>
      </c>
      <c r="T140" s="7">
        <v>23.6</v>
      </c>
      <c r="U140" s="7">
        <v>31.5</v>
      </c>
      <c r="V140" s="7">
        <v>66.2</v>
      </c>
      <c r="W140" s="7">
        <v>33.799999999999997</v>
      </c>
      <c r="X140" t="str">
        <f>VLOOKUP(E140,'Transform table'!A:B,2,0)</f>
        <v>Para Hills Knights</v>
      </c>
      <c r="Y140" t="str">
        <f>VLOOKUP(F140,'Transform table'!A:B,2,0)</f>
        <v>Playford City</v>
      </c>
      <c r="Z140" t="str">
        <f t="shared" si="2"/>
        <v>25/07/2026Para Hills KnightsPlayford City</v>
      </c>
      <c r="AA140" t="str">
        <f>VLOOKUP($Z140,'oddspedia-matches'!$A:$AD,AA$2,0)</f>
        <v>2 - 4</v>
      </c>
      <c r="AB140" t="str">
        <f>VLOOKUP($Z140,'oddspedia-matches'!$A:$AD,AB$2,0)</f>
        <v>Red</v>
      </c>
      <c r="AC140" t="str">
        <f>VLOOKUP($Z140,'oddspedia-matches'!$A:$AD,AC$2,0)</f>
        <v>Red</v>
      </c>
      <c r="AD140" t="str">
        <f>VLOOKUP($Z140,'oddspedia-matches'!$A:$AD,AD$2,0)</f>
        <v>Green</v>
      </c>
      <c r="AE140" t="str">
        <f>VLOOKUP($Z140,'oddspedia-matches'!$A:$AD,AE$2,0)</f>
        <v>Red</v>
      </c>
      <c r="AF140" t="str">
        <f>VLOOKUP($Z140,'oddspedia-matches'!$A:$AD,AF$2,0)</f>
        <v>Green</v>
      </c>
      <c r="AG140" t="str">
        <f>VLOOKUP($Z140,'oddspedia-matches'!$A:$AD,AG$2,0)</f>
        <v>Green</v>
      </c>
      <c r="AH140" t="str">
        <f>VLOOKUP($Z140,'oddspedia-matches'!$A:$AD,AH$2,0)</f>
        <v>Green</v>
      </c>
      <c r="AI140" t="str">
        <f>VLOOKUP($Z140,'oddspedia-matches'!$A:$AD,AI$2,0)</f>
        <v>Red</v>
      </c>
      <c r="AJ140" t="str">
        <f>VLOOKUP($Z140,'oddspedia-matches'!$A:$AD,AJ$2,0)</f>
        <v>Red</v>
      </c>
      <c r="AK140" t="str">
        <f>VLOOKUP($Z140,'oddspedia-matches'!$A:$AD,AK$2,0)</f>
        <v>Green</v>
      </c>
      <c r="AL140" t="str">
        <f>VLOOKUP($Z140,'oddspedia-matches'!$A:$AD,AL$2,0)</f>
        <v>Green</v>
      </c>
      <c r="AM140" t="str">
        <f>VLOOKUP($Z140,'oddspedia-matches'!$A:$AD,AM$2,0)</f>
        <v>Green</v>
      </c>
      <c r="AN140" t="str">
        <f>VLOOKUP($Z140,'oddspedia-matches'!$A:$AD,AN$2,0)</f>
        <v>Red</v>
      </c>
      <c r="AO140" t="str">
        <f>VLOOKUP($Z140,'oddspedia-matches'!$A:$AD,AO$2,0)</f>
        <v>Red</v>
      </c>
      <c r="AP140" t="str">
        <f>VLOOKUP($Z140,'oddspedia-matches'!$A:$AD,AP$2,0)</f>
        <v>Green</v>
      </c>
      <c r="AQ140" t="str">
        <f>VLOOKUP($Z140,'oddspedia-matches'!$A:$AD,AQ$2,0)</f>
        <v>Red</v>
      </c>
    </row>
    <row r="141" spans="2:43" x14ac:dyDescent="0.25">
      <c r="B141" s="17" t="s">
        <v>445</v>
      </c>
      <c r="C141" s="8" t="s">
        <v>490</v>
      </c>
      <c r="D141" s="18">
        <v>0.14583333333333334</v>
      </c>
      <c r="E141" s="8" t="s">
        <v>511</v>
      </c>
      <c r="F141" s="8" t="s">
        <v>512</v>
      </c>
      <c r="G141" s="19"/>
      <c r="H141" s="8">
        <v>49</v>
      </c>
      <c r="I141" s="8">
        <v>25.1</v>
      </c>
      <c r="J141" s="8">
        <v>25.9</v>
      </c>
      <c r="K141" s="8">
        <v>74.099999999999994</v>
      </c>
      <c r="L141" s="8">
        <v>51</v>
      </c>
      <c r="M141" s="8">
        <v>74.900000000000006</v>
      </c>
      <c r="N141" s="8">
        <v>30.6</v>
      </c>
      <c r="O141" s="8">
        <v>41.7</v>
      </c>
      <c r="P141" s="8">
        <v>27.7</v>
      </c>
      <c r="Q141" s="8">
        <v>72.5</v>
      </c>
      <c r="R141" s="8">
        <v>86.9</v>
      </c>
      <c r="S141" s="8">
        <v>67.2</v>
      </c>
      <c r="T141" s="8">
        <v>32.799999999999997</v>
      </c>
      <c r="U141" s="8">
        <v>38.700000000000003</v>
      </c>
      <c r="V141" s="8">
        <v>67.400000000000006</v>
      </c>
      <c r="W141" s="8">
        <v>32.6</v>
      </c>
      <c r="X141" t="str">
        <f>VLOOKUP(E141,'Transform table'!A:B,2,0)</f>
        <v>Belconnen United</v>
      </c>
      <c r="Y141" t="str">
        <f>VLOOKUP(F141,'Transform table'!A:B,2,0)</f>
        <v>O'Connor Knights</v>
      </c>
      <c r="Z141" t="str">
        <f t="shared" si="2"/>
        <v>25/07/2026Belconnen UnitedO'Connor Knights</v>
      </c>
      <c r="AA141" t="str">
        <f>VLOOKUP($Z141,'oddspedia-matches'!$A:$AD,AA$2,0)</f>
        <v>1 - 1</v>
      </c>
      <c r="AB141" t="str">
        <f>VLOOKUP($Z141,'oddspedia-matches'!$A:$AD,AB$2,0)</f>
        <v>Red</v>
      </c>
      <c r="AC141" t="str">
        <f>VLOOKUP($Z141,'oddspedia-matches'!$A:$AD,AC$2,0)</f>
        <v>Green</v>
      </c>
      <c r="AD141" t="str">
        <f>VLOOKUP($Z141,'oddspedia-matches'!$A:$AD,AD$2,0)</f>
        <v>Red</v>
      </c>
      <c r="AE141" t="str">
        <f>VLOOKUP($Z141,'oddspedia-matches'!$A:$AD,AE$2,0)</f>
        <v>Green</v>
      </c>
      <c r="AF141" t="str">
        <f>VLOOKUP($Z141,'oddspedia-matches'!$A:$AD,AF$2,0)</f>
        <v>Green</v>
      </c>
      <c r="AG141" t="str">
        <f>VLOOKUP($Z141,'oddspedia-matches'!$A:$AD,AG$2,0)</f>
        <v>Red</v>
      </c>
      <c r="AH141" t="str">
        <f>VLOOKUP($Z141,'oddspedia-matches'!$A:$AD,AH$2,0)</f>
        <v>Green</v>
      </c>
      <c r="AI141" t="str">
        <f>VLOOKUP($Z141,'oddspedia-matches'!$A:$AD,AI$2,0)</f>
        <v>Red</v>
      </c>
      <c r="AJ141" t="str">
        <f>VLOOKUP($Z141,'oddspedia-matches'!$A:$AD,AJ$2,0)</f>
        <v>Red</v>
      </c>
      <c r="AK141" t="str">
        <f>VLOOKUP($Z141,'oddspedia-matches'!$A:$AD,AK$2,0)</f>
        <v>Green</v>
      </c>
      <c r="AL141" t="str">
        <f>VLOOKUP($Z141,'oddspedia-matches'!$A:$AD,AL$2,0)</f>
        <v>Green</v>
      </c>
      <c r="AM141" t="str">
        <f>VLOOKUP($Z141,'oddspedia-matches'!$A:$AD,AM$2,0)</f>
        <v>Red</v>
      </c>
      <c r="AN141" t="str">
        <f>VLOOKUP($Z141,'oddspedia-matches'!$A:$AD,AN$2,0)</f>
        <v>Green</v>
      </c>
      <c r="AO141" t="str">
        <f>VLOOKUP($Z141,'oddspedia-matches'!$A:$AD,AO$2,0)</f>
        <v>Green</v>
      </c>
      <c r="AP141" t="str">
        <f>VLOOKUP($Z141,'oddspedia-matches'!$A:$AD,AP$2,0)</f>
        <v>Green</v>
      </c>
      <c r="AQ141" t="str">
        <f>VLOOKUP($Z141,'oddspedia-matches'!$A:$AD,AQ$2,0)</f>
        <v>Red</v>
      </c>
    </row>
    <row r="142" spans="2:43" x14ac:dyDescent="0.25">
      <c r="B142" s="9" t="s">
        <v>463</v>
      </c>
      <c r="C142" s="7" t="s">
        <v>490</v>
      </c>
      <c r="D142" s="20">
        <v>0.14583333333333334</v>
      </c>
      <c r="E142" s="7" t="s">
        <v>513</v>
      </c>
      <c r="F142" s="7" t="s">
        <v>514</v>
      </c>
      <c r="G142" s="21"/>
      <c r="H142" s="7">
        <v>36</v>
      </c>
      <c r="I142" s="7">
        <v>25.7</v>
      </c>
      <c r="J142" s="7">
        <v>38.299999999999997</v>
      </c>
      <c r="K142" s="7">
        <v>61.7</v>
      </c>
      <c r="L142" s="7">
        <v>64</v>
      </c>
      <c r="M142" s="7">
        <v>74.3</v>
      </c>
      <c r="N142" s="7">
        <v>33.5</v>
      </c>
      <c r="O142" s="7">
        <v>34.4</v>
      </c>
      <c r="P142" s="7">
        <v>32.1</v>
      </c>
      <c r="Q142" s="7">
        <v>84</v>
      </c>
      <c r="R142" s="7">
        <v>89.1</v>
      </c>
      <c r="S142" s="7">
        <v>71.3</v>
      </c>
      <c r="T142" s="7">
        <v>28.7</v>
      </c>
      <c r="U142" s="7">
        <v>33.9</v>
      </c>
      <c r="V142" s="7">
        <v>72.099999999999994</v>
      </c>
      <c r="W142" s="7">
        <v>27.9</v>
      </c>
      <c r="X142" t="str">
        <f>VLOOKUP(E142,'Transform table'!A:B,2,0)</f>
        <v>Maitland FC</v>
      </c>
      <c r="Y142" t="str">
        <f>VLOOKUP(F142,'Transform table'!A:B,2,0)</f>
        <v>Broadmeadow Magic</v>
      </c>
      <c r="Z142" t="str">
        <f t="shared" si="2"/>
        <v>25/07/2026Maitland FCBroadmeadow Magic</v>
      </c>
      <c r="AA142" t="str">
        <f>VLOOKUP($Z142,'oddspedia-matches'!$A:$AD,AA$2,0)</f>
        <v>0 - 1</v>
      </c>
      <c r="AB142" t="str">
        <f>VLOOKUP($Z142,'oddspedia-matches'!$A:$AD,AB$2,0)</f>
        <v>Red</v>
      </c>
      <c r="AC142" t="str">
        <f>VLOOKUP($Z142,'oddspedia-matches'!$A:$AD,AC$2,0)</f>
        <v>Red</v>
      </c>
      <c r="AD142" t="str">
        <f>VLOOKUP($Z142,'oddspedia-matches'!$A:$AD,AD$2,0)</f>
        <v>Green</v>
      </c>
      <c r="AE142" t="str">
        <f>VLOOKUP($Z142,'oddspedia-matches'!$A:$AD,AE$2,0)</f>
        <v>Red</v>
      </c>
      <c r="AF142" t="str">
        <f>VLOOKUP($Z142,'oddspedia-matches'!$A:$AD,AF$2,0)</f>
        <v>Green</v>
      </c>
      <c r="AG142" t="str">
        <f>VLOOKUP($Z142,'oddspedia-matches'!$A:$AD,AG$2,0)</f>
        <v>Green</v>
      </c>
      <c r="AH142" t="str">
        <f>VLOOKUP($Z142,'oddspedia-matches'!$A:$AD,AH$2,0)</f>
        <v>Red</v>
      </c>
      <c r="AI142" t="str">
        <f>VLOOKUP($Z142,'oddspedia-matches'!$A:$AD,AI$2,0)</f>
        <v>Green</v>
      </c>
      <c r="AJ142" t="str">
        <f>VLOOKUP($Z142,'oddspedia-matches'!$A:$AD,AJ$2,0)</f>
        <v>Red</v>
      </c>
      <c r="AK142" t="str">
        <f>VLOOKUP($Z142,'oddspedia-matches'!$A:$AD,AK$2,0)</f>
        <v>Red</v>
      </c>
      <c r="AL142" t="str">
        <f>VLOOKUP($Z142,'oddspedia-matches'!$A:$AD,AL$2,0)</f>
        <v>Red</v>
      </c>
      <c r="AM142" t="str">
        <f>VLOOKUP($Z142,'oddspedia-matches'!$A:$AD,AM$2,0)</f>
        <v>Red</v>
      </c>
      <c r="AN142" t="str">
        <f>VLOOKUP($Z142,'oddspedia-matches'!$A:$AD,AN$2,0)</f>
        <v>Green</v>
      </c>
      <c r="AO142" t="str">
        <f>VLOOKUP($Z142,'oddspedia-matches'!$A:$AD,AO$2,0)</f>
        <v>Green</v>
      </c>
      <c r="AP142" t="str">
        <f>VLOOKUP($Z142,'oddspedia-matches'!$A:$AD,AP$2,0)</f>
        <v>Red</v>
      </c>
      <c r="AQ142" t="str">
        <f>VLOOKUP($Z142,'oddspedia-matches'!$A:$AD,AQ$2,0)</f>
        <v>Green</v>
      </c>
    </row>
    <row r="143" spans="2:43" x14ac:dyDescent="0.25">
      <c r="B143" s="17" t="s">
        <v>463</v>
      </c>
      <c r="C143" s="8" t="s">
        <v>490</v>
      </c>
      <c r="D143" s="18">
        <v>0.14583333333333334</v>
      </c>
      <c r="E143" s="8" t="s">
        <v>515</v>
      </c>
      <c r="F143" s="8" t="s">
        <v>516</v>
      </c>
      <c r="G143" s="19"/>
      <c r="H143" s="8">
        <v>48.3</v>
      </c>
      <c r="I143" s="8">
        <v>24.9</v>
      </c>
      <c r="J143" s="8">
        <v>26.8</v>
      </c>
      <c r="K143" s="8">
        <v>73.2</v>
      </c>
      <c r="L143" s="8">
        <v>51.7</v>
      </c>
      <c r="M143" s="8">
        <v>75.099999999999994</v>
      </c>
      <c r="N143" s="8">
        <v>37.799999999999997</v>
      </c>
      <c r="O143" s="8">
        <v>35.5</v>
      </c>
      <c r="P143" s="8">
        <v>26.7</v>
      </c>
      <c r="Q143" s="8">
        <v>81.7</v>
      </c>
      <c r="R143" s="8">
        <v>89.1</v>
      </c>
      <c r="S143" s="8">
        <v>71.2</v>
      </c>
      <c r="T143" s="8">
        <v>28.8</v>
      </c>
      <c r="U143" s="8">
        <v>34.4</v>
      </c>
      <c r="V143" s="8">
        <v>70.8</v>
      </c>
      <c r="W143" s="8">
        <v>29.2</v>
      </c>
      <c r="X143" t="str">
        <f>VLOOKUP(E143,'Transform table'!A:B,2,0)</f>
        <v>Valentine Phoenix</v>
      </c>
      <c r="Y143" t="str">
        <f>VLOOKUP(F143,'Transform table'!A:B,2,0)</f>
        <v>Charlestown City Blues</v>
      </c>
      <c r="Z143" t="str">
        <f t="shared" si="2"/>
        <v>25/07/2026Valentine PhoenixCharlestown City Blues</v>
      </c>
      <c r="AA143" t="str">
        <f>VLOOKUP($Z143,'oddspedia-matches'!$A:$AD,AA$2,0)</f>
        <v>1 - 0</v>
      </c>
      <c r="AB143" t="str">
        <f>VLOOKUP($Z143,'oddspedia-matches'!$A:$AD,AB$2,0)</f>
        <v>Green</v>
      </c>
      <c r="AC143" t="str">
        <f>VLOOKUP($Z143,'oddspedia-matches'!$A:$AD,AC$2,0)</f>
        <v>Red</v>
      </c>
      <c r="AD143" t="str">
        <f>VLOOKUP($Z143,'oddspedia-matches'!$A:$AD,AD$2,0)</f>
        <v>Red</v>
      </c>
      <c r="AE143" t="str">
        <f>VLOOKUP($Z143,'oddspedia-matches'!$A:$AD,AE$2,0)</f>
        <v>Green</v>
      </c>
      <c r="AF143" t="str">
        <f>VLOOKUP($Z143,'oddspedia-matches'!$A:$AD,AF$2,0)</f>
        <v>Red</v>
      </c>
      <c r="AG143" t="str">
        <f>VLOOKUP($Z143,'oddspedia-matches'!$A:$AD,AG$2,0)</f>
        <v>Green</v>
      </c>
      <c r="AH143" t="str">
        <f>VLOOKUP($Z143,'oddspedia-matches'!$A:$AD,AH$2,0)</f>
        <v>Red</v>
      </c>
      <c r="AI143" t="str">
        <f>VLOOKUP($Z143,'oddspedia-matches'!$A:$AD,AI$2,0)</f>
        <v>Green</v>
      </c>
      <c r="AJ143" t="str">
        <f>VLOOKUP($Z143,'oddspedia-matches'!$A:$AD,AJ$2,0)</f>
        <v>Red</v>
      </c>
      <c r="AK143" t="str">
        <f>VLOOKUP($Z143,'oddspedia-matches'!$A:$AD,AK$2,0)</f>
        <v>Red</v>
      </c>
      <c r="AL143" t="str">
        <f>VLOOKUP($Z143,'oddspedia-matches'!$A:$AD,AL$2,0)</f>
        <v>Red</v>
      </c>
      <c r="AM143" t="str">
        <f>VLOOKUP($Z143,'oddspedia-matches'!$A:$AD,AM$2,0)</f>
        <v>Red</v>
      </c>
      <c r="AN143" t="str">
        <f>VLOOKUP($Z143,'oddspedia-matches'!$A:$AD,AN$2,0)</f>
        <v>Green</v>
      </c>
      <c r="AO143" t="str">
        <f>VLOOKUP($Z143,'oddspedia-matches'!$A:$AD,AO$2,0)</f>
        <v>Green</v>
      </c>
      <c r="AP143" t="str">
        <f>VLOOKUP($Z143,'oddspedia-matches'!$A:$AD,AP$2,0)</f>
        <v>Red</v>
      </c>
      <c r="AQ143" t="str">
        <f>VLOOKUP($Z143,'oddspedia-matches'!$A:$AD,AQ$2,0)</f>
        <v>Green</v>
      </c>
    </row>
    <row r="144" spans="2:43" x14ac:dyDescent="0.25">
      <c r="B144" s="9" t="s">
        <v>471</v>
      </c>
      <c r="C144" s="7" t="s">
        <v>490</v>
      </c>
      <c r="D144" s="20">
        <v>0.16666666666666666</v>
      </c>
      <c r="E144" s="7" t="s">
        <v>517</v>
      </c>
      <c r="F144" s="7" t="s">
        <v>518</v>
      </c>
      <c r="G144" s="21"/>
      <c r="H144" s="7">
        <v>27.1</v>
      </c>
      <c r="I144" s="7">
        <v>28.9</v>
      </c>
      <c r="J144" s="7">
        <v>44</v>
      </c>
      <c r="K144" s="7">
        <v>56</v>
      </c>
      <c r="L144" s="7">
        <v>72.900000000000006</v>
      </c>
      <c r="M144" s="7">
        <v>71.099999999999994</v>
      </c>
      <c r="N144" s="7">
        <v>24.5</v>
      </c>
      <c r="O144" s="7">
        <v>42.5</v>
      </c>
      <c r="P144" s="7">
        <v>33</v>
      </c>
      <c r="Q144" s="7">
        <v>71.3</v>
      </c>
      <c r="R144" s="7">
        <v>75.7</v>
      </c>
      <c r="S144" s="7">
        <v>49.8</v>
      </c>
      <c r="T144" s="7">
        <v>50.2</v>
      </c>
      <c r="U144" s="7">
        <v>56.1</v>
      </c>
      <c r="V144" s="7">
        <v>54.6</v>
      </c>
      <c r="W144" s="7">
        <v>45.4</v>
      </c>
      <c r="X144" t="str">
        <f>VLOOKUP(E144,'Transform table'!A:B,2,0)</f>
        <v>SD Raiders FC</v>
      </c>
      <c r="Y144" t="str">
        <f>VLOOKUP(F144,'Transform table'!A:B,2,0)</f>
        <v>Marconi Stallions</v>
      </c>
      <c r="Z144" t="str">
        <f t="shared" si="2"/>
        <v>25/07/2026SD Raiders FCMarconi Stallions</v>
      </c>
      <c r="AA144" t="str">
        <f>VLOOKUP($Z144,'oddspedia-matches'!$A:$AD,AA$2,0)</f>
        <v>2 - 1</v>
      </c>
      <c r="AB144" t="str">
        <f>VLOOKUP($Z144,'oddspedia-matches'!$A:$AD,AB$2,0)</f>
        <v>Green</v>
      </c>
      <c r="AC144" t="str">
        <f>VLOOKUP($Z144,'oddspedia-matches'!$A:$AD,AC$2,0)</f>
        <v>Red</v>
      </c>
      <c r="AD144" t="str">
        <f>VLOOKUP($Z144,'oddspedia-matches'!$A:$AD,AD$2,0)</f>
        <v>Red</v>
      </c>
      <c r="AE144" t="str">
        <f>VLOOKUP($Z144,'oddspedia-matches'!$A:$AD,AE$2,0)</f>
        <v>Green</v>
      </c>
      <c r="AF144" t="str">
        <f>VLOOKUP($Z144,'oddspedia-matches'!$A:$AD,AF$2,0)</f>
        <v>Red</v>
      </c>
      <c r="AG144" t="str">
        <f>VLOOKUP($Z144,'oddspedia-matches'!$A:$AD,AG$2,0)</f>
        <v>Green</v>
      </c>
      <c r="AH144" t="str">
        <f>VLOOKUP($Z144,'oddspedia-matches'!$A:$AD,AH$2,0)</f>
        <v>Red</v>
      </c>
      <c r="AI144" t="str">
        <f>VLOOKUP($Z144,'oddspedia-matches'!$A:$AD,AI$2,0)</f>
        <v>Red</v>
      </c>
      <c r="AJ144" t="str">
        <f>VLOOKUP($Z144,'oddspedia-matches'!$A:$AD,AJ$2,0)</f>
        <v>Green</v>
      </c>
      <c r="AK144" t="str">
        <f>VLOOKUP($Z144,'oddspedia-matches'!$A:$AD,AK$2,0)</f>
        <v>Green</v>
      </c>
      <c r="AL144" t="str">
        <f>VLOOKUP($Z144,'oddspedia-matches'!$A:$AD,AL$2,0)</f>
        <v>Green</v>
      </c>
      <c r="AM144" t="str">
        <f>VLOOKUP($Z144,'oddspedia-matches'!$A:$AD,AM$2,0)</f>
        <v>Green</v>
      </c>
      <c r="AN144" t="str">
        <f>VLOOKUP($Z144,'oddspedia-matches'!$A:$AD,AN$2,0)</f>
        <v>Red</v>
      </c>
      <c r="AO144" t="str">
        <f>VLOOKUP($Z144,'oddspedia-matches'!$A:$AD,AO$2,0)</f>
        <v>Green</v>
      </c>
      <c r="AP144" t="str">
        <f>VLOOKUP($Z144,'oddspedia-matches'!$A:$AD,AP$2,0)</f>
        <v>Green</v>
      </c>
      <c r="AQ144" t="str">
        <f>VLOOKUP($Z144,'oddspedia-matches'!$A:$AD,AQ$2,0)</f>
        <v>Red</v>
      </c>
    </row>
    <row r="145" spans="2:43" x14ac:dyDescent="0.25">
      <c r="B145" s="17" t="s">
        <v>472</v>
      </c>
      <c r="C145" s="8" t="s">
        <v>490</v>
      </c>
      <c r="D145" s="18">
        <v>0.16666666666666666</v>
      </c>
      <c r="E145" s="8" t="s">
        <v>519</v>
      </c>
      <c r="F145" s="8" t="s">
        <v>520</v>
      </c>
      <c r="G145" s="19"/>
      <c r="H145" s="8">
        <v>39.6</v>
      </c>
      <c r="I145" s="8">
        <v>27</v>
      </c>
      <c r="J145" s="8">
        <v>33.4</v>
      </c>
      <c r="K145" s="8">
        <v>66.599999999999994</v>
      </c>
      <c r="L145" s="8">
        <v>60.4</v>
      </c>
      <c r="M145" s="8">
        <v>73</v>
      </c>
      <c r="N145" s="8">
        <v>32.1</v>
      </c>
      <c r="O145" s="8">
        <v>41.3</v>
      </c>
      <c r="P145" s="8">
        <v>26.6</v>
      </c>
      <c r="Q145" s="8">
        <v>73.099999999999994</v>
      </c>
      <c r="R145" s="8">
        <v>82.1</v>
      </c>
      <c r="S145" s="8">
        <v>59.1</v>
      </c>
      <c r="T145" s="8">
        <v>40.9</v>
      </c>
      <c r="U145" s="8">
        <v>46.5</v>
      </c>
      <c r="V145" s="8">
        <v>62.7</v>
      </c>
      <c r="W145" s="8">
        <v>37.299999999999997</v>
      </c>
      <c r="X145" t="str">
        <f>VLOOKUP(E145,'Transform table'!A:B,2,0)</f>
        <v>Dandenong Thunder</v>
      </c>
      <c r="Y145" t="str">
        <f>VLOOKUP(F145,'Transform table'!A:B,2,0)</f>
        <v>Altona Magic</v>
      </c>
      <c r="Z145" t="str">
        <f t="shared" si="2"/>
        <v>25/07/2026Dandenong ThunderAltona Magic</v>
      </c>
      <c r="AA145" t="str">
        <f>VLOOKUP($Z145,'oddspedia-matches'!$A:$AD,AA$2,0)</f>
        <v>0 - 2</v>
      </c>
      <c r="AB145" t="str">
        <f>VLOOKUP($Z145,'oddspedia-matches'!$A:$AD,AB$2,0)</f>
        <v>Red</v>
      </c>
      <c r="AC145" t="str">
        <f>VLOOKUP($Z145,'oddspedia-matches'!$A:$AD,AC$2,0)</f>
        <v>Red</v>
      </c>
      <c r="AD145" t="str">
        <f>VLOOKUP($Z145,'oddspedia-matches'!$A:$AD,AD$2,0)</f>
        <v>Green</v>
      </c>
      <c r="AE145" t="str">
        <f>VLOOKUP($Z145,'oddspedia-matches'!$A:$AD,AE$2,0)</f>
        <v>Red</v>
      </c>
      <c r="AF145" t="str">
        <f>VLOOKUP($Z145,'oddspedia-matches'!$A:$AD,AF$2,0)</f>
        <v>Green</v>
      </c>
      <c r="AG145" t="str">
        <f>VLOOKUP($Z145,'oddspedia-matches'!$A:$AD,AG$2,0)</f>
        <v>Green</v>
      </c>
      <c r="AH145" t="str">
        <f>VLOOKUP($Z145,'oddspedia-matches'!$A:$AD,AH$2,0)</f>
        <v>Red</v>
      </c>
      <c r="AI145" t="str">
        <f>VLOOKUP($Z145,'oddspedia-matches'!$A:$AD,AI$2,0)</f>
        <v>Green</v>
      </c>
      <c r="AJ145" t="str">
        <f>VLOOKUP($Z145,'oddspedia-matches'!$A:$AD,AJ$2,0)</f>
        <v>Red</v>
      </c>
      <c r="AK145" t="str">
        <f>VLOOKUP($Z145,'oddspedia-matches'!$A:$AD,AK$2,0)</f>
        <v>Red</v>
      </c>
      <c r="AL145" t="str">
        <f>VLOOKUP($Z145,'oddspedia-matches'!$A:$AD,AL$2,0)</f>
        <v>Green</v>
      </c>
      <c r="AM145" t="str">
        <f>VLOOKUP($Z145,'oddspedia-matches'!$A:$AD,AM$2,0)</f>
        <v>Red</v>
      </c>
      <c r="AN145" t="str">
        <f>VLOOKUP($Z145,'oddspedia-matches'!$A:$AD,AN$2,0)</f>
        <v>Green</v>
      </c>
      <c r="AO145" t="str">
        <f>VLOOKUP($Z145,'oddspedia-matches'!$A:$AD,AO$2,0)</f>
        <v>Green</v>
      </c>
      <c r="AP145" t="str">
        <f>VLOOKUP($Z145,'oddspedia-matches'!$A:$AD,AP$2,0)</f>
        <v>Red</v>
      </c>
      <c r="AQ145" t="str">
        <f>VLOOKUP($Z145,'oddspedia-matches'!$A:$AD,AQ$2,0)</f>
        <v>Green</v>
      </c>
    </row>
    <row r="146" spans="2:43" x14ac:dyDescent="0.25">
      <c r="B146" s="9" t="s">
        <v>521</v>
      </c>
      <c r="C146" s="7" t="s">
        <v>490</v>
      </c>
      <c r="D146" s="20">
        <v>0.16666666666666666</v>
      </c>
      <c r="E146" s="7" t="s">
        <v>522</v>
      </c>
      <c r="F146" s="7" t="s">
        <v>523</v>
      </c>
      <c r="G146" s="21"/>
      <c r="H146" s="7">
        <v>45.5</v>
      </c>
      <c r="I146" s="7">
        <v>25.2</v>
      </c>
      <c r="J146" s="7">
        <v>29.3</v>
      </c>
      <c r="K146" s="7">
        <v>70.7</v>
      </c>
      <c r="L146" s="7">
        <v>54.5</v>
      </c>
      <c r="M146" s="7">
        <v>74.8</v>
      </c>
      <c r="N146" s="7">
        <v>39.299999999999997</v>
      </c>
      <c r="O146" s="7">
        <v>35.6</v>
      </c>
      <c r="P146" s="7">
        <v>25.1</v>
      </c>
      <c r="Q146" s="7">
        <v>81.3</v>
      </c>
      <c r="R146" s="7">
        <v>89.1</v>
      </c>
      <c r="S146" s="7">
        <v>71.2</v>
      </c>
      <c r="T146" s="7">
        <v>28.8</v>
      </c>
      <c r="U146" s="7">
        <v>34.200000000000003</v>
      </c>
      <c r="V146" s="7">
        <v>71.400000000000006</v>
      </c>
      <c r="W146" s="7">
        <v>28.6</v>
      </c>
      <c r="X146" t="str">
        <f>VLOOKUP(E146,'Transform table'!A:B,2,0)</f>
        <v>Perth Glory U21</v>
      </c>
      <c r="Y146" t="str">
        <f>VLOOKUP(F146,'Transform table'!A:B,2,0)</f>
        <v>Dianella White Eagles</v>
      </c>
      <c r="Z146" t="str">
        <f t="shared" si="2"/>
        <v>25/07/2026Perth Glory U21Dianella White Eagles</v>
      </c>
      <c r="AA146" t="str">
        <f>VLOOKUP($Z146,'oddspedia-matches'!$A:$AD,AA$2,0)</f>
        <v>4 - 0</v>
      </c>
      <c r="AB146" t="str">
        <f>VLOOKUP($Z146,'oddspedia-matches'!$A:$AD,AB$2,0)</f>
        <v>Green</v>
      </c>
      <c r="AC146" t="str">
        <f>VLOOKUP($Z146,'oddspedia-matches'!$A:$AD,AC$2,0)</f>
        <v>Red</v>
      </c>
      <c r="AD146" t="str">
        <f>VLOOKUP($Z146,'oddspedia-matches'!$A:$AD,AD$2,0)</f>
        <v>Red</v>
      </c>
      <c r="AE146" t="str">
        <f>VLOOKUP($Z146,'oddspedia-matches'!$A:$AD,AE$2,0)</f>
        <v>Green</v>
      </c>
      <c r="AF146" t="str">
        <f>VLOOKUP($Z146,'oddspedia-matches'!$A:$AD,AF$2,0)</f>
        <v>Red</v>
      </c>
      <c r="AG146" t="str">
        <f>VLOOKUP($Z146,'oddspedia-matches'!$A:$AD,AG$2,0)</f>
        <v>Green</v>
      </c>
      <c r="AH146" t="str">
        <f>VLOOKUP($Z146,'oddspedia-matches'!$A:$AD,AH$2,0)</f>
        <v>Green</v>
      </c>
      <c r="AI146" t="str">
        <f>VLOOKUP($Z146,'oddspedia-matches'!$A:$AD,AI$2,0)</f>
        <v>Red</v>
      </c>
      <c r="AJ146" t="str">
        <f>VLOOKUP($Z146,'oddspedia-matches'!$A:$AD,AJ$2,0)</f>
        <v>Red</v>
      </c>
      <c r="AK146" t="str">
        <f>VLOOKUP($Z146,'oddspedia-matches'!$A:$AD,AK$2,0)</f>
        <v>Green</v>
      </c>
      <c r="AL146" t="str">
        <f>VLOOKUP($Z146,'oddspedia-matches'!$A:$AD,AL$2,0)</f>
        <v>Green</v>
      </c>
      <c r="AM146" t="str">
        <f>VLOOKUP($Z146,'oddspedia-matches'!$A:$AD,AM$2,0)</f>
        <v>Green</v>
      </c>
      <c r="AN146" t="str">
        <f>VLOOKUP($Z146,'oddspedia-matches'!$A:$AD,AN$2,0)</f>
        <v>Red</v>
      </c>
      <c r="AO146" t="str">
        <f>VLOOKUP($Z146,'oddspedia-matches'!$A:$AD,AO$2,0)</f>
        <v>Red</v>
      </c>
      <c r="AP146" t="str">
        <f>VLOOKUP($Z146,'oddspedia-matches'!$A:$AD,AP$2,0)</f>
        <v>Red</v>
      </c>
      <c r="AQ146" t="str">
        <f>VLOOKUP($Z146,'oddspedia-matches'!$A:$AD,AQ$2,0)</f>
        <v>Green</v>
      </c>
    </row>
    <row r="147" spans="2:43" x14ac:dyDescent="0.25">
      <c r="B147" s="17" t="s">
        <v>521</v>
      </c>
      <c r="C147" s="8" t="s">
        <v>490</v>
      </c>
      <c r="D147" s="18">
        <v>0.16666666666666666</v>
      </c>
      <c r="E147" s="8" t="s">
        <v>524</v>
      </c>
      <c r="F147" s="8" t="s">
        <v>525</v>
      </c>
      <c r="G147" s="19"/>
      <c r="H147" s="8">
        <v>60</v>
      </c>
      <c r="I147" s="8">
        <v>23.3</v>
      </c>
      <c r="J147" s="8">
        <v>16.7</v>
      </c>
      <c r="K147" s="8">
        <v>83.3</v>
      </c>
      <c r="L147" s="8">
        <v>40</v>
      </c>
      <c r="M147" s="8">
        <v>76.7</v>
      </c>
      <c r="N147" s="8">
        <v>56.5</v>
      </c>
      <c r="O147" s="8">
        <v>30.6</v>
      </c>
      <c r="P147" s="8">
        <v>12.9</v>
      </c>
      <c r="Q147" s="8">
        <v>82.7</v>
      </c>
      <c r="R147" s="8">
        <v>88.7</v>
      </c>
      <c r="S147" s="8">
        <v>70.7</v>
      </c>
      <c r="T147" s="8">
        <v>29.3</v>
      </c>
      <c r="U147" s="8">
        <v>36.4</v>
      </c>
      <c r="V147" s="8">
        <v>66</v>
      </c>
      <c r="W147" s="8">
        <v>34</v>
      </c>
      <c r="X147" t="str">
        <f>VLOOKUP(E147,'Transform table'!A:B,2,0)</f>
        <v>Perth RedStar</v>
      </c>
      <c r="Y147" t="str">
        <f>VLOOKUP(F147,'Transform table'!A:B,2,0)</f>
        <v>Balcatta</v>
      </c>
      <c r="Z147" t="str">
        <f t="shared" si="2"/>
        <v>25/07/2026Perth RedStarBalcatta</v>
      </c>
      <c r="AA147" t="str">
        <f>VLOOKUP($Z147,'oddspedia-matches'!$A:$AD,AA$2,0)</f>
        <v>0 - 0</v>
      </c>
      <c r="AB147" t="str">
        <f>VLOOKUP($Z147,'oddspedia-matches'!$A:$AD,AB$2,0)</f>
        <v>Red</v>
      </c>
      <c r="AC147" t="str">
        <f>VLOOKUP($Z147,'oddspedia-matches'!$A:$AD,AC$2,0)</f>
        <v>Green</v>
      </c>
      <c r="AD147" t="str">
        <f>VLOOKUP($Z147,'oddspedia-matches'!$A:$AD,AD$2,0)</f>
        <v>Red</v>
      </c>
      <c r="AE147" t="str">
        <f>VLOOKUP($Z147,'oddspedia-matches'!$A:$AD,AE$2,0)</f>
        <v>Green</v>
      </c>
      <c r="AF147" t="str">
        <f>VLOOKUP($Z147,'oddspedia-matches'!$A:$AD,AF$2,0)</f>
        <v>Green</v>
      </c>
      <c r="AG147" t="str">
        <f>VLOOKUP($Z147,'oddspedia-matches'!$A:$AD,AG$2,0)</f>
        <v>Red</v>
      </c>
      <c r="AH147" t="str">
        <f>VLOOKUP($Z147,'oddspedia-matches'!$A:$AD,AH$2,0)</f>
        <v>Red</v>
      </c>
      <c r="AI147" t="str">
        <f>VLOOKUP($Z147,'oddspedia-matches'!$A:$AD,AI$2,0)</f>
        <v>Green</v>
      </c>
      <c r="AJ147" t="str">
        <f>VLOOKUP($Z147,'oddspedia-matches'!$A:$AD,AJ$2,0)</f>
        <v>Red</v>
      </c>
      <c r="AK147" t="str">
        <f>VLOOKUP($Z147,'oddspedia-matches'!$A:$AD,AK$2,0)</f>
        <v>Red</v>
      </c>
      <c r="AL147" t="str">
        <f>VLOOKUP($Z147,'oddspedia-matches'!$A:$AD,AL$2,0)</f>
        <v>Red</v>
      </c>
      <c r="AM147" t="str">
        <f>VLOOKUP($Z147,'oddspedia-matches'!$A:$AD,AM$2,0)</f>
        <v>Red</v>
      </c>
      <c r="AN147" t="str">
        <f>VLOOKUP($Z147,'oddspedia-matches'!$A:$AD,AN$2,0)</f>
        <v>Green</v>
      </c>
      <c r="AO147" t="str">
        <f>VLOOKUP($Z147,'oddspedia-matches'!$A:$AD,AO$2,0)</f>
        <v>Green</v>
      </c>
      <c r="AP147" t="str">
        <f>VLOOKUP($Z147,'oddspedia-matches'!$A:$AD,AP$2,0)</f>
        <v>Red</v>
      </c>
      <c r="AQ147" t="str">
        <f>VLOOKUP($Z147,'oddspedia-matches'!$A:$AD,AQ$2,0)</f>
        <v>Green</v>
      </c>
    </row>
    <row r="148" spans="2:43" x14ac:dyDescent="0.25">
      <c r="B148" s="9" t="s">
        <v>521</v>
      </c>
      <c r="C148" s="7" t="s">
        <v>490</v>
      </c>
      <c r="D148" s="20">
        <v>0.16666666666666666</v>
      </c>
      <c r="E148" s="7" t="s">
        <v>526</v>
      </c>
      <c r="F148" s="7" t="s">
        <v>393</v>
      </c>
      <c r="G148" s="21"/>
      <c r="H148" s="7">
        <v>41.1</v>
      </c>
      <c r="I148" s="7">
        <v>25.3</v>
      </c>
      <c r="J148" s="7">
        <v>33.6</v>
      </c>
      <c r="K148" s="7">
        <v>66.400000000000006</v>
      </c>
      <c r="L148" s="7">
        <v>58.9</v>
      </c>
      <c r="M148" s="7">
        <v>74.7</v>
      </c>
      <c r="N148" s="7">
        <v>37.700000000000003</v>
      </c>
      <c r="O148" s="7">
        <v>34.299999999999997</v>
      </c>
      <c r="P148" s="7">
        <v>28.1</v>
      </c>
      <c r="Q148" s="7">
        <v>83.8</v>
      </c>
      <c r="R148" s="7">
        <v>92</v>
      </c>
      <c r="S148" s="7">
        <v>77</v>
      </c>
      <c r="T148" s="7">
        <v>23</v>
      </c>
      <c r="U148" s="7">
        <v>27.8</v>
      </c>
      <c r="V148" s="7">
        <v>76.5</v>
      </c>
      <c r="W148" s="7">
        <v>23.5</v>
      </c>
      <c r="X148" t="str">
        <f>VLOOKUP(E148,'Transform table'!A:B,2,0)</f>
        <v>Perth Azzurri</v>
      </c>
      <c r="Y148" t="str">
        <f>VLOOKUP(F148,'Transform table'!A:B,2,0)</f>
        <v>Bayswater City</v>
      </c>
      <c r="Z148" t="str">
        <f t="shared" si="2"/>
        <v>25/07/2026Perth AzzurriBayswater City</v>
      </c>
      <c r="AA148" t="str">
        <f>VLOOKUP($Z148,'oddspedia-matches'!$A:$AD,AA$2,0)</f>
        <v>0 - 2</v>
      </c>
      <c r="AB148" t="str">
        <f>VLOOKUP($Z148,'oddspedia-matches'!$A:$AD,AB$2,0)</f>
        <v>Red</v>
      </c>
      <c r="AC148" t="str">
        <f>VLOOKUP($Z148,'oddspedia-matches'!$A:$AD,AC$2,0)</f>
        <v>Red</v>
      </c>
      <c r="AD148" t="str">
        <f>VLOOKUP($Z148,'oddspedia-matches'!$A:$AD,AD$2,0)</f>
        <v>Green</v>
      </c>
      <c r="AE148" t="str">
        <f>VLOOKUP($Z148,'oddspedia-matches'!$A:$AD,AE$2,0)</f>
        <v>Red</v>
      </c>
      <c r="AF148" t="str">
        <f>VLOOKUP($Z148,'oddspedia-matches'!$A:$AD,AF$2,0)</f>
        <v>Green</v>
      </c>
      <c r="AG148" t="str">
        <f>VLOOKUP($Z148,'oddspedia-matches'!$A:$AD,AG$2,0)</f>
        <v>Green</v>
      </c>
      <c r="AH148" t="str">
        <f>VLOOKUP($Z148,'oddspedia-matches'!$A:$AD,AH$2,0)</f>
        <v>Red</v>
      </c>
      <c r="AI148" t="str">
        <f>VLOOKUP($Z148,'oddspedia-matches'!$A:$AD,AI$2,0)</f>
        <v>Red</v>
      </c>
      <c r="AJ148" t="str">
        <f>VLOOKUP($Z148,'oddspedia-matches'!$A:$AD,AJ$2,0)</f>
        <v>Green</v>
      </c>
      <c r="AK148" t="str">
        <f>VLOOKUP($Z148,'oddspedia-matches'!$A:$AD,AK$2,0)</f>
        <v>Green</v>
      </c>
      <c r="AL148" t="str">
        <f>VLOOKUP($Z148,'oddspedia-matches'!$A:$AD,AL$2,0)</f>
        <v>Green</v>
      </c>
      <c r="AM148" t="str">
        <f>VLOOKUP($Z148,'oddspedia-matches'!$A:$AD,AM$2,0)</f>
        <v>Red</v>
      </c>
      <c r="AN148" t="str">
        <f>VLOOKUP($Z148,'oddspedia-matches'!$A:$AD,AN$2,0)</f>
        <v>Green</v>
      </c>
      <c r="AO148" t="str">
        <f>VLOOKUP($Z148,'oddspedia-matches'!$A:$AD,AO$2,0)</f>
        <v>Green</v>
      </c>
      <c r="AP148" t="str">
        <f>VLOOKUP($Z148,'oddspedia-matches'!$A:$AD,AP$2,0)</f>
        <v>Red</v>
      </c>
      <c r="AQ148" t="str">
        <f>VLOOKUP($Z148,'oddspedia-matches'!$A:$AD,AQ$2,0)</f>
        <v>Green</v>
      </c>
    </row>
    <row r="149" spans="2:43" x14ac:dyDescent="0.25">
      <c r="B149" s="17" t="s">
        <v>521</v>
      </c>
      <c r="C149" s="8" t="s">
        <v>490</v>
      </c>
      <c r="D149" s="18">
        <v>0.16666666666666666</v>
      </c>
      <c r="E149" s="8" t="s">
        <v>527</v>
      </c>
      <c r="F149" s="8" t="s">
        <v>528</v>
      </c>
      <c r="G149" s="19"/>
      <c r="H149" s="8">
        <v>54.4</v>
      </c>
      <c r="I149" s="8">
        <v>24.4</v>
      </c>
      <c r="J149" s="8">
        <v>21.2</v>
      </c>
      <c r="K149" s="8">
        <v>78.8</v>
      </c>
      <c r="L149" s="8">
        <v>45.6</v>
      </c>
      <c r="M149" s="8">
        <v>75.599999999999994</v>
      </c>
      <c r="N149" s="8">
        <v>41.6</v>
      </c>
      <c r="O149" s="8">
        <v>34.299999999999997</v>
      </c>
      <c r="P149" s="8">
        <v>24.1</v>
      </c>
      <c r="Q149" s="8">
        <v>82.9</v>
      </c>
      <c r="R149" s="8">
        <v>92.2</v>
      </c>
      <c r="S149" s="8">
        <v>77.7</v>
      </c>
      <c r="T149" s="8">
        <v>22.3</v>
      </c>
      <c r="U149" s="8">
        <v>27.9</v>
      </c>
      <c r="V149" s="8">
        <v>74.2</v>
      </c>
      <c r="W149" s="8">
        <v>25.8</v>
      </c>
      <c r="X149" t="str">
        <f>VLOOKUP(E149,'Transform table'!A:B,2,0)</f>
        <v>Stirling Lions</v>
      </c>
      <c r="Y149" t="str">
        <f>VLOOKUP(F149,'Transform table'!A:B,2,0)</f>
        <v>Armadale</v>
      </c>
      <c r="Z149" t="str">
        <f t="shared" si="2"/>
        <v>25/07/2026Stirling LionsArmadale</v>
      </c>
      <c r="AA149" t="str">
        <f>VLOOKUP($Z149,'oddspedia-matches'!$A:$AD,AA$2,0)</f>
        <v>1 - 1</v>
      </c>
      <c r="AB149" t="str">
        <f>VLOOKUP($Z149,'oddspedia-matches'!$A:$AD,AB$2,0)</f>
        <v>Red</v>
      </c>
      <c r="AC149" t="str">
        <f>VLOOKUP($Z149,'oddspedia-matches'!$A:$AD,AC$2,0)</f>
        <v>Green</v>
      </c>
      <c r="AD149" t="str">
        <f>VLOOKUP($Z149,'oddspedia-matches'!$A:$AD,AD$2,0)</f>
        <v>Red</v>
      </c>
      <c r="AE149" t="str">
        <f>VLOOKUP($Z149,'oddspedia-matches'!$A:$AD,AE$2,0)</f>
        <v>Green</v>
      </c>
      <c r="AF149" t="str">
        <f>VLOOKUP($Z149,'oddspedia-matches'!$A:$AD,AF$2,0)</f>
        <v>Green</v>
      </c>
      <c r="AG149" t="str">
        <f>VLOOKUP($Z149,'oddspedia-matches'!$A:$AD,AG$2,0)</f>
        <v>Red</v>
      </c>
      <c r="AH149" t="str">
        <f>VLOOKUP($Z149,'oddspedia-matches'!$A:$AD,AH$2,0)</f>
        <v>Red</v>
      </c>
      <c r="AI149" t="str">
        <f>VLOOKUP($Z149,'oddspedia-matches'!$A:$AD,AI$2,0)</f>
        <v>Red</v>
      </c>
      <c r="AJ149" t="str">
        <f>VLOOKUP($Z149,'oddspedia-matches'!$A:$AD,AJ$2,0)</f>
        <v>Green</v>
      </c>
      <c r="AK149" t="str">
        <f>VLOOKUP($Z149,'oddspedia-matches'!$A:$AD,AK$2,0)</f>
        <v>Green</v>
      </c>
      <c r="AL149" t="str">
        <f>VLOOKUP($Z149,'oddspedia-matches'!$A:$AD,AL$2,0)</f>
        <v>Green</v>
      </c>
      <c r="AM149" t="str">
        <f>VLOOKUP($Z149,'oddspedia-matches'!$A:$AD,AM$2,0)</f>
        <v>Red</v>
      </c>
      <c r="AN149" t="str">
        <f>VLOOKUP($Z149,'oddspedia-matches'!$A:$AD,AN$2,0)</f>
        <v>Green</v>
      </c>
      <c r="AO149" t="str">
        <f>VLOOKUP($Z149,'oddspedia-matches'!$A:$AD,AO$2,0)</f>
        <v>Green</v>
      </c>
      <c r="AP149" t="str">
        <f>VLOOKUP($Z149,'oddspedia-matches'!$A:$AD,AP$2,0)</f>
        <v>Green</v>
      </c>
      <c r="AQ149" t="str">
        <f>VLOOKUP($Z149,'oddspedia-matches'!$A:$AD,AQ$2,0)</f>
        <v>Red</v>
      </c>
    </row>
    <row r="150" spans="2:43" x14ac:dyDescent="0.25">
      <c r="B150" s="9" t="s">
        <v>521</v>
      </c>
      <c r="C150" s="7" t="s">
        <v>490</v>
      </c>
      <c r="D150" s="20">
        <v>0.16666666666666666</v>
      </c>
      <c r="E150" s="7" t="s">
        <v>529</v>
      </c>
      <c r="F150" s="7" t="s">
        <v>530</v>
      </c>
      <c r="G150" s="21"/>
      <c r="H150" s="7">
        <v>39.299999999999997</v>
      </c>
      <c r="I150" s="7">
        <v>25.5</v>
      </c>
      <c r="J150" s="7">
        <v>35.200000000000003</v>
      </c>
      <c r="K150" s="7">
        <v>64.8</v>
      </c>
      <c r="L150" s="7">
        <v>60.7</v>
      </c>
      <c r="M150" s="7">
        <v>74.5</v>
      </c>
      <c r="N150" s="7">
        <v>32.4</v>
      </c>
      <c r="O150" s="7">
        <v>36</v>
      </c>
      <c r="P150" s="7">
        <v>31.5</v>
      </c>
      <c r="Q150" s="7">
        <v>81.5</v>
      </c>
      <c r="R150" s="7">
        <v>89.7</v>
      </c>
      <c r="S150" s="7">
        <v>72.400000000000006</v>
      </c>
      <c r="T150" s="7">
        <v>27.6</v>
      </c>
      <c r="U150" s="7">
        <v>32.700000000000003</v>
      </c>
      <c r="V150" s="7">
        <v>73</v>
      </c>
      <c r="W150" s="7">
        <v>27</v>
      </c>
      <c r="X150" t="str">
        <f>VLOOKUP(E150,'Transform table'!A:B,2,0)</f>
        <v>Western Knights</v>
      </c>
      <c r="Y150" t="str">
        <f>VLOOKUP(F150,'Transform table'!A:B,2,0)</f>
        <v>Olympic Kingsway SC</v>
      </c>
      <c r="Z150" t="str">
        <f t="shared" si="2"/>
        <v>25/07/2026Western KnightsOlympic Kingsway SC</v>
      </c>
      <c r="AA150" t="str">
        <f>VLOOKUP($Z150,'oddspedia-matches'!$A:$AD,AA$2,0)</f>
        <v>1 - 2</v>
      </c>
      <c r="AB150" t="str">
        <f>VLOOKUP($Z150,'oddspedia-matches'!$A:$AD,AB$2,0)</f>
        <v>Red</v>
      </c>
      <c r="AC150" t="str">
        <f>VLOOKUP($Z150,'oddspedia-matches'!$A:$AD,AC$2,0)</f>
        <v>Red</v>
      </c>
      <c r="AD150" t="str">
        <f>VLOOKUP($Z150,'oddspedia-matches'!$A:$AD,AD$2,0)</f>
        <v>Green</v>
      </c>
      <c r="AE150" t="str">
        <f>VLOOKUP($Z150,'oddspedia-matches'!$A:$AD,AE$2,0)</f>
        <v>Red</v>
      </c>
      <c r="AF150" t="str">
        <f>VLOOKUP($Z150,'oddspedia-matches'!$A:$AD,AF$2,0)</f>
        <v>Green</v>
      </c>
      <c r="AG150" t="str">
        <f>VLOOKUP($Z150,'oddspedia-matches'!$A:$AD,AG$2,0)</f>
        <v>Green</v>
      </c>
      <c r="AH150" t="str">
        <f>VLOOKUP($Z150,'oddspedia-matches'!$A:$AD,AH$2,0)</f>
        <v>Red</v>
      </c>
      <c r="AI150" t="str">
        <f>VLOOKUP($Z150,'oddspedia-matches'!$A:$AD,AI$2,0)</f>
        <v>Green</v>
      </c>
      <c r="AJ150" t="str">
        <f>VLOOKUP($Z150,'oddspedia-matches'!$A:$AD,AJ$2,0)</f>
        <v>Red</v>
      </c>
      <c r="AK150" t="str">
        <f>VLOOKUP($Z150,'oddspedia-matches'!$A:$AD,AK$2,0)</f>
        <v>Red</v>
      </c>
      <c r="AL150" t="str">
        <f>VLOOKUP($Z150,'oddspedia-matches'!$A:$AD,AL$2,0)</f>
        <v>Green</v>
      </c>
      <c r="AM150" t="str">
        <f>VLOOKUP($Z150,'oddspedia-matches'!$A:$AD,AM$2,0)</f>
        <v>Green</v>
      </c>
      <c r="AN150" t="str">
        <f>VLOOKUP($Z150,'oddspedia-matches'!$A:$AD,AN$2,0)</f>
        <v>Red</v>
      </c>
      <c r="AO150" t="str">
        <f>VLOOKUP($Z150,'oddspedia-matches'!$A:$AD,AO$2,0)</f>
        <v>Green</v>
      </c>
      <c r="AP150" t="str">
        <f>VLOOKUP($Z150,'oddspedia-matches'!$A:$AD,AP$2,0)</f>
        <v>Green</v>
      </c>
      <c r="AQ150" t="str">
        <f>VLOOKUP($Z150,'oddspedia-matches'!$A:$AD,AQ$2,0)</f>
        <v>Red</v>
      </c>
    </row>
    <row r="151" spans="2:43" x14ac:dyDescent="0.25">
      <c r="B151" s="17" t="s">
        <v>471</v>
      </c>
      <c r="C151" s="8" t="s">
        <v>490</v>
      </c>
      <c r="D151" s="18">
        <v>0.1875</v>
      </c>
      <c r="E151" s="8" t="s">
        <v>531</v>
      </c>
      <c r="F151" s="8" t="s">
        <v>532</v>
      </c>
      <c r="G151" s="19"/>
      <c r="H151" s="8">
        <v>39.4</v>
      </c>
      <c r="I151" s="8">
        <v>27.2</v>
      </c>
      <c r="J151" s="8">
        <v>33.4</v>
      </c>
      <c r="K151" s="8">
        <v>66.599999999999994</v>
      </c>
      <c r="L151" s="8">
        <v>60.6</v>
      </c>
      <c r="M151" s="8">
        <v>72.8</v>
      </c>
      <c r="N151" s="8">
        <v>33.200000000000003</v>
      </c>
      <c r="O151" s="8">
        <v>41.6</v>
      </c>
      <c r="P151" s="8">
        <v>25.1</v>
      </c>
      <c r="Q151" s="8">
        <v>72.3</v>
      </c>
      <c r="R151" s="8">
        <v>81.599999999999994</v>
      </c>
      <c r="S151" s="8">
        <v>58.3</v>
      </c>
      <c r="T151" s="8">
        <v>41.7</v>
      </c>
      <c r="U151" s="8">
        <v>47.4</v>
      </c>
      <c r="V151" s="8">
        <v>62</v>
      </c>
      <c r="W151" s="8">
        <v>38</v>
      </c>
      <c r="X151" t="str">
        <f>VLOOKUP(E151,'Transform table'!A:B,2,0)</f>
        <v>Spirit FC</v>
      </c>
      <c r="Y151" t="str">
        <f>VLOOKUP(F151,'Transform table'!A:B,2,0)</f>
        <v>Western Sydney Wanderers U21</v>
      </c>
      <c r="Z151" t="str">
        <f t="shared" si="2"/>
        <v>25/07/2026Spirit FCWestern Sydney Wanderers U21</v>
      </c>
      <c r="AA151" t="str">
        <f>VLOOKUP($Z151,'oddspedia-matches'!$A:$AD,AA$2,0)</f>
        <v>0 - 4</v>
      </c>
      <c r="AB151" t="str">
        <f>VLOOKUP($Z151,'oddspedia-matches'!$A:$AD,AB$2,0)</f>
        <v>Red</v>
      </c>
      <c r="AC151" t="str">
        <f>VLOOKUP($Z151,'oddspedia-matches'!$A:$AD,AC$2,0)</f>
        <v>Red</v>
      </c>
      <c r="AD151" t="str">
        <f>VLOOKUP($Z151,'oddspedia-matches'!$A:$AD,AD$2,0)</f>
        <v>Green</v>
      </c>
      <c r="AE151" t="str">
        <f>VLOOKUP($Z151,'oddspedia-matches'!$A:$AD,AE$2,0)</f>
        <v>Red</v>
      </c>
      <c r="AF151" t="str">
        <f>VLOOKUP($Z151,'oddspedia-matches'!$A:$AD,AF$2,0)</f>
        <v>Green</v>
      </c>
      <c r="AG151" t="str">
        <f>VLOOKUP($Z151,'oddspedia-matches'!$A:$AD,AG$2,0)</f>
        <v>Green</v>
      </c>
      <c r="AH151" t="str">
        <f>VLOOKUP($Z151,'oddspedia-matches'!$A:$AD,AH$2,0)</f>
        <v>Red</v>
      </c>
      <c r="AI151" t="str">
        <f>VLOOKUP($Z151,'oddspedia-matches'!$A:$AD,AI$2,0)</f>
        <v>Red</v>
      </c>
      <c r="AJ151" t="str">
        <f>VLOOKUP($Z151,'oddspedia-matches'!$A:$AD,AJ$2,0)</f>
        <v>Green</v>
      </c>
      <c r="AK151" t="str">
        <f>VLOOKUP($Z151,'oddspedia-matches'!$A:$AD,AK$2,0)</f>
        <v>Green</v>
      </c>
      <c r="AL151" t="str">
        <f>VLOOKUP($Z151,'oddspedia-matches'!$A:$AD,AL$2,0)</f>
        <v>Green</v>
      </c>
      <c r="AM151" t="str">
        <f>VLOOKUP($Z151,'oddspedia-matches'!$A:$AD,AM$2,0)</f>
        <v>Green</v>
      </c>
      <c r="AN151" t="str">
        <f>VLOOKUP($Z151,'oddspedia-matches'!$A:$AD,AN$2,0)</f>
        <v>Red</v>
      </c>
      <c r="AO151" t="str">
        <f>VLOOKUP($Z151,'oddspedia-matches'!$A:$AD,AO$2,0)</f>
        <v>Red</v>
      </c>
      <c r="AP151" t="str">
        <f>VLOOKUP($Z151,'oddspedia-matches'!$A:$AD,AP$2,0)</f>
        <v>Red</v>
      </c>
      <c r="AQ151" t="str">
        <f>VLOOKUP($Z151,'oddspedia-matches'!$A:$AD,AQ$2,0)</f>
        <v>Green</v>
      </c>
    </row>
    <row r="152" spans="2:43" x14ac:dyDescent="0.25">
      <c r="B152" s="9" t="s">
        <v>445</v>
      </c>
      <c r="C152" s="7" t="s">
        <v>490</v>
      </c>
      <c r="D152" s="20">
        <v>0.20833333333333334</v>
      </c>
      <c r="E152" s="7" t="s">
        <v>533</v>
      </c>
      <c r="F152" s="7" t="s">
        <v>21</v>
      </c>
      <c r="G152" s="21"/>
      <c r="H152" s="7">
        <v>53.8</v>
      </c>
      <c r="I152" s="7">
        <v>24.6</v>
      </c>
      <c r="J152" s="7">
        <v>21.6</v>
      </c>
      <c r="K152" s="7">
        <v>78.400000000000006</v>
      </c>
      <c r="L152" s="7">
        <v>46.2</v>
      </c>
      <c r="M152" s="7">
        <v>75.400000000000006</v>
      </c>
      <c r="N152" s="7">
        <v>40.9</v>
      </c>
      <c r="O152" s="7">
        <v>35.1</v>
      </c>
      <c r="P152" s="7">
        <v>24</v>
      </c>
      <c r="Q152" s="7">
        <v>81.7</v>
      </c>
      <c r="R152" s="7">
        <v>92.9</v>
      </c>
      <c r="S152" s="7">
        <v>79.099999999999994</v>
      </c>
      <c r="T152" s="7">
        <v>20.9</v>
      </c>
      <c r="U152" s="7">
        <v>26.4</v>
      </c>
      <c r="V152" s="7">
        <v>75.599999999999994</v>
      </c>
      <c r="W152" s="7">
        <v>24.4</v>
      </c>
      <c r="X152" t="str">
        <f>VLOOKUP(E152,'Transform table'!A:B,2,0)</f>
        <v>Cooma</v>
      </c>
      <c r="Y152" t="str">
        <f>VLOOKUP(F152,'Transform table'!A:B,2,0)</f>
        <v>Tuggeranong United</v>
      </c>
      <c r="Z152" t="str">
        <f t="shared" si="2"/>
        <v>25/07/2026CoomaTuggeranong United</v>
      </c>
      <c r="AA152" t="str">
        <f>VLOOKUP($Z152,'oddspedia-matches'!$A:$AD,AA$2,0)</f>
        <v>4 - 1</v>
      </c>
      <c r="AB152" t="str">
        <f>VLOOKUP($Z152,'oddspedia-matches'!$A:$AD,AB$2,0)</f>
        <v>Green</v>
      </c>
      <c r="AC152" t="str">
        <f>VLOOKUP($Z152,'oddspedia-matches'!$A:$AD,AC$2,0)</f>
        <v>Red</v>
      </c>
      <c r="AD152" t="str">
        <f>VLOOKUP($Z152,'oddspedia-matches'!$A:$AD,AD$2,0)</f>
        <v>Red</v>
      </c>
      <c r="AE152" t="str">
        <f>VLOOKUP($Z152,'oddspedia-matches'!$A:$AD,AE$2,0)</f>
        <v>Green</v>
      </c>
      <c r="AF152" t="str">
        <f>VLOOKUP($Z152,'oddspedia-matches'!$A:$AD,AF$2,0)</f>
        <v>Red</v>
      </c>
      <c r="AG152" t="str">
        <f>VLOOKUP($Z152,'oddspedia-matches'!$A:$AD,AG$2,0)</f>
        <v>Green</v>
      </c>
      <c r="AH152" t="str">
        <f>VLOOKUP($Z152,'oddspedia-matches'!$A:$AD,AH$2,0)</f>
        <v>Green</v>
      </c>
      <c r="AI152" t="str">
        <f>VLOOKUP($Z152,'oddspedia-matches'!$A:$AD,AI$2,0)</f>
        <v>Red</v>
      </c>
      <c r="AJ152" t="str">
        <f>VLOOKUP($Z152,'oddspedia-matches'!$A:$AD,AJ$2,0)</f>
        <v>Red</v>
      </c>
      <c r="AK152" t="str">
        <f>VLOOKUP($Z152,'oddspedia-matches'!$A:$AD,AK$2,0)</f>
        <v>Green</v>
      </c>
      <c r="AL152" t="str">
        <f>VLOOKUP($Z152,'oddspedia-matches'!$A:$AD,AL$2,0)</f>
        <v>Green</v>
      </c>
      <c r="AM152" t="str">
        <f>VLOOKUP($Z152,'oddspedia-matches'!$A:$AD,AM$2,0)</f>
        <v>Green</v>
      </c>
      <c r="AN152" t="str">
        <f>VLOOKUP($Z152,'oddspedia-matches'!$A:$AD,AN$2,0)</f>
        <v>Red</v>
      </c>
      <c r="AO152" t="str">
        <f>VLOOKUP($Z152,'oddspedia-matches'!$A:$AD,AO$2,0)</f>
        <v>Red</v>
      </c>
      <c r="AP152" t="str">
        <f>VLOOKUP($Z152,'oddspedia-matches'!$A:$AD,AP$2,0)</f>
        <v>Green</v>
      </c>
      <c r="AQ152" t="str">
        <f>VLOOKUP($Z152,'oddspedia-matches'!$A:$AD,AQ$2,0)</f>
        <v>Red</v>
      </c>
    </row>
    <row r="153" spans="2:43" x14ac:dyDescent="0.25">
      <c r="B153" s="17" t="s">
        <v>471</v>
      </c>
      <c r="C153" s="8" t="s">
        <v>490</v>
      </c>
      <c r="D153" s="18">
        <v>0.20833333333333334</v>
      </c>
      <c r="E153" s="8" t="s">
        <v>534</v>
      </c>
      <c r="F153" s="8" t="s">
        <v>535</v>
      </c>
      <c r="G153" s="19"/>
      <c r="H153" s="8">
        <v>56.5</v>
      </c>
      <c r="I153" s="8">
        <v>24.2</v>
      </c>
      <c r="J153" s="8">
        <v>19.2</v>
      </c>
      <c r="K153" s="8">
        <v>80.8</v>
      </c>
      <c r="L153" s="8">
        <v>43.5</v>
      </c>
      <c r="M153" s="8">
        <v>75.8</v>
      </c>
      <c r="N153" s="8">
        <v>45.3</v>
      </c>
      <c r="O153" s="8">
        <v>37.1</v>
      </c>
      <c r="P153" s="8">
        <v>17.600000000000001</v>
      </c>
      <c r="Q153" s="8">
        <v>76.599999999999994</v>
      </c>
      <c r="R153" s="8">
        <v>84.2</v>
      </c>
      <c r="S153" s="8">
        <v>62.6</v>
      </c>
      <c r="T153" s="8">
        <v>37.4</v>
      </c>
      <c r="U153" s="8">
        <v>44.4</v>
      </c>
      <c r="V153" s="8">
        <v>61.1</v>
      </c>
      <c r="W153" s="8">
        <v>38.9</v>
      </c>
      <c r="X153" t="str">
        <f>VLOOKUP(E153,'Transform table'!A:B,2,0)</f>
        <v>APIA Leichhardt Tigers</v>
      </c>
      <c r="Y153" t="str">
        <f>VLOOKUP(F153,'Transform table'!A:B,2,0)</f>
        <v>UNSW</v>
      </c>
      <c r="Z153" t="str">
        <f t="shared" si="2"/>
        <v>25/07/2026APIA Leichhardt TigersUNSW</v>
      </c>
      <c r="AA153" t="str">
        <f>VLOOKUP($Z153,'oddspedia-matches'!$A:$AD,AA$2,0)</f>
        <v>4 - 1</v>
      </c>
      <c r="AB153" t="str">
        <f>VLOOKUP($Z153,'oddspedia-matches'!$A:$AD,AB$2,0)</f>
        <v>Green</v>
      </c>
      <c r="AC153" t="str">
        <f>VLOOKUP($Z153,'oddspedia-matches'!$A:$AD,AC$2,0)</f>
        <v>Red</v>
      </c>
      <c r="AD153" t="str">
        <f>VLOOKUP($Z153,'oddspedia-matches'!$A:$AD,AD$2,0)</f>
        <v>Red</v>
      </c>
      <c r="AE153" t="str">
        <f>VLOOKUP($Z153,'oddspedia-matches'!$A:$AD,AE$2,0)</f>
        <v>Green</v>
      </c>
      <c r="AF153" t="str">
        <f>VLOOKUP($Z153,'oddspedia-matches'!$A:$AD,AF$2,0)</f>
        <v>Red</v>
      </c>
      <c r="AG153" t="str">
        <f>VLOOKUP($Z153,'oddspedia-matches'!$A:$AD,AG$2,0)</f>
        <v>Green</v>
      </c>
      <c r="AH153" t="str">
        <f>VLOOKUP($Z153,'oddspedia-matches'!$A:$AD,AH$2,0)</f>
        <v>Green</v>
      </c>
      <c r="AI153" t="str">
        <f>VLOOKUP($Z153,'oddspedia-matches'!$A:$AD,AI$2,0)</f>
        <v>Red</v>
      </c>
      <c r="AJ153" t="str">
        <f>VLOOKUP($Z153,'oddspedia-matches'!$A:$AD,AJ$2,0)</f>
        <v>Red</v>
      </c>
      <c r="AK153" t="str">
        <f>VLOOKUP($Z153,'oddspedia-matches'!$A:$AD,AK$2,0)</f>
        <v>Green</v>
      </c>
      <c r="AL153" t="str">
        <f>VLOOKUP($Z153,'oddspedia-matches'!$A:$AD,AL$2,0)</f>
        <v>Green</v>
      </c>
      <c r="AM153" t="str">
        <f>VLOOKUP($Z153,'oddspedia-matches'!$A:$AD,AM$2,0)</f>
        <v>Green</v>
      </c>
      <c r="AN153" t="str">
        <f>VLOOKUP($Z153,'oddspedia-matches'!$A:$AD,AN$2,0)</f>
        <v>Red</v>
      </c>
      <c r="AO153" t="str">
        <f>VLOOKUP($Z153,'oddspedia-matches'!$A:$AD,AO$2,0)</f>
        <v>Red</v>
      </c>
      <c r="AP153" t="str">
        <f>VLOOKUP($Z153,'oddspedia-matches'!$A:$AD,AP$2,0)</f>
        <v>Green</v>
      </c>
      <c r="AQ153" t="str">
        <f>VLOOKUP($Z153,'oddspedia-matches'!$A:$AD,AQ$2,0)</f>
        <v>Red</v>
      </c>
    </row>
    <row r="154" spans="2:43" x14ac:dyDescent="0.25">
      <c r="B154" s="9" t="s">
        <v>536</v>
      </c>
      <c r="C154" s="7" t="s">
        <v>490</v>
      </c>
      <c r="D154" s="20">
        <v>0.21875</v>
      </c>
      <c r="E154" s="7" t="s">
        <v>537</v>
      </c>
      <c r="F154" s="7" t="s">
        <v>538</v>
      </c>
      <c r="G154" s="21"/>
      <c r="H154" s="7">
        <v>60.4</v>
      </c>
      <c r="I154" s="7">
        <v>23.2</v>
      </c>
      <c r="J154" s="7">
        <v>16.399999999999999</v>
      </c>
      <c r="K154" s="7">
        <v>83.6</v>
      </c>
      <c r="L154" s="7">
        <v>39.6</v>
      </c>
      <c r="M154" s="7">
        <v>76.8</v>
      </c>
      <c r="N154" s="7">
        <v>45.6</v>
      </c>
      <c r="O154" s="7">
        <v>34.9</v>
      </c>
      <c r="P154" s="7">
        <v>19.600000000000001</v>
      </c>
      <c r="Q154" s="7">
        <v>80.599999999999994</v>
      </c>
      <c r="R154" s="7">
        <v>88.7</v>
      </c>
      <c r="S154" s="7">
        <v>70.599999999999994</v>
      </c>
      <c r="T154" s="7">
        <v>29.4</v>
      </c>
      <c r="U154" s="7">
        <v>36.6</v>
      </c>
      <c r="V154" s="7">
        <v>65.599999999999994</v>
      </c>
      <c r="W154" s="7">
        <v>34.4</v>
      </c>
      <c r="X154" t="str">
        <f>VLOOKUP(E154,'Transform table'!A:B,2,0)</f>
        <v>Gold Coast Knights</v>
      </c>
      <c r="Y154" t="str">
        <f>VLOOKUP(F154,'Transform table'!A:B,2,0)</f>
        <v>Gold Coast United</v>
      </c>
      <c r="Z154" t="str">
        <f t="shared" si="2"/>
        <v>25/07/2026Gold Coast KnightsGold Coast United</v>
      </c>
      <c r="AA154" t="str">
        <f>VLOOKUP($Z154,'oddspedia-matches'!$A:$AD,AA$2,0)</f>
        <v>1 - 1</v>
      </c>
      <c r="AB154" t="str">
        <f>VLOOKUP($Z154,'oddspedia-matches'!$A:$AD,AB$2,0)</f>
        <v>Red</v>
      </c>
      <c r="AC154" t="str">
        <f>VLOOKUP($Z154,'oddspedia-matches'!$A:$AD,AC$2,0)</f>
        <v>Green</v>
      </c>
      <c r="AD154" t="str">
        <f>VLOOKUP($Z154,'oddspedia-matches'!$A:$AD,AD$2,0)</f>
        <v>Red</v>
      </c>
      <c r="AE154" t="str">
        <f>VLOOKUP($Z154,'oddspedia-matches'!$A:$AD,AE$2,0)</f>
        <v>Green</v>
      </c>
      <c r="AF154" t="str">
        <f>VLOOKUP($Z154,'oddspedia-matches'!$A:$AD,AF$2,0)</f>
        <v>Green</v>
      </c>
      <c r="AG154" t="str">
        <f>VLOOKUP($Z154,'oddspedia-matches'!$A:$AD,AG$2,0)</f>
        <v>Red</v>
      </c>
      <c r="AH154" t="str">
        <f>VLOOKUP($Z154,'oddspedia-matches'!$A:$AD,AH$2,0)</f>
        <v>Red</v>
      </c>
      <c r="AI154" t="str">
        <f>VLOOKUP($Z154,'oddspedia-matches'!$A:$AD,AI$2,0)</f>
        <v>Green</v>
      </c>
      <c r="AJ154" t="str">
        <f>VLOOKUP($Z154,'oddspedia-matches'!$A:$AD,AJ$2,0)</f>
        <v>Red</v>
      </c>
      <c r="AK154" t="str">
        <f>VLOOKUP($Z154,'oddspedia-matches'!$A:$AD,AK$2,0)</f>
        <v>Red</v>
      </c>
      <c r="AL154" t="str">
        <f>VLOOKUP($Z154,'oddspedia-matches'!$A:$AD,AL$2,0)</f>
        <v>Green</v>
      </c>
      <c r="AM154" t="str">
        <f>VLOOKUP($Z154,'oddspedia-matches'!$A:$AD,AM$2,0)</f>
        <v>Red</v>
      </c>
      <c r="AN154" t="str">
        <f>VLOOKUP($Z154,'oddspedia-matches'!$A:$AD,AN$2,0)</f>
        <v>Green</v>
      </c>
      <c r="AO154" t="str">
        <f>VLOOKUP($Z154,'oddspedia-matches'!$A:$AD,AO$2,0)</f>
        <v>Green</v>
      </c>
      <c r="AP154" t="str">
        <f>VLOOKUP($Z154,'oddspedia-matches'!$A:$AD,AP$2,0)</f>
        <v>Green</v>
      </c>
      <c r="AQ154" t="str">
        <f>VLOOKUP($Z154,'oddspedia-matches'!$A:$AD,AQ$2,0)</f>
        <v>Red</v>
      </c>
    </row>
    <row r="155" spans="2:43" x14ac:dyDescent="0.25">
      <c r="B155" s="17" t="s">
        <v>471</v>
      </c>
      <c r="C155" s="8" t="s">
        <v>490</v>
      </c>
      <c r="D155" s="18">
        <v>0.22916666666666666</v>
      </c>
      <c r="E155" s="8" t="s">
        <v>539</v>
      </c>
      <c r="F155" s="8" t="s">
        <v>540</v>
      </c>
      <c r="G155" s="19"/>
      <c r="H155" s="8">
        <v>33.799999999999997</v>
      </c>
      <c r="I155" s="8">
        <v>28.4</v>
      </c>
      <c r="J155" s="8">
        <v>37.799999999999997</v>
      </c>
      <c r="K155" s="8">
        <v>62.2</v>
      </c>
      <c r="L155" s="8">
        <v>66.2</v>
      </c>
      <c r="M155" s="8">
        <v>71.599999999999994</v>
      </c>
      <c r="N155" s="8">
        <v>30</v>
      </c>
      <c r="O155" s="8">
        <v>41</v>
      </c>
      <c r="P155" s="8">
        <v>29.1</v>
      </c>
      <c r="Q155" s="8">
        <v>73.8</v>
      </c>
      <c r="R155" s="8">
        <v>77.8</v>
      </c>
      <c r="S155" s="8">
        <v>52.7</v>
      </c>
      <c r="T155" s="8">
        <v>47.3</v>
      </c>
      <c r="U155" s="8">
        <v>52.9</v>
      </c>
      <c r="V155" s="8">
        <v>57.8</v>
      </c>
      <c r="W155" s="8">
        <v>42.2</v>
      </c>
      <c r="X155" t="str">
        <f>VLOOKUP(E155,'Transform table'!A:B,2,0)</f>
        <v>St George</v>
      </c>
      <c r="Y155" t="str">
        <f>VLOOKUP(F155,'Transform table'!A:B,2,0)</f>
        <v>Sydney U21</v>
      </c>
      <c r="Z155" t="str">
        <f t="shared" si="2"/>
        <v>25/07/2026St GeorgeSydney U21</v>
      </c>
      <c r="AA155" t="str">
        <f>VLOOKUP($Z155,'oddspedia-matches'!$A:$AD,AA$2,0)</f>
        <v>0 - 0</v>
      </c>
      <c r="AB155" t="str">
        <f>VLOOKUP($Z155,'oddspedia-matches'!$A:$AD,AB$2,0)</f>
        <v>Red</v>
      </c>
      <c r="AC155" t="str">
        <f>VLOOKUP($Z155,'oddspedia-matches'!$A:$AD,AC$2,0)</f>
        <v>Green</v>
      </c>
      <c r="AD155" t="str">
        <f>VLOOKUP($Z155,'oddspedia-matches'!$A:$AD,AD$2,0)</f>
        <v>Red</v>
      </c>
      <c r="AE155" t="str">
        <f>VLOOKUP($Z155,'oddspedia-matches'!$A:$AD,AE$2,0)</f>
        <v>Green</v>
      </c>
      <c r="AF155" t="str">
        <f>VLOOKUP($Z155,'oddspedia-matches'!$A:$AD,AF$2,0)</f>
        <v>Green</v>
      </c>
      <c r="AG155" t="str">
        <f>VLOOKUP($Z155,'oddspedia-matches'!$A:$AD,AG$2,0)</f>
        <v>Red</v>
      </c>
      <c r="AH155" t="str">
        <f>VLOOKUP($Z155,'oddspedia-matches'!$A:$AD,AH$2,0)</f>
        <v>Red</v>
      </c>
      <c r="AI155" t="str">
        <f>VLOOKUP($Z155,'oddspedia-matches'!$A:$AD,AI$2,0)</f>
        <v>Green</v>
      </c>
      <c r="AJ155" t="str">
        <f>VLOOKUP($Z155,'oddspedia-matches'!$A:$AD,AJ$2,0)</f>
        <v>Red</v>
      </c>
      <c r="AK155" t="str">
        <f>VLOOKUP($Z155,'oddspedia-matches'!$A:$AD,AK$2,0)</f>
        <v>Red</v>
      </c>
      <c r="AL155" t="str">
        <f>VLOOKUP($Z155,'oddspedia-matches'!$A:$AD,AL$2,0)</f>
        <v>Red</v>
      </c>
      <c r="AM155" t="str">
        <f>VLOOKUP($Z155,'oddspedia-matches'!$A:$AD,AM$2,0)</f>
        <v>Red</v>
      </c>
      <c r="AN155" t="str">
        <f>VLOOKUP($Z155,'oddspedia-matches'!$A:$AD,AN$2,0)</f>
        <v>Green</v>
      </c>
      <c r="AO155" t="str">
        <f>VLOOKUP($Z155,'oddspedia-matches'!$A:$AD,AO$2,0)</f>
        <v>Green</v>
      </c>
      <c r="AP155" t="str">
        <f>VLOOKUP($Z155,'oddspedia-matches'!$A:$AD,AP$2,0)</f>
        <v>Red</v>
      </c>
      <c r="AQ155" t="str">
        <f>VLOOKUP($Z155,'oddspedia-matches'!$A:$AD,AQ$2,0)</f>
        <v>Green</v>
      </c>
    </row>
    <row r="156" spans="2:43" x14ac:dyDescent="0.25">
      <c r="B156" s="9" t="s">
        <v>471</v>
      </c>
      <c r="C156" s="7" t="s">
        <v>490</v>
      </c>
      <c r="D156" s="20">
        <v>0.26041666666666669</v>
      </c>
      <c r="E156" s="7" t="s">
        <v>541</v>
      </c>
      <c r="F156" s="7" t="s">
        <v>542</v>
      </c>
      <c r="G156" s="21"/>
      <c r="H156" s="7">
        <v>23.4</v>
      </c>
      <c r="I156" s="7">
        <v>31.1</v>
      </c>
      <c r="J156" s="7">
        <v>45.5</v>
      </c>
      <c r="K156" s="7">
        <v>54.5</v>
      </c>
      <c r="L156" s="7">
        <v>76.599999999999994</v>
      </c>
      <c r="M156" s="7">
        <v>68.900000000000006</v>
      </c>
      <c r="N156" s="7">
        <v>17.5</v>
      </c>
      <c r="O156" s="7">
        <v>52.7</v>
      </c>
      <c r="P156" s="7">
        <v>29.7</v>
      </c>
      <c r="Q156" s="7">
        <v>55.5</v>
      </c>
      <c r="R156" s="7">
        <v>67.5</v>
      </c>
      <c r="S156" s="7">
        <v>39.6</v>
      </c>
      <c r="T156" s="7">
        <v>60.4</v>
      </c>
      <c r="U156" s="7">
        <v>66.099999999999994</v>
      </c>
      <c r="V156" s="7">
        <v>45.6</v>
      </c>
      <c r="W156" s="7">
        <v>54.4</v>
      </c>
      <c r="X156" t="str">
        <f>VLOOKUP(E156,'Transform table'!A:B,2,0)</f>
        <v>St George City</v>
      </c>
      <c r="Y156" t="str">
        <f>VLOOKUP(F156,'Transform table'!A:B,2,0)</f>
        <v>Sydney United 58</v>
      </c>
      <c r="Z156" t="str">
        <f t="shared" si="2"/>
        <v>25/07/2026St George CitySydney United 58</v>
      </c>
      <c r="AA156" t="str">
        <f>VLOOKUP($Z156,'oddspedia-matches'!$A:$AD,AA$2,0)</f>
        <v>1 - 0</v>
      </c>
      <c r="AB156" t="str">
        <f>VLOOKUP($Z156,'oddspedia-matches'!$A:$AD,AB$2,0)</f>
        <v>Green</v>
      </c>
      <c r="AC156" t="str">
        <f>VLOOKUP($Z156,'oddspedia-matches'!$A:$AD,AC$2,0)</f>
        <v>Red</v>
      </c>
      <c r="AD156" t="str">
        <f>VLOOKUP($Z156,'oddspedia-matches'!$A:$AD,AD$2,0)</f>
        <v>Red</v>
      </c>
      <c r="AE156" t="str">
        <f>VLOOKUP($Z156,'oddspedia-matches'!$A:$AD,AE$2,0)</f>
        <v>Green</v>
      </c>
      <c r="AF156" t="str">
        <f>VLOOKUP($Z156,'oddspedia-matches'!$A:$AD,AF$2,0)</f>
        <v>Red</v>
      </c>
      <c r="AG156" t="str">
        <f>VLOOKUP($Z156,'oddspedia-matches'!$A:$AD,AG$2,0)</f>
        <v>Green</v>
      </c>
      <c r="AH156" t="str">
        <f>VLOOKUP($Z156,'oddspedia-matches'!$A:$AD,AH$2,0)</f>
        <v>Red</v>
      </c>
      <c r="AI156" t="str">
        <f>VLOOKUP($Z156,'oddspedia-matches'!$A:$AD,AI$2,0)</f>
        <v>Green</v>
      </c>
      <c r="AJ156" t="str">
        <f>VLOOKUP($Z156,'oddspedia-matches'!$A:$AD,AJ$2,0)</f>
        <v>Red</v>
      </c>
      <c r="AK156" t="str">
        <f>VLOOKUP($Z156,'oddspedia-matches'!$A:$AD,AK$2,0)</f>
        <v>Red</v>
      </c>
      <c r="AL156" t="str">
        <f>VLOOKUP($Z156,'oddspedia-matches'!$A:$AD,AL$2,0)</f>
        <v>Red</v>
      </c>
      <c r="AM156" t="str">
        <f>VLOOKUP($Z156,'oddspedia-matches'!$A:$AD,AM$2,0)</f>
        <v>Red</v>
      </c>
      <c r="AN156" t="str">
        <f>VLOOKUP($Z156,'oddspedia-matches'!$A:$AD,AN$2,0)</f>
        <v>Green</v>
      </c>
      <c r="AO156" t="str">
        <f>VLOOKUP($Z156,'oddspedia-matches'!$A:$AD,AO$2,0)</f>
        <v>Green</v>
      </c>
      <c r="AP156" t="str">
        <f>VLOOKUP($Z156,'oddspedia-matches'!$A:$AD,AP$2,0)</f>
        <v>Red</v>
      </c>
      <c r="AQ156" t="str">
        <f>VLOOKUP($Z156,'oddspedia-matches'!$A:$AD,AQ$2,0)</f>
        <v>Green</v>
      </c>
    </row>
    <row r="157" spans="2:43" x14ac:dyDescent="0.25">
      <c r="B157" s="17" t="s">
        <v>543</v>
      </c>
      <c r="C157" s="8" t="s">
        <v>490</v>
      </c>
      <c r="D157" s="18">
        <v>0.27083333333333331</v>
      </c>
      <c r="E157" s="8" t="s">
        <v>544</v>
      </c>
      <c r="F157" s="8" t="s">
        <v>545</v>
      </c>
      <c r="G157" s="19"/>
      <c r="H157" s="8">
        <v>41.2</v>
      </c>
      <c r="I157" s="8">
        <v>27.2</v>
      </c>
      <c r="J157" s="8">
        <v>31.6</v>
      </c>
      <c r="K157" s="8">
        <v>68.400000000000006</v>
      </c>
      <c r="L157" s="8">
        <v>58.8</v>
      </c>
      <c r="M157" s="8">
        <v>72.8</v>
      </c>
      <c r="N157" s="8">
        <v>24.8</v>
      </c>
      <c r="O157" s="8">
        <v>49.5</v>
      </c>
      <c r="P157" s="8">
        <v>25.6</v>
      </c>
      <c r="Q157" s="8">
        <v>60.7</v>
      </c>
      <c r="R157" s="8">
        <v>80.900000000000006</v>
      </c>
      <c r="S157" s="8">
        <v>57.2</v>
      </c>
      <c r="T157" s="8">
        <v>42.8</v>
      </c>
      <c r="U157" s="8">
        <v>48.5</v>
      </c>
      <c r="V157" s="8">
        <v>61</v>
      </c>
      <c r="W157" s="8">
        <v>39</v>
      </c>
      <c r="X157" t="str">
        <f>VLOOKUP(E157,'Transform table'!A:B,2,0)</f>
        <v>Qingdao Jonoon</v>
      </c>
      <c r="Y157" t="str">
        <f>VLOOKUP(F157,'Transform table'!A:B,2,0)</f>
        <v>Tianjin Teda</v>
      </c>
      <c r="Z157" t="str">
        <f t="shared" si="2"/>
        <v>25/07/2026Qingdao JonoonTianjin Teda</v>
      </c>
      <c r="AA157" t="str">
        <f>VLOOKUP($Z157,'oddspedia-matches'!$A:$AD,AA$2,0)</f>
        <v>0 - 2</v>
      </c>
      <c r="AB157" t="str">
        <f>VLOOKUP($Z157,'oddspedia-matches'!$A:$AD,AB$2,0)</f>
        <v>Red</v>
      </c>
      <c r="AC157" t="str">
        <f>VLOOKUP($Z157,'oddspedia-matches'!$A:$AD,AC$2,0)</f>
        <v>Red</v>
      </c>
      <c r="AD157" t="str">
        <f>VLOOKUP($Z157,'oddspedia-matches'!$A:$AD,AD$2,0)</f>
        <v>Green</v>
      </c>
      <c r="AE157" t="str">
        <f>VLOOKUP($Z157,'oddspedia-matches'!$A:$AD,AE$2,0)</f>
        <v>Red</v>
      </c>
      <c r="AF157" t="str">
        <f>VLOOKUP($Z157,'oddspedia-matches'!$A:$AD,AF$2,0)</f>
        <v>Green</v>
      </c>
      <c r="AG157" t="str">
        <f>VLOOKUP($Z157,'oddspedia-matches'!$A:$AD,AG$2,0)</f>
        <v>Green</v>
      </c>
      <c r="AH157" t="str">
        <f>VLOOKUP($Z157,'oddspedia-matches'!$A:$AD,AH$2,0)</f>
        <v>Red</v>
      </c>
      <c r="AI157" t="str">
        <f>VLOOKUP($Z157,'oddspedia-matches'!$A:$AD,AI$2,0)</f>
        <v>Red</v>
      </c>
      <c r="AJ157" t="str">
        <f>VLOOKUP($Z157,'oddspedia-matches'!$A:$AD,AJ$2,0)</f>
        <v>Green</v>
      </c>
      <c r="AK157" t="str">
        <f>VLOOKUP($Z157,'oddspedia-matches'!$A:$AD,AK$2,0)</f>
        <v>Green</v>
      </c>
      <c r="AL157" t="str">
        <f>VLOOKUP($Z157,'oddspedia-matches'!$A:$AD,AL$2,0)</f>
        <v>Green</v>
      </c>
      <c r="AM157" t="str">
        <f>VLOOKUP($Z157,'oddspedia-matches'!$A:$AD,AM$2,0)</f>
        <v>Red</v>
      </c>
      <c r="AN157" t="str">
        <f>VLOOKUP($Z157,'oddspedia-matches'!$A:$AD,AN$2,0)</f>
        <v>Green</v>
      </c>
      <c r="AO157" t="str">
        <f>VLOOKUP($Z157,'oddspedia-matches'!$A:$AD,AO$2,0)</f>
        <v>Green</v>
      </c>
      <c r="AP157" t="str">
        <f>VLOOKUP($Z157,'oddspedia-matches'!$A:$AD,AP$2,0)</f>
        <v>Red</v>
      </c>
      <c r="AQ157" t="str">
        <f>VLOOKUP($Z157,'oddspedia-matches'!$A:$AD,AQ$2,0)</f>
        <v>Green</v>
      </c>
    </row>
    <row r="158" spans="2:43" x14ac:dyDescent="0.25">
      <c r="B158" s="9" t="s">
        <v>546</v>
      </c>
      <c r="C158" s="7" t="s">
        <v>490</v>
      </c>
      <c r="D158" s="20">
        <v>0.27083333333333331</v>
      </c>
      <c r="E158" s="7" t="s">
        <v>402</v>
      </c>
      <c r="F158" s="7" t="s">
        <v>547</v>
      </c>
      <c r="G158" s="21"/>
      <c r="H158" s="7">
        <v>42.8</v>
      </c>
      <c r="I158" s="7">
        <v>37.4</v>
      </c>
      <c r="J158" s="7">
        <v>19.899999999999999</v>
      </c>
      <c r="K158" s="7">
        <v>80.099999999999994</v>
      </c>
      <c r="L158" s="7">
        <v>57.2</v>
      </c>
      <c r="M158" s="7">
        <v>62.6</v>
      </c>
      <c r="N158" s="7">
        <v>31.5</v>
      </c>
      <c r="O158" s="7">
        <v>54.7</v>
      </c>
      <c r="P158" s="7">
        <v>13.8</v>
      </c>
      <c r="Q158" s="7">
        <v>51.8</v>
      </c>
      <c r="R158" s="7">
        <v>45.6</v>
      </c>
      <c r="S158" s="7">
        <v>19.3</v>
      </c>
      <c r="T158" s="7">
        <v>80.7</v>
      </c>
      <c r="U158" s="7">
        <v>84.6</v>
      </c>
      <c r="V158" s="7">
        <v>27.3</v>
      </c>
      <c r="W158" s="7">
        <v>72.7</v>
      </c>
      <c r="X158" t="str">
        <f>VLOOKUP(E158,'Transform table'!A:B,2,0)</f>
        <v>Dalian Kewei</v>
      </c>
      <c r="Y158" t="str">
        <f>VLOOKUP(F158,'Transform table'!A:B,2,0)</f>
        <v>Dalian Yingbo Reserves</v>
      </c>
      <c r="Z158" t="str">
        <f t="shared" si="2"/>
        <v>25/07/2026Dalian KeweiDalian Yingbo Reserves</v>
      </c>
      <c r="AA158" t="str">
        <f>VLOOKUP($Z158,'oddspedia-matches'!$A:$AD,AA$2,0)</f>
        <v>2 - 0</v>
      </c>
      <c r="AB158" t="str">
        <f>VLOOKUP($Z158,'oddspedia-matches'!$A:$AD,AB$2,0)</f>
        <v>Green</v>
      </c>
      <c r="AC158" t="str">
        <f>VLOOKUP($Z158,'oddspedia-matches'!$A:$AD,AC$2,0)</f>
        <v>Red</v>
      </c>
      <c r="AD158" t="str">
        <f>VLOOKUP($Z158,'oddspedia-matches'!$A:$AD,AD$2,0)</f>
        <v>Red</v>
      </c>
      <c r="AE158" t="str">
        <f>VLOOKUP($Z158,'oddspedia-matches'!$A:$AD,AE$2,0)</f>
        <v>Green</v>
      </c>
      <c r="AF158" t="str">
        <f>VLOOKUP($Z158,'oddspedia-matches'!$A:$AD,AF$2,0)</f>
        <v>Red</v>
      </c>
      <c r="AG158" t="str">
        <f>VLOOKUP($Z158,'oddspedia-matches'!$A:$AD,AG$2,0)</f>
        <v>Green</v>
      </c>
      <c r="AH158" t="str">
        <f>VLOOKUP($Z158,'oddspedia-matches'!$A:$AD,AH$2,0)</f>
        <v>Green</v>
      </c>
      <c r="AI158" t="str">
        <f>VLOOKUP($Z158,'oddspedia-matches'!$A:$AD,AI$2,0)</f>
        <v>Red</v>
      </c>
      <c r="AJ158" t="str">
        <f>VLOOKUP($Z158,'oddspedia-matches'!$A:$AD,AJ$2,0)</f>
        <v>Red</v>
      </c>
      <c r="AK158" t="str">
        <f>VLOOKUP($Z158,'oddspedia-matches'!$A:$AD,AK$2,0)</f>
        <v>Green</v>
      </c>
      <c r="AL158" t="str">
        <f>VLOOKUP($Z158,'oddspedia-matches'!$A:$AD,AL$2,0)</f>
        <v>Green</v>
      </c>
      <c r="AM158" t="str">
        <f>VLOOKUP($Z158,'oddspedia-matches'!$A:$AD,AM$2,0)</f>
        <v>Red</v>
      </c>
      <c r="AN158" t="str">
        <f>VLOOKUP($Z158,'oddspedia-matches'!$A:$AD,AN$2,0)</f>
        <v>Green</v>
      </c>
      <c r="AO158" t="str">
        <f>VLOOKUP($Z158,'oddspedia-matches'!$A:$AD,AO$2,0)</f>
        <v>Green</v>
      </c>
      <c r="AP158" t="str">
        <f>VLOOKUP($Z158,'oddspedia-matches'!$A:$AD,AP$2,0)</f>
        <v>Red</v>
      </c>
      <c r="AQ158" t="str">
        <f>VLOOKUP($Z158,'oddspedia-matches'!$A:$AD,AQ$2,0)</f>
        <v>Green</v>
      </c>
    </row>
    <row r="159" spans="2:43" x14ac:dyDescent="0.25">
      <c r="B159" s="17" t="s">
        <v>498</v>
      </c>
      <c r="C159" s="8" t="s">
        <v>490</v>
      </c>
      <c r="D159" s="18">
        <v>0.28125</v>
      </c>
      <c r="E159" s="8" t="s">
        <v>548</v>
      </c>
      <c r="F159" s="8" t="s">
        <v>549</v>
      </c>
      <c r="G159" s="19"/>
      <c r="H159" s="8">
        <v>61.5</v>
      </c>
      <c r="I159" s="8">
        <v>23.1</v>
      </c>
      <c r="J159" s="8">
        <v>15.3</v>
      </c>
      <c r="K159" s="8">
        <v>84.7</v>
      </c>
      <c r="L159" s="8">
        <v>38.5</v>
      </c>
      <c r="M159" s="8">
        <v>76.900000000000006</v>
      </c>
      <c r="N159" s="8">
        <v>61.2</v>
      </c>
      <c r="O159" s="8">
        <v>27.6</v>
      </c>
      <c r="P159" s="8">
        <v>11.2</v>
      </c>
      <c r="Q159" s="8">
        <v>85.5</v>
      </c>
      <c r="R159" s="8">
        <v>90.3</v>
      </c>
      <c r="S159" s="8">
        <v>73.8</v>
      </c>
      <c r="T159" s="8">
        <v>26.2</v>
      </c>
      <c r="U159" s="8">
        <v>33.299999999999997</v>
      </c>
      <c r="V159" s="8">
        <v>67.599999999999994</v>
      </c>
      <c r="W159" s="8">
        <v>32.4</v>
      </c>
      <c r="X159" t="str">
        <f>VLOOKUP(E159,'Transform table'!A:B,2,0)</f>
        <v>North Eastern MetroStars</v>
      </c>
      <c r="Y159" t="str">
        <f>VLOOKUP(F159,'Transform table'!A:B,2,0)</f>
        <v>West Adelaide</v>
      </c>
      <c r="Z159" t="str">
        <f t="shared" si="2"/>
        <v>25/07/2026North Eastern MetroStarsWest Adelaide</v>
      </c>
      <c r="AA159" t="str">
        <f>VLOOKUP($Z159,'oddspedia-matches'!$A:$AD,AA$2,0)</f>
        <v>1 - 3</v>
      </c>
      <c r="AB159" t="str">
        <f>VLOOKUP($Z159,'oddspedia-matches'!$A:$AD,AB$2,0)</f>
        <v>Red</v>
      </c>
      <c r="AC159" t="str">
        <f>VLOOKUP($Z159,'oddspedia-matches'!$A:$AD,AC$2,0)</f>
        <v>Red</v>
      </c>
      <c r="AD159" t="str">
        <f>VLOOKUP($Z159,'oddspedia-matches'!$A:$AD,AD$2,0)</f>
        <v>Green</v>
      </c>
      <c r="AE159" t="str">
        <f>VLOOKUP($Z159,'oddspedia-matches'!$A:$AD,AE$2,0)</f>
        <v>Red</v>
      </c>
      <c r="AF159" t="str">
        <f>VLOOKUP($Z159,'oddspedia-matches'!$A:$AD,AF$2,0)</f>
        <v>Green</v>
      </c>
      <c r="AG159" t="str">
        <f>VLOOKUP($Z159,'oddspedia-matches'!$A:$AD,AG$2,0)</f>
        <v>Green</v>
      </c>
      <c r="AH159" t="str">
        <f>VLOOKUP($Z159,'oddspedia-matches'!$A:$AD,AH$2,0)</f>
        <v>Red</v>
      </c>
      <c r="AI159" t="str">
        <f>VLOOKUP($Z159,'oddspedia-matches'!$A:$AD,AI$2,0)</f>
        <v>Red</v>
      </c>
      <c r="AJ159" t="str">
        <f>VLOOKUP($Z159,'oddspedia-matches'!$A:$AD,AJ$2,0)</f>
        <v>Green</v>
      </c>
      <c r="AK159" t="str">
        <f>VLOOKUP($Z159,'oddspedia-matches'!$A:$AD,AK$2,0)</f>
        <v>Green</v>
      </c>
      <c r="AL159" t="str">
        <f>VLOOKUP($Z159,'oddspedia-matches'!$A:$AD,AL$2,0)</f>
        <v>Green</v>
      </c>
      <c r="AM159" t="str">
        <f>VLOOKUP($Z159,'oddspedia-matches'!$A:$AD,AM$2,0)</f>
        <v>Green</v>
      </c>
      <c r="AN159" t="str">
        <f>VLOOKUP($Z159,'oddspedia-matches'!$A:$AD,AN$2,0)</f>
        <v>Red</v>
      </c>
      <c r="AO159" t="str">
        <f>VLOOKUP($Z159,'oddspedia-matches'!$A:$AD,AO$2,0)</f>
        <v>Red</v>
      </c>
      <c r="AP159" t="str">
        <f>VLOOKUP($Z159,'oddspedia-matches'!$A:$AD,AP$2,0)</f>
        <v>Green</v>
      </c>
      <c r="AQ159" t="str">
        <f>VLOOKUP($Z159,'oddspedia-matches'!$A:$AD,AQ$2,0)</f>
        <v>Red</v>
      </c>
    </row>
    <row r="160" spans="2:43" x14ac:dyDescent="0.25">
      <c r="B160" s="9" t="s">
        <v>446</v>
      </c>
      <c r="C160" s="7" t="s">
        <v>490</v>
      </c>
      <c r="D160" s="20">
        <v>0.3125</v>
      </c>
      <c r="E160" s="7" t="s">
        <v>30</v>
      </c>
      <c r="F160" s="7" t="s">
        <v>219</v>
      </c>
      <c r="G160" s="21"/>
      <c r="H160" s="7">
        <v>35.200000000000003</v>
      </c>
      <c r="I160" s="7">
        <v>31</v>
      </c>
      <c r="J160" s="7">
        <v>33.799999999999997</v>
      </c>
      <c r="K160" s="7">
        <v>66.2</v>
      </c>
      <c r="L160" s="7">
        <v>64.8</v>
      </c>
      <c r="M160" s="7">
        <v>69</v>
      </c>
      <c r="N160" s="7">
        <v>22.8</v>
      </c>
      <c r="O160" s="7">
        <v>49</v>
      </c>
      <c r="P160" s="7">
        <v>28.2</v>
      </c>
      <c r="Q160" s="7">
        <v>61.3</v>
      </c>
      <c r="R160" s="7">
        <v>68.900000000000006</v>
      </c>
      <c r="S160" s="7">
        <v>41.1</v>
      </c>
      <c r="T160" s="7">
        <v>58.9</v>
      </c>
      <c r="U160" s="7">
        <v>64</v>
      </c>
      <c r="V160" s="7">
        <v>48.7</v>
      </c>
      <c r="W160" s="7">
        <v>51.3</v>
      </c>
      <c r="X160" t="str">
        <f>VLOOKUP(E160,'Transform table'!A:B,2,0)</f>
        <v>Sangju Sangmu</v>
      </c>
      <c r="Y160" t="str">
        <f>VLOOKUP(F160,'Transform table'!A:B,2,0)</f>
        <v>Daejeon Citizen</v>
      </c>
      <c r="Z160" t="str">
        <f t="shared" si="2"/>
        <v>25/07/2026Sangju SangmuDaejeon Citizen</v>
      </c>
      <c r="AA160" t="str">
        <f>VLOOKUP($Z160,'oddspedia-matches'!$A:$AD,AA$2,0)</f>
        <v>3 - 2</v>
      </c>
      <c r="AB160" t="str">
        <f>VLOOKUP($Z160,'oddspedia-matches'!$A:$AD,AB$2,0)</f>
        <v>Green</v>
      </c>
      <c r="AC160" t="str">
        <f>VLOOKUP($Z160,'oddspedia-matches'!$A:$AD,AC$2,0)</f>
        <v>Red</v>
      </c>
      <c r="AD160" t="str">
        <f>VLOOKUP($Z160,'oddspedia-matches'!$A:$AD,AD$2,0)</f>
        <v>Red</v>
      </c>
      <c r="AE160" t="str">
        <f>VLOOKUP($Z160,'oddspedia-matches'!$A:$AD,AE$2,0)</f>
        <v>Green</v>
      </c>
      <c r="AF160" t="str">
        <f>VLOOKUP($Z160,'oddspedia-matches'!$A:$AD,AF$2,0)</f>
        <v>Red</v>
      </c>
      <c r="AG160" t="str">
        <f>VLOOKUP($Z160,'oddspedia-matches'!$A:$AD,AG$2,0)</f>
        <v>Green</v>
      </c>
      <c r="AH160" t="str">
        <f>VLOOKUP($Z160,'oddspedia-matches'!$A:$AD,AH$2,0)</f>
        <v>Green</v>
      </c>
      <c r="AI160" t="str">
        <f>VLOOKUP($Z160,'oddspedia-matches'!$A:$AD,AI$2,0)</f>
        <v>Red</v>
      </c>
      <c r="AJ160" t="str">
        <f>VLOOKUP($Z160,'oddspedia-matches'!$A:$AD,AJ$2,0)</f>
        <v>Red</v>
      </c>
      <c r="AK160" t="str">
        <f>VLOOKUP($Z160,'oddspedia-matches'!$A:$AD,AK$2,0)</f>
        <v>Green</v>
      </c>
      <c r="AL160" t="str">
        <f>VLOOKUP($Z160,'oddspedia-matches'!$A:$AD,AL$2,0)</f>
        <v>Green</v>
      </c>
      <c r="AM160" t="str">
        <f>VLOOKUP($Z160,'oddspedia-matches'!$A:$AD,AM$2,0)</f>
        <v>Green</v>
      </c>
      <c r="AN160" t="str">
        <f>VLOOKUP($Z160,'oddspedia-matches'!$A:$AD,AN$2,0)</f>
        <v>Red</v>
      </c>
      <c r="AO160" t="str">
        <f>VLOOKUP($Z160,'oddspedia-matches'!$A:$AD,AO$2,0)</f>
        <v>Red</v>
      </c>
      <c r="AP160" t="str">
        <f>VLOOKUP($Z160,'oddspedia-matches'!$A:$AD,AP$2,0)</f>
        <v>Green</v>
      </c>
      <c r="AQ160" t="str">
        <f>VLOOKUP($Z160,'oddspedia-matches'!$A:$AD,AQ$2,0)</f>
        <v>Red</v>
      </c>
    </row>
    <row r="161" spans="2:43" x14ac:dyDescent="0.25">
      <c r="B161" s="17" t="s">
        <v>446</v>
      </c>
      <c r="C161" s="8" t="s">
        <v>490</v>
      </c>
      <c r="D161" s="18">
        <v>0.3125</v>
      </c>
      <c r="E161" s="8" t="s">
        <v>28</v>
      </c>
      <c r="F161" s="8" t="s">
        <v>218</v>
      </c>
      <c r="G161" s="19"/>
      <c r="H161" s="8">
        <v>38.4</v>
      </c>
      <c r="I161" s="8">
        <v>32.700000000000003</v>
      </c>
      <c r="J161" s="8">
        <v>28.9</v>
      </c>
      <c r="K161" s="8">
        <v>71.099999999999994</v>
      </c>
      <c r="L161" s="8">
        <v>61.6</v>
      </c>
      <c r="M161" s="8">
        <v>67.3</v>
      </c>
      <c r="N161" s="8">
        <v>23.6</v>
      </c>
      <c r="O161" s="8">
        <v>51.4</v>
      </c>
      <c r="P161" s="8">
        <v>25</v>
      </c>
      <c r="Q161" s="8">
        <v>57.8</v>
      </c>
      <c r="R161" s="8">
        <v>62.3</v>
      </c>
      <c r="S161" s="8">
        <v>33.9</v>
      </c>
      <c r="T161" s="8">
        <v>66.099999999999994</v>
      </c>
      <c r="U161" s="8">
        <v>70.900000000000006</v>
      </c>
      <c r="V161" s="8">
        <v>42.4</v>
      </c>
      <c r="W161" s="8">
        <v>57.6</v>
      </c>
      <c r="X161" t="str">
        <f>VLOOKUP(E161,'Transform table'!A:B,2,0)</f>
        <v>Pohang Steelers</v>
      </c>
      <c r="Y161" t="str">
        <f>VLOOKUP(F161,'Transform table'!A:B,2,0)</f>
        <v>Jeonbuk Hyundai Motors</v>
      </c>
      <c r="Z161" t="str">
        <f t="shared" si="2"/>
        <v>25/07/2026Pohang SteelersJeonbuk Hyundai Motors</v>
      </c>
      <c r="AA161" t="str">
        <f>VLOOKUP($Z161,'oddspedia-matches'!$A:$AD,AA$2,0)</f>
        <v>0 - 2</v>
      </c>
      <c r="AB161" t="str">
        <f>VLOOKUP($Z161,'oddspedia-matches'!$A:$AD,AB$2,0)</f>
        <v>Red</v>
      </c>
      <c r="AC161" t="str">
        <f>VLOOKUP($Z161,'oddspedia-matches'!$A:$AD,AC$2,0)</f>
        <v>Red</v>
      </c>
      <c r="AD161" t="str">
        <f>VLOOKUP($Z161,'oddspedia-matches'!$A:$AD,AD$2,0)</f>
        <v>Green</v>
      </c>
      <c r="AE161" t="str">
        <f>VLOOKUP($Z161,'oddspedia-matches'!$A:$AD,AE$2,0)</f>
        <v>Red</v>
      </c>
      <c r="AF161" t="str">
        <f>VLOOKUP($Z161,'oddspedia-matches'!$A:$AD,AF$2,0)</f>
        <v>Green</v>
      </c>
      <c r="AG161" t="str">
        <f>VLOOKUP($Z161,'oddspedia-matches'!$A:$AD,AG$2,0)</f>
        <v>Green</v>
      </c>
      <c r="AH161" t="str">
        <f>VLOOKUP($Z161,'oddspedia-matches'!$A:$AD,AH$2,0)</f>
        <v>Red</v>
      </c>
      <c r="AI161" t="str">
        <f>VLOOKUP($Z161,'oddspedia-matches'!$A:$AD,AI$2,0)</f>
        <v>Red</v>
      </c>
      <c r="AJ161" t="str">
        <f>VLOOKUP($Z161,'oddspedia-matches'!$A:$AD,AJ$2,0)</f>
        <v>Green</v>
      </c>
      <c r="AK161" t="str">
        <f>VLOOKUP($Z161,'oddspedia-matches'!$A:$AD,AK$2,0)</f>
        <v>Green</v>
      </c>
      <c r="AL161" t="str">
        <f>VLOOKUP($Z161,'oddspedia-matches'!$A:$AD,AL$2,0)</f>
        <v>Green</v>
      </c>
      <c r="AM161" t="str">
        <f>VLOOKUP($Z161,'oddspedia-matches'!$A:$AD,AM$2,0)</f>
        <v>Red</v>
      </c>
      <c r="AN161" t="str">
        <f>VLOOKUP($Z161,'oddspedia-matches'!$A:$AD,AN$2,0)</f>
        <v>Green</v>
      </c>
      <c r="AO161" t="str">
        <f>VLOOKUP($Z161,'oddspedia-matches'!$A:$AD,AO$2,0)</f>
        <v>Green</v>
      </c>
      <c r="AP161" t="str">
        <f>VLOOKUP($Z161,'oddspedia-matches'!$A:$AD,AP$2,0)</f>
        <v>Red</v>
      </c>
      <c r="AQ161" t="str">
        <f>VLOOKUP($Z161,'oddspedia-matches'!$A:$AD,AQ$2,0)</f>
        <v>Green</v>
      </c>
    </row>
    <row r="162" spans="2:43" x14ac:dyDescent="0.25">
      <c r="B162" s="9" t="s">
        <v>473</v>
      </c>
      <c r="C162" s="7" t="s">
        <v>490</v>
      </c>
      <c r="D162" s="20">
        <v>0.3125</v>
      </c>
      <c r="E162" s="7" t="s">
        <v>550</v>
      </c>
      <c r="F162" s="7" t="s">
        <v>551</v>
      </c>
      <c r="G162" s="21"/>
      <c r="H162" s="7">
        <v>48.6</v>
      </c>
      <c r="I162" s="7">
        <v>27.2</v>
      </c>
      <c r="J162" s="7">
        <v>24.2</v>
      </c>
      <c r="K162" s="7">
        <v>75.8</v>
      </c>
      <c r="L162" s="7">
        <v>51.4</v>
      </c>
      <c r="M162" s="7">
        <v>72.8</v>
      </c>
      <c r="N162" s="7">
        <v>30.2</v>
      </c>
      <c r="O162" s="7">
        <v>45.9</v>
      </c>
      <c r="P162" s="7">
        <v>23.8</v>
      </c>
      <c r="Q162" s="7">
        <v>65.8</v>
      </c>
      <c r="R162" s="7">
        <v>76.900000000000006</v>
      </c>
      <c r="S162" s="7">
        <v>51.5</v>
      </c>
      <c r="T162" s="7">
        <v>48.5</v>
      </c>
      <c r="U162" s="7">
        <v>54.7</v>
      </c>
      <c r="V162" s="7">
        <v>55</v>
      </c>
      <c r="W162" s="7">
        <v>45</v>
      </c>
      <c r="X162" t="str">
        <f>VLOOKUP(E162,'Transform table'!A:B,2,0)</f>
        <v>Busan IPark</v>
      </c>
      <c r="Y162" t="str">
        <f>VLOOKUP(F162,'Transform table'!A:B,2,0)</f>
        <v>Suwon Samsung Bluewings</v>
      </c>
      <c r="Z162" t="str">
        <f t="shared" si="2"/>
        <v>25/07/2026Busan IParkSuwon Samsung Bluewings</v>
      </c>
      <c r="AA162" t="str">
        <f>VLOOKUP($Z162,'oddspedia-matches'!$A:$AD,AA$2,0)</f>
        <v>1 - 4</v>
      </c>
      <c r="AB162" t="str">
        <f>VLOOKUP($Z162,'oddspedia-matches'!$A:$AD,AB$2,0)</f>
        <v>Red</v>
      </c>
      <c r="AC162" t="str">
        <f>VLOOKUP($Z162,'oddspedia-matches'!$A:$AD,AC$2,0)</f>
        <v>Red</v>
      </c>
      <c r="AD162" t="str">
        <f>VLOOKUP($Z162,'oddspedia-matches'!$A:$AD,AD$2,0)</f>
        <v>Green</v>
      </c>
      <c r="AE162" t="str">
        <f>VLOOKUP($Z162,'oddspedia-matches'!$A:$AD,AE$2,0)</f>
        <v>Red</v>
      </c>
      <c r="AF162" t="str">
        <f>VLOOKUP($Z162,'oddspedia-matches'!$A:$AD,AF$2,0)</f>
        <v>Green</v>
      </c>
      <c r="AG162" t="str">
        <f>VLOOKUP($Z162,'oddspedia-matches'!$A:$AD,AG$2,0)</f>
        <v>Green</v>
      </c>
      <c r="AH162" t="str">
        <f>VLOOKUP($Z162,'oddspedia-matches'!$A:$AD,AH$2,0)</f>
        <v>Red</v>
      </c>
      <c r="AI162" t="str">
        <f>VLOOKUP($Z162,'oddspedia-matches'!$A:$AD,AI$2,0)</f>
        <v>Green</v>
      </c>
      <c r="AJ162" t="str">
        <f>VLOOKUP($Z162,'oddspedia-matches'!$A:$AD,AJ$2,0)</f>
        <v>Red</v>
      </c>
      <c r="AK162" t="str">
        <f>VLOOKUP($Z162,'oddspedia-matches'!$A:$AD,AK$2,0)</f>
        <v>Green</v>
      </c>
      <c r="AL162" t="str">
        <f>VLOOKUP($Z162,'oddspedia-matches'!$A:$AD,AL$2,0)</f>
        <v>Green</v>
      </c>
      <c r="AM162" t="str">
        <f>VLOOKUP($Z162,'oddspedia-matches'!$A:$AD,AM$2,0)</f>
        <v>Green</v>
      </c>
      <c r="AN162" t="str">
        <f>VLOOKUP($Z162,'oddspedia-matches'!$A:$AD,AN$2,0)</f>
        <v>Red</v>
      </c>
      <c r="AO162" t="str">
        <f>VLOOKUP($Z162,'oddspedia-matches'!$A:$AD,AO$2,0)</f>
        <v>Red</v>
      </c>
      <c r="AP162" t="str">
        <f>VLOOKUP($Z162,'oddspedia-matches'!$A:$AD,AP$2,0)</f>
        <v>Green</v>
      </c>
      <c r="AQ162" t="str">
        <f>VLOOKUP($Z162,'oddspedia-matches'!$A:$AD,AQ$2,0)</f>
        <v>Red</v>
      </c>
    </row>
    <row r="163" spans="2:43" x14ac:dyDescent="0.25">
      <c r="B163" s="17" t="s">
        <v>473</v>
      </c>
      <c r="C163" s="8" t="s">
        <v>490</v>
      </c>
      <c r="D163" s="18">
        <v>0.3125</v>
      </c>
      <c r="E163" s="8" t="s">
        <v>552</v>
      </c>
      <c r="F163" s="8" t="s">
        <v>553</v>
      </c>
      <c r="G163" s="19"/>
      <c r="H163" s="8">
        <v>45.4</v>
      </c>
      <c r="I163" s="8">
        <v>25.4</v>
      </c>
      <c r="J163" s="8">
        <v>29.1</v>
      </c>
      <c r="K163" s="8">
        <v>70.900000000000006</v>
      </c>
      <c r="L163" s="8">
        <v>54.6</v>
      </c>
      <c r="M163" s="8">
        <v>74.599999999999994</v>
      </c>
      <c r="N163" s="8">
        <v>35.6</v>
      </c>
      <c r="O163" s="8">
        <v>39.1</v>
      </c>
      <c r="P163" s="8">
        <v>25.3</v>
      </c>
      <c r="Q163" s="8">
        <v>76.099999999999994</v>
      </c>
      <c r="R163" s="8">
        <v>87.2</v>
      </c>
      <c r="S163" s="8">
        <v>67.7</v>
      </c>
      <c r="T163" s="8">
        <v>32.299999999999997</v>
      </c>
      <c r="U163" s="8">
        <v>37.9</v>
      </c>
      <c r="V163" s="8">
        <v>68.599999999999994</v>
      </c>
      <c r="W163" s="8">
        <v>31.4</v>
      </c>
      <c r="X163" t="str">
        <f>VLOOKUP(E163,'Transform table'!A:B,2,0)</f>
        <v>Daegu</v>
      </c>
      <c r="Y163" t="str">
        <f>VLOOKUP(F163,'Transform table'!A:B,2,0)</f>
        <v>Suwon FC</v>
      </c>
      <c r="Z163" t="str">
        <f t="shared" si="2"/>
        <v>25/07/2026DaeguSuwon FC</v>
      </c>
      <c r="AA163" t="str">
        <f>VLOOKUP($Z163,'oddspedia-matches'!$A:$AD,AA$2,0)</f>
        <v>1 - 2</v>
      </c>
      <c r="AB163" t="str">
        <f>VLOOKUP($Z163,'oddspedia-matches'!$A:$AD,AB$2,0)</f>
        <v>Red</v>
      </c>
      <c r="AC163" t="str">
        <f>VLOOKUP($Z163,'oddspedia-matches'!$A:$AD,AC$2,0)</f>
        <v>Red</v>
      </c>
      <c r="AD163" t="str">
        <f>VLOOKUP($Z163,'oddspedia-matches'!$A:$AD,AD$2,0)</f>
        <v>Green</v>
      </c>
      <c r="AE163" t="str">
        <f>VLOOKUP($Z163,'oddspedia-matches'!$A:$AD,AE$2,0)</f>
        <v>Red</v>
      </c>
      <c r="AF163" t="str">
        <f>VLOOKUP($Z163,'oddspedia-matches'!$A:$AD,AF$2,0)</f>
        <v>Green</v>
      </c>
      <c r="AG163" t="str">
        <f>VLOOKUP($Z163,'oddspedia-matches'!$A:$AD,AG$2,0)</f>
        <v>Green</v>
      </c>
      <c r="AH163" t="str">
        <f>VLOOKUP($Z163,'oddspedia-matches'!$A:$AD,AH$2,0)</f>
        <v>Red</v>
      </c>
      <c r="AI163" t="str">
        <f>VLOOKUP($Z163,'oddspedia-matches'!$A:$AD,AI$2,0)</f>
        <v>Red</v>
      </c>
      <c r="AJ163" t="str">
        <f>VLOOKUP($Z163,'oddspedia-matches'!$A:$AD,AJ$2,0)</f>
        <v>Green</v>
      </c>
      <c r="AK163" t="str">
        <f>VLOOKUP($Z163,'oddspedia-matches'!$A:$AD,AK$2,0)</f>
        <v>Green</v>
      </c>
      <c r="AL163" t="str">
        <f>VLOOKUP($Z163,'oddspedia-matches'!$A:$AD,AL$2,0)</f>
        <v>Green</v>
      </c>
      <c r="AM163" t="str">
        <f>VLOOKUP($Z163,'oddspedia-matches'!$A:$AD,AM$2,0)</f>
        <v>Green</v>
      </c>
      <c r="AN163" t="str">
        <f>VLOOKUP($Z163,'oddspedia-matches'!$A:$AD,AN$2,0)</f>
        <v>Red</v>
      </c>
      <c r="AO163" t="str">
        <f>VLOOKUP($Z163,'oddspedia-matches'!$A:$AD,AO$2,0)</f>
        <v>Green</v>
      </c>
      <c r="AP163" t="str">
        <f>VLOOKUP($Z163,'oddspedia-matches'!$A:$AD,AP$2,0)</f>
        <v>Green</v>
      </c>
      <c r="AQ163" t="str">
        <f>VLOOKUP($Z163,'oddspedia-matches'!$A:$AD,AQ$2,0)</f>
        <v>Red</v>
      </c>
    </row>
    <row r="164" spans="2:43" x14ac:dyDescent="0.25">
      <c r="B164" s="9" t="s">
        <v>473</v>
      </c>
      <c r="C164" s="7" t="s">
        <v>490</v>
      </c>
      <c r="D164" s="20">
        <v>0.3125</v>
      </c>
      <c r="E164" s="7" t="s">
        <v>554</v>
      </c>
      <c r="F164" s="7" t="s">
        <v>555</v>
      </c>
      <c r="G164" s="21"/>
      <c r="H164" s="7">
        <v>47.3</v>
      </c>
      <c r="I164" s="7">
        <v>27.7</v>
      </c>
      <c r="J164" s="7">
        <v>25</v>
      </c>
      <c r="K164" s="7">
        <v>75</v>
      </c>
      <c r="L164" s="7">
        <v>52.7</v>
      </c>
      <c r="M164" s="7">
        <v>72.3</v>
      </c>
      <c r="N164" s="7">
        <v>41.1</v>
      </c>
      <c r="O164" s="7">
        <v>40.200000000000003</v>
      </c>
      <c r="P164" s="7">
        <v>18.7</v>
      </c>
      <c r="Q164" s="7">
        <v>72.7</v>
      </c>
      <c r="R164" s="7">
        <v>75.599999999999994</v>
      </c>
      <c r="S164" s="7">
        <v>49.7</v>
      </c>
      <c r="T164" s="7">
        <v>50.3</v>
      </c>
      <c r="U164" s="7">
        <v>56.4</v>
      </c>
      <c r="V164" s="7">
        <v>53.8</v>
      </c>
      <c r="W164" s="7">
        <v>46.2</v>
      </c>
      <c r="X164" t="str">
        <f>VLOOKUP(E164,'Transform table'!A:B,2,0)</f>
        <v>Hwaseong</v>
      </c>
      <c r="Y164" t="str">
        <f>VLOOKUP(F164,'Transform table'!A:B,2,0)</f>
        <v>Ansan Police</v>
      </c>
      <c r="Z164" t="str">
        <f t="shared" si="2"/>
        <v>25/07/2026HwaseongAnsan Police</v>
      </c>
      <c r="AA164" t="str">
        <f>VLOOKUP($Z164,'oddspedia-matches'!$A:$AD,AA$2,0)</f>
        <v>3 - 2</v>
      </c>
      <c r="AB164" t="str">
        <f>VLOOKUP($Z164,'oddspedia-matches'!$A:$AD,AB$2,0)</f>
        <v>Green</v>
      </c>
      <c r="AC164" t="str">
        <f>VLOOKUP($Z164,'oddspedia-matches'!$A:$AD,AC$2,0)</f>
        <v>Red</v>
      </c>
      <c r="AD164" t="str">
        <f>VLOOKUP($Z164,'oddspedia-matches'!$A:$AD,AD$2,0)</f>
        <v>Red</v>
      </c>
      <c r="AE164" t="str">
        <f>VLOOKUP($Z164,'oddspedia-matches'!$A:$AD,AE$2,0)</f>
        <v>Green</v>
      </c>
      <c r="AF164" t="str">
        <f>VLOOKUP($Z164,'oddspedia-matches'!$A:$AD,AF$2,0)</f>
        <v>Red</v>
      </c>
      <c r="AG164" t="str">
        <f>VLOOKUP($Z164,'oddspedia-matches'!$A:$AD,AG$2,0)</f>
        <v>Green</v>
      </c>
      <c r="AH164" t="str">
        <f>VLOOKUP($Z164,'oddspedia-matches'!$A:$AD,AH$2,0)</f>
        <v>Green</v>
      </c>
      <c r="AI164" t="str">
        <f>VLOOKUP($Z164,'oddspedia-matches'!$A:$AD,AI$2,0)</f>
        <v>Red</v>
      </c>
      <c r="AJ164" t="str">
        <f>VLOOKUP($Z164,'oddspedia-matches'!$A:$AD,AJ$2,0)</f>
        <v>Red</v>
      </c>
      <c r="AK164" t="str">
        <f>VLOOKUP($Z164,'oddspedia-matches'!$A:$AD,AK$2,0)</f>
        <v>Green</v>
      </c>
      <c r="AL164" t="str">
        <f>VLOOKUP($Z164,'oddspedia-matches'!$A:$AD,AL$2,0)</f>
        <v>Green</v>
      </c>
      <c r="AM164" t="str">
        <f>VLOOKUP($Z164,'oddspedia-matches'!$A:$AD,AM$2,0)</f>
        <v>Green</v>
      </c>
      <c r="AN164" t="str">
        <f>VLOOKUP($Z164,'oddspedia-matches'!$A:$AD,AN$2,0)</f>
        <v>Red</v>
      </c>
      <c r="AO164" t="str">
        <f>VLOOKUP($Z164,'oddspedia-matches'!$A:$AD,AO$2,0)</f>
        <v>Red</v>
      </c>
      <c r="AP164" t="str">
        <f>VLOOKUP($Z164,'oddspedia-matches'!$A:$AD,AP$2,0)</f>
        <v>Green</v>
      </c>
      <c r="AQ164" t="str">
        <f>VLOOKUP($Z164,'oddspedia-matches'!$A:$AD,AQ$2,0)</f>
        <v>Red</v>
      </c>
    </row>
    <row r="165" spans="2:43" x14ac:dyDescent="0.25">
      <c r="B165" s="17" t="s">
        <v>473</v>
      </c>
      <c r="C165" s="8" t="s">
        <v>490</v>
      </c>
      <c r="D165" s="18">
        <v>0.3125</v>
      </c>
      <c r="E165" s="8" t="s">
        <v>556</v>
      </c>
      <c r="F165" s="8" t="s">
        <v>557</v>
      </c>
      <c r="G165" s="19"/>
      <c r="H165" s="8">
        <v>39.9</v>
      </c>
      <c r="I165" s="8">
        <v>28</v>
      </c>
      <c r="J165" s="8">
        <v>32.1</v>
      </c>
      <c r="K165" s="8">
        <v>67.900000000000006</v>
      </c>
      <c r="L165" s="8">
        <v>60.1</v>
      </c>
      <c r="M165" s="8">
        <v>72</v>
      </c>
      <c r="N165" s="8">
        <v>36</v>
      </c>
      <c r="O165" s="8">
        <v>43</v>
      </c>
      <c r="P165" s="8">
        <v>21</v>
      </c>
      <c r="Q165" s="8">
        <v>69.5</v>
      </c>
      <c r="R165" s="8">
        <v>78.3</v>
      </c>
      <c r="S165" s="8">
        <v>53.3</v>
      </c>
      <c r="T165" s="8">
        <v>46.7</v>
      </c>
      <c r="U165" s="8">
        <v>52.3</v>
      </c>
      <c r="V165" s="8">
        <v>58.1</v>
      </c>
      <c r="W165" s="8">
        <v>41.9</v>
      </c>
      <c r="X165" t="str">
        <f>VLOOKUP(E165,'Transform table'!A:B,2,0)</f>
        <v>Jeonnam Dragons</v>
      </c>
      <c r="Y165" t="str">
        <f>VLOOKUP(F165,'Transform table'!A:B,2,0)</f>
        <v>Gyeongnam</v>
      </c>
      <c r="Z165" t="str">
        <f t="shared" si="2"/>
        <v>25/07/2026Jeonnam DragonsGyeongnam</v>
      </c>
      <c r="AA165" t="str">
        <f>VLOOKUP($Z165,'oddspedia-matches'!$A:$AD,AA$2,0)</f>
        <v>1 - 1</v>
      </c>
      <c r="AB165" t="str">
        <f>VLOOKUP($Z165,'oddspedia-matches'!$A:$AD,AB$2,0)</f>
        <v>Red</v>
      </c>
      <c r="AC165" t="str">
        <f>VLOOKUP($Z165,'oddspedia-matches'!$A:$AD,AC$2,0)</f>
        <v>Green</v>
      </c>
      <c r="AD165" t="str">
        <f>VLOOKUP($Z165,'oddspedia-matches'!$A:$AD,AD$2,0)</f>
        <v>Red</v>
      </c>
      <c r="AE165" t="str">
        <f>VLOOKUP($Z165,'oddspedia-matches'!$A:$AD,AE$2,0)</f>
        <v>Green</v>
      </c>
      <c r="AF165" t="str">
        <f>VLOOKUP($Z165,'oddspedia-matches'!$A:$AD,AF$2,0)</f>
        <v>Green</v>
      </c>
      <c r="AG165" t="str">
        <f>VLOOKUP($Z165,'oddspedia-matches'!$A:$AD,AG$2,0)</f>
        <v>Red</v>
      </c>
      <c r="AH165" t="str">
        <f>VLOOKUP($Z165,'oddspedia-matches'!$A:$AD,AH$2,0)</f>
        <v>Green</v>
      </c>
      <c r="AI165" t="str">
        <f>VLOOKUP($Z165,'oddspedia-matches'!$A:$AD,AI$2,0)</f>
        <v>Red</v>
      </c>
      <c r="AJ165" t="str">
        <f>VLOOKUP($Z165,'oddspedia-matches'!$A:$AD,AJ$2,0)</f>
        <v>Red</v>
      </c>
      <c r="AK165" t="str">
        <f>VLOOKUP($Z165,'oddspedia-matches'!$A:$AD,AK$2,0)</f>
        <v>Green</v>
      </c>
      <c r="AL165" t="str">
        <f>VLOOKUP($Z165,'oddspedia-matches'!$A:$AD,AL$2,0)</f>
        <v>Green</v>
      </c>
      <c r="AM165" t="str">
        <f>VLOOKUP($Z165,'oddspedia-matches'!$A:$AD,AM$2,0)</f>
        <v>Red</v>
      </c>
      <c r="AN165" t="str">
        <f>VLOOKUP($Z165,'oddspedia-matches'!$A:$AD,AN$2,0)</f>
        <v>Green</v>
      </c>
      <c r="AO165" t="str">
        <f>VLOOKUP($Z165,'oddspedia-matches'!$A:$AD,AO$2,0)</f>
        <v>Green</v>
      </c>
      <c r="AP165" t="str">
        <f>VLOOKUP($Z165,'oddspedia-matches'!$A:$AD,AP$2,0)</f>
        <v>Green</v>
      </c>
      <c r="AQ165" t="str">
        <f>VLOOKUP($Z165,'oddspedia-matches'!$A:$AD,AQ$2,0)</f>
        <v>Red</v>
      </c>
    </row>
    <row r="166" spans="2:43" x14ac:dyDescent="0.25">
      <c r="B166" s="9" t="s">
        <v>558</v>
      </c>
      <c r="C166" s="7" t="s">
        <v>490</v>
      </c>
      <c r="D166" s="20">
        <v>0.33333333333333331</v>
      </c>
      <c r="E166" s="7" t="s">
        <v>559</v>
      </c>
      <c r="F166" s="7" t="s">
        <v>560</v>
      </c>
      <c r="G166" s="21"/>
      <c r="H166" s="7">
        <v>41.5</v>
      </c>
      <c r="I166" s="7">
        <v>28.2</v>
      </c>
      <c r="J166" s="7">
        <v>30.4</v>
      </c>
      <c r="K166" s="7">
        <v>69.599999999999994</v>
      </c>
      <c r="L166" s="7">
        <v>58.5</v>
      </c>
      <c r="M166" s="7">
        <v>71.8</v>
      </c>
      <c r="N166" s="7">
        <v>30.6</v>
      </c>
      <c r="O166" s="7">
        <v>38.5</v>
      </c>
      <c r="P166" s="7">
        <v>30.9</v>
      </c>
      <c r="Q166" s="7">
        <v>77.599999999999994</v>
      </c>
      <c r="R166" s="7">
        <v>77.2</v>
      </c>
      <c r="S166" s="7">
        <v>51.8</v>
      </c>
      <c r="T166" s="7">
        <v>48.2</v>
      </c>
      <c r="U166" s="7">
        <v>53.9</v>
      </c>
      <c r="V166" s="7">
        <v>56.7</v>
      </c>
      <c r="W166" s="7">
        <v>43.3</v>
      </c>
      <c r="X166" t="str">
        <f>VLOOKUP(E166,'Transform table'!A:B,2,0)</f>
        <v>Changchun Yatai</v>
      </c>
      <c r="Y166" t="str">
        <f>VLOOKUP(F166,'Transform table'!A:B,2,0)</f>
        <v>Nanjing City</v>
      </c>
      <c r="Z166" t="str">
        <f t="shared" si="2"/>
        <v>25/07/2026Changchun YataiNanjing City</v>
      </c>
      <c r="AA166" t="str">
        <f>VLOOKUP($Z166,'oddspedia-matches'!$A:$AD,AA$2,0)</f>
        <v>2 - 1</v>
      </c>
      <c r="AB166" t="str">
        <f>VLOOKUP($Z166,'oddspedia-matches'!$A:$AD,AB$2,0)</f>
        <v>Green</v>
      </c>
      <c r="AC166" t="str">
        <f>VLOOKUP($Z166,'oddspedia-matches'!$A:$AD,AC$2,0)</f>
        <v>Red</v>
      </c>
      <c r="AD166" t="str">
        <f>VLOOKUP($Z166,'oddspedia-matches'!$A:$AD,AD$2,0)</f>
        <v>Red</v>
      </c>
      <c r="AE166" t="str">
        <f>VLOOKUP($Z166,'oddspedia-matches'!$A:$AD,AE$2,0)</f>
        <v>Green</v>
      </c>
      <c r="AF166" t="str">
        <f>VLOOKUP($Z166,'oddspedia-matches'!$A:$AD,AF$2,0)</f>
        <v>Red</v>
      </c>
      <c r="AG166" t="str">
        <f>VLOOKUP($Z166,'oddspedia-matches'!$A:$AD,AG$2,0)</f>
        <v>Green</v>
      </c>
      <c r="AH166" t="str">
        <f>VLOOKUP($Z166,'oddspedia-matches'!$A:$AD,AH$2,0)</f>
        <v>Green</v>
      </c>
      <c r="AI166" t="str">
        <f>VLOOKUP($Z166,'oddspedia-matches'!$A:$AD,AI$2,0)</f>
        <v>Red</v>
      </c>
      <c r="AJ166" t="str">
        <f>VLOOKUP($Z166,'oddspedia-matches'!$A:$AD,AJ$2,0)</f>
        <v>Red</v>
      </c>
      <c r="AK166" t="str">
        <f>VLOOKUP($Z166,'oddspedia-matches'!$A:$AD,AK$2,0)</f>
        <v>Green</v>
      </c>
      <c r="AL166" t="str">
        <f>VLOOKUP($Z166,'oddspedia-matches'!$A:$AD,AL$2,0)</f>
        <v>Green</v>
      </c>
      <c r="AM166" t="str">
        <f>VLOOKUP($Z166,'oddspedia-matches'!$A:$AD,AM$2,0)</f>
        <v>Green</v>
      </c>
      <c r="AN166" t="str">
        <f>VLOOKUP($Z166,'oddspedia-matches'!$A:$AD,AN$2,0)</f>
        <v>Red</v>
      </c>
      <c r="AO166" t="str">
        <f>VLOOKUP($Z166,'oddspedia-matches'!$A:$AD,AO$2,0)</f>
        <v>Green</v>
      </c>
      <c r="AP166" t="str">
        <f>VLOOKUP($Z166,'oddspedia-matches'!$A:$AD,AP$2,0)</f>
        <v>Green</v>
      </c>
      <c r="AQ166" t="str">
        <f>VLOOKUP($Z166,'oddspedia-matches'!$A:$AD,AQ$2,0)</f>
        <v>Red</v>
      </c>
    </row>
    <row r="167" spans="2:43" x14ac:dyDescent="0.25">
      <c r="B167" s="17" t="s">
        <v>558</v>
      </c>
      <c r="C167" s="8" t="s">
        <v>490</v>
      </c>
      <c r="D167" s="18">
        <v>0.33333333333333331</v>
      </c>
      <c r="E167" s="8" t="s">
        <v>561</v>
      </c>
      <c r="F167" s="8" t="s">
        <v>562</v>
      </c>
      <c r="G167" s="19"/>
      <c r="H167" s="8">
        <v>38.700000000000003</v>
      </c>
      <c r="I167" s="8">
        <v>29.1</v>
      </c>
      <c r="J167" s="8">
        <v>32.200000000000003</v>
      </c>
      <c r="K167" s="8">
        <v>67.8</v>
      </c>
      <c r="L167" s="8">
        <v>61.3</v>
      </c>
      <c r="M167" s="8">
        <v>70.900000000000006</v>
      </c>
      <c r="N167" s="8">
        <v>27.6</v>
      </c>
      <c r="O167" s="8">
        <v>43.5</v>
      </c>
      <c r="P167" s="8">
        <v>28.9</v>
      </c>
      <c r="Q167" s="8">
        <v>69.8</v>
      </c>
      <c r="R167" s="8">
        <v>74.599999999999994</v>
      </c>
      <c r="S167" s="8">
        <v>48.3</v>
      </c>
      <c r="T167" s="8">
        <v>51.7</v>
      </c>
      <c r="U167" s="8">
        <v>57.2</v>
      </c>
      <c r="V167" s="8">
        <v>54.3</v>
      </c>
      <c r="W167" s="8">
        <v>45.7</v>
      </c>
      <c r="X167" t="str">
        <f>VLOOKUP(E167,'Transform table'!A:B,2,0)</f>
        <v>Ningbo Professional</v>
      </c>
      <c r="Y167" t="str">
        <f>VLOOKUP(F167,'Transform table'!A:B,2,0)</f>
        <v>Guandong GZ-Power FC</v>
      </c>
      <c r="Z167" t="str">
        <f t="shared" si="2"/>
        <v>25/07/2026Ningbo ProfessionalGuandong GZ-Power FC</v>
      </c>
      <c r="AA167" t="str">
        <f>VLOOKUP($Z167,'oddspedia-matches'!$A:$AD,AA$2,0)</f>
        <v>1 - 2</v>
      </c>
      <c r="AB167" t="str">
        <f>VLOOKUP($Z167,'oddspedia-matches'!$A:$AD,AB$2,0)</f>
        <v>Red</v>
      </c>
      <c r="AC167" t="str">
        <f>VLOOKUP($Z167,'oddspedia-matches'!$A:$AD,AC$2,0)</f>
        <v>Red</v>
      </c>
      <c r="AD167" t="str">
        <f>VLOOKUP($Z167,'oddspedia-matches'!$A:$AD,AD$2,0)</f>
        <v>Green</v>
      </c>
      <c r="AE167" t="str">
        <f>VLOOKUP($Z167,'oddspedia-matches'!$A:$AD,AE$2,0)</f>
        <v>Red</v>
      </c>
      <c r="AF167" t="str">
        <f>VLOOKUP($Z167,'oddspedia-matches'!$A:$AD,AF$2,0)</f>
        <v>Green</v>
      </c>
      <c r="AG167" t="str">
        <f>VLOOKUP($Z167,'oddspedia-matches'!$A:$AD,AG$2,0)</f>
        <v>Green</v>
      </c>
      <c r="AH167" t="str">
        <f>VLOOKUP($Z167,'oddspedia-matches'!$A:$AD,AH$2,0)</f>
        <v>Red</v>
      </c>
      <c r="AI167" t="str">
        <f>VLOOKUP($Z167,'oddspedia-matches'!$A:$AD,AI$2,0)</f>
        <v>Green</v>
      </c>
      <c r="AJ167" t="str">
        <f>VLOOKUP($Z167,'oddspedia-matches'!$A:$AD,AJ$2,0)</f>
        <v>Red</v>
      </c>
      <c r="AK167" t="str">
        <f>VLOOKUP($Z167,'oddspedia-matches'!$A:$AD,AK$2,0)</f>
        <v>Red</v>
      </c>
      <c r="AL167" t="str">
        <f>VLOOKUP($Z167,'oddspedia-matches'!$A:$AD,AL$2,0)</f>
        <v>Green</v>
      </c>
      <c r="AM167" t="str">
        <f>VLOOKUP($Z167,'oddspedia-matches'!$A:$AD,AM$2,0)</f>
        <v>Green</v>
      </c>
      <c r="AN167" t="str">
        <f>VLOOKUP($Z167,'oddspedia-matches'!$A:$AD,AN$2,0)</f>
        <v>Red</v>
      </c>
      <c r="AO167" t="str">
        <f>VLOOKUP($Z167,'oddspedia-matches'!$A:$AD,AO$2,0)</f>
        <v>Green</v>
      </c>
      <c r="AP167" t="str">
        <f>VLOOKUP($Z167,'oddspedia-matches'!$A:$AD,AP$2,0)</f>
        <v>Green</v>
      </c>
      <c r="AQ167" t="str">
        <f>VLOOKUP($Z167,'oddspedia-matches'!$A:$AD,AQ$2,0)</f>
        <v>Red</v>
      </c>
    </row>
    <row r="168" spans="2:43" x14ac:dyDescent="0.25">
      <c r="B168" s="9" t="s">
        <v>558</v>
      </c>
      <c r="C168" s="7" t="s">
        <v>490</v>
      </c>
      <c r="D168" s="20">
        <v>0.33333333333333331</v>
      </c>
      <c r="E168" s="7" t="s">
        <v>563</v>
      </c>
      <c r="F168" s="7" t="s">
        <v>564</v>
      </c>
      <c r="G168" s="21"/>
      <c r="H168" s="7">
        <v>43</v>
      </c>
      <c r="I168" s="7">
        <v>28.8</v>
      </c>
      <c r="J168" s="7">
        <v>28.2</v>
      </c>
      <c r="K168" s="7">
        <v>71.8</v>
      </c>
      <c r="L168" s="7">
        <v>57</v>
      </c>
      <c r="M168" s="7">
        <v>71.2</v>
      </c>
      <c r="N168" s="7">
        <v>29.2</v>
      </c>
      <c r="O168" s="7">
        <v>46.2</v>
      </c>
      <c r="P168" s="7">
        <v>24.7</v>
      </c>
      <c r="Q168" s="7">
        <v>65.599999999999994</v>
      </c>
      <c r="R168" s="7">
        <v>74</v>
      </c>
      <c r="S168" s="7">
        <v>47.5</v>
      </c>
      <c r="T168" s="7">
        <v>52.5</v>
      </c>
      <c r="U168" s="7">
        <v>58.2</v>
      </c>
      <c r="V168" s="7">
        <v>53</v>
      </c>
      <c r="W168" s="7">
        <v>47</v>
      </c>
      <c r="X168" t="str">
        <f>VLOOKUP(E168,'Transform table'!A:B,2,0)</f>
        <v>Shaanxi Union FC</v>
      </c>
      <c r="Y168" t="str">
        <f>VLOOKUP(F168,'Transform table'!A:B,2,0)</f>
        <v>Shenzhen Juniors</v>
      </c>
      <c r="Z168" t="str">
        <f t="shared" si="2"/>
        <v>25/07/2026Shaanxi Union FCShenzhen Juniors</v>
      </c>
      <c r="AA168" t="str">
        <f>VLOOKUP($Z168,'oddspedia-matches'!$A:$AD,AA$2,0)</f>
        <v>3 - 0</v>
      </c>
      <c r="AB168" t="str">
        <f>VLOOKUP($Z168,'oddspedia-matches'!$A:$AD,AB$2,0)</f>
        <v>Green</v>
      </c>
      <c r="AC168" t="str">
        <f>VLOOKUP($Z168,'oddspedia-matches'!$A:$AD,AC$2,0)</f>
        <v>Red</v>
      </c>
      <c r="AD168" t="str">
        <f>VLOOKUP($Z168,'oddspedia-matches'!$A:$AD,AD$2,0)</f>
        <v>Red</v>
      </c>
      <c r="AE168" t="str">
        <f>VLOOKUP($Z168,'oddspedia-matches'!$A:$AD,AE$2,0)</f>
        <v>Green</v>
      </c>
      <c r="AF168" t="str">
        <f>VLOOKUP($Z168,'oddspedia-matches'!$A:$AD,AF$2,0)</f>
        <v>Red</v>
      </c>
      <c r="AG168" t="str">
        <f>VLOOKUP($Z168,'oddspedia-matches'!$A:$AD,AG$2,0)</f>
        <v>Green</v>
      </c>
      <c r="AH168" t="str">
        <f>VLOOKUP($Z168,'oddspedia-matches'!$A:$AD,AH$2,0)</f>
        <v>Green</v>
      </c>
      <c r="AI168" t="str">
        <f>VLOOKUP($Z168,'oddspedia-matches'!$A:$AD,AI$2,0)</f>
        <v>Red</v>
      </c>
      <c r="AJ168" t="str">
        <f>VLOOKUP($Z168,'oddspedia-matches'!$A:$AD,AJ$2,0)</f>
        <v>Red</v>
      </c>
      <c r="AK168" t="str">
        <f>VLOOKUP($Z168,'oddspedia-matches'!$A:$AD,AK$2,0)</f>
        <v>Green</v>
      </c>
      <c r="AL168" t="str">
        <f>VLOOKUP($Z168,'oddspedia-matches'!$A:$AD,AL$2,0)</f>
        <v>Green</v>
      </c>
      <c r="AM168" t="str">
        <f>VLOOKUP($Z168,'oddspedia-matches'!$A:$AD,AM$2,0)</f>
        <v>Green</v>
      </c>
      <c r="AN168" t="str">
        <f>VLOOKUP($Z168,'oddspedia-matches'!$A:$AD,AN$2,0)</f>
        <v>Red</v>
      </c>
      <c r="AO168" t="str">
        <f>VLOOKUP($Z168,'oddspedia-matches'!$A:$AD,AO$2,0)</f>
        <v>Green</v>
      </c>
      <c r="AP168" t="str">
        <f>VLOOKUP($Z168,'oddspedia-matches'!$A:$AD,AP$2,0)</f>
        <v>Red</v>
      </c>
      <c r="AQ168" t="str">
        <f>VLOOKUP($Z168,'oddspedia-matches'!$A:$AD,AQ$2,0)</f>
        <v>Green</v>
      </c>
    </row>
    <row r="169" spans="2:43" x14ac:dyDescent="0.25">
      <c r="B169" s="17" t="s">
        <v>546</v>
      </c>
      <c r="C169" s="8" t="s">
        <v>490</v>
      </c>
      <c r="D169" s="18">
        <v>0.33333333333333331</v>
      </c>
      <c r="E169" s="8" t="s">
        <v>565</v>
      </c>
      <c r="F169" s="8" t="s">
        <v>566</v>
      </c>
      <c r="G169" s="19"/>
      <c r="H169" s="8">
        <v>42.6</v>
      </c>
      <c r="I169" s="8">
        <v>31.3</v>
      </c>
      <c r="J169" s="8">
        <v>26.1</v>
      </c>
      <c r="K169" s="8">
        <v>73.900000000000006</v>
      </c>
      <c r="L169" s="8">
        <v>57.4</v>
      </c>
      <c r="M169" s="8">
        <v>68.7</v>
      </c>
      <c r="N169" s="8">
        <v>31.5</v>
      </c>
      <c r="O169" s="8">
        <v>45.7</v>
      </c>
      <c r="P169" s="8">
        <v>22.8</v>
      </c>
      <c r="Q169" s="8">
        <v>65.900000000000006</v>
      </c>
      <c r="R169" s="8">
        <v>65.099999999999994</v>
      </c>
      <c r="S169" s="8">
        <v>36.9</v>
      </c>
      <c r="T169" s="8">
        <v>63.1</v>
      </c>
      <c r="U169" s="8">
        <v>68.3</v>
      </c>
      <c r="V169" s="8">
        <v>44.3</v>
      </c>
      <c r="W169" s="8">
        <v>55.7</v>
      </c>
      <c r="X169" t="str">
        <f>VLOOKUP(E169,'Transform table'!A:B,2,0)</f>
        <v>Guangzhou Dandelion Alpha</v>
      </c>
      <c r="Y169" t="str">
        <f>VLOOKUP(F169,'Transform table'!A:B,2,0)</f>
        <v>Yichun Grand Tiger</v>
      </c>
      <c r="Z169" t="str">
        <f t="shared" si="2"/>
        <v>25/07/2026Guangzhou Dandelion AlphaYichun Grand Tiger</v>
      </c>
      <c r="AA169" t="str">
        <f>VLOOKUP($Z169,'oddspedia-matches'!$A:$AD,AA$2,0)</f>
        <v>0 - 0</v>
      </c>
      <c r="AB169" t="str">
        <f>VLOOKUP($Z169,'oddspedia-matches'!$A:$AD,AB$2,0)</f>
        <v>Red</v>
      </c>
      <c r="AC169" t="str">
        <f>VLOOKUP($Z169,'oddspedia-matches'!$A:$AD,AC$2,0)</f>
        <v>Green</v>
      </c>
      <c r="AD169" t="str">
        <f>VLOOKUP($Z169,'oddspedia-matches'!$A:$AD,AD$2,0)</f>
        <v>Red</v>
      </c>
      <c r="AE169" t="str">
        <f>VLOOKUP($Z169,'oddspedia-matches'!$A:$AD,AE$2,0)</f>
        <v>Green</v>
      </c>
      <c r="AF169" t="str">
        <f>VLOOKUP($Z169,'oddspedia-matches'!$A:$AD,AF$2,0)</f>
        <v>Green</v>
      </c>
      <c r="AG169" t="str">
        <f>VLOOKUP($Z169,'oddspedia-matches'!$A:$AD,AG$2,0)</f>
        <v>Red</v>
      </c>
      <c r="AH169" t="str">
        <f>VLOOKUP($Z169,'oddspedia-matches'!$A:$AD,AH$2,0)</f>
        <v>Red</v>
      </c>
      <c r="AI169" t="str">
        <f>VLOOKUP($Z169,'oddspedia-matches'!$A:$AD,AI$2,0)</f>
        <v>Green</v>
      </c>
      <c r="AJ169" t="str">
        <f>VLOOKUP($Z169,'oddspedia-matches'!$A:$AD,AJ$2,0)</f>
        <v>Red</v>
      </c>
      <c r="AK169" t="str">
        <f>VLOOKUP($Z169,'oddspedia-matches'!$A:$AD,AK$2,0)</f>
        <v>Red</v>
      </c>
      <c r="AL169" t="str">
        <f>VLOOKUP($Z169,'oddspedia-matches'!$A:$AD,AL$2,0)</f>
        <v>Red</v>
      </c>
      <c r="AM169" t="str">
        <f>VLOOKUP($Z169,'oddspedia-matches'!$A:$AD,AM$2,0)</f>
        <v>Red</v>
      </c>
      <c r="AN169" t="str">
        <f>VLOOKUP($Z169,'oddspedia-matches'!$A:$AD,AN$2,0)</f>
        <v>Green</v>
      </c>
      <c r="AO169" t="str">
        <f>VLOOKUP($Z169,'oddspedia-matches'!$A:$AD,AO$2,0)</f>
        <v>Green</v>
      </c>
      <c r="AP169" t="str">
        <f>VLOOKUP($Z169,'oddspedia-matches'!$A:$AD,AP$2,0)</f>
        <v>Red</v>
      </c>
      <c r="AQ169" t="str">
        <f>VLOOKUP($Z169,'oddspedia-matches'!$A:$AD,AQ$2,0)</f>
        <v>Green</v>
      </c>
    </row>
    <row r="170" spans="2:43" x14ac:dyDescent="0.25">
      <c r="B170" s="9" t="s">
        <v>546</v>
      </c>
      <c r="C170" s="7" t="s">
        <v>490</v>
      </c>
      <c r="D170" s="20">
        <v>0.33333333333333331</v>
      </c>
      <c r="E170" s="7" t="s">
        <v>567</v>
      </c>
      <c r="F170" s="7" t="s">
        <v>568</v>
      </c>
      <c r="G170" s="21"/>
      <c r="H170" s="7">
        <v>58.1</v>
      </c>
      <c r="I170" s="7">
        <v>27.8</v>
      </c>
      <c r="J170" s="7">
        <v>14.1</v>
      </c>
      <c r="K170" s="7">
        <v>85.9</v>
      </c>
      <c r="L170" s="7">
        <v>41.9</v>
      </c>
      <c r="M170" s="7">
        <v>72.2</v>
      </c>
      <c r="N170" s="7">
        <v>35.700000000000003</v>
      </c>
      <c r="O170" s="7">
        <v>51.4</v>
      </c>
      <c r="P170" s="7">
        <v>13</v>
      </c>
      <c r="Q170" s="7">
        <v>55.8</v>
      </c>
      <c r="R170" s="7">
        <v>63.5</v>
      </c>
      <c r="S170" s="7">
        <v>35.4</v>
      </c>
      <c r="T170" s="7">
        <v>64.599999999999994</v>
      </c>
      <c r="U170" s="7">
        <v>72.099999999999994</v>
      </c>
      <c r="V170" s="7">
        <v>36.5</v>
      </c>
      <c r="W170" s="7">
        <v>63.5</v>
      </c>
      <c r="X170" t="str">
        <f>VLOOKUP(E170,'Transform table'!A:B,2,0)</f>
        <v>Shandong Luneng Taishan Reserves</v>
      </c>
      <c r="Y170" t="str">
        <f>VLOOKUP(F170,'Transform table'!A:B,2,0)</f>
        <v>Changchun Xidu</v>
      </c>
      <c r="Z170" t="str">
        <f t="shared" si="2"/>
        <v>25/07/2026Shandong Luneng Taishan ReservesChangchun Xidu</v>
      </c>
      <c r="AA170" t="str">
        <f>VLOOKUP($Z170,'oddspedia-matches'!$A:$AD,AA$2,0)</f>
        <v>1 - 1</v>
      </c>
      <c r="AB170" t="str">
        <f>VLOOKUP($Z170,'oddspedia-matches'!$A:$AD,AB$2,0)</f>
        <v>Red</v>
      </c>
      <c r="AC170" t="str">
        <f>VLOOKUP($Z170,'oddspedia-matches'!$A:$AD,AC$2,0)</f>
        <v>Green</v>
      </c>
      <c r="AD170" t="str">
        <f>VLOOKUP($Z170,'oddspedia-matches'!$A:$AD,AD$2,0)</f>
        <v>Red</v>
      </c>
      <c r="AE170" t="str">
        <f>VLOOKUP($Z170,'oddspedia-matches'!$A:$AD,AE$2,0)</f>
        <v>Green</v>
      </c>
      <c r="AF170" t="str">
        <f>VLOOKUP($Z170,'oddspedia-matches'!$A:$AD,AF$2,0)</f>
        <v>Green</v>
      </c>
      <c r="AG170" t="str">
        <f>VLOOKUP($Z170,'oddspedia-matches'!$A:$AD,AG$2,0)</f>
        <v>Red</v>
      </c>
      <c r="AH170" t="str">
        <f>VLOOKUP($Z170,'oddspedia-matches'!$A:$AD,AH$2,0)</f>
        <v>Red</v>
      </c>
      <c r="AI170" t="str">
        <f>VLOOKUP($Z170,'oddspedia-matches'!$A:$AD,AI$2,0)</f>
        <v>Green</v>
      </c>
      <c r="AJ170" t="str">
        <f>VLOOKUP($Z170,'oddspedia-matches'!$A:$AD,AJ$2,0)</f>
        <v>Red</v>
      </c>
      <c r="AK170" t="str">
        <f>VLOOKUP($Z170,'oddspedia-matches'!$A:$AD,AK$2,0)</f>
        <v>Red</v>
      </c>
      <c r="AL170" t="str">
        <f>VLOOKUP($Z170,'oddspedia-matches'!$A:$AD,AL$2,0)</f>
        <v>Green</v>
      </c>
      <c r="AM170" t="str">
        <f>VLOOKUP($Z170,'oddspedia-matches'!$A:$AD,AM$2,0)</f>
        <v>Red</v>
      </c>
      <c r="AN170" t="str">
        <f>VLOOKUP($Z170,'oddspedia-matches'!$A:$AD,AN$2,0)</f>
        <v>Green</v>
      </c>
      <c r="AO170" t="str">
        <f>VLOOKUP($Z170,'oddspedia-matches'!$A:$AD,AO$2,0)</f>
        <v>Green</v>
      </c>
      <c r="AP170" t="str">
        <f>VLOOKUP($Z170,'oddspedia-matches'!$A:$AD,AP$2,0)</f>
        <v>Green</v>
      </c>
      <c r="AQ170" t="str">
        <f>VLOOKUP($Z170,'oddspedia-matches'!$A:$AD,AQ$2,0)</f>
        <v>Red</v>
      </c>
    </row>
    <row r="171" spans="2:43" x14ac:dyDescent="0.25">
      <c r="B171" s="17" t="s">
        <v>569</v>
      </c>
      <c r="C171" s="8" t="s">
        <v>490</v>
      </c>
      <c r="D171" s="18">
        <v>0.33333333333333331</v>
      </c>
      <c r="E171" s="8" t="s">
        <v>570</v>
      </c>
      <c r="F171" s="8" t="s">
        <v>255</v>
      </c>
      <c r="G171" s="19"/>
      <c r="H171" s="8">
        <v>33.799999999999997</v>
      </c>
      <c r="I171" s="8">
        <v>27.1</v>
      </c>
      <c r="J171" s="8">
        <v>39.1</v>
      </c>
      <c r="K171" s="8">
        <v>60.9</v>
      </c>
      <c r="L171" s="8">
        <v>66.2</v>
      </c>
      <c r="M171" s="8">
        <v>72.900000000000006</v>
      </c>
      <c r="N171" s="8">
        <v>12.7</v>
      </c>
      <c r="O171" s="8">
        <v>46.9</v>
      </c>
      <c r="P171" s="8">
        <v>40.299999999999997</v>
      </c>
      <c r="Q171" s="8">
        <v>61.9</v>
      </c>
      <c r="R171" s="8">
        <v>82.7</v>
      </c>
      <c r="S171" s="8">
        <v>60</v>
      </c>
      <c r="T171" s="8">
        <v>40</v>
      </c>
      <c r="U171" s="8">
        <v>45.7</v>
      </c>
      <c r="V171" s="8">
        <v>63.3</v>
      </c>
      <c r="W171" s="8">
        <v>36.700000000000003</v>
      </c>
      <c r="X171" t="str">
        <f>VLOOKUP(E171,'Transform table'!A:B,2,0)</f>
        <v>FK Smiltene</v>
      </c>
      <c r="Y171" t="str">
        <f>VLOOKUP(F171,'Transform table'!A:B,2,0)</f>
        <v>Rigas Futbola Skola II</v>
      </c>
      <c r="Z171" t="str">
        <f t="shared" si="2"/>
        <v>25/07/2026FK SmilteneRigas Futbola Skola II</v>
      </c>
      <c r="AA171" t="str">
        <f>VLOOKUP($Z171,'oddspedia-matches'!$A:$AD,AA$2,0)</f>
        <v>3 - 5</v>
      </c>
      <c r="AB171" t="str">
        <f>VLOOKUP($Z171,'oddspedia-matches'!$A:$AD,AB$2,0)</f>
        <v>Red</v>
      </c>
      <c r="AC171" t="str">
        <f>VLOOKUP($Z171,'oddspedia-matches'!$A:$AD,AC$2,0)</f>
        <v>Red</v>
      </c>
      <c r="AD171" t="str">
        <f>VLOOKUP($Z171,'oddspedia-matches'!$A:$AD,AD$2,0)</f>
        <v>Green</v>
      </c>
      <c r="AE171" t="str">
        <f>VLOOKUP($Z171,'oddspedia-matches'!$A:$AD,AE$2,0)</f>
        <v>Red</v>
      </c>
      <c r="AF171" t="str">
        <f>VLOOKUP($Z171,'oddspedia-matches'!$A:$AD,AF$2,0)</f>
        <v>Green</v>
      </c>
      <c r="AG171" t="str">
        <f>VLOOKUP($Z171,'oddspedia-matches'!$A:$AD,AG$2,0)</f>
        <v>Green</v>
      </c>
      <c r="AH171" t="str">
        <f>VLOOKUP($Z171,'oddspedia-matches'!$A:$AD,AH$2,0)</f>
        <v>Red</v>
      </c>
      <c r="AI171" t="str">
        <f>VLOOKUP($Z171,'oddspedia-matches'!$A:$AD,AI$2,0)</f>
        <v>Red</v>
      </c>
      <c r="AJ171" t="str">
        <f>VLOOKUP($Z171,'oddspedia-matches'!$A:$AD,AJ$2,0)</f>
        <v>Green</v>
      </c>
      <c r="AK171" t="str">
        <f>VLOOKUP($Z171,'oddspedia-matches'!$A:$AD,AK$2,0)</f>
        <v>Green</v>
      </c>
      <c r="AL171" t="str">
        <f>VLOOKUP($Z171,'oddspedia-matches'!$A:$AD,AL$2,0)</f>
        <v>Green</v>
      </c>
      <c r="AM171" t="str">
        <f>VLOOKUP($Z171,'oddspedia-matches'!$A:$AD,AM$2,0)</f>
        <v>Green</v>
      </c>
      <c r="AN171" t="str">
        <f>VLOOKUP($Z171,'oddspedia-matches'!$A:$AD,AN$2,0)</f>
        <v>Red</v>
      </c>
      <c r="AO171" t="str">
        <f>VLOOKUP($Z171,'oddspedia-matches'!$A:$AD,AO$2,0)</f>
        <v>Red</v>
      </c>
      <c r="AP171" t="str">
        <f>VLOOKUP($Z171,'oddspedia-matches'!$A:$AD,AP$2,0)</f>
        <v>Green</v>
      </c>
      <c r="AQ171" t="str">
        <f>VLOOKUP($Z171,'oddspedia-matches'!$A:$AD,AQ$2,0)</f>
        <v>Red</v>
      </c>
    </row>
    <row r="172" spans="2:43" x14ac:dyDescent="0.25">
      <c r="B172" s="9" t="s">
        <v>558</v>
      </c>
      <c r="C172" s="7" t="s">
        <v>490</v>
      </c>
      <c r="D172" s="20">
        <v>0.35416666666666669</v>
      </c>
      <c r="E172" s="7" t="s">
        <v>571</v>
      </c>
      <c r="F172" s="7" t="s">
        <v>572</v>
      </c>
      <c r="G172" s="21"/>
      <c r="H172" s="7">
        <v>28.2</v>
      </c>
      <c r="I172" s="7">
        <v>27.4</v>
      </c>
      <c r="J172" s="7">
        <v>44.4</v>
      </c>
      <c r="K172" s="7">
        <v>55.6</v>
      </c>
      <c r="L172" s="7">
        <v>71.8</v>
      </c>
      <c r="M172" s="7">
        <v>72.599999999999994</v>
      </c>
      <c r="N172" s="7">
        <v>23</v>
      </c>
      <c r="O172" s="7">
        <v>38.6</v>
      </c>
      <c r="P172" s="7">
        <v>38.4</v>
      </c>
      <c r="Q172" s="7">
        <v>77</v>
      </c>
      <c r="R172" s="7">
        <v>80.900000000000006</v>
      </c>
      <c r="S172" s="7">
        <v>57.3</v>
      </c>
      <c r="T172" s="7">
        <v>42.7</v>
      </c>
      <c r="U172" s="7">
        <v>48.6</v>
      </c>
      <c r="V172" s="7">
        <v>60.6</v>
      </c>
      <c r="W172" s="7">
        <v>39.4</v>
      </c>
      <c r="X172" t="str">
        <f>VLOOKUP(E172,'Transform table'!A:B,2,0)</f>
        <v>Foshan Nanshi</v>
      </c>
      <c r="Y172" t="str">
        <f>VLOOKUP(F172,'Transform table'!A:B,2,0)</f>
        <v>Wuxi Wugou</v>
      </c>
      <c r="Z172" t="str">
        <f t="shared" si="2"/>
        <v>25/07/2026Foshan NanshiWuxi Wugou</v>
      </c>
      <c r="AA172" t="str">
        <f>VLOOKUP($Z172,'oddspedia-matches'!$A:$AD,AA$2,0)</f>
        <v>0 - 2</v>
      </c>
      <c r="AB172" t="str">
        <f>VLOOKUP($Z172,'oddspedia-matches'!$A:$AD,AB$2,0)</f>
        <v>Red</v>
      </c>
      <c r="AC172" t="str">
        <f>VLOOKUP($Z172,'oddspedia-matches'!$A:$AD,AC$2,0)</f>
        <v>Red</v>
      </c>
      <c r="AD172" t="str">
        <f>VLOOKUP($Z172,'oddspedia-matches'!$A:$AD,AD$2,0)</f>
        <v>Green</v>
      </c>
      <c r="AE172" t="str">
        <f>VLOOKUP($Z172,'oddspedia-matches'!$A:$AD,AE$2,0)</f>
        <v>Red</v>
      </c>
      <c r="AF172" t="str">
        <f>VLOOKUP($Z172,'oddspedia-matches'!$A:$AD,AF$2,0)</f>
        <v>Green</v>
      </c>
      <c r="AG172" t="str">
        <f>VLOOKUP($Z172,'oddspedia-matches'!$A:$AD,AG$2,0)</f>
        <v>Green</v>
      </c>
      <c r="AH172" t="str">
        <f>VLOOKUP($Z172,'oddspedia-matches'!$A:$AD,AH$2,0)</f>
        <v>Red</v>
      </c>
      <c r="AI172" t="str">
        <f>VLOOKUP($Z172,'oddspedia-matches'!$A:$AD,AI$2,0)</f>
        <v>Green</v>
      </c>
      <c r="AJ172" t="str">
        <f>VLOOKUP($Z172,'oddspedia-matches'!$A:$AD,AJ$2,0)</f>
        <v>Red</v>
      </c>
      <c r="AK172" t="str">
        <f>VLOOKUP($Z172,'oddspedia-matches'!$A:$AD,AK$2,0)</f>
        <v>Red</v>
      </c>
      <c r="AL172" t="str">
        <f>VLOOKUP($Z172,'oddspedia-matches'!$A:$AD,AL$2,0)</f>
        <v>Green</v>
      </c>
      <c r="AM172" t="str">
        <f>VLOOKUP($Z172,'oddspedia-matches'!$A:$AD,AM$2,0)</f>
        <v>Red</v>
      </c>
      <c r="AN172" t="str">
        <f>VLOOKUP($Z172,'oddspedia-matches'!$A:$AD,AN$2,0)</f>
        <v>Green</v>
      </c>
      <c r="AO172" t="str">
        <f>VLOOKUP($Z172,'oddspedia-matches'!$A:$AD,AO$2,0)</f>
        <v>Green</v>
      </c>
      <c r="AP172" t="str">
        <f>VLOOKUP($Z172,'oddspedia-matches'!$A:$AD,AP$2,0)</f>
        <v>Red</v>
      </c>
      <c r="AQ172" t="str">
        <f>VLOOKUP($Z172,'oddspedia-matches'!$A:$AD,AQ$2,0)</f>
        <v>Green</v>
      </c>
    </row>
    <row r="173" spans="2:43" x14ac:dyDescent="0.25">
      <c r="B173" s="17" t="s">
        <v>558</v>
      </c>
      <c r="C173" s="8" t="s">
        <v>490</v>
      </c>
      <c r="D173" s="18">
        <v>0.35416666666666669</v>
      </c>
      <c r="E173" s="8" t="s">
        <v>573</v>
      </c>
      <c r="F173" s="8" t="s">
        <v>574</v>
      </c>
      <c r="G173" s="19"/>
      <c r="H173" s="8">
        <v>22.3</v>
      </c>
      <c r="I173" s="8">
        <v>38.6</v>
      </c>
      <c r="J173" s="8">
        <v>39.200000000000003</v>
      </c>
      <c r="K173" s="8">
        <v>60.8</v>
      </c>
      <c r="L173" s="8">
        <v>77.7</v>
      </c>
      <c r="M173" s="8">
        <v>61.4</v>
      </c>
      <c r="N173" s="8">
        <v>16.899999999999999</v>
      </c>
      <c r="O173" s="8">
        <v>61.8</v>
      </c>
      <c r="P173" s="8">
        <v>21.3</v>
      </c>
      <c r="Q173" s="8">
        <v>43.4</v>
      </c>
      <c r="R173" s="8">
        <v>46.9</v>
      </c>
      <c r="S173" s="8">
        <v>20.2</v>
      </c>
      <c r="T173" s="8">
        <v>79.8</v>
      </c>
      <c r="U173" s="8">
        <v>83.4</v>
      </c>
      <c r="V173" s="8">
        <v>29.1</v>
      </c>
      <c r="W173" s="8">
        <v>70.900000000000006</v>
      </c>
      <c r="X173" t="str">
        <f>VLOOKUP(E173,'Transform table'!A:B,2,0)</f>
        <v>Hebei KungFu</v>
      </c>
      <c r="Y173" t="str">
        <f>VLOOKUP(F173,'Transform table'!A:B,2,0)</f>
        <v>Nantong Zhiyun</v>
      </c>
      <c r="Z173" t="str">
        <f t="shared" si="2"/>
        <v>25/07/2026Hebei KungFuNantong Zhiyun</v>
      </c>
      <c r="AA173" t="str">
        <f>VLOOKUP($Z173,'oddspedia-matches'!$A:$AD,AA$2,0)</f>
        <v>1 - 1</v>
      </c>
      <c r="AB173" t="str">
        <f>VLOOKUP($Z173,'oddspedia-matches'!$A:$AD,AB$2,0)</f>
        <v>Red</v>
      </c>
      <c r="AC173" t="str">
        <f>VLOOKUP($Z173,'oddspedia-matches'!$A:$AD,AC$2,0)</f>
        <v>Green</v>
      </c>
      <c r="AD173" t="str">
        <f>VLOOKUP($Z173,'oddspedia-matches'!$A:$AD,AD$2,0)</f>
        <v>Red</v>
      </c>
      <c r="AE173" t="str">
        <f>VLOOKUP($Z173,'oddspedia-matches'!$A:$AD,AE$2,0)</f>
        <v>Green</v>
      </c>
      <c r="AF173" t="str">
        <f>VLOOKUP($Z173,'oddspedia-matches'!$A:$AD,AF$2,0)</f>
        <v>Green</v>
      </c>
      <c r="AG173" t="str">
        <f>VLOOKUP($Z173,'oddspedia-matches'!$A:$AD,AG$2,0)</f>
        <v>Red</v>
      </c>
      <c r="AH173" t="str">
        <f>VLOOKUP($Z173,'oddspedia-matches'!$A:$AD,AH$2,0)</f>
        <v>Red</v>
      </c>
      <c r="AI173" t="str">
        <f>VLOOKUP($Z173,'oddspedia-matches'!$A:$AD,AI$2,0)</f>
        <v>Green</v>
      </c>
      <c r="AJ173" t="str">
        <f>VLOOKUP($Z173,'oddspedia-matches'!$A:$AD,AJ$2,0)</f>
        <v>Red</v>
      </c>
      <c r="AK173" t="str">
        <f>VLOOKUP($Z173,'oddspedia-matches'!$A:$AD,AK$2,0)</f>
        <v>Green</v>
      </c>
      <c r="AL173" t="str">
        <f>VLOOKUP($Z173,'oddspedia-matches'!$A:$AD,AL$2,0)</f>
        <v>Green</v>
      </c>
      <c r="AM173" t="str">
        <f>VLOOKUP($Z173,'oddspedia-matches'!$A:$AD,AM$2,0)</f>
        <v>Red</v>
      </c>
      <c r="AN173" t="str">
        <f>VLOOKUP($Z173,'oddspedia-matches'!$A:$AD,AN$2,0)</f>
        <v>Green</v>
      </c>
      <c r="AO173" t="str">
        <f>VLOOKUP($Z173,'oddspedia-matches'!$A:$AD,AO$2,0)</f>
        <v>Green</v>
      </c>
      <c r="AP173" t="str">
        <f>VLOOKUP($Z173,'oddspedia-matches'!$A:$AD,AP$2,0)</f>
        <v>Green</v>
      </c>
      <c r="AQ173" t="str">
        <f>VLOOKUP($Z173,'oddspedia-matches'!$A:$AD,AQ$2,0)</f>
        <v>Red</v>
      </c>
    </row>
    <row r="174" spans="2:43" x14ac:dyDescent="0.25">
      <c r="B174" s="9" t="s">
        <v>546</v>
      </c>
      <c r="C174" s="7" t="s">
        <v>490</v>
      </c>
      <c r="D174" s="20">
        <v>0.35416666666666669</v>
      </c>
      <c r="E174" s="7" t="s">
        <v>575</v>
      </c>
      <c r="F174" s="7" t="s">
        <v>576</v>
      </c>
      <c r="G174" s="21"/>
      <c r="H174" s="7">
        <v>47.9</v>
      </c>
      <c r="I174" s="7">
        <v>31.3</v>
      </c>
      <c r="J174" s="7">
        <v>20.8</v>
      </c>
      <c r="K174" s="7">
        <v>79.2</v>
      </c>
      <c r="L174" s="7">
        <v>52.1</v>
      </c>
      <c r="M174" s="7">
        <v>68.7</v>
      </c>
      <c r="N174" s="7">
        <v>36</v>
      </c>
      <c r="O174" s="7">
        <v>51.9</v>
      </c>
      <c r="P174" s="7">
        <v>12.1</v>
      </c>
      <c r="Q174" s="7">
        <v>54.7</v>
      </c>
      <c r="R174" s="7">
        <v>61.4</v>
      </c>
      <c r="S174" s="7">
        <v>33.1</v>
      </c>
      <c r="T174" s="7">
        <v>66.900000000000006</v>
      </c>
      <c r="U174" s="7">
        <v>72.5</v>
      </c>
      <c r="V174" s="7">
        <v>39.299999999999997</v>
      </c>
      <c r="W174" s="7">
        <v>60.7</v>
      </c>
      <c r="X174" t="str">
        <f>VLOOKUP(E174,'Transform table'!A:B,2,0)</f>
        <v>Guizhou Zhicheng</v>
      </c>
      <c r="Y174" t="str">
        <f>VLOOKUP(F174,'Transform table'!A:B,2,0)</f>
        <v>Ganzhou Ruishi</v>
      </c>
      <c r="Z174" t="str">
        <f t="shared" si="2"/>
        <v>25/07/2026Guizhou ZhichengGanzhou Ruishi</v>
      </c>
      <c r="AA174" t="str">
        <f>VLOOKUP($Z174,'oddspedia-matches'!$A:$AD,AA$2,0)</f>
        <v>3 - 0</v>
      </c>
      <c r="AB174" t="str">
        <f>VLOOKUP($Z174,'oddspedia-matches'!$A:$AD,AB$2,0)</f>
        <v>Green</v>
      </c>
      <c r="AC174" t="str">
        <f>VLOOKUP($Z174,'oddspedia-matches'!$A:$AD,AC$2,0)</f>
        <v>Red</v>
      </c>
      <c r="AD174" t="str">
        <f>VLOOKUP($Z174,'oddspedia-matches'!$A:$AD,AD$2,0)</f>
        <v>Red</v>
      </c>
      <c r="AE174" t="str">
        <f>VLOOKUP($Z174,'oddspedia-matches'!$A:$AD,AE$2,0)</f>
        <v>Green</v>
      </c>
      <c r="AF174" t="str">
        <f>VLOOKUP($Z174,'oddspedia-matches'!$A:$AD,AF$2,0)</f>
        <v>Red</v>
      </c>
      <c r="AG174" t="str">
        <f>VLOOKUP($Z174,'oddspedia-matches'!$A:$AD,AG$2,0)</f>
        <v>Green</v>
      </c>
      <c r="AH174" t="str">
        <f>VLOOKUP($Z174,'oddspedia-matches'!$A:$AD,AH$2,0)</f>
        <v>Green</v>
      </c>
      <c r="AI174" t="str">
        <f>VLOOKUP($Z174,'oddspedia-matches'!$A:$AD,AI$2,0)</f>
        <v>Red</v>
      </c>
      <c r="AJ174" t="str">
        <f>VLOOKUP($Z174,'oddspedia-matches'!$A:$AD,AJ$2,0)</f>
        <v>Red</v>
      </c>
      <c r="AK174" t="str">
        <f>VLOOKUP($Z174,'oddspedia-matches'!$A:$AD,AK$2,0)</f>
        <v>Green</v>
      </c>
      <c r="AL174" t="str">
        <f>VLOOKUP($Z174,'oddspedia-matches'!$A:$AD,AL$2,0)</f>
        <v>Green</v>
      </c>
      <c r="AM174" t="str">
        <f>VLOOKUP($Z174,'oddspedia-matches'!$A:$AD,AM$2,0)</f>
        <v>Green</v>
      </c>
      <c r="AN174" t="str">
        <f>VLOOKUP($Z174,'oddspedia-matches'!$A:$AD,AN$2,0)</f>
        <v>Red</v>
      </c>
      <c r="AO174" t="str">
        <f>VLOOKUP($Z174,'oddspedia-matches'!$A:$AD,AO$2,0)</f>
        <v>Green</v>
      </c>
      <c r="AP174" t="str">
        <f>VLOOKUP($Z174,'oddspedia-matches'!$A:$AD,AP$2,0)</f>
        <v>Red</v>
      </c>
      <c r="AQ174" t="str">
        <f>VLOOKUP($Z174,'oddspedia-matches'!$A:$AD,AQ$2,0)</f>
        <v>Green</v>
      </c>
    </row>
    <row r="175" spans="2:43" x14ac:dyDescent="0.25">
      <c r="B175" s="17" t="s">
        <v>546</v>
      </c>
      <c r="C175" s="8" t="s">
        <v>490</v>
      </c>
      <c r="D175" s="18">
        <v>0.35416666666666669</v>
      </c>
      <c r="E175" s="8" t="s">
        <v>577</v>
      </c>
      <c r="F175" s="8" t="s">
        <v>578</v>
      </c>
      <c r="G175" s="19"/>
      <c r="H175" s="8">
        <v>42.1</v>
      </c>
      <c r="I175" s="8">
        <v>29.7</v>
      </c>
      <c r="J175" s="8">
        <v>28.2</v>
      </c>
      <c r="K175" s="8">
        <v>71.8</v>
      </c>
      <c r="L175" s="8">
        <v>57.9</v>
      </c>
      <c r="M175" s="8">
        <v>70.3</v>
      </c>
      <c r="N175" s="8">
        <v>40.9</v>
      </c>
      <c r="O175" s="8">
        <v>38.4</v>
      </c>
      <c r="P175" s="8">
        <v>20.7</v>
      </c>
      <c r="Q175" s="8">
        <v>75.900000000000006</v>
      </c>
      <c r="R175" s="8">
        <v>71</v>
      </c>
      <c r="S175" s="8">
        <v>43.7</v>
      </c>
      <c r="T175" s="8">
        <v>56.3</v>
      </c>
      <c r="U175" s="8">
        <v>61.8</v>
      </c>
      <c r="V175" s="8">
        <v>50.1</v>
      </c>
      <c r="W175" s="8">
        <v>49.9</v>
      </c>
      <c r="X175" t="str">
        <f>VLOOKUP(E175,'Transform table'!A:B,2,0)</f>
        <v>Jiangxi Liansheng FC</v>
      </c>
      <c r="Y175" t="str">
        <f>VLOOKUP(F175,'Transform table'!A:B,2,0)</f>
        <v>Shenzhen 2028</v>
      </c>
      <c r="Z175" t="str">
        <f t="shared" si="2"/>
        <v>25/07/2026Jiangxi Liansheng FCShenzhen 2028</v>
      </c>
      <c r="AA175" t="str">
        <f>VLOOKUP($Z175,'oddspedia-matches'!$A:$AD,AA$2,0)</f>
        <v>1 - 2</v>
      </c>
      <c r="AB175" t="str">
        <f>VLOOKUP($Z175,'oddspedia-matches'!$A:$AD,AB$2,0)</f>
        <v>Red</v>
      </c>
      <c r="AC175" t="str">
        <f>VLOOKUP($Z175,'oddspedia-matches'!$A:$AD,AC$2,0)</f>
        <v>Red</v>
      </c>
      <c r="AD175" t="str">
        <f>VLOOKUP($Z175,'oddspedia-matches'!$A:$AD,AD$2,0)</f>
        <v>Green</v>
      </c>
      <c r="AE175" t="str">
        <f>VLOOKUP($Z175,'oddspedia-matches'!$A:$AD,AE$2,0)</f>
        <v>Red</v>
      </c>
      <c r="AF175" t="str">
        <f>VLOOKUP($Z175,'oddspedia-matches'!$A:$AD,AF$2,0)</f>
        <v>Green</v>
      </c>
      <c r="AG175" t="str">
        <f>VLOOKUP($Z175,'oddspedia-matches'!$A:$AD,AG$2,0)</f>
        <v>Green</v>
      </c>
      <c r="AH175" t="str">
        <f>VLOOKUP($Z175,'oddspedia-matches'!$A:$AD,AH$2,0)</f>
        <v>Red</v>
      </c>
      <c r="AI175" t="str">
        <f>VLOOKUP($Z175,'oddspedia-matches'!$A:$AD,AI$2,0)</f>
        <v>Green</v>
      </c>
      <c r="AJ175" t="str">
        <f>VLOOKUP($Z175,'oddspedia-matches'!$A:$AD,AJ$2,0)</f>
        <v>Red</v>
      </c>
      <c r="AK175" t="str">
        <f>VLOOKUP($Z175,'oddspedia-matches'!$A:$AD,AK$2,0)</f>
        <v>Red</v>
      </c>
      <c r="AL175" t="str">
        <f>VLOOKUP($Z175,'oddspedia-matches'!$A:$AD,AL$2,0)</f>
        <v>Green</v>
      </c>
      <c r="AM175" t="str">
        <f>VLOOKUP($Z175,'oddspedia-matches'!$A:$AD,AM$2,0)</f>
        <v>Green</v>
      </c>
      <c r="AN175" t="str">
        <f>VLOOKUP($Z175,'oddspedia-matches'!$A:$AD,AN$2,0)</f>
        <v>Red</v>
      </c>
      <c r="AO175" t="str">
        <f>VLOOKUP($Z175,'oddspedia-matches'!$A:$AD,AO$2,0)</f>
        <v>Green</v>
      </c>
      <c r="AP175" t="str">
        <f>VLOOKUP($Z175,'oddspedia-matches'!$A:$AD,AP$2,0)</f>
        <v>Green</v>
      </c>
      <c r="AQ175" t="str">
        <f>VLOOKUP($Z175,'oddspedia-matches'!$A:$AD,AQ$2,0)</f>
        <v>Red</v>
      </c>
    </row>
    <row r="176" spans="2:43" x14ac:dyDescent="0.25">
      <c r="B176" s="9" t="s">
        <v>546</v>
      </c>
      <c r="C176" s="7" t="s">
        <v>490</v>
      </c>
      <c r="D176" s="20">
        <v>0.35416666666666669</v>
      </c>
      <c r="E176" s="7" t="s">
        <v>579</v>
      </c>
      <c r="F176" s="7" t="s">
        <v>580</v>
      </c>
      <c r="G176" s="21"/>
      <c r="H176" s="7">
        <v>47.1</v>
      </c>
      <c r="I176" s="7">
        <v>32</v>
      </c>
      <c r="J176" s="7">
        <v>20.9</v>
      </c>
      <c r="K176" s="7">
        <v>79.099999999999994</v>
      </c>
      <c r="L176" s="7">
        <v>52.9</v>
      </c>
      <c r="M176" s="7">
        <v>68</v>
      </c>
      <c r="N176" s="7">
        <v>27.5</v>
      </c>
      <c r="O176" s="7">
        <v>54.4</v>
      </c>
      <c r="P176" s="7">
        <v>18</v>
      </c>
      <c r="Q176" s="7">
        <v>53.1</v>
      </c>
      <c r="R176" s="7">
        <v>59.5</v>
      </c>
      <c r="S176" s="7">
        <v>31.1</v>
      </c>
      <c r="T176" s="7">
        <v>68.900000000000006</v>
      </c>
      <c r="U176" s="7">
        <v>74.2</v>
      </c>
      <c r="V176" s="7">
        <v>37.799999999999997</v>
      </c>
      <c r="W176" s="7">
        <v>62.2</v>
      </c>
      <c r="X176" t="str">
        <f>VLOOKUP(E176,'Transform table'!A:B,2,0)</f>
        <v>Rizhao Yuqi</v>
      </c>
      <c r="Y176" t="str">
        <f>VLOOKUP(F176,'Transform table'!A:B,2,0)</f>
        <v>Shanghai Segenda</v>
      </c>
      <c r="Z176" t="str">
        <f t="shared" si="2"/>
        <v>25/07/2026Rizhao YuqiShanghai Segenda</v>
      </c>
      <c r="AA176" t="str">
        <f>VLOOKUP($Z176,'oddspedia-matches'!$A:$AD,AA$2,0)</f>
        <v>2 - 2</v>
      </c>
      <c r="AB176" t="str">
        <f>VLOOKUP($Z176,'oddspedia-matches'!$A:$AD,AB$2,0)</f>
        <v>Red</v>
      </c>
      <c r="AC176" t="str">
        <f>VLOOKUP($Z176,'oddspedia-matches'!$A:$AD,AC$2,0)</f>
        <v>Green</v>
      </c>
      <c r="AD176" t="str">
        <f>VLOOKUP($Z176,'oddspedia-matches'!$A:$AD,AD$2,0)</f>
        <v>Red</v>
      </c>
      <c r="AE176" t="str">
        <f>VLOOKUP($Z176,'oddspedia-matches'!$A:$AD,AE$2,0)</f>
        <v>Green</v>
      </c>
      <c r="AF176" t="str">
        <f>VLOOKUP($Z176,'oddspedia-matches'!$A:$AD,AF$2,0)</f>
        <v>Green</v>
      </c>
      <c r="AG176" t="str">
        <f>VLOOKUP($Z176,'oddspedia-matches'!$A:$AD,AG$2,0)</f>
        <v>Red</v>
      </c>
      <c r="AH176" t="str">
        <f>VLOOKUP($Z176,'oddspedia-matches'!$A:$AD,AH$2,0)</f>
        <v>Red</v>
      </c>
      <c r="AI176" t="str">
        <f>VLOOKUP($Z176,'oddspedia-matches'!$A:$AD,AI$2,0)</f>
        <v>Red</v>
      </c>
      <c r="AJ176" t="str">
        <f>VLOOKUP($Z176,'oddspedia-matches'!$A:$AD,AJ$2,0)</f>
        <v>Green</v>
      </c>
      <c r="AK176" t="str">
        <f>VLOOKUP($Z176,'oddspedia-matches'!$A:$AD,AK$2,0)</f>
        <v>Green</v>
      </c>
      <c r="AL176" t="str">
        <f>VLOOKUP($Z176,'oddspedia-matches'!$A:$AD,AL$2,0)</f>
        <v>Green</v>
      </c>
      <c r="AM176" t="str">
        <f>VLOOKUP($Z176,'oddspedia-matches'!$A:$AD,AM$2,0)</f>
        <v>Green</v>
      </c>
      <c r="AN176" t="str">
        <f>VLOOKUP($Z176,'oddspedia-matches'!$A:$AD,AN$2,0)</f>
        <v>Red</v>
      </c>
      <c r="AO176" t="str">
        <f>VLOOKUP($Z176,'oddspedia-matches'!$A:$AD,AO$2,0)</f>
        <v>Red</v>
      </c>
      <c r="AP176" t="str">
        <f>VLOOKUP($Z176,'oddspedia-matches'!$A:$AD,AP$2,0)</f>
        <v>Green</v>
      </c>
      <c r="AQ176" t="str">
        <f>VLOOKUP($Z176,'oddspedia-matches'!$A:$AD,AQ$2,0)</f>
        <v>Red</v>
      </c>
    </row>
    <row r="177" spans="2:43" x14ac:dyDescent="0.25">
      <c r="B177" s="17" t="s">
        <v>543</v>
      </c>
      <c r="C177" s="8" t="s">
        <v>490</v>
      </c>
      <c r="D177" s="18">
        <v>0.3576388888888889</v>
      </c>
      <c r="E177" s="8" t="s">
        <v>581</v>
      </c>
      <c r="F177" s="8" t="s">
        <v>582</v>
      </c>
      <c r="G177" s="19"/>
      <c r="H177" s="8">
        <v>44.2</v>
      </c>
      <c r="I177" s="8">
        <v>27.3</v>
      </c>
      <c r="J177" s="8">
        <v>28.6</v>
      </c>
      <c r="K177" s="8">
        <v>71.400000000000006</v>
      </c>
      <c r="L177" s="8">
        <v>55.8</v>
      </c>
      <c r="M177" s="8">
        <v>72.7</v>
      </c>
      <c r="N177" s="8">
        <v>26.1</v>
      </c>
      <c r="O177" s="8">
        <v>44.4</v>
      </c>
      <c r="P177" s="8">
        <v>29.4</v>
      </c>
      <c r="Q177" s="8">
        <v>68.400000000000006</v>
      </c>
      <c r="R177" s="8">
        <v>79.5</v>
      </c>
      <c r="S177" s="8">
        <v>55.1</v>
      </c>
      <c r="T177" s="8">
        <v>44.9</v>
      </c>
      <c r="U177" s="8">
        <v>50.8</v>
      </c>
      <c r="V177" s="8">
        <v>58.9</v>
      </c>
      <c r="W177" s="8">
        <v>41.1</v>
      </c>
      <c r="X177" t="str">
        <f>VLOOKUP(E177,'Transform table'!A:B,2,0)</f>
        <v>Liaoning Tieren</v>
      </c>
      <c r="Y177" t="str">
        <f>VLOOKUP(F177,'Transform table'!A:B,2,0)</f>
        <v>Qingdao Kangtine</v>
      </c>
      <c r="Z177" t="str">
        <f t="shared" si="2"/>
        <v>25/07/2026Liaoning TierenQingdao Kangtine</v>
      </c>
      <c r="AA177" t="str">
        <f>VLOOKUP($Z177,'oddspedia-matches'!$A:$AD,AA$2,0)</f>
        <v>0 - 1</v>
      </c>
      <c r="AB177" t="str">
        <f>VLOOKUP($Z177,'oddspedia-matches'!$A:$AD,AB$2,0)</f>
        <v>Red</v>
      </c>
      <c r="AC177" t="str">
        <f>VLOOKUP($Z177,'oddspedia-matches'!$A:$AD,AC$2,0)</f>
        <v>Red</v>
      </c>
      <c r="AD177" t="str">
        <f>VLOOKUP($Z177,'oddspedia-matches'!$A:$AD,AD$2,0)</f>
        <v>Green</v>
      </c>
      <c r="AE177" t="str">
        <f>VLOOKUP($Z177,'oddspedia-matches'!$A:$AD,AE$2,0)</f>
        <v>Red</v>
      </c>
      <c r="AF177" t="str">
        <f>VLOOKUP($Z177,'oddspedia-matches'!$A:$AD,AF$2,0)</f>
        <v>Green</v>
      </c>
      <c r="AG177" t="str">
        <f>VLOOKUP($Z177,'oddspedia-matches'!$A:$AD,AG$2,0)</f>
        <v>Green</v>
      </c>
      <c r="AH177" t="str">
        <f>VLOOKUP($Z177,'oddspedia-matches'!$A:$AD,AH$2,0)</f>
        <v>Red</v>
      </c>
      <c r="AI177" t="str">
        <f>VLOOKUP($Z177,'oddspedia-matches'!$A:$AD,AI$2,0)</f>
        <v>Green</v>
      </c>
      <c r="AJ177" t="str">
        <f>VLOOKUP($Z177,'oddspedia-matches'!$A:$AD,AJ$2,0)</f>
        <v>Red</v>
      </c>
      <c r="AK177" t="str">
        <f>VLOOKUP($Z177,'oddspedia-matches'!$A:$AD,AK$2,0)</f>
        <v>Red</v>
      </c>
      <c r="AL177" t="str">
        <f>VLOOKUP($Z177,'oddspedia-matches'!$A:$AD,AL$2,0)</f>
        <v>Red</v>
      </c>
      <c r="AM177" t="str">
        <f>VLOOKUP($Z177,'oddspedia-matches'!$A:$AD,AM$2,0)</f>
        <v>Red</v>
      </c>
      <c r="AN177" t="str">
        <f>VLOOKUP($Z177,'oddspedia-matches'!$A:$AD,AN$2,0)</f>
        <v>Green</v>
      </c>
      <c r="AO177" t="str">
        <f>VLOOKUP($Z177,'oddspedia-matches'!$A:$AD,AO$2,0)</f>
        <v>Green</v>
      </c>
      <c r="AP177" t="str">
        <f>VLOOKUP($Z177,'oddspedia-matches'!$A:$AD,AP$2,0)</f>
        <v>Red</v>
      </c>
      <c r="AQ177" t="str">
        <f>VLOOKUP($Z177,'oddspedia-matches'!$A:$AD,AQ$2,0)</f>
        <v>Green</v>
      </c>
    </row>
    <row r="178" spans="2:43" x14ac:dyDescent="0.25">
      <c r="B178" s="9" t="s">
        <v>543</v>
      </c>
      <c r="C178" s="7" t="s">
        <v>490</v>
      </c>
      <c r="D178" s="20">
        <v>0.3576388888888889</v>
      </c>
      <c r="E178" s="7" t="s">
        <v>404</v>
      </c>
      <c r="F178" s="7" t="s">
        <v>583</v>
      </c>
      <c r="G178" s="21"/>
      <c r="H178" s="7">
        <v>43.4</v>
      </c>
      <c r="I178" s="7">
        <v>26</v>
      </c>
      <c r="J178" s="7">
        <v>30.6</v>
      </c>
      <c r="K178" s="7">
        <v>69.400000000000006</v>
      </c>
      <c r="L178" s="7">
        <v>56.6</v>
      </c>
      <c r="M178" s="7">
        <v>74</v>
      </c>
      <c r="N178" s="7">
        <v>32.6</v>
      </c>
      <c r="O178" s="7">
        <v>41</v>
      </c>
      <c r="P178" s="7">
        <v>26.4</v>
      </c>
      <c r="Q178" s="7">
        <v>73.5</v>
      </c>
      <c r="R178" s="7">
        <v>85.3</v>
      </c>
      <c r="S178" s="7">
        <v>64.3</v>
      </c>
      <c r="T178" s="7">
        <v>35.700000000000003</v>
      </c>
      <c r="U178" s="7">
        <v>41.4</v>
      </c>
      <c r="V178" s="7">
        <v>66.3</v>
      </c>
      <c r="W178" s="7">
        <v>33.700000000000003</v>
      </c>
      <c r="X178" t="str">
        <f>VLOOKUP(E178,'Transform table'!A:B,2,0)</f>
        <v>Shanghai Port</v>
      </c>
      <c r="Y178" t="str">
        <f>VLOOKUP(F178,'Transform table'!A:B,2,0)</f>
        <v>Shanghai Greenland Shenhua</v>
      </c>
      <c r="Z178" t="str">
        <f t="shared" si="2"/>
        <v>25/07/2026Shanghai PortShanghai Greenland Shenhua</v>
      </c>
      <c r="AA178" t="str">
        <f>VLOOKUP($Z178,'oddspedia-matches'!$A:$AD,AA$2,0)</f>
        <v>2 - 0</v>
      </c>
      <c r="AB178" t="str">
        <f>VLOOKUP($Z178,'oddspedia-matches'!$A:$AD,AB$2,0)</f>
        <v>Green</v>
      </c>
      <c r="AC178" t="str">
        <f>VLOOKUP($Z178,'oddspedia-matches'!$A:$AD,AC$2,0)</f>
        <v>Red</v>
      </c>
      <c r="AD178" t="str">
        <f>VLOOKUP($Z178,'oddspedia-matches'!$A:$AD,AD$2,0)</f>
        <v>Red</v>
      </c>
      <c r="AE178" t="str">
        <f>VLOOKUP($Z178,'oddspedia-matches'!$A:$AD,AE$2,0)</f>
        <v>Green</v>
      </c>
      <c r="AF178" t="str">
        <f>VLOOKUP($Z178,'oddspedia-matches'!$A:$AD,AF$2,0)</f>
        <v>Red</v>
      </c>
      <c r="AG178" t="str">
        <f>VLOOKUP($Z178,'oddspedia-matches'!$A:$AD,AG$2,0)</f>
        <v>Green</v>
      </c>
      <c r="AH178" t="str">
        <f>VLOOKUP($Z178,'oddspedia-matches'!$A:$AD,AH$2,0)</f>
        <v>Green</v>
      </c>
      <c r="AI178" t="str">
        <f>VLOOKUP($Z178,'oddspedia-matches'!$A:$AD,AI$2,0)</f>
        <v>Red</v>
      </c>
      <c r="AJ178" t="str">
        <f>VLOOKUP($Z178,'oddspedia-matches'!$A:$AD,AJ$2,0)</f>
        <v>Red</v>
      </c>
      <c r="AK178" t="str">
        <f>VLOOKUP($Z178,'oddspedia-matches'!$A:$AD,AK$2,0)</f>
        <v>Green</v>
      </c>
      <c r="AL178" t="str">
        <f>VLOOKUP($Z178,'oddspedia-matches'!$A:$AD,AL$2,0)</f>
        <v>Green</v>
      </c>
      <c r="AM178" t="str">
        <f>VLOOKUP($Z178,'oddspedia-matches'!$A:$AD,AM$2,0)</f>
        <v>Red</v>
      </c>
      <c r="AN178" t="str">
        <f>VLOOKUP($Z178,'oddspedia-matches'!$A:$AD,AN$2,0)</f>
        <v>Green</v>
      </c>
      <c r="AO178" t="str">
        <f>VLOOKUP($Z178,'oddspedia-matches'!$A:$AD,AO$2,0)</f>
        <v>Green</v>
      </c>
      <c r="AP178" t="str">
        <f>VLOOKUP($Z178,'oddspedia-matches'!$A:$AD,AP$2,0)</f>
        <v>Red</v>
      </c>
      <c r="AQ178" t="str">
        <f>VLOOKUP($Z178,'oddspedia-matches'!$A:$AD,AQ$2,0)</f>
        <v>Green</v>
      </c>
    </row>
    <row r="179" spans="2:43" x14ac:dyDescent="0.25">
      <c r="B179" s="17" t="s">
        <v>584</v>
      </c>
      <c r="C179" s="8" t="s">
        <v>490</v>
      </c>
      <c r="D179" s="18">
        <v>0.375</v>
      </c>
      <c r="E179" s="8" t="s">
        <v>585</v>
      </c>
      <c r="F179" s="8" t="s">
        <v>586</v>
      </c>
      <c r="G179" s="19"/>
      <c r="H179" s="8">
        <v>45.5</v>
      </c>
      <c r="I179" s="8">
        <v>32.5</v>
      </c>
      <c r="J179" s="8">
        <v>22</v>
      </c>
      <c r="K179" s="8">
        <v>78</v>
      </c>
      <c r="L179" s="8">
        <v>54.5</v>
      </c>
      <c r="M179" s="8">
        <v>67.5</v>
      </c>
      <c r="N179" s="8">
        <v>32.200000000000003</v>
      </c>
      <c r="O179" s="8">
        <v>52.2</v>
      </c>
      <c r="P179" s="8">
        <v>15.6</v>
      </c>
      <c r="Q179" s="8">
        <v>55.6</v>
      </c>
      <c r="R179" s="8">
        <v>58.9</v>
      </c>
      <c r="S179" s="8">
        <v>30.6</v>
      </c>
      <c r="T179" s="8">
        <v>69.400000000000006</v>
      </c>
      <c r="U179" s="8">
        <v>74.5</v>
      </c>
      <c r="V179" s="8">
        <v>37.799999999999997</v>
      </c>
      <c r="W179" s="8">
        <v>62.2</v>
      </c>
      <c r="X179" t="str">
        <f>VLOOKUP(E179,'Transform table'!A:B,2,0)</f>
        <v>Ulytau FC</v>
      </c>
      <c r="Y179" t="str">
        <f>VLOOKUP(F179,'Transform table'!A:B,2,0)</f>
        <v>Irtysh Pavlodar</v>
      </c>
      <c r="Z179" t="str">
        <f t="shared" si="2"/>
        <v>25/07/2026Ulytau FCIrtysh Pavlodar</v>
      </c>
      <c r="AA179" t="str">
        <f>VLOOKUP($Z179,'oddspedia-matches'!$A:$AD,AA$2,0)</f>
        <v>1 - 2</v>
      </c>
      <c r="AB179" t="str">
        <f>VLOOKUP($Z179,'oddspedia-matches'!$A:$AD,AB$2,0)</f>
        <v>Red</v>
      </c>
      <c r="AC179" t="str">
        <f>VLOOKUP($Z179,'oddspedia-matches'!$A:$AD,AC$2,0)</f>
        <v>Red</v>
      </c>
      <c r="AD179" t="str">
        <f>VLOOKUP($Z179,'oddspedia-matches'!$A:$AD,AD$2,0)</f>
        <v>Green</v>
      </c>
      <c r="AE179" t="str">
        <f>VLOOKUP($Z179,'oddspedia-matches'!$A:$AD,AE$2,0)</f>
        <v>Red</v>
      </c>
      <c r="AF179" t="str">
        <f>VLOOKUP($Z179,'oddspedia-matches'!$A:$AD,AF$2,0)</f>
        <v>Green</v>
      </c>
      <c r="AG179" t="str">
        <f>VLOOKUP($Z179,'oddspedia-matches'!$A:$AD,AG$2,0)</f>
        <v>Green</v>
      </c>
      <c r="AH179" t="str">
        <f>VLOOKUP($Z179,'oddspedia-matches'!$A:$AD,AH$2,0)</f>
        <v>Red</v>
      </c>
      <c r="AI179" t="str">
        <f>VLOOKUP($Z179,'oddspedia-matches'!$A:$AD,AI$2,0)</f>
        <v>Red</v>
      </c>
      <c r="AJ179" t="str">
        <f>VLOOKUP($Z179,'oddspedia-matches'!$A:$AD,AJ$2,0)</f>
        <v>Green</v>
      </c>
      <c r="AK179" t="str">
        <f>VLOOKUP($Z179,'oddspedia-matches'!$A:$AD,AK$2,0)</f>
        <v>Green</v>
      </c>
      <c r="AL179" t="str">
        <f>VLOOKUP($Z179,'oddspedia-matches'!$A:$AD,AL$2,0)</f>
        <v>Green</v>
      </c>
      <c r="AM179" t="str">
        <f>VLOOKUP($Z179,'oddspedia-matches'!$A:$AD,AM$2,0)</f>
        <v>Green</v>
      </c>
      <c r="AN179" t="str">
        <f>VLOOKUP($Z179,'oddspedia-matches'!$A:$AD,AN$2,0)</f>
        <v>Red</v>
      </c>
      <c r="AO179" t="str">
        <f>VLOOKUP($Z179,'oddspedia-matches'!$A:$AD,AO$2,0)</f>
        <v>Green</v>
      </c>
      <c r="AP179" t="str">
        <f>VLOOKUP($Z179,'oddspedia-matches'!$A:$AD,AP$2,0)</f>
        <v>Green</v>
      </c>
      <c r="AQ179" t="str">
        <f>VLOOKUP($Z179,'oddspedia-matches'!$A:$AD,AQ$2,0)</f>
        <v>Red</v>
      </c>
    </row>
    <row r="180" spans="2:43" x14ac:dyDescent="0.25">
      <c r="B180" s="9" t="s">
        <v>543</v>
      </c>
      <c r="C180" s="7" t="s">
        <v>490</v>
      </c>
      <c r="D180" s="20">
        <v>0.375</v>
      </c>
      <c r="E180" s="7" t="s">
        <v>410</v>
      </c>
      <c r="F180" s="7" t="s">
        <v>406</v>
      </c>
      <c r="G180" s="21"/>
      <c r="H180" s="7">
        <v>39.5</v>
      </c>
      <c r="I180" s="7">
        <v>28.3</v>
      </c>
      <c r="J180" s="7">
        <v>32.200000000000003</v>
      </c>
      <c r="K180" s="7">
        <v>67.8</v>
      </c>
      <c r="L180" s="7">
        <v>60.5</v>
      </c>
      <c r="M180" s="7">
        <v>71.7</v>
      </c>
      <c r="N180" s="7">
        <v>30.1</v>
      </c>
      <c r="O180" s="7">
        <v>44.3</v>
      </c>
      <c r="P180" s="7">
        <v>25.5</v>
      </c>
      <c r="Q180" s="7">
        <v>68.400000000000006</v>
      </c>
      <c r="R180" s="7">
        <v>77.3</v>
      </c>
      <c r="S180" s="7">
        <v>51.9</v>
      </c>
      <c r="T180" s="7">
        <v>48.1</v>
      </c>
      <c r="U180" s="7">
        <v>53.7</v>
      </c>
      <c r="V180" s="7">
        <v>57.1</v>
      </c>
      <c r="W180" s="7">
        <v>42.9</v>
      </c>
      <c r="X180" t="str">
        <f>VLOOKUP(E180,'Transform table'!A:B,2,0)</f>
        <v>Wuhan Three Towns</v>
      </c>
      <c r="Y180" t="str">
        <f>VLOOKUP(F180,'Transform table'!A:B,2,0)</f>
        <v>Chongqing Tonglianglong</v>
      </c>
      <c r="Z180" t="str">
        <f t="shared" si="2"/>
        <v>25/07/2026Wuhan Three TownsChongqing Tonglianglong</v>
      </c>
      <c r="AA180" t="str">
        <f>VLOOKUP($Z180,'oddspedia-matches'!$A:$AD,AA$2,0)</f>
        <v>1 - 0</v>
      </c>
      <c r="AB180" t="str">
        <f>VLOOKUP($Z180,'oddspedia-matches'!$A:$AD,AB$2,0)</f>
        <v>Green</v>
      </c>
      <c r="AC180" t="str">
        <f>VLOOKUP($Z180,'oddspedia-matches'!$A:$AD,AC$2,0)</f>
        <v>Red</v>
      </c>
      <c r="AD180" t="str">
        <f>VLOOKUP($Z180,'oddspedia-matches'!$A:$AD,AD$2,0)</f>
        <v>Red</v>
      </c>
      <c r="AE180" t="str">
        <f>VLOOKUP($Z180,'oddspedia-matches'!$A:$AD,AE$2,0)</f>
        <v>Green</v>
      </c>
      <c r="AF180" t="str">
        <f>VLOOKUP($Z180,'oddspedia-matches'!$A:$AD,AF$2,0)</f>
        <v>Red</v>
      </c>
      <c r="AG180" t="str">
        <f>VLOOKUP($Z180,'oddspedia-matches'!$A:$AD,AG$2,0)</f>
        <v>Green</v>
      </c>
      <c r="AH180" t="str">
        <f>VLOOKUP($Z180,'oddspedia-matches'!$A:$AD,AH$2,0)</f>
        <v>Green</v>
      </c>
      <c r="AI180" t="str">
        <f>VLOOKUP($Z180,'oddspedia-matches'!$A:$AD,AI$2,0)</f>
        <v>Red</v>
      </c>
      <c r="AJ180" t="str">
        <f>VLOOKUP($Z180,'oddspedia-matches'!$A:$AD,AJ$2,0)</f>
        <v>Red</v>
      </c>
      <c r="AK180" t="str">
        <f>VLOOKUP($Z180,'oddspedia-matches'!$A:$AD,AK$2,0)</f>
        <v>Green</v>
      </c>
      <c r="AL180" t="str">
        <f>VLOOKUP($Z180,'oddspedia-matches'!$A:$AD,AL$2,0)</f>
        <v>Red</v>
      </c>
      <c r="AM180" t="str">
        <f>VLOOKUP($Z180,'oddspedia-matches'!$A:$AD,AM$2,0)</f>
        <v>Red</v>
      </c>
      <c r="AN180" t="str">
        <f>VLOOKUP($Z180,'oddspedia-matches'!$A:$AD,AN$2,0)</f>
        <v>Green</v>
      </c>
      <c r="AO180" t="str">
        <f>VLOOKUP($Z180,'oddspedia-matches'!$A:$AD,AO$2,0)</f>
        <v>Green</v>
      </c>
      <c r="AP180" t="str">
        <f>VLOOKUP($Z180,'oddspedia-matches'!$A:$AD,AP$2,0)</f>
        <v>Red</v>
      </c>
      <c r="AQ180" t="str">
        <f>VLOOKUP($Z180,'oddspedia-matches'!$A:$AD,AQ$2,0)</f>
        <v>Green</v>
      </c>
    </row>
    <row r="181" spans="2:43" x14ac:dyDescent="0.25">
      <c r="B181" s="17" t="s">
        <v>448</v>
      </c>
      <c r="C181" s="8" t="s">
        <v>490</v>
      </c>
      <c r="D181" s="18">
        <v>0.375</v>
      </c>
      <c r="E181" s="8" t="s">
        <v>587</v>
      </c>
      <c r="F181" s="8" t="s">
        <v>222</v>
      </c>
      <c r="G181" s="19"/>
      <c r="H181" s="8">
        <v>55</v>
      </c>
      <c r="I181" s="8">
        <v>25.5</v>
      </c>
      <c r="J181" s="8">
        <v>19.600000000000001</v>
      </c>
      <c r="K181" s="8">
        <v>80.400000000000006</v>
      </c>
      <c r="L181" s="8">
        <v>45</v>
      </c>
      <c r="M181" s="8">
        <v>74.5</v>
      </c>
      <c r="N181" s="8">
        <v>31</v>
      </c>
      <c r="O181" s="8">
        <v>43.7</v>
      </c>
      <c r="P181" s="8">
        <v>25.3</v>
      </c>
      <c r="Q181" s="8">
        <v>69.2</v>
      </c>
      <c r="R181" s="8">
        <v>78.8</v>
      </c>
      <c r="S181" s="8">
        <v>54.2</v>
      </c>
      <c r="T181" s="8">
        <v>45.8</v>
      </c>
      <c r="U181" s="8">
        <v>52.8</v>
      </c>
      <c r="V181" s="8">
        <v>54.8</v>
      </c>
      <c r="W181" s="8">
        <v>45.2</v>
      </c>
      <c r="X181" t="str">
        <f>VLOOKUP(E181,'Transform table'!A:B,2,0)</f>
        <v>Haka</v>
      </c>
      <c r="Y181" t="str">
        <f>VLOOKUP(F181,'Transform table'!A:B,2,0)</f>
        <v>Kapylan Pallo</v>
      </c>
      <c r="Z181" t="str">
        <f t="shared" si="2"/>
        <v>25/07/2026HakaKapylan Pallo</v>
      </c>
      <c r="AA181" t="str">
        <f>VLOOKUP($Z181,'oddspedia-matches'!$A:$AD,AA$2,0)</f>
        <v>3 - 1</v>
      </c>
      <c r="AB181" t="str">
        <f>VLOOKUP($Z181,'oddspedia-matches'!$A:$AD,AB$2,0)</f>
        <v>Green</v>
      </c>
      <c r="AC181" t="str">
        <f>VLOOKUP($Z181,'oddspedia-matches'!$A:$AD,AC$2,0)</f>
        <v>Red</v>
      </c>
      <c r="AD181" t="str">
        <f>VLOOKUP($Z181,'oddspedia-matches'!$A:$AD,AD$2,0)</f>
        <v>Red</v>
      </c>
      <c r="AE181" t="str">
        <f>VLOOKUP($Z181,'oddspedia-matches'!$A:$AD,AE$2,0)</f>
        <v>Green</v>
      </c>
      <c r="AF181" t="str">
        <f>VLOOKUP($Z181,'oddspedia-matches'!$A:$AD,AF$2,0)</f>
        <v>Red</v>
      </c>
      <c r="AG181" t="str">
        <f>VLOOKUP($Z181,'oddspedia-matches'!$A:$AD,AG$2,0)</f>
        <v>Green</v>
      </c>
      <c r="AH181" t="str">
        <f>VLOOKUP($Z181,'oddspedia-matches'!$A:$AD,AH$2,0)</f>
        <v>Green</v>
      </c>
      <c r="AI181" t="str">
        <f>VLOOKUP($Z181,'oddspedia-matches'!$A:$AD,AI$2,0)</f>
        <v>Red</v>
      </c>
      <c r="AJ181" t="str">
        <f>VLOOKUP($Z181,'oddspedia-matches'!$A:$AD,AJ$2,0)</f>
        <v>Red</v>
      </c>
      <c r="AK181" t="str">
        <f>VLOOKUP($Z181,'oddspedia-matches'!$A:$AD,AK$2,0)</f>
        <v>Green</v>
      </c>
      <c r="AL181" t="str">
        <f>VLOOKUP($Z181,'oddspedia-matches'!$A:$AD,AL$2,0)</f>
        <v>Green</v>
      </c>
      <c r="AM181" t="str">
        <f>VLOOKUP($Z181,'oddspedia-matches'!$A:$AD,AM$2,0)</f>
        <v>Green</v>
      </c>
      <c r="AN181" t="str">
        <f>VLOOKUP($Z181,'oddspedia-matches'!$A:$AD,AN$2,0)</f>
        <v>Red</v>
      </c>
      <c r="AO181" t="str">
        <f>VLOOKUP($Z181,'oddspedia-matches'!$A:$AD,AO$2,0)</f>
        <v>Red</v>
      </c>
      <c r="AP181" t="str">
        <f>VLOOKUP($Z181,'oddspedia-matches'!$A:$AD,AP$2,0)</f>
        <v>Green</v>
      </c>
      <c r="AQ181" t="str">
        <f>VLOOKUP($Z181,'oddspedia-matches'!$A:$AD,AQ$2,0)</f>
        <v>Red</v>
      </c>
    </row>
    <row r="182" spans="2:43" x14ac:dyDescent="0.25">
      <c r="B182" s="9" t="s">
        <v>450</v>
      </c>
      <c r="C182" s="7" t="s">
        <v>490</v>
      </c>
      <c r="D182" s="20">
        <v>0.375</v>
      </c>
      <c r="E182" s="7" t="s">
        <v>588</v>
      </c>
      <c r="F182" s="7" t="s">
        <v>224</v>
      </c>
      <c r="G182" s="21"/>
      <c r="H182" s="7">
        <v>64.900000000000006</v>
      </c>
      <c r="I182" s="7">
        <v>22.2</v>
      </c>
      <c r="J182" s="7">
        <v>12.9</v>
      </c>
      <c r="K182" s="7">
        <v>87.1</v>
      </c>
      <c r="L182" s="7">
        <v>35.1</v>
      </c>
      <c r="M182" s="7">
        <v>77.8</v>
      </c>
      <c r="N182" s="7">
        <v>57.8</v>
      </c>
      <c r="O182" s="7">
        <v>31.3</v>
      </c>
      <c r="P182" s="7">
        <v>10.9</v>
      </c>
      <c r="Q182" s="7">
        <v>80.2</v>
      </c>
      <c r="R182" s="7">
        <v>84.8</v>
      </c>
      <c r="S182" s="7">
        <v>63.8</v>
      </c>
      <c r="T182" s="7">
        <v>36.200000000000003</v>
      </c>
      <c r="U182" s="7">
        <v>44.8</v>
      </c>
      <c r="V182" s="7">
        <v>57.1</v>
      </c>
      <c r="W182" s="7">
        <v>42.9</v>
      </c>
      <c r="X182" t="str">
        <f>VLOOKUP(E182,'Transform table'!A:B,2,0)</f>
        <v>FK Atmosfera</v>
      </c>
      <c r="Y182" t="str">
        <f>VLOOKUP(F182,'Transform table'!A:B,2,0)</f>
        <v>Hegelmann Litauen II</v>
      </c>
      <c r="Z182" t="str">
        <f t="shared" si="2"/>
        <v>25/07/2026FK AtmosferaHegelmann Litauen II</v>
      </c>
      <c r="AA182" t="str">
        <f>VLOOKUP($Z182,'oddspedia-matches'!$A:$AD,AA$2,0)</f>
        <v>4 - 1</v>
      </c>
      <c r="AB182" t="str">
        <f>VLOOKUP($Z182,'oddspedia-matches'!$A:$AD,AB$2,0)</f>
        <v>Green</v>
      </c>
      <c r="AC182" t="str">
        <f>VLOOKUP($Z182,'oddspedia-matches'!$A:$AD,AC$2,0)</f>
        <v>Red</v>
      </c>
      <c r="AD182" t="str">
        <f>VLOOKUP($Z182,'oddspedia-matches'!$A:$AD,AD$2,0)</f>
        <v>Red</v>
      </c>
      <c r="AE182" t="str">
        <f>VLOOKUP($Z182,'oddspedia-matches'!$A:$AD,AE$2,0)</f>
        <v>Green</v>
      </c>
      <c r="AF182" t="str">
        <f>VLOOKUP($Z182,'oddspedia-matches'!$A:$AD,AF$2,0)</f>
        <v>Red</v>
      </c>
      <c r="AG182" t="str">
        <f>VLOOKUP($Z182,'oddspedia-matches'!$A:$AD,AG$2,0)</f>
        <v>Green</v>
      </c>
      <c r="AH182" t="str">
        <f>VLOOKUP($Z182,'oddspedia-matches'!$A:$AD,AH$2,0)</f>
        <v>Green</v>
      </c>
      <c r="AI182" t="str">
        <f>VLOOKUP($Z182,'oddspedia-matches'!$A:$AD,AI$2,0)</f>
        <v>Red</v>
      </c>
      <c r="AJ182" t="str">
        <f>VLOOKUP($Z182,'oddspedia-matches'!$A:$AD,AJ$2,0)</f>
        <v>Red</v>
      </c>
      <c r="AK182" t="str">
        <f>VLOOKUP($Z182,'oddspedia-matches'!$A:$AD,AK$2,0)</f>
        <v>Green</v>
      </c>
      <c r="AL182" t="str">
        <f>VLOOKUP($Z182,'oddspedia-matches'!$A:$AD,AL$2,0)</f>
        <v>Green</v>
      </c>
      <c r="AM182" t="str">
        <f>VLOOKUP($Z182,'oddspedia-matches'!$A:$AD,AM$2,0)</f>
        <v>Green</v>
      </c>
      <c r="AN182" t="str">
        <f>VLOOKUP($Z182,'oddspedia-matches'!$A:$AD,AN$2,0)</f>
        <v>Red</v>
      </c>
      <c r="AO182" t="str">
        <f>VLOOKUP($Z182,'oddspedia-matches'!$A:$AD,AO$2,0)</f>
        <v>Red</v>
      </c>
      <c r="AP182" t="str">
        <f>VLOOKUP($Z182,'oddspedia-matches'!$A:$AD,AP$2,0)</f>
        <v>Green</v>
      </c>
      <c r="AQ182" t="str">
        <f>VLOOKUP($Z182,'oddspedia-matches'!$A:$AD,AQ$2,0)</f>
        <v>Red</v>
      </c>
    </row>
    <row r="183" spans="2:43" x14ac:dyDescent="0.25">
      <c r="B183" s="17" t="s">
        <v>584</v>
      </c>
      <c r="C183" s="8" t="s">
        <v>490</v>
      </c>
      <c r="D183" s="18">
        <v>0.41666666666666669</v>
      </c>
      <c r="E183" s="8" t="s">
        <v>589</v>
      </c>
      <c r="F183" s="8" t="s">
        <v>590</v>
      </c>
      <c r="G183" s="19"/>
      <c r="H183" s="8">
        <v>47.9</v>
      </c>
      <c r="I183" s="8">
        <v>28.5</v>
      </c>
      <c r="J183" s="8">
        <v>23.6</v>
      </c>
      <c r="K183" s="8">
        <v>76.400000000000006</v>
      </c>
      <c r="L183" s="8">
        <v>52.1</v>
      </c>
      <c r="M183" s="8">
        <v>71.5</v>
      </c>
      <c r="N183" s="8">
        <v>30.5</v>
      </c>
      <c r="O183" s="8">
        <v>52</v>
      </c>
      <c r="P183" s="8">
        <v>17.5</v>
      </c>
      <c r="Q183" s="8">
        <v>56.3</v>
      </c>
      <c r="R183" s="8">
        <v>72.099999999999994</v>
      </c>
      <c r="S183" s="8">
        <v>45.2</v>
      </c>
      <c r="T183" s="8">
        <v>54.8</v>
      </c>
      <c r="U183" s="8">
        <v>60.9</v>
      </c>
      <c r="V183" s="8">
        <v>49.9</v>
      </c>
      <c r="W183" s="8">
        <v>50.1</v>
      </c>
      <c r="X183" t="str">
        <f>VLOOKUP(E183,'Transform table'!A:B,2,0)</f>
        <v>FC Zhetysu</v>
      </c>
      <c r="Y183" t="str">
        <f>VLOOKUP(F183,'Transform table'!A:B,2,0)</f>
        <v>FK Kyzylzhar</v>
      </c>
      <c r="Z183" t="str">
        <f t="shared" si="2"/>
        <v>25/07/2026FC ZhetysuFK Kyzylzhar</v>
      </c>
      <c r="AA183" t="str">
        <f>VLOOKUP($Z183,'oddspedia-matches'!$A:$AD,AA$2,0)</f>
        <v>1 - 2</v>
      </c>
      <c r="AB183" t="str">
        <f>VLOOKUP($Z183,'oddspedia-matches'!$A:$AD,AB$2,0)</f>
        <v>Red</v>
      </c>
      <c r="AC183" t="str">
        <f>VLOOKUP($Z183,'oddspedia-matches'!$A:$AD,AC$2,0)</f>
        <v>Red</v>
      </c>
      <c r="AD183" t="str">
        <f>VLOOKUP($Z183,'oddspedia-matches'!$A:$AD,AD$2,0)</f>
        <v>Green</v>
      </c>
      <c r="AE183" t="str">
        <f>VLOOKUP($Z183,'oddspedia-matches'!$A:$AD,AE$2,0)</f>
        <v>Red</v>
      </c>
      <c r="AF183" t="str">
        <f>VLOOKUP($Z183,'oddspedia-matches'!$A:$AD,AF$2,0)</f>
        <v>Green</v>
      </c>
      <c r="AG183" t="str">
        <f>VLOOKUP($Z183,'oddspedia-matches'!$A:$AD,AG$2,0)</f>
        <v>Green</v>
      </c>
      <c r="AH183" t="str">
        <f>VLOOKUP($Z183,'oddspedia-matches'!$A:$AD,AH$2,0)</f>
        <v>Red</v>
      </c>
      <c r="AI183" t="str">
        <f>VLOOKUP($Z183,'oddspedia-matches'!$A:$AD,AI$2,0)</f>
        <v>Green</v>
      </c>
      <c r="AJ183" t="str">
        <f>VLOOKUP($Z183,'oddspedia-matches'!$A:$AD,AJ$2,0)</f>
        <v>Red</v>
      </c>
      <c r="AK183" t="str">
        <f>VLOOKUP($Z183,'oddspedia-matches'!$A:$AD,AK$2,0)</f>
        <v>Red</v>
      </c>
      <c r="AL183" t="str">
        <f>VLOOKUP($Z183,'oddspedia-matches'!$A:$AD,AL$2,0)</f>
        <v>Green</v>
      </c>
      <c r="AM183" t="str">
        <f>VLOOKUP($Z183,'oddspedia-matches'!$A:$AD,AM$2,0)</f>
        <v>Green</v>
      </c>
      <c r="AN183" t="str">
        <f>VLOOKUP($Z183,'oddspedia-matches'!$A:$AD,AN$2,0)</f>
        <v>Red</v>
      </c>
      <c r="AO183" t="str">
        <f>VLOOKUP($Z183,'oddspedia-matches'!$A:$AD,AO$2,0)</f>
        <v>Green</v>
      </c>
      <c r="AP183" t="str">
        <f>VLOOKUP($Z183,'oddspedia-matches'!$A:$AD,AP$2,0)</f>
        <v>Green</v>
      </c>
      <c r="AQ183" t="str">
        <f>VLOOKUP($Z183,'oddspedia-matches'!$A:$AD,AQ$2,0)</f>
        <v>Red</v>
      </c>
    </row>
    <row r="184" spans="2:43" x14ac:dyDescent="0.25">
      <c r="B184" s="9" t="s">
        <v>448</v>
      </c>
      <c r="C184" s="7" t="s">
        <v>490</v>
      </c>
      <c r="D184" s="20">
        <v>0.41666666666666669</v>
      </c>
      <c r="E184" s="7" t="s">
        <v>591</v>
      </c>
      <c r="F184" s="7" t="s">
        <v>223</v>
      </c>
      <c r="G184" s="21"/>
      <c r="H184" s="7">
        <v>38.200000000000003</v>
      </c>
      <c r="I184" s="7">
        <v>30.9</v>
      </c>
      <c r="J184" s="7">
        <v>30.8</v>
      </c>
      <c r="K184" s="7">
        <v>69.2</v>
      </c>
      <c r="L184" s="7">
        <v>61.8</v>
      </c>
      <c r="M184" s="7">
        <v>69.099999999999994</v>
      </c>
      <c r="N184" s="7">
        <v>36.4</v>
      </c>
      <c r="O184" s="7">
        <v>48.3</v>
      </c>
      <c r="P184" s="7">
        <v>15.3</v>
      </c>
      <c r="Q184" s="7">
        <v>60.5</v>
      </c>
      <c r="R184" s="7">
        <v>68.400000000000006</v>
      </c>
      <c r="S184" s="7">
        <v>40.6</v>
      </c>
      <c r="T184" s="7">
        <v>59.4</v>
      </c>
      <c r="U184" s="7">
        <v>64.599999999999994</v>
      </c>
      <c r="V184" s="7">
        <v>48.1</v>
      </c>
      <c r="W184" s="7">
        <v>51.9</v>
      </c>
      <c r="X184" t="str">
        <f>VLOOKUP(E184,'Transform table'!A:B,2,0)</f>
        <v>JaPS</v>
      </c>
      <c r="Y184" t="str">
        <f>VLOOKUP(F184,'Transform table'!A:B,2,0)</f>
        <v>Klubi 04</v>
      </c>
      <c r="Z184" t="str">
        <f t="shared" si="2"/>
        <v>25/07/2026JaPSKlubi 04</v>
      </c>
      <c r="AA184" t="str">
        <f>VLOOKUP($Z184,'oddspedia-matches'!$A:$AD,AA$2,0)</f>
        <v>2 - 0</v>
      </c>
      <c r="AB184" t="str">
        <f>VLOOKUP($Z184,'oddspedia-matches'!$A:$AD,AB$2,0)</f>
        <v>Green</v>
      </c>
      <c r="AC184" t="str">
        <f>VLOOKUP($Z184,'oddspedia-matches'!$A:$AD,AC$2,0)</f>
        <v>Red</v>
      </c>
      <c r="AD184" t="str">
        <f>VLOOKUP($Z184,'oddspedia-matches'!$A:$AD,AD$2,0)</f>
        <v>Red</v>
      </c>
      <c r="AE184" t="str">
        <f>VLOOKUP($Z184,'oddspedia-matches'!$A:$AD,AE$2,0)</f>
        <v>Green</v>
      </c>
      <c r="AF184" t="str">
        <f>VLOOKUP($Z184,'oddspedia-matches'!$A:$AD,AF$2,0)</f>
        <v>Red</v>
      </c>
      <c r="AG184" t="str">
        <f>VLOOKUP($Z184,'oddspedia-matches'!$A:$AD,AG$2,0)</f>
        <v>Green</v>
      </c>
      <c r="AH184" t="str">
        <f>VLOOKUP($Z184,'oddspedia-matches'!$A:$AD,AH$2,0)</f>
        <v>Green</v>
      </c>
      <c r="AI184" t="str">
        <f>VLOOKUP($Z184,'oddspedia-matches'!$A:$AD,AI$2,0)</f>
        <v>Red</v>
      </c>
      <c r="AJ184" t="str">
        <f>VLOOKUP($Z184,'oddspedia-matches'!$A:$AD,AJ$2,0)</f>
        <v>Red</v>
      </c>
      <c r="AK184" t="str">
        <f>VLOOKUP($Z184,'oddspedia-matches'!$A:$AD,AK$2,0)</f>
        <v>Green</v>
      </c>
      <c r="AL184" t="str">
        <f>VLOOKUP($Z184,'oddspedia-matches'!$A:$AD,AL$2,0)</f>
        <v>Green</v>
      </c>
      <c r="AM184" t="str">
        <f>VLOOKUP($Z184,'oddspedia-matches'!$A:$AD,AM$2,0)</f>
        <v>Red</v>
      </c>
      <c r="AN184" t="str">
        <f>VLOOKUP($Z184,'oddspedia-matches'!$A:$AD,AN$2,0)</f>
        <v>Green</v>
      </c>
      <c r="AO184" t="str">
        <f>VLOOKUP($Z184,'oddspedia-matches'!$A:$AD,AO$2,0)</f>
        <v>Green</v>
      </c>
      <c r="AP184" t="str">
        <f>VLOOKUP($Z184,'oddspedia-matches'!$A:$AD,AP$2,0)</f>
        <v>Red</v>
      </c>
      <c r="AQ184" t="str">
        <f>VLOOKUP($Z184,'oddspedia-matches'!$A:$AD,AQ$2,0)</f>
        <v>Green</v>
      </c>
    </row>
    <row r="185" spans="2:43" x14ac:dyDescent="0.25">
      <c r="B185" s="17" t="s">
        <v>448</v>
      </c>
      <c r="C185" s="8" t="s">
        <v>490</v>
      </c>
      <c r="D185" s="18">
        <v>0.41666666666666669</v>
      </c>
      <c r="E185" s="8" t="s">
        <v>592</v>
      </c>
      <c r="F185" s="8" t="s">
        <v>593</v>
      </c>
      <c r="G185" s="19"/>
      <c r="H185" s="8">
        <v>31.6</v>
      </c>
      <c r="I185" s="8">
        <v>30.8</v>
      </c>
      <c r="J185" s="8">
        <v>37.700000000000003</v>
      </c>
      <c r="K185" s="8">
        <v>62.3</v>
      </c>
      <c r="L185" s="8">
        <v>68.400000000000006</v>
      </c>
      <c r="M185" s="8">
        <v>69.2</v>
      </c>
      <c r="N185" s="8">
        <v>30.7</v>
      </c>
      <c r="O185" s="8">
        <v>49.5</v>
      </c>
      <c r="P185" s="8">
        <v>19.8</v>
      </c>
      <c r="Q185" s="8">
        <v>60.1</v>
      </c>
      <c r="R185" s="8">
        <v>70</v>
      </c>
      <c r="S185" s="8">
        <v>42.5</v>
      </c>
      <c r="T185" s="8">
        <v>57.5</v>
      </c>
      <c r="U185" s="8">
        <v>62.7</v>
      </c>
      <c r="V185" s="8">
        <v>49.7</v>
      </c>
      <c r="W185" s="8">
        <v>50.3</v>
      </c>
      <c r="X185" t="str">
        <f>VLOOKUP(E185,'Transform table'!A:B,2,0)</f>
        <v>Mikkelin Palloilijat</v>
      </c>
      <c r="Y185" t="str">
        <f>VLOOKUP(F185,'Transform table'!A:B,2,0)</f>
        <v>KTP</v>
      </c>
      <c r="Z185" t="str">
        <f t="shared" si="2"/>
        <v>25/07/2026Mikkelin PalloilijatKTP</v>
      </c>
      <c r="AA185" t="str">
        <f>VLOOKUP($Z185,'oddspedia-matches'!$A:$AD,AA$2,0)</f>
        <v>3 - 3</v>
      </c>
      <c r="AB185" t="str">
        <f>VLOOKUP($Z185,'oddspedia-matches'!$A:$AD,AB$2,0)</f>
        <v>Red</v>
      </c>
      <c r="AC185" t="str">
        <f>VLOOKUP($Z185,'oddspedia-matches'!$A:$AD,AC$2,0)</f>
        <v>Green</v>
      </c>
      <c r="AD185" t="str">
        <f>VLOOKUP($Z185,'oddspedia-matches'!$A:$AD,AD$2,0)</f>
        <v>Red</v>
      </c>
      <c r="AE185" t="str">
        <f>VLOOKUP($Z185,'oddspedia-matches'!$A:$AD,AE$2,0)</f>
        <v>Green</v>
      </c>
      <c r="AF185" t="str">
        <f>VLOOKUP($Z185,'oddspedia-matches'!$A:$AD,AF$2,0)</f>
        <v>Green</v>
      </c>
      <c r="AG185" t="str">
        <f>VLOOKUP($Z185,'oddspedia-matches'!$A:$AD,AG$2,0)</f>
        <v>Red</v>
      </c>
      <c r="AH185" t="str">
        <f>VLOOKUP($Z185,'oddspedia-matches'!$A:$AD,AH$2,0)</f>
        <v>Green</v>
      </c>
      <c r="AI185" t="str">
        <f>VLOOKUP($Z185,'oddspedia-matches'!$A:$AD,AI$2,0)</f>
        <v>Red</v>
      </c>
      <c r="AJ185" t="str">
        <f>VLOOKUP($Z185,'oddspedia-matches'!$A:$AD,AJ$2,0)</f>
        <v>Red</v>
      </c>
      <c r="AK185" t="str">
        <f>VLOOKUP($Z185,'oddspedia-matches'!$A:$AD,AK$2,0)</f>
        <v>Green</v>
      </c>
      <c r="AL185" t="str">
        <f>VLOOKUP($Z185,'oddspedia-matches'!$A:$AD,AL$2,0)</f>
        <v>Green</v>
      </c>
      <c r="AM185" t="str">
        <f>VLOOKUP($Z185,'oddspedia-matches'!$A:$AD,AM$2,0)</f>
        <v>Green</v>
      </c>
      <c r="AN185" t="str">
        <f>VLOOKUP($Z185,'oddspedia-matches'!$A:$AD,AN$2,0)</f>
        <v>Red</v>
      </c>
      <c r="AO185" t="str">
        <f>VLOOKUP($Z185,'oddspedia-matches'!$A:$AD,AO$2,0)</f>
        <v>Red</v>
      </c>
      <c r="AP185" t="str">
        <f>VLOOKUP($Z185,'oddspedia-matches'!$A:$AD,AP$2,0)</f>
        <v>Green</v>
      </c>
      <c r="AQ185" t="str">
        <f>VLOOKUP($Z185,'oddspedia-matches'!$A:$AD,AQ$2,0)</f>
        <v>Red</v>
      </c>
    </row>
    <row r="186" spans="2:43" x14ac:dyDescent="0.25">
      <c r="B186" s="9" t="s">
        <v>448</v>
      </c>
      <c r="C186" s="7" t="s">
        <v>490</v>
      </c>
      <c r="D186" s="20">
        <v>0.41666666666666669</v>
      </c>
      <c r="E186" s="7" t="s">
        <v>594</v>
      </c>
      <c r="F186" s="7" t="s">
        <v>595</v>
      </c>
      <c r="G186" s="21"/>
      <c r="H186" s="7">
        <v>40.6</v>
      </c>
      <c r="I186" s="7">
        <v>29.2</v>
      </c>
      <c r="J186" s="7">
        <v>30.1</v>
      </c>
      <c r="K186" s="7">
        <v>69.900000000000006</v>
      </c>
      <c r="L186" s="7">
        <v>59.4</v>
      </c>
      <c r="M186" s="7">
        <v>70.8</v>
      </c>
      <c r="N186" s="7">
        <v>23.8</v>
      </c>
      <c r="O186" s="7">
        <v>51.7</v>
      </c>
      <c r="P186" s="7">
        <v>24.6</v>
      </c>
      <c r="Q186" s="7">
        <v>57.5</v>
      </c>
      <c r="R186" s="7">
        <v>73.5</v>
      </c>
      <c r="S186" s="7">
        <v>46.8</v>
      </c>
      <c r="T186" s="7">
        <v>53.2</v>
      </c>
      <c r="U186" s="7">
        <v>58.7</v>
      </c>
      <c r="V186" s="7">
        <v>52.9</v>
      </c>
      <c r="W186" s="7">
        <v>47.1</v>
      </c>
      <c r="X186" t="str">
        <f>VLOOKUP(E186,'Transform table'!A:B,2,0)</f>
        <v>Seinajoen JK II</v>
      </c>
      <c r="Y186" t="str">
        <f>VLOOKUP(F186,'Transform table'!A:B,2,0)</f>
        <v>EIF</v>
      </c>
      <c r="Z186" t="str">
        <f t="shared" si="2"/>
        <v>25/07/2026Seinajoen JK IIEIF</v>
      </c>
      <c r="AA186" t="str">
        <f>VLOOKUP($Z186,'oddspedia-matches'!$A:$AD,AA$2,0)</f>
        <v>0 - 0</v>
      </c>
      <c r="AB186" t="str">
        <f>VLOOKUP($Z186,'oddspedia-matches'!$A:$AD,AB$2,0)</f>
        <v>Red</v>
      </c>
      <c r="AC186" t="str">
        <f>VLOOKUP($Z186,'oddspedia-matches'!$A:$AD,AC$2,0)</f>
        <v>Green</v>
      </c>
      <c r="AD186" t="str">
        <f>VLOOKUP($Z186,'oddspedia-matches'!$A:$AD,AD$2,0)</f>
        <v>Red</v>
      </c>
      <c r="AE186" t="str">
        <f>VLOOKUP($Z186,'oddspedia-matches'!$A:$AD,AE$2,0)</f>
        <v>Green</v>
      </c>
      <c r="AF186" t="str">
        <f>VLOOKUP($Z186,'oddspedia-matches'!$A:$AD,AF$2,0)</f>
        <v>Green</v>
      </c>
      <c r="AG186" t="str">
        <f>VLOOKUP($Z186,'oddspedia-matches'!$A:$AD,AG$2,0)</f>
        <v>Red</v>
      </c>
      <c r="AH186" t="str">
        <f>VLOOKUP($Z186,'oddspedia-matches'!$A:$AD,AH$2,0)</f>
        <v>Red</v>
      </c>
      <c r="AI186" t="str">
        <f>VLOOKUP($Z186,'oddspedia-matches'!$A:$AD,AI$2,0)</f>
        <v>Green</v>
      </c>
      <c r="AJ186" t="str">
        <f>VLOOKUP($Z186,'oddspedia-matches'!$A:$AD,AJ$2,0)</f>
        <v>Red</v>
      </c>
      <c r="AK186" t="str">
        <f>VLOOKUP($Z186,'oddspedia-matches'!$A:$AD,AK$2,0)</f>
        <v>Red</v>
      </c>
      <c r="AL186" t="str">
        <f>VLOOKUP($Z186,'oddspedia-matches'!$A:$AD,AL$2,0)</f>
        <v>Red</v>
      </c>
      <c r="AM186" t="str">
        <f>VLOOKUP($Z186,'oddspedia-matches'!$A:$AD,AM$2,0)</f>
        <v>Red</v>
      </c>
      <c r="AN186" t="str">
        <f>VLOOKUP($Z186,'oddspedia-matches'!$A:$AD,AN$2,0)</f>
        <v>Green</v>
      </c>
      <c r="AO186" t="str">
        <f>VLOOKUP($Z186,'oddspedia-matches'!$A:$AD,AO$2,0)</f>
        <v>Green</v>
      </c>
      <c r="AP186" t="str">
        <f>VLOOKUP($Z186,'oddspedia-matches'!$A:$AD,AP$2,0)</f>
        <v>Red</v>
      </c>
      <c r="AQ186" t="str">
        <f>VLOOKUP($Z186,'oddspedia-matches'!$A:$AD,AQ$2,0)</f>
        <v>Green</v>
      </c>
    </row>
    <row r="187" spans="2:43" x14ac:dyDescent="0.25">
      <c r="B187" s="17" t="s">
        <v>569</v>
      </c>
      <c r="C187" s="8" t="s">
        <v>490</v>
      </c>
      <c r="D187" s="18">
        <v>0.41666666666666669</v>
      </c>
      <c r="E187" s="8" t="s">
        <v>596</v>
      </c>
      <c r="F187" s="8" t="s">
        <v>597</v>
      </c>
      <c r="G187" s="19"/>
      <c r="H187" s="8">
        <v>50.9</v>
      </c>
      <c r="I187" s="8">
        <v>24.9</v>
      </c>
      <c r="J187" s="8">
        <v>24.2</v>
      </c>
      <c r="K187" s="8">
        <v>75.8</v>
      </c>
      <c r="L187" s="8">
        <v>49.1</v>
      </c>
      <c r="M187" s="8">
        <v>75.099999999999994</v>
      </c>
      <c r="N187" s="8">
        <v>37.700000000000003</v>
      </c>
      <c r="O187" s="8">
        <v>39.6</v>
      </c>
      <c r="P187" s="8">
        <v>22.7</v>
      </c>
      <c r="Q187" s="8">
        <v>74.8</v>
      </c>
      <c r="R187" s="8">
        <v>86.4</v>
      </c>
      <c r="S187" s="8">
        <v>66.2</v>
      </c>
      <c r="T187" s="8">
        <v>33.799999999999997</v>
      </c>
      <c r="U187" s="8">
        <v>39.9</v>
      </c>
      <c r="V187" s="8">
        <v>66.099999999999994</v>
      </c>
      <c r="W187" s="8">
        <v>33.9</v>
      </c>
      <c r="X187" t="str">
        <f>VLOOKUP(E187,'Transform table'!A:B,2,0)</f>
        <v>DSVK Tractors</v>
      </c>
      <c r="Y187" t="str">
        <f>VLOOKUP(F187,'Transform table'!A:B,2,0)</f>
        <v>SK Super Nova II</v>
      </c>
      <c r="Z187" t="str">
        <f t="shared" si="2"/>
        <v>25/07/2026DSVK TractorsSK Super Nova II</v>
      </c>
      <c r="AA187" t="str">
        <f>VLOOKUP($Z187,'oddspedia-matches'!$A:$AD,AA$2,0)</f>
        <v>1 - 1</v>
      </c>
      <c r="AB187" t="str">
        <f>VLOOKUP($Z187,'oddspedia-matches'!$A:$AD,AB$2,0)</f>
        <v>Red</v>
      </c>
      <c r="AC187" t="str">
        <f>VLOOKUP($Z187,'oddspedia-matches'!$A:$AD,AC$2,0)</f>
        <v>Green</v>
      </c>
      <c r="AD187" t="str">
        <f>VLOOKUP($Z187,'oddspedia-matches'!$A:$AD,AD$2,0)</f>
        <v>Red</v>
      </c>
      <c r="AE187" t="str">
        <f>VLOOKUP($Z187,'oddspedia-matches'!$A:$AD,AE$2,0)</f>
        <v>Green</v>
      </c>
      <c r="AF187" t="str">
        <f>VLOOKUP($Z187,'oddspedia-matches'!$A:$AD,AF$2,0)</f>
        <v>Green</v>
      </c>
      <c r="AG187" t="str">
        <f>VLOOKUP($Z187,'oddspedia-matches'!$A:$AD,AG$2,0)</f>
        <v>Red</v>
      </c>
      <c r="AH187" t="str">
        <f>VLOOKUP($Z187,'oddspedia-matches'!$A:$AD,AH$2,0)</f>
        <v>Red</v>
      </c>
      <c r="AI187" t="str">
        <f>VLOOKUP($Z187,'oddspedia-matches'!$A:$AD,AI$2,0)</f>
        <v>Red</v>
      </c>
      <c r="AJ187" t="str">
        <f>VLOOKUP($Z187,'oddspedia-matches'!$A:$AD,AJ$2,0)</f>
        <v>Green</v>
      </c>
      <c r="AK187" t="str">
        <f>VLOOKUP($Z187,'oddspedia-matches'!$A:$AD,AK$2,0)</f>
        <v>Green</v>
      </c>
      <c r="AL187" t="str">
        <f>VLOOKUP($Z187,'oddspedia-matches'!$A:$AD,AL$2,0)</f>
        <v>Green</v>
      </c>
      <c r="AM187" t="str">
        <f>VLOOKUP($Z187,'oddspedia-matches'!$A:$AD,AM$2,0)</f>
        <v>Red</v>
      </c>
      <c r="AN187" t="str">
        <f>VLOOKUP($Z187,'oddspedia-matches'!$A:$AD,AN$2,0)</f>
        <v>Green</v>
      </c>
      <c r="AO187" t="str">
        <f>VLOOKUP($Z187,'oddspedia-matches'!$A:$AD,AO$2,0)</f>
        <v>Green</v>
      </c>
      <c r="AP187" t="str">
        <f>VLOOKUP($Z187,'oddspedia-matches'!$A:$AD,AP$2,0)</f>
        <v>Green</v>
      </c>
      <c r="AQ187" t="str">
        <f>VLOOKUP($Z187,'oddspedia-matches'!$A:$AD,AQ$2,0)</f>
        <v>Red</v>
      </c>
    </row>
    <row r="188" spans="2:43" x14ac:dyDescent="0.25">
      <c r="B188" s="9" t="s">
        <v>476</v>
      </c>
      <c r="C188" s="7" t="s">
        <v>490</v>
      </c>
      <c r="D188" s="20">
        <v>0.41666666666666669</v>
      </c>
      <c r="E188" s="7" t="s">
        <v>598</v>
      </c>
      <c r="F188" s="7" t="s">
        <v>258</v>
      </c>
      <c r="G188" s="21"/>
      <c r="H188" s="7">
        <v>26.1</v>
      </c>
      <c r="I188" s="7">
        <v>26.7</v>
      </c>
      <c r="J188" s="7">
        <v>47.2</v>
      </c>
      <c r="K188" s="7">
        <v>52.8</v>
      </c>
      <c r="L188" s="7">
        <v>73.900000000000006</v>
      </c>
      <c r="M188" s="7">
        <v>73.3</v>
      </c>
      <c r="N188" s="7">
        <v>17.5</v>
      </c>
      <c r="O188" s="7">
        <v>38.200000000000003</v>
      </c>
      <c r="P188" s="7">
        <v>44.2</v>
      </c>
      <c r="Q188" s="7">
        <v>75.900000000000006</v>
      </c>
      <c r="R188" s="7">
        <v>83.1</v>
      </c>
      <c r="S188" s="7">
        <v>60.8</v>
      </c>
      <c r="T188" s="7">
        <v>39.200000000000003</v>
      </c>
      <c r="U188" s="7">
        <v>45.3</v>
      </c>
      <c r="V188" s="7">
        <v>62.7</v>
      </c>
      <c r="W188" s="7">
        <v>37.299999999999997</v>
      </c>
      <c r="X188" t="str">
        <f>VLOOKUP(E188,'Transform table'!A:B,2,0)</f>
        <v>Degerfors IF</v>
      </c>
      <c r="Y188" t="str">
        <f>VLOOKUP(F188,'Transform table'!A:B,2,0)</f>
        <v>Djurgardens IF</v>
      </c>
      <c r="Z188" t="str">
        <f t="shared" si="2"/>
        <v>25/07/2026Degerfors IFDjurgardens IF</v>
      </c>
      <c r="AA188" t="str">
        <f>VLOOKUP($Z188,'oddspedia-matches'!$A:$AD,AA$2,0)</f>
        <v>0 - 1</v>
      </c>
      <c r="AB188" t="str">
        <f>VLOOKUP($Z188,'oddspedia-matches'!$A:$AD,AB$2,0)</f>
        <v>Red</v>
      </c>
      <c r="AC188" t="str">
        <f>VLOOKUP($Z188,'oddspedia-matches'!$A:$AD,AC$2,0)</f>
        <v>Red</v>
      </c>
      <c r="AD188" t="str">
        <f>VLOOKUP($Z188,'oddspedia-matches'!$A:$AD,AD$2,0)</f>
        <v>Green</v>
      </c>
      <c r="AE188" t="str">
        <f>VLOOKUP($Z188,'oddspedia-matches'!$A:$AD,AE$2,0)</f>
        <v>Red</v>
      </c>
      <c r="AF188" t="str">
        <f>VLOOKUP($Z188,'oddspedia-matches'!$A:$AD,AF$2,0)</f>
        <v>Green</v>
      </c>
      <c r="AG188" t="str">
        <f>VLOOKUP($Z188,'oddspedia-matches'!$A:$AD,AG$2,0)</f>
        <v>Green</v>
      </c>
      <c r="AH188" t="str">
        <f>VLOOKUP($Z188,'oddspedia-matches'!$A:$AD,AH$2,0)</f>
        <v>Red</v>
      </c>
      <c r="AI188" t="str">
        <f>VLOOKUP($Z188,'oddspedia-matches'!$A:$AD,AI$2,0)</f>
        <v>Red</v>
      </c>
      <c r="AJ188" t="str">
        <f>VLOOKUP($Z188,'oddspedia-matches'!$A:$AD,AJ$2,0)</f>
        <v>Green</v>
      </c>
      <c r="AK188" t="str">
        <f>VLOOKUP($Z188,'oddspedia-matches'!$A:$AD,AK$2,0)</f>
        <v>Green</v>
      </c>
      <c r="AL188" t="str">
        <f>VLOOKUP($Z188,'oddspedia-matches'!$A:$AD,AL$2,0)</f>
        <v>Red</v>
      </c>
      <c r="AM188" t="str">
        <f>VLOOKUP($Z188,'oddspedia-matches'!$A:$AD,AM$2,0)</f>
        <v>Red</v>
      </c>
      <c r="AN188" t="str">
        <f>VLOOKUP($Z188,'oddspedia-matches'!$A:$AD,AN$2,0)</f>
        <v>Green</v>
      </c>
      <c r="AO188" t="str">
        <f>VLOOKUP($Z188,'oddspedia-matches'!$A:$AD,AO$2,0)</f>
        <v>Green</v>
      </c>
      <c r="AP188" t="str">
        <f>VLOOKUP($Z188,'oddspedia-matches'!$A:$AD,AP$2,0)</f>
        <v>Red</v>
      </c>
      <c r="AQ188" t="str">
        <f>VLOOKUP($Z188,'oddspedia-matches'!$A:$AD,AQ$2,0)</f>
        <v>Green</v>
      </c>
    </row>
    <row r="189" spans="2:43" x14ac:dyDescent="0.25">
      <c r="B189" s="17" t="s">
        <v>451</v>
      </c>
      <c r="C189" s="8" t="s">
        <v>490</v>
      </c>
      <c r="D189" s="18">
        <v>0.41666666666666669</v>
      </c>
      <c r="E189" s="8" t="s">
        <v>599</v>
      </c>
      <c r="F189" s="8" t="s">
        <v>600</v>
      </c>
      <c r="G189" s="19"/>
      <c r="H189" s="8">
        <v>38.200000000000003</v>
      </c>
      <c r="I189" s="8">
        <v>25.8</v>
      </c>
      <c r="J189" s="8">
        <v>36</v>
      </c>
      <c r="K189" s="8">
        <v>64</v>
      </c>
      <c r="L189" s="8">
        <v>61.8</v>
      </c>
      <c r="M189" s="8">
        <v>74.2</v>
      </c>
      <c r="N189" s="8">
        <v>26.7</v>
      </c>
      <c r="O189" s="8">
        <v>40.6</v>
      </c>
      <c r="P189" s="8">
        <v>32.700000000000003</v>
      </c>
      <c r="Q189" s="8">
        <v>74.3</v>
      </c>
      <c r="R189" s="8">
        <v>87.9</v>
      </c>
      <c r="S189" s="8">
        <v>69</v>
      </c>
      <c r="T189" s="8">
        <v>31</v>
      </c>
      <c r="U189" s="8">
        <v>36.4</v>
      </c>
      <c r="V189" s="8">
        <v>70.3</v>
      </c>
      <c r="W189" s="8">
        <v>29.7</v>
      </c>
      <c r="X189" t="str">
        <f>VLOOKUP(E189,'Transform table'!A:B,2,0)</f>
        <v>IFK Varnamo</v>
      </c>
      <c r="Y189" t="str">
        <f>VLOOKUP(F189,'Transform table'!A:B,2,0)</f>
        <v>IK Brage</v>
      </c>
      <c r="Z189" t="str">
        <f t="shared" si="2"/>
        <v>25/07/2026IFK VarnamoIK Brage</v>
      </c>
      <c r="AA189" t="str">
        <f>VLOOKUP($Z189,'oddspedia-matches'!$A:$AD,AA$2,0)</f>
        <v>0 - 0</v>
      </c>
      <c r="AB189" t="str">
        <f>VLOOKUP($Z189,'oddspedia-matches'!$A:$AD,AB$2,0)</f>
        <v>Red</v>
      </c>
      <c r="AC189" t="str">
        <f>VLOOKUP($Z189,'oddspedia-matches'!$A:$AD,AC$2,0)</f>
        <v>Green</v>
      </c>
      <c r="AD189" t="str">
        <f>VLOOKUP($Z189,'oddspedia-matches'!$A:$AD,AD$2,0)</f>
        <v>Red</v>
      </c>
      <c r="AE189" t="str">
        <f>VLOOKUP($Z189,'oddspedia-matches'!$A:$AD,AE$2,0)</f>
        <v>Green</v>
      </c>
      <c r="AF189" t="str">
        <f>VLOOKUP($Z189,'oddspedia-matches'!$A:$AD,AF$2,0)</f>
        <v>Green</v>
      </c>
      <c r="AG189" t="str">
        <f>VLOOKUP($Z189,'oddspedia-matches'!$A:$AD,AG$2,0)</f>
        <v>Red</v>
      </c>
      <c r="AH189" t="str">
        <f>VLOOKUP($Z189,'oddspedia-matches'!$A:$AD,AH$2,0)</f>
        <v>Red</v>
      </c>
      <c r="AI189" t="str">
        <f>VLOOKUP($Z189,'oddspedia-matches'!$A:$AD,AI$2,0)</f>
        <v>Green</v>
      </c>
      <c r="AJ189" t="str">
        <f>VLOOKUP($Z189,'oddspedia-matches'!$A:$AD,AJ$2,0)</f>
        <v>Red</v>
      </c>
      <c r="AK189" t="str">
        <f>VLOOKUP($Z189,'oddspedia-matches'!$A:$AD,AK$2,0)</f>
        <v>Red</v>
      </c>
      <c r="AL189" t="str">
        <f>VLOOKUP($Z189,'oddspedia-matches'!$A:$AD,AL$2,0)</f>
        <v>Red</v>
      </c>
      <c r="AM189" t="str">
        <f>VLOOKUP($Z189,'oddspedia-matches'!$A:$AD,AM$2,0)</f>
        <v>Red</v>
      </c>
      <c r="AN189" t="str">
        <f>VLOOKUP($Z189,'oddspedia-matches'!$A:$AD,AN$2,0)</f>
        <v>Green</v>
      </c>
      <c r="AO189" t="str">
        <f>VLOOKUP($Z189,'oddspedia-matches'!$A:$AD,AO$2,0)</f>
        <v>Green</v>
      </c>
      <c r="AP189" t="str">
        <f>VLOOKUP($Z189,'oddspedia-matches'!$A:$AD,AP$2,0)</f>
        <v>Red</v>
      </c>
      <c r="AQ189" t="str">
        <f>VLOOKUP($Z189,'oddspedia-matches'!$A:$AD,AQ$2,0)</f>
        <v>Green</v>
      </c>
    </row>
    <row r="190" spans="2:43" x14ac:dyDescent="0.25">
      <c r="B190" s="9" t="s">
        <v>474</v>
      </c>
      <c r="C190" s="7" t="s">
        <v>490</v>
      </c>
      <c r="D190" s="20">
        <v>0.4375</v>
      </c>
      <c r="E190" s="7" t="s">
        <v>250</v>
      </c>
      <c r="F190" s="7" t="s">
        <v>601</v>
      </c>
      <c r="G190" s="21"/>
      <c r="H190" s="7">
        <v>22.1</v>
      </c>
      <c r="I190" s="7">
        <v>29.7</v>
      </c>
      <c r="J190" s="7">
        <v>48.2</v>
      </c>
      <c r="K190" s="7">
        <v>51.8</v>
      </c>
      <c r="L190" s="7">
        <v>77.900000000000006</v>
      </c>
      <c r="M190" s="7">
        <v>70.3</v>
      </c>
      <c r="N190" s="7">
        <v>21.1</v>
      </c>
      <c r="O190" s="7">
        <v>47.1</v>
      </c>
      <c r="P190" s="7">
        <v>31.8</v>
      </c>
      <c r="Q190" s="7">
        <v>64</v>
      </c>
      <c r="R190" s="7">
        <v>71.400000000000006</v>
      </c>
      <c r="S190" s="7">
        <v>44.2</v>
      </c>
      <c r="T190" s="7">
        <v>55.8</v>
      </c>
      <c r="U190" s="7">
        <v>61.9</v>
      </c>
      <c r="V190" s="7">
        <v>48.8</v>
      </c>
      <c r="W190" s="7">
        <v>51.2</v>
      </c>
      <c r="X190" t="str">
        <f>VLOOKUP(E190,'Transform table'!A:B,2,0)</f>
        <v>IFK Mariehamn</v>
      </c>
      <c r="Y190" t="str">
        <f>VLOOKUP(F190,'Transform table'!A:B,2,0)</f>
        <v>AC Oulu</v>
      </c>
      <c r="Z190" t="str">
        <f t="shared" si="2"/>
        <v>25/07/2026IFK MariehamnAC Oulu</v>
      </c>
      <c r="AA190" t="str">
        <f>VLOOKUP($Z190,'oddspedia-matches'!$A:$AD,AA$2,0)</f>
        <v>1 - 1</v>
      </c>
      <c r="AB190" t="str">
        <f>VLOOKUP($Z190,'oddspedia-matches'!$A:$AD,AB$2,0)</f>
        <v>Red</v>
      </c>
      <c r="AC190" t="str">
        <f>VLOOKUP($Z190,'oddspedia-matches'!$A:$AD,AC$2,0)</f>
        <v>Green</v>
      </c>
      <c r="AD190" t="str">
        <f>VLOOKUP($Z190,'oddspedia-matches'!$A:$AD,AD$2,0)</f>
        <v>Red</v>
      </c>
      <c r="AE190" t="str">
        <f>VLOOKUP($Z190,'oddspedia-matches'!$A:$AD,AE$2,0)</f>
        <v>Green</v>
      </c>
      <c r="AF190" t="str">
        <f>VLOOKUP($Z190,'oddspedia-matches'!$A:$AD,AF$2,0)</f>
        <v>Green</v>
      </c>
      <c r="AG190" t="str">
        <f>VLOOKUP($Z190,'oddspedia-matches'!$A:$AD,AG$2,0)</f>
        <v>Red</v>
      </c>
      <c r="AH190" t="str">
        <f>VLOOKUP($Z190,'oddspedia-matches'!$A:$AD,AH$2,0)</f>
        <v>Green</v>
      </c>
      <c r="AI190" t="str">
        <f>VLOOKUP($Z190,'oddspedia-matches'!$A:$AD,AI$2,0)</f>
        <v>Red</v>
      </c>
      <c r="AJ190" t="str">
        <f>VLOOKUP($Z190,'oddspedia-matches'!$A:$AD,AJ$2,0)</f>
        <v>Red</v>
      </c>
      <c r="AK190" t="str">
        <f>VLOOKUP($Z190,'oddspedia-matches'!$A:$AD,AK$2,0)</f>
        <v>Green</v>
      </c>
      <c r="AL190" t="str">
        <f>VLOOKUP($Z190,'oddspedia-matches'!$A:$AD,AL$2,0)</f>
        <v>Green</v>
      </c>
      <c r="AM190" t="str">
        <f>VLOOKUP($Z190,'oddspedia-matches'!$A:$AD,AM$2,0)</f>
        <v>Red</v>
      </c>
      <c r="AN190" t="str">
        <f>VLOOKUP($Z190,'oddspedia-matches'!$A:$AD,AN$2,0)</f>
        <v>Green</v>
      </c>
      <c r="AO190" t="str">
        <f>VLOOKUP($Z190,'oddspedia-matches'!$A:$AD,AO$2,0)</f>
        <v>Green</v>
      </c>
      <c r="AP190" t="str">
        <f>VLOOKUP($Z190,'oddspedia-matches'!$A:$AD,AP$2,0)</f>
        <v>Green</v>
      </c>
      <c r="AQ190" t="str">
        <f>VLOOKUP($Z190,'oddspedia-matches'!$A:$AD,AQ$2,0)</f>
        <v>Red</v>
      </c>
    </row>
    <row r="191" spans="2:43" x14ac:dyDescent="0.25">
      <c r="B191" s="17" t="s">
        <v>474</v>
      </c>
      <c r="C191" s="8" t="s">
        <v>490</v>
      </c>
      <c r="D191" s="18">
        <v>0.45833333333333331</v>
      </c>
      <c r="E191" s="8" t="s">
        <v>602</v>
      </c>
      <c r="F191" s="8" t="s">
        <v>603</v>
      </c>
      <c r="G191" s="19"/>
      <c r="H191" s="8">
        <v>46.8</v>
      </c>
      <c r="I191" s="8">
        <v>28.5</v>
      </c>
      <c r="J191" s="8">
        <v>24.7</v>
      </c>
      <c r="K191" s="8">
        <v>75.3</v>
      </c>
      <c r="L191" s="8">
        <v>53.2</v>
      </c>
      <c r="M191" s="8">
        <v>71.5</v>
      </c>
      <c r="N191" s="8">
        <v>36.700000000000003</v>
      </c>
      <c r="O191" s="8">
        <v>41.4</v>
      </c>
      <c r="P191" s="8">
        <v>21.9</v>
      </c>
      <c r="Q191" s="8">
        <v>72</v>
      </c>
      <c r="R191" s="8">
        <v>72.8</v>
      </c>
      <c r="S191" s="8">
        <v>46.1</v>
      </c>
      <c r="T191" s="8">
        <v>53.9</v>
      </c>
      <c r="U191" s="8">
        <v>59.9</v>
      </c>
      <c r="V191" s="8">
        <v>51</v>
      </c>
      <c r="W191" s="8">
        <v>49</v>
      </c>
      <c r="X191" t="str">
        <f>VLOOKUP(E191,'Transform table'!A:B,2,0)</f>
        <v>Kuopio PS</v>
      </c>
      <c r="Y191" t="str">
        <f>VLOOKUP(F191,'Transform table'!A:B,2,0)</f>
        <v>Vaasa PS</v>
      </c>
      <c r="Z191" t="str">
        <f t="shared" si="2"/>
        <v>25/07/2026Kuopio PSVaasa PS</v>
      </c>
      <c r="AA191" t="str">
        <f>VLOOKUP($Z191,'oddspedia-matches'!$A:$AD,AA$2,0)</f>
        <v>3 - 1</v>
      </c>
      <c r="AB191" t="str">
        <f>VLOOKUP($Z191,'oddspedia-matches'!$A:$AD,AB$2,0)</f>
        <v>Green</v>
      </c>
      <c r="AC191" t="str">
        <f>VLOOKUP($Z191,'oddspedia-matches'!$A:$AD,AC$2,0)</f>
        <v>Red</v>
      </c>
      <c r="AD191" t="str">
        <f>VLOOKUP($Z191,'oddspedia-matches'!$A:$AD,AD$2,0)</f>
        <v>Red</v>
      </c>
      <c r="AE191" t="str">
        <f>VLOOKUP($Z191,'oddspedia-matches'!$A:$AD,AE$2,0)</f>
        <v>Green</v>
      </c>
      <c r="AF191" t="str">
        <f>VLOOKUP($Z191,'oddspedia-matches'!$A:$AD,AF$2,0)</f>
        <v>Red</v>
      </c>
      <c r="AG191" t="str">
        <f>VLOOKUP($Z191,'oddspedia-matches'!$A:$AD,AG$2,0)</f>
        <v>Green</v>
      </c>
      <c r="AH191" t="str">
        <f>VLOOKUP($Z191,'oddspedia-matches'!$A:$AD,AH$2,0)</f>
        <v>Green</v>
      </c>
      <c r="AI191" t="str">
        <f>VLOOKUP($Z191,'oddspedia-matches'!$A:$AD,AI$2,0)</f>
        <v>Red</v>
      </c>
      <c r="AJ191" t="str">
        <f>VLOOKUP($Z191,'oddspedia-matches'!$A:$AD,AJ$2,0)</f>
        <v>Red</v>
      </c>
      <c r="AK191" t="str">
        <f>VLOOKUP($Z191,'oddspedia-matches'!$A:$AD,AK$2,0)</f>
        <v>Green</v>
      </c>
      <c r="AL191" t="str">
        <f>VLOOKUP($Z191,'oddspedia-matches'!$A:$AD,AL$2,0)</f>
        <v>Green</v>
      </c>
      <c r="AM191" t="str">
        <f>VLOOKUP($Z191,'oddspedia-matches'!$A:$AD,AM$2,0)</f>
        <v>Green</v>
      </c>
      <c r="AN191" t="str">
        <f>VLOOKUP($Z191,'oddspedia-matches'!$A:$AD,AN$2,0)</f>
        <v>Red</v>
      </c>
      <c r="AO191" t="str">
        <f>VLOOKUP($Z191,'oddspedia-matches'!$A:$AD,AO$2,0)</f>
        <v>Red</v>
      </c>
      <c r="AP191" t="str">
        <f>VLOOKUP($Z191,'oddspedia-matches'!$A:$AD,AP$2,0)</f>
        <v>Green</v>
      </c>
      <c r="AQ191" t="str">
        <f>VLOOKUP($Z191,'oddspedia-matches'!$A:$AD,AQ$2,0)</f>
        <v>Red</v>
      </c>
    </row>
    <row r="192" spans="2:43" x14ac:dyDescent="0.25">
      <c r="B192" s="9" t="s">
        <v>469</v>
      </c>
      <c r="C192" s="7" t="s">
        <v>490</v>
      </c>
      <c r="D192" s="20">
        <v>0.45833333333333331</v>
      </c>
      <c r="E192" s="7" t="s">
        <v>604</v>
      </c>
      <c r="F192" s="7" t="s">
        <v>605</v>
      </c>
      <c r="G192" s="21"/>
      <c r="H192" s="7">
        <v>56.9</v>
      </c>
      <c r="I192" s="7">
        <v>25.1</v>
      </c>
      <c r="J192" s="7">
        <v>18</v>
      </c>
      <c r="K192" s="7">
        <v>82</v>
      </c>
      <c r="L192" s="7">
        <v>43.1</v>
      </c>
      <c r="M192" s="7">
        <v>74.900000000000006</v>
      </c>
      <c r="N192" s="7">
        <v>49.3</v>
      </c>
      <c r="O192" s="7">
        <v>30.9</v>
      </c>
      <c r="P192" s="7">
        <v>19.899999999999999</v>
      </c>
      <c r="Q192" s="7">
        <v>86.3</v>
      </c>
      <c r="R192" s="7">
        <v>94.3</v>
      </c>
      <c r="S192" s="7">
        <v>82.4</v>
      </c>
      <c r="T192" s="7">
        <v>17.600000000000001</v>
      </c>
      <c r="U192" s="7">
        <v>23</v>
      </c>
      <c r="V192" s="7">
        <v>77.099999999999994</v>
      </c>
      <c r="W192" s="7">
        <v>22.9</v>
      </c>
      <c r="X192" t="str">
        <f>VLOOKUP(E192,'Transform table'!A:B,2,0)</f>
        <v>Afturelding</v>
      </c>
      <c r="Y192" t="str">
        <f>VLOOKUP(F192,'Transform table'!A:B,2,0)</f>
        <v>Grotta Seltjarnarnes</v>
      </c>
      <c r="Z192" t="str">
        <f t="shared" si="2"/>
        <v>25/07/2026AftureldingGrotta Seltjarnarnes</v>
      </c>
      <c r="AA192" t="str">
        <f>VLOOKUP($Z192,'oddspedia-matches'!$A:$AD,AA$2,0)</f>
        <v xml:space="preserve"> - </v>
      </c>
      <c r="AB192" t="str">
        <f>VLOOKUP($Z192,'oddspedia-matches'!$A:$AD,AB$2,0)</f>
        <v>Red</v>
      </c>
      <c r="AC192" t="str">
        <f>VLOOKUP($Z192,'oddspedia-matches'!$A:$AD,AC$2,0)</f>
        <v>Green</v>
      </c>
      <c r="AD192" t="str">
        <f>VLOOKUP($Z192,'oddspedia-matches'!$A:$AD,AD$2,0)</f>
        <v>Red</v>
      </c>
      <c r="AE192" t="str">
        <f>VLOOKUP($Z192,'oddspedia-matches'!$A:$AD,AE$2,0)</f>
        <v>Green</v>
      </c>
      <c r="AF192" t="str">
        <f>VLOOKUP($Z192,'oddspedia-matches'!$A:$AD,AF$2,0)</f>
        <v>Green</v>
      </c>
      <c r="AG192" t="str">
        <f>VLOOKUP($Z192,'oddspedia-matches'!$A:$AD,AG$2,0)</f>
        <v>Red</v>
      </c>
      <c r="AH192" t="str">
        <f>VLOOKUP($Z192,'oddspedia-matches'!$A:$AD,AH$2,0)</f>
        <v>Red</v>
      </c>
      <c r="AI192" t="str">
        <f>VLOOKUP($Z192,'oddspedia-matches'!$A:$AD,AI$2,0)</f>
        <v>Green</v>
      </c>
      <c r="AJ192" t="str">
        <f>VLOOKUP($Z192,'oddspedia-matches'!$A:$AD,AJ$2,0)</f>
        <v>Red</v>
      </c>
      <c r="AK192" t="str">
        <f>VLOOKUP($Z192,'oddspedia-matches'!$A:$AD,AK$2,0)</f>
        <v>Red</v>
      </c>
      <c r="AL192" t="str">
        <f>VLOOKUP($Z192,'oddspedia-matches'!$A:$AD,AL$2,0)</f>
        <v>Red</v>
      </c>
      <c r="AM192" t="str">
        <f>VLOOKUP($Z192,'oddspedia-matches'!$A:$AD,AM$2,0)</f>
        <v>Red</v>
      </c>
      <c r="AN192" t="str">
        <f>VLOOKUP($Z192,'oddspedia-matches'!$A:$AD,AN$2,0)</f>
        <v>Green</v>
      </c>
      <c r="AO192" t="str">
        <f>VLOOKUP($Z192,'oddspedia-matches'!$A:$AD,AO$2,0)</f>
        <v>Green</v>
      </c>
      <c r="AP192" t="str">
        <f>VLOOKUP($Z192,'oddspedia-matches'!$A:$AD,AP$2,0)</f>
        <v>Red</v>
      </c>
      <c r="AQ192" t="str">
        <f>VLOOKUP($Z192,'oddspedia-matches'!$A:$AD,AQ$2,0)</f>
        <v>Green</v>
      </c>
    </row>
    <row r="193" spans="2:43" x14ac:dyDescent="0.25">
      <c r="B193" s="17" t="s">
        <v>469</v>
      </c>
      <c r="C193" s="8" t="s">
        <v>490</v>
      </c>
      <c r="D193" s="18">
        <v>0.45833333333333331</v>
      </c>
      <c r="E193" s="8" t="s">
        <v>606</v>
      </c>
      <c r="F193" s="8" t="s">
        <v>607</v>
      </c>
      <c r="G193" s="19"/>
      <c r="H193" s="8">
        <v>32.4</v>
      </c>
      <c r="I193" s="8">
        <v>25.6</v>
      </c>
      <c r="J193" s="8">
        <v>42</v>
      </c>
      <c r="K193" s="8">
        <v>58</v>
      </c>
      <c r="L193" s="8">
        <v>67.599999999999994</v>
      </c>
      <c r="M193" s="8">
        <v>74.400000000000006</v>
      </c>
      <c r="N193" s="8">
        <v>32.700000000000003</v>
      </c>
      <c r="O193" s="8">
        <v>36.1</v>
      </c>
      <c r="P193" s="8">
        <v>31.2</v>
      </c>
      <c r="Q193" s="8">
        <v>81.3</v>
      </c>
      <c r="R193" s="8">
        <v>89.7</v>
      </c>
      <c r="S193" s="8">
        <v>72.400000000000006</v>
      </c>
      <c r="T193" s="8">
        <v>27.6</v>
      </c>
      <c r="U193" s="8">
        <v>32.9</v>
      </c>
      <c r="V193" s="8">
        <v>72.7</v>
      </c>
      <c r="W193" s="8">
        <v>27.3</v>
      </c>
      <c r="X193" t="str">
        <f>VLOOKUP(E193,'Transform table'!A:B,2,0)</f>
        <v>IR Reykjavik</v>
      </c>
      <c r="Y193" t="str">
        <f>VLOOKUP(F193,'Transform table'!A:B,2,0)</f>
        <v>Fylkir</v>
      </c>
      <c r="Z193" t="str">
        <f t="shared" si="2"/>
        <v>25/07/2026IR ReykjavikFylkir</v>
      </c>
      <c r="AA193" t="str">
        <f>VLOOKUP($Z193,'oddspedia-matches'!$A:$AD,AA$2,0)</f>
        <v>2 - 0</v>
      </c>
      <c r="AB193" t="str">
        <f>VLOOKUP($Z193,'oddspedia-matches'!$A:$AD,AB$2,0)</f>
        <v>Green</v>
      </c>
      <c r="AC193" t="str">
        <f>VLOOKUP($Z193,'oddspedia-matches'!$A:$AD,AC$2,0)</f>
        <v>Red</v>
      </c>
      <c r="AD193" t="str">
        <f>VLOOKUP($Z193,'oddspedia-matches'!$A:$AD,AD$2,0)</f>
        <v>Red</v>
      </c>
      <c r="AE193" t="str">
        <f>VLOOKUP($Z193,'oddspedia-matches'!$A:$AD,AE$2,0)</f>
        <v>Green</v>
      </c>
      <c r="AF193" t="str">
        <f>VLOOKUP($Z193,'oddspedia-matches'!$A:$AD,AF$2,0)</f>
        <v>Red</v>
      </c>
      <c r="AG193" t="str">
        <f>VLOOKUP($Z193,'oddspedia-matches'!$A:$AD,AG$2,0)</f>
        <v>Green</v>
      </c>
      <c r="AH193" t="str">
        <f>VLOOKUP($Z193,'oddspedia-matches'!$A:$AD,AH$2,0)</f>
        <v>Green</v>
      </c>
      <c r="AI193" t="str">
        <f>VLOOKUP($Z193,'oddspedia-matches'!$A:$AD,AI$2,0)</f>
        <v>Red</v>
      </c>
      <c r="AJ193" t="str">
        <f>VLOOKUP($Z193,'oddspedia-matches'!$A:$AD,AJ$2,0)</f>
        <v>Red</v>
      </c>
      <c r="AK193" t="str">
        <f>VLOOKUP($Z193,'oddspedia-matches'!$A:$AD,AK$2,0)</f>
        <v>Green</v>
      </c>
      <c r="AL193" t="str">
        <f>VLOOKUP($Z193,'oddspedia-matches'!$A:$AD,AL$2,0)</f>
        <v>Green</v>
      </c>
      <c r="AM193" t="str">
        <f>VLOOKUP($Z193,'oddspedia-matches'!$A:$AD,AM$2,0)</f>
        <v>Red</v>
      </c>
      <c r="AN193" t="str">
        <f>VLOOKUP($Z193,'oddspedia-matches'!$A:$AD,AN$2,0)</f>
        <v>Green</v>
      </c>
      <c r="AO193" t="str">
        <f>VLOOKUP($Z193,'oddspedia-matches'!$A:$AD,AO$2,0)</f>
        <v>Green</v>
      </c>
      <c r="AP193" t="str">
        <f>VLOOKUP($Z193,'oddspedia-matches'!$A:$AD,AP$2,0)</f>
        <v>Red</v>
      </c>
      <c r="AQ193" t="str">
        <f>VLOOKUP($Z193,'oddspedia-matches'!$A:$AD,AQ$2,0)</f>
        <v>Green</v>
      </c>
    </row>
    <row r="194" spans="2:43" x14ac:dyDescent="0.25">
      <c r="B194" s="9" t="s">
        <v>480</v>
      </c>
      <c r="C194" s="7" t="s">
        <v>490</v>
      </c>
      <c r="D194" s="20">
        <v>0.45833333333333331</v>
      </c>
      <c r="E194" s="7" t="s">
        <v>608</v>
      </c>
      <c r="F194" s="7" t="s">
        <v>609</v>
      </c>
      <c r="G194" s="21"/>
      <c r="H194" s="7">
        <v>52.8</v>
      </c>
      <c r="I194" s="7">
        <v>24.4</v>
      </c>
      <c r="J194" s="7">
        <v>22.8</v>
      </c>
      <c r="K194" s="7">
        <v>77.2</v>
      </c>
      <c r="L194" s="7">
        <v>47.2</v>
      </c>
      <c r="M194" s="7">
        <v>75.599999999999994</v>
      </c>
      <c r="N194" s="7">
        <v>49.9</v>
      </c>
      <c r="O194" s="7">
        <v>33.1</v>
      </c>
      <c r="P194" s="7">
        <v>16.899999999999999</v>
      </c>
      <c r="Q194" s="7">
        <v>81.7</v>
      </c>
      <c r="R194" s="7">
        <v>90.6</v>
      </c>
      <c r="S194" s="7">
        <v>74.3</v>
      </c>
      <c r="T194" s="7">
        <v>25.7</v>
      </c>
      <c r="U194" s="7">
        <v>31.5</v>
      </c>
      <c r="V194" s="7">
        <v>72</v>
      </c>
      <c r="W194" s="7">
        <v>28</v>
      </c>
      <c r="X194" t="str">
        <f>VLOOKUP(E194,'Transform table'!A:B,2,0)</f>
        <v>KFA Austfjarda</v>
      </c>
      <c r="Y194" t="str">
        <f>VLOOKUP(F194,'Transform table'!A:B,2,0)</f>
        <v>Throttur Vogar</v>
      </c>
      <c r="Z194" t="str">
        <f t="shared" si="2"/>
        <v>25/07/2026KFA AustfjardaThrottur Vogar</v>
      </c>
      <c r="AA194" t="str">
        <f>VLOOKUP($Z194,'oddspedia-matches'!$A:$AD,AA$2,0)</f>
        <v>4 - 2</v>
      </c>
      <c r="AB194" t="str">
        <f>VLOOKUP($Z194,'oddspedia-matches'!$A:$AD,AB$2,0)</f>
        <v>Green</v>
      </c>
      <c r="AC194" t="str">
        <f>VLOOKUP($Z194,'oddspedia-matches'!$A:$AD,AC$2,0)</f>
        <v>Red</v>
      </c>
      <c r="AD194" t="str">
        <f>VLOOKUP($Z194,'oddspedia-matches'!$A:$AD,AD$2,0)</f>
        <v>Red</v>
      </c>
      <c r="AE194" t="str">
        <f>VLOOKUP($Z194,'oddspedia-matches'!$A:$AD,AE$2,0)</f>
        <v>Green</v>
      </c>
      <c r="AF194" t="str">
        <f>VLOOKUP($Z194,'oddspedia-matches'!$A:$AD,AF$2,0)</f>
        <v>Red</v>
      </c>
      <c r="AG194" t="str">
        <f>VLOOKUP($Z194,'oddspedia-matches'!$A:$AD,AG$2,0)</f>
        <v>Green</v>
      </c>
      <c r="AH194" t="str">
        <f>VLOOKUP($Z194,'oddspedia-matches'!$A:$AD,AH$2,0)</f>
        <v>Red</v>
      </c>
      <c r="AI194" t="str">
        <f>VLOOKUP($Z194,'oddspedia-matches'!$A:$AD,AI$2,0)</f>
        <v>Red</v>
      </c>
      <c r="AJ194" t="str">
        <f>VLOOKUP($Z194,'oddspedia-matches'!$A:$AD,AJ$2,0)</f>
        <v>Green</v>
      </c>
      <c r="AK194" t="str">
        <f>VLOOKUP($Z194,'oddspedia-matches'!$A:$AD,AK$2,0)</f>
        <v>Green</v>
      </c>
      <c r="AL194" t="str">
        <f>VLOOKUP($Z194,'oddspedia-matches'!$A:$AD,AL$2,0)</f>
        <v>Green</v>
      </c>
      <c r="AM194" t="str">
        <f>VLOOKUP($Z194,'oddspedia-matches'!$A:$AD,AM$2,0)</f>
        <v>Green</v>
      </c>
      <c r="AN194" t="str">
        <f>VLOOKUP($Z194,'oddspedia-matches'!$A:$AD,AN$2,0)</f>
        <v>Red</v>
      </c>
      <c r="AO194" t="str">
        <f>VLOOKUP($Z194,'oddspedia-matches'!$A:$AD,AO$2,0)</f>
        <v>Red</v>
      </c>
      <c r="AP194" t="str">
        <f>VLOOKUP($Z194,'oddspedia-matches'!$A:$AD,AP$2,0)</f>
        <v>Green</v>
      </c>
      <c r="AQ194" t="str">
        <f>VLOOKUP($Z194,'oddspedia-matches'!$A:$AD,AQ$2,0)</f>
        <v>Red</v>
      </c>
    </row>
    <row r="195" spans="2:43" x14ac:dyDescent="0.25">
      <c r="B195" s="17" t="s">
        <v>569</v>
      </c>
      <c r="C195" s="8" t="s">
        <v>490</v>
      </c>
      <c r="D195" s="18">
        <v>0.45833333333333331</v>
      </c>
      <c r="E195" s="8" t="s">
        <v>610</v>
      </c>
      <c r="F195" s="8" t="s">
        <v>611</v>
      </c>
      <c r="G195" s="19"/>
      <c r="H195" s="8">
        <v>60.9</v>
      </c>
      <c r="I195" s="8">
        <v>23.4</v>
      </c>
      <c r="J195" s="8">
        <v>15.7</v>
      </c>
      <c r="K195" s="8">
        <v>84.3</v>
      </c>
      <c r="L195" s="8">
        <v>39.1</v>
      </c>
      <c r="M195" s="8">
        <v>76.599999999999994</v>
      </c>
      <c r="N195" s="8">
        <v>41.7</v>
      </c>
      <c r="O195" s="8">
        <v>39</v>
      </c>
      <c r="P195" s="8">
        <v>19.3</v>
      </c>
      <c r="Q195" s="8">
        <v>74.599999999999994</v>
      </c>
      <c r="R195" s="8">
        <v>82.7</v>
      </c>
      <c r="S195" s="8">
        <v>60.3</v>
      </c>
      <c r="T195" s="8">
        <v>39.700000000000003</v>
      </c>
      <c r="U195" s="8">
        <v>47.7</v>
      </c>
      <c r="V195" s="8">
        <v>56.8</v>
      </c>
      <c r="W195" s="8">
        <v>43.2</v>
      </c>
      <c r="X195" t="str">
        <f>VLOOKUP(E195,'Transform table'!A:B,2,0)</f>
        <v>Beitar Riga Mariners</v>
      </c>
      <c r="Y195" t="str">
        <f>VLOOKUP(F195,'Transform table'!A:B,2,0)</f>
        <v>Ventspils</v>
      </c>
      <c r="Z195" t="str">
        <f t="shared" si="2"/>
        <v>25/07/2026Beitar Riga MarinersVentspils</v>
      </c>
      <c r="AA195" t="str">
        <f>VLOOKUP($Z195,'oddspedia-matches'!$A:$AD,AA$2,0)</f>
        <v>1 - 1</v>
      </c>
      <c r="AB195" t="str">
        <f>VLOOKUP($Z195,'oddspedia-matches'!$A:$AD,AB$2,0)</f>
        <v>Red</v>
      </c>
      <c r="AC195" t="str">
        <f>VLOOKUP($Z195,'oddspedia-matches'!$A:$AD,AC$2,0)</f>
        <v>Green</v>
      </c>
      <c r="AD195" t="str">
        <f>VLOOKUP($Z195,'oddspedia-matches'!$A:$AD,AD$2,0)</f>
        <v>Red</v>
      </c>
      <c r="AE195" t="str">
        <f>VLOOKUP($Z195,'oddspedia-matches'!$A:$AD,AE$2,0)</f>
        <v>Green</v>
      </c>
      <c r="AF195" t="str">
        <f>VLOOKUP($Z195,'oddspedia-matches'!$A:$AD,AF$2,0)</f>
        <v>Green</v>
      </c>
      <c r="AG195" t="str">
        <f>VLOOKUP($Z195,'oddspedia-matches'!$A:$AD,AG$2,0)</f>
        <v>Red</v>
      </c>
      <c r="AH195" t="str">
        <f>VLOOKUP($Z195,'oddspedia-matches'!$A:$AD,AH$2,0)</f>
        <v>Red</v>
      </c>
      <c r="AI195" t="str">
        <f>VLOOKUP($Z195,'oddspedia-matches'!$A:$AD,AI$2,0)</f>
        <v>Red</v>
      </c>
      <c r="AJ195" t="str">
        <f>VLOOKUP($Z195,'oddspedia-matches'!$A:$AD,AJ$2,0)</f>
        <v>Green</v>
      </c>
      <c r="AK195" t="str">
        <f>VLOOKUP($Z195,'oddspedia-matches'!$A:$AD,AK$2,0)</f>
        <v>Green</v>
      </c>
      <c r="AL195" t="str">
        <f>VLOOKUP($Z195,'oddspedia-matches'!$A:$AD,AL$2,0)</f>
        <v>Green</v>
      </c>
      <c r="AM195" t="str">
        <f>VLOOKUP($Z195,'oddspedia-matches'!$A:$AD,AM$2,0)</f>
        <v>Red</v>
      </c>
      <c r="AN195" t="str">
        <f>VLOOKUP($Z195,'oddspedia-matches'!$A:$AD,AN$2,0)</f>
        <v>Green</v>
      </c>
      <c r="AO195" t="str">
        <f>VLOOKUP($Z195,'oddspedia-matches'!$A:$AD,AO$2,0)</f>
        <v>Green</v>
      </c>
      <c r="AP195" t="str">
        <f>VLOOKUP($Z195,'oddspedia-matches'!$A:$AD,AP$2,0)</f>
        <v>Green</v>
      </c>
      <c r="AQ195" t="str">
        <f>VLOOKUP($Z195,'oddspedia-matches'!$A:$AD,AQ$2,0)</f>
        <v>Red</v>
      </c>
    </row>
    <row r="196" spans="2:43" x14ac:dyDescent="0.25">
      <c r="B196" s="9" t="s">
        <v>450</v>
      </c>
      <c r="C196" s="7" t="s">
        <v>490</v>
      </c>
      <c r="D196" s="20">
        <v>0.45833333333333331</v>
      </c>
      <c r="E196" s="7" t="s">
        <v>248</v>
      </c>
      <c r="F196" s="7" t="s">
        <v>612</v>
      </c>
      <c r="G196" s="21"/>
      <c r="H196" s="7">
        <v>62</v>
      </c>
      <c r="I196" s="7">
        <v>23.3</v>
      </c>
      <c r="J196" s="7">
        <v>14.7</v>
      </c>
      <c r="K196" s="7">
        <v>85.3</v>
      </c>
      <c r="L196" s="7">
        <v>38</v>
      </c>
      <c r="M196" s="7">
        <v>76.7</v>
      </c>
      <c r="N196" s="7">
        <v>46.9</v>
      </c>
      <c r="O196" s="7">
        <v>39.6</v>
      </c>
      <c r="P196" s="7">
        <v>13.6</v>
      </c>
      <c r="Q196" s="7">
        <v>71.2</v>
      </c>
      <c r="R196" s="7">
        <v>81.3</v>
      </c>
      <c r="S196" s="7">
        <v>58.1</v>
      </c>
      <c r="T196" s="7">
        <v>41.9</v>
      </c>
      <c r="U196" s="7">
        <v>50.1</v>
      </c>
      <c r="V196" s="7">
        <v>54.2</v>
      </c>
      <c r="W196" s="7">
        <v>45.8</v>
      </c>
      <c r="X196" t="str">
        <f>VLOOKUP(E196,'Transform table'!A:B,2,0)</f>
        <v>Neptunas Klaipeda</v>
      </c>
      <c r="Y196" t="str">
        <f>VLOOKUP(F196,'Transform table'!A:B,2,0)</f>
        <v>FC Siauliai II</v>
      </c>
      <c r="Z196" t="str">
        <f t="shared" ref="Z196:Z259" si="3">C196&amp;X196&amp;Y196</f>
        <v>25/07/2026Neptunas KlaipedaFC Siauliai II</v>
      </c>
      <c r="AA196" t="str">
        <f>VLOOKUP($Z196,'oddspedia-matches'!$A:$AD,AA$2,0)</f>
        <v>2 - 1</v>
      </c>
      <c r="AB196" t="str">
        <f>VLOOKUP($Z196,'oddspedia-matches'!$A:$AD,AB$2,0)</f>
        <v>Green</v>
      </c>
      <c r="AC196" t="str">
        <f>VLOOKUP($Z196,'oddspedia-matches'!$A:$AD,AC$2,0)</f>
        <v>Red</v>
      </c>
      <c r="AD196" t="str">
        <f>VLOOKUP($Z196,'oddspedia-matches'!$A:$AD,AD$2,0)</f>
        <v>Red</v>
      </c>
      <c r="AE196" t="str">
        <f>VLOOKUP($Z196,'oddspedia-matches'!$A:$AD,AE$2,0)</f>
        <v>Green</v>
      </c>
      <c r="AF196" t="str">
        <f>VLOOKUP($Z196,'oddspedia-matches'!$A:$AD,AF$2,0)</f>
        <v>Red</v>
      </c>
      <c r="AG196" t="str">
        <f>VLOOKUP($Z196,'oddspedia-matches'!$A:$AD,AG$2,0)</f>
        <v>Green</v>
      </c>
      <c r="AH196" t="str">
        <f>VLOOKUP($Z196,'oddspedia-matches'!$A:$AD,AH$2,0)</f>
        <v>Red</v>
      </c>
      <c r="AI196" t="str">
        <f>VLOOKUP($Z196,'oddspedia-matches'!$A:$AD,AI$2,0)</f>
        <v>Green</v>
      </c>
      <c r="AJ196" t="str">
        <f>VLOOKUP($Z196,'oddspedia-matches'!$A:$AD,AJ$2,0)</f>
        <v>Red</v>
      </c>
      <c r="AK196" t="str">
        <f>VLOOKUP($Z196,'oddspedia-matches'!$A:$AD,AK$2,0)</f>
        <v>Green</v>
      </c>
      <c r="AL196" t="str">
        <f>VLOOKUP($Z196,'oddspedia-matches'!$A:$AD,AL$2,0)</f>
        <v>Green</v>
      </c>
      <c r="AM196" t="str">
        <f>VLOOKUP($Z196,'oddspedia-matches'!$A:$AD,AM$2,0)</f>
        <v>Green</v>
      </c>
      <c r="AN196" t="str">
        <f>VLOOKUP($Z196,'oddspedia-matches'!$A:$AD,AN$2,0)</f>
        <v>Red</v>
      </c>
      <c r="AO196" t="str">
        <f>VLOOKUP($Z196,'oddspedia-matches'!$A:$AD,AO$2,0)</f>
        <v>Green</v>
      </c>
      <c r="AP196" t="str">
        <f>VLOOKUP($Z196,'oddspedia-matches'!$A:$AD,AP$2,0)</f>
        <v>Green</v>
      </c>
      <c r="AQ196" t="str">
        <f>VLOOKUP($Z196,'oddspedia-matches'!$A:$AD,AQ$2,0)</f>
        <v>Red</v>
      </c>
    </row>
    <row r="197" spans="2:43" x14ac:dyDescent="0.25">
      <c r="B197" s="17" t="s">
        <v>465</v>
      </c>
      <c r="C197" s="8" t="s">
        <v>490</v>
      </c>
      <c r="D197" s="18">
        <v>0.45833333333333331</v>
      </c>
      <c r="E197" s="8" t="s">
        <v>613</v>
      </c>
      <c r="F197" s="8" t="s">
        <v>614</v>
      </c>
      <c r="G197" s="19"/>
      <c r="H197" s="8">
        <v>49.6</v>
      </c>
      <c r="I197" s="8">
        <v>26.5</v>
      </c>
      <c r="J197" s="8">
        <v>23.9</v>
      </c>
      <c r="K197" s="8">
        <v>76.099999999999994</v>
      </c>
      <c r="L197" s="8">
        <v>50.4</v>
      </c>
      <c r="M197" s="8">
        <v>73.5</v>
      </c>
      <c r="N197" s="8">
        <v>25.9</v>
      </c>
      <c r="O197" s="8">
        <v>45.5</v>
      </c>
      <c r="P197" s="8">
        <v>28.6</v>
      </c>
      <c r="Q197" s="8">
        <v>66.7</v>
      </c>
      <c r="R197" s="8">
        <v>79.2</v>
      </c>
      <c r="S197" s="8">
        <v>54.8</v>
      </c>
      <c r="T197" s="8">
        <v>45.2</v>
      </c>
      <c r="U197" s="8">
        <v>51.6</v>
      </c>
      <c r="V197" s="8">
        <v>57.3</v>
      </c>
      <c r="W197" s="8">
        <v>42.7</v>
      </c>
      <c r="X197" t="str">
        <f>VLOOKUP(E197,'Transform table'!A:B,2,0)</f>
        <v>Kristiansund BK</v>
      </c>
      <c r="Y197" t="str">
        <f>VLOOKUP(F197,'Transform table'!A:B,2,0)</f>
        <v>IK Start</v>
      </c>
      <c r="Z197" t="str">
        <f t="shared" si="3"/>
        <v>25/07/2026Kristiansund BKIK Start</v>
      </c>
      <c r="AA197" t="str">
        <f>VLOOKUP($Z197,'oddspedia-matches'!$A:$AD,AA$2,0)</f>
        <v>1 - 2</v>
      </c>
      <c r="AB197" t="str">
        <f>VLOOKUP($Z197,'oddspedia-matches'!$A:$AD,AB$2,0)</f>
        <v>Red</v>
      </c>
      <c r="AC197" t="str">
        <f>VLOOKUP($Z197,'oddspedia-matches'!$A:$AD,AC$2,0)</f>
        <v>Red</v>
      </c>
      <c r="AD197" t="str">
        <f>VLOOKUP($Z197,'oddspedia-matches'!$A:$AD,AD$2,0)</f>
        <v>Green</v>
      </c>
      <c r="AE197" t="str">
        <f>VLOOKUP($Z197,'oddspedia-matches'!$A:$AD,AE$2,0)</f>
        <v>Red</v>
      </c>
      <c r="AF197" t="str">
        <f>VLOOKUP($Z197,'oddspedia-matches'!$A:$AD,AF$2,0)</f>
        <v>Green</v>
      </c>
      <c r="AG197" t="str">
        <f>VLOOKUP($Z197,'oddspedia-matches'!$A:$AD,AG$2,0)</f>
        <v>Green</v>
      </c>
      <c r="AH197" t="str">
        <f>VLOOKUP($Z197,'oddspedia-matches'!$A:$AD,AH$2,0)</f>
        <v>Red</v>
      </c>
      <c r="AI197" t="str">
        <f>VLOOKUP($Z197,'oddspedia-matches'!$A:$AD,AI$2,0)</f>
        <v>Green</v>
      </c>
      <c r="AJ197" t="str">
        <f>VLOOKUP($Z197,'oddspedia-matches'!$A:$AD,AJ$2,0)</f>
        <v>Red</v>
      </c>
      <c r="AK197" t="str">
        <f>VLOOKUP($Z197,'oddspedia-matches'!$A:$AD,AK$2,0)</f>
        <v>Green</v>
      </c>
      <c r="AL197" t="str">
        <f>VLOOKUP($Z197,'oddspedia-matches'!$A:$AD,AL$2,0)</f>
        <v>Green</v>
      </c>
      <c r="AM197" t="str">
        <f>VLOOKUP($Z197,'oddspedia-matches'!$A:$AD,AM$2,0)</f>
        <v>Green</v>
      </c>
      <c r="AN197" t="str">
        <f>VLOOKUP($Z197,'oddspedia-matches'!$A:$AD,AN$2,0)</f>
        <v>Red</v>
      </c>
      <c r="AO197" t="str">
        <f>VLOOKUP($Z197,'oddspedia-matches'!$A:$AD,AO$2,0)</f>
        <v>Green</v>
      </c>
      <c r="AP197" t="str">
        <f>VLOOKUP($Z197,'oddspedia-matches'!$A:$AD,AP$2,0)</f>
        <v>Green</v>
      </c>
      <c r="AQ197" t="str">
        <f>VLOOKUP($Z197,'oddspedia-matches'!$A:$AD,AQ$2,0)</f>
        <v>Red</v>
      </c>
    </row>
    <row r="198" spans="2:43" x14ac:dyDescent="0.25">
      <c r="B198" s="9" t="s">
        <v>584</v>
      </c>
      <c r="C198" s="7" t="s">
        <v>490</v>
      </c>
      <c r="D198" s="20">
        <v>0.5</v>
      </c>
      <c r="E198" s="7" t="s">
        <v>615</v>
      </c>
      <c r="F198" s="7" t="s">
        <v>616</v>
      </c>
      <c r="G198" s="21"/>
      <c r="H198" s="7">
        <v>46.8</v>
      </c>
      <c r="I198" s="7">
        <v>28</v>
      </c>
      <c r="J198" s="7">
        <v>25.2</v>
      </c>
      <c r="K198" s="7">
        <v>74.8</v>
      </c>
      <c r="L198" s="7">
        <v>53.2</v>
      </c>
      <c r="M198" s="7">
        <v>72</v>
      </c>
      <c r="N198" s="7">
        <v>37.9</v>
      </c>
      <c r="O198" s="7">
        <v>48.5</v>
      </c>
      <c r="P198" s="7">
        <v>13.6</v>
      </c>
      <c r="Q198" s="7">
        <v>59.7</v>
      </c>
      <c r="R198" s="7">
        <v>74.8</v>
      </c>
      <c r="S198" s="7">
        <v>48.7</v>
      </c>
      <c r="T198" s="7">
        <v>51.3</v>
      </c>
      <c r="U198" s="7">
        <v>57.4</v>
      </c>
      <c r="V198" s="7">
        <v>53.1</v>
      </c>
      <c r="W198" s="7">
        <v>46.9</v>
      </c>
      <c r="X198" t="str">
        <f>VLOOKUP(E198,'Transform table'!A:B,2,0)</f>
        <v>Aktobe</v>
      </c>
      <c r="Y198" t="str">
        <f>VLOOKUP(F198,'Transform table'!A:B,2,0)</f>
        <v>Okzhetpes</v>
      </c>
      <c r="Z198" t="str">
        <f t="shared" si="3"/>
        <v>25/07/2026AktobeOkzhetpes</v>
      </c>
      <c r="AA198" t="str">
        <f>VLOOKUP($Z198,'oddspedia-matches'!$A:$AD,AA$2,0)</f>
        <v>2 - 1</v>
      </c>
      <c r="AB198" t="str">
        <f>VLOOKUP($Z198,'oddspedia-matches'!$A:$AD,AB$2,0)</f>
        <v>Green</v>
      </c>
      <c r="AC198" t="str">
        <f>VLOOKUP($Z198,'oddspedia-matches'!$A:$AD,AC$2,0)</f>
        <v>Red</v>
      </c>
      <c r="AD198" t="str">
        <f>VLOOKUP($Z198,'oddspedia-matches'!$A:$AD,AD$2,0)</f>
        <v>Red</v>
      </c>
      <c r="AE198" t="str">
        <f>VLOOKUP($Z198,'oddspedia-matches'!$A:$AD,AE$2,0)</f>
        <v>Green</v>
      </c>
      <c r="AF198" t="str">
        <f>VLOOKUP($Z198,'oddspedia-matches'!$A:$AD,AF$2,0)</f>
        <v>Red</v>
      </c>
      <c r="AG198" t="str">
        <f>VLOOKUP($Z198,'oddspedia-matches'!$A:$AD,AG$2,0)</f>
        <v>Green</v>
      </c>
      <c r="AH198" t="str">
        <f>VLOOKUP($Z198,'oddspedia-matches'!$A:$AD,AH$2,0)</f>
        <v>Green</v>
      </c>
      <c r="AI198" t="str">
        <f>VLOOKUP($Z198,'oddspedia-matches'!$A:$AD,AI$2,0)</f>
        <v>Red</v>
      </c>
      <c r="AJ198" t="str">
        <f>VLOOKUP($Z198,'oddspedia-matches'!$A:$AD,AJ$2,0)</f>
        <v>Red</v>
      </c>
      <c r="AK198" t="str">
        <f>VLOOKUP($Z198,'oddspedia-matches'!$A:$AD,AK$2,0)</f>
        <v>Green</v>
      </c>
      <c r="AL198" t="str">
        <f>VLOOKUP($Z198,'oddspedia-matches'!$A:$AD,AL$2,0)</f>
        <v>Green</v>
      </c>
      <c r="AM198" t="str">
        <f>VLOOKUP($Z198,'oddspedia-matches'!$A:$AD,AM$2,0)</f>
        <v>Green</v>
      </c>
      <c r="AN198" t="str">
        <f>VLOOKUP($Z198,'oddspedia-matches'!$A:$AD,AN$2,0)</f>
        <v>Red</v>
      </c>
      <c r="AO198" t="str">
        <f>VLOOKUP($Z198,'oddspedia-matches'!$A:$AD,AO$2,0)</f>
        <v>Green</v>
      </c>
      <c r="AP198" t="str">
        <f>VLOOKUP($Z198,'oddspedia-matches'!$A:$AD,AP$2,0)</f>
        <v>Green</v>
      </c>
      <c r="AQ198" t="str">
        <f>VLOOKUP($Z198,'oddspedia-matches'!$A:$AD,AQ$2,0)</f>
        <v>Red</v>
      </c>
    </row>
    <row r="199" spans="2:43" x14ac:dyDescent="0.25">
      <c r="B199" s="17" t="s">
        <v>448</v>
      </c>
      <c r="C199" s="8" t="s">
        <v>490</v>
      </c>
      <c r="D199" s="18">
        <v>0.5</v>
      </c>
      <c r="E199" s="8" t="s">
        <v>617</v>
      </c>
      <c r="F199" s="8" t="s">
        <v>618</v>
      </c>
      <c r="G199" s="19"/>
      <c r="H199" s="8">
        <v>44.8</v>
      </c>
      <c r="I199" s="8">
        <v>30</v>
      </c>
      <c r="J199" s="8">
        <v>25.3</v>
      </c>
      <c r="K199" s="8">
        <v>74.7</v>
      </c>
      <c r="L199" s="8">
        <v>55.2</v>
      </c>
      <c r="M199" s="8">
        <v>70</v>
      </c>
      <c r="N199" s="8">
        <v>26.8</v>
      </c>
      <c r="O199" s="8">
        <v>50.8</v>
      </c>
      <c r="P199" s="8">
        <v>22.5</v>
      </c>
      <c r="Q199" s="8">
        <v>58.7</v>
      </c>
      <c r="R199" s="8">
        <v>68.599999999999994</v>
      </c>
      <c r="S199" s="8">
        <v>40.9</v>
      </c>
      <c r="T199" s="8">
        <v>59.1</v>
      </c>
      <c r="U199" s="8">
        <v>64.7</v>
      </c>
      <c r="V199" s="8">
        <v>47.2</v>
      </c>
      <c r="W199" s="8">
        <v>52.8</v>
      </c>
      <c r="X199" t="str">
        <f>VLOOKUP(E199,'Transform table'!A:B,2,0)</f>
        <v>PK-35 VJS</v>
      </c>
      <c r="Y199" t="str">
        <f>VLOOKUP(F199,'Transform table'!A:B,2,0)</f>
        <v>Jippo</v>
      </c>
      <c r="Z199" t="str">
        <f t="shared" si="3"/>
        <v>25/07/2026PK-35 VJSJippo</v>
      </c>
      <c r="AA199" t="str">
        <f>VLOOKUP($Z199,'oddspedia-matches'!$A:$AD,AA$2,0)</f>
        <v>1 - 1</v>
      </c>
      <c r="AB199" t="str">
        <f>VLOOKUP($Z199,'oddspedia-matches'!$A:$AD,AB$2,0)</f>
        <v>Red</v>
      </c>
      <c r="AC199" t="str">
        <f>VLOOKUP($Z199,'oddspedia-matches'!$A:$AD,AC$2,0)</f>
        <v>Green</v>
      </c>
      <c r="AD199" t="str">
        <f>VLOOKUP($Z199,'oddspedia-matches'!$A:$AD,AD$2,0)</f>
        <v>Red</v>
      </c>
      <c r="AE199" t="str">
        <f>VLOOKUP($Z199,'oddspedia-matches'!$A:$AD,AE$2,0)</f>
        <v>Green</v>
      </c>
      <c r="AF199" t="str">
        <f>VLOOKUP($Z199,'oddspedia-matches'!$A:$AD,AF$2,0)</f>
        <v>Green</v>
      </c>
      <c r="AG199" t="str">
        <f>VLOOKUP($Z199,'oddspedia-matches'!$A:$AD,AG$2,0)</f>
        <v>Red</v>
      </c>
      <c r="AH199" t="str">
        <f>VLOOKUP($Z199,'oddspedia-matches'!$A:$AD,AH$2,0)</f>
        <v>Red</v>
      </c>
      <c r="AI199" t="str">
        <f>VLOOKUP($Z199,'oddspedia-matches'!$A:$AD,AI$2,0)</f>
        <v>Red</v>
      </c>
      <c r="AJ199" t="str">
        <f>VLOOKUP($Z199,'oddspedia-matches'!$A:$AD,AJ$2,0)</f>
        <v>Green</v>
      </c>
      <c r="AK199" t="str">
        <f>VLOOKUP($Z199,'oddspedia-matches'!$A:$AD,AK$2,0)</f>
        <v>Green</v>
      </c>
      <c r="AL199" t="str">
        <f>VLOOKUP($Z199,'oddspedia-matches'!$A:$AD,AL$2,0)</f>
        <v>Green</v>
      </c>
      <c r="AM199" t="str">
        <f>VLOOKUP($Z199,'oddspedia-matches'!$A:$AD,AM$2,0)</f>
        <v>Red</v>
      </c>
      <c r="AN199" t="str">
        <f>VLOOKUP($Z199,'oddspedia-matches'!$A:$AD,AN$2,0)</f>
        <v>Green</v>
      </c>
      <c r="AO199" t="str">
        <f>VLOOKUP($Z199,'oddspedia-matches'!$A:$AD,AO$2,0)</f>
        <v>Green</v>
      </c>
      <c r="AP199" t="str">
        <f>VLOOKUP($Z199,'oddspedia-matches'!$A:$AD,AP$2,0)</f>
        <v>Green</v>
      </c>
      <c r="AQ199" t="str">
        <f>VLOOKUP($Z199,'oddspedia-matches'!$A:$AD,AQ$2,0)</f>
        <v>Red</v>
      </c>
    </row>
    <row r="200" spans="2:43" x14ac:dyDescent="0.25">
      <c r="B200" s="9" t="s">
        <v>569</v>
      </c>
      <c r="C200" s="7" t="s">
        <v>490</v>
      </c>
      <c r="D200" s="20">
        <v>0.5</v>
      </c>
      <c r="E200" s="7" t="s">
        <v>619</v>
      </c>
      <c r="F200" s="7" t="s">
        <v>620</v>
      </c>
      <c r="G200" s="21"/>
      <c r="H200" s="7">
        <v>22.5</v>
      </c>
      <c r="I200" s="7">
        <v>26.1</v>
      </c>
      <c r="J200" s="7">
        <v>51.5</v>
      </c>
      <c r="K200" s="7">
        <v>48.5</v>
      </c>
      <c r="L200" s="7">
        <v>77.5</v>
      </c>
      <c r="M200" s="7">
        <v>73.900000000000006</v>
      </c>
      <c r="N200" s="7">
        <v>22</v>
      </c>
      <c r="O200" s="7">
        <v>46.8</v>
      </c>
      <c r="P200" s="7">
        <v>31.1</v>
      </c>
      <c r="Q200" s="7">
        <v>64.5</v>
      </c>
      <c r="R200" s="7">
        <v>84</v>
      </c>
      <c r="S200" s="7">
        <v>62.3</v>
      </c>
      <c r="T200" s="7">
        <v>37.700000000000003</v>
      </c>
      <c r="U200" s="7">
        <v>44.2</v>
      </c>
      <c r="V200" s="7">
        <v>62.6</v>
      </c>
      <c r="W200" s="7">
        <v>37.4</v>
      </c>
      <c r="X200" t="str">
        <f>VLOOKUP(E200,'Transform table'!A:B,2,0)</f>
        <v>Rezeknes BJSS</v>
      </c>
      <c r="Y200" t="str">
        <f>VLOOKUP(F200,'Transform table'!A:B,2,0)</f>
        <v>Marupes SC</v>
      </c>
      <c r="Z200" t="str">
        <f t="shared" si="3"/>
        <v>25/07/2026Rezeknes BJSSMarupes SC</v>
      </c>
      <c r="AA200" t="str">
        <f>VLOOKUP($Z200,'oddspedia-matches'!$A:$AD,AA$2,0)</f>
        <v>1 - 2</v>
      </c>
      <c r="AB200" t="str">
        <f>VLOOKUP($Z200,'oddspedia-matches'!$A:$AD,AB$2,0)</f>
        <v>Red</v>
      </c>
      <c r="AC200" t="str">
        <f>VLOOKUP($Z200,'oddspedia-matches'!$A:$AD,AC$2,0)</f>
        <v>Red</v>
      </c>
      <c r="AD200" t="str">
        <f>VLOOKUP($Z200,'oddspedia-matches'!$A:$AD,AD$2,0)</f>
        <v>Green</v>
      </c>
      <c r="AE200" t="str">
        <f>VLOOKUP($Z200,'oddspedia-matches'!$A:$AD,AE$2,0)</f>
        <v>Red</v>
      </c>
      <c r="AF200" t="str">
        <f>VLOOKUP($Z200,'oddspedia-matches'!$A:$AD,AF$2,0)</f>
        <v>Green</v>
      </c>
      <c r="AG200" t="str">
        <f>VLOOKUP($Z200,'oddspedia-matches'!$A:$AD,AG$2,0)</f>
        <v>Green</v>
      </c>
      <c r="AH200" t="str">
        <f>VLOOKUP($Z200,'oddspedia-matches'!$A:$AD,AH$2,0)</f>
        <v>Red</v>
      </c>
      <c r="AI200" t="str">
        <f>VLOOKUP($Z200,'oddspedia-matches'!$A:$AD,AI$2,0)</f>
        <v>Green</v>
      </c>
      <c r="AJ200" t="str">
        <f>VLOOKUP($Z200,'oddspedia-matches'!$A:$AD,AJ$2,0)</f>
        <v>Red</v>
      </c>
      <c r="AK200" t="str">
        <f>VLOOKUP($Z200,'oddspedia-matches'!$A:$AD,AK$2,0)</f>
        <v>Red</v>
      </c>
      <c r="AL200" t="str">
        <f>VLOOKUP($Z200,'oddspedia-matches'!$A:$AD,AL$2,0)</f>
        <v>Green</v>
      </c>
      <c r="AM200" t="str">
        <f>VLOOKUP($Z200,'oddspedia-matches'!$A:$AD,AM$2,0)</f>
        <v>Green</v>
      </c>
      <c r="AN200" t="str">
        <f>VLOOKUP($Z200,'oddspedia-matches'!$A:$AD,AN$2,0)</f>
        <v>Red</v>
      </c>
      <c r="AO200" t="str">
        <f>VLOOKUP($Z200,'oddspedia-matches'!$A:$AD,AO$2,0)</f>
        <v>Green</v>
      </c>
      <c r="AP200" t="str">
        <f>VLOOKUP($Z200,'oddspedia-matches'!$A:$AD,AP$2,0)</f>
        <v>Green</v>
      </c>
      <c r="AQ200" t="str">
        <f>VLOOKUP($Z200,'oddspedia-matches'!$A:$AD,AQ$2,0)</f>
        <v>Red</v>
      </c>
    </row>
    <row r="201" spans="2:43" x14ac:dyDescent="0.25">
      <c r="B201" s="17" t="s">
        <v>450</v>
      </c>
      <c r="C201" s="8" t="s">
        <v>490</v>
      </c>
      <c r="D201" s="18">
        <v>0.5</v>
      </c>
      <c r="E201" s="8" t="s">
        <v>621</v>
      </c>
      <c r="F201" s="8" t="s">
        <v>622</v>
      </c>
      <c r="G201" s="19"/>
      <c r="H201" s="8">
        <v>71.900000000000006</v>
      </c>
      <c r="I201" s="8">
        <v>20.399999999999999</v>
      </c>
      <c r="J201" s="8">
        <v>7.6</v>
      </c>
      <c r="K201" s="8">
        <v>92.4</v>
      </c>
      <c r="L201" s="8">
        <v>28.1</v>
      </c>
      <c r="M201" s="8">
        <v>79.599999999999994</v>
      </c>
      <c r="N201" s="8">
        <v>50.7</v>
      </c>
      <c r="O201" s="8">
        <v>39.1</v>
      </c>
      <c r="P201" s="8">
        <v>10.199999999999999</v>
      </c>
      <c r="Q201" s="8">
        <v>69.8</v>
      </c>
      <c r="R201" s="8">
        <v>75.900000000000006</v>
      </c>
      <c r="S201" s="8">
        <v>50.7</v>
      </c>
      <c r="T201" s="8">
        <v>49.3</v>
      </c>
      <c r="U201" s="8">
        <v>60.8</v>
      </c>
      <c r="V201" s="8">
        <v>39</v>
      </c>
      <c r="W201" s="8">
        <v>61</v>
      </c>
      <c r="X201" t="str">
        <f>VLOOKUP(E201,'Transform table'!A:B,2,0)</f>
        <v>FK Babrungas</v>
      </c>
      <c r="Y201" t="str">
        <f>VLOOKUP(F201,'Transform table'!A:B,2,0)</f>
        <v>Ekranas</v>
      </c>
      <c r="Z201" t="str">
        <f t="shared" si="3"/>
        <v>25/07/2026FK BabrungasEkranas</v>
      </c>
      <c r="AA201" t="str">
        <f>VLOOKUP($Z201,'oddspedia-matches'!$A:$AD,AA$2,0)</f>
        <v>2 - 0</v>
      </c>
      <c r="AB201" t="str">
        <f>VLOOKUP($Z201,'oddspedia-matches'!$A:$AD,AB$2,0)</f>
        <v>Green</v>
      </c>
      <c r="AC201" t="str">
        <f>VLOOKUP($Z201,'oddspedia-matches'!$A:$AD,AC$2,0)</f>
        <v>Red</v>
      </c>
      <c r="AD201" t="str">
        <f>VLOOKUP($Z201,'oddspedia-matches'!$A:$AD,AD$2,0)</f>
        <v>Red</v>
      </c>
      <c r="AE201" t="str">
        <f>VLOOKUP($Z201,'oddspedia-matches'!$A:$AD,AE$2,0)</f>
        <v>Green</v>
      </c>
      <c r="AF201" t="str">
        <f>VLOOKUP($Z201,'oddspedia-matches'!$A:$AD,AF$2,0)</f>
        <v>Red</v>
      </c>
      <c r="AG201" t="str">
        <f>VLOOKUP($Z201,'oddspedia-matches'!$A:$AD,AG$2,0)</f>
        <v>Green</v>
      </c>
      <c r="AH201" t="str">
        <f>VLOOKUP($Z201,'oddspedia-matches'!$A:$AD,AH$2,0)</f>
        <v>Green</v>
      </c>
      <c r="AI201" t="str">
        <f>VLOOKUP($Z201,'oddspedia-matches'!$A:$AD,AI$2,0)</f>
        <v>Red</v>
      </c>
      <c r="AJ201" t="str">
        <f>VLOOKUP($Z201,'oddspedia-matches'!$A:$AD,AJ$2,0)</f>
        <v>Red</v>
      </c>
      <c r="AK201" t="str">
        <f>VLOOKUP($Z201,'oddspedia-matches'!$A:$AD,AK$2,0)</f>
        <v>Green</v>
      </c>
      <c r="AL201" t="str">
        <f>VLOOKUP($Z201,'oddspedia-matches'!$A:$AD,AL$2,0)</f>
        <v>Green</v>
      </c>
      <c r="AM201" t="str">
        <f>VLOOKUP($Z201,'oddspedia-matches'!$A:$AD,AM$2,0)</f>
        <v>Red</v>
      </c>
      <c r="AN201" t="str">
        <f>VLOOKUP($Z201,'oddspedia-matches'!$A:$AD,AN$2,0)</f>
        <v>Green</v>
      </c>
      <c r="AO201" t="str">
        <f>VLOOKUP($Z201,'oddspedia-matches'!$A:$AD,AO$2,0)</f>
        <v>Green</v>
      </c>
      <c r="AP201" t="str">
        <f>VLOOKUP($Z201,'oddspedia-matches'!$A:$AD,AP$2,0)</f>
        <v>Red</v>
      </c>
      <c r="AQ201" t="str">
        <f>VLOOKUP($Z201,'oddspedia-matches'!$A:$AD,AQ$2,0)</f>
        <v>Green</v>
      </c>
    </row>
    <row r="202" spans="2:43" x14ac:dyDescent="0.25">
      <c r="B202" s="9" t="s">
        <v>486</v>
      </c>
      <c r="C202" s="7" t="s">
        <v>490</v>
      </c>
      <c r="D202" s="20">
        <v>0.5</v>
      </c>
      <c r="E202" s="7" t="s">
        <v>623</v>
      </c>
      <c r="F202" s="7" t="s">
        <v>624</v>
      </c>
      <c r="G202" s="21"/>
      <c r="H202" s="7">
        <v>43.4</v>
      </c>
      <c r="I202" s="7">
        <v>29.3</v>
      </c>
      <c r="J202" s="7">
        <v>27.3</v>
      </c>
      <c r="K202" s="7">
        <v>72.7</v>
      </c>
      <c r="L202" s="7">
        <v>56.6</v>
      </c>
      <c r="M202" s="7">
        <v>70.7</v>
      </c>
      <c r="N202" s="7">
        <v>30.1</v>
      </c>
      <c r="O202" s="7">
        <v>44</v>
      </c>
      <c r="P202" s="7">
        <v>25.9</v>
      </c>
      <c r="Q202" s="7">
        <v>68.900000000000006</v>
      </c>
      <c r="R202" s="7">
        <v>72</v>
      </c>
      <c r="S202" s="7">
        <v>44.9</v>
      </c>
      <c r="T202" s="7">
        <v>55.1</v>
      </c>
      <c r="U202" s="7">
        <v>60.7</v>
      </c>
      <c r="V202" s="7">
        <v>50.8</v>
      </c>
      <c r="W202" s="7">
        <v>49.2</v>
      </c>
      <c r="X202" t="str">
        <f>VLOOKUP(E202,'Transform table'!A:B,2,0)</f>
        <v>Central Espanol</v>
      </c>
      <c r="Y202" t="str">
        <f>VLOOKUP(F202,'Transform table'!A:B,2,0)</f>
        <v>Liverpool Montevideo</v>
      </c>
      <c r="Z202" t="str">
        <f t="shared" si="3"/>
        <v>25/07/2026Central EspanolLiverpool Montevideo</v>
      </c>
      <c r="AA202" t="str">
        <f>VLOOKUP($Z202,'oddspedia-matches'!$A:$AD,AA$2,0)</f>
        <v xml:space="preserve"> - </v>
      </c>
      <c r="AB202" t="str">
        <f>VLOOKUP($Z202,'oddspedia-matches'!$A:$AD,AB$2,0)</f>
        <v>Red</v>
      </c>
      <c r="AC202" t="str">
        <f>VLOOKUP($Z202,'oddspedia-matches'!$A:$AD,AC$2,0)</f>
        <v>Green</v>
      </c>
      <c r="AD202" t="str">
        <f>VLOOKUP($Z202,'oddspedia-matches'!$A:$AD,AD$2,0)</f>
        <v>Red</v>
      </c>
      <c r="AE202" t="str">
        <f>VLOOKUP($Z202,'oddspedia-matches'!$A:$AD,AE$2,0)</f>
        <v>Green</v>
      </c>
      <c r="AF202" t="str">
        <f>VLOOKUP($Z202,'oddspedia-matches'!$A:$AD,AF$2,0)</f>
        <v>Green</v>
      </c>
      <c r="AG202" t="str">
        <f>VLOOKUP($Z202,'oddspedia-matches'!$A:$AD,AG$2,0)</f>
        <v>Red</v>
      </c>
      <c r="AH202" t="str">
        <f>VLOOKUP($Z202,'oddspedia-matches'!$A:$AD,AH$2,0)</f>
        <v>Red</v>
      </c>
      <c r="AI202" t="str">
        <f>VLOOKUP($Z202,'oddspedia-matches'!$A:$AD,AI$2,0)</f>
        <v>Green</v>
      </c>
      <c r="AJ202" t="str">
        <f>VLOOKUP($Z202,'oddspedia-matches'!$A:$AD,AJ$2,0)</f>
        <v>Red</v>
      </c>
      <c r="AK202" t="str">
        <f>VLOOKUP($Z202,'oddspedia-matches'!$A:$AD,AK$2,0)</f>
        <v>Red</v>
      </c>
      <c r="AL202" t="str">
        <f>VLOOKUP($Z202,'oddspedia-matches'!$A:$AD,AL$2,0)</f>
        <v>Red</v>
      </c>
      <c r="AM202" t="str">
        <f>VLOOKUP($Z202,'oddspedia-matches'!$A:$AD,AM$2,0)</f>
        <v>Red</v>
      </c>
      <c r="AN202" t="str">
        <f>VLOOKUP($Z202,'oddspedia-matches'!$A:$AD,AN$2,0)</f>
        <v>Green</v>
      </c>
      <c r="AO202" t="str">
        <f>VLOOKUP($Z202,'oddspedia-matches'!$A:$AD,AO$2,0)</f>
        <v>Green</v>
      </c>
      <c r="AP202" t="str">
        <f>VLOOKUP($Z202,'oddspedia-matches'!$A:$AD,AP$2,0)</f>
        <v>Red</v>
      </c>
      <c r="AQ202" t="str">
        <f>VLOOKUP($Z202,'oddspedia-matches'!$A:$AD,AQ$2,0)</f>
        <v>Green</v>
      </c>
    </row>
    <row r="203" spans="2:43" x14ac:dyDescent="0.25">
      <c r="B203" s="17" t="s">
        <v>476</v>
      </c>
      <c r="C203" s="8" t="s">
        <v>490</v>
      </c>
      <c r="D203" s="18">
        <v>0.52083333333333337</v>
      </c>
      <c r="E203" s="8" t="s">
        <v>256</v>
      </c>
      <c r="F203" s="8" t="s">
        <v>625</v>
      </c>
      <c r="G203" s="19"/>
      <c r="H203" s="8">
        <v>36.6</v>
      </c>
      <c r="I203" s="8">
        <v>29.1</v>
      </c>
      <c r="J203" s="8">
        <v>34.299999999999997</v>
      </c>
      <c r="K203" s="8">
        <v>65.7</v>
      </c>
      <c r="L203" s="8">
        <v>63.4</v>
      </c>
      <c r="M203" s="8">
        <v>70.900000000000006</v>
      </c>
      <c r="N203" s="8">
        <v>31.9</v>
      </c>
      <c r="O203" s="8">
        <v>42.8</v>
      </c>
      <c r="P203" s="8">
        <v>25.3</v>
      </c>
      <c r="Q203" s="8">
        <v>70.599999999999994</v>
      </c>
      <c r="R203" s="8">
        <v>75.099999999999994</v>
      </c>
      <c r="S203" s="8">
        <v>49</v>
      </c>
      <c r="T203" s="8">
        <v>51</v>
      </c>
      <c r="U203" s="8">
        <v>56.5</v>
      </c>
      <c r="V203" s="8">
        <v>54.9</v>
      </c>
      <c r="W203" s="8">
        <v>45.1</v>
      </c>
      <c r="X203" t="str">
        <f>VLOOKUP(E203,'Transform table'!A:B,2,0)</f>
        <v>Kalmar</v>
      </c>
      <c r="Y203" t="str">
        <f>VLOOKUP(F203,'Transform table'!A:B,2,0)</f>
        <v>Mjallby</v>
      </c>
      <c r="Z203" t="str">
        <f t="shared" si="3"/>
        <v>25/07/2026KalmarMjallby</v>
      </c>
      <c r="AA203" t="str">
        <f>VLOOKUP($Z203,'oddspedia-matches'!$A:$AD,AA$2,0)</f>
        <v>2 - 1</v>
      </c>
      <c r="AB203" t="str">
        <f>VLOOKUP($Z203,'oddspedia-matches'!$A:$AD,AB$2,0)</f>
        <v>Green</v>
      </c>
      <c r="AC203" t="str">
        <f>VLOOKUP($Z203,'oddspedia-matches'!$A:$AD,AC$2,0)</f>
        <v>Red</v>
      </c>
      <c r="AD203" t="str">
        <f>VLOOKUP($Z203,'oddspedia-matches'!$A:$AD,AD$2,0)</f>
        <v>Red</v>
      </c>
      <c r="AE203" t="str">
        <f>VLOOKUP($Z203,'oddspedia-matches'!$A:$AD,AE$2,0)</f>
        <v>Green</v>
      </c>
      <c r="AF203" t="str">
        <f>VLOOKUP($Z203,'oddspedia-matches'!$A:$AD,AF$2,0)</f>
        <v>Red</v>
      </c>
      <c r="AG203" t="str">
        <f>VLOOKUP($Z203,'oddspedia-matches'!$A:$AD,AG$2,0)</f>
        <v>Green</v>
      </c>
      <c r="AH203" t="str">
        <f>VLOOKUP($Z203,'oddspedia-matches'!$A:$AD,AH$2,0)</f>
        <v>Red</v>
      </c>
      <c r="AI203" t="str">
        <f>VLOOKUP($Z203,'oddspedia-matches'!$A:$AD,AI$2,0)</f>
        <v>Green</v>
      </c>
      <c r="AJ203" t="str">
        <f>VLOOKUP($Z203,'oddspedia-matches'!$A:$AD,AJ$2,0)</f>
        <v>Red</v>
      </c>
      <c r="AK203" t="str">
        <f>VLOOKUP($Z203,'oddspedia-matches'!$A:$AD,AK$2,0)</f>
        <v>Green</v>
      </c>
      <c r="AL203" t="str">
        <f>VLOOKUP($Z203,'oddspedia-matches'!$A:$AD,AL$2,0)</f>
        <v>Green</v>
      </c>
      <c r="AM203" t="str">
        <f>VLOOKUP($Z203,'oddspedia-matches'!$A:$AD,AM$2,0)</f>
        <v>Green</v>
      </c>
      <c r="AN203" t="str">
        <f>VLOOKUP($Z203,'oddspedia-matches'!$A:$AD,AN$2,0)</f>
        <v>Red</v>
      </c>
      <c r="AO203" t="str">
        <f>VLOOKUP($Z203,'oddspedia-matches'!$A:$AD,AO$2,0)</f>
        <v>Green</v>
      </c>
      <c r="AP203" t="str">
        <f>VLOOKUP($Z203,'oddspedia-matches'!$A:$AD,AP$2,0)</f>
        <v>Green</v>
      </c>
      <c r="AQ203" t="str">
        <f>VLOOKUP($Z203,'oddspedia-matches'!$A:$AD,AQ$2,0)</f>
        <v>Red</v>
      </c>
    </row>
    <row r="204" spans="2:43" x14ac:dyDescent="0.25">
      <c r="B204" s="9" t="s">
        <v>626</v>
      </c>
      <c r="C204" s="7" t="s">
        <v>490</v>
      </c>
      <c r="D204" s="20">
        <v>0.54166666666666663</v>
      </c>
      <c r="E204" s="7" t="s">
        <v>627</v>
      </c>
      <c r="F204" s="7" t="s">
        <v>628</v>
      </c>
      <c r="G204" s="21"/>
      <c r="H204" s="7">
        <v>35.700000000000003</v>
      </c>
      <c r="I204" s="7">
        <v>25.6</v>
      </c>
      <c r="J204" s="7">
        <v>38.700000000000003</v>
      </c>
      <c r="K204" s="7">
        <v>61.3</v>
      </c>
      <c r="L204" s="7">
        <v>64.3</v>
      </c>
      <c r="M204" s="7">
        <v>74.400000000000006</v>
      </c>
      <c r="N204" s="7">
        <v>38.5</v>
      </c>
      <c r="O204" s="7">
        <v>32.4</v>
      </c>
      <c r="P204" s="7">
        <v>29.1</v>
      </c>
      <c r="Q204" s="7">
        <v>86.6</v>
      </c>
      <c r="R204" s="7">
        <v>93.3</v>
      </c>
      <c r="S204" s="7">
        <v>80</v>
      </c>
      <c r="T204" s="7">
        <v>20</v>
      </c>
      <c r="U204" s="7">
        <v>24.6</v>
      </c>
      <c r="V204" s="7">
        <v>79</v>
      </c>
      <c r="W204" s="7">
        <v>21</v>
      </c>
      <c r="X204" t="str">
        <f>VLOOKUP(E204,'Transform table'!A:B,2,0)</f>
        <v>Nomme Kalju II</v>
      </c>
      <c r="Y204" t="str">
        <f>VLOOKUP(F204,'Transform table'!A:B,2,0)</f>
        <v>Flora Tallinn II</v>
      </c>
      <c r="Z204" t="str">
        <f t="shared" si="3"/>
        <v>25/07/2026Nomme Kalju IIFlora Tallinn II</v>
      </c>
      <c r="AA204" t="str">
        <f>VLOOKUP($Z204,'oddspedia-matches'!$A:$AD,AA$2,0)</f>
        <v>0 - 5</v>
      </c>
      <c r="AB204" t="str">
        <f>VLOOKUP($Z204,'oddspedia-matches'!$A:$AD,AB$2,0)</f>
        <v>Red</v>
      </c>
      <c r="AC204" t="str">
        <f>VLOOKUP($Z204,'oddspedia-matches'!$A:$AD,AC$2,0)</f>
        <v>Red</v>
      </c>
      <c r="AD204" t="str">
        <f>VLOOKUP($Z204,'oddspedia-matches'!$A:$AD,AD$2,0)</f>
        <v>Green</v>
      </c>
      <c r="AE204" t="str">
        <f>VLOOKUP($Z204,'oddspedia-matches'!$A:$AD,AE$2,0)</f>
        <v>Red</v>
      </c>
      <c r="AF204" t="str">
        <f>VLOOKUP($Z204,'oddspedia-matches'!$A:$AD,AF$2,0)</f>
        <v>Green</v>
      </c>
      <c r="AG204" t="str">
        <f>VLOOKUP($Z204,'oddspedia-matches'!$A:$AD,AG$2,0)</f>
        <v>Green</v>
      </c>
      <c r="AH204" t="str">
        <f>VLOOKUP($Z204,'oddspedia-matches'!$A:$AD,AH$2,0)</f>
        <v>Red</v>
      </c>
      <c r="AI204" t="str">
        <f>VLOOKUP($Z204,'oddspedia-matches'!$A:$AD,AI$2,0)</f>
        <v>Red</v>
      </c>
      <c r="AJ204" t="str">
        <f>VLOOKUP($Z204,'oddspedia-matches'!$A:$AD,AJ$2,0)</f>
        <v>Green</v>
      </c>
      <c r="AK204" t="str">
        <f>VLOOKUP($Z204,'oddspedia-matches'!$A:$AD,AK$2,0)</f>
        <v>Green</v>
      </c>
      <c r="AL204" t="str">
        <f>VLOOKUP($Z204,'oddspedia-matches'!$A:$AD,AL$2,0)</f>
        <v>Green</v>
      </c>
      <c r="AM204" t="str">
        <f>VLOOKUP($Z204,'oddspedia-matches'!$A:$AD,AM$2,0)</f>
        <v>Green</v>
      </c>
      <c r="AN204" t="str">
        <f>VLOOKUP($Z204,'oddspedia-matches'!$A:$AD,AN$2,0)</f>
        <v>Red</v>
      </c>
      <c r="AO204" t="str">
        <f>VLOOKUP($Z204,'oddspedia-matches'!$A:$AD,AO$2,0)</f>
        <v>Red</v>
      </c>
      <c r="AP204" t="str">
        <f>VLOOKUP($Z204,'oddspedia-matches'!$A:$AD,AP$2,0)</f>
        <v>Red</v>
      </c>
      <c r="AQ204" t="str">
        <f>VLOOKUP($Z204,'oddspedia-matches'!$A:$AD,AQ$2,0)</f>
        <v>Green</v>
      </c>
    </row>
    <row r="205" spans="2:43" x14ac:dyDescent="0.25">
      <c r="B205" s="17" t="s">
        <v>478</v>
      </c>
      <c r="C205" s="8" t="s">
        <v>490</v>
      </c>
      <c r="D205" s="18">
        <v>0.54166666666666663</v>
      </c>
      <c r="E205" s="8" t="s">
        <v>629</v>
      </c>
      <c r="F205" s="8" t="s">
        <v>630</v>
      </c>
      <c r="G205" s="19"/>
      <c r="H205" s="8">
        <v>46.4</v>
      </c>
      <c r="I205" s="8">
        <v>25.8</v>
      </c>
      <c r="J205" s="8">
        <v>27.8</v>
      </c>
      <c r="K205" s="8">
        <v>72.2</v>
      </c>
      <c r="L205" s="8">
        <v>53.6</v>
      </c>
      <c r="M205" s="8">
        <v>74.2</v>
      </c>
      <c r="N205" s="8">
        <v>35.4</v>
      </c>
      <c r="O205" s="8">
        <v>40.4</v>
      </c>
      <c r="P205" s="8">
        <v>24.2</v>
      </c>
      <c r="Q205" s="8">
        <v>74.099999999999994</v>
      </c>
      <c r="R205" s="8">
        <v>84.5</v>
      </c>
      <c r="S205" s="8">
        <v>63</v>
      </c>
      <c r="T205" s="8">
        <v>37</v>
      </c>
      <c r="U205" s="8">
        <v>42.9</v>
      </c>
      <c r="V205" s="8">
        <v>64.7</v>
      </c>
      <c r="W205" s="8">
        <v>35.299999999999997</v>
      </c>
      <c r="X205" t="str">
        <f>VLOOKUP(E205,'Transform table'!A:B,2,0)</f>
        <v>Galway FC</v>
      </c>
      <c r="Y205" t="str">
        <f>VLOOKUP(F205,'Transform table'!A:B,2,0)</f>
        <v>Waterford United</v>
      </c>
      <c r="Z205" t="str">
        <f t="shared" si="3"/>
        <v>25/07/2026Galway FCWaterford United</v>
      </c>
      <c r="AA205" t="str">
        <f>VLOOKUP($Z205,'oddspedia-matches'!$A:$AD,AA$2,0)</f>
        <v>0 - 0</v>
      </c>
      <c r="AB205" t="str">
        <f>VLOOKUP($Z205,'oddspedia-matches'!$A:$AD,AB$2,0)</f>
        <v>Red</v>
      </c>
      <c r="AC205" t="str">
        <f>VLOOKUP($Z205,'oddspedia-matches'!$A:$AD,AC$2,0)</f>
        <v>Green</v>
      </c>
      <c r="AD205" t="str">
        <f>VLOOKUP($Z205,'oddspedia-matches'!$A:$AD,AD$2,0)</f>
        <v>Red</v>
      </c>
      <c r="AE205" t="str">
        <f>VLOOKUP($Z205,'oddspedia-matches'!$A:$AD,AE$2,0)</f>
        <v>Green</v>
      </c>
      <c r="AF205" t="str">
        <f>VLOOKUP($Z205,'oddspedia-matches'!$A:$AD,AF$2,0)</f>
        <v>Green</v>
      </c>
      <c r="AG205" t="str">
        <f>VLOOKUP($Z205,'oddspedia-matches'!$A:$AD,AG$2,0)</f>
        <v>Red</v>
      </c>
      <c r="AH205" t="str">
        <f>VLOOKUP($Z205,'oddspedia-matches'!$A:$AD,AH$2,0)</f>
        <v>Red</v>
      </c>
      <c r="AI205" t="str">
        <f>VLOOKUP($Z205,'oddspedia-matches'!$A:$AD,AI$2,0)</f>
        <v>Green</v>
      </c>
      <c r="AJ205" t="str">
        <f>VLOOKUP($Z205,'oddspedia-matches'!$A:$AD,AJ$2,0)</f>
        <v>Red</v>
      </c>
      <c r="AK205" t="str">
        <f>VLOOKUP($Z205,'oddspedia-matches'!$A:$AD,AK$2,0)</f>
        <v>Red</v>
      </c>
      <c r="AL205" t="str">
        <f>VLOOKUP($Z205,'oddspedia-matches'!$A:$AD,AL$2,0)</f>
        <v>Red</v>
      </c>
      <c r="AM205" t="str">
        <f>VLOOKUP($Z205,'oddspedia-matches'!$A:$AD,AM$2,0)</f>
        <v>Red</v>
      </c>
      <c r="AN205" t="str">
        <f>VLOOKUP($Z205,'oddspedia-matches'!$A:$AD,AN$2,0)</f>
        <v>Green</v>
      </c>
      <c r="AO205" t="str">
        <f>VLOOKUP($Z205,'oddspedia-matches'!$A:$AD,AO$2,0)</f>
        <v>Green</v>
      </c>
      <c r="AP205" t="str">
        <f>VLOOKUP($Z205,'oddspedia-matches'!$A:$AD,AP$2,0)</f>
        <v>Red</v>
      </c>
      <c r="AQ205" t="str">
        <f>VLOOKUP($Z205,'oddspedia-matches'!$A:$AD,AQ$2,0)</f>
        <v>Green</v>
      </c>
    </row>
    <row r="206" spans="2:43" x14ac:dyDescent="0.25">
      <c r="B206" s="9" t="s">
        <v>480</v>
      </c>
      <c r="C206" s="7" t="s">
        <v>490</v>
      </c>
      <c r="D206" s="20">
        <v>0.54166666666666663</v>
      </c>
      <c r="E206" s="7" t="s">
        <v>631</v>
      </c>
      <c r="F206" s="7" t="s">
        <v>632</v>
      </c>
      <c r="G206" s="21"/>
      <c r="H206" s="7">
        <v>49.8</v>
      </c>
      <c r="I206" s="7">
        <v>25.1</v>
      </c>
      <c r="J206" s="7">
        <v>25.1</v>
      </c>
      <c r="K206" s="7">
        <v>74.900000000000006</v>
      </c>
      <c r="L206" s="7">
        <v>50.2</v>
      </c>
      <c r="M206" s="7">
        <v>74.900000000000006</v>
      </c>
      <c r="N206" s="7">
        <v>35.700000000000003</v>
      </c>
      <c r="O206" s="7">
        <v>39.700000000000003</v>
      </c>
      <c r="P206" s="7">
        <v>24.6</v>
      </c>
      <c r="Q206" s="7">
        <v>75.099999999999994</v>
      </c>
      <c r="R206" s="7">
        <v>86</v>
      </c>
      <c r="S206" s="7">
        <v>65.599999999999994</v>
      </c>
      <c r="T206" s="7">
        <v>34.4</v>
      </c>
      <c r="U206" s="7">
        <v>40.5</v>
      </c>
      <c r="V206" s="7">
        <v>65.900000000000006</v>
      </c>
      <c r="W206" s="7">
        <v>34.1</v>
      </c>
      <c r="X206" t="str">
        <f>VLOOKUP(E206,'Transform table'!A:B,2,0)</f>
        <v>Dalvik/Reynir</v>
      </c>
      <c r="Y206" t="str">
        <f>VLOOKUP(F206,'Transform table'!A:B,2,0)</f>
        <v>Vikingur Olafsvik</v>
      </c>
      <c r="Z206" t="str">
        <f t="shared" si="3"/>
        <v>25/07/2026Dalvik/ReynirVikingur Olafsvik</v>
      </c>
      <c r="AA206" t="str">
        <f>VLOOKUP($Z206,'oddspedia-matches'!$A:$AD,AA$2,0)</f>
        <v>0 - 1</v>
      </c>
      <c r="AB206" t="str">
        <f>VLOOKUP($Z206,'oddspedia-matches'!$A:$AD,AB$2,0)</f>
        <v>Red</v>
      </c>
      <c r="AC206" t="str">
        <f>VLOOKUP($Z206,'oddspedia-matches'!$A:$AD,AC$2,0)</f>
        <v>Red</v>
      </c>
      <c r="AD206" t="str">
        <f>VLOOKUP($Z206,'oddspedia-matches'!$A:$AD,AD$2,0)</f>
        <v>Green</v>
      </c>
      <c r="AE206" t="str">
        <f>VLOOKUP($Z206,'oddspedia-matches'!$A:$AD,AE$2,0)</f>
        <v>Red</v>
      </c>
      <c r="AF206" t="str">
        <f>VLOOKUP($Z206,'oddspedia-matches'!$A:$AD,AF$2,0)</f>
        <v>Green</v>
      </c>
      <c r="AG206" t="str">
        <f>VLOOKUP($Z206,'oddspedia-matches'!$A:$AD,AG$2,0)</f>
        <v>Green</v>
      </c>
      <c r="AH206" t="str">
        <f>VLOOKUP($Z206,'oddspedia-matches'!$A:$AD,AH$2,0)</f>
        <v>Red</v>
      </c>
      <c r="AI206" t="str">
        <f>VLOOKUP($Z206,'oddspedia-matches'!$A:$AD,AI$2,0)</f>
        <v>Green</v>
      </c>
      <c r="AJ206" t="str">
        <f>VLOOKUP($Z206,'oddspedia-matches'!$A:$AD,AJ$2,0)</f>
        <v>Red</v>
      </c>
      <c r="AK206" t="str">
        <f>VLOOKUP($Z206,'oddspedia-matches'!$A:$AD,AK$2,0)</f>
        <v>Red</v>
      </c>
      <c r="AL206" t="str">
        <f>VLOOKUP($Z206,'oddspedia-matches'!$A:$AD,AL$2,0)</f>
        <v>Red</v>
      </c>
      <c r="AM206" t="str">
        <f>VLOOKUP($Z206,'oddspedia-matches'!$A:$AD,AM$2,0)</f>
        <v>Red</v>
      </c>
      <c r="AN206" t="str">
        <f>VLOOKUP($Z206,'oddspedia-matches'!$A:$AD,AN$2,0)</f>
        <v>Green</v>
      </c>
      <c r="AO206" t="str">
        <f>VLOOKUP($Z206,'oddspedia-matches'!$A:$AD,AO$2,0)</f>
        <v>Green</v>
      </c>
      <c r="AP206" t="str">
        <f>VLOOKUP($Z206,'oddspedia-matches'!$A:$AD,AP$2,0)</f>
        <v>Red</v>
      </c>
      <c r="AQ206" t="str">
        <f>VLOOKUP($Z206,'oddspedia-matches'!$A:$AD,AQ$2,0)</f>
        <v>Green</v>
      </c>
    </row>
    <row r="207" spans="2:43" x14ac:dyDescent="0.25">
      <c r="B207" s="17" t="s">
        <v>480</v>
      </c>
      <c r="C207" s="8" t="s">
        <v>490</v>
      </c>
      <c r="D207" s="18">
        <v>0.54166666666666663</v>
      </c>
      <c r="E207" s="8" t="s">
        <v>633</v>
      </c>
      <c r="F207" s="8" t="s">
        <v>634</v>
      </c>
      <c r="G207" s="19"/>
      <c r="H207" s="8">
        <v>49</v>
      </c>
      <c r="I207" s="8">
        <v>26.6</v>
      </c>
      <c r="J207" s="8">
        <v>24.4</v>
      </c>
      <c r="K207" s="8">
        <v>75.599999999999994</v>
      </c>
      <c r="L207" s="8">
        <v>51</v>
      </c>
      <c r="M207" s="8">
        <v>73.400000000000006</v>
      </c>
      <c r="N207" s="8">
        <v>49.6</v>
      </c>
      <c r="O207" s="8">
        <v>27.9</v>
      </c>
      <c r="P207" s="8">
        <v>22.5</v>
      </c>
      <c r="Q207" s="8">
        <v>91.3</v>
      </c>
      <c r="R207" s="8">
        <v>95.8</v>
      </c>
      <c r="S207" s="8">
        <v>86.2</v>
      </c>
      <c r="T207" s="8">
        <v>13.8</v>
      </c>
      <c r="U207" s="8">
        <v>17.899999999999999</v>
      </c>
      <c r="V207" s="8">
        <v>82.8</v>
      </c>
      <c r="W207" s="8">
        <v>17.2</v>
      </c>
      <c r="X207" t="str">
        <f>VLOOKUP(E207,'Transform table'!A:B,2,0)</f>
        <v>Magni</v>
      </c>
      <c r="Y207" t="str">
        <f>VLOOKUP(F207,'Transform table'!A:B,2,0)</f>
        <v>KFG Gardabaer</v>
      </c>
      <c r="Z207" t="str">
        <f t="shared" si="3"/>
        <v>25/07/2026MagniKFG Gardabaer</v>
      </c>
      <c r="AA207" t="str">
        <f>VLOOKUP($Z207,'oddspedia-matches'!$A:$AD,AA$2,0)</f>
        <v>1 - 1</v>
      </c>
      <c r="AB207" t="str">
        <f>VLOOKUP($Z207,'oddspedia-matches'!$A:$AD,AB$2,0)</f>
        <v>Red</v>
      </c>
      <c r="AC207" t="str">
        <f>VLOOKUP($Z207,'oddspedia-matches'!$A:$AD,AC$2,0)</f>
        <v>Green</v>
      </c>
      <c r="AD207" t="str">
        <f>VLOOKUP($Z207,'oddspedia-matches'!$A:$AD,AD$2,0)</f>
        <v>Red</v>
      </c>
      <c r="AE207" t="str">
        <f>VLOOKUP($Z207,'oddspedia-matches'!$A:$AD,AE$2,0)</f>
        <v>Green</v>
      </c>
      <c r="AF207" t="str">
        <f>VLOOKUP($Z207,'oddspedia-matches'!$A:$AD,AF$2,0)</f>
        <v>Green</v>
      </c>
      <c r="AG207" t="str">
        <f>VLOOKUP($Z207,'oddspedia-matches'!$A:$AD,AG$2,0)</f>
        <v>Red</v>
      </c>
      <c r="AH207" t="str">
        <f>VLOOKUP($Z207,'oddspedia-matches'!$A:$AD,AH$2,0)</f>
        <v>Red</v>
      </c>
      <c r="AI207" t="str">
        <f>VLOOKUP($Z207,'oddspedia-matches'!$A:$AD,AI$2,0)</f>
        <v>Green</v>
      </c>
      <c r="AJ207" t="str">
        <f>VLOOKUP($Z207,'oddspedia-matches'!$A:$AD,AJ$2,0)</f>
        <v>Red</v>
      </c>
      <c r="AK207" t="str">
        <f>VLOOKUP($Z207,'oddspedia-matches'!$A:$AD,AK$2,0)</f>
        <v>Red</v>
      </c>
      <c r="AL207" t="str">
        <f>VLOOKUP($Z207,'oddspedia-matches'!$A:$AD,AL$2,0)</f>
        <v>Green</v>
      </c>
      <c r="AM207" t="str">
        <f>VLOOKUP($Z207,'oddspedia-matches'!$A:$AD,AM$2,0)</f>
        <v>Red</v>
      </c>
      <c r="AN207" t="str">
        <f>VLOOKUP($Z207,'oddspedia-matches'!$A:$AD,AN$2,0)</f>
        <v>Green</v>
      </c>
      <c r="AO207" t="str">
        <f>VLOOKUP($Z207,'oddspedia-matches'!$A:$AD,AO$2,0)</f>
        <v>Green</v>
      </c>
      <c r="AP207" t="str">
        <f>VLOOKUP($Z207,'oddspedia-matches'!$A:$AD,AP$2,0)</f>
        <v>Green</v>
      </c>
      <c r="AQ207" t="str">
        <f>VLOOKUP($Z207,'oddspedia-matches'!$A:$AD,AQ$2,0)</f>
        <v>Red</v>
      </c>
    </row>
    <row r="208" spans="2:43" x14ac:dyDescent="0.25">
      <c r="B208" s="9" t="s">
        <v>475</v>
      </c>
      <c r="C208" s="7" t="s">
        <v>490</v>
      </c>
      <c r="D208" s="20">
        <v>0.54166666666666663</v>
      </c>
      <c r="E208" s="7" t="s">
        <v>635</v>
      </c>
      <c r="F208" s="7" t="s">
        <v>249</v>
      </c>
      <c r="G208" s="21"/>
      <c r="H208" s="7">
        <v>48.1</v>
      </c>
      <c r="I208" s="7">
        <v>28.2</v>
      </c>
      <c r="J208" s="7">
        <v>23.7</v>
      </c>
      <c r="K208" s="7">
        <v>76.3</v>
      </c>
      <c r="L208" s="7">
        <v>51.9</v>
      </c>
      <c r="M208" s="7">
        <v>71.8</v>
      </c>
      <c r="N208" s="7">
        <v>36</v>
      </c>
      <c r="O208" s="7">
        <v>45.3</v>
      </c>
      <c r="P208" s="7">
        <v>18.7</v>
      </c>
      <c r="Q208" s="7">
        <v>65.599999999999994</v>
      </c>
      <c r="R208" s="7">
        <v>73</v>
      </c>
      <c r="S208" s="7">
        <v>46.3</v>
      </c>
      <c r="T208" s="7">
        <v>53.7</v>
      </c>
      <c r="U208" s="7">
        <v>59.8</v>
      </c>
      <c r="V208" s="7">
        <v>50.8</v>
      </c>
      <c r="W208" s="7">
        <v>49.2</v>
      </c>
      <c r="X208" t="str">
        <f>VLOOKUP(E208,'Transform table'!A:B,2,0)</f>
        <v>Kauno Zalgiris</v>
      </c>
      <c r="Y208" t="str">
        <f>VLOOKUP(F208,'Transform table'!A:B,2,0)</f>
        <v>FK Suduva Marijampole</v>
      </c>
      <c r="Z208" t="str">
        <f t="shared" si="3"/>
        <v>25/07/2026Kauno ZalgirisFK Suduva Marijampole</v>
      </c>
      <c r="AA208" t="str">
        <f>VLOOKUP($Z208,'oddspedia-matches'!$A:$AD,AA$2,0)</f>
        <v xml:space="preserve"> - </v>
      </c>
      <c r="AB208" t="str">
        <f>VLOOKUP($Z208,'oddspedia-matches'!$A:$AD,AB$2,0)</f>
        <v>Red</v>
      </c>
      <c r="AC208" t="str">
        <f>VLOOKUP($Z208,'oddspedia-matches'!$A:$AD,AC$2,0)</f>
        <v>Green</v>
      </c>
      <c r="AD208" t="str">
        <f>VLOOKUP($Z208,'oddspedia-matches'!$A:$AD,AD$2,0)</f>
        <v>Red</v>
      </c>
      <c r="AE208" t="str">
        <f>VLOOKUP($Z208,'oddspedia-matches'!$A:$AD,AE$2,0)</f>
        <v>Green</v>
      </c>
      <c r="AF208" t="str">
        <f>VLOOKUP($Z208,'oddspedia-matches'!$A:$AD,AF$2,0)</f>
        <v>Green</v>
      </c>
      <c r="AG208" t="str">
        <f>VLOOKUP($Z208,'oddspedia-matches'!$A:$AD,AG$2,0)</f>
        <v>Red</v>
      </c>
      <c r="AH208" t="str">
        <f>VLOOKUP($Z208,'oddspedia-matches'!$A:$AD,AH$2,0)</f>
        <v>Red</v>
      </c>
      <c r="AI208" t="str">
        <f>VLOOKUP($Z208,'oddspedia-matches'!$A:$AD,AI$2,0)</f>
        <v>Green</v>
      </c>
      <c r="AJ208" t="str">
        <f>VLOOKUP($Z208,'oddspedia-matches'!$A:$AD,AJ$2,0)</f>
        <v>Red</v>
      </c>
      <c r="AK208" t="str">
        <f>VLOOKUP($Z208,'oddspedia-matches'!$A:$AD,AK$2,0)</f>
        <v>Red</v>
      </c>
      <c r="AL208" t="str">
        <f>VLOOKUP($Z208,'oddspedia-matches'!$A:$AD,AL$2,0)</f>
        <v>Red</v>
      </c>
      <c r="AM208" t="str">
        <f>VLOOKUP($Z208,'oddspedia-matches'!$A:$AD,AM$2,0)</f>
        <v>Red</v>
      </c>
      <c r="AN208" t="str">
        <f>VLOOKUP($Z208,'oddspedia-matches'!$A:$AD,AN$2,0)</f>
        <v>Green</v>
      </c>
      <c r="AO208" t="str">
        <f>VLOOKUP($Z208,'oddspedia-matches'!$A:$AD,AO$2,0)</f>
        <v>Green</v>
      </c>
      <c r="AP208" t="str">
        <f>VLOOKUP($Z208,'oddspedia-matches'!$A:$AD,AP$2,0)</f>
        <v>Red</v>
      </c>
      <c r="AQ208" t="str">
        <f>VLOOKUP($Z208,'oddspedia-matches'!$A:$AD,AQ$2,0)</f>
        <v>Green</v>
      </c>
    </row>
    <row r="209" spans="2:43" x14ac:dyDescent="0.25">
      <c r="B209" s="17" t="s">
        <v>450</v>
      </c>
      <c r="C209" s="8" t="s">
        <v>490</v>
      </c>
      <c r="D209" s="18">
        <v>0.54166666666666663</v>
      </c>
      <c r="E209" s="8" t="s">
        <v>636</v>
      </c>
      <c r="F209" s="8" t="s">
        <v>637</v>
      </c>
      <c r="G209" s="19"/>
      <c r="H209" s="8">
        <v>35.6</v>
      </c>
      <c r="I209" s="8">
        <v>30.7</v>
      </c>
      <c r="J209" s="8">
        <v>33.700000000000003</v>
      </c>
      <c r="K209" s="8">
        <v>66.3</v>
      </c>
      <c r="L209" s="8">
        <v>64.400000000000006</v>
      </c>
      <c r="M209" s="8">
        <v>69.3</v>
      </c>
      <c r="N209" s="8">
        <v>30.3</v>
      </c>
      <c r="O209" s="8">
        <v>42.6</v>
      </c>
      <c r="P209" s="8">
        <v>27.1</v>
      </c>
      <c r="Q209" s="8">
        <v>71.2</v>
      </c>
      <c r="R209" s="8">
        <v>70</v>
      </c>
      <c r="S209" s="8">
        <v>42.5</v>
      </c>
      <c r="T209" s="8">
        <v>57.5</v>
      </c>
      <c r="U209" s="8">
        <v>62.7</v>
      </c>
      <c r="V209" s="8">
        <v>49.8</v>
      </c>
      <c r="W209" s="8">
        <v>50.2</v>
      </c>
      <c r="X209" t="str">
        <f>VLOOKUP(E209,'Transform table'!A:B,2,0)</f>
        <v>Lietava Jonava</v>
      </c>
      <c r="Y209" t="str">
        <f>VLOOKUP(F209,'Transform table'!A:B,2,0)</f>
        <v>Garliava Kaunas</v>
      </c>
      <c r="Z209" t="str">
        <f t="shared" si="3"/>
        <v>25/07/2026Lietava JonavaGarliava Kaunas</v>
      </c>
      <c r="AA209" t="str">
        <f>VLOOKUP($Z209,'oddspedia-matches'!$A:$AD,AA$2,0)</f>
        <v>1 - 0</v>
      </c>
      <c r="AB209" t="str">
        <f>VLOOKUP($Z209,'oddspedia-matches'!$A:$AD,AB$2,0)</f>
        <v>Green</v>
      </c>
      <c r="AC209" t="str">
        <f>VLOOKUP($Z209,'oddspedia-matches'!$A:$AD,AC$2,0)</f>
        <v>Red</v>
      </c>
      <c r="AD209" t="str">
        <f>VLOOKUP($Z209,'oddspedia-matches'!$A:$AD,AD$2,0)</f>
        <v>Red</v>
      </c>
      <c r="AE209" t="str">
        <f>VLOOKUP($Z209,'oddspedia-matches'!$A:$AD,AE$2,0)</f>
        <v>Green</v>
      </c>
      <c r="AF209" t="str">
        <f>VLOOKUP($Z209,'oddspedia-matches'!$A:$AD,AF$2,0)</f>
        <v>Red</v>
      </c>
      <c r="AG209" t="str">
        <f>VLOOKUP($Z209,'oddspedia-matches'!$A:$AD,AG$2,0)</f>
        <v>Green</v>
      </c>
      <c r="AH209" t="str">
        <f>VLOOKUP($Z209,'oddspedia-matches'!$A:$AD,AH$2,0)</f>
        <v>Red</v>
      </c>
      <c r="AI209" t="str">
        <f>VLOOKUP($Z209,'oddspedia-matches'!$A:$AD,AI$2,0)</f>
        <v>Green</v>
      </c>
      <c r="AJ209" t="str">
        <f>VLOOKUP($Z209,'oddspedia-matches'!$A:$AD,AJ$2,0)</f>
        <v>Red</v>
      </c>
      <c r="AK209" t="str">
        <f>VLOOKUP($Z209,'oddspedia-matches'!$A:$AD,AK$2,0)</f>
        <v>Red</v>
      </c>
      <c r="AL209" t="str">
        <f>VLOOKUP($Z209,'oddspedia-matches'!$A:$AD,AL$2,0)</f>
        <v>Red</v>
      </c>
      <c r="AM209" t="str">
        <f>VLOOKUP($Z209,'oddspedia-matches'!$A:$AD,AM$2,0)</f>
        <v>Red</v>
      </c>
      <c r="AN209" t="str">
        <f>VLOOKUP($Z209,'oddspedia-matches'!$A:$AD,AN$2,0)</f>
        <v>Green</v>
      </c>
      <c r="AO209" t="str">
        <f>VLOOKUP($Z209,'oddspedia-matches'!$A:$AD,AO$2,0)</f>
        <v>Green</v>
      </c>
      <c r="AP209" t="str">
        <f>VLOOKUP($Z209,'oddspedia-matches'!$A:$AD,AP$2,0)</f>
        <v>Red</v>
      </c>
      <c r="AQ209" t="str">
        <f>VLOOKUP($Z209,'oddspedia-matches'!$A:$AD,AQ$2,0)</f>
        <v>Green</v>
      </c>
    </row>
    <row r="210" spans="2:43" x14ac:dyDescent="0.25">
      <c r="B210" s="9" t="s">
        <v>638</v>
      </c>
      <c r="C210" s="7" t="s">
        <v>490</v>
      </c>
      <c r="D210" s="20">
        <v>0.54166666666666663</v>
      </c>
      <c r="E210" s="7" t="s">
        <v>639</v>
      </c>
      <c r="F210" s="7" t="s">
        <v>640</v>
      </c>
      <c r="G210" s="21"/>
      <c r="H210" s="7">
        <v>64.099999999999994</v>
      </c>
      <c r="I210" s="7">
        <v>23.2</v>
      </c>
      <c r="J210" s="7">
        <v>12.6</v>
      </c>
      <c r="K210" s="7">
        <v>87.4</v>
      </c>
      <c r="L210" s="7">
        <v>35.9</v>
      </c>
      <c r="M210" s="7">
        <v>76.8</v>
      </c>
      <c r="N210" s="7">
        <v>38.200000000000003</v>
      </c>
      <c r="O210" s="7">
        <v>38.700000000000003</v>
      </c>
      <c r="P210" s="7">
        <v>23.1</v>
      </c>
      <c r="Q210" s="7">
        <v>76.2</v>
      </c>
      <c r="R210" s="7">
        <v>92.1</v>
      </c>
      <c r="S210" s="7">
        <v>77.5</v>
      </c>
      <c r="T210" s="7">
        <v>22.5</v>
      </c>
      <c r="U210" s="7">
        <v>29.7</v>
      </c>
      <c r="V210" s="7">
        <v>68.900000000000006</v>
      </c>
      <c r="W210" s="7">
        <v>31.1</v>
      </c>
      <c r="X210" t="str">
        <f>VLOOKUP(E210,'Transform table'!A:B,2,0)</f>
        <v>Stromsgodset</v>
      </c>
      <c r="Y210" t="str">
        <f>VLOOKUP(F210,'Transform table'!A:B,2,0)</f>
        <v>Lyn</v>
      </c>
      <c r="Z210" t="str">
        <f t="shared" si="3"/>
        <v>25/07/2026StromsgodsetLyn</v>
      </c>
      <c r="AA210" t="str">
        <f>VLOOKUP($Z210,'oddspedia-matches'!$A:$AD,AA$2,0)</f>
        <v>1 - 1</v>
      </c>
      <c r="AB210" t="str">
        <f>VLOOKUP($Z210,'oddspedia-matches'!$A:$AD,AB$2,0)</f>
        <v>Red</v>
      </c>
      <c r="AC210" t="str">
        <f>VLOOKUP($Z210,'oddspedia-matches'!$A:$AD,AC$2,0)</f>
        <v>Green</v>
      </c>
      <c r="AD210" t="str">
        <f>VLOOKUP($Z210,'oddspedia-matches'!$A:$AD,AD$2,0)</f>
        <v>Red</v>
      </c>
      <c r="AE210" t="str">
        <f>VLOOKUP($Z210,'oddspedia-matches'!$A:$AD,AE$2,0)</f>
        <v>Green</v>
      </c>
      <c r="AF210" t="str">
        <f>VLOOKUP($Z210,'oddspedia-matches'!$A:$AD,AF$2,0)</f>
        <v>Green</v>
      </c>
      <c r="AG210" t="str">
        <f>VLOOKUP($Z210,'oddspedia-matches'!$A:$AD,AG$2,0)</f>
        <v>Red</v>
      </c>
      <c r="AH210" t="str">
        <f>VLOOKUP($Z210,'oddspedia-matches'!$A:$AD,AH$2,0)</f>
        <v>Red</v>
      </c>
      <c r="AI210" t="str">
        <f>VLOOKUP($Z210,'oddspedia-matches'!$A:$AD,AI$2,0)</f>
        <v>Green</v>
      </c>
      <c r="AJ210" t="str">
        <f>VLOOKUP($Z210,'oddspedia-matches'!$A:$AD,AJ$2,0)</f>
        <v>Red</v>
      </c>
      <c r="AK210" t="str">
        <f>VLOOKUP($Z210,'oddspedia-matches'!$A:$AD,AK$2,0)</f>
        <v>Red</v>
      </c>
      <c r="AL210" t="str">
        <f>VLOOKUP($Z210,'oddspedia-matches'!$A:$AD,AL$2,0)</f>
        <v>Green</v>
      </c>
      <c r="AM210" t="str">
        <f>VLOOKUP($Z210,'oddspedia-matches'!$A:$AD,AM$2,0)</f>
        <v>Red</v>
      </c>
      <c r="AN210" t="str">
        <f>VLOOKUP($Z210,'oddspedia-matches'!$A:$AD,AN$2,0)</f>
        <v>Green</v>
      </c>
      <c r="AO210" t="str">
        <f>VLOOKUP($Z210,'oddspedia-matches'!$A:$AD,AO$2,0)</f>
        <v>Green</v>
      </c>
      <c r="AP210" t="str">
        <f>VLOOKUP($Z210,'oddspedia-matches'!$A:$AD,AP$2,0)</f>
        <v>Green</v>
      </c>
      <c r="AQ210" t="str">
        <f>VLOOKUP($Z210,'oddspedia-matches'!$A:$AD,AQ$2,0)</f>
        <v>Red</v>
      </c>
    </row>
    <row r="211" spans="2:43" x14ac:dyDescent="0.25">
      <c r="B211" s="17" t="s">
        <v>488</v>
      </c>
      <c r="C211" s="8" t="s">
        <v>490</v>
      </c>
      <c r="D211" s="18">
        <v>0.5625</v>
      </c>
      <c r="E211" s="8" t="s">
        <v>641</v>
      </c>
      <c r="F211" s="8" t="s">
        <v>642</v>
      </c>
      <c r="G211" s="19"/>
      <c r="H211" s="8">
        <v>59.1</v>
      </c>
      <c r="I211" s="8">
        <v>24.2</v>
      </c>
      <c r="J211" s="8">
        <v>16.7</v>
      </c>
      <c r="K211" s="8">
        <v>83.3</v>
      </c>
      <c r="L211" s="8">
        <v>40.9</v>
      </c>
      <c r="M211" s="8">
        <v>75.8</v>
      </c>
      <c r="N211" s="8">
        <v>50.5</v>
      </c>
      <c r="O211" s="8">
        <v>34.200000000000003</v>
      </c>
      <c r="P211" s="8">
        <v>15.4</v>
      </c>
      <c r="Q211" s="8">
        <v>79.5</v>
      </c>
      <c r="R211" s="8">
        <v>80.3</v>
      </c>
      <c r="S211" s="8">
        <v>56.6</v>
      </c>
      <c r="T211" s="8">
        <v>43.4</v>
      </c>
      <c r="U211" s="8">
        <v>51.1</v>
      </c>
      <c r="V211" s="8">
        <v>54.7</v>
      </c>
      <c r="W211" s="8">
        <v>45.3</v>
      </c>
      <c r="X211" t="str">
        <f>VLOOKUP(E211,'Transform table'!A:B,2,0)</f>
        <v>Santiago Wanderers</v>
      </c>
      <c r="Y211" t="str">
        <f>VLOOKUP(F211,'Transform table'!A:B,2,0)</f>
        <v>Union San Felipe</v>
      </c>
      <c r="Z211" t="str">
        <f t="shared" si="3"/>
        <v>25/07/2026Santiago WanderersUnion San Felipe</v>
      </c>
      <c r="AA211" t="str">
        <f>VLOOKUP($Z211,'oddspedia-matches'!$A:$AD,AA$2,0)</f>
        <v>2 - 0</v>
      </c>
      <c r="AB211" t="str">
        <f>VLOOKUP($Z211,'oddspedia-matches'!$A:$AD,AB$2,0)</f>
        <v>Green</v>
      </c>
      <c r="AC211" t="str">
        <f>VLOOKUP($Z211,'oddspedia-matches'!$A:$AD,AC$2,0)</f>
        <v>Red</v>
      </c>
      <c r="AD211" t="str">
        <f>VLOOKUP($Z211,'oddspedia-matches'!$A:$AD,AD$2,0)</f>
        <v>Red</v>
      </c>
      <c r="AE211" t="str">
        <f>VLOOKUP($Z211,'oddspedia-matches'!$A:$AD,AE$2,0)</f>
        <v>Green</v>
      </c>
      <c r="AF211" t="str">
        <f>VLOOKUP($Z211,'oddspedia-matches'!$A:$AD,AF$2,0)</f>
        <v>Red</v>
      </c>
      <c r="AG211" t="str">
        <f>VLOOKUP($Z211,'oddspedia-matches'!$A:$AD,AG$2,0)</f>
        <v>Green</v>
      </c>
      <c r="AH211" t="str">
        <f>VLOOKUP($Z211,'oddspedia-matches'!$A:$AD,AH$2,0)</f>
        <v>Green</v>
      </c>
      <c r="AI211" t="str">
        <f>VLOOKUP($Z211,'oddspedia-matches'!$A:$AD,AI$2,0)</f>
        <v>Red</v>
      </c>
      <c r="AJ211" t="str">
        <f>VLOOKUP($Z211,'oddspedia-matches'!$A:$AD,AJ$2,0)</f>
        <v>Red</v>
      </c>
      <c r="AK211" t="str">
        <f>VLOOKUP($Z211,'oddspedia-matches'!$A:$AD,AK$2,0)</f>
        <v>Green</v>
      </c>
      <c r="AL211" t="str">
        <f>VLOOKUP($Z211,'oddspedia-matches'!$A:$AD,AL$2,0)</f>
        <v>Green</v>
      </c>
      <c r="AM211" t="str">
        <f>VLOOKUP($Z211,'oddspedia-matches'!$A:$AD,AM$2,0)</f>
        <v>Red</v>
      </c>
      <c r="AN211" t="str">
        <f>VLOOKUP($Z211,'oddspedia-matches'!$A:$AD,AN$2,0)</f>
        <v>Green</v>
      </c>
      <c r="AO211" t="str">
        <f>VLOOKUP($Z211,'oddspedia-matches'!$A:$AD,AO$2,0)</f>
        <v>Green</v>
      </c>
      <c r="AP211" t="str">
        <f>VLOOKUP($Z211,'oddspedia-matches'!$A:$AD,AP$2,0)</f>
        <v>Red</v>
      </c>
      <c r="AQ211" t="str">
        <f>VLOOKUP($Z211,'oddspedia-matches'!$A:$AD,AQ$2,0)</f>
        <v>Green</v>
      </c>
    </row>
    <row r="212" spans="2:43" x14ac:dyDescent="0.25">
      <c r="B212" s="9" t="s">
        <v>480</v>
      </c>
      <c r="C212" s="7" t="s">
        <v>490</v>
      </c>
      <c r="D212" s="20">
        <v>0.58333333333333337</v>
      </c>
      <c r="E212" s="7" t="s">
        <v>643</v>
      </c>
      <c r="F212" s="7" t="s">
        <v>644</v>
      </c>
      <c r="G212" s="21"/>
      <c r="H212" s="7">
        <v>52.4</v>
      </c>
      <c r="I212" s="7">
        <v>24.4</v>
      </c>
      <c r="J212" s="7">
        <v>23.2</v>
      </c>
      <c r="K212" s="7">
        <v>76.8</v>
      </c>
      <c r="L212" s="7">
        <v>47.6</v>
      </c>
      <c r="M212" s="7">
        <v>75.599999999999994</v>
      </c>
      <c r="N212" s="7">
        <v>42.5</v>
      </c>
      <c r="O212" s="7">
        <v>35.700000000000003</v>
      </c>
      <c r="P212" s="7">
        <v>21.8</v>
      </c>
      <c r="Q212" s="7">
        <v>80.099999999999994</v>
      </c>
      <c r="R212" s="7">
        <v>89.4</v>
      </c>
      <c r="S212" s="7">
        <v>71.900000000000006</v>
      </c>
      <c r="T212" s="7">
        <v>28.1</v>
      </c>
      <c r="U212" s="7">
        <v>34.1</v>
      </c>
      <c r="V212" s="7">
        <v>70.2</v>
      </c>
      <c r="W212" s="7">
        <v>29.8</v>
      </c>
      <c r="X212" t="str">
        <f>VLOOKUP(E212,'Transform table'!A:B,2,0)</f>
        <v>Kormakur/Hvot</v>
      </c>
      <c r="Y212" t="str">
        <f>VLOOKUP(F212,'Transform table'!A:B,2,0)</f>
        <v>Selfoss</v>
      </c>
      <c r="Z212" t="str">
        <f t="shared" si="3"/>
        <v>25/07/2026Kormakur/HvotSelfoss</v>
      </c>
      <c r="AA212" t="str">
        <f>VLOOKUP($Z212,'oddspedia-matches'!$A:$AD,AA$2,0)</f>
        <v>2 - 5</v>
      </c>
      <c r="AB212" t="str">
        <f>VLOOKUP($Z212,'oddspedia-matches'!$A:$AD,AB$2,0)</f>
        <v>Red</v>
      </c>
      <c r="AC212" t="str">
        <f>VLOOKUP($Z212,'oddspedia-matches'!$A:$AD,AC$2,0)</f>
        <v>Red</v>
      </c>
      <c r="AD212" t="str">
        <f>VLOOKUP($Z212,'oddspedia-matches'!$A:$AD,AD$2,0)</f>
        <v>Green</v>
      </c>
      <c r="AE212" t="str">
        <f>VLOOKUP($Z212,'oddspedia-matches'!$A:$AD,AE$2,0)</f>
        <v>Red</v>
      </c>
      <c r="AF212" t="str">
        <f>VLOOKUP($Z212,'oddspedia-matches'!$A:$AD,AF$2,0)</f>
        <v>Green</v>
      </c>
      <c r="AG212" t="str">
        <f>VLOOKUP($Z212,'oddspedia-matches'!$A:$AD,AG$2,0)</f>
        <v>Green</v>
      </c>
      <c r="AH212" t="str">
        <f>VLOOKUP($Z212,'oddspedia-matches'!$A:$AD,AH$2,0)</f>
        <v>Green</v>
      </c>
      <c r="AI212" t="str">
        <f>VLOOKUP($Z212,'oddspedia-matches'!$A:$AD,AI$2,0)</f>
        <v>Red</v>
      </c>
      <c r="AJ212" t="str">
        <f>VLOOKUP($Z212,'oddspedia-matches'!$A:$AD,AJ$2,0)</f>
        <v>Red</v>
      </c>
      <c r="AK212" t="str">
        <f>VLOOKUP($Z212,'oddspedia-matches'!$A:$AD,AK$2,0)</f>
        <v>Green</v>
      </c>
      <c r="AL212" t="str">
        <f>VLOOKUP($Z212,'oddspedia-matches'!$A:$AD,AL$2,0)</f>
        <v>Green</v>
      </c>
      <c r="AM212" t="str">
        <f>VLOOKUP($Z212,'oddspedia-matches'!$A:$AD,AM$2,0)</f>
        <v>Green</v>
      </c>
      <c r="AN212" t="str">
        <f>VLOOKUP($Z212,'oddspedia-matches'!$A:$AD,AN$2,0)</f>
        <v>Red</v>
      </c>
      <c r="AO212" t="str">
        <f>VLOOKUP($Z212,'oddspedia-matches'!$A:$AD,AO$2,0)</f>
        <v>Red</v>
      </c>
      <c r="AP212" t="str">
        <f>VLOOKUP($Z212,'oddspedia-matches'!$A:$AD,AP$2,0)</f>
        <v>Green</v>
      </c>
      <c r="AQ212" t="str">
        <f>VLOOKUP($Z212,'oddspedia-matches'!$A:$AD,AQ$2,0)</f>
        <v>Red</v>
      </c>
    </row>
    <row r="213" spans="2:43" x14ac:dyDescent="0.25">
      <c r="B213" s="17" t="s">
        <v>470</v>
      </c>
      <c r="C213" s="8" t="s">
        <v>490</v>
      </c>
      <c r="D213" s="18">
        <v>0.61458333333333337</v>
      </c>
      <c r="E213" s="8" t="s">
        <v>645</v>
      </c>
      <c r="F213" s="8" t="s">
        <v>646</v>
      </c>
      <c r="G213" s="19"/>
      <c r="H213" s="8">
        <v>21.6</v>
      </c>
      <c r="I213" s="8">
        <v>34.799999999999997</v>
      </c>
      <c r="J213" s="8">
        <v>43.6</v>
      </c>
      <c r="K213" s="8">
        <v>56.4</v>
      </c>
      <c r="L213" s="8">
        <v>78.400000000000006</v>
      </c>
      <c r="M213" s="8">
        <v>65.2</v>
      </c>
      <c r="N213" s="8">
        <v>18.3</v>
      </c>
      <c r="O213" s="8">
        <v>55.3</v>
      </c>
      <c r="P213" s="8">
        <v>26.4</v>
      </c>
      <c r="Q213" s="8">
        <v>52.1</v>
      </c>
      <c r="R213" s="8">
        <v>56.3</v>
      </c>
      <c r="S213" s="8">
        <v>28.1</v>
      </c>
      <c r="T213" s="8">
        <v>71.900000000000006</v>
      </c>
      <c r="U213" s="8">
        <v>76.7</v>
      </c>
      <c r="V213" s="8">
        <v>35.799999999999997</v>
      </c>
      <c r="W213" s="8">
        <v>64.2</v>
      </c>
      <c r="X213" t="str">
        <f>VLOOKUP(E213,'Transform table'!A:B,2,0)</f>
        <v>Estudiantes Rio Cuarto</v>
      </c>
      <c r="Y213" t="str">
        <f>VLOOKUP(F213,'Transform table'!A:B,2,0)</f>
        <v>Club Atletico Tigre</v>
      </c>
      <c r="Z213" t="str">
        <f t="shared" si="3"/>
        <v>25/07/2026Estudiantes Rio CuartoClub Atletico Tigre</v>
      </c>
      <c r="AA213" t="str">
        <f>VLOOKUP($Z213,'oddspedia-matches'!$A:$AD,AA$2,0)</f>
        <v>1 - 0</v>
      </c>
      <c r="AB213" t="str">
        <f>VLOOKUP($Z213,'oddspedia-matches'!$A:$AD,AB$2,0)</f>
        <v>Green</v>
      </c>
      <c r="AC213" t="str">
        <f>VLOOKUP($Z213,'oddspedia-matches'!$A:$AD,AC$2,0)</f>
        <v>Red</v>
      </c>
      <c r="AD213" t="str">
        <f>VLOOKUP($Z213,'oddspedia-matches'!$A:$AD,AD$2,0)</f>
        <v>Red</v>
      </c>
      <c r="AE213" t="str">
        <f>VLOOKUP($Z213,'oddspedia-matches'!$A:$AD,AE$2,0)</f>
        <v>Green</v>
      </c>
      <c r="AF213" t="str">
        <f>VLOOKUP($Z213,'oddspedia-matches'!$A:$AD,AF$2,0)</f>
        <v>Red</v>
      </c>
      <c r="AG213" t="str">
        <f>VLOOKUP($Z213,'oddspedia-matches'!$A:$AD,AG$2,0)</f>
        <v>Green</v>
      </c>
      <c r="AH213" t="str">
        <f>VLOOKUP($Z213,'oddspedia-matches'!$A:$AD,AH$2,0)</f>
        <v>Red</v>
      </c>
      <c r="AI213" t="str">
        <f>VLOOKUP($Z213,'oddspedia-matches'!$A:$AD,AI$2,0)</f>
        <v>Green</v>
      </c>
      <c r="AJ213" t="str">
        <f>VLOOKUP($Z213,'oddspedia-matches'!$A:$AD,AJ$2,0)</f>
        <v>Red</v>
      </c>
      <c r="AK213" t="str">
        <f>VLOOKUP($Z213,'oddspedia-matches'!$A:$AD,AK$2,0)</f>
        <v>Red</v>
      </c>
      <c r="AL213" t="str">
        <f>VLOOKUP($Z213,'oddspedia-matches'!$A:$AD,AL$2,0)</f>
        <v>Red</v>
      </c>
      <c r="AM213" t="str">
        <f>VLOOKUP($Z213,'oddspedia-matches'!$A:$AD,AM$2,0)</f>
        <v>Red</v>
      </c>
      <c r="AN213" t="str">
        <f>VLOOKUP($Z213,'oddspedia-matches'!$A:$AD,AN$2,0)</f>
        <v>Green</v>
      </c>
      <c r="AO213" t="str">
        <f>VLOOKUP($Z213,'oddspedia-matches'!$A:$AD,AO$2,0)</f>
        <v>Green</v>
      </c>
      <c r="AP213" t="str">
        <f>VLOOKUP($Z213,'oddspedia-matches'!$A:$AD,AP$2,0)</f>
        <v>Red</v>
      </c>
      <c r="AQ213" t="str">
        <f>VLOOKUP($Z213,'oddspedia-matches'!$A:$AD,AQ$2,0)</f>
        <v>Green</v>
      </c>
    </row>
    <row r="214" spans="2:43" x14ac:dyDescent="0.25">
      <c r="B214" s="9" t="s">
        <v>647</v>
      </c>
      <c r="C214" s="7" t="s">
        <v>490</v>
      </c>
      <c r="D214" s="20">
        <v>0.625</v>
      </c>
      <c r="E214" s="7" t="s">
        <v>648</v>
      </c>
      <c r="F214" s="7" t="s">
        <v>649</v>
      </c>
      <c r="G214" s="21"/>
      <c r="H214" s="7">
        <v>37.5</v>
      </c>
      <c r="I214" s="7">
        <v>36.6</v>
      </c>
      <c r="J214" s="7">
        <v>25.9</v>
      </c>
      <c r="K214" s="7">
        <v>74.099999999999994</v>
      </c>
      <c r="L214" s="7">
        <v>62.5</v>
      </c>
      <c r="M214" s="7">
        <v>63.4</v>
      </c>
      <c r="N214" s="7">
        <v>25.5</v>
      </c>
      <c r="O214" s="7">
        <v>53.6</v>
      </c>
      <c r="P214" s="7">
        <v>20.8</v>
      </c>
      <c r="Q214" s="7">
        <v>54.5</v>
      </c>
      <c r="R214" s="7">
        <v>50.8</v>
      </c>
      <c r="S214" s="7">
        <v>23.3</v>
      </c>
      <c r="T214" s="7">
        <v>76.7</v>
      </c>
      <c r="U214" s="7">
        <v>80.5</v>
      </c>
      <c r="V214" s="7">
        <v>32.700000000000003</v>
      </c>
      <c r="W214" s="7">
        <v>67.3</v>
      </c>
      <c r="X214" t="str">
        <f>VLOOKUP(E214,'Transform table'!A:B,2,0)</f>
        <v>Estudiantes de BA</v>
      </c>
      <c r="Y214" t="str">
        <f>VLOOKUP(F214,'Transform table'!A:B,2,0)</f>
        <v>Ciudad de Bolivar</v>
      </c>
      <c r="Z214" t="str">
        <f t="shared" si="3"/>
        <v>25/07/2026Estudiantes de BACiudad de Bolivar</v>
      </c>
      <c r="AA214" t="str">
        <f>VLOOKUP($Z214,'oddspedia-matches'!$A:$AD,AA$2,0)</f>
        <v>1 - 2</v>
      </c>
      <c r="AB214" t="str">
        <f>VLOOKUP($Z214,'oddspedia-matches'!$A:$AD,AB$2,0)</f>
        <v>Red</v>
      </c>
      <c r="AC214" t="str">
        <f>VLOOKUP($Z214,'oddspedia-matches'!$A:$AD,AC$2,0)</f>
        <v>Red</v>
      </c>
      <c r="AD214" t="str">
        <f>VLOOKUP($Z214,'oddspedia-matches'!$A:$AD,AD$2,0)</f>
        <v>Green</v>
      </c>
      <c r="AE214" t="str">
        <f>VLOOKUP($Z214,'oddspedia-matches'!$A:$AD,AE$2,0)</f>
        <v>Red</v>
      </c>
      <c r="AF214" t="str">
        <f>VLOOKUP($Z214,'oddspedia-matches'!$A:$AD,AF$2,0)</f>
        <v>Green</v>
      </c>
      <c r="AG214" t="str">
        <f>VLOOKUP($Z214,'oddspedia-matches'!$A:$AD,AG$2,0)</f>
        <v>Green</v>
      </c>
      <c r="AH214" t="str">
        <f>VLOOKUP($Z214,'oddspedia-matches'!$A:$AD,AH$2,0)</f>
        <v>Red</v>
      </c>
      <c r="AI214" t="str">
        <f>VLOOKUP($Z214,'oddspedia-matches'!$A:$AD,AI$2,0)</f>
        <v>Red</v>
      </c>
      <c r="AJ214" t="str">
        <f>VLOOKUP($Z214,'oddspedia-matches'!$A:$AD,AJ$2,0)</f>
        <v>Green</v>
      </c>
      <c r="AK214" t="str">
        <f>VLOOKUP($Z214,'oddspedia-matches'!$A:$AD,AK$2,0)</f>
        <v>Green</v>
      </c>
      <c r="AL214" t="str">
        <f>VLOOKUP($Z214,'oddspedia-matches'!$A:$AD,AL$2,0)</f>
        <v>Green</v>
      </c>
      <c r="AM214" t="str">
        <f>VLOOKUP($Z214,'oddspedia-matches'!$A:$AD,AM$2,0)</f>
        <v>Green</v>
      </c>
      <c r="AN214" t="str">
        <f>VLOOKUP($Z214,'oddspedia-matches'!$A:$AD,AN$2,0)</f>
        <v>Red</v>
      </c>
      <c r="AO214" t="str">
        <f>VLOOKUP($Z214,'oddspedia-matches'!$A:$AD,AO$2,0)</f>
        <v>Green</v>
      </c>
      <c r="AP214" t="str">
        <f>VLOOKUP($Z214,'oddspedia-matches'!$A:$AD,AP$2,0)</f>
        <v>Green</v>
      </c>
      <c r="AQ214" t="str">
        <f>VLOOKUP($Z214,'oddspedia-matches'!$A:$AD,AQ$2,0)</f>
        <v>Red</v>
      </c>
    </row>
    <row r="215" spans="2:43" x14ac:dyDescent="0.25">
      <c r="B215" s="17" t="s">
        <v>650</v>
      </c>
      <c r="C215" s="8" t="s">
        <v>490</v>
      </c>
      <c r="D215" s="18">
        <v>0.625</v>
      </c>
      <c r="E215" s="8" t="s">
        <v>651</v>
      </c>
      <c r="F215" s="8" t="s">
        <v>652</v>
      </c>
      <c r="G215" s="19"/>
      <c r="H215" s="8">
        <v>37.5</v>
      </c>
      <c r="I215" s="8">
        <v>32.6</v>
      </c>
      <c r="J215" s="8">
        <v>29.9</v>
      </c>
      <c r="K215" s="8">
        <v>70.099999999999994</v>
      </c>
      <c r="L215" s="8">
        <v>62.5</v>
      </c>
      <c r="M215" s="8">
        <v>67.400000000000006</v>
      </c>
      <c r="N215" s="8">
        <v>30</v>
      </c>
      <c r="O215" s="8">
        <v>49.3</v>
      </c>
      <c r="P215" s="8">
        <v>20.8</v>
      </c>
      <c r="Q215" s="8">
        <v>60.6</v>
      </c>
      <c r="R215" s="8">
        <v>63.1</v>
      </c>
      <c r="S215" s="8">
        <v>34.700000000000003</v>
      </c>
      <c r="T215" s="8">
        <v>65.3</v>
      </c>
      <c r="U215" s="8">
        <v>70.099999999999994</v>
      </c>
      <c r="V215" s="8">
        <v>43.2</v>
      </c>
      <c r="W215" s="8">
        <v>56.8</v>
      </c>
      <c r="X215" t="e">
        <f>VLOOKUP(E215,'Transform table'!A:B,2,0)</f>
        <v>#N/A</v>
      </c>
      <c r="Y215" t="e">
        <f>VLOOKUP(F215,'Transform table'!A:B,2,0)</f>
        <v>#N/A</v>
      </c>
      <c r="Z215" t="e">
        <f t="shared" si="3"/>
        <v>#N/A</v>
      </c>
      <c r="AA215" t="e">
        <f>VLOOKUP($Z215,'oddspedia-matches'!$A:$AD,AA$2,0)</f>
        <v>#N/A</v>
      </c>
      <c r="AB215" t="e">
        <f>VLOOKUP($Z215,'oddspedia-matches'!$A:$AD,AB$2,0)</f>
        <v>#N/A</v>
      </c>
      <c r="AC215" t="e">
        <f>VLOOKUP($Z215,'oddspedia-matches'!$A:$AD,AC$2,0)</f>
        <v>#N/A</v>
      </c>
      <c r="AD215" t="e">
        <f>VLOOKUP($Z215,'oddspedia-matches'!$A:$AD,AD$2,0)</f>
        <v>#N/A</v>
      </c>
      <c r="AE215" t="e">
        <f>VLOOKUP($Z215,'oddspedia-matches'!$A:$AD,AE$2,0)</f>
        <v>#N/A</v>
      </c>
      <c r="AF215" t="e">
        <f>VLOOKUP($Z215,'oddspedia-matches'!$A:$AD,AF$2,0)</f>
        <v>#N/A</v>
      </c>
      <c r="AG215" t="e">
        <f>VLOOKUP($Z215,'oddspedia-matches'!$A:$AD,AG$2,0)</f>
        <v>#N/A</v>
      </c>
      <c r="AH215" t="e">
        <f>VLOOKUP($Z215,'oddspedia-matches'!$A:$AD,AH$2,0)</f>
        <v>#N/A</v>
      </c>
      <c r="AI215" t="e">
        <f>VLOOKUP($Z215,'oddspedia-matches'!$A:$AD,AI$2,0)</f>
        <v>#N/A</v>
      </c>
      <c r="AJ215" t="e">
        <f>VLOOKUP($Z215,'oddspedia-matches'!$A:$AD,AJ$2,0)</f>
        <v>#N/A</v>
      </c>
      <c r="AK215" t="e">
        <f>VLOOKUP($Z215,'oddspedia-matches'!$A:$AD,AK$2,0)</f>
        <v>#N/A</v>
      </c>
      <c r="AL215" t="e">
        <f>VLOOKUP($Z215,'oddspedia-matches'!$A:$AD,AL$2,0)</f>
        <v>#N/A</v>
      </c>
      <c r="AM215" t="e">
        <f>VLOOKUP($Z215,'oddspedia-matches'!$A:$AD,AM$2,0)</f>
        <v>#N/A</v>
      </c>
      <c r="AN215" t="e">
        <f>VLOOKUP($Z215,'oddspedia-matches'!$A:$AD,AN$2,0)</f>
        <v>#N/A</v>
      </c>
      <c r="AO215" t="e">
        <f>VLOOKUP($Z215,'oddspedia-matches'!$A:$AD,AO$2,0)</f>
        <v>#N/A</v>
      </c>
      <c r="AP215" t="e">
        <f>VLOOKUP($Z215,'oddspedia-matches'!$A:$AD,AP$2,0)</f>
        <v>#N/A</v>
      </c>
      <c r="AQ215" t="e">
        <f>VLOOKUP($Z215,'oddspedia-matches'!$A:$AD,AQ$2,0)</f>
        <v>#N/A</v>
      </c>
    </row>
    <row r="216" spans="2:43" x14ac:dyDescent="0.25">
      <c r="B216" s="9" t="s">
        <v>650</v>
      </c>
      <c r="C216" s="7" t="s">
        <v>490</v>
      </c>
      <c r="D216" s="20">
        <v>0.625</v>
      </c>
      <c r="E216" s="7" t="s">
        <v>653</v>
      </c>
      <c r="F216" s="7" t="s">
        <v>654</v>
      </c>
      <c r="G216" s="21"/>
      <c r="H216" s="7">
        <v>31.3</v>
      </c>
      <c r="I216" s="7">
        <v>39.1</v>
      </c>
      <c r="J216" s="7">
        <v>29.7</v>
      </c>
      <c r="K216" s="7">
        <v>70.3</v>
      </c>
      <c r="L216" s="7">
        <v>68.7</v>
      </c>
      <c r="M216" s="7">
        <v>60.9</v>
      </c>
      <c r="N216" s="7">
        <v>29.3</v>
      </c>
      <c r="O216" s="7">
        <v>54.3</v>
      </c>
      <c r="P216" s="7">
        <v>16.399999999999999</v>
      </c>
      <c r="Q216" s="7">
        <v>53</v>
      </c>
      <c r="R216" s="7">
        <v>45.9</v>
      </c>
      <c r="S216" s="7">
        <v>19.399999999999999</v>
      </c>
      <c r="T216" s="7">
        <v>80.599999999999994</v>
      </c>
      <c r="U216" s="7">
        <v>83.8</v>
      </c>
      <c r="V216" s="7">
        <v>29.4</v>
      </c>
      <c r="W216" s="7">
        <v>70.599999999999994</v>
      </c>
      <c r="X216" t="str">
        <f>VLOOKUP(E216,'Transform table'!A:B,2,0)</f>
        <v>CA Atlas</v>
      </c>
      <c r="Y216" t="str">
        <f>VLOOKUP(F216,'Transform table'!A:B,2,0)</f>
        <v>Deportivo Espanol</v>
      </c>
      <c r="Z216" t="str">
        <f t="shared" si="3"/>
        <v>25/07/2026CA AtlasDeportivo Espanol</v>
      </c>
      <c r="AA216" t="str">
        <f>VLOOKUP($Z216,'oddspedia-matches'!$A:$AD,AA$2,0)</f>
        <v>0 - 1</v>
      </c>
      <c r="AB216" t="str">
        <f>VLOOKUP($Z216,'oddspedia-matches'!$A:$AD,AB$2,0)</f>
        <v>Red</v>
      </c>
      <c r="AC216" t="str">
        <f>VLOOKUP($Z216,'oddspedia-matches'!$A:$AD,AC$2,0)</f>
        <v>Red</v>
      </c>
      <c r="AD216" t="str">
        <f>VLOOKUP($Z216,'oddspedia-matches'!$A:$AD,AD$2,0)</f>
        <v>Green</v>
      </c>
      <c r="AE216" t="str">
        <f>VLOOKUP($Z216,'oddspedia-matches'!$A:$AD,AE$2,0)</f>
        <v>Red</v>
      </c>
      <c r="AF216" t="str">
        <f>VLOOKUP($Z216,'oddspedia-matches'!$A:$AD,AF$2,0)</f>
        <v>Green</v>
      </c>
      <c r="AG216" t="str">
        <f>VLOOKUP($Z216,'oddspedia-matches'!$A:$AD,AG$2,0)</f>
        <v>Green</v>
      </c>
      <c r="AH216" t="str">
        <f>VLOOKUP($Z216,'oddspedia-matches'!$A:$AD,AH$2,0)</f>
        <v>Red</v>
      </c>
      <c r="AI216" t="str">
        <f>VLOOKUP($Z216,'oddspedia-matches'!$A:$AD,AI$2,0)</f>
        <v>Green</v>
      </c>
      <c r="AJ216" t="str">
        <f>VLOOKUP($Z216,'oddspedia-matches'!$A:$AD,AJ$2,0)</f>
        <v>Red</v>
      </c>
      <c r="AK216" t="str">
        <f>VLOOKUP($Z216,'oddspedia-matches'!$A:$AD,AK$2,0)</f>
        <v>Red</v>
      </c>
      <c r="AL216" t="str">
        <f>VLOOKUP($Z216,'oddspedia-matches'!$A:$AD,AL$2,0)</f>
        <v>Red</v>
      </c>
      <c r="AM216" t="str">
        <f>VLOOKUP($Z216,'oddspedia-matches'!$A:$AD,AM$2,0)</f>
        <v>Red</v>
      </c>
      <c r="AN216" t="str">
        <f>VLOOKUP($Z216,'oddspedia-matches'!$A:$AD,AN$2,0)</f>
        <v>Green</v>
      </c>
      <c r="AO216" t="str">
        <f>VLOOKUP($Z216,'oddspedia-matches'!$A:$AD,AO$2,0)</f>
        <v>Green</v>
      </c>
      <c r="AP216" t="str">
        <f>VLOOKUP($Z216,'oddspedia-matches'!$A:$AD,AP$2,0)</f>
        <v>Red</v>
      </c>
      <c r="AQ216" t="str">
        <f>VLOOKUP($Z216,'oddspedia-matches'!$A:$AD,AQ$2,0)</f>
        <v>Green</v>
      </c>
    </row>
    <row r="217" spans="2:43" x14ac:dyDescent="0.25">
      <c r="B217" s="17" t="s">
        <v>650</v>
      </c>
      <c r="C217" s="8" t="s">
        <v>490</v>
      </c>
      <c r="D217" s="18">
        <v>0.625</v>
      </c>
      <c r="E217" s="8" t="s">
        <v>655</v>
      </c>
      <c r="F217" s="8" t="s">
        <v>656</v>
      </c>
      <c r="G217" s="19"/>
      <c r="H217" s="8">
        <v>39.4</v>
      </c>
      <c r="I217" s="8">
        <v>34.5</v>
      </c>
      <c r="J217" s="8">
        <v>26.1</v>
      </c>
      <c r="K217" s="8">
        <v>73.900000000000006</v>
      </c>
      <c r="L217" s="8">
        <v>60.6</v>
      </c>
      <c r="M217" s="8">
        <v>65.5</v>
      </c>
      <c r="N217" s="8">
        <v>25</v>
      </c>
      <c r="O217" s="8">
        <v>52.2</v>
      </c>
      <c r="P217" s="8">
        <v>22.8</v>
      </c>
      <c r="Q217" s="8">
        <v>56.7</v>
      </c>
      <c r="R217" s="8">
        <v>56.3</v>
      </c>
      <c r="S217" s="8">
        <v>28.1</v>
      </c>
      <c r="T217" s="8">
        <v>71.900000000000006</v>
      </c>
      <c r="U217" s="8">
        <v>76.3</v>
      </c>
      <c r="V217" s="8">
        <v>36.9</v>
      </c>
      <c r="W217" s="8">
        <v>63.1</v>
      </c>
      <c r="X217" t="e">
        <f>VLOOKUP(E217,'Transform table'!A:B,2,0)</f>
        <v>#N/A</v>
      </c>
      <c r="Y217" t="e">
        <f>VLOOKUP(F217,'Transform table'!A:B,2,0)</f>
        <v>#N/A</v>
      </c>
      <c r="Z217" t="e">
        <f t="shared" si="3"/>
        <v>#N/A</v>
      </c>
      <c r="AA217" t="e">
        <f>VLOOKUP($Z217,'oddspedia-matches'!$A:$AD,AA$2,0)</f>
        <v>#N/A</v>
      </c>
      <c r="AB217" t="e">
        <f>VLOOKUP($Z217,'oddspedia-matches'!$A:$AD,AB$2,0)</f>
        <v>#N/A</v>
      </c>
      <c r="AC217" t="e">
        <f>VLOOKUP($Z217,'oddspedia-matches'!$A:$AD,AC$2,0)</f>
        <v>#N/A</v>
      </c>
      <c r="AD217" t="e">
        <f>VLOOKUP($Z217,'oddspedia-matches'!$A:$AD,AD$2,0)</f>
        <v>#N/A</v>
      </c>
      <c r="AE217" t="e">
        <f>VLOOKUP($Z217,'oddspedia-matches'!$A:$AD,AE$2,0)</f>
        <v>#N/A</v>
      </c>
      <c r="AF217" t="e">
        <f>VLOOKUP($Z217,'oddspedia-matches'!$A:$AD,AF$2,0)</f>
        <v>#N/A</v>
      </c>
      <c r="AG217" t="e">
        <f>VLOOKUP($Z217,'oddspedia-matches'!$A:$AD,AG$2,0)</f>
        <v>#N/A</v>
      </c>
      <c r="AH217" t="e">
        <f>VLOOKUP($Z217,'oddspedia-matches'!$A:$AD,AH$2,0)</f>
        <v>#N/A</v>
      </c>
      <c r="AI217" t="e">
        <f>VLOOKUP($Z217,'oddspedia-matches'!$A:$AD,AI$2,0)</f>
        <v>#N/A</v>
      </c>
      <c r="AJ217" t="e">
        <f>VLOOKUP($Z217,'oddspedia-matches'!$A:$AD,AJ$2,0)</f>
        <v>#N/A</v>
      </c>
      <c r="AK217" t="e">
        <f>VLOOKUP($Z217,'oddspedia-matches'!$A:$AD,AK$2,0)</f>
        <v>#N/A</v>
      </c>
      <c r="AL217" t="e">
        <f>VLOOKUP($Z217,'oddspedia-matches'!$A:$AD,AL$2,0)</f>
        <v>#N/A</v>
      </c>
      <c r="AM217" t="e">
        <f>VLOOKUP($Z217,'oddspedia-matches'!$A:$AD,AM$2,0)</f>
        <v>#N/A</v>
      </c>
      <c r="AN217" t="e">
        <f>VLOOKUP($Z217,'oddspedia-matches'!$A:$AD,AN$2,0)</f>
        <v>#N/A</v>
      </c>
      <c r="AO217" t="e">
        <f>VLOOKUP($Z217,'oddspedia-matches'!$A:$AD,AO$2,0)</f>
        <v>#N/A</v>
      </c>
      <c r="AP217" t="e">
        <f>VLOOKUP($Z217,'oddspedia-matches'!$A:$AD,AP$2,0)</f>
        <v>#N/A</v>
      </c>
      <c r="AQ217" t="e">
        <f>VLOOKUP($Z217,'oddspedia-matches'!$A:$AD,AQ$2,0)</f>
        <v>#N/A</v>
      </c>
    </row>
    <row r="218" spans="2:43" x14ac:dyDescent="0.25">
      <c r="B218" s="9" t="s">
        <v>650</v>
      </c>
      <c r="C218" s="7" t="s">
        <v>490</v>
      </c>
      <c r="D218" s="20">
        <v>0.625</v>
      </c>
      <c r="E218" s="7" t="s">
        <v>321</v>
      </c>
      <c r="F218" s="7" t="s">
        <v>657</v>
      </c>
      <c r="G218" s="21"/>
      <c r="H218" s="7">
        <v>37.299999999999997</v>
      </c>
      <c r="I218" s="7">
        <v>34.799999999999997</v>
      </c>
      <c r="J218" s="7">
        <v>28</v>
      </c>
      <c r="K218" s="7">
        <v>72</v>
      </c>
      <c r="L218" s="7">
        <v>62.7</v>
      </c>
      <c r="M218" s="7">
        <v>65.2</v>
      </c>
      <c r="N218" s="7">
        <v>24.1</v>
      </c>
      <c r="O218" s="7">
        <v>57.9</v>
      </c>
      <c r="P218" s="7">
        <v>18</v>
      </c>
      <c r="Q218" s="7">
        <v>48.6</v>
      </c>
      <c r="R218" s="7">
        <v>56.2</v>
      </c>
      <c r="S218" s="7">
        <v>28</v>
      </c>
      <c r="T218" s="7">
        <v>72</v>
      </c>
      <c r="U218" s="7">
        <v>76.2</v>
      </c>
      <c r="V218" s="7">
        <v>37.200000000000003</v>
      </c>
      <c r="W218" s="7">
        <v>62.8</v>
      </c>
      <c r="X218" t="str">
        <f>VLOOKUP(E218,'Transform table'!A:B,2,0)</f>
        <v>Berazategui</v>
      </c>
      <c r="Y218" t="str">
        <f>VLOOKUP(F218,'Transform table'!A:B,2,0)</f>
        <v>Club Mercedes</v>
      </c>
      <c r="Z218" t="str">
        <f t="shared" si="3"/>
        <v>25/07/2026BerazateguiClub Mercedes</v>
      </c>
      <c r="AA218" t="str">
        <f>VLOOKUP($Z218,'oddspedia-matches'!$A:$AD,AA$2,0)</f>
        <v>0 - 1</v>
      </c>
      <c r="AB218" t="str">
        <f>VLOOKUP($Z218,'oddspedia-matches'!$A:$AD,AB$2,0)</f>
        <v>Red</v>
      </c>
      <c r="AC218" t="str">
        <f>VLOOKUP($Z218,'oddspedia-matches'!$A:$AD,AC$2,0)</f>
        <v>Red</v>
      </c>
      <c r="AD218" t="str">
        <f>VLOOKUP($Z218,'oddspedia-matches'!$A:$AD,AD$2,0)</f>
        <v>Green</v>
      </c>
      <c r="AE218" t="str">
        <f>VLOOKUP($Z218,'oddspedia-matches'!$A:$AD,AE$2,0)</f>
        <v>Red</v>
      </c>
      <c r="AF218" t="str">
        <f>VLOOKUP($Z218,'oddspedia-matches'!$A:$AD,AF$2,0)</f>
        <v>Green</v>
      </c>
      <c r="AG218" t="str">
        <f>VLOOKUP($Z218,'oddspedia-matches'!$A:$AD,AG$2,0)</f>
        <v>Green</v>
      </c>
      <c r="AH218" t="str">
        <f>VLOOKUP($Z218,'oddspedia-matches'!$A:$AD,AH$2,0)</f>
        <v>Red</v>
      </c>
      <c r="AI218" t="str">
        <f>VLOOKUP($Z218,'oddspedia-matches'!$A:$AD,AI$2,0)</f>
        <v>Red</v>
      </c>
      <c r="AJ218" t="str">
        <f>VLOOKUP($Z218,'oddspedia-matches'!$A:$AD,AJ$2,0)</f>
        <v>Green</v>
      </c>
      <c r="AK218" t="str">
        <f>VLOOKUP($Z218,'oddspedia-matches'!$A:$AD,AK$2,0)</f>
        <v>Green</v>
      </c>
      <c r="AL218" t="str">
        <f>VLOOKUP($Z218,'oddspedia-matches'!$A:$AD,AL$2,0)</f>
        <v>Red</v>
      </c>
      <c r="AM218" t="str">
        <f>VLOOKUP($Z218,'oddspedia-matches'!$A:$AD,AM$2,0)</f>
        <v>Red</v>
      </c>
      <c r="AN218" t="str">
        <f>VLOOKUP($Z218,'oddspedia-matches'!$A:$AD,AN$2,0)</f>
        <v>Green</v>
      </c>
      <c r="AO218" t="str">
        <f>VLOOKUP($Z218,'oddspedia-matches'!$A:$AD,AO$2,0)</f>
        <v>Green</v>
      </c>
      <c r="AP218" t="str">
        <f>VLOOKUP($Z218,'oddspedia-matches'!$A:$AD,AP$2,0)</f>
        <v>Red</v>
      </c>
      <c r="AQ218" t="str">
        <f>VLOOKUP($Z218,'oddspedia-matches'!$A:$AD,AQ$2,0)</f>
        <v>Green</v>
      </c>
    </row>
    <row r="219" spans="2:43" x14ac:dyDescent="0.25">
      <c r="B219" s="17" t="s">
        <v>650</v>
      </c>
      <c r="C219" s="8" t="s">
        <v>490</v>
      </c>
      <c r="D219" s="18">
        <v>0.625</v>
      </c>
      <c r="E219" s="8" t="s">
        <v>658</v>
      </c>
      <c r="F219" s="8" t="s">
        <v>659</v>
      </c>
      <c r="G219" s="19"/>
      <c r="H219" s="8">
        <v>52.3</v>
      </c>
      <c r="I219" s="8">
        <v>31.8</v>
      </c>
      <c r="J219" s="8">
        <v>16</v>
      </c>
      <c r="K219" s="8">
        <v>84</v>
      </c>
      <c r="L219" s="8">
        <v>47.7</v>
      </c>
      <c r="M219" s="8">
        <v>68.2</v>
      </c>
      <c r="N219" s="8">
        <v>30.8</v>
      </c>
      <c r="O219" s="8">
        <v>55.6</v>
      </c>
      <c r="P219" s="8">
        <v>13.6</v>
      </c>
      <c r="Q219" s="8">
        <v>50.7</v>
      </c>
      <c r="R219" s="8">
        <v>55.1</v>
      </c>
      <c r="S219" s="8">
        <v>27.2</v>
      </c>
      <c r="T219" s="8">
        <v>72.8</v>
      </c>
      <c r="U219" s="8">
        <v>78.7</v>
      </c>
      <c r="V219" s="8">
        <v>31.7</v>
      </c>
      <c r="W219" s="8">
        <v>68.3</v>
      </c>
      <c r="X219" t="str">
        <f>VLOOKUP(E219,'Transform table'!A:B,2,0)</f>
        <v>Canuelas FC</v>
      </c>
      <c r="Y219" t="str">
        <f>VLOOKUP(F219,'Transform table'!A:B,2,0)</f>
        <v>Deportivo Muniz</v>
      </c>
      <c r="Z219" t="str">
        <f t="shared" si="3"/>
        <v>25/07/2026Canuelas FCDeportivo Muniz</v>
      </c>
      <c r="AA219" t="str">
        <f>VLOOKUP($Z219,'oddspedia-matches'!$A:$AD,AA$2,0)</f>
        <v>0 - 1</v>
      </c>
      <c r="AB219" t="str">
        <f>VLOOKUP($Z219,'oddspedia-matches'!$A:$AD,AB$2,0)</f>
        <v>Red</v>
      </c>
      <c r="AC219" t="str">
        <f>VLOOKUP($Z219,'oddspedia-matches'!$A:$AD,AC$2,0)</f>
        <v>Red</v>
      </c>
      <c r="AD219" t="str">
        <f>VLOOKUP($Z219,'oddspedia-matches'!$A:$AD,AD$2,0)</f>
        <v>Green</v>
      </c>
      <c r="AE219" t="str">
        <f>VLOOKUP($Z219,'oddspedia-matches'!$A:$AD,AE$2,0)</f>
        <v>Red</v>
      </c>
      <c r="AF219" t="str">
        <f>VLOOKUP($Z219,'oddspedia-matches'!$A:$AD,AF$2,0)</f>
        <v>Green</v>
      </c>
      <c r="AG219" t="str">
        <f>VLOOKUP($Z219,'oddspedia-matches'!$A:$AD,AG$2,0)</f>
        <v>Green</v>
      </c>
      <c r="AH219" t="str">
        <f>VLOOKUP($Z219,'oddspedia-matches'!$A:$AD,AH$2,0)</f>
        <v>Red</v>
      </c>
      <c r="AI219" t="str">
        <f>VLOOKUP($Z219,'oddspedia-matches'!$A:$AD,AI$2,0)</f>
        <v>Red</v>
      </c>
      <c r="AJ219" t="str">
        <f>VLOOKUP($Z219,'oddspedia-matches'!$A:$AD,AJ$2,0)</f>
        <v>Green</v>
      </c>
      <c r="AK219" t="str">
        <f>VLOOKUP($Z219,'oddspedia-matches'!$A:$AD,AK$2,0)</f>
        <v>Green</v>
      </c>
      <c r="AL219" t="str">
        <f>VLOOKUP($Z219,'oddspedia-matches'!$A:$AD,AL$2,0)</f>
        <v>Red</v>
      </c>
      <c r="AM219" t="str">
        <f>VLOOKUP($Z219,'oddspedia-matches'!$A:$AD,AM$2,0)</f>
        <v>Red</v>
      </c>
      <c r="AN219" t="str">
        <f>VLOOKUP($Z219,'oddspedia-matches'!$A:$AD,AN$2,0)</f>
        <v>Green</v>
      </c>
      <c r="AO219" t="str">
        <f>VLOOKUP($Z219,'oddspedia-matches'!$A:$AD,AO$2,0)</f>
        <v>Green</v>
      </c>
      <c r="AP219" t="str">
        <f>VLOOKUP($Z219,'oddspedia-matches'!$A:$AD,AP$2,0)</f>
        <v>Red</v>
      </c>
      <c r="AQ219" t="str">
        <f>VLOOKUP($Z219,'oddspedia-matches'!$A:$AD,AQ$2,0)</f>
        <v>Green</v>
      </c>
    </row>
    <row r="220" spans="2:43" x14ac:dyDescent="0.25">
      <c r="B220" s="9" t="s">
        <v>650</v>
      </c>
      <c r="C220" s="7" t="s">
        <v>490</v>
      </c>
      <c r="D220" s="20">
        <v>0.625</v>
      </c>
      <c r="E220" s="7" t="s">
        <v>660</v>
      </c>
      <c r="F220" s="7" t="s">
        <v>315</v>
      </c>
      <c r="G220" s="21"/>
      <c r="H220" s="7">
        <v>54.6</v>
      </c>
      <c r="I220" s="7">
        <v>29.6</v>
      </c>
      <c r="J220" s="7">
        <v>15.8</v>
      </c>
      <c r="K220" s="7">
        <v>84.2</v>
      </c>
      <c r="L220" s="7">
        <v>45.4</v>
      </c>
      <c r="M220" s="7">
        <v>70.400000000000006</v>
      </c>
      <c r="N220" s="7">
        <v>34.700000000000003</v>
      </c>
      <c r="O220" s="7">
        <v>49.2</v>
      </c>
      <c r="P220" s="7">
        <v>16.100000000000001</v>
      </c>
      <c r="Q220" s="7">
        <v>59.6</v>
      </c>
      <c r="R220" s="7">
        <v>60.6</v>
      </c>
      <c r="S220" s="7">
        <v>32.4</v>
      </c>
      <c r="T220" s="7">
        <v>67.599999999999994</v>
      </c>
      <c r="U220" s="7">
        <v>74.2</v>
      </c>
      <c r="V220" s="7">
        <v>35.6</v>
      </c>
      <c r="W220" s="7">
        <v>64.400000000000006</v>
      </c>
      <c r="X220" t="str">
        <f>VLOOKUP(E220,'Transform table'!A:B,2,0)</f>
        <v>Estrella del Sur</v>
      </c>
      <c r="Y220" t="str">
        <f>VLOOKUP(F220,'Transform table'!A:B,2,0)</f>
        <v>Deportivo Paraguayo</v>
      </c>
      <c r="Z220" t="str">
        <f t="shared" si="3"/>
        <v>25/07/2026Estrella del SurDeportivo Paraguayo</v>
      </c>
      <c r="AA220" t="str">
        <f>VLOOKUP($Z220,'oddspedia-matches'!$A:$AD,AA$2,0)</f>
        <v>1 - 0</v>
      </c>
      <c r="AB220" t="str">
        <f>VLOOKUP($Z220,'oddspedia-matches'!$A:$AD,AB$2,0)</f>
        <v>Green</v>
      </c>
      <c r="AC220" t="str">
        <f>VLOOKUP($Z220,'oddspedia-matches'!$A:$AD,AC$2,0)</f>
        <v>Red</v>
      </c>
      <c r="AD220" t="str">
        <f>VLOOKUP($Z220,'oddspedia-matches'!$A:$AD,AD$2,0)</f>
        <v>Red</v>
      </c>
      <c r="AE220" t="str">
        <f>VLOOKUP($Z220,'oddspedia-matches'!$A:$AD,AE$2,0)</f>
        <v>Green</v>
      </c>
      <c r="AF220" t="str">
        <f>VLOOKUP($Z220,'oddspedia-matches'!$A:$AD,AF$2,0)</f>
        <v>Red</v>
      </c>
      <c r="AG220" t="str">
        <f>VLOOKUP($Z220,'oddspedia-matches'!$A:$AD,AG$2,0)</f>
        <v>Green</v>
      </c>
      <c r="AH220" t="str">
        <f>VLOOKUP($Z220,'oddspedia-matches'!$A:$AD,AH$2,0)</f>
        <v>Red</v>
      </c>
      <c r="AI220" t="str">
        <f>VLOOKUP($Z220,'oddspedia-matches'!$A:$AD,AI$2,0)</f>
        <v>Green</v>
      </c>
      <c r="AJ220" t="str">
        <f>VLOOKUP($Z220,'oddspedia-matches'!$A:$AD,AJ$2,0)</f>
        <v>Red</v>
      </c>
      <c r="AK220" t="str">
        <f>VLOOKUP($Z220,'oddspedia-matches'!$A:$AD,AK$2,0)</f>
        <v>Red</v>
      </c>
      <c r="AL220" t="str">
        <f>VLOOKUP($Z220,'oddspedia-matches'!$A:$AD,AL$2,0)</f>
        <v>Red</v>
      </c>
      <c r="AM220" t="str">
        <f>VLOOKUP($Z220,'oddspedia-matches'!$A:$AD,AM$2,0)</f>
        <v>Red</v>
      </c>
      <c r="AN220" t="str">
        <f>VLOOKUP($Z220,'oddspedia-matches'!$A:$AD,AN$2,0)</f>
        <v>Green</v>
      </c>
      <c r="AO220" t="str">
        <f>VLOOKUP($Z220,'oddspedia-matches'!$A:$AD,AO$2,0)</f>
        <v>Green</v>
      </c>
      <c r="AP220" t="str">
        <f>VLOOKUP($Z220,'oddspedia-matches'!$A:$AD,AP$2,0)</f>
        <v>Red</v>
      </c>
      <c r="AQ220" t="str">
        <f>VLOOKUP($Z220,'oddspedia-matches'!$A:$AD,AQ$2,0)</f>
        <v>Green</v>
      </c>
    </row>
    <row r="221" spans="2:43" x14ac:dyDescent="0.25">
      <c r="B221" s="17" t="s">
        <v>650</v>
      </c>
      <c r="C221" s="8" t="s">
        <v>490</v>
      </c>
      <c r="D221" s="18">
        <v>0.625</v>
      </c>
      <c r="E221" s="8" t="s">
        <v>661</v>
      </c>
      <c r="F221" s="8" t="s">
        <v>662</v>
      </c>
      <c r="G221" s="19"/>
      <c r="H221" s="8">
        <v>32.5</v>
      </c>
      <c r="I221" s="8">
        <v>34.1</v>
      </c>
      <c r="J221" s="8">
        <v>33.4</v>
      </c>
      <c r="K221" s="8">
        <v>66.599999999999994</v>
      </c>
      <c r="L221" s="8">
        <v>67.5</v>
      </c>
      <c r="M221" s="8">
        <v>65.900000000000006</v>
      </c>
      <c r="N221" s="8">
        <v>25.7</v>
      </c>
      <c r="O221" s="8">
        <v>54.7</v>
      </c>
      <c r="P221" s="8">
        <v>19.600000000000001</v>
      </c>
      <c r="Q221" s="8">
        <v>52.9</v>
      </c>
      <c r="R221" s="8">
        <v>59.6</v>
      </c>
      <c r="S221" s="8">
        <v>31.2</v>
      </c>
      <c r="T221" s="8">
        <v>68.8</v>
      </c>
      <c r="U221" s="8">
        <v>73.2</v>
      </c>
      <c r="V221" s="8">
        <v>40.4</v>
      </c>
      <c r="W221" s="8">
        <v>59.6</v>
      </c>
      <c r="X221" t="str">
        <f>VLOOKUP(E221,'Transform table'!A:B,2,0)</f>
        <v>Centro AtlÃ©tico FÃ©nix</v>
      </c>
      <c r="Y221" t="e">
        <f>VLOOKUP(F221,'Transform table'!A:B,2,0)</f>
        <v>#N/A</v>
      </c>
      <c r="Z221" t="e">
        <f t="shared" si="3"/>
        <v>#N/A</v>
      </c>
      <c r="AA221" t="e">
        <f>VLOOKUP($Z221,'oddspedia-matches'!$A:$AD,AA$2,0)</f>
        <v>#N/A</v>
      </c>
      <c r="AB221" t="e">
        <f>VLOOKUP($Z221,'oddspedia-matches'!$A:$AD,AB$2,0)</f>
        <v>#N/A</v>
      </c>
      <c r="AC221" t="e">
        <f>VLOOKUP($Z221,'oddspedia-matches'!$A:$AD,AC$2,0)</f>
        <v>#N/A</v>
      </c>
      <c r="AD221" t="e">
        <f>VLOOKUP($Z221,'oddspedia-matches'!$A:$AD,AD$2,0)</f>
        <v>#N/A</v>
      </c>
      <c r="AE221" t="e">
        <f>VLOOKUP($Z221,'oddspedia-matches'!$A:$AD,AE$2,0)</f>
        <v>#N/A</v>
      </c>
      <c r="AF221" t="e">
        <f>VLOOKUP($Z221,'oddspedia-matches'!$A:$AD,AF$2,0)</f>
        <v>#N/A</v>
      </c>
      <c r="AG221" t="e">
        <f>VLOOKUP($Z221,'oddspedia-matches'!$A:$AD,AG$2,0)</f>
        <v>#N/A</v>
      </c>
      <c r="AH221" t="e">
        <f>VLOOKUP($Z221,'oddspedia-matches'!$A:$AD,AH$2,0)</f>
        <v>#N/A</v>
      </c>
      <c r="AI221" t="e">
        <f>VLOOKUP($Z221,'oddspedia-matches'!$A:$AD,AI$2,0)</f>
        <v>#N/A</v>
      </c>
      <c r="AJ221" t="e">
        <f>VLOOKUP($Z221,'oddspedia-matches'!$A:$AD,AJ$2,0)</f>
        <v>#N/A</v>
      </c>
      <c r="AK221" t="e">
        <f>VLOOKUP($Z221,'oddspedia-matches'!$A:$AD,AK$2,0)</f>
        <v>#N/A</v>
      </c>
      <c r="AL221" t="e">
        <f>VLOOKUP($Z221,'oddspedia-matches'!$A:$AD,AL$2,0)</f>
        <v>#N/A</v>
      </c>
      <c r="AM221" t="e">
        <f>VLOOKUP($Z221,'oddspedia-matches'!$A:$AD,AM$2,0)</f>
        <v>#N/A</v>
      </c>
      <c r="AN221" t="e">
        <f>VLOOKUP($Z221,'oddspedia-matches'!$A:$AD,AN$2,0)</f>
        <v>#N/A</v>
      </c>
      <c r="AO221" t="e">
        <f>VLOOKUP($Z221,'oddspedia-matches'!$A:$AD,AO$2,0)</f>
        <v>#N/A</v>
      </c>
      <c r="AP221" t="e">
        <f>VLOOKUP($Z221,'oddspedia-matches'!$A:$AD,AP$2,0)</f>
        <v>#N/A</v>
      </c>
      <c r="AQ221" t="e">
        <f>VLOOKUP($Z221,'oddspedia-matches'!$A:$AD,AQ$2,0)</f>
        <v>#N/A</v>
      </c>
    </row>
    <row r="222" spans="2:43" x14ac:dyDescent="0.25">
      <c r="B222" s="9" t="s">
        <v>650</v>
      </c>
      <c r="C222" s="7" t="s">
        <v>490</v>
      </c>
      <c r="D222" s="20">
        <v>0.625</v>
      </c>
      <c r="E222" s="7" t="s">
        <v>663</v>
      </c>
      <c r="F222" s="7" t="s">
        <v>664</v>
      </c>
      <c r="G222" s="21"/>
      <c r="H222" s="7">
        <v>43.5</v>
      </c>
      <c r="I222" s="7">
        <v>32.6</v>
      </c>
      <c r="J222" s="7">
        <v>24</v>
      </c>
      <c r="K222" s="7">
        <v>76</v>
      </c>
      <c r="L222" s="7">
        <v>56.5</v>
      </c>
      <c r="M222" s="7">
        <v>67.400000000000006</v>
      </c>
      <c r="N222" s="7">
        <v>28.6</v>
      </c>
      <c r="O222" s="7">
        <v>53.6</v>
      </c>
      <c r="P222" s="7">
        <v>17.8</v>
      </c>
      <c r="Q222" s="7">
        <v>54.2</v>
      </c>
      <c r="R222" s="7">
        <v>60.2</v>
      </c>
      <c r="S222" s="7">
        <v>31.9</v>
      </c>
      <c r="T222" s="7">
        <v>68.099999999999994</v>
      </c>
      <c r="U222" s="7">
        <v>73.099999999999994</v>
      </c>
      <c r="V222" s="7">
        <v>39.5</v>
      </c>
      <c r="W222" s="7">
        <v>60.5</v>
      </c>
      <c r="X222" t="e">
        <f>VLOOKUP(E222,'Transform table'!A:B,2,0)</f>
        <v>#N/A</v>
      </c>
      <c r="Y222" t="e">
        <f>VLOOKUP(F222,'Transform table'!A:B,2,0)</f>
        <v>#N/A</v>
      </c>
      <c r="Z222" t="e">
        <f t="shared" si="3"/>
        <v>#N/A</v>
      </c>
      <c r="AA222" t="e">
        <f>VLOOKUP($Z222,'oddspedia-matches'!$A:$AD,AA$2,0)</f>
        <v>#N/A</v>
      </c>
      <c r="AB222" t="e">
        <f>VLOOKUP($Z222,'oddspedia-matches'!$A:$AD,AB$2,0)</f>
        <v>#N/A</v>
      </c>
      <c r="AC222" t="e">
        <f>VLOOKUP($Z222,'oddspedia-matches'!$A:$AD,AC$2,0)</f>
        <v>#N/A</v>
      </c>
      <c r="AD222" t="e">
        <f>VLOOKUP($Z222,'oddspedia-matches'!$A:$AD,AD$2,0)</f>
        <v>#N/A</v>
      </c>
      <c r="AE222" t="e">
        <f>VLOOKUP($Z222,'oddspedia-matches'!$A:$AD,AE$2,0)</f>
        <v>#N/A</v>
      </c>
      <c r="AF222" t="e">
        <f>VLOOKUP($Z222,'oddspedia-matches'!$A:$AD,AF$2,0)</f>
        <v>#N/A</v>
      </c>
      <c r="AG222" t="e">
        <f>VLOOKUP($Z222,'oddspedia-matches'!$A:$AD,AG$2,0)</f>
        <v>#N/A</v>
      </c>
      <c r="AH222" t="e">
        <f>VLOOKUP($Z222,'oddspedia-matches'!$A:$AD,AH$2,0)</f>
        <v>#N/A</v>
      </c>
      <c r="AI222" t="e">
        <f>VLOOKUP($Z222,'oddspedia-matches'!$A:$AD,AI$2,0)</f>
        <v>#N/A</v>
      </c>
      <c r="AJ222" t="e">
        <f>VLOOKUP($Z222,'oddspedia-matches'!$A:$AD,AJ$2,0)</f>
        <v>#N/A</v>
      </c>
      <c r="AK222" t="e">
        <f>VLOOKUP($Z222,'oddspedia-matches'!$A:$AD,AK$2,0)</f>
        <v>#N/A</v>
      </c>
      <c r="AL222" t="e">
        <f>VLOOKUP($Z222,'oddspedia-matches'!$A:$AD,AL$2,0)</f>
        <v>#N/A</v>
      </c>
      <c r="AM222" t="e">
        <f>VLOOKUP($Z222,'oddspedia-matches'!$A:$AD,AM$2,0)</f>
        <v>#N/A</v>
      </c>
      <c r="AN222" t="e">
        <f>VLOOKUP($Z222,'oddspedia-matches'!$A:$AD,AN$2,0)</f>
        <v>#N/A</v>
      </c>
      <c r="AO222" t="e">
        <f>VLOOKUP($Z222,'oddspedia-matches'!$A:$AD,AO$2,0)</f>
        <v>#N/A</v>
      </c>
      <c r="AP222" t="e">
        <f>VLOOKUP($Z222,'oddspedia-matches'!$A:$AD,AP$2,0)</f>
        <v>#N/A</v>
      </c>
      <c r="AQ222" t="e">
        <f>VLOOKUP($Z222,'oddspedia-matches'!$A:$AD,AQ$2,0)</f>
        <v>#N/A</v>
      </c>
    </row>
    <row r="223" spans="2:43" x14ac:dyDescent="0.25">
      <c r="B223" s="17" t="s">
        <v>650</v>
      </c>
      <c r="C223" s="8" t="s">
        <v>490</v>
      </c>
      <c r="D223" s="18">
        <v>0.625</v>
      </c>
      <c r="E223" s="8" t="s">
        <v>379</v>
      </c>
      <c r="F223" s="8" t="s">
        <v>665</v>
      </c>
      <c r="G223" s="19"/>
      <c r="H223" s="8">
        <v>43.8</v>
      </c>
      <c r="I223" s="8">
        <v>32.9</v>
      </c>
      <c r="J223" s="8">
        <v>23.2</v>
      </c>
      <c r="K223" s="8">
        <v>76.8</v>
      </c>
      <c r="L223" s="8">
        <v>56.2</v>
      </c>
      <c r="M223" s="8">
        <v>67.099999999999994</v>
      </c>
      <c r="N223" s="8">
        <v>31.6</v>
      </c>
      <c r="O223" s="8">
        <v>52.3</v>
      </c>
      <c r="P223" s="8">
        <v>16.100000000000001</v>
      </c>
      <c r="Q223" s="8">
        <v>55.5</v>
      </c>
      <c r="R223" s="8">
        <v>58.7</v>
      </c>
      <c r="S223" s="8">
        <v>30.4</v>
      </c>
      <c r="T223" s="8">
        <v>69.599999999999994</v>
      </c>
      <c r="U223" s="8">
        <v>74.5</v>
      </c>
      <c r="V223" s="8">
        <v>38.1</v>
      </c>
      <c r="W223" s="8">
        <v>61.9</v>
      </c>
      <c r="X223" t="e">
        <f>VLOOKUP(E223,'Transform table'!A:B,2,0)</f>
        <v>#N/A</v>
      </c>
      <c r="Y223" t="e">
        <f>VLOOKUP(F223,'Transform table'!A:B,2,0)</f>
        <v>#N/A</v>
      </c>
      <c r="Z223" t="e">
        <f t="shared" si="3"/>
        <v>#N/A</v>
      </c>
      <c r="AA223" t="e">
        <f>VLOOKUP($Z223,'oddspedia-matches'!$A:$AD,AA$2,0)</f>
        <v>#N/A</v>
      </c>
      <c r="AB223" t="e">
        <f>VLOOKUP($Z223,'oddspedia-matches'!$A:$AD,AB$2,0)</f>
        <v>#N/A</v>
      </c>
      <c r="AC223" t="e">
        <f>VLOOKUP($Z223,'oddspedia-matches'!$A:$AD,AC$2,0)</f>
        <v>#N/A</v>
      </c>
      <c r="AD223" t="e">
        <f>VLOOKUP($Z223,'oddspedia-matches'!$A:$AD,AD$2,0)</f>
        <v>#N/A</v>
      </c>
      <c r="AE223" t="e">
        <f>VLOOKUP($Z223,'oddspedia-matches'!$A:$AD,AE$2,0)</f>
        <v>#N/A</v>
      </c>
      <c r="AF223" t="e">
        <f>VLOOKUP($Z223,'oddspedia-matches'!$A:$AD,AF$2,0)</f>
        <v>#N/A</v>
      </c>
      <c r="AG223" t="e">
        <f>VLOOKUP($Z223,'oddspedia-matches'!$A:$AD,AG$2,0)</f>
        <v>#N/A</v>
      </c>
      <c r="AH223" t="e">
        <f>VLOOKUP($Z223,'oddspedia-matches'!$A:$AD,AH$2,0)</f>
        <v>#N/A</v>
      </c>
      <c r="AI223" t="e">
        <f>VLOOKUP($Z223,'oddspedia-matches'!$A:$AD,AI$2,0)</f>
        <v>#N/A</v>
      </c>
      <c r="AJ223" t="e">
        <f>VLOOKUP($Z223,'oddspedia-matches'!$A:$AD,AJ$2,0)</f>
        <v>#N/A</v>
      </c>
      <c r="AK223" t="e">
        <f>VLOOKUP($Z223,'oddspedia-matches'!$A:$AD,AK$2,0)</f>
        <v>#N/A</v>
      </c>
      <c r="AL223" t="e">
        <f>VLOOKUP($Z223,'oddspedia-matches'!$A:$AD,AL$2,0)</f>
        <v>#N/A</v>
      </c>
      <c r="AM223" t="e">
        <f>VLOOKUP($Z223,'oddspedia-matches'!$A:$AD,AM$2,0)</f>
        <v>#N/A</v>
      </c>
      <c r="AN223" t="e">
        <f>VLOOKUP($Z223,'oddspedia-matches'!$A:$AD,AN$2,0)</f>
        <v>#N/A</v>
      </c>
      <c r="AO223" t="e">
        <f>VLOOKUP($Z223,'oddspedia-matches'!$A:$AD,AO$2,0)</f>
        <v>#N/A</v>
      </c>
      <c r="AP223" t="e">
        <f>VLOOKUP($Z223,'oddspedia-matches'!$A:$AD,AP$2,0)</f>
        <v>#N/A</v>
      </c>
      <c r="AQ223" t="e">
        <f>VLOOKUP($Z223,'oddspedia-matches'!$A:$AD,AQ$2,0)</f>
        <v>#N/A</v>
      </c>
    </row>
    <row r="224" spans="2:43" x14ac:dyDescent="0.25">
      <c r="B224" s="9" t="s">
        <v>650</v>
      </c>
      <c r="C224" s="7" t="s">
        <v>490</v>
      </c>
      <c r="D224" s="20">
        <v>0.625</v>
      </c>
      <c r="E224" s="7" t="s">
        <v>316</v>
      </c>
      <c r="F224" s="7" t="s">
        <v>666</v>
      </c>
      <c r="G224" s="21"/>
      <c r="H224" s="7">
        <v>41.7</v>
      </c>
      <c r="I224" s="7">
        <v>35.299999999999997</v>
      </c>
      <c r="J224" s="7">
        <v>23</v>
      </c>
      <c r="K224" s="7">
        <v>77</v>
      </c>
      <c r="L224" s="7">
        <v>58.3</v>
      </c>
      <c r="M224" s="7">
        <v>64.7</v>
      </c>
      <c r="N224" s="7">
        <v>26.8</v>
      </c>
      <c r="O224" s="7">
        <v>50.7</v>
      </c>
      <c r="P224" s="7">
        <v>22.5</v>
      </c>
      <c r="Q224" s="7">
        <v>58.7</v>
      </c>
      <c r="R224" s="7">
        <v>52.3</v>
      </c>
      <c r="S224" s="7">
        <v>24.6</v>
      </c>
      <c r="T224" s="7">
        <v>75.400000000000006</v>
      </c>
      <c r="U224" s="7">
        <v>79.599999999999994</v>
      </c>
      <c r="V224" s="7">
        <v>33.1</v>
      </c>
      <c r="W224" s="7">
        <v>66.900000000000006</v>
      </c>
      <c r="X224" t="str">
        <f>VLOOKUP(E224,'Transform table'!A:B,2,0)</f>
        <v>Leones de Rosario</v>
      </c>
      <c r="Y224" t="str">
        <f>VLOOKUP(F224,'Transform table'!A:B,2,0)</f>
        <v>Central Cordoba de Rosario</v>
      </c>
      <c r="Z224" t="str">
        <f t="shared" si="3"/>
        <v>25/07/2026Leones de RosarioCentral Cordoba de Rosario</v>
      </c>
      <c r="AA224" t="str">
        <f>VLOOKUP($Z224,'oddspedia-matches'!$A:$AD,AA$2,0)</f>
        <v>0 - 2</v>
      </c>
      <c r="AB224" t="str">
        <f>VLOOKUP($Z224,'oddspedia-matches'!$A:$AD,AB$2,0)</f>
        <v>Red</v>
      </c>
      <c r="AC224" t="str">
        <f>VLOOKUP($Z224,'oddspedia-matches'!$A:$AD,AC$2,0)</f>
        <v>Red</v>
      </c>
      <c r="AD224" t="str">
        <f>VLOOKUP($Z224,'oddspedia-matches'!$A:$AD,AD$2,0)</f>
        <v>Green</v>
      </c>
      <c r="AE224" t="str">
        <f>VLOOKUP($Z224,'oddspedia-matches'!$A:$AD,AE$2,0)</f>
        <v>Red</v>
      </c>
      <c r="AF224" t="str">
        <f>VLOOKUP($Z224,'oddspedia-matches'!$A:$AD,AF$2,0)</f>
        <v>Green</v>
      </c>
      <c r="AG224" t="str">
        <f>VLOOKUP($Z224,'oddspedia-matches'!$A:$AD,AG$2,0)</f>
        <v>Green</v>
      </c>
      <c r="AH224" t="str">
        <f>VLOOKUP($Z224,'oddspedia-matches'!$A:$AD,AH$2,0)</f>
        <v>Red</v>
      </c>
      <c r="AI224" t="str">
        <f>VLOOKUP($Z224,'oddspedia-matches'!$A:$AD,AI$2,0)</f>
        <v>Red</v>
      </c>
      <c r="AJ224" t="str">
        <f>VLOOKUP($Z224,'oddspedia-matches'!$A:$AD,AJ$2,0)</f>
        <v>Green</v>
      </c>
      <c r="AK224" t="str">
        <f>VLOOKUP($Z224,'oddspedia-matches'!$A:$AD,AK$2,0)</f>
        <v>Green</v>
      </c>
      <c r="AL224" t="str">
        <f>VLOOKUP($Z224,'oddspedia-matches'!$A:$AD,AL$2,0)</f>
        <v>Green</v>
      </c>
      <c r="AM224" t="str">
        <f>VLOOKUP($Z224,'oddspedia-matches'!$A:$AD,AM$2,0)</f>
        <v>Red</v>
      </c>
      <c r="AN224" t="str">
        <f>VLOOKUP($Z224,'oddspedia-matches'!$A:$AD,AN$2,0)</f>
        <v>Green</v>
      </c>
      <c r="AO224" t="str">
        <f>VLOOKUP($Z224,'oddspedia-matches'!$A:$AD,AO$2,0)</f>
        <v>Green</v>
      </c>
      <c r="AP224" t="str">
        <f>VLOOKUP($Z224,'oddspedia-matches'!$A:$AD,AP$2,0)</f>
        <v>Red</v>
      </c>
      <c r="AQ224" t="str">
        <f>VLOOKUP($Z224,'oddspedia-matches'!$A:$AD,AQ$2,0)</f>
        <v>Green</v>
      </c>
    </row>
    <row r="225" spans="2:43" x14ac:dyDescent="0.25">
      <c r="B225" s="17" t="s">
        <v>650</v>
      </c>
      <c r="C225" s="8" t="s">
        <v>490</v>
      </c>
      <c r="D225" s="18">
        <v>0.625</v>
      </c>
      <c r="E225" s="8" t="s">
        <v>667</v>
      </c>
      <c r="F225" s="8" t="s">
        <v>317</v>
      </c>
      <c r="G225" s="19"/>
      <c r="H225" s="8">
        <v>41.1</v>
      </c>
      <c r="I225" s="8">
        <v>30.4</v>
      </c>
      <c r="J225" s="8">
        <v>28.6</v>
      </c>
      <c r="K225" s="8">
        <v>71.400000000000006</v>
      </c>
      <c r="L225" s="8">
        <v>58.9</v>
      </c>
      <c r="M225" s="8">
        <v>69.599999999999994</v>
      </c>
      <c r="N225" s="8">
        <v>28.9</v>
      </c>
      <c r="O225" s="8">
        <v>50.8</v>
      </c>
      <c r="P225" s="8">
        <v>20.3</v>
      </c>
      <c r="Q225" s="8">
        <v>58.4</v>
      </c>
      <c r="R225" s="8">
        <v>69.3</v>
      </c>
      <c r="S225" s="8">
        <v>41.6</v>
      </c>
      <c r="T225" s="8">
        <v>58.4</v>
      </c>
      <c r="U225" s="8">
        <v>63.7</v>
      </c>
      <c r="V225" s="8">
        <v>48.5</v>
      </c>
      <c r="W225" s="8">
        <v>51.5</v>
      </c>
      <c r="X225" t="str">
        <f>VLOOKUP(E225,'Transform table'!A:B,2,0)</f>
        <v>CA Lugano</v>
      </c>
      <c r="Y225" t="str">
        <f>VLOOKUP(F225,'Transform table'!A:B,2,0)</f>
        <v>Centro Espanol</v>
      </c>
      <c r="Z225" t="str">
        <f t="shared" si="3"/>
        <v>25/07/2026CA LuganoCentro Espanol</v>
      </c>
      <c r="AA225" t="str">
        <f>VLOOKUP($Z225,'oddspedia-matches'!$A:$AD,AA$2,0)</f>
        <v>1 - 0</v>
      </c>
      <c r="AB225" t="str">
        <f>VLOOKUP($Z225,'oddspedia-matches'!$A:$AD,AB$2,0)</f>
        <v>Green</v>
      </c>
      <c r="AC225" t="str">
        <f>VLOOKUP($Z225,'oddspedia-matches'!$A:$AD,AC$2,0)</f>
        <v>Red</v>
      </c>
      <c r="AD225" t="str">
        <f>VLOOKUP($Z225,'oddspedia-matches'!$A:$AD,AD$2,0)</f>
        <v>Red</v>
      </c>
      <c r="AE225" t="str">
        <f>VLOOKUP($Z225,'oddspedia-matches'!$A:$AD,AE$2,0)</f>
        <v>Green</v>
      </c>
      <c r="AF225" t="str">
        <f>VLOOKUP($Z225,'oddspedia-matches'!$A:$AD,AF$2,0)</f>
        <v>Red</v>
      </c>
      <c r="AG225" t="str">
        <f>VLOOKUP($Z225,'oddspedia-matches'!$A:$AD,AG$2,0)</f>
        <v>Green</v>
      </c>
      <c r="AH225" t="str">
        <f>VLOOKUP($Z225,'oddspedia-matches'!$A:$AD,AH$2,0)</f>
        <v>Red</v>
      </c>
      <c r="AI225" t="str">
        <f>VLOOKUP($Z225,'oddspedia-matches'!$A:$AD,AI$2,0)</f>
        <v>Green</v>
      </c>
      <c r="AJ225" t="str">
        <f>VLOOKUP($Z225,'oddspedia-matches'!$A:$AD,AJ$2,0)</f>
        <v>Red</v>
      </c>
      <c r="AK225" t="str">
        <f>VLOOKUP($Z225,'oddspedia-matches'!$A:$AD,AK$2,0)</f>
        <v>Red</v>
      </c>
      <c r="AL225" t="str">
        <f>VLOOKUP($Z225,'oddspedia-matches'!$A:$AD,AL$2,0)</f>
        <v>Red</v>
      </c>
      <c r="AM225" t="str">
        <f>VLOOKUP($Z225,'oddspedia-matches'!$A:$AD,AM$2,0)</f>
        <v>Red</v>
      </c>
      <c r="AN225" t="str">
        <f>VLOOKUP($Z225,'oddspedia-matches'!$A:$AD,AN$2,0)</f>
        <v>Green</v>
      </c>
      <c r="AO225" t="str">
        <f>VLOOKUP($Z225,'oddspedia-matches'!$A:$AD,AO$2,0)</f>
        <v>Green</v>
      </c>
      <c r="AP225" t="str">
        <f>VLOOKUP($Z225,'oddspedia-matches'!$A:$AD,AP$2,0)</f>
        <v>Red</v>
      </c>
      <c r="AQ225" t="str">
        <f>VLOOKUP($Z225,'oddspedia-matches'!$A:$AD,AQ$2,0)</f>
        <v>Green</v>
      </c>
    </row>
    <row r="226" spans="2:43" x14ac:dyDescent="0.25">
      <c r="B226" s="9" t="s">
        <v>650</v>
      </c>
      <c r="C226" s="7" t="s">
        <v>490</v>
      </c>
      <c r="D226" s="20">
        <v>0.625</v>
      </c>
      <c r="E226" s="7" t="s">
        <v>668</v>
      </c>
      <c r="F226" s="7" t="s">
        <v>314</v>
      </c>
      <c r="G226" s="21"/>
      <c r="H226" s="7">
        <v>48.9</v>
      </c>
      <c r="I226" s="7">
        <v>30.8</v>
      </c>
      <c r="J226" s="7">
        <v>20.3</v>
      </c>
      <c r="K226" s="7">
        <v>79.7</v>
      </c>
      <c r="L226" s="7">
        <v>51.1</v>
      </c>
      <c r="M226" s="7">
        <v>69.2</v>
      </c>
      <c r="N226" s="7">
        <v>52.2</v>
      </c>
      <c r="O226" s="7">
        <v>40.299999999999997</v>
      </c>
      <c r="P226" s="7">
        <v>7.5</v>
      </c>
      <c r="Q226" s="7">
        <v>66.400000000000006</v>
      </c>
      <c r="R226" s="7">
        <v>62.2</v>
      </c>
      <c r="S226" s="7">
        <v>33.9</v>
      </c>
      <c r="T226" s="7">
        <v>66.099999999999994</v>
      </c>
      <c r="U226" s="7">
        <v>71.900000000000006</v>
      </c>
      <c r="V226" s="7">
        <v>39.6</v>
      </c>
      <c r="W226" s="7">
        <v>60.4</v>
      </c>
      <c r="X226" t="e">
        <f>VLOOKUP(E226,'Transform table'!A:B,2,0)</f>
        <v>#N/A</v>
      </c>
      <c r="Y226" t="e">
        <f>VLOOKUP(F226,'Transform table'!A:B,2,0)</f>
        <v>#N/A</v>
      </c>
      <c r="Z226" t="e">
        <f t="shared" si="3"/>
        <v>#N/A</v>
      </c>
      <c r="AA226" t="e">
        <f>VLOOKUP($Z226,'oddspedia-matches'!$A:$AD,AA$2,0)</f>
        <v>#N/A</v>
      </c>
      <c r="AB226" t="e">
        <f>VLOOKUP($Z226,'oddspedia-matches'!$A:$AD,AB$2,0)</f>
        <v>#N/A</v>
      </c>
      <c r="AC226" t="e">
        <f>VLOOKUP($Z226,'oddspedia-matches'!$A:$AD,AC$2,0)</f>
        <v>#N/A</v>
      </c>
      <c r="AD226" t="e">
        <f>VLOOKUP($Z226,'oddspedia-matches'!$A:$AD,AD$2,0)</f>
        <v>#N/A</v>
      </c>
      <c r="AE226" t="e">
        <f>VLOOKUP($Z226,'oddspedia-matches'!$A:$AD,AE$2,0)</f>
        <v>#N/A</v>
      </c>
      <c r="AF226" t="e">
        <f>VLOOKUP($Z226,'oddspedia-matches'!$A:$AD,AF$2,0)</f>
        <v>#N/A</v>
      </c>
      <c r="AG226" t="e">
        <f>VLOOKUP($Z226,'oddspedia-matches'!$A:$AD,AG$2,0)</f>
        <v>#N/A</v>
      </c>
      <c r="AH226" t="e">
        <f>VLOOKUP($Z226,'oddspedia-matches'!$A:$AD,AH$2,0)</f>
        <v>#N/A</v>
      </c>
      <c r="AI226" t="e">
        <f>VLOOKUP($Z226,'oddspedia-matches'!$A:$AD,AI$2,0)</f>
        <v>#N/A</v>
      </c>
      <c r="AJ226" t="e">
        <f>VLOOKUP($Z226,'oddspedia-matches'!$A:$AD,AJ$2,0)</f>
        <v>#N/A</v>
      </c>
      <c r="AK226" t="e">
        <f>VLOOKUP($Z226,'oddspedia-matches'!$A:$AD,AK$2,0)</f>
        <v>#N/A</v>
      </c>
      <c r="AL226" t="e">
        <f>VLOOKUP($Z226,'oddspedia-matches'!$A:$AD,AL$2,0)</f>
        <v>#N/A</v>
      </c>
      <c r="AM226" t="e">
        <f>VLOOKUP($Z226,'oddspedia-matches'!$A:$AD,AM$2,0)</f>
        <v>#N/A</v>
      </c>
      <c r="AN226" t="e">
        <f>VLOOKUP($Z226,'oddspedia-matches'!$A:$AD,AN$2,0)</f>
        <v>#N/A</v>
      </c>
      <c r="AO226" t="e">
        <f>VLOOKUP($Z226,'oddspedia-matches'!$A:$AD,AO$2,0)</f>
        <v>#N/A</v>
      </c>
      <c r="AP226" t="e">
        <f>VLOOKUP($Z226,'oddspedia-matches'!$A:$AD,AP$2,0)</f>
        <v>#N/A</v>
      </c>
      <c r="AQ226" t="e">
        <f>VLOOKUP($Z226,'oddspedia-matches'!$A:$AD,AQ$2,0)</f>
        <v>#N/A</v>
      </c>
    </row>
    <row r="227" spans="2:43" x14ac:dyDescent="0.25">
      <c r="B227" s="17" t="s">
        <v>650</v>
      </c>
      <c r="C227" s="8" t="s">
        <v>490</v>
      </c>
      <c r="D227" s="18">
        <v>0.625</v>
      </c>
      <c r="E227" s="8" t="s">
        <v>318</v>
      </c>
      <c r="F227" s="8" t="s">
        <v>669</v>
      </c>
      <c r="G227" s="19"/>
      <c r="H227" s="8">
        <v>54.4</v>
      </c>
      <c r="I227" s="8">
        <v>27.6</v>
      </c>
      <c r="J227" s="8">
        <v>18.100000000000001</v>
      </c>
      <c r="K227" s="8">
        <v>81.900000000000006</v>
      </c>
      <c r="L227" s="8">
        <v>45.6</v>
      </c>
      <c r="M227" s="8">
        <v>72.400000000000006</v>
      </c>
      <c r="N227" s="8">
        <v>43</v>
      </c>
      <c r="O227" s="8">
        <v>45.9</v>
      </c>
      <c r="P227" s="8">
        <v>11.1</v>
      </c>
      <c r="Q227" s="8">
        <v>61.7</v>
      </c>
      <c r="R227" s="8">
        <v>69.7</v>
      </c>
      <c r="S227" s="8">
        <v>42.2</v>
      </c>
      <c r="T227" s="8">
        <v>57.8</v>
      </c>
      <c r="U227" s="8">
        <v>64.7</v>
      </c>
      <c r="V227" s="8">
        <v>44.8</v>
      </c>
      <c r="W227" s="8">
        <v>55.2</v>
      </c>
      <c r="X227" t="e">
        <f>VLOOKUP(E227,'Transform table'!A:B,2,0)</f>
        <v>#N/A</v>
      </c>
      <c r="Y227" t="e">
        <f>VLOOKUP(F227,'Transform table'!A:B,2,0)</f>
        <v>#N/A</v>
      </c>
      <c r="Z227" t="e">
        <f t="shared" si="3"/>
        <v>#N/A</v>
      </c>
      <c r="AA227" t="e">
        <f>VLOOKUP($Z227,'oddspedia-matches'!$A:$AD,AA$2,0)</f>
        <v>#N/A</v>
      </c>
      <c r="AB227" t="e">
        <f>VLOOKUP($Z227,'oddspedia-matches'!$A:$AD,AB$2,0)</f>
        <v>#N/A</v>
      </c>
      <c r="AC227" t="e">
        <f>VLOOKUP($Z227,'oddspedia-matches'!$A:$AD,AC$2,0)</f>
        <v>#N/A</v>
      </c>
      <c r="AD227" t="e">
        <f>VLOOKUP($Z227,'oddspedia-matches'!$A:$AD,AD$2,0)</f>
        <v>#N/A</v>
      </c>
      <c r="AE227" t="e">
        <f>VLOOKUP($Z227,'oddspedia-matches'!$A:$AD,AE$2,0)</f>
        <v>#N/A</v>
      </c>
      <c r="AF227" t="e">
        <f>VLOOKUP($Z227,'oddspedia-matches'!$A:$AD,AF$2,0)</f>
        <v>#N/A</v>
      </c>
      <c r="AG227" t="e">
        <f>VLOOKUP($Z227,'oddspedia-matches'!$A:$AD,AG$2,0)</f>
        <v>#N/A</v>
      </c>
      <c r="AH227" t="e">
        <f>VLOOKUP($Z227,'oddspedia-matches'!$A:$AD,AH$2,0)</f>
        <v>#N/A</v>
      </c>
      <c r="AI227" t="e">
        <f>VLOOKUP($Z227,'oddspedia-matches'!$A:$AD,AI$2,0)</f>
        <v>#N/A</v>
      </c>
      <c r="AJ227" t="e">
        <f>VLOOKUP($Z227,'oddspedia-matches'!$A:$AD,AJ$2,0)</f>
        <v>#N/A</v>
      </c>
      <c r="AK227" t="e">
        <f>VLOOKUP($Z227,'oddspedia-matches'!$A:$AD,AK$2,0)</f>
        <v>#N/A</v>
      </c>
      <c r="AL227" t="e">
        <f>VLOOKUP($Z227,'oddspedia-matches'!$A:$AD,AL$2,0)</f>
        <v>#N/A</v>
      </c>
      <c r="AM227" t="e">
        <f>VLOOKUP($Z227,'oddspedia-matches'!$A:$AD,AM$2,0)</f>
        <v>#N/A</v>
      </c>
      <c r="AN227" t="e">
        <f>VLOOKUP($Z227,'oddspedia-matches'!$A:$AD,AN$2,0)</f>
        <v>#N/A</v>
      </c>
      <c r="AO227" t="e">
        <f>VLOOKUP($Z227,'oddspedia-matches'!$A:$AD,AO$2,0)</f>
        <v>#N/A</v>
      </c>
      <c r="AP227" t="e">
        <f>VLOOKUP($Z227,'oddspedia-matches'!$A:$AD,AP$2,0)</f>
        <v>#N/A</v>
      </c>
      <c r="AQ227" t="e">
        <f>VLOOKUP($Z227,'oddspedia-matches'!$A:$AD,AQ$2,0)</f>
        <v>#N/A</v>
      </c>
    </row>
    <row r="228" spans="2:43" x14ac:dyDescent="0.25">
      <c r="B228" s="9" t="s">
        <v>650</v>
      </c>
      <c r="C228" s="7" t="s">
        <v>490</v>
      </c>
      <c r="D228" s="20">
        <v>0.625</v>
      </c>
      <c r="E228" s="7" t="s">
        <v>670</v>
      </c>
      <c r="F228" s="7" t="s">
        <v>671</v>
      </c>
      <c r="G228" s="21"/>
      <c r="H228" s="7">
        <v>47.8</v>
      </c>
      <c r="I228" s="7">
        <v>36.200000000000003</v>
      </c>
      <c r="J228" s="7">
        <v>16</v>
      </c>
      <c r="K228" s="7">
        <v>84</v>
      </c>
      <c r="L228" s="7">
        <v>52.2</v>
      </c>
      <c r="M228" s="7">
        <v>63.8</v>
      </c>
      <c r="N228" s="7">
        <v>27.6</v>
      </c>
      <c r="O228" s="7">
        <v>62.6</v>
      </c>
      <c r="P228" s="7">
        <v>9.8000000000000007</v>
      </c>
      <c r="Q228" s="7">
        <v>41.1</v>
      </c>
      <c r="R228" s="7">
        <v>45.1</v>
      </c>
      <c r="S228" s="7">
        <v>19</v>
      </c>
      <c r="T228" s="7">
        <v>81</v>
      </c>
      <c r="U228" s="7">
        <v>85.5</v>
      </c>
      <c r="V228" s="7">
        <v>25</v>
      </c>
      <c r="W228" s="7">
        <v>75</v>
      </c>
      <c r="X228" t="e">
        <f>VLOOKUP(E228,'Transform table'!A:B,2,0)</f>
        <v>#N/A</v>
      </c>
      <c r="Y228" t="e">
        <f>VLOOKUP(F228,'Transform table'!A:B,2,0)</f>
        <v>#N/A</v>
      </c>
      <c r="Z228" t="e">
        <f t="shared" si="3"/>
        <v>#N/A</v>
      </c>
      <c r="AA228" t="e">
        <f>VLOOKUP($Z228,'oddspedia-matches'!$A:$AD,AA$2,0)</f>
        <v>#N/A</v>
      </c>
      <c r="AB228" t="e">
        <f>VLOOKUP($Z228,'oddspedia-matches'!$A:$AD,AB$2,0)</f>
        <v>#N/A</v>
      </c>
      <c r="AC228" t="e">
        <f>VLOOKUP($Z228,'oddspedia-matches'!$A:$AD,AC$2,0)</f>
        <v>#N/A</v>
      </c>
      <c r="AD228" t="e">
        <f>VLOOKUP($Z228,'oddspedia-matches'!$A:$AD,AD$2,0)</f>
        <v>#N/A</v>
      </c>
      <c r="AE228" t="e">
        <f>VLOOKUP($Z228,'oddspedia-matches'!$A:$AD,AE$2,0)</f>
        <v>#N/A</v>
      </c>
      <c r="AF228" t="e">
        <f>VLOOKUP($Z228,'oddspedia-matches'!$A:$AD,AF$2,0)</f>
        <v>#N/A</v>
      </c>
      <c r="AG228" t="e">
        <f>VLOOKUP($Z228,'oddspedia-matches'!$A:$AD,AG$2,0)</f>
        <v>#N/A</v>
      </c>
      <c r="AH228" t="e">
        <f>VLOOKUP($Z228,'oddspedia-matches'!$A:$AD,AH$2,0)</f>
        <v>#N/A</v>
      </c>
      <c r="AI228" t="e">
        <f>VLOOKUP($Z228,'oddspedia-matches'!$A:$AD,AI$2,0)</f>
        <v>#N/A</v>
      </c>
      <c r="AJ228" t="e">
        <f>VLOOKUP($Z228,'oddspedia-matches'!$A:$AD,AJ$2,0)</f>
        <v>#N/A</v>
      </c>
      <c r="AK228" t="e">
        <f>VLOOKUP($Z228,'oddspedia-matches'!$A:$AD,AK$2,0)</f>
        <v>#N/A</v>
      </c>
      <c r="AL228" t="e">
        <f>VLOOKUP($Z228,'oddspedia-matches'!$A:$AD,AL$2,0)</f>
        <v>#N/A</v>
      </c>
      <c r="AM228" t="e">
        <f>VLOOKUP($Z228,'oddspedia-matches'!$A:$AD,AM$2,0)</f>
        <v>#N/A</v>
      </c>
      <c r="AN228" t="e">
        <f>VLOOKUP($Z228,'oddspedia-matches'!$A:$AD,AN$2,0)</f>
        <v>#N/A</v>
      </c>
      <c r="AO228" t="e">
        <f>VLOOKUP($Z228,'oddspedia-matches'!$A:$AD,AO$2,0)</f>
        <v>#N/A</v>
      </c>
      <c r="AP228" t="e">
        <f>VLOOKUP($Z228,'oddspedia-matches'!$A:$AD,AP$2,0)</f>
        <v>#N/A</v>
      </c>
      <c r="AQ228" t="e">
        <f>VLOOKUP($Z228,'oddspedia-matches'!$A:$AD,AQ$2,0)</f>
        <v>#N/A</v>
      </c>
    </row>
    <row r="229" spans="2:43" x14ac:dyDescent="0.25">
      <c r="B229" s="17" t="s">
        <v>638</v>
      </c>
      <c r="C229" s="8" t="s">
        <v>490</v>
      </c>
      <c r="D229" s="18">
        <v>0.625</v>
      </c>
      <c r="E229" s="8" t="s">
        <v>672</v>
      </c>
      <c r="F229" s="8" t="s">
        <v>673</v>
      </c>
      <c r="G229" s="19"/>
      <c r="H229" s="8">
        <v>60.3</v>
      </c>
      <c r="I229" s="8">
        <v>23.6</v>
      </c>
      <c r="J229" s="8">
        <v>16.100000000000001</v>
      </c>
      <c r="K229" s="8">
        <v>83.9</v>
      </c>
      <c r="L229" s="8">
        <v>39.700000000000003</v>
      </c>
      <c r="M229" s="8">
        <v>76.400000000000006</v>
      </c>
      <c r="N229" s="8">
        <v>48</v>
      </c>
      <c r="O229" s="8">
        <v>33.799999999999997</v>
      </c>
      <c r="P229" s="8">
        <v>18.2</v>
      </c>
      <c r="Q229" s="8">
        <v>81.400000000000006</v>
      </c>
      <c r="R229" s="8">
        <v>91.7</v>
      </c>
      <c r="S229" s="8">
        <v>76.5</v>
      </c>
      <c r="T229" s="8">
        <v>23.5</v>
      </c>
      <c r="U229" s="8">
        <v>30</v>
      </c>
      <c r="V229" s="8">
        <v>70.599999999999994</v>
      </c>
      <c r="W229" s="8">
        <v>29.4</v>
      </c>
      <c r="X229" t="str">
        <f>VLOOKUP(E229,'Transform table'!A:B,2,0)</f>
        <v>Haugesund</v>
      </c>
      <c r="Y229" t="str">
        <f>VLOOKUP(F229,'Transform table'!A:B,2,0)</f>
        <v>Bryne</v>
      </c>
      <c r="Z229" t="str">
        <f t="shared" si="3"/>
        <v>25/07/2026HaugesundBryne</v>
      </c>
      <c r="AA229" t="str">
        <f>VLOOKUP($Z229,'oddspedia-matches'!$A:$AD,AA$2,0)</f>
        <v>1 - 2</v>
      </c>
      <c r="AB229" t="str">
        <f>VLOOKUP($Z229,'oddspedia-matches'!$A:$AD,AB$2,0)</f>
        <v>Red</v>
      </c>
      <c r="AC229" t="str">
        <f>VLOOKUP($Z229,'oddspedia-matches'!$A:$AD,AC$2,0)</f>
        <v>Red</v>
      </c>
      <c r="AD229" t="str">
        <f>VLOOKUP($Z229,'oddspedia-matches'!$A:$AD,AD$2,0)</f>
        <v>Green</v>
      </c>
      <c r="AE229" t="str">
        <f>VLOOKUP($Z229,'oddspedia-matches'!$A:$AD,AE$2,0)</f>
        <v>Red</v>
      </c>
      <c r="AF229" t="str">
        <f>VLOOKUP($Z229,'oddspedia-matches'!$A:$AD,AF$2,0)</f>
        <v>Green</v>
      </c>
      <c r="AG229" t="str">
        <f>VLOOKUP($Z229,'oddspedia-matches'!$A:$AD,AG$2,0)</f>
        <v>Green</v>
      </c>
      <c r="AH229" t="str">
        <f>VLOOKUP($Z229,'oddspedia-matches'!$A:$AD,AH$2,0)</f>
        <v>Green</v>
      </c>
      <c r="AI229" t="str">
        <f>VLOOKUP($Z229,'oddspedia-matches'!$A:$AD,AI$2,0)</f>
        <v>Red</v>
      </c>
      <c r="AJ229" t="str">
        <f>VLOOKUP($Z229,'oddspedia-matches'!$A:$AD,AJ$2,0)</f>
        <v>Red</v>
      </c>
      <c r="AK229" t="str">
        <f>VLOOKUP($Z229,'oddspedia-matches'!$A:$AD,AK$2,0)</f>
        <v>Green</v>
      </c>
      <c r="AL229" t="str">
        <f>VLOOKUP($Z229,'oddspedia-matches'!$A:$AD,AL$2,0)</f>
        <v>Green</v>
      </c>
      <c r="AM229" t="str">
        <f>VLOOKUP($Z229,'oddspedia-matches'!$A:$AD,AM$2,0)</f>
        <v>Green</v>
      </c>
      <c r="AN229" t="str">
        <f>VLOOKUP($Z229,'oddspedia-matches'!$A:$AD,AN$2,0)</f>
        <v>Red</v>
      </c>
      <c r="AO229" t="str">
        <f>VLOOKUP($Z229,'oddspedia-matches'!$A:$AD,AO$2,0)</f>
        <v>Green</v>
      </c>
      <c r="AP229" t="str">
        <f>VLOOKUP($Z229,'oddspedia-matches'!$A:$AD,AP$2,0)</f>
        <v>Green</v>
      </c>
      <c r="AQ229" t="str">
        <f>VLOOKUP($Z229,'oddspedia-matches'!$A:$AD,AQ$2,0)</f>
        <v>Red</v>
      </c>
    </row>
    <row r="230" spans="2:43" x14ac:dyDescent="0.25">
      <c r="B230" s="9" t="s">
        <v>482</v>
      </c>
      <c r="C230" s="7" t="s">
        <v>490</v>
      </c>
      <c r="D230" s="20">
        <v>0.625</v>
      </c>
      <c r="E230" s="7" t="s">
        <v>674</v>
      </c>
      <c r="F230" s="7" t="s">
        <v>675</v>
      </c>
      <c r="G230" s="21"/>
      <c r="H230" s="7">
        <v>39.5</v>
      </c>
      <c r="I230" s="7">
        <v>30.4</v>
      </c>
      <c r="J230" s="7">
        <v>30.1</v>
      </c>
      <c r="K230" s="7">
        <v>69.900000000000006</v>
      </c>
      <c r="L230" s="7">
        <v>60.5</v>
      </c>
      <c r="M230" s="7">
        <v>69.599999999999994</v>
      </c>
      <c r="N230" s="7">
        <v>27.7</v>
      </c>
      <c r="O230" s="7">
        <v>48.6</v>
      </c>
      <c r="P230" s="7">
        <v>23.7</v>
      </c>
      <c r="Q230" s="7">
        <v>61.9</v>
      </c>
      <c r="R230" s="7">
        <v>69.8</v>
      </c>
      <c r="S230" s="7">
        <v>42.3</v>
      </c>
      <c r="T230" s="7">
        <v>57.7</v>
      </c>
      <c r="U230" s="7">
        <v>63</v>
      </c>
      <c r="V230" s="7">
        <v>49.3</v>
      </c>
      <c r="W230" s="7">
        <v>50.7</v>
      </c>
      <c r="X230" t="str">
        <f>VLOOKUP(E230,'Transform table'!A:B,2,0)</f>
        <v>Sport Huancayo</v>
      </c>
      <c r="Y230" t="str">
        <f>VLOOKUP(F230,'Transform table'!A:B,2,0)</f>
        <v>Atletico Grau</v>
      </c>
      <c r="Z230" t="str">
        <f t="shared" si="3"/>
        <v>25/07/2026Sport HuancayoAtletico Grau</v>
      </c>
      <c r="AA230" t="str">
        <f>VLOOKUP($Z230,'oddspedia-matches'!$A:$AD,AA$2,0)</f>
        <v>2 - 0</v>
      </c>
      <c r="AB230" t="str">
        <f>VLOOKUP($Z230,'oddspedia-matches'!$A:$AD,AB$2,0)</f>
        <v>Green</v>
      </c>
      <c r="AC230" t="str">
        <f>VLOOKUP($Z230,'oddspedia-matches'!$A:$AD,AC$2,0)</f>
        <v>Red</v>
      </c>
      <c r="AD230" t="str">
        <f>VLOOKUP($Z230,'oddspedia-matches'!$A:$AD,AD$2,0)</f>
        <v>Red</v>
      </c>
      <c r="AE230" t="str">
        <f>VLOOKUP($Z230,'oddspedia-matches'!$A:$AD,AE$2,0)</f>
        <v>Green</v>
      </c>
      <c r="AF230" t="str">
        <f>VLOOKUP($Z230,'oddspedia-matches'!$A:$AD,AF$2,0)</f>
        <v>Red</v>
      </c>
      <c r="AG230" t="str">
        <f>VLOOKUP($Z230,'oddspedia-matches'!$A:$AD,AG$2,0)</f>
        <v>Green</v>
      </c>
      <c r="AH230" t="str">
        <f>VLOOKUP($Z230,'oddspedia-matches'!$A:$AD,AH$2,0)</f>
        <v>Red</v>
      </c>
      <c r="AI230" t="str">
        <f>VLOOKUP($Z230,'oddspedia-matches'!$A:$AD,AI$2,0)</f>
        <v>Green</v>
      </c>
      <c r="AJ230" t="str">
        <f>VLOOKUP($Z230,'oddspedia-matches'!$A:$AD,AJ$2,0)</f>
        <v>Red</v>
      </c>
      <c r="AK230" t="str">
        <f>VLOOKUP($Z230,'oddspedia-matches'!$A:$AD,AK$2,0)</f>
        <v>Red</v>
      </c>
      <c r="AL230" t="str">
        <f>VLOOKUP($Z230,'oddspedia-matches'!$A:$AD,AL$2,0)</f>
        <v>Green</v>
      </c>
      <c r="AM230" t="str">
        <f>VLOOKUP($Z230,'oddspedia-matches'!$A:$AD,AM$2,0)</f>
        <v>Red</v>
      </c>
      <c r="AN230" t="str">
        <f>VLOOKUP($Z230,'oddspedia-matches'!$A:$AD,AN$2,0)</f>
        <v>Green</v>
      </c>
      <c r="AO230" t="str">
        <f>VLOOKUP($Z230,'oddspedia-matches'!$A:$AD,AO$2,0)</f>
        <v>Green</v>
      </c>
      <c r="AP230" t="str">
        <f>VLOOKUP($Z230,'oddspedia-matches'!$A:$AD,AP$2,0)</f>
        <v>Red</v>
      </c>
      <c r="AQ230" t="str">
        <f>VLOOKUP($Z230,'oddspedia-matches'!$A:$AD,AQ$2,0)</f>
        <v>Green</v>
      </c>
    </row>
    <row r="231" spans="2:43" x14ac:dyDescent="0.25">
      <c r="B231" s="17" t="s">
        <v>486</v>
      </c>
      <c r="C231" s="8" t="s">
        <v>490</v>
      </c>
      <c r="D231" s="18">
        <v>0.625</v>
      </c>
      <c r="E231" s="8" t="s">
        <v>676</v>
      </c>
      <c r="F231" s="8" t="s">
        <v>677</v>
      </c>
      <c r="G231" s="19"/>
      <c r="H231" s="8">
        <v>51.6</v>
      </c>
      <c r="I231" s="8">
        <v>30.9</v>
      </c>
      <c r="J231" s="8">
        <v>17.5</v>
      </c>
      <c r="K231" s="8">
        <v>82.5</v>
      </c>
      <c r="L231" s="8">
        <v>48.4</v>
      </c>
      <c r="M231" s="8">
        <v>69.099999999999994</v>
      </c>
      <c r="N231" s="8">
        <v>31</v>
      </c>
      <c r="O231" s="8">
        <v>50.9</v>
      </c>
      <c r="P231" s="8">
        <v>18.100000000000001</v>
      </c>
      <c r="Q231" s="8">
        <v>57.9</v>
      </c>
      <c r="R231" s="8">
        <v>59.1</v>
      </c>
      <c r="S231" s="8">
        <v>30.9</v>
      </c>
      <c r="T231" s="8">
        <v>69.099999999999994</v>
      </c>
      <c r="U231" s="8">
        <v>75.099999999999994</v>
      </c>
      <c r="V231" s="8">
        <v>35.700000000000003</v>
      </c>
      <c r="W231" s="8">
        <v>64.3</v>
      </c>
      <c r="X231" t="str">
        <f>VLOOKUP(E231,'Transform table'!A:B,2,0)</f>
        <v>Defensor Sporting</v>
      </c>
      <c r="Y231" t="str">
        <f>VLOOKUP(F231,'Transform table'!A:B,2,0)</f>
        <v>CA Cerro</v>
      </c>
      <c r="Z231" t="str">
        <f t="shared" si="3"/>
        <v>25/07/2026Defensor SportingCA Cerro</v>
      </c>
      <c r="AA231" t="str">
        <f>VLOOKUP($Z231,'oddspedia-matches'!$A:$AD,AA$2,0)</f>
        <v xml:space="preserve"> - </v>
      </c>
      <c r="AB231" t="str">
        <f>VLOOKUP($Z231,'oddspedia-matches'!$A:$AD,AB$2,0)</f>
        <v>Red</v>
      </c>
      <c r="AC231" t="str">
        <f>VLOOKUP($Z231,'oddspedia-matches'!$A:$AD,AC$2,0)</f>
        <v>Green</v>
      </c>
      <c r="AD231" t="str">
        <f>VLOOKUP($Z231,'oddspedia-matches'!$A:$AD,AD$2,0)</f>
        <v>Red</v>
      </c>
      <c r="AE231" t="str">
        <f>VLOOKUP($Z231,'oddspedia-matches'!$A:$AD,AE$2,0)</f>
        <v>Green</v>
      </c>
      <c r="AF231" t="str">
        <f>VLOOKUP($Z231,'oddspedia-matches'!$A:$AD,AF$2,0)</f>
        <v>Green</v>
      </c>
      <c r="AG231" t="str">
        <f>VLOOKUP($Z231,'oddspedia-matches'!$A:$AD,AG$2,0)</f>
        <v>Red</v>
      </c>
      <c r="AH231" t="str">
        <f>VLOOKUP($Z231,'oddspedia-matches'!$A:$AD,AH$2,0)</f>
        <v>Red</v>
      </c>
      <c r="AI231" t="str">
        <f>VLOOKUP($Z231,'oddspedia-matches'!$A:$AD,AI$2,0)</f>
        <v>Green</v>
      </c>
      <c r="AJ231" t="str">
        <f>VLOOKUP($Z231,'oddspedia-matches'!$A:$AD,AJ$2,0)</f>
        <v>Red</v>
      </c>
      <c r="AK231" t="str">
        <f>VLOOKUP($Z231,'oddspedia-matches'!$A:$AD,AK$2,0)</f>
        <v>Red</v>
      </c>
      <c r="AL231" t="str">
        <f>VLOOKUP($Z231,'oddspedia-matches'!$A:$AD,AL$2,0)</f>
        <v>Red</v>
      </c>
      <c r="AM231" t="str">
        <f>VLOOKUP($Z231,'oddspedia-matches'!$A:$AD,AM$2,0)</f>
        <v>Red</v>
      </c>
      <c r="AN231" t="str">
        <f>VLOOKUP($Z231,'oddspedia-matches'!$A:$AD,AN$2,0)</f>
        <v>Green</v>
      </c>
      <c r="AO231" t="str">
        <f>VLOOKUP($Z231,'oddspedia-matches'!$A:$AD,AO$2,0)</f>
        <v>Green</v>
      </c>
      <c r="AP231" t="str">
        <f>VLOOKUP($Z231,'oddspedia-matches'!$A:$AD,AP$2,0)</f>
        <v>Red</v>
      </c>
      <c r="AQ231" t="str">
        <f>VLOOKUP($Z231,'oddspedia-matches'!$A:$AD,AQ$2,0)</f>
        <v>Green</v>
      </c>
    </row>
    <row r="232" spans="2:43" x14ac:dyDescent="0.25">
      <c r="B232" s="9" t="s">
        <v>477</v>
      </c>
      <c r="C232" s="7" t="s">
        <v>490</v>
      </c>
      <c r="D232" s="20">
        <v>0.64583333333333337</v>
      </c>
      <c r="E232" s="7" t="s">
        <v>678</v>
      </c>
      <c r="F232" s="7" t="s">
        <v>679</v>
      </c>
      <c r="G232" s="21"/>
      <c r="H232" s="7">
        <v>45.3</v>
      </c>
      <c r="I232" s="7">
        <v>28.8</v>
      </c>
      <c r="J232" s="7">
        <v>25.9</v>
      </c>
      <c r="K232" s="7">
        <v>74.099999999999994</v>
      </c>
      <c r="L232" s="7">
        <v>54.7</v>
      </c>
      <c r="M232" s="7">
        <v>71.2</v>
      </c>
      <c r="N232" s="7">
        <v>25</v>
      </c>
      <c r="O232" s="7">
        <v>52.2</v>
      </c>
      <c r="P232" s="7">
        <v>22.8</v>
      </c>
      <c r="Q232" s="7">
        <v>56.7</v>
      </c>
      <c r="R232" s="7">
        <v>72.7</v>
      </c>
      <c r="S232" s="7">
        <v>45.9</v>
      </c>
      <c r="T232" s="7">
        <v>54.1</v>
      </c>
      <c r="U232" s="7">
        <v>59.9</v>
      </c>
      <c r="V232" s="7">
        <v>51.2</v>
      </c>
      <c r="W232" s="7">
        <v>48.8</v>
      </c>
      <c r="X232" t="str">
        <f>VLOOKUP(E232,'Transform table'!A:B,2,0)</f>
        <v>Longford Town</v>
      </c>
      <c r="Y232" t="str">
        <f>VLOOKUP(F232,'Transform table'!A:B,2,0)</f>
        <v>Wexford Youths</v>
      </c>
      <c r="Z232" t="str">
        <f t="shared" si="3"/>
        <v>25/07/2026Longford TownWexford Youths</v>
      </c>
      <c r="AA232" t="str">
        <f>VLOOKUP($Z232,'oddspedia-matches'!$A:$AD,AA$2,0)</f>
        <v>1 - 2</v>
      </c>
      <c r="AB232" t="str">
        <f>VLOOKUP($Z232,'oddspedia-matches'!$A:$AD,AB$2,0)</f>
        <v>Red</v>
      </c>
      <c r="AC232" t="str">
        <f>VLOOKUP($Z232,'oddspedia-matches'!$A:$AD,AC$2,0)</f>
        <v>Red</v>
      </c>
      <c r="AD232" t="str">
        <f>VLOOKUP($Z232,'oddspedia-matches'!$A:$AD,AD$2,0)</f>
        <v>Green</v>
      </c>
      <c r="AE232" t="str">
        <f>VLOOKUP($Z232,'oddspedia-matches'!$A:$AD,AE$2,0)</f>
        <v>Red</v>
      </c>
      <c r="AF232" t="str">
        <f>VLOOKUP($Z232,'oddspedia-matches'!$A:$AD,AF$2,0)</f>
        <v>Green</v>
      </c>
      <c r="AG232" t="str">
        <f>VLOOKUP($Z232,'oddspedia-matches'!$A:$AD,AG$2,0)</f>
        <v>Green</v>
      </c>
      <c r="AH232" t="str">
        <f>VLOOKUP($Z232,'oddspedia-matches'!$A:$AD,AH$2,0)</f>
        <v>Red</v>
      </c>
      <c r="AI232" t="str">
        <f>VLOOKUP($Z232,'oddspedia-matches'!$A:$AD,AI$2,0)</f>
        <v>Red</v>
      </c>
      <c r="AJ232" t="str">
        <f>VLOOKUP($Z232,'oddspedia-matches'!$A:$AD,AJ$2,0)</f>
        <v>Green</v>
      </c>
      <c r="AK232" t="str">
        <f>VLOOKUP($Z232,'oddspedia-matches'!$A:$AD,AK$2,0)</f>
        <v>Green</v>
      </c>
      <c r="AL232" t="str">
        <f>VLOOKUP($Z232,'oddspedia-matches'!$A:$AD,AL$2,0)</f>
        <v>Green</v>
      </c>
      <c r="AM232" t="str">
        <f>VLOOKUP($Z232,'oddspedia-matches'!$A:$AD,AM$2,0)</f>
        <v>Green</v>
      </c>
      <c r="AN232" t="str">
        <f>VLOOKUP($Z232,'oddspedia-matches'!$A:$AD,AN$2,0)</f>
        <v>Red</v>
      </c>
      <c r="AO232" t="str">
        <f>VLOOKUP($Z232,'oddspedia-matches'!$A:$AD,AO$2,0)</f>
        <v>Green</v>
      </c>
      <c r="AP232" t="str">
        <f>VLOOKUP($Z232,'oddspedia-matches'!$A:$AD,AP$2,0)</f>
        <v>Green</v>
      </c>
      <c r="AQ232" t="str">
        <f>VLOOKUP($Z232,'oddspedia-matches'!$A:$AD,AQ$2,0)</f>
        <v>Red</v>
      </c>
    </row>
    <row r="233" spans="2:43" x14ac:dyDescent="0.25">
      <c r="B233" s="17" t="s">
        <v>478</v>
      </c>
      <c r="C233" s="8" t="s">
        <v>490</v>
      </c>
      <c r="D233" s="18">
        <v>0.65625</v>
      </c>
      <c r="E233" s="8" t="s">
        <v>680</v>
      </c>
      <c r="F233" s="8" t="s">
        <v>681</v>
      </c>
      <c r="G233" s="19"/>
      <c r="H233" s="8">
        <v>38.9</v>
      </c>
      <c r="I233" s="8">
        <v>28.6</v>
      </c>
      <c r="J233" s="8">
        <v>32.5</v>
      </c>
      <c r="K233" s="8">
        <v>67.5</v>
      </c>
      <c r="L233" s="8">
        <v>61.1</v>
      </c>
      <c r="M233" s="8">
        <v>71.400000000000006</v>
      </c>
      <c r="N233" s="8">
        <v>34.6</v>
      </c>
      <c r="O233" s="8">
        <v>44.5</v>
      </c>
      <c r="P233" s="8">
        <v>20.9</v>
      </c>
      <c r="Q233" s="8">
        <v>67.3</v>
      </c>
      <c r="R233" s="8">
        <v>76.3</v>
      </c>
      <c r="S233" s="8">
        <v>50.5</v>
      </c>
      <c r="T233" s="8">
        <v>49.5</v>
      </c>
      <c r="U233" s="8">
        <v>55</v>
      </c>
      <c r="V233" s="8">
        <v>56</v>
      </c>
      <c r="W233" s="8">
        <v>44</v>
      </c>
      <c r="X233" t="str">
        <f>VLOOKUP(E233,'Transform table'!A:B,2,0)</f>
        <v>Sligo FC</v>
      </c>
      <c r="Y233" t="str">
        <f>VLOOKUP(F233,'Transform table'!A:B,2,0)</f>
        <v>Drogheda United</v>
      </c>
      <c r="Z233" t="str">
        <f t="shared" si="3"/>
        <v>25/07/2026Sligo FCDrogheda United</v>
      </c>
      <c r="AA233" t="str">
        <f>VLOOKUP($Z233,'oddspedia-matches'!$A:$AD,AA$2,0)</f>
        <v>2 - 2</v>
      </c>
      <c r="AB233" t="str">
        <f>VLOOKUP($Z233,'oddspedia-matches'!$A:$AD,AB$2,0)</f>
        <v>Red</v>
      </c>
      <c r="AC233" t="str">
        <f>VLOOKUP($Z233,'oddspedia-matches'!$A:$AD,AC$2,0)</f>
        <v>Green</v>
      </c>
      <c r="AD233" t="str">
        <f>VLOOKUP($Z233,'oddspedia-matches'!$A:$AD,AD$2,0)</f>
        <v>Red</v>
      </c>
      <c r="AE233" t="str">
        <f>VLOOKUP($Z233,'oddspedia-matches'!$A:$AD,AE$2,0)</f>
        <v>Green</v>
      </c>
      <c r="AF233" t="str">
        <f>VLOOKUP($Z233,'oddspedia-matches'!$A:$AD,AF$2,0)</f>
        <v>Green</v>
      </c>
      <c r="AG233" t="str">
        <f>VLOOKUP($Z233,'oddspedia-matches'!$A:$AD,AG$2,0)</f>
        <v>Red</v>
      </c>
      <c r="AH233" t="str">
        <f>VLOOKUP($Z233,'oddspedia-matches'!$A:$AD,AH$2,0)</f>
        <v>Green</v>
      </c>
      <c r="AI233" t="str">
        <f>VLOOKUP($Z233,'oddspedia-matches'!$A:$AD,AI$2,0)</f>
        <v>Red</v>
      </c>
      <c r="AJ233" t="str">
        <f>VLOOKUP($Z233,'oddspedia-matches'!$A:$AD,AJ$2,0)</f>
        <v>Red</v>
      </c>
      <c r="AK233" t="str">
        <f>VLOOKUP($Z233,'oddspedia-matches'!$A:$AD,AK$2,0)</f>
        <v>Green</v>
      </c>
      <c r="AL233" t="str">
        <f>VLOOKUP($Z233,'oddspedia-matches'!$A:$AD,AL$2,0)</f>
        <v>Green</v>
      </c>
      <c r="AM233" t="str">
        <f>VLOOKUP($Z233,'oddspedia-matches'!$A:$AD,AM$2,0)</f>
        <v>Green</v>
      </c>
      <c r="AN233" t="str">
        <f>VLOOKUP($Z233,'oddspedia-matches'!$A:$AD,AN$2,0)</f>
        <v>Red</v>
      </c>
      <c r="AO233" t="str">
        <f>VLOOKUP($Z233,'oddspedia-matches'!$A:$AD,AO$2,0)</f>
        <v>Red</v>
      </c>
      <c r="AP233" t="str">
        <f>VLOOKUP($Z233,'oddspedia-matches'!$A:$AD,AP$2,0)</f>
        <v>Green</v>
      </c>
      <c r="AQ233" t="str">
        <f>VLOOKUP($Z233,'oddspedia-matches'!$A:$AD,AQ$2,0)</f>
        <v>Red</v>
      </c>
    </row>
    <row r="234" spans="2:43" x14ac:dyDescent="0.25">
      <c r="B234" s="9" t="s">
        <v>647</v>
      </c>
      <c r="C234" s="7" t="s">
        <v>490</v>
      </c>
      <c r="D234" s="20">
        <v>0.66666666666666663</v>
      </c>
      <c r="E234" s="7" t="s">
        <v>682</v>
      </c>
      <c r="F234" s="7" t="s">
        <v>683</v>
      </c>
      <c r="G234" s="21"/>
      <c r="H234" s="7">
        <v>36.1</v>
      </c>
      <c r="I234" s="7">
        <v>37</v>
      </c>
      <c r="J234" s="7">
        <v>26.9</v>
      </c>
      <c r="K234" s="7">
        <v>73.099999999999994</v>
      </c>
      <c r="L234" s="7">
        <v>63.9</v>
      </c>
      <c r="M234" s="7">
        <v>63</v>
      </c>
      <c r="N234" s="7">
        <v>29.4</v>
      </c>
      <c r="O234" s="7">
        <v>56.9</v>
      </c>
      <c r="P234" s="7">
        <v>13.7</v>
      </c>
      <c r="Q234" s="7">
        <v>49.1</v>
      </c>
      <c r="R234" s="7">
        <v>50.1</v>
      </c>
      <c r="S234" s="7">
        <v>22.7</v>
      </c>
      <c r="T234" s="7">
        <v>77.3</v>
      </c>
      <c r="U234" s="7">
        <v>80.900000000000006</v>
      </c>
      <c r="V234" s="7">
        <v>32.4</v>
      </c>
      <c r="W234" s="7">
        <v>67.599999999999994</v>
      </c>
      <c r="X234" t="str">
        <f>VLOOKUP(E234,'Transform table'!A:B,2,0)</f>
        <v>Atletico de Rafaela</v>
      </c>
      <c r="Y234" t="str">
        <f>VLOOKUP(F234,'Transform table'!A:B,2,0)</f>
        <v>Nueva Chicago</v>
      </c>
      <c r="Z234" t="str">
        <f t="shared" si="3"/>
        <v>25/07/2026Atletico de RafaelaNueva Chicago</v>
      </c>
      <c r="AA234" t="str">
        <f>VLOOKUP($Z234,'oddspedia-matches'!$A:$AD,AA$2,0)</f>
        <v>1 - 0</v>
      </c>
      <c r="AB234" t="str">
        <f>VLOOKUP($Z234,'oddspedia-matches'!$A:$AD,AB$2,0)</f>
        <v>Green</v>
      </c>
      <c r="AC234" t="str">
        <f>VLOOKUP($Z234,'oddspedia-matches'!$A:$AD,AC$2,0)</f>
        <v>Red</v>
      </c>
      <c r="AD234" t="str">
        <f>VLOOKUP($Z234,'oddspedia-matches'!$A:$AD,AD$2,0)</f>
        <v>Red</v>
      </c>
      <c r="AE234" t="str">
        <f>VLOOKUP($Z234,'oddspedia-matches'!$A:$AD,AE$2,0)</f>
        <v>Green</v>
      </c>
      <c r="AF234" t="str">
        <f>VLOOKUP($Z234,'oddspedia-matches'!$A:$AD,AF$2,0)</f>
        <v>Red</v>
      </c>
      <c r="AG234" t="str">
        <f>VLOOKUP($Z234,'oddspedia-matches'!$A:$AD,AG$2,0)</f>
        <v>Green</v>
      </c>
      <c r="AH234" t="str">
        <f>VLOOKUP($Z234,'oddspedia-matches'!$A:$AD,AH$2,0)</f>
        <v>Red</v>
      </c>
      <c r="AI234" t="str">
        <f>VLOOKUP($Z234,'oddspedia-matches'!$A:$AD,AI$2,0)</f>
        <v>Green</v>
      </c>
      <c r="AJ234" t="str">
        <f>VLOOKUP($Z234,'oddspedia-matches'!$A:$AD,AJ$2,0)</f>
        <v>Red</v>
      </c>
      <c r="AK234" t="str">
        <f>VLOOKUP($Z234,'oddspedia-matches'!$A:$AD,AK$2,0)</f>
        <v>Red</v>
      </c>
      <c r="AL234" t="str">
        <f>VLOOKUP($Z234,'oddspedia-matches'!$A:$AD,AL$2,0)</f>
        <v>Red</v>
      </c>
      <c r="AM234" t="str">
        <f>VLOOKUP($Z234,'oddspedia-matches'!$A:$AD,AM$2,0)</f>
        <v>Red</v>
      </c>
      <c r="AN234" t="str">
        <f>VLOOKUP($Z234,'oddspedia-matches'!$A:$AD,AN$2,0)</f>
        <v>Green</v>
      </c>
      <c r="AO234" t="str">
        <f>VLOOKUP($Z234,'oddspedia-matches'!$A:$AD,AO$2,0)</f>
        <v>Green</v>
      </c>
      <c r="AP234" t="str">
        <f>VLOOKUP($Z234,'oddspedia-matches'!$A:$AD,AP$2,0)</f>
        <v>Red</v>
      </c>
      <c r="AQ234" t="str">
        <f>VLOOKUP($Z234,'oddspedia-matches'!$A:$AD,AQ$2,0)</f>
        <v>Green</v>
      </c>
    </row>
    <row r="235" spans="2:43" x14ac:dyDescent="0.25">
      <c r="B235" s="17" t="s">
        <v>457</v>
      </c>
      <c r="C235" s="8" t="s">
        <v>490</v>
      </c>
      <c r="D235" s="18">
        <v>0.66666666666666663</v>
      </c>
      <c r="E235" s="8" t="s">
        <v>684</v>
      </c>
      <c r="F235" s="8" t="s">
        <v>261</v>
      </c>
      <c r="G235" s="19"/>
      <c r="H235" s="8">
        <v>72.400000000000006</v>
      </c>
      <c r="I235" s="8">
        <v>19.899999999999999</v>
      </c>
      <c r="J235" s="8">
        <v>7.6</v>
      </c>
      <c r="K235" s="8">
        <v>92.4</v>
      </c>
      <c r="L235" s="8">
        <v>27.6</v>
      </c>
      <c r="M235" s="8">
        <v>80.099999999999994</v>
      </c>
      <c r="N235" s="8">
        <v>53.3</v>
      </c>
      <c r="O235" s="8">
        <v>40.799999999999997</v>
      </c>
      <c r="P235" s="8">
        <v>5.9</v>
      </c>
      <c r="Q235" s="8">
        <v>64.5</v>
      </c>
      <c r="R235" s="8">
        <v>84.3</v>
      </c>
      <c r="S235" s="8">
        <v>63.1</v>
      </c>
      <c r="T235" s="8">
        <v>36.9</v>
      </c>
      <c r="U235" s="8">
        <v>47.9</v>
      </c>
      <c r="V235" s="8">
        <v>49.1</v>
      </c>
      <c r="W235" s="8">
        <v>50.9</v>
      </c>
      <c r="X235" t="str">
        <f>VLOOKUP(E235,'Transform table'!A:B,2,0)</f>
        <v>Always Ready</v>
      </c>
      <c r="Y235" t="str">
        <f>VLOOKUP(F235,'Transform table'!A:B,2,0)</f>
        <v>SA Bulo Bulo</v>
      </c>
      <c r="Z235" t="str">
        <f t="shared" si="3"/>
        <v>25/07/2026Always ReadySA Bulo Bulo</v>
      </c>
      <c r="AA235" t="str">
        <f>VLOOKUP($Z235,'oddspedia-matches'!$A:$AD,AA$2,0)</f>
        <v>3 - 1</v>
      </c>
      <c r="AB235" t="str">
        <f>VLOOKUP($Z235,'oddspedia-matches'!$A:$AD,AB$2,0)</f>
        <v>Green</v>
      </c>
      <c r="AC235" t="str">
        <f>VLOOKUP($Z235,'oddspedia-matches'!$A:$AD,AC$2,0)</f>
        <v>Red</v>
      </c>
      <c r="AD235" t="str">
        <f>VLOOKUP($Z235,'oddspedia-matches'!$A:$AD,AD$2,0)</f>
        <v>Red</v>
      </c>
      <c r="AE235" t="str">
        <f>VLOOKUP($Z235,'oddspedia-matches'!$A:$AD,AE$2,0)</f>
        <v>Green</v>
      </c>
      <c r="AF235" t="str">
        <f>VLOOKUP($Z235,'oddspedia-matches'!$A:$AD,AF$2,0)</f>
        <v>Red</v>
      </c>
      <c r="AG235" t="str">
        <f>VLOOKUP($Z235,'oddspedia-matches'!$A:$AD,AG$2,0)</f>
        <v>Green</v>
      </c>
      <c r="AH235" t="str">
        <f>VLOOKUP($Z235,'oddspedia-matches'!$A:$AD,AH$2,0)</f>
        <v>Green</v>
      </c>
      <c r="AI235" t="str">
        <f>VLOOKUP($Z235,'oddspedia-matches'!$A:$AD,AI$2,0)</f>
        <v>Red</v>
      </c>
      <c r="AJ235" t="str">
        <f>VLOOKUP($Z235,'oddspedia-matches'!$A:$AD,AJ$2,0)</f>
        <v>Red</v>
      </c>
      <c r="AK235" t="str">
        <f>VLOOKUP($Z235,'oddspedia-matches'!$A:$AD,AK$2,0)</f>
        <v>Green</v>
      </c>
      <c r="AL235" t="str">
        <f>VLOOKUP($Z235,'oddspedia-matches'!$A:$AD,AL$2,0)</f>
        <v>Green</v>
      </c>
      <c r="AM235" t="str">
        <f>VLOOKUP($Z235,'oddspedia-matches'!$A:$AD,AM$2,0)</f>
        <v>Green</v>
      </c>
      <c r="AN235" t="str">
        <f>VLOOKUP($Z235,'oddspedia-matches'!$A:$AD,AN$2,0)</f>
        <v>Red</v>
      </c>
      <c r="AO235" t="str">
        <f>VLOOKUP($Z235,'oddspedia-matches'!$A:$AD,AO$2,0)</f>
        <v>Red</v>
      </c>
      <c r="AP235" t="str">
        <f>VLOOKUP($Z235,'oddspedia-matches'!$A:$AD,AP$2,0)</f>
        <v>Green</v>
      </c>
      <c r="AQ235" t="str">
        <f>VLOOKUP($Z235,'oddspedia-matches'!$A:$AD,AQ$2,0)</f>
        <v>Red</v>
      </c>
    </row>
    <row r="236" spans="2:43" x14ac:dyDescent="0.25">
      <c r="B236" s="9" t="s">
        <v>685</v>
      </c>
      <c r="C236" s="7" t="s">
        <v>490</v>
      </c>
      <c r="D236" s="20">
        <v>0.66666666666666663</v>
      </c>
      <c r="E236" s="7" t="s">
        <v>686</v>
      </c>
      <c r="F236" s="7" t="s">
        <v>687</v>
      </c>
      <c r="G236" s="21"/>
      <c r="H236" s="7">
        <v>43.6</v>
      </c>
      <c r="I236" s="7">
        <v>30.9</v>
      </c>
      <c r="J236" s="7">
        <v>25.5</v>
      </c>
      <c r="K236" s="7">
        <v>74.5</v>
      </c>
      <c r="L236" s="7">
        <v>56.4</v>
      </c>
      <c r="M236" s="7">
        <v>69.099999999999994</v>
      </c>
      <c r="N236" s="7">
        <v>24.5</v>
      </c>
      <c r="O236" s="7">
        <v>57.9</v>
      </c>
      <c r="P236" s="7">
        <v>17.600000000000001</v>
      </c>
      <c r="Q236" s="7">
        <v>48.5</v>
      </c>
      <c r="R236" s="7">
        <v>66.099999999999994</v>
      </c>
      <c r="S236" s="7">
        <v>38.1</v>
      </c>
      <c r="T236" s="7">
        <v>61.9</v>
      </c>
      <c r="U236" s="7">
        <v>67.3</v>
      </c>
      <c r="V236" s="7">
        <v>45</v>
      </c>
      <c r="W236" s="7">
        <v>55</v>
      </c>
      <c r="X236" t="str">
        <f>VLOOKUP(E236,'Transform table'!A:B,2,0)</f>
        <v>Iguatu</v>
      </c>
      <c r="Y236" t="str">
        <f>VLOOKUP(F236,'Transform table'!A:B,2,0)</f>
        <v>Nacional AM</v>
      </c>
      <c r="Z236" t="str">
        <f t="shared" si="3"/>
        <v>25/07/2026IguatuNacional AM</v>
      </c>
      <c r="AA236" t="str">
        <f>VLOOKUP($Z236,'oddspedia-matches'!$A:$AD,AA$2,0)</f>
        <v>1 - 1</v>
      </c>
      <c r="AB236" t="str">
        <f>VLOOKUP($Z236,'oddspedia-matches'!$A:$AD,AB$2,0)</f>
        <v>Red</v>
      </c>
      <c r="AC236" t="str">
        <f>VLOOKUP($Z236,'oddspedia-matches'!$A:$AD,AC$2,0)</f>
        <v>Green</v>
      </c>
      <c r="AD236" t="str">
        <f>VLOOKUP($Z236,'oddspedia-matches'!$A:$AD,AD$2,0)</f>
        <v>Red</v>
      </c>
      <c r="AE236" t="str">
        <f>VLOOKUP($Z236,'oddspedia-matches'!$A:$AD,AE$2,0)</f>
        <v>Green</v>
      </c>
      <c r="AF236" t="str">
        <f>VLOOKUP($Z236,'oddspedia-matches'!$A:$AD,AF$2,0)</f>
        <v>Green</v>
      </c>
      <c r="AG236" t="str">
        <f>VLOOKUP($Z236,'oddspedia-matches'!$A:$AD,AG$2,0)</f>
        <v>Red</v>
      </c>
      <c r="AH236" t="str">
        <f>VLOOKUP($Z236,'oddspedia-matches'!$A:$AD,AH$2,0)</f>
        <v>Red</v>
      </c>
      <c r="AI236" t="str">
        <f>VLOOKUP($Z236,'oddspedia-matches'!$A:$AD,AI$2,0)</f>
        <v>Green</v>
      </c>
      <c r="AJ236" t="str">
        <f>VLOOKUP($Z236,'oddspedia-matches'!$A:$AD,AJ$2,0)</f>
        <v>Red</v>
      </c>
      <c r="AK236" t="str">
        <f>VLOOKUP($Z236,'oddspedia-matches'!$A:$AD,AK$2,0)</f>
        <v>Green</v>
      </c>
      <c r="AL236" t="str">
        <f>VLOOKUP($Z236,'oddspedia-matches'!$A:$AD,AL$2,0)</f>
        <v>Green</v>
      </c>
      <c r="AM236" t="str">
        <f>VLOOKUP($Z236,'oddspedia-matches'!$A:$AD,AM$2,0)</f>
        <v>Red</v>
      </c>
      <c r="AN236" t="str">
        <f>VLOOKUP($Z236,'oddspedia-matches'!$A:$AD,AN$2,0)</f>
        <v>Green</v>
      </c>
      <c r="AO236" t="str">
        <f>VLOOKUP($Z236,'oddspedia-matches'!$A:$AD,AO$2,0)</f>
        <v>Green</v>
      </c>
      <c r="AP236" t="str">
        <f>VLOOKUP($Z236,'oddspedia-matches'!$A:$AD,AP$2,0)</f>
        <v>Green</v>
      </c>
      <c r="AQ236" t="str">
        <f>VLOOKUP($Z236,'oddspedia-matches'!$A:$AD,AQ$2,0)</f>
        <v>Red</v>
      </c>
    </row>
    <row r="237" spans="2:43" x14ac:dyDescent="0.25">
      <c r="B237" s="17" t="s">
        <v>685</v>
      </c>
      <c r="C237" s="8" t="s">
        <v>490</v>
      </c>
      <c r="D237" s="18">
        <v>0.66666666666666663</v>
      </c>
      <c r="E237" s="8" t="s">
        <v>688</v>
      </c>
      <c r="F237" s="8" t="s">
        <v>689</v>
      </c>
      <c r="G237" s="19"/>
      <c r="H237" s="8">
        <v>43.9</v>
      </c>
      <c r="I237" s="8">
        <v>31.3</v>
      </c>
      <c r="J237" s="8">
        <v>24.8</v>
      </c>
      <c r="K237" s="8">
        <v>75.2</v>
      </c>
      <c r="L237" s="8">
        <v>56.1</v>
      </c>
      <c r="M237" s="8">
        <v>68.7</v>
      </c>
      <c r="N237" s="8">
        <v>28.8</v>
      </c>
      <c r="O237" s="8">
        <v>51.9</v>
      </c>
      <c r="P237" s="8">
        <v>19.399999999999999</v>
      </c>
      <c r="Q237" s="8">
        <v>56.8</v>
      </c>
      <c r="R237" s="8">
        <v>64.400000000000006</v>
      </c>
      <c r="S237" s="8">
        <v>36.1</v>
      </c>
      <c r="T237" s="8">
        <v>63.9</v>
      </c>
      <c r="U237" s="8">
        <v>69.2</v>
      </c>
      <c r="V237" s="8">
        <v>43.3</v>
      </c>
      <c r="W237" s="8">
        <v>56.7</v>
      </c>
      <c r="X237" t="str">
        <f>VLOOKUP(E237,'Transform table'!A:B,2,0)</f>
        <v>Portuguesa SP</v>
      </c>
      <c r="Y237" t="str">
        <f>VLOOKUP(F237,'Transform table'!A:B,2,0)</f>
        <v>Uberlandia MG</v>
      </c>
      <c r="Z237" t="str">
        <f t="shared" si="3"/>
        <v>25/07/2026Portuguesa SPUberlandia MG</v>
      </c>
      <c r="AA237" t="str">
        <f>VLOOKUP($Z237,'oddspedia-matches'!$A:$AD,AA$2,0)</f>
        <v>1 - 0</v>
      </c>
      <c r="AB237" t="str">
        <f>VLOOKUP($Z237,'oddspedia-matches'!$A:$AD,AB$2,0)</f>
        <v>Green</v>
      </c>
      <c r="AC237" t="str">
        <f>VLOOKUP($Z237,'oddspedia-matches'!$A:$AD,AC$2,0)</f>
        <v>Red</v>
      </c>
      <c r="AD237" t="str">
        <f>VLOOKUP($Z237,'oddspedia-matches'!$A:$AD,AD$2,0)</f>
        <v>Red</v>
      </c>
      <c r="AE237" t="str">
        <f>VLOOKUP($Z237,'oddspedia-matches'!$A:$AD,AE$2,0)</f>
        <v>Green</v>
      </c>
      <c r="AF237" t="str">
        <f>VLOOKUP($Z237,'oddspedia-matches'!$A:$AD,AF$2,0)</f>
        <v>Red</v>
      </c>
      <c r="AG237" t="str">
        <f>VLOOKUP($Z237,'oddspedia-matches'!$A:$AD,AG$2,0)</f>
        <v>Green</v>
      </c>
      <c r="AH237" t="str">
        <f>VLOOKUP($Z237,'oddspedia-matches'!$A:$AD,AH$2,0)</f>
        <v>Red</v>
      </c>
      <c r="AI237" t="str">
        <f>VLOOKUP($Z237,'oddspedia-matches'!$A:$AD,AI$2,0)</f>
        <v>Green</v>
      </c>
      <c r="AJ237" t="str">
        <f>VLOOKUP($Z237,'oddspedia-matches'!$A:$AD,AJ$2,0)</f>
        <v>Red</v>
      </c>
      <c r="AK237" t="str">
        <f>VLOOKUP($Z237,'oddspedia-matches'!$A:$AD,AK$2,0)</f>
        <v>Red</v>
      </c>
      <c r="AL237" t="str">
        <f>VLOOKUP($Z237,'oddspedia-matches'!$A:$AD,AL$2,0)</f>
        <v>Red</v>
      </c>
      <c r="AM237" t="str">
        <f>VLOOKUP($Z237,'oddspedia-matches'!$A:$AD,AM$2,0)</f>
        <v>Red</v>
      </c>
      <c r="AN237" t="str">
        <f>VLOOKUP($Z237,'oddspedia-matches'!$A:$AD,AN$2,0)</f>
        <v>Green</v>
      </c>
      <c r="AO237" t="str">
        <f>VLOOKUP($Z237,'oddspedia-matches'!$A:$AD,AO$2,0)</f>
        <v>Green</v>
      </c>
      <c r="AP237" t="str">
        <f>VLOOKUP($Z237,'oddspedia-matches'!$A:$AD,AP$2,0)</f>
        <v>Red</v>
      </c>
      <c r="AQ237" t="str">
        <f>VLOOKUP($Z237,'oddspedia-matches'!$A:$AD,AQ$2,0)</f>
        <v>Green</v>
      </c>
    </row>
    <row r="238" spans="2:43" x14ac:dyDescent="0.25">
      <c r="B238" s="9" t="s">
        <v>485</v>
      </c>
      <c r="C238" s="7" t="s">
        <v>490</v>
      </c>
      <c r="D238" s="20">
        <v>0.66666666666666663</v>
      </c>
      <c r="E238" s="7" t="s">
        <v>690</v>
      </c>
      <c r="F238" s="7" t="s">
        <v>691</v>
      </c>
      <c r="G238" s="21"/>
      <c r="H238" s="7">
        <v>54.6</v>
      </c>
      <c r="I238" s="7">
        <v>26.3</v>
      </c>
      <c r="J238" s="7">
        <v>19.2</v>
      </c>
      <c r="K238" s="7">
        <v>80.8</v>
      </c>
      <c r="L238" s="7">
        <v>45.4</v>
      </c>
      <c r="M238" s="7">
        <v>73.7</v>
      </c>
      <c r="N238" s="7">
        <v>44.4</v>
      </c>
      <c r="O238" s="7">
        <v>42.5</v>
      </c>
      <c r="P238" s="7">
        <v>13.1</v>
      </c>
      <c r="Q238" s="7">
        <v>67.099999999999994</v>
      </c>
      <c r="R238" s="7">
        <v>75.400000000000006</v>
      </c>
      <c r="S238" s="7">
        <v>49.4</v>
      </c>
      <c r="T238" s="7">
        <v>50.6</v>
      </c>
      <c r="U238" s="7">
        <v>57.6</v>
      </c>
      <c r="V238" s="7">
        <v>50.9</v>
      </c>
      <c r="W238" s="7">
        <v>49.1</v>
      </c>
      <c r="X238" t="str">
        <f>VLOOKUP(E238,'Transform table'!A:B,2,0)</f>
        <v>Coquimbo Unido</v>
      </c>
      <c r="Y238" t="str">
        <f>VLOOKUP(F238,'Transform table'!A:B,2,0)</f>
        <v>Universidad de Concepcion</v>
      </c>
      <c r="Z238" t="str">
        <f t="shared" si="3"/>
        <v>25/07/2026Coquimbo UnidoUniversidad de Concepcion</v>
      </c>
      <c r="AA238" t="str">
        <f>VLOOKUP($Z238,'oddspedia-matches'!$A:$AD,AA$2,0)</f>
        <v xml:space="preserve"> - </v>
      </c>
      <c r="AB238" t="str">
        <f>VLOOKUP($Z238,'oddspedia-matches'!$A:$AD,AB$2,0)</f>
        <v>Red</v>
      </c>
      <c r="AC238" t="str">
        <f>VLOOKUP($Z238,'oddspedia-matches'!$A:$AD,AC$2,0)</f>
        <v>Green</v>
      </c>
      <c r="AD238" t="str">
        <f>VLOOKUP($Z238,'oddspedia-matches'!$A:$AD,AD$2,0)</f>
        <v>Red</v>
      </c>
      <c r="AE238" t="str">
        <f>VLOOKUP($Z238,'oddspedia-matches'!$A:$AD,AE$2,0)</f>
        <v>Green</v>
      </c>
      <c r="AF238" t="str">
        <f>VLOOKUP($Z238,'oddspedia-matches'!$A:$AD,AF$2,0)</f>
        <v>Green</v>
      </c>
      <c r="AG238" t="str">
        <f>VLOOKUP($Z238,'oddspedia-matches'!$A:$AD,AG$2,0)</f>
        <v>Red</v>
      </c>
      <c r="AH238" t="str">
        <f>VLOOKUP($Z238,'oddspedia-matches'!$A:$AD,AH$2,0)</f>
        <v>Red</v>
      </c>
      <c r="AI238" t="str">
        <f>VLOOKUP($Z238,'oddspedia-matches'!$A:$AD,AI$2,0)</f>
        <v>Green</v>
      </c>
      <c r="AJ238" t="str">
        <f>VLOOKUP($Z238,'oddspedia-matches'!$A:$AD,AJ$2,0)</f>
        <v>Red</v>
      </c>
      <c r="AK238" t="str">
        <f>VLOOKUP($Z238,'oddspedia-matches'!$A:$AD,AK$2,0)</f>
        <v>Red</v>
      </c>
      <c r="AL238" t="str">
        <f>VLOOKUP($Z238,'oddspedia-matches'!$A:$AD,AL$2,0)</f>
        <v>Red</v>
      </c>
      <c r="AM238" t="str">
        <f>VLOOKUP($Z238,'oddspedia-matches'!$A:$AD,AM$2,0)</f>
        <v>Red</v>
      </c>
      <c r="AN238" t="str">
        <f>VLOOKUP($Z238,'oddspedia-matches'!$A:$AD,AN$2,0)</f>
        <v>Green</v>
      </c>
      <c r="AO238" t="str">
        <f>VLOOKUP($Z238,'oddspedia-matches'!$A:$AD,AO$2,0)</f>
        <v>Green</v>
      </c>
      <c r="AP238" t="str">
        <f>VLOOKUP($Z238,'oddspedia-matches'!$A:$AD,AP$2,0)</f>
        <v>Red</v>
      </c>
      <c r="AQ238" t="str">
        <f>VLOOKUP($Z238,'oddspedia-matches'!$A:$AD,AQ$2,0)</f>
        <v>Green</v>
      </c>
    </row>
    <row r="239" spans="2:43" x14ac:dyDescent="0.25">
      <c r="B239" s="17" t="s">
        <v>488</v>
      </c>
      <c r="C239" s="8" t="s">
        <v>490</v>
      </c>
      <c r="D239" s="18">
        <v>0.66666666666666663</v>
      </c>
      <c r="E239" s="8" t="s">
        <v>692</v>
      </c>
      <c r="F239" s="8" t="s">
        <v>693</v>
      </c>
      <c r="G239" s="19"/>
      <c r="H239" s="8">
        <v>37.5</v>
      </c>
      <c r="I239" s="8">
        <v>28.6</v>
      </c>
      <c r="J239" s="8">
        <v>33.9</v>
      </c>
      <c r="K239" s="8">
        <v>66.099999999999994</v>
      </c>
      <c r="L239" s="8">
        <v>62.5</v>
      </c>
      <c r="M239" s="8">
        <v>71.400000000000006</v>
      </c>
      <c r="N239" s="8">
        <v>34</v>
      </c>
      <c r="O239" s="8">
        <v>41</v>
      </c>
      <c r="P239" s="8">
        <v>25</v>
      </c>
      <c r="Q239" s="8">
        <v>73.2</v>
      </c>
      <c r="R239" s="8">
        <v>76.7</v>
      </c>
      <c r="S239" s="8">
        <v>51.1</v>
      </c>
      <c r="T239" s="8">
        <v>48.9</v>
      </c>
      <c r="U239" s="8">
        <v>54.4</v>
      </c>
      <c r="V239" s="8">
        <v>56.6</v>
      </c>
      <c r="W239" s="8">
        <v>43.4</v>
      </c>
      <c r="X239" t="str">
        <f>VLOOKUP(E239,'Transform table'!A:B,2,0)</f>
        <v>Curico Unido</v>
      </c>
      <c r="Y239" t="str">
        <f>VLOOKUP(F239,'Transform table'!A:B,2,0)</f>
        <v>San Luis Quillota</v>
      </c>
      <c r="Z239" t="str">
        <f t="shared" si="3"/>
        <v>25/07/2026Curico UnidoSan Luis Quillota</v>
      </c>
      <c r="AA239" t="str">
        <f>VLOOKUP($Z239,'oddspedia-matches'!$A:$AD,AA$2,0)</f>
        <v>1 - 2</v>
      </c>
      <c r="AB239" t="str">
        <f>VLOOKUP($Z239,'oddspedia-matches'!$A:$AD,AB$2,0)</f>
        <v>Red</v>
      </c>
      <c r="AC239" t="str">
        <f>VLOOKUP($Z239,'oddspedia-matches'!$A:$AD,AC$2,0)</f>
        <v>Red</v>
      </c>
      <c r="AD239" t="str">
        <f>VLOOKUP($Z239,'oddspedia-matches'!$A:$AD,AD$2,0)</f>
        <v>Green</v>
      </c>
      <c r="AE239" t="str">
        <f>VLOOKUP($Z239,'oddspedia-matches'!$A:$AD,AE$2,0)</f>
        <v>Red</v>
      </c>
      <c r="AF239" t="str">
        <f>VLOOKUP($Z239,'oddspedia-matches'!$A:$AD,AF$2,0)</f>
        <v>Green</v>
      </c>
      <c r="AG239" t="str">
        <f>VLOOKUP($Z239,'oddspedia-matches'!$A:$AD,AG$2,0)</f>
        <v>Green</v>
      </c>
      <c r="AH239" t="str">
        <f>VLOOKUP($Z239,'oddspedia-matches'!$A:$AD,AH$2,0)</f>
        <v>Red</v>
      </c>
      <c r="AI239" t="str">
        <f>VLOOKUP($Z239,'oddspedia-matches'!$A:$AD,AI$2,0)</f>
        <v>Red</v>
      </c>
      <c r="AJ239" t="str">
        <f>VLOOKUP($Z239,'oddspedia-matches'!$A:$AD,AJ$2,0)</f>
        <v>Green</v>
      </c>
      <c r="AK239" t="str">
        <f>VLOOKUP($Z239,'oddspedia-matches'!$A:$AD,AK$2,0)</f>
        <v>Green</v>
      </c>
      <c r="AL239" t="str">
        <f>VLOOKUP($Z239,'oddspedia-matches'!$A:$AD,AL$2,0)</f>
        <v>Green</v>
      </c>
      <c r="AM239" t="str">
        <f>VLOOKUP($Z239,'oddspedia-matches'!$A:$AD,AM$2,0)</f>
        <v>Green</v>
      </c>
      <c r="AN239" t="str">
        <f>VLOOKUP($Z239,'oddspedia-matches'!$A:$AD,AN$2,0)</f>
        <v>Red</v>
      </c>
      <c r="AO239" t="str">
        <f>VLOOKUP($Z239,'oddspedia-matches'!$A:$AD,AO$2,0)</f>
        <v>Green</v>
      </c>
      <c r="AP239" t="str">
        <f>VLOOKUP($Z239,'oddspedia-matches'!$A:$AD,AP$2,0)</f>
        <v>Green</v>
      </c>
      <c r="AQ239" t="str">
        <f>VLOOKUP($Z239,'oddspedia-matches'!$A:$AD,AQ$2,0)</f>
        <v>Red</v>
      </c>
    </row>
    <row r="240" spans="2:43" x14ac:dyDescent="0.25">
      <c r="B240" s="9" t="s">
        <v>479</v>
      </c>
      <c r="C240" s="7" t="s">
        <v>490</v>
      </c>
      <c r="D240" s="20">
        <v>0.66666666666666663</v>
      </c>
      <c r="E240" s="7" t="s">
        <v>694</v>
      </c>
      <c r="F240" s="7" t="s">
        <v>695</v>
      </c>
      <c r="G240" s="21"/>
      <c r="H240" s="7">
        <v>59.3</v>
      </c>
      <c r="I240" s="7">
        <v>24.4</v>
      </c>
      <c r="J240" s="7">
        <v>16.3</v>
      </c>
      <c r="K240" s="7">
        <v>83.7</v>
      </c>
      <c r="L240" s="7">
        <v>40.700000000000003</v>
      </c>
      <c r="M240" s="7">
        <v>75.599999999999994</v>
      </c>
      <c r="N240" s="7">
        <v>42.9</v>
      </c>
      <c r="O240" s="7">
        <v>41.2</v>
      </c>
      <c r="P240" s="7">
        <v>15.9</v>
      </c>
      <c r="Q240" s="7">
        <v>70.099999999999994</v>
      </c>
      <c r="R240" s="7">
        <v>78.900000000000006</v>
      </c>
      <c r="S240" s="7">
        <v>54.4</v>
      </c>
      <c r="T240" s="7">
        <v>45.6</v>
      </c>
      <c r="U240" s="7">
        <v>53.4</v>
      </c>
      <c r="V240" s="7">
        <v>52.7</v>
      </c>
      <c r="W240" s="7">
        <v>47.3</v>
      </c>
      <c r="X240" t="str">
        <f>VLOOKUP(E240,'Transform table'!A:B,2,0)</f>
        <v>CD Recoleta</v>
      </c>
      <c r="Y240" t="str">
        <f>VLOOKUP(F240,'Transform table'!A:B,2,0)</f>
        <v>Sportivo San Lorenzo</v>
      </c>
      <c r="Z240" t="str">
        <f t="shared" si="3"/>
        <v>25/07/2026CD RecoletaSportivo San Lorenzo</v>
      </c>
      <c r="AA240" t="str">
        <f>VLOOKUP($Z240,'oddspedia-matches'!$A:$AD,AA$2,0)</f>
        <v>1 - 1</v>
      </c>
      <c r="AB240" t="str">
        <f>VLOOKUP($Z240,'oddspedia-matches'!$A:$AD,AB$2,0)</f>
        <v>Red</v>
      </c>
      <c r="AC240" t="str">
        <f>VLOOKUP($Z240,'oddspedia-matches'!$A:$AD,AC$2,0)</f>
        <v>Green</v>
      </c>
      <c r="AD240" t="str">
        <f>VLOOKUP($Z240,'oddspedia-matches'!$A:$AD,AD$2,0)</f>
        <v>Red</v>
      </c>
      <c r="AE240" t="str">
        <f>VLOOKUP($Z240,'oddspedia-matches'!$A:$AD,AE$2,0)</f>
        <v>Green</v>
      </c>
      <c r="AF240" t="str">
        <f>VLOOKUP($Z240,'oddspedia-matches'!$A:$AD,AF$2,0)</f>
        <v>Green</v>
      </c>
      <c r="AG240" t="str">
        <f>VLOOKUP($Z240,'oddspedia-matches'!$A:$AD,AG$2,0)</f>
        <v>Red</v>
      </c>
      <c r="AH240" t="str">
        <f>VLOOKUP($Z240,'oddspedia-matches'!$A:$AD,AH$2,0)</f>
        <v>Red</v>
      </c>
      <c r="AI240" t="str">
        <f>VLOOKUP($Z240,'oddspedia-matches'!$A:$AD,AI$2,0)</f>
        <v>Red</v>
      </c>
      <c r="AJ240" t="str">
        <f>VLOOKUP($Z240,'oddspedia-matches'!$A:$AD,AJ$2,0)</f>
        <v>Green</v>
      </c>
      <c r="AK240" t="str">
        <f>VLOOKUP($Z240,'oddspedia-matches'!$A:$AD,AK$2,0)</f>
        <v>Green</v>
      </c>
      <c r="AL240" t="str">
        <f>VLOOKUP($Z240,'oddspedia-matches'!$A:$AD,AL$2,0)</f>
        <v>Green</v>
      </c>
      <c r="AM240" t="str">
        <f>VLOOKUP($Z240,'oddspedia-matches'!$A:$AD,AM$2,0)</f>
        <v>Red</v>
      </c>
      <c r="AN240" t="str">
        <f>VLOOKUP($Z240,'oddspedia-matches'!$A:$AD,AN$2,0)</f>
        <v>Green</v>
      </c>
      <c r="AO240" t="str">
        <f>VLOOKUP($Z240,'oddspedia-matches'!$A:$AD,AO$2,0)</f>
        <v>Green</v>
      </c>
      <c r="AP240" t="str">
        <f>VLOOKUP($Z240,'oddspedia-matches'!$A:$AD,AP$2,0)</f>
        <v>Green</v>
      </c>
      <c r="AQ240" t="str">
        <f>VLOOKUP($Z240,'oddspedia-matches'!$A:$AD,AQ$2,0)</f>
        <v>Red</v>
      </c>
    </row>
    <row r="241" spans="2:43" x14ac:dyDescent="0.25">
      <c r="B241" s="17" t="s">
        <v>470</v>
      </c>
      <c r="C241" s="8" t="s">
        <v>490</v>
      </c>
      <c r="D241" s="18">
        <v>0.70833333333333337</v>
      </c>
      <c r="E241" s="8" t="s">
        <v>696</v>
      </c>
      <c r="F241" s="8" t="s">
        <v>697</v>
      </c>
      <c r="G241" s="19"/>
      <c r="H241" s="8">
        <v>30.4</v>
      </c>
      <c r="I241" s="8">
        <v>32.299999999999997</v>
      </c>
      <c r="J241" s="8">
        <v>37.299999999999997</v>
      </c>
      <c r="K241" s="8">
        <v>62.7</v>
      </c>
      <c r="L241" s="8">
        <v>69.599999999999994</v>
      </c>
      <c r="M241" s="8">
        <v>67.7</v>
      </c>
      <c r="N241" s="8">
        <v>15.7</v>
      </c>
      <c r="O241" s="8">
        <v>56.4</v>
      </c>
      <c r="P241" s="8">
        <v>27.9</v>
      </c>
      <c r="Q241" s="8">
        <v>50.3</v>
      </c>
      <c r="R241" s="8">
        <v>65.3</v>
      </c>
      <c r="S241" s="8">
        <v>37.1</v>
      </c>
      <c r="T241" s="8">
        <v>62.9</v>
      </c>
      <c r="U241" s="8">
        <v>67.900000000000006</v>
      </c>
      <c r="V241" s="8">
        <v>45.2</v>
      </c>
      <c r="W241" s="8">
        <v>54.8</v>
      </c>
      <c r="X241" t="str">
        <f>VLOOKUP(E241,'Transform table'!A:B,2,0)</f>
        <v>Newell's Old Boys</v>
      </c>
      <c r="Y241" t="str">
        <f>VLOOKUP(F241,'Transform table'!A:B,2,0)</f>
        <v>Talleres de Cordoba</v>
      </c>
      <c r="Z241" t="str">
        <f t="shared" si="3"/>
        <v>25/07/2026Newell's Old BoysTalleres de Cordoba</v>
      </c>
      <c r="AA241" t="str">
        <f>VLOOKUP($Z241,'oddspedia-matches'!$A:$AD,AA$2,0)</f>
        <v>1 - 0</v>
      </c>
      <c r="AB241" t="str">
        <f>VLOOKUP($Z241,'oddspedia-matches'!$A:$AD,AB$2,0)</f>
        <v>Green</v>
      </c>
      <c r="AC241" t="str">
        <f>VLOOKUP($Z241,'oddspedia-matches'!$A:$AD,AC$2,0)</f>
        <v>Red</v>
      </c>
      <c r="AD241" t="str">
        <f>VLOOKUP($Z241,'oddspedia-matches'!$A:$AD,AD$2,0)</f>
        <v>Red</v>
      </c>
      <c r="AE241" t="str">
        <f>VLOOKUP($Z241,'oddspedia-matches'!$A:$AD,AE$2,0)</f>
        <v>Green</v>
      </c>
      <c r="AF241" t="str">
        <f>VLOOKUP($Z241,'oddspedia-matches'!$A:$AD,AF$2,0)</f>
        <v>Red</v>
      </c>
      <c r="AG241" t="str">
        <f>VLOOKUP($Z241,'oddspedia-matches'!$A:$AD,AG$2,0)</f>
        <v>Green</v>
      </c>
      <c r="AH241" t="str">
        <f>VLOOKUP($Z241,'oddspedia-matches'!$A:$AD,AH$2,0)</f>
        <v>Red</v>
      </c>
      <c r="AI241" t="str">
        <f>VLOOKUP($Z241,'oddspedia-matches'!$A:$AD,AI$2,0)</f>
        <v>Green</v>
      </c>
      <c r="AJ241" t="str">
        <f>VLOOKUP($Z241,'oddspedia-matches'!$A:$AD,AJ$2,0)</f>
        <v>Red</v>
      </c>
      <c r="AK241" t="str">
        <f>VLOOKUP($Z241,'oddspedia-matches'!$A:$AD,AK$2,0)</f>
        <v>Red</v>
      </c>
      <c r="AL241" t="str">
        <f>VLOOKUP($Z241,'oddspedia-matches'!$A:$AD,AL$2,0)</f>
        <v>Red</v>
      </c>
      <c r="AM241" t="str">
        <f>VLOOKUP($Z241,'oddspedia-matches'!$A:$AD,AM$2,0)</f>
        <v>Red</v>
      </c>
      <c r="AN241" t="str">
        <f>VLOOKUP($Z241,'oddspedia-matches'!$A:$AD,AN$2,0)</f>
        <v>Green</v>
      </c>
      <c r="AO241" t="str">
        <f>VLOOKUP($Z241,'oddspedia-matches'!$A:$AD,AO$2,0)</f>
        <v>Green</v>
      </c>
      <c r="AP241" t="str">
        <f>VLOOKUP($Z241,'oddspedia-matches'!$A:$AD,AP$2,0)</f>
        <v>Red</v>
      </c>
      <c r="AQ241" t="str">
        <f>VLOOKUP($Z241,'oddspedia-matches'!$A:$AD,AQ$2,0)</f>
        <v>Green</v>
      </c>
    </row>
    <row r="242" spans="2:43" x14ac:dyDescent="0.25">
      <c r="B242" s="9" t="s">
        <v>647</v>
      </c>
      <c r="C242" s="7" t="s">
        <v>490</v>
      </c>
      <c r="D242" s="20">
        <v>0.70833333333333337</v>
      </c>
      <c r="E242" s="7" t="s">
        <v>698</v>
      </c>
      <c r="F242" s="7" t="s">
        <v>699</v>
      </c>
      <c r="G242" s="21"/>
      <c r="H242" s="7">
        <v>28.1</v>
      </c>
      <c r="I242" s="7">
        <v>34.6</v>
      </c>
      <c r="J242" s="7">
        <v>37.200000000000003</v>
      </c>
      <c r="K242" s="7">
        <v>62.8</v>
      </c>
      <c r="L242" s="7">
        <v>71.900000000000006</v>
      </c>
      <c r="M242" s="7">
        <v>65.400000000000006</v>
      </c>
      <c r="N242" s="7">
        <v>18.2</v>
      </c>
      <c r="O242" s="7">
        <v>56.4</v>
      </c>
      <c r="P242" s="7">
        <v>25.5</v>
      </c>
      <c r="Q242" s="7">
        <v>50.7</v>
      </c>
      <c r="R242" s="7">
        <v>58.2</v>
      </c>
      <c r="S242" s="7">
        <v>29.8</v>
      </c>
      <c r="T242" s="7">
        <v>70.2</v>
      </c>
      <c r="U242" s="7">
        <v>74.599999999999994</v>
      </c>
      <c r="V242" s="7">
        <v>38.9</v>
      </c>
      <c r="W242" s="7">
        <v>61.1</v>
      </c>
      <c r="X242" t="str">
        <f>VLOOKUP(E242,'Transform table'!A:B,2,0)</f>
        <v>Club Atletico Acassuso</v>
      </c>
      <c r="Y242" t="str">
        <f>VLOOKUP(F242,'Transform table'!A:B,2,0)</f>
        <v>Club Atletico Colon</v>
      </c>
      <c r="Z242" t="str">
        <f t="shared" si="3"/>
        <v>25/07/2026Club Atletico AcassusoClub Atletico Colon</v>
      </c>
      <c r="AA242" t="str">
        <f>VLOOKUP($Z242,'oddspedia-matches'!$A:$AD,AA$2,0)</f>
        <v xml:space="preserve"> - </v>
      </c>
      <c r="AB242" t="str">
        <f>VLOOKUP($Z242,'oddspedia-matches'!$A:$AD,AB$2,0)</f>
        <v>Red</v>
      </c>
      <c r="AC242" t="str">
        <f>VLOOKUP($Z242,'oddspedia-matches'!$A:$AD,AC$2,0)</f>
        <v>Green</v>
      </c>
      <c r="AD242" t="str">
        <f>VLOOKUP($Z242,'oddspedia-matches'!$A:$AD,AD$2,0)</f>
        <v>Red</v>
      </c>
      <c r="AE242" t="str">
        <f>VLOOKUP($Z242,'oddspedia-matches'!$A:$AD,AE$2,0)</f>
        <v>Green</v>
      </c>
      <c r="AF242" t="str">
        <f>VLOOKUP($Z242,'oddspedia-matches'!$A:$AD,AF$2,0)</f>
        <v>Green</v>
      </c>
      <c r="AG242" t="str">
        <f>VLOOKUP($Z242,'oddspedia-matches'!$A:$AD,AG$2,0)</f>
        <v>Red</v>
      </c>
      <c r="AH242" t="str">
        <f>VLOOKUP($Z242,'oddspedia-matches'!$A:$AD,AH$2,0)</f>
        <v>Red</v>
      </c>
      <c r="AI242" t="str">
        <f>VLOOKUP($Z242,'oddspedia-matches'!$A:$AD,AI$2,0)</f>
        <v>Green</v>
      </c>
      <c r="AJ242" t="str">
        <f>VLOOKUP($Z242,'oddspedia-matches'!$A:$AD,AJ$2,0)</f>
        <v>Red</v>
      </c>
      <c r="AK242" t="str">
        <f>VLOOKUP($Z242,'oddspedia-matches'!$A:$AD,AK$2,0)</f>
        <v>Red</v>
      </c>
      <c r="AL242" t="str">
        <f>VLOOKUP($Z242,'oddspedia-matches'!$A:$AD,AL$2,0)</f>
        <v>Red</v>
      </c>
      <c r="AM242" t="str">
        <f>VLOOKUP($Z242,'oddspedia-matches'!$A:$AD,AM$2,0)</f>
        <v>Red</v>
      </c>
      <c r="AN242" t="str">
        <f>VLOOKUP($Z242,'oddspedia-matches'!$A:$AD,AN$2,0)</f>
        <v>Green</v>
      </c>
      <c r="AO242" t="str">
        <f>VLOOKUP($Z242,'oddspedia-matches'!$A:$AD,AO$2,0)</f>
        <v>Green</v>
      </c>
      <c r="AP242" t="str">
        <f>VLOOKUP($Z242,'oddspedia-matches'!$A:$AD,AP$2,0)</f>
        <v>Red</v>
      </c>
      <c r="AQ242" t="str">
        <f>VLOOKUP($Z242,'oddspedia-matches'!$A:$AD,AQ$2,0)</f>
        <v>Green</v>
      </c>
    </row>
    <row r="243" spans="2:43" x14ac:dyDescent="0.25">
      <c r="B243" s="17" t="s">
        <v>647</v>
      </c>
      <c r="C243" s="8" t="s">
        <v>490</v>
      </c>
      <c r="D243" s="18">
        <v>0.70833333333333337</v>
      </c>
      <c r="E243" s="8" t="s">
        <v>700</v>
      </c>
      <c r="F243" s="8" t="s">
        <v>701</v>
      </c>
      <c r="G243" s="19"/>
      <c r="H243" s="8">
        <v>30.7</v>
      </c>
      <c r="I243" s="8">
        <v>36.1</v>
      </c>
      <c r="J243" s="8">
        <v>33.299999999999997</v>
      </c>
      <c r="K243" s="8">
        <v>66.7</v>
      </c>
      <c r="L243" s="8">
        <v>69.3</v>
      </c>
      <c r="M243" s="8">
        <v>63.9</v>
      </c>
      <c r="N243" s="8">
        <v>15.3</v>
      </c>
      <c r="O243" s="8">
        <v>58.2</v>
      </c>
      <c r="P243" s="8">
        <v>26.5</v>
      </c>
      <c r="Q243" s="8">
        <v>48</v>
      </c>
      <c r="R243" s="8">
        <v>54</v>
      </c>
      <c r="S243" s="8">
        <v>26</v>
      </c>
      <c r="T243" s="8">
        <v>74</v>
      </c>
      <c r="U243" s="8">
        <v>77.900000000000006</v>
      </c>
      <c r="V243" s="8">
        <v>35.700000000000003</v>
      </c>
      <c r="W243" s="8">
        <v>64.3</v>
      </c>
      <c r="X243" t="str">
        <f>VLOOKUP(E243,'Transform table'!A:B,2,0)</f>
        <v>Club Almagro</v>
      </c>
      <c r="Y243" t="str">
        <f>VLOOKUP(F243,'Transform table'!A:B,2,0)</f>
        <v>Ferrocarril Midland</v>
      </c>
      <c r="Z243" t="str">
        <f t="shared" si="3"/>
        <v>25/07/2026Club AlmagroFerrocarril Midland</v>
      </c>
      <c r="AA243" t="str">
        <f>VLOOKUP($Z243,'oddspedia-matches'!$A:$AD,AA$2,0)</f>
        <v xml:space="preserve"> - </v>
      </c>
      <c r="AB243" t="str">
        <f>VLOOKUP($Z243,'oddspedia-matches'!$A:$AD,AB$2,0)</f>
        <v>Red</v>
      </c>
      <c r="AC243" t="str">
        <f>VLOOKUP($Z243,'oddspedia-matches'!$A:$AD,AC$2,0)</f>
        <v>Green</v>
      </c>
      <c r="AD243" t="str">
        <f>VLOOKUP($Z243,'oddspedia-matches'!$A:$AD,AD$2,0)</f>
        <v>Red</v>
      </c>
      <c r="AE243" t="str">
        <f>VLOOKUP($Z243,'oddspedia-matches'!$A:$AD,AE$2,0)</f>
        <v>Green</v>
      </c>
      <c r="AF243" t="str">
        <f>VLOOKUP($Z243,'oddspedia-matches'!$A:$AD,AF$2,0)</f>
        <v>Green</v>
      </c>
      <c r="AG243" t="str">
        <f>VLOOKUP($Z243,'oddspedia-matches'!$A:$AD,AG$2,0)</f>
        <v>Red</v>
      </c>
      <c r="AH243" t="str">
        <f>VLOOKUP($Z243,'oddspedia-matches'!$A:$AD,AH$2,0)</f>
        <v>Red</v>
      </c>
      <c r="AI243" t="str">
        <f>VLOOKUP($Z243,'oddspedia-matches'!$A:$AD,AI$2,0)</f>
        <v>Green</v>
      </c>
      <c r="AJ243" t="str">
        <f>VLOOKUP($Z243,'oddspedia-matches'!$A:$AD,AJ$2,0)</f>
        <v>Red</v>
      </c>
      <c r="AK243" t="str">
        <f>VLOOKUP($Z243,'oddspedia-matches'!$A:$AD,AK$2,0)</f>
        <v>Red</v>
      </c>
      <c r="AL243" t="str">
        <f>VLOOKUP($Z243,'oddspedia-matches'!$A:$AD,AL$2,0)</f>
        <v>Red</v>
      </c>
      <c r="AM243" t="str">
        <f>VLOOKUP($Z243,'oddspedia-matches'!$A:$AD,AM$2,0)</f>
        <v>Red</v>
      </c>
      <c r="AN243" t="str">
        <f>VLOOKUP($Z243,'oddspedia-matches'!$A:$AD,AN$2,0)</f>
        <v>Green</v>
      </c>
      <c r="AO243" t="str">
        <f>VLOOKUP($Z243,'oddspedia-matches'!$A:$AD,AO$2,0)</f>
        <v>Green</v>
      </c>
      <c r="AP243" t="str">
        <f>VLOOKUP($Z243,'oddspedia-matches'!$A:$AD,AP$2,0)</f>
        <v>Red</v>
      </c>
      <c r="AQ243" t="str">
        <f>VLOOKUP($Z243,'oddspedia-matches'!$A:$AD,AQ$2,0)</f>
        <v>Green</v>
      </c>
    </row>
    <row r="244" spans="2:43" x14ac:dyDescent="0.25">
      <c r="B244" s="9" t="s">
        <v>647</v>
      </c>
      <c r="C244" s="7" t="s">
        <v>490</v>
      </c>
      <c r="D244" s="20">
        <v>0.70833333333333337</v>
      </c>
      <c r="E244" s="7" t="s">
        <v>702</v>
      </c>
      <c r="F244" s="7" t="s">
        <v>700</v>
      </c>
      <c r="G244" s="21"/>
      <c r="H244" s="7">
        <v>50.1</v>
      </c>
      <c r="I244" s="7">
        <v>31.3</v>
      </c>
      <c r="J244" s="7">
        <v>18.600000000000001</v>
      </c>
      <c r="K244" s="7">
        <v>81.400000000000006</v>
      </c>
      <c r="L244" s="7">
        <v>49.9</v>
      </c>
      <c r="M244" s="7">
        <v>68.7</v>
      </c>
      <c r="N244" s="7">
        <v>31.7</v>
      </c>
      <c r="O244" s="7">
        <v>58.9</v>
      </c>
      <c r="P244" s="7">
        <v>9.3000000000000007</v>
      </c>
      <c r="Q244" s="7">
        <v>45.4</v>
      </c>
      <c r="R244" s="7">
        <v>59.1</v>
      </c>
      <c r="S244" s="7">
        <v>30.8</v>
      </c>
      <c r="T244" s="7">
        <v>69.2</v>
      </c>
      <c r="U244" s="7">
        <v>74.900000000000006</v>
      </c>
      <c r="V244" s="7">
        <v>36.299999999999997</v>
      </c>
      <c r="W244" s="7">
        <v>63.7</v>
      </c>
      <c r="X244" t="str">
        <f>VLOOKUP(E244,'Transform table'!A:B,2,0)</f>
        <v>CA Atlanta</v>
      </c>
      <c r="Y244" t="str">
        <f>VLOOKUP(F244,'Transform table'!A:B,2,0)</f>
        <v>Club Almagro</v>
      </c>
      <c r="Z244" t="str">
        <f t="shared" si="3"/>
        <v>25/07/2026CA AtlantaClub Almagro</v>
      </c>
      <c r="AA244" t="str">
        <f>VLOOKUP($Z244,'oddspedia-matches'!$A:$AD,AA$2,0)</f>
        <v xml:space="preserve"> - </v>
      </c>
      <c r="AB244" t="str">
        <f>VLOOKUP($Z244,'oddspedia-matches'!$A:$AD,AB$2,0)</f>
        <v>Red</v>
      </c>
      <c r="AC244" t="str">
        <f>VLOOKUP($Z244,'oddspedia-matches'!$A:$AD,AC$2,0)</f>
        <v>Green</v>
      </c>
      <c r="AD244" t="str">
        <f>VLOOKUP($Z244,'oddspedia-matches'!$A:$AD,AD$2,0)</f>
        <v>Red</v>
      </c>
      <c r="AE244" t="str">
        <f>VLOOKUP($Z244,'oddspedia-matches'!$A:$AD,AE$2,0)</f>
        <v>Green</v>
      </c>
      <c r="AF244" t="str">
        <f>VLOOKUP($Z244,'oddspedia-matches'!$A:$AD,AF$2,0)</f>
        <v>Green</v>
      </c>
      <c r="AG244" t="str">
        <f>VLOOKUP($Z244,'oddspedia-matches'!$A:$AD,AG$2,0)</f>
        <v>Red</v>
      </c>
      <c r="AH244" t="str">
        <f>VLOOKUP($Z244,'oddspedia-matches'!$A:$AD,AH$2,0)</f>
        <v>Red</v>
      </c>
      <c r="AI244" t="str">
        <f>VLOOKUP($Z244,'oddspedia-matches'!$A:$AD,AI$2,0)</f>
        <v>Green</v>
      </c>
      <c r="AJ244" t="str">
        <f>VLOOKUP($Z244,'oddspedia-matches'!$A:$AD,AJ$2,0)</f>
        <v>Red</v>
      </c>
      <c r="AK244" t="str">
        <f>VLOOKUP($Z244,'oddspedia-matches'!$A:$AD,AK$2,0)</f>
        <v>Red</v>
      </c>
      <c r="AL244" t="str">
        <f>VLOOKUP($Z244,'oddspedia-matches'!$A:$AD,AL$2,0)</f>
        <v>Red</v>
      </c>
      <c r="AM244" t="str">
        <f>VLOOKUP($Z244,'oddspedia-matches'!$A:$AD,AM$2,0)</f>
        <v>Red</v>
      </c>
      <c r="AN244" t="str">
        <f>VLOOKUP($Z244,'oddspedia-matches'!$A:$AD,AN$2,0)</f>
        <v>Green</v>
      </c>
      <c r="AO244" t="str">
        <f>VLOOKUP($Z244,'oddspedia-matches'!$A:$AD,AO$2,0)</f>
        <v>Green</v>
      </c>
      <c r="AP244" t="str">
        <f>VLOOKUP($Z244,'oddspedia-matches'!$A:$AD,AP$2,0)</f>
        <v>Red</v>
      </c>
      <c r="AQ244" t="str">
        <f>VLOOKUP($Z244,'oddspedia-matches'!$A:$AD,AQ$2,0)</f>
        <v>Green</v>
      </c>
    </row>
    <row r="245" spans="2:43" x14ac:dyDescent="0.25">
      <c r="B245" s="17" t="s">
        <v>647</v>
      </c>
      <c r="C245" s="8" t="s">
        <v>490</v>
      </c>
      <c r="D245" s="18">
        <v>0.70833333333333337</v>
      </c>
      <c r="E245" s="8" t="s">
        <v>683</v>
      </c>
      <c r="F245" s="8" t="s">
        <v>703</v>
      </c>
      <c r="G245" s="19"/>
      <c r="H245" s="8">
        <v>34.1</v>
      </c>
      <c r="I245" s="8">
        <v>36.9</v>
      </c>
      <c r="J245" s="8">
        <v>28.9</v>
      </c>
      <c r="K245" s="8">
        <v>71.099999999999994</v>
      </c>
      <c r="L245" s="8">
        <v>65.900000000000006</v>
      </c>
      <c r="M245" s="8">
        <v>63.1</v>
      </c>
      <c r="N245" s="8">
        <v>18.600000000000001</v>
      </c>
      <c r="O245" s="8">
        <v>53.8</v>
      </c>
      <c r="P245" s="8">
        <v>27.6</v>
      </c>
      <c r="Q245" s="8">
        <v>54.2</v>
      </c>
      <c r="R245" s="8">
        <v>50.9</v>
      </c>
      <c r="S245" s="8">
        <v>23.4</v>
      </c>
      <c r="T245" s="8">
        <v>76.599999999999994</v>
      </c>
      <c r="U245" s="8">
        <v>80.3</v>
      </c>
      <c r="V245" s="8">
        <v>33.200000000000003</v>
      </c>
      <c r="W245" s="8">
        <v>66.8</v>
      </c>
      <c r="X245" t="str">
        <f>VLOOKUP(E245,'Transform table'!A:B,2,0)</f>
        <v>Nueva Chicago</v>
      </c>
      <c r="Y245" t="str">
        <f>VLOOKUP(F245,'Transform table'!A:B,2,0)</f>
        <v>San Martin de Tucuman</v>
      </c>
      <c r="Z245" t="str">
        <f t="shared" si="3"/>
        <v>25/07/2026Nueva ChicagoSan Martin de Tucuman</v>
      </c>
      <c r="AA245" t="str">
        <f>VLOOKUP($Z245,'oddspedia-matches'!$A:$AD,AA$2,0)</f>
        <v xml:space="preserve"> - </v>
      </c>
      <c r="AB245" t="str">
        <f>VLOOKUP($Z245,'oddspedia-matches'!$A:$AD,AB$2,0)</f>
        <v>Red</v>
      </c>
      <c r="AC245" t="str">
        <f>VLOOKUP($Z245,'oddspedia-matches'!$A:$AD,AC$2,0)</f>
        <v>Green</v>
      </c>
      <c r="AD245" t="str">
        <f>VLOOKUP($Z245,'oddspedia-matches'!$A:$AD,AD$2,0)</f>
        <v>Red</v>
      </c>
      <c r="AE245" t="str">
        <f>VLOOKUP($Z245,'oddspedia-matches'!$A:$AD,AE$2,0)</f>
        <v>Green</v>
      </c>
      <c r="AF245" t="str">
        <f>VLOOKUP($Z245,'oddspedia-matches'!$A:$AD,AF$2,0)</f>
        <v>Green</v>
      </c>
      <c r="AG245" t="str">
        <f>VLOOKUP($Z245,'oddspedia-matches'!$A:$AD,AG$2,0)</f>
        <v>Red</v>
      </c>
      <c r="AH245" t="str">
        <f>VLOOKUP($Z245,'oddspedia-matches'!$A:$AD,AH$2,0)</f>
        <v>Red</v>
      </c>
      <c r="AI245" t="str">
        <f>VLOOKUP($Z245,'oddspedia-matches'!$A:$AD,AI$2,0)</f>
        <v>Green</v>
      </c>
      <c r="AJ245" t="str">
        <f>VLOOKUP($Z245,'oddspedia-matches'!$A:$AD,AJ$2,0)</f>
        <v>Red</v>
      </c>
      <c r="AK245" t="str">
        <f>VLOOKUP($Z245,'oddspedia-matches'!$A:$AD,AK$2,0)</f>
        <v>Red</v>
      </c>
      <c r="AL245" t="str">
        <f>VLOOKUP($Z245,'oddspedia-matches'!$A:$AD,AL$2,0)</f>
        <v>Red</v>
      </c>
      <c r="AM245" t="str">
        <f>VLOOKUP($Z245,'oddspedia-matches'!$A:$AD,AM$2,0)</f>
        <v>Red</v>
      </c>
      <c r="AN245" t="str">
        <f>VLOOKUP($Z245,'oddspedia-matches'!$A:$AD,AN$2,0)</f>
        <v>Green</v>
      </c>
      <c r="AO245" t="str">
        <f>VLOOKUP($Z245,'oddspedia-matches'!$A:$AD,AO$2,0)</f>
        <v>Green</v>
      </c>
      <c r="AP245" t="str">
        <f>VLOOKUP($Z245,'oddspedia-matches'!$A:$AD,AP$2,0)</f>
        <v>Red</v>
      </c>
      <c r="AQ245" t="str">
        <f>VLOOKUP($Z245,'oddspedia-matches'!$A:$AD,AQ$2,0)</f>
        <v>Green</v>
      </c>
    </row>
    <row r="246" spans="2:43" x14ac:dyDescent="0.25">
      <c r="B246" s="9" t="s">
        <v>647</v>
      </c>
      <c r="C246" s="7" t="s">
        <v>490</v>
      </c>
      <c r="D246" s="20">
        <v>0.70833333333333337</v>
      </c>
      <c r="E246" s="7" t="s">
        <v>704</v>
      </c>
      <c r="F246" s="7" t="s">
        <v>682</v>
      </c>
      <c r="G246" s="21"/>
      <c r="H246" s="7">
        <v>41.8</v>
      </c>
      <c r="I246" s="7">
        <v>34.5</v>
      </c>
      <c r="J246" s="7">
        <v>23.7</v>
      </c>
      <c r="K246" s="7">
        <v>76.3</v>
      </c>
      <c r="L246" s="7">
        <v>58.2</v>
      </c>
      <c r="M246" s="7">
        <v>65.5</v>
      </c>
      <c r="N246" s="7">
        <v>30.6</v>
      </c>
      <c r="O246" s="7">
        <v>55.4</v>
      </c>
      <c r="P246" s="7">
        <v>14</v>
      </c>
      <c r="Q246" s="7">
        <v>51.1</v>
      </c>
      <c r="R246" s="7">
        <v>54.9</v>
      </c>
      <c r="S246" s="7">
        <v>26.9</v>
      </c>
      <c r="T246" s="7">
        <v>73.099999999999994</v>
      </c>
      <c r="U246" s="7">
        <v>77.599999999999994</v>
      </c>
      <c r="V246" s="7">
        <v>35.299999999999997</v>
      </c>
      <c r="W246" s="7">
        <v>64.7</v>
      </c>
      <c r="X246" t="str">
        <f>VLOOKUP(E246,'Transform table'!A:B,2,0)</f>
        <v>San Martin de San Juan</v>
      </c>
      <c r="Y246" t="str">
        <f>VLOOKUP(F246,'Transform table'!A:B,2,0)</f>
        <v>Atletico de Rafaela</v>
      </c>
      <c r="Z246" t="str">
        <f t="shared" si="3"/>
        <v>25/07/2026San Martin de San JuanAtletico de Rafaela</v>
      </c>
      <c r="AA246" t="str">
        <f>VLOOKUP($Z246,'oddspedia-matches'!$A:$AD,AA$2,0)</f>
        <v xml:space="preserve"> - </v>
      </c>
      <c r="AB246" t="str">
        <f>VLOOKUP($Z246,'oddspedia-matches'!$A:$AD,AB$2,0)</f>
        <v>Red</v>
      </c>
      <c r="AC246" t="str">
        <f>VLOOKUP($Z246,'oddspedia-matches'!$A:$AD,AC$2,0)</f>
        <v>Green</v>
      </c>
      <c r="AD246" t="str">
        <f>VLOOKUP($Z246,'oddspedia-matches'!$A:$AD,AD$2,0)</f>
        <v>Red</v>
      </c>
      <c r="AE246" t="str">
        <f>VLOOKUP($Z246,'oddspedia-matches'!$A:$AD,AE$2,0)</f>
        <v>Green</v>
      </c>
      <c r="AF246" t="str">
        <f>VLOOKUP($Z246,'oddspedia-matches'!$A:$AD,AF$2,0)</f>
        <v>Green</v>
      </c>
      <c r="AG246" t="str">
        <f>VLOOKUP($Z246,'oddspedia-matches'!$A:$AD,AG$2,0)</f>
        <v>Red</v>
      </c>
      <c r="AH246" t="str">
        <f>VLOOKUP($Z246,'oddspedia-matches'!$A:$AD,AH$2,0)</f>
        <v>Red</v>
      </c>
      <c r="AI246" t="str">
        <f>VLOOKUP($Z246,'oddspedia-matches'!$A:$AD,AI$2,0)</f>
        <v>Green</v>
      </c>
      <c r="AJ246" t="str">
        <f>VLOOKUP($Z246,'oddspedia-matches'!$A:$AD,AJ$2,0)</f>
        <v>Red</v>
      </c>
      <c r="AK246" t="str">
        <f>VLOOKUP($Z246,'oddspedia-matches'!$A:$AD,AK$2,0)</f>
        <v>Red</v>
      </c>
      <c r="AL246" t="str">
        <f>VLOOKUP($Z246,'oddspedia-matches'!$A:$AD,AL$2,0)</f>
        <v>Red</v>
      </c>
      <c r="AM246" t="str">
        <f>VLOOKUP($Z246,'oddspedia-matches'!$A:$AD,AM$2,0)</f>
        <v>Red</v>
      </c>
      <c r="AN246" t="str">
        <f>VLOOKUP($Z246,'oddspedia-matches'!$A:$AD,AN$2,0)</f>
        <v>Green</v>
      </c>
      <c r="AO246" t="str">
        <f>VLOOKUP($Z246,'oddspedia-matches'!$A:$AD,AO$2,0)</f>
        <v>Green</v>
      </c>
      <c r="AP246" t="str">
        <f>VLOOKUP($Z246,'oddspedia-matches'!$A:$AD,AP$2,0)</f>
        <v>Red</v>
      </c>
      <c r="AQ246" t="str">
        <f>VLOOKUP($Z246,'oddspedia-matches'!$A:$AD,AQ$2,0)</f>
        <v>Green</v>
      </c>
    </row>
    <row r="247" spans="2:43" x14ac:dyDescent="0.25">
      <c r="B247" s="17" t="s">
        <v>705</v>
      </c>
      <c r="C247" s="8" t="s">
        <v>490</v>
      </c>
      <c r="D247" s="18">
        <v>0.70833333333333337</v>
      </c>
      <c r="E247" s="8" t="s">
        <v>706</v>
      </c>
      <c r="F247" s="8" t="s">
        <v>707</v>
      </c>
      <c r="G247" s="19"/>
      <c r="H247" s="8">
        <v>29.1</v>
      </c>
      <c r="I247" s="8">
        <v>35.1</v>
      </c>
      <c r="J247" s="8">
        <v>35.799999999999997</v>
      </c>
      <c r="K247" s="8">
        <v>64.2</v>
      </c>
      <c r="L247" s="8">
        <v>70.900000000000006</v>
      </c>
      <c r="M247" s="8">
        <v>64.900000000000006</v>
      </c>
      <c r="N247" s="8">
        <v>25.8</v>
      </c>
      <c r="O247" s="8">
        <v>54.3</v>
      </c>
      <c r="P247" s="8">
        <v>19.899999999999999</v>
      </c>
      <c r="Q247" s="8">
        <v>53.6</v>
      </c>
      <c r="R247" s="8">
        <v>56.8</v>
      </c>
      <c r="S247" s="8">
        <v>28.5</v>
      </c>
      <c r="T247" s="8">
        <v>71.5</v>
      </c>
      <c r="U247" s="8">
        <v>75.7</v>
      </c>
      <c r="V247" s="8">
        <v>37.799999999999997</v>
      </c>
      <c r="W247" s="8">
        <v>62.2</v>
      </c>
      <c r="X247" t="str">
        <f>VLOOKUP(E247,'Transform table'!A:B,2,0)</f>
        <v>Argentino Quilmes</v>
      </c>
      <c r="Y247" t="str">
        <f>VLOOKUP(F247,'Transform table'!A:B,2,0)</f>
        <v>Villa Dalmine</v>
      </c>
      <c r="Z247" t="str">
        <f t="shared" si="3"/>
        <v>25/07/2026Argentino QuilmesVilla Dalmine</v>
      </c>
      <c r="AA247" t="str">
        <f>VLOOKUP($Z247,'oddspedia-matches'!$A:$AD,AA$2,0)</f>
        <v>0 - 0</v>
      </c>
      <c r="AB247" t="str">
        <f>VLOOKUP($Z247,'oddspedia-matches'!$A:$AD,AB$2,0)</f>
        <v>Red</v>
      </c>
      <c r="AC247" t="str">
        <f>VLOOKUP($Z247,'oddspedia-matches'!$A:$AD,AC$2,0)</f>
        <v>Green</v>
      </c>
      <c r="AD247" t="str">
        <f>VLOOKUP($Z247,'oddspedia-matches'!$A:$AD,AD$2,0)</f>
        <v>Red</v>
      </c>
      <c r="AE247" t="str">
        <f>VLOOKUP($Z247,'oddspedia-matches'!$A:$AD,AE$2,0)</f>
        <v>Green</v>
      </c>
      <c r="AF247" t="str">
        <f>VLOOKUP($Z247,'oddspedia-matches'!$A:$AD,AF$2,0)</f>
        <v>Green</v>
      </c>
      <c r="AG247" t="str">
        <f>VLOOKUP($Z247,'oddspedia-matches'!$A:$AD,AG$2,0)</f>
        <v>Red</v>
      </c>
      <c r="AH247" t="str">
        <f>VLOOKUP($Z247,'oddspedia-matches'!$A:$AD,AH$2,0)</f>
        <v>Red</v>
      </c>
      <c r="AI247" t="str">
        <f>VLOOKUP($Z247,'oddspedia-matches'!$A:$AD,AI$2,0)</f>
        <v>Green</v>
      </c>
      <c r="AJ247" t="str">
        <f>VLOOKUP($Z247,'oddspedia-matches'!$A:$AD,AJ$2,0)</f>
        <v>Red</v>
      </c>
      <c r="AK247" t="str">
        <f>VLOOKUP($Z247,'oddspedia-matches'!$A:$AD,AK$2,0)</f>
        <v>Red</v>
      </c>
      <c r="AL247" t="str">
        <f>VLOOKUP($Z247,'oddspedia-matches'!$A:$AD,AL$2,0)</f>
        <v>Red</v>
      </c>
      <c r="AM247" t="str">
        <f>VLOOKUP($Z247,'oddspedia-matches'!$A:$AD,AM$2,0)</f>
        <v>Red</v>
      </c>
      <c r="AN247" t="str">
        <f>VLOOKUP($Z247,'oddspedia-matches'!$A:$AD,AN$2,0)</f>
        <v>Green</v>
      </c>
      <c r="AO247" t="str">
        <f>VLOOKUP($Z247,'oddspedia-matches'!$A:$AD,AO$2,0)</f>
        <v>Green</v>
      </c>
      <c r="AP247" t="str">
        <f>VLOOKUP($Z247,'oddspedia-matches'!$A:$AD,AP$2,0)</f>
        <v>Red</v>
      </c>
      <c r="AQ247" t="str">
        <f>VLOOKUP($Z247,'oddspedia-matches'!$A:$AD,AQ$2,0)</f>
        <v>Green</v>
      </c>
    </row>
    <row r="248" spans="2:43" x14ac:dyDescent="0.25">
      <c r="B248" s="9" t="s">
        <v>705</v>
      </c>
      <c r="C248" s="7" t="s">
        <v>490</v>
      </c>
      <c r="D248" s="20">
        <v>0.70833333333333337</v>
      </c>
      <c r="E248" s="7" t="s">
        <v>708</v>
      </c>
      <c r="F248" s="7" t="s">
        <v>709</v>
      </c>
      <c r="G248" s="21"/>
      <c r="H248" s="7">
        <v>45.7</v>
      </c>
      <c r="I248" s="7">
        <v>32.299999999999997</v>
      </c>
      <c r="J248" s="7">
        <v>21.9</v>
      </c>
      <c r="K248" s="7">
        <v>78.099999999999994</v>
      </c>
      <c r="L248" s="7">
        <v>54.3</v>
      </c>
      <c r="M248" s="7">
        <v>67.7</v>
      </c>
      <c r="N248" s="7">
        <v>28.1</v>
      </c>
      <c r="O248" s="7">
        <v>52.2</v>
      </c>
      <c r="P248" s="7">
        <v>19.7</v>
      </c>
      <c r="Q248" s="7">
        <v>56.4</v>
      </c>
      <c r="R248" s="7">
        <v>59.4</v>
      </c>
      <c r="S248" s="7">
        <v>31.1</v>
      </c>
      <c r="T248" s="7">
        <v>68.900000000000006</v>
      </c>
      <c r="U248" s="7">
        <v>74.099999999999994</v>
      </c>
      <c r="V248" s="7">
        <v>38.200000000000003</v>
      </c>
      <c r="W248" s="7">
        <v>61.8</v>
      </c>
      <c r="X248" t="str">
        <f>VLOOKUP(E248,'Transform table'!A:B,2,0)</f>
        <v>Atletico Camioneros</v>
      </c>
      <c r="Y248" t="str">
        <f>VLOOKUP(F248,'Transform table'!A:B,2,0)</f>
        <v>San Martin De Burzaco</v>
      </c>
      <c r="Z248" t="str">
        <f t="shared" si="3"/>
        <v>25/07/2026Atletico CamionerosSan Martin De Burzaco</v>
      </c>
      <c r="AA248" t="str">
        <f>VLOOKUP($Z248,'oddspedia-matches'!$A:$AD,AA$2,0)</f>
        <v>2 - 0</v>
      </c>
      <c r="AB248" t="str">
        <f>VLOOKUP($Z248,'oddspedia-matches'!$A:$AD,AB$2,0)</f>
        <v>Green</v>
      </c>
      <c r="AC248" t="str">
        <f>VLOOKUP($Z248,'oddspedia-matches'!$A:$AD,AC$2,0)</f>
        <v>Red</v>
      </c>
      <c r="AD248" t="str">
        <f>VLOOKUP($Z248,'oddspedia-matches'!$A:$AD,AD$2,0)</f>
        <v>Red</v>
      </c>
      <c r="AE248" t="str">
        <f>VLOOKUP($Z248,'oddspedia-matches'!$A:$AD,AE$2,0)</f>
        <v>Green</v>
      </c>
      <c r="AF248" t="str">
        <f>VLOOKUP($Z248,'oddspedia-matches'!$A:$AD,AF$2,0)</f>
        <v>Red</v>
      </c>
      <c r="AG248" t="str">
        <f>VLOOKUP($Z248,'oddspedia-matches'!$A:$AD,AG$2,0)</f>
        <v>Green</v>
      </c>
      <c r="AH248" t="str">
        <f>VLOOKUP($Z248,'oddspedia-matches'!$A:$AD,AH$2,0)</f>
        <v>Green</v>
      </c>
      <c r="AI248" t="str">
        <f>VLOOKUP($Z248,'oddspedia-matches'!$A:$AD,AI$2,0)</f>
        <v>Red</v>
      </c>
      <c r="AJ248" t="str">
        <f>VLOOKUP($Z248,'oddspedia-matches'!$A:$AD,AJ$2,0)</f>
        <v>Red</v>
      </c>
      <c r="AK248" t="str">
        <f>VLOOKUP($Z248,'oddspedia-matches'!$A:$AD,AK$2,0)</f>
        <v>Green</v>
      </c>
      <c r="AL248" t="str">
        <f>VLOOKUP($Z248,'oddspedia-matches'!$A:$AD,AL$2,0)</f>
        <v>Green</v>
      </c>
      <c r="AM248" t="str">
        <f>VLOOKUP($Z248,'oddspedia-matches'!$A:$AD,AM$2,0)</f>
        <v>Red</v>
      </c>
      <c r="AN248" t="str">
        <f>VLOOKUP($Z248,'oddspedia-matches'!$A:$AD,AN$2,0)</f>
        <v>Green</v>
      </c>
      <c r="AO248" t="str">
        <f>VLOOKUP($Z248,'oddspedia-matches'!$A:$AD,AO$2,0)</f>
        <v>Green</v>
      </c>
      <c r="AP248" t="str">
        <f>VLOOKUP($Z248,'oddspedia-matches'!$A:$AD,AP$2,0)</f>
        <v>Red</v>
      </c>
      <c r="AQ248" t="str">
        <f>VLOOKUP($Z248,'oddspedia-matches'!$A:$AD,AQ$2,0)</f>
        <v>Green</v>
      </c>
    </row>
    <row r="249" spans="2:43" x14ac:dyDescent="0.25">
      <c r="B249" s="17" t="s">
        <v>705</v>
      </c>
      <c r="C249" s="8" t="s">
        <v>490</v>
      </c>
      <c r="D249" s="18">
        <v>0.70833333333333337</v>
      </c>
      <c r="E249" s="8" t="s">
        <v>710</v>
      </c>
      <c r="F249" s="8" t="s">
        <v>711</v>
      </c>
      <c r="G249" s="19"/>
      <c r="H249" s="8">
        <v>30.1</v>
      </c>
      <c r="I249" s="8">
        <v>35.5</v>
      </c>
      <c r="J249" s="8">
        <v>34.4</v>
      </c>
      <c r="K249" s="8">
        <v>65.599999999999994</v>
      </c>
      <c r="L249" s="8">
        <v>69.900000000000006</v>
      </c>
      <c r="M249" s="8">
        <v>64.5</v>
      </c>
      <c r="N249" s="8">
        <v>16.399999999999999</v>
      </c>
      <c r="O249" s="8">
        <v>56.4</v>
      </c>
      <c r="P249" s="8">
        <v>27.2</v>
      </c>
      <c r="Q249" s="8">
        <v>50.4</v>
      </c>
      <c r="R249" s="8">
        <v>55.6</v>
      </c>
      <c r="S249" s="8">
        <v>27.5</v>
      </c>
      <c r="T249" s="8">
        <v>72.5</v>
      </c>
      <c r="U249" s="8">
        <v>76.599999999999994</v>
      </c>
      <c r="V249" s="8">
        <v>37</v>
      </c>
      <c r="W249" s="8">
        <v>63</v>
      </c>
      <c r="X249" t="str">
        <f>VLOOKUP(E249,'Transform table'!A:B,2,0)</f>
        <v>Club Atl√©tico Brown</v>
      </c>
      <c r="Y249" t="str">
        <f>VLOOKUP(F249,'Transform table'!A:B,2,0)</f>
        <v>Argentino Merlo</v>
      </c>
      <c r="Z249" t="str">
        <f t="shared" si="3"/>
        <v>25/07/2026Club Atl√©tico BrownArgentino Merlo</v>
      </c>
      <c r="AA249" t="str">
        <f>VLOOKUP($Z249,'oddspedia-matches'!$A:$AD,AA$2,0)</f>
        <v>1 - 0</v>
      </c>
      <c r="AB249" t="str">
        <f>VLOOKUP($Z249,'oddspedia-matches'!$A:$AD,AB$2,0)</f>
        <v>Green</v>
      </c>
      <c r="AC249" t="str">
        <f>VLOOKUP($Z249,'oddspedia-matches'!$A:$AD,AC$2,0)</f>
        <v>Red</v>
      </c>
      <c r="AD249" t="str">
        <f>VLOOKUP($Z249,'oddspedia-matches'!$A:$AD,AD$2,0)</f>
        <v>Red</v>
      </c>
      <c r="AE249" t="str">
        <f>VLOOKUP($Z249,'oddspedia-matches'!$A:$AD,AE$2,0)</f>
        <v>Green</v>
      </c>
      <c r="AF249" t="str">
        <f>VLOOKUP($Z249,'oddspedia-matches'!$A:$AD,AF$2,0)</f>
        <v>Red</v>
      </c>
      <c r="AG249" t="str">
        <f>VLOOKUP($Z249,'oddspedia-matches'!$A:$AD,AG$2,0)</f>
        <v>Green</v>
      </c>
      <c r="AH249" t="str">
        <f>VLOOKUP($Z249,'oddspedia-matches'!$A:$AD,AH$2,0)</f>
        <v>Green</v>
      </c>
      <c r="AI249" t="str">
        <f>VLOOKUP($Z249,'oddspedia-matches'!$A:$AD,AI$2,0)</f>
        <v>Red</v>
      </c>
      <c r="AJ249" t="str">
        <f>VLOOKUP($Z249,'oddspedia-matches'!$A:$AD,AJ$2,0)</f>
        <v>Red</v>
      </c>
      <c r="AK249" t="str">
        <f>VLOOKUP($Z249,'oddspedia-matches'!$A:$AD,AK$2,0)</f>
        <v>Green</v>
      </c>
      <c r="AL249" t="str">
        <f>VLOOKUP($Z249,'oddspedia-matches'!$A:$AD,AL$2,0)</f>
        <v>Red</v>
      </c>
      <c r="AM249" t="str">
        <f>VLOOKUP($Z249,'oddspedia-matches'!$A:$AD,AM$2,0)</f>
        <v>Red</v>
      </c>
      <c r="AN249" t="str">
        <f>VLOOKUP($Z249,'oddspedia-matches'!$A:$AD,AN$2,0)</f>
        <v>Green</v>
      </c>
      <c r="AO249" t="str">
        <f>VLOOKUP($Z249,'oddspedia-matches'!$A:$AD,AO$2,0)</f>
        <v>Green</v>
      </c>
      <c r="AP249" t="str">
        <f>VLOOKUP($Z249,'oddspedia-matches'!$A:$AD,AP$2,0)</f>
        <v>Red</v>
      </c>
      <c r="AQ249" t="str">
        <f>VLOOKUP($Z249,'oddspedia-matches'!$A:$AD,AQ$2,0)</f>
        <v>Green</v>
      </c>
    </row>
    <row r="250" spans="2:43" x14ac:dyDescent="0.25">
      <c r="B250" s="9" t="s">
        <v>705</v>
      </c>
      <c r="C250" s="7" t="s">
        <v>490</v>
      </c>
      <c r="D250" s="20">
        <v>0.70833333333333337</v>
      </c>
      <c r="E250" s="7" t="s">
        <v>712</v>
      </c>
      <c r="F250" s="7" t="s">
        <v>713</v>
      </c>
      <c r="G250" s="21"/>
      <c r="H250" s="7">
        <v>43.2</v>
      </c>
      <c r="I250" s="7">
        <v>30.8</v>
      </c>
      <c r="J250" s="7">
        <v>25.9</v>
      </c>
      <c r="K250" s="7">
        <v>74.099999999999994</v>
      </c>
      <c r="L250" s="7">
        <v>56.8</v>
      </c>
      <c r="M250" s="7">
        <v>69.2</v>
      </c>
      <c r="N250" s="7">
        <v>28.5</v>
      </c>
      <c r="O250" s="7">
        <v>50.2</v>
      </c>
      <c r="P250" s="7">
        <v>21.4</v>
      </c>
      <c r="Q250" s="7">
        <v>59.4</v>
      </c>
      <c r="R250" s="7">
        <v>66.400000000000006</v>
      </c>
      <c r="S250" s="7">
        <v>38.4</v>
      </c>
      <c r="T250" s="7">
        <v>61.6</v>
      </c>
      <c r="U250" s="7">
        <v>67</v>
      </c>
      <c r="V250" s="7">
        <v>45.4</v>
      </c>
      <c r="W250" s="7">
        <v>54.6</v>
      </c>
      <c r="X250" t="str">
        <f>VLOOKUP(E250,'Transform table'!A:B,2,0)</f>
        <v>Club Comunicaciones</v>
      </c>
      <c r="Y250" t="str">
        <f>VLOOKUP(F250,'Transform table'!A:B,2,0)</f>
        <v>Real Pilar</v>
      </c>
      <c r="Z250" t="str">
        <f t="shared" si="3"/>
        <v>25/07/2026Club ComunicacionesReal Pilar</v>
      </c>
      <c r="AA250" t="str">
        <f>VLOOKUP($Z250,'oddspedia-matches'!$A:$AD,AA$2,0)</f>
        <v>1 - 2</v>
      </c>
      <c r="AB250" t="str">
        <f>VLOOKUP($Z250,'oddspedia-matches'!$A:$AD,AB$2,0)</f>
        <v>Red</v>
      </c>
      <c r="AC250" t="str">
        <f>VLOOKUP($Z250,'oddspedia-matches'!$A:$AD,AC$2,0)</f>
        <v>Red</v>
      </c>
      <c r="AD250" t="str">
        <f>VLOOKUP($Z250,'oddspedia-matches'!$A:$AD,AD$2,0)</f>
        <v>Green</v>
      </c>
      <c r="AE250" t="str">
        <f>VLOOKUP($Z250,'oddspedia-matches'!$A:$AD,AE$2,0)</f>
        <v>Red</v>
      </c>
      <c r="AF250" t="str">
        <f>VLOOKUP($Z250,'oddspedia-matches'!$A:$AD,AF$2,0)</f>
        <v>Green</v>
      </c>
      <c r="AG250" t="str">
        <f>VLOOKUP($Z250,'oddspedia-matches'!$A:$AD,AG$2,0)</f>
        <v>Green</v>
      </c>
      <c r="AH250" t="str">
        <f>VLOOKUP($Z250,'oddspedia-matches'!$A:$AD,AH$2,0)</f>
        <v>Red</v>
      </c>
      <c r="AI250" t="str">
        <f>VLOOKUP($Z250,'oddspedia-matches'!$A:$AD,AI$2,0)</f>
        <v>Green</v>
      </c>
      <c r="AJ250" t="str">
        <f>VLOOKUP($Z250,'oddspedia-matches'!$A:$AD,AJ$2,0)</f>
        <v>Red</v>
      </c>
      <c r="AK250" t="str">
        <f>VLOOKUP($Z250,'oddspedia-matches'!$A:$AD,AK$2,0)</f>
        <v>Green</v>
      </c>
      <c r="AL250" t="str">
        <f>VLOOKUP($Z250,'oddspedia-matches'!$A:$AD,AL$2,0)</f>
        <v>Green</v>
      </c>
      <c r="AM250" t="str">
        <f>VLOOKUP($Z250,'oddspedia-matches'!$A:$AD,AM$2,0)</f>
        <v>Green</v>
      </c>
      <c r="AN250" t="str">
        <f>VLOOKUP($Z250,'oddspedia-matches'!$A:$AD,AN$2,0)</f>
        <v>Red</v>
      </c>
      <c r="AO250" t="str">
        <f>VLOOKUP($Z250,'oddspedia-matches'!$A:$AD,AO$2,0)</f>
        <v>Green</v>
      </c>
      <c r="AP250" t="str">
        <f>VLOOKUP($Z250,'oddspedia-matches'!$A:$AD,AP$2,0)</f>
        <v>Green</v>
      </c>
      <c r="AQ250" t="str">
        <f>VLOOKUP($Z250,'oddspedia-matches'!$A:$AD,AQ$2,0)</f>
        <v>Red</v>
      </c>
    </row>
    <row r="251" spans="2:43" x14ac:dyDescent="0.25">
      <c r="B251" s="17" t="s">
        <v>705</v>
      </c>
      <c r="C251" s="8" t="s">
        <v>490</v>
      </c>
      <c r="D251" s="18">
        <v>0.70833333333333337</v>
      </c>
      <c r="E251" s="8" t="s">
        <v>714</v>
      </c>
      <c r="F251" s="8" t="s">
        <v>715</v>
      </c>
      <c r="G251" s="19"/>
      <c r="H251" s="8">
        <v>36.799999999999997</v>
      </c>
      <c r="I251" s="8">
        <v>37.799999999999997</v>
      </c>
      <c r="J251" s="8">
        <v>25.4</v>
      </c>
      <c r="K251" s="8">
        <v>74.599999999999994</v>
      </c>
      <c r="L251" s="8">
        <v>63.2</v>
      </c>
      <c r="M251" s="8">
        <v>62.2</v>
      </c>
      <c r="N251" s="8">
        <v>25.3</v>
      </c>
      <c r="O251" s="8">
        <v>56.7</v>
      </c>
      <c r="P251" s="8">
        <v>18</v>
      </c>
      <c r="Q251" s="8">
        <v>50.1</v>
      </c>
      <c r="R251" s="8">
        <v>47.7</v>
      </c>
      <c r="S251" s="8">
        <v>20.8</v>
      </c>
      <c r="T251" s="8">
        <v>79.2</v>
      </c>
      <c r="U251" s="8">
        <v>82.7</v>
      </c>
      <c r="V251" s="8">
        <v>30.3</v>
      </c>
      <c r="W251" s="8">
        <v>69.7</v>
      </c>
      <c r="X251" t="str">
        <f>VLOOKUP(E251,'Transform table'!A:B,2,0)</f>
        <v>Defensores Unidos</v>
      </c>
      <c r="Y251" t="str">
        <f>VLOOKUP(F251,'Transform table'!A:B,2,0)</f>
        <v>UAI Urquiza</v>
      </c>
      <c r="Z251" t="str">
        <f t="shared" si="3"/>
        <v>25/07/2026Defensores UnidosUAI Urquiza</v>
      </c>
      <c r="AA251" t="str">
        <f>VLOOKUP($Z251,'oddspedia-matches'!$A:$AD,AA$2,0)</f>
        <v>1 - 1</v>
      </c>
      <c r="AB251" t="str">
        <f>VLOOKUP($Z251,'oddspedia-matches'!$A:$AD,AB$2,0)</f>
        <v>Red</v>
      </c>
      <c r="AC251" t="str">
        <f>VLOOKUP($Z251,'oddspedia-matches'!$A:$AD,AC$2,0)</f>
        <v>Green</v>
      </c>
      <c r="AD251" t="str">
        <f>VLOOKUP($Z251,'oddspedia-matches'!$A:$AD,AD$2,0)</f>
        <v>Red</v>
      </c>
      <c r="AE251" t="str">
        <f>VLOOKUP($Z251,'oddspedia-matches'!$A:$AD,AE$2,0)</f>
        <v>Green</v>
      </c>
      <c r="AF251" t="str">
        <f>VLOOKUP($Z251,'oddspedia-matches'!$A:$AD,AF$2,0)</f>
        <v>Green</v>
      </c>
      <c r="AG251" t="str">
        <f>VLOOKUP($Z251,'oddspedia-matches'!$A:$AD,AG$2,0)</f>
        <v>Red</v>
      </c>
      <c r="AH251" t="str">
        <f>VLOOKUP($Z251,'oddspedia-matches'!$A:$AD,AH$2,0)</f>
        <v>Green</v>
      </c>
      <c r="AI251" t="str">
        <f>VLOOKUP($Z251,'oddspedia-matches'!$A:$AD,AI$2,0)</f>
        <v>Red</v>
      </c>
      <c r="AJ251" t="str">
        <f>VLOOKUP($Z251,'oddspedia-matches'!$A:$AD,AJ$2,0)</f>
        <v>Red</v>
      </c>
      <c r="AK251" t="str">
        <f>VLOOKUP($Z251,'oddspedia-matches'!$A:$AD,AK$2,0)</f>
        <v>Green</v>
      </c>
      <c r="AL251" t="str">
        <f>VLOOKUP($Z251,'oddspedia-matches'!$A:$AD,AL$2,0)</f>
        <v>Green</v>
      </c>
      <c r="AM251" t="str">
        <f>VLOOKUP($Z251,'oddspedia-matches'!$A:$AD,AM$2,0)</f>
        <v>Red</v>
      </c>
      <c r="AN251" t="str">
        <f>VLOOKUP($Z251,'oddspedia-matches'!$A:$AD,AN$2,0)</f>
        <v>Green</v>
      </c>
      <c r="AO251" t="str">
        <f>VLOOKUP($Z251,'oddspedia-matches'!$A:$AD,AO$2,0)</f>
        <v>Green</v>
      </c>
      <c r="AP251" t="str">
        <f>VLOOKUP($Z251,'oddspedia-matches'!$A:$AD,AP$2,0)</f>
        <v>Green</v>
      </c>
      <c r="AQ251" t="str">
        <f>VLOOKUP($Z251,'oddspedia-matches'!$A:$AD,AQ$2,0)</f>
        <v>Red</v>
      </c>
    </row>
    <row r="252" spans="2:43" x14ac:dyDescent="0.25">
      <c r="B252" s="9" t="s">
        <v>705</v>
      </c>
      <c r="C252" s="7" t="s">
        <v>490</v>
      </c>
      <c r="D252" s="20">
        <v>0.70833333333333337</v>
      </c>
      <c r="E252" s="7" t="s">
        <v>716</v>
      </c>
      <c r="F252" s="7" t="s">
        <v>717</v>
      </c>
      <c r="G252" s="21"/>
      <c r="H252" s="7">
        <v>32.9</v>
      </c>
      <c r="I252" s="7">
        <v>32.1</v>
      </c>
      <c r="J252" s="7">
        <v>35</v>
      </c>
      <c r="K252" s="7">
        <v>65</v>
      </c>
      <c r="L252" s="7">
        <v>67.099999999999994</v>
      </c>
      <c r="M252" s="7">
        <v>67.900000000000006</v>
      </c>
      <c r="N252" s="7">
        <v>31.2</v>
      </c>
      <c r="O252" s="7">
        <v>43.9</v>
      </c>
      <c r="P252" s="7">
        <v>24.8</v>
      </c>
      <c r="Q252" s="7">
        <v>68.900000000000006</v>
      </c>
      <c r="R252" s="7">
        <v>65.900000000000006</v>
      </c>
      <c r="S252" s="7">
        <v>37.700000000000003</v>
      </c>
      <c r="T252" s="7">
        <v>62.3</v>
      </c>
      <c r="U252" s="7">
        <v>67.2</v>
      </c>
      <c r="V252" s="7">
        <v>45.9</v>
      </c>
      <c r="W252" s="7">
        <v>54.1</v>
      </c>
      <c r="X252" t="str">
        <f>VLOOKUP(E252,'Transform table'!A:B,2,0)</f>
        <v>Deportivo Armenio</v>
      </c>
      <c r="Y252" t="str">
        <f>VLOOKUP(F252,'Transform table'!A:B,2,0)</f>
        <v>Arsenal de Sarandi</v>
      </c>
      <c r="Z252" t="str">
        <f t="shared" si="3"/>
        <v>25/07/2026Deportivo ArmenioArsenal de Sarandi</v>
      </c>
      <c r="AA252" t="str">
        <f>VLOOKUP($Z252,'oddspedia-matches'!$A:$AD,AA$2,0)</f>
        <v>0 - 0</v>
      </c>
      <c r="AB252" t="str">
        <f>VLOOKUP($Z252,'oddspedia-matches'!$A:$AD,AB$2,0)</f>
        <v>Red</v>
      </c>
      <c r="AC252" t="str">
        <f>VLOOKUP($Z252,'oddspedia-matches'!$A:$AD,AC$2,0)</f>
        <v>Green</v>
      </c>
      <c r="AD252" t="str">
        <f>VLOOKUP($Z252,'oddspedia-matches'!$A:$AD,AD$2,0)</f>
        <v>Red</v>
      </c>
      <c r="AE252" t="str">
        <f>VLOOKUP($Z252,'oddspedia-matches'!$A:$AD,AE$2,0)</f>
        <v>Green</v>
      </c>
      <c r="AF252" t="str">
        <f>VLOOKUP($Z252,'oddspedia-matches'!$A:$AD,AF$2,0)</f>
        <v>Green</v>
      </c>
      <c r="AG252" t="str">
        <f>VLOOKUP($Z252,'oddspedia-matches'!$A:$AD,AG$2,0)</f>
        <v>Red</v>
      </c>
      <c r="AH252" t="str">
        <f>VLOOKUP($Z252,'oddspedia-matches'!$A:$AD,AH$2,0)</f>
        <v>Red</v>
      </c>
      <c r="AI252" t="str">
        <f>VLOOKUP($Z252,'oddspedia-matches'!$A:$AD,AI$2,0)</f>
        <v>Green</v>
      </c>
      <c r="AJ252" t="str">
        <f>VLOOKUP($Z252,'oddspedia-matches'!$A:$AD,AJ$2,0)</f>
        <v>Red</v>
      </c>
      <c r="AK252" t="str">
        <f>VLOOKUP($Z252,'oddspedia-matches'!$A:$AD,AK$2,0)</f>
        <v>Red</v>
      </c>
      <c r="AL252" t="str">
        <f>VLOOKUP($Z252,'oddspedia-matches'!$A:$AD,AL$2,0)</f>
        <v>Red</v>
      </c>
      <c r="AM252" t="str">
        <f>VLOOKUP($Z252,'oddspedia-matches'!$A:$AD,AM$2,0)</f>
        <v>Red</v>
      </c>
      <c r="AN252" t="str">
        <f>VLOOKUP($Z252,'oddspedia-matches'!$A:$AD,AN$2,0)</f>
        <v>Green</v>
      </c>
      <c r="AO252" t="str">
        <f>VLOOKUP($Z252,'oddspedia-matches'!$A:$AD,AO$2,0)</f>
        <v>Green</v>
      </c>
      <c r="AP252" t="str">
        <f>VLOOKUP($Z252,'oddspedia-matches'!$A:$AD,AP$2,0)</f>
        <v>Red</v>
      </c>
      <c r="AQ252" t="str">
        <f>VLOOKUP($Z252,'oddspedia-matches'!$A:$AD,AQ$2,0)</f>
        <v>Green</v>
      </c>
    </row>
    <row r="253" spans="2:43" x14ac:dyDescent="0.25">
      <c r="B253" s="17" t="s">
        <v>705</v>
      </c>
      <c r="C253" s="8" t="s">
        <v>490</v>
      </c>
      <c r="D253" s="18">
        <v>0.70833333333333337</v>
      </c>
      <c r="E253" s="8" t="s">
        <v>718</v>
      </c>
      <c r="F253" s="8" t="s">
        <v>719</v>
      </c>
      <c r="G253" s="19"/>
      <c r="H253" s="8">
        <v>31.1</v>
      </c>
      <c r="I253" s="8">
        <v>34.200000000000003</v>
      </c>
      <c r="J253" s="8">
        <v>34.700000000000003</v>
      </c>
      <c r="K253" s="8">
        <v>65.3</v>
      </c>
      <c r="L253" s="8">
        <v>68.900000000000006</v>
      </c>
      <c r="M253" s="8">
        <v>65.8</v>
      </c>
      <c r="N253" s="8">
        <v>28.6</v>
      </c>
      <c r="O253" s="8">
        <v>45.7</v>
      </c>
      <c r="P253" s="8">
        <v>25.7</v>
      </c>
      <c r="Q253" s="8">
        <v>66.3</v>
      </c>
      <c r="R253" s="8">
        <v>59.4</v>
      </c>
      <c r="S253" s="8">
        <v>31</v>
      </c>
      <c r="T253" s="8">
        <v>69</v>
      </c>
      <c r="U253" s="8">
        <v>73.400000000000006</v>
      </c>
      <c r="V253" s="8">
        <v>40.1</v>
      </c>
      <c r="W253" s="8">
        <v>59.9</v>
      </c>
      <c r="X253" t="e">
        <f>VLOOKUP(E253,'Transform table'!A:B,2,0)</f>
        <v>#N/A</v>
      </c>
      <c r="Y253" t="e">
        <f>VLOOKUP(F253,'Transform table'!A:B,2,0)</f>
        <v>#N/A</v>
      </c>
      <c r="Z253" t="e">
        <f t="shared" si="3"/>
        <v>#N/A</v>
      </c>
      <c r="AA253" t="e">
        <f>VLOOKUP($Z253,'oddspedia-matches'!$A:$AD,AA$2,0)</f>
        <v>#N/A</v>
      </c>
      <c r="AB253" t="e">
        <f>VLOOKUP($Z253,'oddspedia-matches'!$A:$AD,AB$2,0)</f>
        <v>#N/A</v>
      </c>
      <c r="AC253" t="e">
        <f>VLOOKUP($Z253,'oddspedia-matches'!$A:$AD,AC$2,0)</f>
        <v>#N/A</v>
      </c>
      <c r="AD253" t="e">
        <f>VLOOKUP($Z253,'oddspedia-matches'!$A:$AD,AD$2,0)</f>
        <v>#N/A</v>
      </c>
      <c r="AE253" t="e">
        <f>VLOOKUP($Z253,'oddspedia-matches'!$A:$AD,AE$2,0)</f>
        <v>#N/A</v>
      </c>
      <c r="AF253" t="e">
        <f>VLOOKUP($Z253,'oddspedia-matches'!$A:$AD,AF$2,0)</f>
        <v>#N/A</v>
      </c>
      <c r="AG253" t="e">
        <f>VLOOKUP($Z253,'oddspedia-matches'!$A:$AD,AG$2,0)</f>
        <v>#N/A</v>
      </c>
      <c r="AH253" t="e">
        <f>VLOOKUP($Z253,'oddspedia-matches'!$A:$AD,AH$2,0)</f>
        <v>#N/A</v>
      </c>
      <c r="AI253" t="e">
        <f>VLOOKUP($Z253,'oddspedia-matches'!$A:$AD,AI$2,0)</f>
        <v>#N/A</v>
      </c>
      <c r="AJ253" t="e">
        <f>VLOOKUP($Z253,'oddspedia-matches'!$A:$AD,AJ$2,0)</f>
        <v>#N/A</v>
      </c>
      <c r="AK253" t="e">
        <f>VLOOKUP($Z253,'oddspedia-matches'!$A:$AD,AK$2,0)</f>
        <v>#N/A</v>
      </c>
      <c r="AL253" t="e">
        <f>VLOOKUP($Z253,'oddspedia-matches'!$A:$AD,AL$2,0)</f>
        <v>#N/A</v>
      </c>
      <c r="AM253" t="e">
        <f>VLOOKUP($Z253,'oddspedia-matches'!$A:$AD,AM$2,0)</f>
        <v>#N/A</v>
      </c>
      <c r="AN253" t="e">
        <f>VLOOKUP($Z253,'oddspedia-matches'!$A:$AD,AN$2,0)</f>
        <v>#N/A</v>
      </c>
      <c r="AO253" t="e">
        <f>VLOOKUP($Z253,'oddspedia-matches'!$A:$AD,AO$2,0)</f>
        <v>#N/A</v>
      </c>
      <c r="AP253" t="e">
        <f>VLOOKUP($Z253,'oddspedia-matches'!$A:$AD,AP$2,0)</f>
        <v>#N/A</v>
      </c>
      <c r="AQ253" t="e">
        <f>VLOOKUP($Z253,'oddspedia-matches'!$A:$AD,AQ$2,0)</f>
        <v>#N/A</v>
      </c>
    </row>
    <row r="254" spans="2:43" x14ac:dyDescent="0.25">
      <c r="B254" s="9" t="s">
        <v>705</v>
      </c>
      <c r="C254" s="7" t="s">
        <v>490</v>
      </c>
      <c r="D254" s="20">
        <v>0.70833333333333337</v>
      </c>
      <c r="E254" s="7" t="s">
        <v>720</v>
      </c>
      <c r="F254" s="7" t="s">
        <v>721</v>
      </c>
      <c r="G254" s="21"/>
      <c r="H254" s="7">
        <v>44.6</v>
      </c>
      <c r="I254" s="7">
        <v>33.799999999999997</v>
      </c>
      <c r="J254" s="7">
        <v>21.6</v>
      </c>
      <c r="K254" s="7">
        <v>78.400000000000006</v>
      </c>
      <c r="L254" s="7">
        <v>55.4</v>
      </c>
      <c r="M254" s="7">
        <v>66.2</v>
      </c>
      <c r="N254" s="7">
        <v>36.9</v>
      </c>
      <c r="O254" s="7">
        <v>49.3</v>
      </c>
      <c r="P254" s="7">
        <v>13.8</v>
      </c>
      <c r="Q254" s="7">
        <v>58.7</v>
      </c>
      <c r="R254" s="7">
        <v>55.2</v>
      </c>
      <c r="S254" s="7">
        <v>27.1</v>
      </c>
      <c r="T254" s="7">
        <v>72.900000000000006</v>
      </c>
      <c r="U254" s="7">
        <v>77.599999999999994</v>
      </c>
      <c r="V254" s="7">
        <v>34.799999999999997</v>
      </c>
      <c r="W254" s="7">
        <v>65.2</v>
      </c>
      <c r="X254" t="str">
        <f>VLOOKUP(E254,'Transform table'!A:B,2,0)</f>
        <v>Sportivo Dock Sud</v>
      </c>
      <c r="Y254" t="str">
        <f>VLOOKUP(F254,'Transform table'!A:B,2,0)</f>
        <v>CSD Liniers</v>
      </c>
      <c r="Z254" t="str">
        <f t="shared" si="3"/>
        <v>25/07/2026Sportivo Dock SudCSD Liniers</v>
      </c>
      <c r="AA254" t="str">
        <f>VLOOKUP($Z254,'oddspedia-matches'!$A:$AD,AA$2,0)</f>
        <v>1 - 1</v>
      </c>
      <c r="AB254" t="str">
        <f>VLOOKUP($Z254,'oddspedia-matches'!$A:$AD,AB$2,0)</f>
        <v>Red</v>
      </c>
      <c r="AC254" t="str">
        <f>VLOOKUP($Z254,'oddspedia-matches'!$A:$AD,AC$2,0)</f>
        <v>Green</v>
      </c>
      <c r="AD254" t="str">
        <f>VLOOKUP($Z254,'oddspedia-matches'!$A:$AD,AD$2,0)</f>
        <v>Red</v>
      </c>
      <c r="AE254" t="str">
        <f>VLOOKUP($Z254,'oddspedia-matches'!$A:$AD,AE$2,0)</f>
        <v>Green</v>
      </c>
      <c r="AF254" t="str">
        <f>VLOOKUP($Z254,'oddspedia-matches'!$A:$AD,AF$2,0)</f>
        <v>Green</v>
      </c>
      <c r="AG254" t="str">
        <f>VLOOKUP($Z254,'oddspedia-matches'!$A:$AD,AG$2,0)</f>
        <v>Red</v>
      </c>
      <c r="AH254" t="str">
        <f>VLOOKUP($Z254,'oddspedia-matches'!$A:$AD,AH$2,0)</f>
        <v>Red</v>
      </c>
      <c r="AI254" t="str">
        <f>VLOOKUP($Z254,'oddspedia-matches'!$A:$AD,AI$2,0)</f>
        <v>Red</v>
      </c>
      <c r="AJ254" t="str">
        <f>VLOOKUP($Z254,'oddspedia-matches'!$A:$AD,AJ$2,0)</f>
        <v>Green</v>
      </c>
      <c r="AK254" t="str">
        <f>VLOOKUP($Z254,'oddspedia-matches'!$A:$AD,AK$2,0)</f>
        <v>Green</v>
      </c>
      <c r="AL254" t="str">
        <f>VLOOKUP($Z254,'oddspedia-matches'!$A:$AD,AL$2,0)</f>
        <v>Green</v>
      </c>
      <c r="AM254" t="str">
        <f>VLOOKUP($Z254,'oddspedia-matches'!$A:$AD,AM$2,0)</f>
        <v>Red</v>
      </c>
      <c r="AN254" t="str">
        <f>VLOOKUP($Z254,'oddspedia-matches'!$A:$AD,AN$2,0)</f>
        <v>Green</v>
      </c>
      <c r="AO254" t="str">
        <f>VLOOKUP($Z254,'oddspedia-matches'!$A:$AD,AO$2,0)</f>
        <v>Green</v>
      </c>
      <c r="AP254" t="str">
        <f>VLOOKUP($Z254,'oddspedia-matches'!$A:$AD,AP$2,0)</f>
        <v>Green</v>
      </c>
      <c r="AQ254" t="str">
        <f>VLOOKUP($Z254,'oddspedia-matches'!$A:$AD,AQ$2,0)</f>
        <v>Red</v>
      </c>
    </row>
    <row r="255" spans="2:43" x14ac:dyDescent="0.25">
      <c r="B255" s="17" t="s">
        <v>705</v>
      </c>
      <c r="C255" s="8" t="s">
        <v>490</v>
      </c>
      <c r="D255" s="18">
        <v>0.70833333333333337</v>
      </c>
      <c r="E255" s="8" t="s">
        <v>722</v>
      </c>
      <c r="F255" s="8" t="s">
        <v>723</v>
      </c>
      <c r="G255" s="19"/>
      <c r="H255" s="8">
        <v>23.2</v>
      </c>
      <c r="I255" s="8">
        <v>33.9</v>
      </c>
      <c r="J255" s="8">
        <v>42.9</v>
      </c>
      <c r="K255" s="8">
        <v>57.1</v>
      </c>
      <c r="L255" s="8">
        <v>76.8</v>
      </c>
      <c r="M255" s="8">
        <v>66.099999999999994</v>
      </c>
      <c r="N255" s="8">
        <v>24</v>
      </c>
      <c r="O255" s="8">
        <v>54.3</v>
      </c>
      <c r="P255" s="8">
        <v>21.7</v>
      </c>
      <c r="Q255" s="8">
        <v>53.7</v>
      </c>
      <c r="R255" s="8">
        <v>59.4</v>
      </c>
      <c r="S255" s="8">
        <v>31</v>
      </c>
      <c r="T255" s="8">
        <v>69</v>
      </c>
      <c r="U255" s="8">
        <v>73.900000000000006</v>
      </c>
      <c r="V255" s="8">
        <v>38.799999999999997</v>
      </c>
      <c r="W255" s="8">
        <v>61.2</v>
      </c>
      <c r="X255" t="str">
        <f>VLOOKUP(E255,'Transform table'!A:B,2,0)</f>
        <v>Flandria</v>
      </c>
      <c r="Y255" t="str">
        <f>VLOOKUP(F255,'Transform table'!A:B,2,0)</f>
        <v>Excursionistas</v>
      </c>
      <c r="Z255" t="str">
        <f t="shared" si="3"/>
        <v>25/07/2026FlandriaExcursionistas</v>
      </c>
      <c r="AA255" t="str">
        <f>VLOOKUP($Z255,'oddspedia-matches'!$A:$AD,AA$2,0)</f>
        <v>1 - 1</v>
      </c>
      <c r="AB255" t="str">
        <f>VLOOKUP($Z255,'oddspedia-matches'!$A:$AD,AB$2,0)</f>
        <v>Red</v>
      </c>
      <c r="AC255" t="str">
        <f>VLOOKUP($Z255,'oddspedia-matches'!$A:$AD,AC$2,0)</f>
        <v>Green</v>
      </c>
      <c r="AD255" t="str">
        <f>VLOOKUP($Z255,'oddspedia-matches'!$A:$AD,AD$2,0)</f>
        <v>Red</v>
      </c>
      <c r="AE255" t="str">
        <f>VLOOKUP($Z255,'oddspedia-matches'!$A:$AD,AE$2,0)</f>
        <v>Green</v>
      </c>
      <c r="AF255" t="str">
        <f>VLOOKUP($Z255,'oddspedia-matches'!$A:$AD,AF$2,0)</f>
        <v>Green</v>
      </c>
      <c r="AG255" t="str">
        <f>VLOOKUP($Z255,'oddspedia-matches'!$A:$AD,AG$2,0)</f>
        <v>Red</v>
      </c>
      <c r="AH255" t="str">
        <f>VLOOKUP($Z255,'oddspedia-matches'!$A:$AD,AH$2,0)</f>
        <v>Green</v>
      </c>
      <c r="AI255" t="str">
        <f>VLOOKUP($Z255,'oddspedia-matches'!$A:$AD,AI$2,0)</f>
        <v>Red</v>
      </c>
      <c r="AJ255" t="str">
        <f>VLOOKUP($Z255,'oddspedia-matches'!$A:$AD,AJ$2,0)</f>
        <v>Red</v>
      </c>
      <c r="AK255" t="str">
        <f>VLOOKUP($Z255,'oddspedia-matches'!$A:$AD,AK$2,0)</f>
        <v>Green</v>
      </c>
      <c r="AL255" t="str">
        <f>VLOOKUP($Z255,'oddspedia-matches'!$A:$AD,AL$2,0)</f>
        <v>Green</v>
      </c>
      <c r="AM255" t="str">
        <f>VLOOKUP($Z255,'oddspedia-matches'!$A:$AD,AM$2,0)</f>
        <v>Red</v>
      </c>
      <c r="AN255" t="str">
        <f>VLOOKUP($Z255,'oddspedia-matches'!$A:$AD,AN$2,0)</f>
        <v>Green</v>
      </c>
      <c r="AO255" t="str">
        <f>VLOOKUP($Z255,'oddspedia-matches'!$A:$AD,AO$2,0)</f>
        <v>Green</v>
      </c>
      <c r="AP255" t="str">
        <f>VLOOKUP($Z255,'oddspedia-matches'!$A:$AD,AP$2,0)</f>
        <v>Green</v>
      </c>
      <c r="AQ255" t="str">
        <f>VLOOKUP($Z255,'oddspedia-matches'!$A:$AD,AQ$2,0)</f>
        <v>Red</v>
      </c>
    </row>
    <row r="256" spans="2:43" x14ac:dyDescent="0.25">
      <c r="B256" s="9" t="s">
        <v>705</v>
      </c>
      <c r="C256" s="7" t="s">
        <v>490</v>
      </c>
      <c r="D256" s="20">
        <v>0.70833333333333337</v>
      </c>
      <c r="E256" s="7" t="s">
        <v>724</v>
      </c>
      <c r="F256" s="7" t="s">
        <v>725</v>
      </c>
      <c r="G256" s="21"/>
      <c r="H256" s="7">
        <v>25.4</v>
      </c>
      <c r="I256" s="7">
        <v>32.9</v>
      </c>
      <c r="J256" s="7">
        <v>41.7</v>
      </c>
      <c r="K256" s="7">
        <v>58.3</v>
      </c>
      <c r="L256" s="7">
        <v>74.599999999999994</v>
      </c>
      <c r="M256" s="7">
        <v>67.099999999999994</v>
      </c>
      <c r="N256" s="7">
        <v>17.399999999999999</v>
      </c>
      <c r="O256" s="7">
        <v>51.2</v>
      </c>
      <c r="P256" s="7">
        <v>31.5</v>
      </c>
      <c r="Q256" s="7">
        <v>57.6</v>
      </c>
      <c r="R256" s="7">
        <v>62.8</v>
      </c>
      <c r="S256" s="7">
        <v>34.5</v>
      </c>
      <c r="T256" s="7">
        <v>65.5</v>
      </c>
      <c r="U256" s="7">
        <v>70.599999999999994</v>
      </c>
      <c r="V256" s="7">
        <v>42.2</v>
      </c>
      <c r="W256" s="7">
        <v>57.8</v>
      </c>
      <c r="X256" t="e">
        <f>VLOOKUP(E256,'Transform table'!A:B,2,0)</f>
        <v>#N/A</v>
      </c>
      <c r="Y256" t="e">
        <f>VLOOKUP(F256,'Transform table'!A:B,2,0)</f>
        <v>#N/A</v>
      </c>
      <c r="Z256" t="e">
        <f t="shared" si="3"/>
        <v>#N/A</v>
      </c>
      <c r="AA256" t="e">
        <f>VLOOKUP($Z256,'oddspedia-matches'!$A:$AD,AA$2,0)</f>
        <v>#N/A</v>
      </c>
      <c r="AB256" t="e">
        <f>VLOOKUP($Z256,'oddspedia-matches'!$A:$AD,AB$2,0)</f>
        <v>#N/A</v>
      </c>
      <c r="AC256" t="e">
        <f>VLOOKUP($Z256,'oddspedia-matches'!$A:$AD,AC$2,0)</f>
        <v>#N/A</v>
      </c>
      <c r="AD256" t="e">
        <f>VLOOKUP($Z256,'oddspedia-matches'!$A:$AD,AD$2,0)</f>
        <v>#N/A</v>
      </c>
      <c r="AE256" t="e">
        <f>VLOOKUP($Z256,'oddspedia-matches'!$A:$AD,AE$2,0)</f>
        <v>#N/A</v>
      </c>
      <c r="AF256" t="e">
        <f>VLOOKUP($Z256,'oddspedia-matches'!$A:$AD,AF$2,0)</f>
        <v>#N/A</v>
      </c>
      <c r="AG256" t="e">
        <f>VLOOKUP($Z256,'oddspedia-matches'!$A:$AD,AG$2,0)</f>
        <v>#N/A</v>
      </c>
      <c r="AH256" t="e">
        <f>VLOOKUP($Z256,'oddspedia-matches'!$A:$AD,AH$2,0)</f>
        <v>#N/A</v>
      </c>
      <c r="AI256" t="e">
        <f>VLOOKUP($Z256,'oddspedia-matches'!$A:$AD,AI$2,0)</f>
        <v>#N/A</v>
      </c>
      <c r="AJ256" t="e">
        <f>VLOOKUP($Z256,'oddspedia-matches'!$A:$AD,AJ$2,0)</f>
        <v>#N/A</v>
      </c>
      <c r="AK256" t="e">
        <f>VLOOKUP($Z256,'oddspedia-matches'!$A:$AD,AK$2,0)</f>
        <v>#N/A</v>
      </c>
      <c r="AL256" t="e">
        <f>VLOOKUP($Z256,'oddspedia-matches'!$A:$AD,AL$2,0)</f>
        <v>#N/A</v>
      </c>
      <c r="AM256" t="e">
        <f>VLOOKUP($Z256,'oddspedia-matches'!$A:$AD,AM$2,0)</f>
        <v>#N/A</v>
      </c>
      <c r="AN256" t="e">
        <f>VLOOKUP($Z256,'oddspedia-matches'!$A:$AD,AN$2,0)</f>
        <v>#N/A</v>
      </c>
      <c r="AO256" t="e">
        <f>VLOOKUP($Z256,'oddspedia-matches'!$A:$AD,AO$2,0)</f>
        <v>#N/A</v>
      </c>
      <c r="AP256" t="e">
        <f>VLOOKUP($Z256,'oddspedia-matches'!$A:$AD,AP$2,0)</f>
        <v>#N/A</v>
      </c>
      <c r="AQ256" t="e">
        <f>VLOOKUP($Z256,'oddspedia-matches'!$A:$AD,AQ$2,0)</f>
        <v>#N/A</v>
      </c>
    </row>
    <row r="257" spans="2:43" x14ac:dyDescent="0.25">
      <c r="B257" s="17" t="s">
        <v>705</v>
      </c>
      <c r="C257" s="8" t="s">
        <v>490</v>
      </c>
      <c r="D257" s="18">
        <v>0.70833333333333337</v>
      </c>
      <c r="E257" s="8" t="s">
        <v>726</v>
      </c>
      <c r="F257" s="8" t="s">
        <v>727</v>
      </c>
      <c r="G257" s="19"/>
      <c r="H257" s="8">
        <v>42.4</v>
      </c>
      <c r="I257" s="8">
        <v>29.6</v>
      </c>
      <c r="J257" s="8">
        <v>27.9</v>
      </c>
      <c r="K257" s="8">
        <v>72.099999999999994</v>
      </c>
      <c r="L257" s="8">
        <v>57.6</v>
      </c>
      <c r="M257" s="8">
        <v>70.400000000000006</v>
      </c>
      <c r="N257" s="8">
        <v>25.9</v>
      </c>
      <c r="O257" s="8">
        <v>48.5</v>
      </c>
      <c r="P257" s="8">
        <v>25.7</v>
      </c>
      <c r="Q257" s="8">
        <v>62.2</v>
      </c>
      <c r="R257" s="8">
        <v>71.2</v>
      </c>
      <c r="S257" s="8">
        <v>43.9</v>
      </c>
      <c r="T257" s="8">
        <v>56.1</v>
      </c>
      <c r="U257" s="8">
        <v>61.6</v>
      </c>
      <c r="V257" s="8">
        <v>50.2</v>
      </c>
      <c r="W257" s="8">
        <v>49.8</v>
      </c>
      <c r="X257" t="str">
        <f>VLOOKUP(E257,'Transform table'!A:B,2,0)</f>
        <v>Deportivo Merlo</v>
      </c>
      <c r="Y257" t="str">
        <f>VLOOKUP(F257,'Transform table'!A:B,2,0)</f>
        <v>CA Villa San Carlos</v>
      </c>
      <c r="Z257" t="str">
        <f t="shared" si="3"/>
        <v>25/07/2026Deportivo MerloCA Villa San Carlos</v>
      </c>
      <c r="AA257" t="str">
        <f>VLOOKUP($Z257,'oddspedia-matches'!$A:$AD,AA$2,0)</f>
        <v>1 - 2</v>
      </c>
      <c r="AB257" t="str">
        <f>VLOOKUP($Z257,'oddspedia-matches'!$A:$AD,AB$2,0)</f>
        <v>Red</v>
      </c>
      <c r="AC257" t="str">
        <f>VLOOKUP($Z257,'oddspedia-matches'!$A:$AD,AC$2,0)</f>
        <v>Red</v>
      </c>
      <c r="AD257" t="str">
        <f>VLOOKUP($Z257,'oddspedia-matches'!$A:$AD,AD$2,0)</f>
        <v>Green</v>
      </c>
      <c r="AE257" t="str">
        <f>VLOOKUP($Z257,'oddspedia-matches'!$A:$AD,AE$2,0)</f>
        <v>Red</v>
      </c>
      <c r="AF257" t="str">
        <f>VLOOKUP($Z257,'oddspedia-matches'!$A:$AD,AF$2,0)</f>
        <v>Green</v>
      </c>
      <c r="AG257" t="str">
        <f>VLOOKUP($Z257,'oddspedia-matches'!$A:$AD,AG$2,0)</f>
        <v>Green</v>
      </c>
      <c r="AH257" t="str">
        <f>VLOOKUP($Z257,'oddspedia-matches'!$A:$AD,AH$2,0)</f>
        <v>Red</v>
      </c>
      <c r="AI257" t="str">
        <f>VLOOKUP($Z257,'oddspedia-matches'!$A:$AD,AI$2,0)</f>
        <v>Green</v>
      </c>
      <c r="AJ257" t="str">
        <f>VLOOKUP($Z257,'oddspedia-matches'!$A:$AD,AJ$2,0)</f>
        <v>Red</v>
      </c>
      <c r="AK257" t="str">
        <f>VLOOKUP($Z257,'oddspedia-matches'!$A:$AD,AK$2,0)</f>
        <v>Green</v>
      </c>
      <c r="AL257" t="str">
        <f>VLOOKUP($Z257,'oddspedia-matches'!$A:$AD,AL$2,0)</f>
        <v>Green</v>
      </c>
      <c r="AM257" t="str">
        <f>VLOOKUP($Z257,'oddspedia-matches'!$A:$AD,AM$2,0)</f>
        <v>Green</v>
      </c>
      <c r="AN257" t="str">
        <f>VLOOKUP($Z257,'oddspedia-matches'!$A:$AD,AN$2,0)</f>
        <v>Red</v>
      </c>
      <c r="AO257" t="str">
        <f>VLOOKUP($Z257,'oddspedia-matches'!$A:$AD,AO$2,0)</f>
        <v>Green</v>
      </c>
      <c r="AP257" t="str">
        <f>VLOOKUP($Z257,'oddspedia-matches'!$A:$AD,AP$2,0)</f>
        <v>Green</v>
      </c>
      <c r="AQ257" t="str">
        <f>VLOOKUP($Z257,'oddspedia-matches'!$A:$AD,AQ$2,0)</f>
        <v>Red</v>
      </c>
    </row>
    <row r="258" spans="2:43" x14ac:dyDescent="0.25">
      <c r="B258" s="9" t="s">
        <v>728</v>
      </c>
      <c r="C258" s="7" t="s">
        <v>490</v>
      </c>
      <c r="D258" s="20">
        <v>0.70833333333333337</v>
      </c>
      <c r="E258" s="7" t="s">
        <v>729</v>
      </c>
      <c r="F258" s="7" t="s">
        <v>730</v>
      </c>
      <c r="G258" s="21"/>
      <c r="H258" s="7">
        <v>45.8</v>
      </c>
      <c r="I258" s="7">
        <v>32.9</v>
      </c>
      <c r="J258" s="7">
        <v>21.3</v>
      </c>
      <c r="K258" s="7">
        <v>78.7</v>
      </c>
      <c r="L258" s="7">
        <v>54.2</v>
      </c>
      <c r="M258" s="7">
        <v>67.099999999999994</v>
      </c>
      <c r="N258" s="7">
        <v>26.1</v>
      </c>
      <c r="O258" s="7">
        <v>56.2</v>
      </c>
      <c r="P258" s="7">
        <v>17.7</v>
      </c>
      <c r="Q258" s="7">
        <v>50.8</v>
      </c>
      <c r="R258" s="7">
        <v>57.2</v>
      </c>
      <c r="S258" s="7">
        <v>29</v>
      </c>
      <c r="T258" s="7">
        <v>71</v>
      </c>
      <c r="U258" s="7">
        <v>76</v>
      </c>
      <c r="V258" s="7">
        <v>36.200000000000003</v>
      </c>
      <c r="W258" s="7">
        <v>63.8</v>
      </c>
      <c r="X258" t="str">
        <f>VLOOKUP(E258,'Transform table'!A:B,2,0)</f>
        <v>Ferroviaria SP</v>
      </c>
      <c r="Y258" t="str">
        <f>VLOOKUP(F258,'Transform table'!A:B,2,0)</f>
        <v>Maranhao</v>
      </c>
      <c r="Z258" t="str">
        <f t="shared" si="3"/>
        <v>25/07/2026Ferroviaria SPMaranhao</v>
      </c>
      <c r="AA258" t="str">
        <f>VLOOKUP($Z258,'oddspedia-matches'!$A:$AD,AA$2,0)</f>
        <v>0 - 0</v>
      </c>
      <c r="AB258" t="str">
        <f>VLOOKUP($Z258,'oddspedia-matches'!$A:$AD,AB$2,0)</f>
        <v>Red</v>
      </c>
      <c r="AC258" t="str">
        <f>VLOOKUP($Z258,'oddspedia-matches'!$A:$AD,AC$2,0)</f>
        <v>Green</v>
      </c>
      <c r="AD258" t="str">
        <f>VLOOKUP($Z258,'oddspedia-matches'!$A:$AD,AD$2,0)</f>
        <v>Red</v>
      </c>
      <c r="AE258" t="str">
        <f>VLOOKUP($Z258,'oddspedia-matches'!$A:$AD,AE$2,0)</f>
        <v>Green</v>
      </c>
      <c r="AF258" t="str">
        <f>VLOOKUP($Z258,'oddspedia-matches'!$A:$AD,AF$2,0)</f>
        <v>Green</v>
      </c>
      <c r="AG258" t="str">
        <f>VLOOKUP($Z258,'oddspedia-matches'!$A:$AD,AG$2,0)</f>
        <v>Red</v>
      </c>
      <c r="AH258" t="str">
        <f>VLOOKUP($Z258,'oddspedia-matches'!$A:$AD,AH$2,0)</f>
        <v>Red</v>
      </c>
      <c r="AI258" t="str">
        <f>VLOOKUP($Z258,'oddspedia-matches'!$A:$AD,AI$2,0)</f>
        <v>Green</v>
      </c>
      <c r="AJ258" t="str">
        <f>VLOOKUP($Z258,'oddspedia-matches'!$A:$AD,AJ$2,0)</f>
        <v>Red</v>
      </c>
      <c r="AK258" t="str">
        <f>VLOOKUP($Z258,'oddspedia-matches'!$A:$AD,AK$2,0)</f>
        <v>Red</v>
      </c>
      <c r="AL258" t="str">
        <f>VLOOKUP($Z258,'oddspedia-matches'!$A:$AD,AL$2,0)</f>
        <v>Red</v>
      </c>
      <c r="AM258" t="str">
        <f>VLOOKUP($Z258,'oddspedia-matches'!$A:$AD,AM$2,0)</f>
        <v>Red</v>
      </c>
      <c r="AN258" t="str">
        <f>VLOOKUP($Z258,'oddspedia-matches'!$A:$AD,AN$2,0)</f>
        <v>Green</v>
      </c>
      <c r="AO258" t="str">
        <f>VLOOKUP($Z258,'oddspedia-matches'!$A:$AD,AO$2,0)</f>
        <v>Green</v>
      </c>
      <c r="AP258" t="str">
        <f>VLOOKUP($Z258,'oddspedia-matches'!$A:$AD,AP$2,0)</f>
        <v>Red</v>
      </c>
      <c r="AQ258" t="str">
        <f>VLOOKUP($Z258,'oddspedia-matches'!$A:$AD,AQ$2,0)</f>
        <v>Green</v>
      </c>
    </row>
    <row r="259" spans="2:43" x14ac:dyDescent="0.25">
      <c r="B259" s="17" t="s">
        <v>728</v>
      </c>
      <c r="C259" s="8" t="s">
        <v>490</v>
      </c>
      <c r="D259" s="18">
        <v>0.70833333333333337</v>
      </c>
      <c r="E259" s="8" t="s">
        <v>731</v>
      </c>
      <c r="F259" s="8" t="s">
        <v>732</v>
      </c>
      <c r="G259" s="19"/>
      <c r="H259" s="8">
        <v>51.1</v>
      </c>
      <c r="I259" s="8">
        <v>30.3</v>
      </c>
      <c r="J259" s="8">
        <v>18.600000000000001</v>
      </c>
      <c r="K259" s="8">
        <v>81.400000000000006</v>
      </c>
      <c r="L259" s="8">
        <v>48.9</v>
      </c>
      <c r="M259" s="8">
        <v>69.7</v>
      </c>
      <c r="N259" s="8">
        <v>34.9</v>
      </c>
      <c r="O259" s="8">
        <v>52.5</v>
      </c>
      <c r="P259" s="8">
        <v>12.6</v>
      </c>
      <c r="Q259" s="8">
        <v>54.2</v>
      </c>
      <c r="R259" s="8">
        <v>62.1</v>
      </c>
      <c r="S259" s="8">
        <v>33.799999999999997</v>
      </c>
      <c r="T259" s="8">
        <v>66.2</v>
      </c>
      <c r="U259" s="8">
        <v>72.2</v>
      </c>
      <c r="V259" s="8">
        <v>38.700000000000003</v>
      </c>
      <c r="W259" s="8">
        <v>61.3</v>
      </c>
      <c r="X259" t="str">
        <f>VLOOKUP(E259,'Transform table'!A:B,2,0)</f>
        <v>Santa Cruz</v>
      </c>
      <c r="Y259" t="str">
        <f>VLOOKUP(F259,'Transform table'!A:B,2,0)</f>
        <v>Figueirense</v>
      </c>
      <c r="Z259" t="str">
        <f t="shared" si="3"/>
        <v>25/07/2026Santa CruzFigueirense</v>
      </c>
      <c r="AA259" t="str">
        <f>VLOOKUP($Z259,'oddspedia-matches'!$A:$AD,AA$2,0)</f>
        <v>0 - 1</v>
      </c>
      <c r="AB259" t="str">
        <f>VLOOKUP($Z259,'oddspedia-matches'!$A:$AD,AB$2,0)</f>
        <v>Red</v>
      </c>
      <c r="AC259" t="str">
        <f>VLOOKUP($Z259,'oddspedia-matches'!$A:$AD,AC$2,0)</f>
        <v>Red</v>
      </c>
      <c r="AD259" t="str">
        <f>VLOOKUP($Z259,'oddspedia-matches'!$A:$AD,AD$2,0)</f>
        <v>Green</v>
      </c>
      <c r="AE259" t="str">
        <f>VLOOKUP($Z259,'oddspedia-matches'!$A:$AD,AE$2,0)</f>
        <v>Red</v>
      </c>
      <c r="AF259" t="str">
        <f>VLOOKUP($Z259,'oddspedia-matches'!$A:$AD,AF$2,0)</f>
        <v>Green</v>
      </c>
      <c r="AG259" t="str">
        <f>VLOOKUP($Z259,'oddspedia-matches'!$A:$AD,AG$2,0)</f>
        <v>Green</v>
      </c>
      <c r="AH259" t="str">
        <f>VLOOKUP($Z259,'oddspedia-matches'!$A:$AD,AH$2,0)</f>
        <v>Red</v>
      </c>
      <c r="AI259" t="str">
        <f>VLOOKUP($Z259,'oddspedia-matches'!$A:$AD,AI$2,0)</f>
        <v>Red</v>
      </c>
      <c r="AJ259" t="str">
        <f>VLOOKUP($Z259,'oddspedia-matches'!$A:$AD,AJ$2,0)</f>
        <v>Green</v>
      </c>
      <c r="AK259" t="str">
        <f>VLOOKUP($Z259,'oddspedia-matches'!$A:$AD,AK$2,0)</f>
        <v>Green</v>
      </c>
      <c r="AL259" t="str">
        <f>VLOOKUP($Z259,'oddspedia-matches'!$A:$AD,AL$2,0)</f>
        <v>Red</v>
      </c>
      <c r="AM259" t="str">
        <f>VLOOKUP($Z259,'oddspedia-matches'!$A:$AD,AM$2,0)</f>
        <v>Red</v>
      </c>
      <c r="AN259" t="str">
        <f>VLOOKUP($Z259,'oddspedia-matches'!$A:$AD,AN$2,0)</f>
        <v>Green</v>
      </c>
      <c r="AO259" t="str">
        <f>VLOOKUP($Z259,'oddspedia-matches'!$A:$AD,AO$2,0)</f>
        <v>Green</v>
      </c>
      <c r="AP259" t="str">
        <f>VLOOKUP($Z259,'oddspedia-matches'!$A:$AD,AP$2,0)</f>
        <v>Red</v>
      </c>
      <c r="AQ259" t="str">
        <f>VLOOKUP($Z259,'oddspedia-matches'!$A:$AD,AQ$2,0)</f>
        <v>Green</v>
      </c>
    </row>
    <row r="260" spans="2:43" x14ac:dyDescent="0.25">
      <c r="B260" s="9" t="s">
        <v>482</v>
      </c>
      <c r="C260" s="7" t="s">
        <v>490</v>
      </c>
      <c r="D260" s="20">
        <v>0.71875</v>
      </c>
      <c r="E260" s="7" t="s">
        <v>733</v>
      </c>
      <c r="F260" s="7" t="s">
        <v>734</v>
      </c>
      <c r="G260" s="21"/>
      <c r="H260" s="7">
        <v>31.4</v>
      </c>
      <c r="I260" s="7">
        <v>26.2</v>
      </c>
      <c r="J260" s="7">
        <v>42.4</v>
      </c>
      <c r="K260" s="7">
        <v>57.6</v>
      </c>
      <c r="L260" s="7">
        <v>68.599999999999994</v>
      </c>
      <c r="M260" s="7">
        <v>73.8</v>
      </c>
      <c r="N260" s="7">
        <v>30.4</v>
      </c>
      <c r="O260" s="7">
        <v>40</v>
      </c>
      <c r="P260" s="7">
        <v>29.6</v>
      </c>
      <c r="Q260" s="7">
        <v>75.2</v>
      </c>
      <c r="R260" s="7">
        <v>86.1</v>
      </c>
      <c r="S260" s="7">
        <v>65.8</v>
      </c>
      <c r="T260" s="7">
        <v>34.200000000000003</v>
      </c>
      <c r="U260" s="7">
        <v>39.799999999999997</v>
      </c>
      <c r="V260" s="7">
        <v>67.5</v>
      </c>
      <c r="W260" s="7">
        <v>32.5</v>
      </c>
      <c r="X260" t="str">
        <f>VLOOKUP(E260,'Transform table'!A:B,2,0)</f>
        <v>Juan Pablo II</v>
      </c>
      <c r="Y260" t="str">
        <f>VLOOKUP(F260,'Transform table'!A:B,2,0)</f>
        <v>Cienciano</v>
      </c>
      <c r="Z260" t="str">
        <f t="shared" ref="Z260:Z323" si="4">C260&amp;X260&amp;Y260</f>
        <v>25/07/2026Juan Pablo IICienciano</v>
      </c>
      <c r="AA260" t="str">
        <f>VLOOKUP($Z260,'oddspedia-matches'!$A:$AD,AA$2,0)</f>
        <v>2 - 0</v>
      </c>
      <c r="AB260" t="str">
        <f>VLOOKUP($Z260,'oddspedia-matches'!$A:$AD,AB$2,0)</f>
        <v>Green</v>
      </c>
      <c r="AC260" t="str">
        <f>VLOOKUP($Z260,'oddspedia-matches'!$A:$AD,AC$2,0)</f>
        <v>Red</v>
      </c>
      <c r="AD260" t="str">
        <f>VLOOKUP($Z260,'oddspedia-matches'!$A:$AD,AD$2,0)</f>
        <v>Red</v>
      </c>
      <c r="AE260" t="str">
        <f>VLOOKUP($Z260,'oddspedia-matches'!$A:$AD,AE$2,0)</f>
        <v>Green</v>
      </c>
      <c r="AF260" t="str">
        <f>VLOOKUP($Z260,'oddspedia-matches'!$A:$AD,AF$2,0)</f>
        <v>Red</v>
      </c>
      <c r="AG260" t="str">
        <f>VLOOKUP($Z260,'oddspedia-matches'!$A:$AD,AG$2,0)</f>
        <v>Green</v>
      </c>
      <c r="AH260" t="str">
        <f>VLOOKUP($Z260,'oddspedia-matches'!$A:$AD,AH$2,0)</f>
        <v>Red</v>
      </c>
      <c r="AI260" t="str">
        <f>VLOOKUP($Z260,'oddspedia-matches'!$A:$AD,AI$2,0)</f>
        <v>Green</v>
      </c>
      <c r="AJ260" t="str">
        <f>VLOOKUP($Z260,'oddspedia-matches'!$A:$AD,AJ$2,0)</f>
        <v>Red</v>
      </c>
      <c r="AK260" t="str">
        <f>VLOOKUP($Z260,'oddspedia-matches'!$A:$AD,AK$2,0)</f>
        <v>Red</v>
      </c>
      <c r="AL260" t="str">
        <f>VLOOKUP($Z260,'oddspedia-matches'!$A:$AD,AL$2,0)</f>
        <v>Green</v>
      </c>
      <c r="AM260" t="str">
        <f>VLOOKUP($Z260,'oddspedia-matches'!$A:$AD,AM$2,0)</f>
        <v>Red</v>
      </c>
      <c r="AN260" t="str">
        <f>VLOOKUP($Z260,'oddspedia-matches'!$A:$AD,AN$2,0)</f>
        <v>Green</v>
      </c>
      <c r="AO260" t="str">
        <f>VLOOKUP($Z260,'oddspedia-matches'!$A:$AD,AO$2,0)</f>
        <v>Green</v>
      </c>
      <c r="AP260" t="str">
        <f>VLOOKUP($Z260,'oddspedia-matches'!$A:$AD,AP$2,0)</f>
        <v>Red</v>
      </c>
      <c r="AQ260" t="str">
        <f>VLOOKUP($Z260,'oddspedia-matches'!$A:$AD,AQ$2,0)</f>
        <v>Green</v>
      </c>
    </row>
    <row r="261" spans="2:43" x14ac:dyDescent="0.25">
      <c r="B261" s="17" t="s">
        <v>487</v>
      </c>
      <c r="C261" s="8" t="s">
        <v>490</v>
      </c>
      <c r="D261" s="18">
        <v>0.75</v>
      </c>
      <c r="E261" s="8" t="s">
        <v>735</v>
      </c>
      <c r="F261" s="8" t="s">
        <v>736</v>
      </c>
      <c r="G261" s="19"/>
      <c r="H261" s="8">
        <v>20.8</v>
      </c>
      <c r="I261" s="8">
        <v>29.8</v>
      </c>
      <c r="J261" s="8">
        <v>49.4</v>
      </c>
      <c r="K261" s="8">
        <v>50.6</v>
      </c>
      <c r="L261" s="8">
        <v>79.2</v>
      </c>
      <c r="M261" s="8">
        <v>70.2</v>
      </c>
      <c r="N261" s="8">
        <v>25.8</v>
      </c>
      <c r="O261" s="8">
        <v>46.6</v>
      </c>
      <c r="P261" s="8">
        <v>27.6</v>
      </c>
      <c r="Q261" s="8">
        <v>65</v>
      </c>
      <c r="R261" s="8">
        <v>70.3</v>
      </c>
      <c r="S261" s="8">
        <v>42.9</v>
      </c>
      <c r="T261" s="8">
        <v>57.1</v>
      </c>
      <c r="U261" s="8">
        <v>63.4</v>
      </c>
      <c r="V261" s="8">
        <v>47.1</v>
      </c>
      <c r="W261" s="8">
        <v>52.9</v>
      </c>
      <c r="X261" t="str">
        <f>VLOOKUP(E261,'Transform table'!A:B,2,0)</f>
        <v>Boyaca Chico</v>
      </c>
      <c r="Y261" t="str">
        <f>VLOOKUP(F261,'Transform table'!A:B,2,0)</f>
        <v>Atletico Nacional</v>
      </c>
      <c r="Z261" t="str">
        <f t="shared" si="4"/>
        <v>25/07/2026Boyaca ChicoAtletico Nacional</v>
      </c>
      <c r="AA261" t="str">
        <f>VLOOKUP($Z261,'oddspedia-matches'!$A:$AD,AA$2,0)</f>
        <v xml:space="preserve"> - </v>
      </c>
      <c r="AB261" t="str">
        <f>VLOOKUP($Z261,'oddspedia-matches'!$A:$AD,AB$2,0)</f>
        <v>Red</v>
      </c>
      <c r="AC261" t="str">
        <f>VLOOKUP($Z261,'oddspedia-matches'!$A:$AD,AC$2,0)</f>
        <v>Green</v>
      </c>
      <c r="AD261" t="str">
        <f>VLOOKUP($Z261,'oddspedia-matches'!$A:$AD,AD$2,0)</f>
        <v>Red</v>
      </c>
      <c r="AE261" t="str">
        <f>VLOOKUP($Z261,'oddspedia-matches'!$A:$AD,AE$2,0)</f>
        <v>Green</v>
      </c>
      <c r="AF261" t="str">
        <f>VLOOKUP($Z261,'oddspedia-matches'!$A:$AD,AF$2,0)</f>
        <v>Green</v>
      </c>
      <c r="AG261" t="str">
        <f>VLOOKUP($Z261,'oddspedia-matches'!$A:$AD,AG$2,0)</f>
        <v>Red</v>
      </c>
      <c r="AH261" t="str">
        <f>VLOOKUP($Z261,'oddspedia-matches'!$A:$AD,AH$2,0)</f>
        <v>Red</v>
      </c>
      <c r="AI261" t="str">
        <f>VLOOKUP($Z261,'oddspedia-matches'!$A:$AD,AI$2,0)</f>
        <v>Green</v>
      </c>
      <c r="AJ261" t="str">
        <f>VLOOKUP($Z261,'oddspedia-matches'!$A:$AD,AJ$2,0)</f>
        <v>Red</v>
      </c>
      <c r="AK261" t="str">
        <f>VLOOKUP($Z261,'oddspedia-matches'!$A:$AD,AK$2,0)</f>
        <v>Red</v>
      </c>
      <c r="AL261" t="str">
        <f>VLOOKUP($Z261,'oddspedia-matches'!$A:$AD,AL$2,0)</f>
        <v>Red</v>
      </c>
      <c r="AM261" t="str">
        <f>VLOOKUP($Z261,'oddspedia-matches'!$A:$AD,AM$2,0)</f>
        <v>Red</v>
      </c>
      <c r="AN261" t="str">
        <f>VLOOKUP($Z261,'oddspedia-matches'!$A:$AD,AN$2,0)</f>
        <v>Green</v>
      </c>
      <c r="AO261" t="str">
        <f>VLOOKUP($Z261,'oddspedia-matches'!$A:$AD,AO$2,0)</f>
        <v>Green</v>
      </c>
      <c r="AP261" t="str">
        <f>VLOOKUP($Z261,'oddspedia-matches'!$A:$AD,AP$2,0)</f>
        <v>Red</v>
      </c>
      <c r="AQ261" t="str">
        <f>VLOOKUP($Z261,'oddspedia-matches'!$A:$AD,AQ$2,0)</f>
        <v>Green</v>
      </c>
    </row>
    <row r="262" spans="2:43" x14ac:dyDescent="0.25">
      <c r="B262" s="9" t="s">
        <v>483</v>
      </c>
      <c r="C262" s="7" t="s">
        <v>490</v>
      </c>
      <c r="D262" s="20">
        <v>0.75</v>
      </c>
      <c r="E262" s="7" t="s">
        <v>737</v>
      </c>
      <c r="F262" s="7" t="s">
        <v>738</v>
      </c>
      <c r="G262" s="21"/>
      <c r="H262" s="7">
        <v>29</v>
      </c>
      <c r="I262" s="7">
        <v>31.5</v>
      </c>
      <c r="J262" s="7">
        <v>39.5</v>
      </c>
      <c r="K262" s="7">
        <v>60.5</v>
      </c>
      <c r="L262" s="7">
        <v>71</v>
      </c>
      <c r="M262" s="7">
        <v>68.5</v>
      </c>
      <c r="N262" s="7">
        <v>24.3</v>
      </c>
      <c r="O262" s="7">
        <v>44.3</v>
      </c>
      <c r="P262" s="7">
        <v>31.4</v>
      </c>
      <c r="Q262" s="7">
        <v>68.5</v>
      </c>
      <c r="R262" s="7">
        <v>67.599999999999994</v>
      </c>
      <c r="S262" s="7">
        <v>39.700000000000003</v>
      </c>
      <c r="T262" s="7">
        <v>60.3</v>
      </c>
      <c r="U262" s="7">
        <v>65.5</v>
      </c>
      <c r="V262" s="7">
        <v>47.1</v>
      </c>
      <c r="W262" s="7">
        <v>52.9</v>
      </c>
      <c r="X262" t="str">
        <f>VLOOKUP(E262,'Transform table'!A:B,2,0)</f>
        <v>Bogota</v>
      </c>
      <c r="Y262" t="str">
        <f>VLOOKUP(F262,'Transform table'!A:B,2,0)</f>
        <v>Union Magdalena</v>
      </c>
      <c r="Z262" t="str">
        <f t="shared" si="4"/>
        <v>25/07/2026BogotaUnion Magdalena</v>
      </c>
      <c r="AA262" t="str">
        <f>VLOOKUP($Z262,'oddspedia-matches'!$A:$AD,AA$2,0)</f>
        <v>1 - 0</v>
      </c>
      <c r="AB262" t="str">
        <f>VLOOKUP($Z262,'oddspedia-matches'!$A:$AD,AB$2,0)</f>
        <v>Green</v>
      </c>
      <c r="AC262" t="str">
        <f>VLOOKUP($Z262,'oddspedia-matches'!$A:$AD,AC$2,0)</f>
        <v>Red</v>
      </c>
      <c r="AD262" t="str">
        <f>VLOOKUP($Z262,'oddspedia-matches'!$A:$AD,AD$2,0)</f>
        <v>Red</v>
      </c>
      <c r="AE262" t="str">
        <f>VLOOKUP($Z262,'oddspedia-matches'!$A:$AD,AE$2,0)</f>
        <v>Green</v>
      </c>
      <c r="AF262" t="str">
        <f>VLOOKUP($Z262,'oddspedia-matches'!$A:$AD,AF$2,0)</f>
        <v>Red</v>
      </c>
      <c r="AG262" t="str">
        <f>VLOOKUP($Z262,'oddspedia-matches'!$A:$AD,AG$2,0)</f>
        <v>Green</v>
      </c>
      <c r="AH262" t="str">
        <f>VLOOKUP($Z262,'oddspedia-matches'!$A:$AD,AH$2,0)</f>
        <v>Green</v>
      </c>
      <c r="AI262" t="str">
        <f>VLOOKUP($Z262,'oddspedia-matches'!$A:$AD,AI$2,0)</f>
        <v>Red</v>
      </c>
      <c r="AJ262" t="str">
        <f>VLOOKUP($Z262,'oddspedia-matches'!$A:$AD,AJ$2,0)</f>
        <v>Red</v>
      </c>
      <c r="AK262" t="str">
        <f>VLOOKUP($Z262,'oddspedia-matches'!$A:$AD,AK$2,0)</f>
        <v>Green</v>
      </c>
      <c r="AL262" t="str">
        <f>VLOOKUP($Z262,'oddspedia-matches'!$A:$AD,AL$2,0)</f>
        <v>Red</v>
      </c>
      <c r="AM262" t="str">
        <f>VLOOKUP($Z262,'oddspedia-matches'!$A:$AD,AM$2,0)</f>
        <v>Red</v>
      </c>
      <c r="AN262" t="str">
        <f>VLOOKUP($Z262,'oddspedia-matches'!$A:$AD,AN$2,0)</f>
        <v>Green</v>
      </c>
      <c r="AO262" t="str">
        <f>VLOOKUP($Z262,'oddspedia-matches'!$A:$AD,AO$2,0)</f>
        <v>Green</v>
      </c>
      <c r="AP262" t="str">
        <f>VLOOKUP($Z262,'oddspedia-matches'!$A:$AD,AP$2,0)</f>
        <v>Red</v>
      </c>
      <c r="AQ262" t="str">
        <f>VLOOKUP($Z262,'oddspedia-matches'!$A:$AD,AQ$2,0)</f>
        <v>Green</v>
      </c>
    </row>
    <row r="263" spans="2:43" x14ac:dyDescent="0.25">
      <c r="B263" s="17" t="s">
        <v>466</v>
      </c>
      <c r="C263" s="8" t="s">
        <v>490</v>
      </c>
      <c r="D263" s="18">
        <v>0.75</v>
      </c>
      <c r="E263" s="8" t="s">
        <v>46</v>
      </c>
      <c r="F263" s="8" t="s">
        <v>739</v>
      </c>
      <c r="G263" s="19"/>
      <c r="H263" s="8">
        <v>31.4</v>
      </c>
      <c r="I263" s="8">
        <v>26.1</v>
      </c>
      <c r="J263" s="8">
        <v>42.5</v>
      </c>
      <c r="K263" s="8">
        <v>57.5</v>
      </c>
      <c r="L263" s="8">
        <v>68.599999999999994</v>
      </c>
      <c r="M263" s="8">
        <v>73.900000000000006</v>
      </c>
      <c r="N263" s="8">
        <v>20.2</v>
      </c>
      <c r="O263" s="8">
        <v>42</v>
      </c>
      <c r="P263" s="8">
        <v>37.700000000000003</v>
      </c>
      <c r="Q263" s="8">
        <v>71.2</v>
      </c>
      <c r="R263" s="8">
        <v>86.6</v>
      </c>
      <c r="S263" s="8">
        <v>66.599999999999994</v>
      </c>
      <c r="T263" s="8">
        <v>33.4</v>
      </c>
      <c r="U263" s="8">
        <v>39</v>
      </c>
      <c r="V263" s="8">
        <v>68.099999999999994</v>
      </c>
      <c r="W263" s="8">
        <v>31.9</v>
      </c>
      <c r="X263" t="str">
        <f>VLOOKUP(E263,'Transform table'!A:B,2,0)</f>
        <v>Inter Miami II</v>
      </c>
      <c r="Y263" t="str">
        <f>VLOOKUP(F263,'Transform table'!A:B,2,0)</f>
        <v>Toronto FC II</v>
      </c>
      <c r="Z263" t="str">
        <f t="shared" si="4"/>
        <v>25/07/2026Inter Miami IIToronto FC II</v>
      </c>
      <c r="AA263" t="str">
        <f>VLOOKUP($Z263,'oddspedia-matches'!$A:$AD,AA$2,0)</f>
        <v>2 - 1</v>
      </c>
      <c r="AB263" t="str">
        <f>VLOOKUP($Z263,'oddspedia-matches'!$A:$AD,AB$2,0)</f>
        <v>Green</v>
      </c>
      <c r="AC263" t="str">
        <f>VLOOKUP($Z263,'oddspedia-matches'!$A:$AD,AC$2,0)</f>
        <v>Red</v>
      </c>
      <c r="AD263" t="str">
        <f>VLOOKUP($Z263,'oddspedia-matches'!$A:$AD,AD$2,0)</f>
        <v>Red</v>
      </c>
      <c r="AE263" t="str">
        <f>VLOOKUP($Z263,'oddspedia-matches'!$A:$AD,AE$2,0)</f>
        <v>Green</v>
      </c>
      <c r="AF263" t="str">
        <f>VLOOKUP($Z263,'oddspedia-matches'!$A:$AD,AF$2,0)</f>
        <v>Red</v>
      </c>
      <c r="AG263" t="str">
        <f>VLOOKUP($Z263,'oddspedia-matches'!$A:$AD,AG$2,0)</f>
        <v>Green</v>
      </c>
      <c r="AH263" t="str">
        <f>VLOOKUP($Z263,'oddspedia-matches'!$A:$AD,AH$2,0)</f>
        <v>Red</v>
      </c>
      <c r="AI263" t="str">
        <f>VLOOKUP($Z263,'oddspedia-matches'!$A:$AD,AI$2,0)</f>
        <v>Green</v>
      </c>
      <c r="AJ263" t="str">
        <f>VLOOKUP($Z263,'oddspedia-matches'!$A:$AD,AJ$2,0)</f>
        <v>Red</v>
      </c>
      <c r="AK263" t="str">
        <f>VLOOKUP($Z263,'oddspedia-matches'!$A:$AD,AK$2,0)</f>
        <v>Green</v>
      </c>
      <c r="AL263" t="str">
        <f>VLOOKUP($Z263,'oddspedia-matches'!$A:$AD,AL$2,0)</f>
        <v>Green</v>
      </c>
      <c r="AM263" t="str">
        <f>VLOOKUP($Z263,'oddspedia-matches'!$A:$AD,AM$2,0)</f>
        <v>Green</v>
      </c>
      <c r="AN263" t="str">
        <f>VLOOKUP($Z263,'oddspedia-matches'!$A:$AD,AN$2,0)</f>
        <v>Red</v>
      </c>
      <c r="AO263" t="str">
        <f>VLOOKUP($Z263,'oddspedia-matches'!$A:$AD,AO$2,0)</f>
        <v>Green</v>
      </c>
      <c r="AP263" t="str">
        <f>VLOOKUP($Z263,'oddspedia-matches'!$A:$AD,AP$2,0)</f>
        <v>Green</v>
      </c>
      <c r="AQ263" t="str">
        <f>VLOOKUP($Z263,'oddspedia-matches'!$A:$AD,AQ$2,0)</f>
        <v>Red</v>
      </c>
    </row>
    <row r="264" spans="2:43" x14ac:dyDescent="0.25">
      <c r="B264" s="9" t="s">
        <v>486</v>
      </c>
      <c r="C264" s="7" t="s">
        <v>490</v>
      </c>
      <c r="D264" s="20">
        <v>0.75</v>
      </c>
      <c r="E264" s="7" t="s">
        <v>740</v>
      </c>
      <c r="F264" s="7" t="s">
        <v>741</v>
      </c>
      <c r="G264" s="21"/>
      <c r="H264" s="7">
        <v>56.1</v>
      </c>
      <c r="I264" s="7">
        <v>25.2</v>
      </c>
      <c r="J264" s="7">
        <v>18.7</v>
      </c>
      <c r="K264" s="7">
        <v>81.3</v>
      </c>
      <c r="L264" s="7">
        <v>43.9</v>
      </c>
      <c r="M264" s="7">
        <v>74.8</v>
      </c>
      <c r="N264" s="7">
        <v>38.5</v>
      </c>
      <c r="O264" s="7">
        <v>39.9</v>
      </c>
      <c r="P264" s="7">
        <v>21.6</v>
      </c>
      <c r="Q264" s="7">
        <v>74.099999999999994</v>
      </c>
      <c r="R264" s="7">
        <v>78.599999999999994</v>
      </c>
      <c r="S264" s="7">
        <v>54</v>
      </c>
      <c r="T264" s="7">
        <v>46</v>
      </c>
      <c r="U264" s="7">
        <v>53.3</v>
      </c>
      <c r="V264" s="7">
        <v>54.1</v>
      </c>
      <c r="W264" s="7">
        <v>45.9</v>
      </c>
      <c r="X264" t="str">
        <f>VLOOKUP(E264,'Transform table'!A:B,2,0)</f>
        <v>Deportivo Maldonado</v>
      </c>
      <c r="Y264" t="str">
        <f>VLOOKUP(F264,'Transform table'!A:B,2,0)</f>
        <v>CA Juventud</v>
      </c>
      <c r="Z264" t="str">
        <f t="shared" si="4"/>
        <v>25/07/2026Deportivo MaldonadoCA Juventud</v>
      </c>
      <c r="AA264" t="str">
        <f>VLOOKUP($Z264,'oddspedia-matches'!$A:$AD,AA$2,0)</f>
        <v xml:space="preserve"> - </v>
      </c>
      <c r="AB264" t="str">
        <f>VLOOKUP($Z264,'oddspedia-matches'!$A:$AD,AB$2,0)</f>
        <v>Red</v>
      </c>
      <c r="AC264" t="str">
        <f>VLOOKUP($Z264,'oddspedia-matches'!$A:$AD,AC$2,0)</f>
        <v>Green</v>
      </c>
      <c r="AD264" t="str">
        <f>VLOOKUP($Z264,'oddspedia-matches'!$A:$AD,AD$2,0)</f>
        <v>Red</v>
      </c>
      <c r="AE264" t="str">
        <f>VLOOKUP($Z264,'oddspedia-matches'!$A:$AD,AE$2,0)</f>
        <v>Green</v>
      </c>
      <c r="AF264" t="str">
        <f>VLOOKUP($Z264,'oddspedia-matches'!$A:$AD,AF$2,0)</f>
        <v>Green</v>
      </c>
      <c r="AG264" t="str">
        <f>VLOOKUP($Z264,'oddspedia-matches'!$A:$AD,AG$2,0)</f>
        <v>Red</v>
      </c>
      <c r="AH264" t="str">
        <f>VLOOKUP($Z264,'oddspedia-matches'!$A:$AD,AH$2,0)</f>
        <v>Red</v>
      </c>
      <c r="AI264" t="str">
        <f>VLOOKUP($Z264,'oddspedia-matches'!$A:$AD,AI$2,0)</f>
        <v>Green</v>
      </c>
      <c r="AJ264" t="str">
        <f>VLOOKUP($Z264,'oddspedia-matches'!$A:$AD,AJ$2,0)</f>
        <v>Red</v>
      </c>
      <c r="AK264" t="str">
        <f>VLOOKUP($Z264,'oddspedia-matches'!$A:$AD,AK$2,0)</f>
        <v>Red</v>
      </c>
      <c r="AL264" t="str">
        <f>VLOOKUP($Z264,'oddspedia-matches'!$A:$AD,AL$2,0)</f>
        <v>Red</v>
      </c>
      <c r="AM264" t="str">
        <f>VLOOKUP($Z264,'oddspedia-matches'!$A:$AD,AM$2,0)</f>
        <v>Red</v>
      </c>
      <c r="AN264" t="str">
        <f>VLOOKUP($Z264,'oddspedia-matches'!$A:$AD,AN$2,0)</f>
        <v>Green</v>
      </c>
      <c r="AO264" t="str">
        <f>VLOOKUP($Z264,'oddspedia-matches'!$A:$AD,AO$2,0)</f>
        <v>Green</v>
      </c>
      <c r="AP264" t="str">
        <f>VLOOKUP($Z264,'oddspedia-matches'!$A:$AD,AP$2,0)</f>
        <v>Red</v>
      </c>
      <c r="AQ264" t="str">
        <f>VLOOKUP($Z264,'oddspedia-matches'!$A:$AD,AQ$2,0)</f>
        <v>Green</v>
      </c>
    </row>
    <row r="265" spans="2:43" x14ac:dyDescent="0.25">
      <c r="B265" s="17" t="s">
        <v>487</v>
      </c>
      <c r="C265" s="8" t="s">
        <v>490</v>
      </c>
      <c r="D265" s="18">
        <v>0.75347222222222221</v>
      </c>
      <c r="E265" s="8" t="s">
        <v>742</v>
      </c>
      <c r="F265" s="8" t="s">
        <v>423</v>
      </c>
      <c r="G265" s="19"/>
      <c r="H265" s="8">
        <v>44.2</v>
      </c>
      <c r="I265" s="8">
        <v>28.3</v>
      </c>
      <c r="J265" s="8">
        <v>27.5</v>
      </c>
      <c r="K265" s="8">
        <v>72.5</v>
      </c>
      <c r="L265" s="8">
        <v>55.8</v>
      </c>
      <c r="M265" s="8">
        <v>71.7</v>
      </c>
      <c r="N265" s="8">
        <v>25.1</v>
      </c>
      <c r="O265" s="8">
        <v>45.8</v>
      </c>
      <c r="P265" s="8">
        <v>29.1</v>
      </c>
      <c r="Q265" s="8">
        <v>66.3</v>
      </c>
      <c r="R265" s="8">
        <v>75.400000000000006</v>
      </c>
      <c r="S265" s="8">
        <v>49.4</v>
      </c>
      <c r="T265" s="8">
        <v>50.6</v>
      </c>
      <c r="U265" s="8">
        <v>56.4</v>
      </c>
      <c r="V265" s="8">
        <v>54.3</v>
      </c>
      <c r="W265" s="8">
        <v>45.7</v>
      </c>
      <c r="X265" t="str">
        <f>VLOOKUP(E265,'Transform table'!A:B,2,0)</f>
        <v>Independiente Medellin</v>
      </c>
      <c r="Y265" t="str">
        <f>VLOOKUP(F265,'Transform table'!A:B,2,0)</f>
        <v>Deportivo Pasto</v>
      </c>
      <c r="Z265" t="str">
        <f t="shared" si="4"/>
        <v>25/07/2026Independiente MedellinDeportivo Pasto</v>
      </c>
      <c r="AA265" t="str">
        <f>VLOOKUP($Z265,'oddspedia-matches'!$A:$AD,AA$2,0)</f>
        <v>3 - 2</v>
      </c>
      <c r="AB265" t="str">
        <f>VLOOKUP($Z265,'oddspedia-matches'!$A:$AD,AB$2,0)</f>
        <v>Green</v>
      </c>
      <c r="AC265" t="str">
        <f>VLOOKUP($Z265,'oddspedia-matches'!$A:$AD,AC$2,0)</f>
        <v>Red</v>
      </c>
      <c r="AD265" t="str">
        <f>VLOOKUP($Z265,'oddspedia-matches'!$A:$AD,AD$2,0)</f>
        <v>Red</v>
      </c>
      <c r="AE265" t="str">
        <f>VLOOKUP($Z265,'oddspedia-matches'!$A:$AD,AE$2,0)</f>
        <v>Green</v>
      </c>
      <c r="AF265" t="str">
        <f>VLOOKUP($Z265,'oddspedia-matches'!$A:$AD,AF$2,0)</f>
        <v>Red</v>
      </c>
      <c r="AG265" t="str">
        <f>VLOOKUP($Z265,'oddspedia-matches'!$A:$AD,AG$2,0)</f>
        <v>Green</v>
      </c>
      <c r="AH265" t="str">
        <f>VLOOKUP($Z265,'oddspedia-matches'!$A:$AD,AH$2,0)</f>
        <v>Red</v>
      </c>
      <c r="AI265" t="str">
        <f>VLOOKUP($Z265,'oddspedia-matches'!$A:$AD,AI$2,0)</f>
        <v>Green</v>
      </c>
      <c r="AJ265" t="str">
        <f>VLOOKUP($Z265,'oddspedia-matches'!$A:$AD,AJ$2,0)</f>
        <v>Red</v>
      </c>
      <c r="AK265" t="str">
        <f>VLOOKUP($Z265,'oddspedia-matches'!$A:$AD,AK$2,0)</f>
        <v>Green</v>
      </c>
      <c r="AL265" t="str">
        <f>VLOOKUP($Z265,'oddspedia-matches'!$A:$AD,AL$2,0)</f>
        <v>Green</v>
      </c>
      <c r="AM265" t="str">
        <f>VLOOKUP($Z265,'oddspedia-matches'!$A:$AD,AM$2,0)</f>
        <v>Green</v>
      </c>
      <c r="AN265" t="str">
        <f>VLOOKUP($Z265,'oddspedia-matches'!$A:$AD,AN$2,0)</f>
        <v>Red</v>
      </c>
      <c r="AO265" t="str">
        <f>VLOOKUP($Z265,'oddspedia-matches'!$A:$AD,AO$2,0)</f>
        <v>Red</v>
      </c>
      <c r="AP265" t="str">
        <f>VLOOKUP($Z265,'oddspedia-matches'!$A:$AD,AP$2,0)</f>
        <v>Green</v>
      </c>
      <c r="AQ265" t="str">
        <f>VLOOKUP($Z265,'oddspedia-matches'!$A:$AD,AQ$2,0)</f>
        <v>Red</v>
      </c>
    </row>
    <row r="266" spans="2:43" x14ac:dyDescent="0.25">
      <c r="B266" s="9" t="s">
        <v>457</v>
      </c>
      <c r="C266" s="7" t="s">
        <v>490</v>
      </c>
      <c r="D266" s="20">
        <v>0.76041666666666663</v>
      </c>
      <c r="E266" s="7" t="s">
        <v>743</v>
      </c>
      <c r="F266" s="7" t="s">
        <v>267</v>
      </c>
      <c r="G266" s="21"/>
      <c r="H266" s="7">
        <v>43</v>
      </c>
      <c r="I266" s="7">
        <v>25.2</v>
      </c>
      <c r="J266" s="7">
        <v>31.8</v>
      </c>
      <c r="K266" s="7">
        <v>68.2</v>
      </c>
      <c r="L266" s="7">
        <v>57</v>
      </c>
      <c r="M266" s="7">
        <v>74.8</v>
      </c>
      <c r="N266" s="7">
        <v>38.5</v>
      </c>
      <c r="O266" s="7">
        <v>36.5</v>
      </c>
      <c r="P266" s="7">
        <v>25</v>
      </c>
      <c r="Q266" s="7">
        <v>79.900000000000006</v>
      </c>
      <c r="R266" s="7">
        <v>91.7</v>
      </c>
      <c r="S266" s="7">
        <v>76.400000000000006</v>
      </c>
      <c r="T266" s="7">
        <v>23.6</v>
      </c>
      <c r="U266" s="7">
        <v>28.5</v>
      </c>
      <c r="V266" s="7">
        <v>75.8</v>
      </c>
      <c r="W266" s="7">
        <v>24.2</v>
      </c>
      <c r="X266" t="str">
        <f>VLOOKUP(E266,'Transform table'!A:B,2,0)</f>
        <v>Guabira</v>
      </c>
      <c r="Y266" t="str">
        <f>VLOOKUP(F266,'Transform table'!A:B,2,0)</f>
        <v>Real Oruro</v>
      </c>
      <c r="Z266" t="str">
        <f t="shared" si="4"/>
        <v>25/07/2026GuabiraReal Oruro</v>
      </c>
      <c r="AA266" t="str">
        <f>VLOOKUP($Z266,'oddspedia-matches'!$A:$AD,AA$2,0)</f>
        <v>4 - 1</v>
      </c>
      <c r="AB266" t="str">
        <f>VLOOKUP($Z266,'oddspedia-matches'!$A:$AD,AB$2,0)</f>
        <v>Green</v>
      </c>
      <c r="AC266" t="str">
        <f>VLOOKUP($Z266,'oddspedia-matches'!$A:$AD,AC$2,0)</f>
        <v>Red</v>
      </c>
      <c r="AD266" t="str">
        <f>VLOOKUP($Z266,'oddspedia-matches'!$A:$AD,AD$2,0)</f>
        <v>Red</v>
      </c>
      <c r="AE266" t="str">
        <f>VLOOKUP($Z266,'oddspedia-matches'!$A:$AD,AE$2,0)</f>
        <v>Green</v>
      </c>
      <c r="AF266" t="str">
        <f>VLOOKUP($Z266,'oddspedia-matches'!$A:$AD,AF$2,0)</f>
        <v>Red</v>
      </c>
      <c r="AG266" t="str">
        <f>VLOOKUP($Z266,'oddspedia-matches'!$A:$AD,AG$2,0)</f>
        <v>Green</v>
      </c>
      <c r="AH266" t="str">
        <f>VLOOKUP($Z266,'oddspedia-matches'!$A:$AD,AH$2,0)</f>
        <v>Green</v>
      </c>
      <c r="AI266" t="str">
        <f>VLOOKUP($Z266,'oddspedia-matches'!$A:$AD,AI$2,0)</f>
        <v>Red</v>
      </c>
      <c r="AJ266" t="str">
        <f>VLOOKUP($Z266,'oddspedia-matches'!$A:$AD,AJ$2,0)</f>
        <v>Red</v>
      </c>
      <c r="AK266" t="str">
        <f>VLOOKUP($Z266,'oddspedia-matches'!$A:$AD,AK$2,0)</f>
        <v>Green</v>
      </c>
      <c r="AL266" t="str">
        <f>VLOOKUP($Z266,'oddspedia-matches'!$A:$AD,AL$2,0)</f>
        <v>Green</v>
      </c>
      <c r="AM266" t="str">
        <f>VLOOKUP($Z266,'oddspedia-matches'!$A:$AD,AM$2,0)</f>
        <v>Green</v>
      </c>
      <c r="AN266" t="str">
        <f>VLOOKUP($Z266,'oddspedia-matches'!$A:$AD,AN$2,0)</f>
        <v>Red</v>
      </c>
      <c r="AO266" t="str">
        <f>VLOOKUP($Z266,'oddspedia-matches'!$A:$AD,AO$2,0)</f>
        <v>Red</v>
      </c>
      <c r="AP266" t="str">
        <f>VLOOKUP($Z266,'oddspedia-matches'!$A:$AD,AP$2,0)</f>
        <v>Green</v>
      </c>
      <c r="AQ266" t="str">
        <f>VLOOKUP($Z266,'oddspedia-matches'!$A:$AD,AQ$2,0)</f>
        <v>Red</v>
      </c>
    </row>
    <row r="267" spans="2:43" x14ac:dyDescent="0.25">
      <c r="B267" s="17" t="s">
        <v>454</v>
      </c>
      <c r="C267" s="8" t="s">
        <v>490</v>
      </c>
      <c r="D267" s="18">
        <v>0.77083333333333337</v>
      </c>
      <c r="E267" s="8" t="s">
        <v>70</v>
      </c>
      <c r="F267" s="8" t="s">
        <v>67</v>
      </c>
      <c r="G267" s="19"/>
      <c r="H267" s="8">
        <v>45.6</v>
      </c>
      <c r="I267" s="8">
        <v>29.7</v>
      </c>
      <c r="J267" s="8">
        <v>24.7</v>
      </c>
      <c r="K267" s="8">
        <v>75.3</v>
      </c>
      <c r="L267" s="8">
        <v>54.4</v>
      </c>
      <c r="M267" s="8">
        <v>70.3</v>
      </c>
      <c r="N267" s="8">
        <v>33.4</v>
      </c>
      <c r="O267" s="8">
        <v>44.1</v>
      </c>
      <c r="P267" s="8">
        <v>22.5</v>
      </c>
      <c r="Q267" s="8">
        <v>68.3</v>
      </c>
      <c r="R267" s="8">
        <v>69.2</v>
      </c>
      <c r="S267" s="8">
        <v>41.6</v>
      </c>
      <c r="T267" s="8">
        <v>58.4</v>
      </c>
      <c r="U267" s="8">
        <v>64.099999999999994</v>
      </c>
      <c r="V267" s="8">
        <v>47.6</v>
      </c>
      <c r="W267" s="8">
        <v>52.4</v>
      </c>
      <c r="X267" t="str">
        <f>VLOOKUP(E267,'Transform table'!A:B,2,0)</f>
        <v>Athletico Paranaense</v>
      </c>
      <c r="Y267" t="str">
        <f>VLOOKUP(F267,'Transform table'!A:B,2,0)</f>
        <v>Internacional</v>
      </c>
      <c r="Z267" t="str">
        <f t="shared" si="4"/>
        <v>25/07/2026Athletico ParanaenseInternacional</v>
      </c>
      <c r="AA267" t="str">
        <f>VLOOKUP($Z267,'oddspedia-matches'!$A:$AD,AA$2,0)</f>
        <v>2 - 0</v>
      </c>
      <c r="AB267" t="str">
        <f>VLOOKUP($Z267,'oddspedia-matches'!$A:$AD,AB$2,0)</f>
        <v>Green</v>
      </c>
      <c r="AC267" t="str">
        <f>VLOOKUP($Z267,'oddspedia-matches'!$A:$AD,AC$2,0)</f>
        <v>Red</v>
      </c>
      <c r="AD267" t="str">
        <f>VLOOKUP($Z267,'oddspedia-matches'!$A:$AD,AD$2,0)</f>
        <v>Red</v>
      </c>
      <c r="AE267" t="str">
        <f>VLOOKUP($Z267,'oddspedia-matches'!$A:$AD,AE$2,0)</f>
        <v>Green</v>
      </c>
      <c r="AF267" t="str">
        <f>VLOOKUP($Z267,'oddspedia-matches'!$A:$AD,AF$2,0)</f>
        <v>Red</v>
      </c>
      <c r="AG267" t="str">
        <f>VLOOKUP($Z267,'oddspedia-matches'!$A:$AD,AG$2,0)</f>
        <v>Green</v>
      </c>
      <c r="AH267" t="str">
        <f>VLOOKUP($Z267,'oddspedia-matches'!$A:$AD,AH$2,0)</f>
        <v>Green</v>
      </c>
      <c r="AI267" t="str">
        <f>VLOOKUP($Z267,'oddspedia-matches'!$A:$AD,AI$2,0)</f>
        <v>Red</v>
      </c>
      <c r="AJ267" t="str">
        <f>VLOOKUP($Z267,'oddspedia-matches'!$A:$AD,AJ$2,0)</f>
        <v>Red</v>
      </c>
      <c r="AK267" t="str">
        <f>VLOOKUP($Z267,'oddspedia-matches'!$A:$AD,AK$2,0)</f>
        <v>Green</v>
      </c>
      <c r="AL267" t="str">
        <f>VLOOKUP($Z267,'oddspedia-matches'!$A:$AD,AL$2,0)</f>
        <v>Green</v>
      </c>
      <c r="AM267" t="str">
        <f>VLOOKUP($Z267,'oddspedia-matches'!$A:$AD,AM$2,0)</f>
        <v>Red</v>
      </c>
      <c r="AN267" t="str">
        <f>VLOOKUP($Z267,'oddspedia-matches'!$A:$AD,AN$2,0)</f>
        <v>Green</v>
      </c>
      <c r="AO267" t="str">
        <f>VLOOKUP($Z267,'oddspedia-matches'!$A:$AD,AO$2,0)</f>
        <v>Green</v>
      </c>
      <c r="AP267" t="str">
        <f>VLOOKUP($Z267,'oddspedia-matches'!$A:$AD,AP$2,0)</f>
        <v>Red</v>
      </c>
      <c r="AQ267" t="str">
        <f>VLOOKUP($Z267,'oddspedia-matches'!$A:$AD,AQ$2,0)</f>
        <v>Green</v>
      </c>
    </row>
    <row r="268" spans="2:43" x14ac:dyDescent="0.25">
      <c r="B268" s="9" t="s">
        <v>454</v>
      </c>
      <c r="C268" s="7" t="s">
        <v>490</v>
      </c>
      <c r="D268" s="20">
        <v>0.77083333333333337</v>
      </c>
      <c r="E268" s="7" t="s">
        <v>744</v>
      </c>
      <c r="F268" s="7" t="s">
        <v>65</v>
      </c>
      <c r="G268" s="21"/>
      <c r="H268" s="7">
        <v>54.7</v>
      </c>
      <c r="I268" s="7">
        <v>25</v>
      </c>
      <c r="J268" s="7">
        <v>20.3</v>
      </c>
      <c r="K268" s="7">
        <v>79.7</v>
      </c>
      <c r="L268" s="7">
        <v>45.3</v>
      </c>
      <c r="M268" s="7">
        <v>75</v>
      </c>
      <c r="N268" s="7">
        <v>45.6</v>
      </c>
      <c r="O268" s="7">
        <v>39.5</v>
      </c>
      <c r="P268" s="7">
        <v>14.9</v>
      </c>
      <c r="Q268" s="7">
        <v>71.900000000000006</v>
      </c>
      <c r="R268" s="7">
        <v>81.7</v>
      </c>
      <c r="S268" s="7">
        <v>58.5</v>
      </c>
      <c r="T268" s="7">
        <v>41.5</v>
      </c>
      <c r="U268" s="7">
        <v>48.4</v>
      </c>
      <c r="V268" s="7">
        <v>58.5</v>
      </c>
      <c r="W268" s="7">
        <v>41.5</v>
      </c>
      <c r="X268" t="str">
        <f>VLOOKUP(E268,'Transform table'!A:B,2,0)</f>
        <v>Santos</v>
      </c>
      <c r="Y268" t="str">
        <f>VLOOKUP(F268,'Transform table'!A:B,2,0)</f>
        <v>Chapecoense</v>
      </c>
      <c r="Z268" t="str">
        <f t="shared" si="4"/>
        <v>25/07/2026SantosChapecoense</v>
      </c>
      <c r="AA268" t="str">
        <f>VLOOKUP($Z268,'oddspedia-matches'!$A:$AD,AA$2,0)</f>
        <v>2 - 2</v>
      </c>
      <c r="AB268" t="str">
        <f>VLOOKUP($Z268,'oddspedia-matches'!$A:$AD,AB$2,0)</f>
        <v>Red</v>
      </c>
      <c r="AC268" t="str">
        <f>VLOOKUP($Z268,'oddspedia-matches'!$A:$AD,AC$2,0)</f>
        <v>Green</v>
      </c>
      <c r="AD268" t="str">
        <f>VLOOKUP($Z268,'oddspedia-matches'!$A:$AD,AD$2,0)</f>
        <v>Red</v>
      </c>
      <c r="AE268" t="str">
        <f>VLOOKUP($Z268,'oddspedia-matches'!$A:$AD,AE$2,0)</f>
        <v>Green</v>
      </c>
      <c r="AF268" t="str">
        <f>VLOOKUP($Z268,'oddspedia-matches'!$A:$AD,AF$2,0)</f>
        <v>Green</v>
      </c>
      <c r="AG268" t="str">
        <f>VLOOKUP($Z268,'oddspedia-matches'!$A:$AD,AG$2,0)</f>
        <v>Red</v>
      </c>
      <c r="AH268" t="str">
        <f>VLOOKUP($Z268,'oddspedia-matches'!$A:$AD,AH$2,0)</f>
        <v>Green</v>
      </c>
      <c r="AI268" t="str">
        <f>VLOOKUP($Z268,'oddspedia-matches'!$A:$AD,AI$2,0)</f>
        <v>Red</v>
      </c>
      <c r="AJ268" t="str">
        <f>VLOOKUP($Z268,'oddspedia-matches'!$A:$AD,AJ$2,0)</f>
        <v>Red</v>
      </c>
      <c r="AK268" t="str">
        <f>VLOOKUP($Z268,'oddspedia-matches'!$A:$AD,AK$2,0)</f>
        <v>Green</v>
      </c>
      <c r="AL268" t="str">
        <f>VLOOKUP($Z268,'oddspedia-matches'!$A:$AD,AL$2,0)</f>
        <v>Green</v>
      </c>
      <c r="AM268" t="str">
        <f>VLOOKUP($Z268,'oddspedia-matches'!$A:$AD,AM$2,0)</f>
        <v>Green</v>
      </c>
      <c r="AN268" t="str">
        <f>VLOOKUP($Z268,'oddspedia-matches'!$A:$AD,AN$2,0)</f>
        <v>Red</v>
      </c>
      <c r="AO268" t="str">
        <f>VLOOKUP($Z268,'oddspedia-matches'!$A:$AD,AO$2,0)</f>
        <v>Red</v>
      </c>
      <c r="AP268" t="str">
        <f>VLOOKUP($Z268,'oddspedia-matches'!$A:$AD,AP$2,0)</f>
        <v>Green</v>
      </c>
      <c r="AQ268" t="str">
        <f>VLOOKUP($Z268,'oddspedia-matches'!$A:$AD,AQ$2,0)</f>
        <v>Red</v>
      </c>
    </row>
    <row r="269" spans="2:43" x14ac:dyDescent="0.25">
      <c r="B269" s="17" t="s">
        <v>728</v>
      </c>
      <c r="C269" s="8" t="s">
        <v>490</v>
      </c>
      <c r="D269" s="18">
        <v>0.77083333333333337</v>
      </c>
      <c r="E269" s="8" t="s">
        <v>745</v>
      </c>
      <c r="F269" s="8" t="s">
        <v>746</v>
      </c>
      <c r="G269" s="19"/>
      <c r="H269" s="8">
        <v>38.799999999999997</v>
      </c>
      <c r="I269" s="8">
        <v>34.1</v>
      </c>
      <c r="J269" s="8">
        <v>27.1</v>
      </c>
      <c r="K269" s="8">
        <v>72.900000000000006</v>
      </c>
      <c r="L269" s="8">
        <v>61.2</v>
      </c>
      <c r="M269" s="8">
        <v>65.900000000000006</v>
      </c>
      <c r="N269" s="8">
        <v>23.3</v>
      </c>
      <c r="O269" s="8">
        <v>54.9</v>
      </c>
      <c r="P269" s="8">
        <v>21.8</v>
      </c>
      <c r="Q269" s="8">
        <v>52.8</v>
      </c>
      <c r="R269" s="8">
        <v>57.6</v>
      </c>
      <c r="S269" s="8">
        <v>29.3</v>
      </c>
      <c r="T269" s="8">
        <v>70.7</v>
      </c>
      <c r="U269" s="8">
        <v>75.099999999999994</v>
      </c>
      <c r="V269" s="8">
        <v>38.200000000000003</v>
      </c>
      <c r="W269" s="8">
        <v>61.8</v>
      </c>
      <c r="X269" t="str">
        <f>VLOOKUP(E269,'Transform table'!A:B,2,0)</f>
        <v>Confianca SE</v>
      </c>
      <c r="Y269" t="str">
        <f>VLOOKUP(F269,'Transform table'!A:B,2,0)</f>
        <v>Itabaiana SE</v>
      </c>
      <c r="Z269" t="str">
        <f t="shared" si="4"/>
        <v>25/07/2026Confianca SEItabaiana SE</v>
      </c>
      <c r="AA269" t="str">
        <f>VLOOKUP($Z269,'oddspedia-matches'!$A:$AD,AA$2,0)</f>
        <v>1 - 1</v>
      </c>
      <c r="AB269" t="str">
        <f>VLOOKUP($Z269,'oddspedia-matches'!$A:$AD,AB$2,0)</f>
        <v>Red</v>
      </c>
      <c r="AC269" t="str">
        <f>VLOOKUP($Z269,'oddspedia-matches'!$A:$AD,AC$2,0)</f>
        <v>Green</v>
      </c>
      <c r="AD269" t="str">
        <f>VLOOKUP($Z269,'oddspedia-matches'!$A:$AD,AD$2,0)</f>
        <v>Red</v>
      </c>
      <c r="AE269" t="str">
        <f>VLOOKUP($Z269,'oddspedia-matches'!$A:$AD,AE$2,0)</f>
        <v>Green</v>
      </c>
      <c r="AF269" t="str">
        <f>VLOOKUP($Z269,'oddspedia-matches'!$A:$AD,AF$2,0)</f>
        <v>Green</v>
      </c>
      <c r="AG269" t="str">
        <f>VLOOKUP($Z269,'oddspedia-matches'!$A:$AD,AG$2,0)</f>
        <v>Red</v>
      </c>
      <c r="AH269" t="str">
        <f>VLOOKUP($Z269,'oddspedia-matches'!$A:$AD,AH$2,0)</f>
        <v>Red</v>
      </c>
      <c r="AI269" t="str">
        <f>VLOOKUP($Z269,'oddspedia-matches'!$A:$AD,AI$2,0)</f>
        <v>Red</v>
      </c>
      <c r="AJ269" t="str">
        <f>VLOOKUP($Z269,'oddspedia-matches'!$A:$AD,AJ$2,0)</f>
        <v>Green</v>
      </c>
      <c r="AK269" t="str">
        <f>VLOOKUP($Z269,'oddspedia-matches'!$A:$AD,AK$2,0)</f>
        <v>Green</v>
      </c>
      <c r="AL269" t="str">
        <f>VLOOKUP($Z269,'oddspedia-matches'!$A:$AD,AL$2,0)</f>
        <v>Green</v>
      </c>
      <c r="AM269" t="str">
        <f>VLOOKUP($Z269,'oddspedia-matches'!$A:$AD,AM$2,0)</f>
        <v>Red</v>
      </c>
      <c r="AN269" t="str">
        <f>VLOOKUP($Z269,'oddspedia-matches'!$A:$AD,AN$2,0)</f>
        <v>Green</v>
      </c>
      <c r="AO269" t="str">
        <f>VLOOKUP($Z269,'oddspedia-matches'!$A:$AD,AO$2,0)</f>
        <v>Green</v>
      </c>
      <c r="AP269" t="str">
        <f>VLOOKUP($Z269,'oddspedia-matches'!$A:$AD,AP$2,0)</f>
        <v>Green</v>
      </c>
      <c r="AQ269" t="str">
        <f>VLOOKUP($Z269,'oddspedia-matches'!$A:$AD,AQ$2,0)</f>
        <v>Red</v>
      </c>
    </row>
    <row r="270" spans="2:43" x14ac:dyDescent="0.25">
      <c r="B270" s="9" t="s">
        <v>485</v>
      </c>
      <c r="C270" s="7" t="s">
        <v>490</v>
      </c>
      <c r="D270" s="20">
        <v>0.77083333333333337</v>
      </c>
      <c r="E270" s="7" t="s">
        <v>747</v>
      </c>
      <c r="F270" s="7" t="s">
        <v>748</v>
      </c>
      <c r="G270" s="21"/>
      <c r="H270" s="7">
        <v>54.8</v>
      </c>
      <c r="I270" s="7">
        <v>24.6</v>
      </c>
      <c r="J270" s="7">
        <v>20.6</v>
      </c>
      <c r="K270" s="7">
        <v>79.400000000000006</v>
      </c>
      <c r="L270" s="7">
        <v>45.2</v>
      </c>
      <c r="M270" s="7">
        <v>75.400000000000006</v>
      </c>
      <c r="N270" s="7">
        <v>39.299999999999997</v>
      </c>
      <c r="O270" s="7">
        <v>39.6</v>
      </c>
      <c r="P270" s="7">
        <v>21.1</v>
      </c>
      <c r="Q270" s="7">
        <v>74.400000000000006</v>
      </c>
      <c r="R270" s="7">
        <v>83.9</v>
      </c>
      <c r="S270" s="7">
        <v>62.1</v>
      </c>
      <c r="T270" s="7">
        <v>37.9</v>
      </c>
      <c r="U270" s="7">
        <v>44.7</v>
      </c>
      <c r="V270" s="7">
        <v>61.4</v>
      </c>
      <c r="W270" s="7">
        <v>38.6</v>
      </c>
      <c r="X270" t="str">
        <f>VLOOKUP(E270,'Transform table'!A:B,2,0)</f>
        <v>Huachipato</v>
      </c>
      <c r="Y270" t="str">
        <f>VLOOKUP(F270,'Transform table'!A:B,2,0)</f>
        <v>Cobresal</v>
      </c>
      <c r="Z270" t="str">
        <f t="shared" si="4"/>
        <v>25/07/2026HuachipatoCobresal</v>
      </c>
      <c r="AA270" t="str">
        <f>VLOOKUP($Z270,'oddspedia-matches'!$A:$AD,AA$2,0)</f>
        <v>3 - 3</v>
      </c>
      <c r="AB270" t="str">
        <f>VLOOKUP($Z270,'oddspedia-matches'!$A:$AD,AB$2,0)</f>
        <v>Red</v>
      </c>
      <c r="AC270" t="str">
        <f>VLOOKUP($Z270,'oddspedia-matches'!$A:$AD,AC$2,0)</f>
        <v>Green</v>
      </c>
      <c r="AD270" t="str">
        <f>VLOOKUP($Z270,'oddspedia-matches'!$A:$AD,AD$2,0)</f>
        <v>Red</v>
      </c>
      <c r="AE270" t="str">
        <f>VLOOKUP($Z270,'oddspedia-matches'!$A:$AD,AE$2,0)</f>
        <v>Green</v>
      </c>
      <c r="AF270" t="str">
        <f>VLOOKUP($Z270,'oddspedia-matches'!$A:$AD,AF$2,0)</f>
        <v>Green</v>
      </c>
      <c r="AG270" t="str">
        <f>VLOOKUP($Z270,'oddspedia-matches'!$A:$AD,AG$2,0)</f>
        <v>Red</v>
      </c>
      <c r="AH270" t="str">
        <f>VLOOKUP($Z270,'oddspedia-matches'!$A:$AD,AH$2,0)</f>
        <v>Green</v>
      </c>
      <c r="AI270" t="str">
        <f>VLOOKUP($Z270,'oddspedia-matches'!$A:$AD,AI$2,0)</f>
        <v>Red</v>
      </c>
      <c r="AJ270" t="str">
        <f>VLOOKUP($Z270,'oddspedia-matches'!$A:$AD,AJ$2,0)</f>
        <v>Red</v>
      </c>
      <c r="AK270" t="str">
        <f>VLOOKUP($Z270,'oddspedia-matches'!$A:$AD,AK$2,0)</f>
        <v>Green</v>
      </c>
      <c r="AL270" t="str">
        <f>VLOOKUP($Z270,'oddspedia-matches'!$A:$AD,AL$2,0)</f>
        <v>Green</v>
      </c>
      <c r="AM270" t="str">
        <f>VLOOKUP($Z270,'oddspedia-matches'!$A:$AD,AM$2,0)</f>
        <v>Green</v>
      </c>
      <c r="AN270" t="str">
        <f>VLOOKUP($Z270,'oddspedia-matches'!$A:$AD,AN$2,0)</f>
        <v>Red</v>
      </c>
      <c r="AO270" t="str">
        <f>VLOOKUP($Z270,'oddspedia-matches'!$A:$AD,AO$2,0)</f>
        <v>Red</v>
      </c>
      <c r="AP270" t="str">
        <f>VLOOKUP($Z270,'oddspedia-matches'!$A:$AD,AP$2,0)</f>
        <v>Green</v>
      </c>
      <c r="AQ270" t="str">
        <f>VLOOKUP($Z270,'oddspedia-matches'!$A:$AD,AQ$2,0)</f>
        <v>Red</v>
      </c>
    </row>
    <row r="271" spans="2:43" x14ac:dyDescent="0.25">
      <c r="B271" s="17" t="s">
        <v>488</v>
      </c>
      <c r="C271" s="8" t="s">
        <v>490</v>
      </c>
      <c r="D271" s="18">
        <v>0.77083333333333337</v>
      </c>
      <c r="E271" s="8" t="s">
        <v>749</v>
      </c>
      <c r="F271" s="8" t="s">
        <v>750</v>
      </c>
      <c r="G271" s="19"/>
      <c r="H271" s="8">
        <v>58.4</v>
      </c>
      <c r="I271" s="8">
        <v>23.7</v>
      </c>
      <c r="J271" s="8">
        <v>17.899999999999999</v>
      </c>
      <c r="K271" s="8">
        <v>82.1</v>
      </c>
      <c r="L271" s="8">
        <v>41.6</v>
      </c>
      <c r="M271" s="8">
        <v>76.3</v>
      </c>
      <c r="N271" s="8">
        <v>48</v>
      </c>
      <c r="O271" s="8">
        <v>33.5</v>
      </c>
      <c r="P271" s="8">
        <v>18.600000000000001</v>
      </c>
      <c r="Q271" s="8">
        <v>82.1</v>
      </c>
      <c r="R271" s="8">
        <v>85.9</v>
      </c>
      <c r="S271" s="8">
        <v>65.5</v>
      </c>
      <c r="T271" s="8">
        <v>34.5</v>
      </c>
      <c r="U271" s="8">
        <v>41.7</v>
      </c>
      <c r="V271" s="8">
        <v>62.6</v>
      </c>
      <c r="W271" s="8">
        <v>37.4</v>
      </c>
      <c r="X271" t="str">
        <f>VLOOKUP(E271,'Transform table'!A:B,2,0)</f>
        <v>Cobreloa</v>
      </c>
      <c r="Y271" t="str">
        <f>VLOOKUP(F271,'Transform table'!A:B,2,0)</f>
        <v>Deportes Santa Cruz</v>
      </c>
      <c r="Z271" t="str">
        <f t="shared" si="4"/>
        <v>25/07/2026CobreloaDeportes Santa Cruz</v>
      </c>
      <c r="AA271" t="str">
        <f>VLOOKUP($Z271,'oddspedia-matches'!$A:$AD,AA$2,0)</f>
        <v>4 - 2</v>
      </c>
      <c r="AB271" t="str">
        <f>VLOOKUP($Z271,'oddspedia-matches'!$A:$AD,AB$2,0)</f>
        <v>Green</v>
      </c>
      <c r="AC271" t="str">
        <f>VLOOKUP($Z271,'oddspedia-matches'!$A:$AD,AC$2,0)</f>
        <v>Red</v>
      </c>
      <c r="AD271" t="str">
        <f>VLOOKUP($Z271,'oddspedia-matches'!$A:$AD,AD$2,0)</f>
        <v>Red</v>
      </c>
      <c r="AE271" t="str">
        <f>VLOOKUP($Z271,'oddspedia-matches'!$A:$AD,AE$2,0)</f>
        <v>Green</v>
      </c>
      <c r="AF271" t="str">
        <f>VLOOKUP($Z271,'oddspedia-matches'!$A:$AD,AF$2,0)</f>
        <v>Red</v>
      </c>
      <c r="AG271" t="str">
        <f>VLOOKUP($Z271,'oddspedia-matches'!$A:$AD,AG$2,0)</f>
        <v>Green</v>
      </c>
      <c r="AH271" t="str">
        <f>VLOOKUP($Z271,'oddspedia-matches'!$A:$AD,AH$2,0)</f>
        <v>Green</v>
      </c>
      <c r="AI271" t="str">
        <f>VLOOKUP($Z271,'oddspedia-matches'!$A:$AD,AI$2,0)</f>
        <v>Red</v>
      </c>
      <c r="AJ271" t="str">
        <f>VLOOKUP($Z271,'oddspedia-matches'!$A:$AD,AJ$2,0)</f>
        <v>Red</v>
      </c>
      <c r="AK271" t="str">
        <f>VLOOKUP($Z271,'oddspedia-matches'!$A:$AD,AK$2,0)</f>
        <v>Green</v>
      </c>
      <c r="AL271" t="str">
        <f>VLOOKUP($Z271,'oddspedia-matches'!$A:$AD,AL$2,0)</f>
        <v>Green</v>
      </c>
      <c r="AM271" t="str">
        <f>VLOOKUP($Z271,'oddspedia-matches'!$A:$AD,AM$2,0)</f>
        <v>Green</v>
      </c>
      <c r="AN271" t="str">
        <f>VLOOKUP($Z271,'oddspedia-matches'!$A:$AD,AN$2,0)</f>
        <v>Red</v>
      </c>
      <c r="AO271" t="str">
        <f>VLOOKUP($Z271,'oddspedia-matches'!$A:$AD,AO$2,0)</f>
        <v>Red</v>
      </c>
      <c r="AP271" t="str">
        <f>VLOOKUP($Z271,'oddspedia-matches'!$A:$AD,AP$2,0)</f>
        <v>Green</v>
      </c>
      <c r="AQ271" t="str">
        <f>VLOOKUP($Z271,'oddspedia-matches'!$A:$AD,AQ$2,0)</f>
        <v>Red</v>
      </c>
    </row>
    <row r="272" spans="2:43" x14ac:dyDescent="0.25">
      <c r="B272" s="9" t="s">
        <v>479</v>
      </c>
      <c r="C272" s="7" t="s">
        <v>490</v>
      </c>
      <c r="D272" s="20">
        <v>0.77083333333333337</v>
      </c>
      <c r="E272" s="7" t="s">
        <v>751</v>
      </c>
      <c r="F272" s="7" t="s">
        <v>185</v>
      </c>
      <c r="G272" s="21"/>
      <c r="H272" s="7">
        <v>40.1</v>
      </c>
      <c r="I272" s="7">
        <v>30.8</v>
      </c>
      <c r="J272" s="7">
        <v>29</v>
      </c>
      <c r="K272" s="7">
        <v>71</v>
      </c>
      <c r="L272" s="7">
        <v>59.9</v>
      </c>
      <c r="M272" s="7">
        <v>69.2</v>
      </c>
      <c r="N272" s="7">
        <v>35.700000000000003</v>
      </c>
      <c r="O272" s="7">
        <v>45.3</v>
      </c>
      <c r="P272" s="7">
        <v>19</v>
      </c>
      <c r="Q272" s="7">
        <v>65.7</v>
      </c>
      <c r="R272" s="7">
        <v>68.099999999999994</v>
      </c>
      <c r="S272" s="7">
        <v>40.200000000000003</v>
      </c>
      <c r="T272" s="7">
        <v>59.8</v>
      </c>
      <c r="U272" s="7">
        <v>65</v>
      </c>
      <c r="V272" s="7">
        <v>47.5</v>
      </c>
      <c r="W272" s="7">
        <v>52.5</v>
      </c>
      <c r="X272" t="str">
        <f>VLOOKUP(E272,'Transform table'!A:B,2,0)</f>
        <v>Club Sportivo Ameliano</v>
      </c>
      <c r="Y272" t="str">
        <f>VLOOKUP(F272,'Transform table'!A:B,2,0)</f>
        <v>Nacional De Football</v>
      </c>
      <c r="Z272" t="str">
        <f t="shared" si="4"/>
        <v>25/07/2026Club Sportivo AmelianoNacional De Football</v>
      </c>
      <c r="AA272" t="e">
        <f>VLOOKUP($Z272,'oddspedia-matches'!$A:$AD,AA$2,0)</f>
        <v>#N/A</v>
      </c>
      <c r="AB272" t="e">
        <f>VLOOKUP($Z272,'oddspedia-matches'!$A:$AD,AB$2,0)</f>
        <v>#N/A</v>
      </c>
      <c r="AC272" t="e">
        <f>VLOOKUP($Z272,'oddspedia-matches'!$A:$AD,AC$2,0)</f>
        <v>#N/A</v>
      </c>
      <c r="AD272" t="e">
        <f>VLOOKUP($Z272,'oddspedia-matches'!$A:$AD,AD$2,0)</f>
        <v>#N/A</v>
      </c>
      <c r="AE272" t="e">
        <f>VLOOKUP($Z272,'oddspedia-matches'!$A:$AD,AE$2,0)</f>
        <v>#N/A</v>
      </c>
      <c r="AF272" t="e">
        <f>VLOOKUP($Z272,'oddspedia-matches'!$A:$AD,AF$2,0)</f>
        <v>#N/A</v>
      </c>
      <c r="AG272" t="e">
        <f>VLOOKUP($Z272,'oddspedia-matches'!$A:$AD,AG$2,0)</f>
        <v>#N/A</v>
      </c>
      <c r="AH272" t="e">
        <f>VLOOKUP($Z272,'oddspedia-matches'!$A:$AD,AH$2,0)</f>
        <v>#N/A</v>
      </c>
      <c r="AI272" t="e">
        <f>VLOOKUP($Z272,'oddspedia-matches'!$A:$AD,AI$2,0)</f>
        <v>#N/A</v>
      </c>
      <c r="AJ272" t="e">
        <f>VLOOKUP($Z272,'oddspedia-matches'!$A:$AD,AJ$2,0)</f>
        <v>#N/A</v>
      </c>
      <c r="AK272" t="e">
        <f>VLOOKUP($Z272,'oddspedia-matches'!$A:$AD,AK$2,0)</f>
        <v>#N/A</v>
      </c>
      <c r="AL272" t="e">
        <f>VLOOKUP($Z272,'oddspedia-matches'!$A:$AD,AL$2,0)</f>
        <v>#N/A</v>
      </c>
      <c r="AM272" t="e">
        <f>VLOOKUP($Z272,'oddspedia-matches'!$A:$AD,AM$2,0)</f>
        <v>#N/A</v>
      </c>
      <c r="AN272" t="e">
        <f>VLOOKUP($Z272,'oddspedia-matches'!$A:$AD,AN$2,0)</f>
        <v>#N/A</v>
      </c>
      <c r="AO272" t="e">
        <f>VLOOKUP($Z272,'oddspedia-matches'!$A:$AD,AO$2,0)</f>
        <v>#N/A</v>
      </c>
      <c r="AP272" t="e">
        <f>VLOOKUP($Z272,'oddspedia-matches'!$A:$AD,AP$2,0)</f>
        <v>#N/A</v>
      </c>
      <c r="AQ272" t="e">
        <f>VLOOKUP($Z272,'oddspedia-matches'!$A:$AD,AQ$2,0)</f>
        <v>#N/A</v>
      </c>
    </row>
    <row r="273" spans="2:43" x14ac:dyDescent="0.25">
      <c r="B273" s="17" t="s">
        <v>647</v>
      </c>
      <c r="C273" s="8" t="s">
        <v>490</v>
      </c>
      <c r="D273" s="18">
        <v>0.79166666666666663</v>
      </c>
      <c r="E273" s="8" t="s">
        <v>703</v>
      </c>
      <c r="F273" s="8" t="s">
        <v>752</v>
      </c>
      <c r="G273" s="19"/>
      <c r="H273" s="8">
        <v>40.1</v>
      </c>
      <c r="I273" s="8">
        <v>35.4</v>
      </c>
      <c r="J273" s="8">
        <v>24.5</v>
      </c>
      <c r="K273" s="8">
        <v>75.5</v>
      </c>
      <c r="L273" s="8">
        <v>59.9</v>
      </c>
      <c r="M273" s="8">
        <v>64.599999999999994</v>
      </c>
      <c r="N273" s="8">
        <v>30.5</v>
      </c>
      <c r="O273" s="8">
        <v>48.2</v>
      </c>
      <c r="P273" s="8">
        <v>21.3</v>
      </c>
      <c r="Q273" s="8">
        <v>62.1</v>
      </c>
      <c r="R273" s="8">
        <v>52.9</v>
      </c>
      <c r="S273" s="8">
        <v>25.1</v>
      </c>
      <c r="T273" s="8">
        <v>74.900000000000006</v>
      </c>
      <c r="U273" s="8">
        <v>79.099999999999994</v>
      </c>
      <c r="V273" s="8">
        <v>34</v>
      </c>
      <c r="W273" s="8">
        <v>66</v>
      </c>
      <c r="X273" t="str">
        <f>VLOOKUP(E273,'Transform table'!A:B,2,0)</f>
        <v>San Martin de Tucuman</v>
      </c>
      <c r="Y273" t="str">
        <f>VLOOKUP(F273,'Transform table'!A:B,2,0)</f>
        <v>CA Temperley</v>
      </c>
      <c r="Z273" t="str">
        <f t="shared" si="4"/>
        <v>25/07/2026San Martin de TucumanCA Temperley</v>
      </c>
      <c r="AA273" t="str">
        <f>VLOOKUP($Z273,'oddspedia-matches'!$A:$AD,AA$2,0)</f>
        <v>1 - 2</v>
      </c>
      <c r="AB273" t="str">
        <f>VLOOKUP($Z273,'oddspedia-matches'!$A:$AD,AB$2,0)</f>
        <v>Red</v>
      </c>
      <c r="AC273" t="str">
        <f>VLOOKUP($Z273,'oddspedia-matches'!$A:$AD,AC$2,0)</f>
        <v>Red</v>
      </c>
      <c r="AD273" t="str">
        <f>VLOOKUP($Z273,'oddspedia-matches'!$A:$AD,AD$2,0)</f>
        <v>Green</v>
      </c>
      <c r="AE273" t="str">
        <f>VLOOKUP($Z273,'oddspedia-matches'!$A:$AD,AE$2,0)</f>
        <v>Red</v>
      </c>
      <c r="AF273" t="str">
        <f>VLOOKUP($Z273,'oddspedia-matches'!$A:$AD,AF$2,0)</f>
        <v>Green</v>
      </c>
      <c r="AG273" t="str">
        <f>VLOOKUP($Z273,'oddspedia-matches'!$A:$AD,AG$2,0)</f>
        <v>Green</v>
      </c>
      <c r="AH273" t="str">
        <f>VLOOKUP($Z273,'oddspedia-matches'!$A:$AD,AH$2,0)</f>
        <v>Red</v>
      </c>
      <c r="AI273" t="str">
        <f>VLOOKUP($Z273,'oddspedia-matches'!$A:$AD,AI$2,0)</f>
        <v>Red</v>
      </c>
      <c r="AJ273" t="str">
        <f>VLOOKUP($Z273,'oddspedia-matches'!$A:$AD,AJ$2,0)</f>
        <v>Green</v>
      </c>
      <c r="AK273" t="str">
        <f>VLOOKUP($Z273,'oddspedia-matches'!$A:$AD,AK$2,0)</f>
        <v>Green</v>
      </c>
      <c r="AL273" t="str">
        <f>VLOOKUP($Z273,'oddspedia-matches'!$A:$AD,AL$2,0)</f>
        <v>Green</v>
      </c>
      <c r="AM273" t="str">
        <f>VLOOKUP($Z273,'oddspedia-matches'!$A:$AD,AM$2,0)</f>
        <v>Green</v>
      </c>
      <c r="AN273" t="str">
        <f>VLOOKUP($Z273,'oddspedia-matches'!$A:$AD,AN$2,0)</f>
        <v>Red</v>
      </c>
      <c r="AO273" t="str">
        <f>VLOOKUP($Z273,'oddspedia-matches'!$A:$AD,AO$2,0)</f>
        <v>Green</v>
      </c>
      <c r="AP273" t="str">
        <f>VLOOKUP($Z273,'oddspedia-matches'!$A:$AD,AP$2,0)</f>
        <v>Green</v>
      </c>
      <c r="AQ273" t="str">
        <f>VLOOKUP($Z273,'oddspedia-matches'!$A:$AD,AQ$2,0)</f>
        <v>Red</v>
      </c>
    </row>
    <row r="274" spans="2:43" x14ac:dyDescent="0.25">
      <c r="B274" s="9" t="s">
        <v>728</v>
      </c>
      <c r="C274" s="7" t="s">
        <v>490</v>
      </c>
      <c r="D274" s="20">
        <v>0.79166666666666663</v>
      </c>
      <c r="E274" s="7" t="s">
        <v>308</v>
      </c>
      <c r="F274" s="7" t="s">
        <v>753</v>
      </c>
      <c r="G274" s="21"/>
      <c r="H274" s="7">
        <v>43.4</v>
      </c>
      <c r="I274" s="7">
        <v>34.200000000000003</v>
      </c>
      <c r="J274" s="7">
        <v>22.5</v>
      </c>
      <c r="K274" s="7">
        <v>77.5</v>
      </c>
      <c r="L274" s="7">
        <v>56.6</v>
      </c>
      <c r="M274" s="7">
        <v>65.8</v>
      </c>
      <c r="N274" s="7">
        <v>23.7</v>
      </c>
      <c r="O274" s="7">
        <v>58.8</v>
      </c>
      <c r="P274" s="7">
        <v>17.5</v>
      </c>
      <c r="Q274" s="7">
        <v>47.3</v>
      </c>
      <c r="R274" s="7">
        <v>54.9</v>
      </c>
      <c r="S274" s="7">
        <v>26.9</v>
      </c>
      <c r="T274" s="7">
        <v>73.099999999999994</v>
      </c>
      <c r="U274" s="7">
        <v>77.7</v>
      </c>
      <c r="V274" s="7">
        <v>34.9</v>
      </c>
      <c r="W274" s="7">
        <v>65.099999999999994</v>
      </c>
      <c r="X274" t="str">
        <f>VLOOKUP(E274,'Transform table'!A:B,2,0)</f>
        <v>Volta Redonda</v>
      </c>
      <c r="Y274" t="str">
        <f>VLOOKUP(F274,'Transform table'!A:B,2,0)</f>
        <v>Anapolis GO</v>
      </c>
      <c r="Z274" t="str">
        <f t="shared" si="4"/>
        <v>25/07/2026Volta RedondaAnapolis GO</v>
      </c>
      <c r="AA274" t="str">
        <f>VLOOKUP($Z274,'oddspedia-matches'!$A:$AD,AA$2,0)</f>
        <v>1 - 4</v>
      </c>
      <c r="AB274" t="str">
        <f>VLOOKUP($Z274,'oddspedia-matches'!$A:$AD,AB$2,0)</f>
        <v>Red</v>
      </c>
      <c r="AC274" t="str">
        <f>VLOOKUP($Z274,'oddspedia-matches'!$A:$AD,AC$2,0)</f>
        <v>Red</v>
      </c>
      <c r="AD274" t="str">
        <f>VLOOKUP($Z274,'oddspedia-matches'!$A:$AD,AD$2,0)</f>
        <v>Green</v>
      </c>
      <c r="AE274" t="str">
        <f>VLOOKUP($Z274,'oddspedia-matches'!$A:$AD,AE$2,0)</f>
        <v>Red</v>
      </c>
      <c r="AF274" t="str">
        <f>VLOOKUP($Z274,'oddspedia-matches'!$A:$AD,AF$2,0)</f>
        <v>Green</v>
      </c>
      <c r="AG274" t="str">
        <f>VLOOKUP($Z274,'oddspedia-matches'!$A:$AD,AG$2,0)</f>
        <v>Green</v>
      </c>
      <c r="AH274" t="str">
        <f>VLOOKUP($Z274,'oddspedia-matches'!$A:$AD,AH$2,0)</f>
        <v>Red</v>
      </c>
      <c r="AI274" t="str">
        <f>VLOOKUP($Z274,'oddspedia-matches'!$A:$AD,AI$2,0)</f>
        <v>Green</v>
      </c>
      <c r="AJ274" t="str">
        <f>VLOOKUP($Z274,'oddspedia-matches'!$A:$AD,AJ$2,0)</f>
        <v>Red</v>
      </c>
      <c r="AK274" t="str">
        <f>VLOOKUP($Z274,'oddspedia-matches'!$A:$AD,AK$2,0)</f>
        <v>Green</v>
      </c>
      <c r="AL274" t="str">
        <f>VLOOKUP($Z274,'oddspedia-matches'!$A:$AD,AL$2,0)</f>
        <v>Green</v>
      </c>
      <c r="AM274" t="str">
        <f>VLOOKUP($Z274,'oddspedia-matches'!$A:$AD,AM$2,0)</f>
        <v>Green</v>
      </c>
      <c r="AN274" t="str">
        <f>VLOOKUP($Z274,'oddspedia-matches'!$A:$AD,AN$2,0)</f>
        <v>Red</v>
      </c>
      <c r="AO274" t="str">
        <f>VLOOKUP($Z274,'oddspedia-matches'!$A:$AD,AO$2,0)</f>
        <v>Red</v>
      </c>
      <c r="AP274" t="str">
        <f>VLOOKUP($Z274,'oddspedia-matches'!$A:$AD,AP$2,0)</f>
        <v>Green</v>
      </c>
      <c r="AQ274" t="str">
        <f>VLOOKUP($Z274,'oddspedia-matches'!$A:$AD,AQ$2,0)</f>
        <v>Red</v>
      </c>
    </row>
    <row r="275" spans="2:43" x14ac:dyDescent="0.25">
      <c r="B275" s="17" t="s">
        <v>470</v>
      </c>
      <c r="C275" s="8" t="s">
        <v>490</v>
      </c>
      <c r="D275" s="18">
        <v>0.80208333333333337</v>
      </c>
      <c r="E275" s="8" t="s">
        <v>754</v>
      </c>
      <c r="F275" s="8" t="s">
        <v>755</v>
      </c>
      <c r="G275" s="19"/>
      <c r="H275" s="8">
        <v>47.8</v>
      </c>
      <c r="I275" s="8">
        <v>31.2</v>
      </c>
      <c r="J275" s="8">
        <v>20.9</v>
      </c>
      <c r="K275" s="8">
        <v>79.099999999999994</v>
      </c>
      <c r="L275" s="8">
        <v>52.2</v>
      </c>
      <c r="M275" s="8">
        <v>68.8</v>
      </c>
      <c r="N275" s="8">
        <v>28</v>
      </c>
      <c r="O275" s="8">
        <v>48.2</v>
      </c>
      <c r="P275" s="8">
        <v>23.8</v>
      </c>
      <c r="Q275" s="8">
        <v>62.5</v>
      </c>
      <c r="R275" s="8">
        <v>61.6</v>
      </c>
      <c r="S275" s="8">
        <v>33.299999999999997</v>
      </c>
      <c r="T275" s="8">
        <v>66.7</v>
      </c>
      <c r="U275" s="8">
        <v>72.2</v>
      </c>
      <c r="V275" s="8">
        <v>39.5</v>
      </c>
      <c r="W275" s="8">
        <v>60.5</v>
      </c>
      <c r="X275" t="str">
        <f>VLOOKUP(E275,'Transform table'!A:B,2,0)</f>
        <v>River Plate</v>
      </c>
      <c r="Y275" t="str">
        <f>VLOOKUP(F275,'Transform table'!A:B,2,0)</f>
        <v>Barracas Central</v>
      </c>
      <c r="Z275" t="str">
        <f t="shared" si="4"/>
        <v>25/07/2026River PlateBarracas Central</v>
      </c>
      <c r="AA275" t="str">
        <f>VLOOKUP($Z275,'oddspedia-matches'!$A:$AD,AA$2,0)</f>
        <v>0 - 1</v>
      </c>
      <c r="AB275" t="str">
        <f>VLOOKUP($Z275,'oddspedia-matches'!$A:$AD,AB$2,0)</f>
        <v>Red</v>
      </c>
      <c r="AC275" t="str">
        <f>VLOOKUP($Z275,'oddspedia-matches'!$A:$AD,AC$2,0)</f>
        <v>Red</v>
      </c>
      <c r="AD275" t="str">
        <f>VLOOKUP($Z275,'oddspedia-matches'!$A:$AD,AD$2,0)</f>
        <v>Green</v>
      </c>
      <c r="AE275" t="str">
        <f>VLOOKUP($Z275,'oddspedia-matches'!$A:$AD,AE$2,0)</f>
        <v>Red</v>
      </c>
      <c r="AF275" t="str">
        <f>VLOOKUP($Z275,'oddspedia-matches'!$A:$AD,AF$2,0)</f>
        <v>Green</v>
      </c>
      <c r="AG275" t="str">
        <f>VLOOKUP($Z275,'oddspedia-matches'!$A:$AD,AG$2,0)</f>
        <v>Green</v>
      </c>
      <c r="AH275" t="str">
        <f>VLOOKUP($Z275,'oddspedia-matches'!$A:$AD,AH$2,0)</f>
        <v>Red</v>
      </c>
      <c r="AI275" t="str">
        <f>VLOOKUP($Z275,'oddspedia-matches'!$A:$AD,AI$2,0)</f>
        <v>Red</v>
      </c>
      <c r="AJ275" t="str">
        <f>VLOOKUP($Z275,'oddspedia-matches'!$A:$AD,AJ$2,0)</f>
        <v>Green</v>
      </c>
      <c r="AK275" t="str">
        <f>VLOOKUP($Z275,'oddspedia-matches'!$A:$AD,AK$2,0)</f>
        <v>Green</v>
      </c>
      <c r="AL275" t="str">
        <f>VLOOKUP($Z275,'oddspedia-matches'!$A:$AD,AL$2,0)</f>
        <v>Red</v>
      </c>
      <c r="AM275" t="str">
        <f>VLOOKUP($Z275,'oddspedia-matches'!$A:$AD,AM$2,0)</f>
        <v>Red</v>
      </c>
      <c r="AN275" t="str">
        <f>VLOOKUP($Z275,'oddspedia-matches'!$A:$AD,AN$2,0)</f>
        <v>Green</v>
      </c>
      <c r="AO275" t="str">
        <f>VLOOKUP($Z275,'oddspedia-matches'!$A:$AD,AO$2,0)</f>
        <v>Green</v>
      </c>
      <c r="AP275" t="str">
        <f>VLOOKUP($Z275,'oddspedia-matches'!$A:$AD,AP$2,0)</f>
        <v>Red</v>
      </c>
      <c r="AQ275" t="str">
        <f>VLOOKUP($Z275,'oddspedia-matches'!$A:$AD,AQ$2,0)</f>
        <v>Green</v>
      </c>
    </row>
    <row r="276" spans="2:43" x14ac:dyDescent="0.25">
      <c r="B276" s="9" t="s">
        <v>468</v>
      </c>
      <c r="C276" s="7" t="s">
        <v>490</v>
      </c>
      <c r="D276" s="20">
        <v>0.8125</v>
      </c>
      <c r="E276" s="7" t="s">
        <v>60</v>
      </c>
      <c r="F276" s="7" t="s">
        <v>63</v>
      </c>
      <c r="G276" s="21"/>
      <c r="H276" s="7">
        <v>42.7</v>
      </c>
      <c r="I276" s="7">
        <v>25.8</v>
      </c>
      <c r="J276" s="7">
        <v>31.5</v>
      </c>
      <c r="K276" s="7">
        <v>68.5</v>
      </c>
      <c r="L276" s="7">
        <v>57.3</v>
      </c>
      <c r="M276" s="7">
        <v>74.2</v>
      </c>
      <c r="N276" s="7">
        <v>41.6</v>
      </c>
      <c r="O276" s="7">
        <v>37.9</v>
      </c>
      <c r="P276" s="7">
        <v>20.5</v>
      </c>
      <c r="Q276" s="7">
        <v>76.599999999999994</v>
      </c>
      <c r="R276" s="7">
        <v>86.6</v>
      </c>
      <c r="S276" s="7">
        <v>66.5</v>
      </c>
      <c r="T276" s="7">
        <v>33.5</v>
      </c>
      <c r="U276" s="7">
        <v>39</v>
      </c>
      <c r="V276" s="7">
        <v>68.099999999999994</v>
      </c>
      <c r="W276" s="7">
        <v>31.9</v>
      </c>
      <c r="X276" t="str">
        <f>VLOOKUP(E276,'Transform table'!A:B,2,0)</f>
        <v>New York Red Bulls</v>
      </c>
      <c r="Y276" t="str">
        <f>VLOOKUP(F276,'Transform table'!A:B,2,0)</f>
        <v>Charlotte FC</v>
      </c>
      <c r="Z276" t="str">
        <f t="shared" si="4"/>
        <v>25/07/2026New York Red BullsCharlotte FC</v>
      </c>
      <c r="AA276" t="str">
        <f>VLOOKUP($Z276,'oddspedia-matches'!$A:$AD,AA$2,0)</f>
        <v>0 - 2</v>
      </c>
      <c r="AB276" t="str">
        <f>VLOOKUP($Z276,'oddspedia-matches'!$A:$AD,AB$2,0)</f>
        <v>Red</v>
      </c>
      <c r="AC276" t="str">
        <f>VLOOKUP($Z276,'oddspedia-matches'!$A:$AD,AC$2,0)</f>
        <v>Red</v>
      </c>
      <c r="AD276" t="str">
        <f>VLOOKUP($Z276,'oddspedia-matches'!$A:$AD,AD$2,0)</f>
        <v>Green</v>
      </c>
      <c r="AE276" t="str">
        <f>VLOOKUP($Z276,'oddspedia-matches'!$A:$AD,AE$2,0)</f>
        <v>Red</v>
      </c>
      <c r="AF276" t="str">
        <f>VLOOKUP($Z276,'oddspedia-matches'!$A:$AD,AF$2,0)</f>
        <v>Green</v>
      </c>
      <c r="AG276" t="str">
        <f>VLOOKUP($Z276,'oddspedia-matches'!$A:$AD,AG$2,0)</f>
        <v>Green</v>
      </c>
      <c r="AH276" t="str">
        <f>VLOOKUP($Z276,'oddspedia-matches'!$A:$AD,AH$2,0)</f>
        <v>Red</v>
      </c>
      <c r="AI276" t="str">
        <f>VLOOKUP($Z276,'oddspedia-matches'!$A:$AD,AI$2,0)</f>
        <v>Red</v>
      </c>
      <c r="AJ276" t="str">
        <f>VLOOKUP($Z276,'oddspedia-matches'!$A:$AD,AJ$2,0)</f>
        <v>Green</v>
      </c>
      <c r="AK276" t="str">
        <f>VLOOKUP($Z276,'oddspedia-matches'!$A:$AD,AK$2,0)</f>
        <v>Green</v>
      </c>
      <c r="AL276" t="str">
        <f>VLOOKUP($Z276,'oddspedia-matches'!$A:$AD,AL$2,0)</f>
        <v>Green</v>
      </c>
      <c r="AM276" t="str">
        <f>VLOOKUP($Z276,'oddspedia-matches'!$A:$AD,AM$2,0)</f>
        <v>Red</v>
      </c>
      <c r="AN276" t="str">
        <f>VLOOKUP($Z276,'oddspedia-matches'!$A:$AD,AN$2,0)</f>
        <v>Green</v>
      </c>
      <c r="AO276" t="str">
        <f>VLOOKUP($Z276,'oddspedia-matches'!$A:$AD,AO$2,0)</f>
        <v>Green</v>
      </c>
      <c r="AP276" t="str">
        <f>VLOOKUP($Z276,'oddspedia-matches'!$A:$AD,AP$2,0)</f>
        <v>Red</v>
      </c>
      <c r="AQ276" t="str">
        <f>VLOOKUP($Z276,'oddspedia-matches'!$A:$AD,AQ$2,0)</f>
        <v>Green</v>
      </c>
    </row>
    <row r="277" spans="2:43" x14ac:dyDescent="0.25">
      <c r="B277" s="17" t="s">
        <v>482</v>
      </c>
      <c r="C277" s="8" t="s">
        <v>490</v>
      </c>
      <c r="D277" s="18">
        <v>0.8125</v>
      </c>
      <c r="E277" s="8" t="s">
        <v>756</v>
      </c>
      <c r="F277" s="8" t="s">
        <v>757</v>
      </c>
      <c r="G277" s="19"/>
      <c r="H277" s="8">
        <v>39.1</v>
      </c>
      <c r="I277" s="8">
        <v>31.6</v>
      </c>
      <c r="J277" s="8">
        <v>29.3</v>
      </c>
      <c r="K277" s="8">
        <v>70.7</v>
      </c>
      <c r="L277" s="8">
        <v>60.9</v>
      </c>
      <c r="M277" s="8">
        <v>68.400000000000006</v>
      </c>
      <c r="N277" s="8">
        <v>23</v>
      </c>
      <c r="O277" s="8">
        <v>49.7</v>
      </c>
      <c r="P277" s="8">
        <v>27.3</v>
      </c>
      <c r="Q277" s="8">
        <v>60.4</v>
      </c>
      <c r="R277" s="8">
        <v>65.900000000000006</v>
      </c>
      <c r="S277" s="8">
        <v>37.700000000000003</v>
      </c>
      <c r="T277" s="8">
        <v>62.3</v>
      </c>
      <c r="U277" s="8">
        <v>67.3</v>
      </c>
      <c r="V277" s="8">
        <v>45.6</v>
      </c>
      <c r="W277" s="8">
        <v>54.4</v>
      </c>
      <c r="X277" t="str">
        <f>VLOOKUP(E277,'Transform table'!A:B,2,0)</f>
        <v>Sport Boys</v>
      </c>
      <c r="Y277" t="str">
        <f>VLOOKUP(F277,'Transform table'!A:B,2,0)</f>
        <v>AD Tarma</v>
      </c>
      <c r="Z277" t="str">
        <f t="shared" si="4"/>
        <v>25/07/2026Sport BoysAD Tarma</v>
      </c>
      <c r="AA277" t="str">
        <f>VLOOKUP($Z277,'oddspedia-matches'!$A:$AD,AA$2,0)</f>
        <v>2 - 0</v>
      </c>
      <c r="AB277" t="str">
        <f>VLOOKUP($Z277,'oddspedia-matches'!$A:$AD,AB$2,0)</f>
        <v>Green</v>
      </c>
      <c r="AC277" t="str">
        <f>VLOOKUP($Z277,'oddspedia-matches'!$A:$AD,AC$2,0)</f>
        <v>Red</v>
      </c>
      <c r="AD277" t="str">
        <f>VLOOKUP($Z277,'oddspedia-matches'!$A:$AD,AD$2,0)</f>
        <v>Red</v>
      </c>
      <c r="AE277" t="str">
        <f>VLOOKUP($Z277,'oddspedia-matches'!$A:$AD,AE$2,0)</f>
        <v>Green</v>
      </c>
      <c r="AF277" t="str">
        <f>VLOOKUP($Z277,'oddspedia-matches'!$A:$AD,AF$2,0)</f>
        <v>Red</v>
      </c>
      <c r="AG277" t="str">
        <f>VLOOKUP($Z277,'oddspedia-matches'!$A:$AD,AG$2,0)</f>
        <v>Green</v>
      </c>
      <c r="AH277" t="str">
        <f>VLOOKUP($Z277,'oddspedia-matches'!$A:$AD,AH$2,0)</f>
        <v>Red</v>
      </c>
      <c r="AI277" t="str">
        <f>VLOOKUP($Z277,'oddspedia-matches'!$A:$AD,AI$2,0)</f>
        <v>Green</v>
      </c>
      <c r="AJ277" t="str">
        <f>VLOOKUP($Z277,'oddspedia-matches'!$A:$AD,AJ$2,0)</f>
        <v>Red</v>
      </c>
      <c r="AK277" t="str">
        <f>VLOOKUP($Z277,'oddspedia-matches'!$A:$AD,AK$2,0)</f>
        <v>Red</v>
      </c>
      <c r="AL277" t="str">
        <f>VLOOKUP($Z277,'oddspedia-matches'!$A:$AD,AL$2,0)</f>
        <v>Green</v>
      </c>
      <c r="AM277" t="str">
        <f>VLOOKUP($Z277,'oddspedia-matches'!$A:$AD,AM$2,0)</f>
        <v>Red</v>
      </c>
      <c r="AN277" t="str">
        <f>VLOOKUP($Z277,'oddspedia-matches'!$A:$AD,AN$2,0)</f>
        <v>Green</v>
      </c>
      <c r="AO277" t="str">
        <f>VLOOKUP($Z277,'oddspedia-matches'!$A:$AD,AO$2,0)</f>
        <v>Green</v>
      </c>
      <c r="AP277" t="str">
        <f>VLOOKUP($Z277,'oddspedia-matches'!$A:$AD,AP$2,0)</f>
        <v>Red</v>
      </c>
      <c r="AQ277" t="str">
        <f>VLOOKUP($Z277,'oddspedia-matches'!$A:$AD,AQ$2,0)</f>
        <v>Green</v>
      </c>
    </row>
    <row r="278" spans="2:43" x14ac:dyDescent="0.25">
      <c r="B278" s="9" t="s">
        <v>468</v>
      </c>
      <c r="C278" s="7" t="s">
        <v>490</v>
      </c>
      <c r="D278" s="20">
        <v>0.83333333333333337</v>
      </c>
      <c r="E278" s="7" t="s">
        <v>51</v>
      </c>
      <c r="F278" s="7" t="s">
        <v>53</v>
      </c>
      <c r="G278" s="21"/>
      <c r="H278" s="7">
        <v>46.4</v>
      </c>
      <c r="I278" s="7">
        <v>25</v>
      </c>
      <c r="J278" s="7">
        <v>28.5</v>
      </c>
      <c r="K278" s="7">
        <v>71.5</v>
      </c>
      <c r="L278" s="7">
        <v>53.6</v>
      </c>
      <c r="M278" s="7">
        <v>75</v>
      </c>
      <c r="N278" s="7">
        <v>44.4</v>
      </c>
      <c r="O278" s="7">
        <v>35.1</v>
      </c>
      <c r="P278" s="7">
        <v>20.6</v>
      </c>
      <c r="Q278" s="7">
        <v>80.7</v>
      </c>
      <c r="R278" s="7">
        <v>90.5</v>
      </c>
      <c r="S278" s="7">
        <v>74</v>
      </c>
      <c r="T278" s="7">
        <v>26</v>
      </c>
      <c r="U278" s="7">
        <v>31.4</v>
      </c>
      <c r="V278" s="7">
        <v>73.400000000000006</v>
      </c>
      <c r="W278" s="7">
        <v>26.6</v>
      </c>
      <c r="X278" t="str">
        <f>VLOOKUP(E278,'Transform table'!A:B,2,0)</f>
        <v>Columbus Crew</v>
      </c>
      <c r="Y278" t="str">
        <f>VLOOKUP(F278,'Transform table'!A:B,2,0)</f>
        <v>FC Cincinnati</v>
      </c>
      <c r="Z278" t="str">
        <f t="shared" si="4"/>
        <v>25/07/2026Columbus CrewFC Cincinnati</v>
      </c>
      <c r="AA278" t="str">
        <f>VLOOKUP($Z278,'oddspedia-matches'!$A:$AD,AA$2,0)</f>
        <v>2 - 1</v>
      </c>
      <c r="AB278" t="str">
        <f>VLOOKUP($Z278,'oddspedia-matches'!$A:$AD,AB$2,0)</f>
        <v>Green</v>
      </c>
      <c r="AC278" t="str">
        <f>VLOOKUP($Z278,'oddspedia-matches'!$A:$AD,AC$2,0)</f>
        <v>Red</v>
      </c>
      <c r="AD278" t="str">
        <f>VLOOKUP($Z278,'oddspedia-matches'!$A:$AD,AD$2,0)</f>
        <v>Red</v>
      </c>
      <c r="AE278" t="str">
        <f>VLOOKUP($Z278,'oddspedia-matches'!$A:$AD,AE$2,0)</f>
        <v>Green</v>
      </c>
      <c r="AF278" t="str">
        <f>VLOOKUP($Z278,'oddspedia-matches'!$A:$AD,AF$2,0)</f>
        <v>Red</v>
      </c>
      <c r="AG278" t="str">
        <f>VLOOKUP($Z278,'oddspedia-matches'!$A:$AD,AG$2,0)</f>
        <v>Green</v>
      </c>
      <c r="AH278" t="str">
        <f>VLOOKUP($Z278,'oddspedia-matches'!$A:$AD,AH$2,0)</f>
        <v>Green</v>
      </c>
      <c r="AI278" t="str">
        <f>VLOOKUP($Z278,'oddspedia-matches'!$A:$AD,AI$2,0)</f>
        <v>Red</v>
      </c>
      <c r="AJ278" t="str">
        <f>VLOOKUP($Z278,'oddspedia-matches'!$A:$AD,AJ$2,0)</f>
        <v>Red</v>
      </c>
      <c r="AK278" t="str">
        <f>VLOOKUP($Z278,'oddspedia-matches'!$A:$AD,AK$2,0)</f>
        <v>Green</v>
      </c>
      <c r="AL278" t="str">
        <f>VLOOKUP($Z278,'oddspedia-matches'!$A:$AD,AL$2,0)</f>
        <v>Green</v>
      </c>
      <c r="AM278" t="str">
        <f>VLOOKUP($Z278,'oddspedia-matches'!$A:$AD,AM$2,0)</f>
        <v>Green</v>
      </c>
      <c r="AN278" t="str">
        <f>VLOOKUP($Z278,'oddspedia-matches'!$A:$AD,AN$2,0)</f>
        <v>Red</v>
      </c>
      <c r="AO278" t="str">
        <f>VLOOKUP($Z278,'oddspedia-matches'!$A:$AD,AO$2,0)</f>
        <v>Green</v>
      </c>
      <c r="AP278" t="str">
        <f>VLOOKUP($Z278,'oddspedia-matches'!$A:$AD,AP$2,0)</f>
        <v>Green</v>
      </c>
      <c r="AQ278" t="str">
        <f>VLOOKUP($Z278,'oddspedia-matches'!$A:$AD,AQ$2,0)</f>
        <v>Red</v>
      </c>
    </row>
    <row r="279" spans="2:43" x14ac:dyDescent="0.25">
      <c r="B279" s="17" t="s">
        <v>467</v>
      </c>
      <c r="C279" s="8" t="s">
        <v>490</v>
      </c>
      <c r="D279" s="18">
        <v>0.83333333333333337</v>
      </c>
      <c r="E279" s="8" t="s">
        <v>758</v>
      </c>
      <c r="F279" s="8" t="s">
        <v>759</v>
      </c>
      <c r="G279" s="19"/>
      <c r="H279" s="8">
        <v>36.299999999999997</v>
      </c>
      <c r="I279" s="8">
        <v>29.2</v>
      </c>
      <c r="J279" s="8">
        <v>34.5</v>
      </c>
      <c r="K279" s="8">
        <v>65.5</v>
      </c>
      <c r="L279" s="8">
        <v>63.7</v>
      </c>
      <c r="M279" s="8">
        <v>70.8</v>
      </c>
      <c r="N279" s="8">
        <v>25.6</v>
      </c>
      <c r="O279" s="8">
        <v>44.2</v>
      </c>
      <c r="P279" s="8">
        <v>30.2</v>
      </c>
      <c r="Q279" s="8">
        <v>68.7</v>
      </c>
      <c r="R279" s="8">
        <v>74.7</v>
      </c>
      <c r="S279" s="8">
        <v>48.4</v>
      </c>
      <c r="T279" s="8">
        <v>51.6</v>
      </c>
      <c r="U279" s="8">
        <v>57</v>
      </c>
      <c r="V279" s="8">
        <v>54.5</v>
      </c>
      <c r="W279" s="8">
        <v>45.5</v>
      </c>
      <c r="X279" t="str">
        <f>VLOOKUP(E279,'Transform table'!A:B,2,0)</f>
        <v>Brooklyn FC</v>
      </c>
      <c r="Y279" t="str">
        <f>VLOOKUP(F279,'Transform table'!A:B,2,0)</f>
        <v>San Antonio FC</v>
      </c>
      <c r="Z279" t="str">
        <f t="shared" si="4"/>
        <v>25/07/2026Brooklyn FCSan Antonio FC</v>
      </c>
      <c r="AA279" t="str">
        <f>VLOOKUP($Z279,'oddspedia-matches'!$A:$AD,AA$2,0)</f>
        <v>0 - 1</v>
      </c>
      <c r="AB279" t="str">
        <f>VLOOKUP($Z279,'oddspedia-matches'!$A:$AD,AB$2,0)</f>
        <v>Red</v>
      </c>
      <c r="AC279" t="str">
        <f>VLOOKUP($Z279,'oddspedia-matches'!$A:$AD,AC$2,0)</f>
        <v>Red</v>
      </c>
      <c r="AD279" t="str">
        <f>VLOOKUP($Z279,'oddspedia-matches'!$A:$AD,AD$2,0)</f>
        <v>Green</v>
      </c>
      <c r="AE279" t="str">
        <f>VLOOKUP($Z279,'oddspedia-matches'!$A:$AD,AE$2,0)</f>
        <v>Red</v>
      </c>
      <c r="AF279" t="str">
        <f>VLOOKUP($Z279,'oddspedia-matches'!$A:$AD,AF$2,0)</f>
        <v>Green</v>
      </c>
      <c r="AG279" t="str">
        <f>VLOOKUP($Z279,'oddspedia-matches'!$A:$AD,AG$2,0)</f>
        <v>Green</v>
      </c>
      <c r="AH279" t="str">
        <f>VLOOKUP($Z279,'oddspedia-matches'!$A:$AD,AH$2,0)</f>
        <v>Red</v>
      </c>
      <c r="AI279" t="str">
        <f>VLOOKUP($Z279,'oddspedia-matches'!$A:$AD,AI$2,0)</f>
        <v>Red</v>
      </c>
      <c r="AJ279" t="str">
        <f>VLOOKUP($Z279,'oddspedia-matches'!$A:$AD,AJ$2,0)</f>
        <v>Green</v>
      </c>
      <c r="AK279" t="str">
        <f>VLOOKUP($Z279,'oddspedia-matches'!$A:$AD,AK$2,0)</f>
        <v>Green</v>
      </c>
      <c r="AL279" t="str">
        <f>VLOOKUP($Z279,'oddspedia-matches'!$A:$AD,AL$2,0)</f>
        <v>Red</v>
      </c>
      <c r="AM279" t="str">
        <f>VLOOKUP($Z279,'oddspedia-matches'!$A:$AD,AM$2,0)</f>
        <v>Red</v>
      </c>
      <c r="AN279" t="str">
        <f>VLOOKUP($Z279,'oddspedia-matches'!$A:$AD,AN$2,0)</f>
        <v>Green</v>
      </c>
      <c r="AO279" t="str">
        <f>VLOOKUP($Z279,'oddspedia-matches'!$A:$AD,AO$2,0)</f>
        <v>Green</v>
      </c>
      <c r="AP279" t="str">
        <f>VLOOKUP($Z279,'oddspedia-matches'!$A:$AD,AP$2,0)</f>
        <v>Red</v>
      </c>
      <c r="AQ279" t="str">
        <f>VLOOKUP($Z279,'oddspedia-matches'!$A:$AD,AQ$2,0)</f>
        <v>Green</v>
      </c>
    </row>
    <row r="280" spans="2:43" x14ac:dyDescent="0.25">
      <c r="B280" s="9" t="s">
        <v>467</v>
      </c>
      <c r="C280" s="7" t="s">
        <v>490</v>
      </c>
      <c r="D280" s="20">
        <v>0.83333333333333337</v>
      </c>
      <c r="E280" s="7" t="s">
        <v>760</v>
      </c>
      <c r="F280" s="7" t="s">
        <v>761</v>
      </c>
      <c r="G280" s="21"/>
      <c r="H280" s="7">
        <v>52.5</v>
      </c>
      <c r="I280" s="7">
        <v>26</v>
      </c>
      <c r="J280" s="7">
        <v>21.5</v>
      </c>
      <c r="K280" s="7">
        <v>78.5</v>
      </c>
      <c r="L280" s="7">
        <v>47.5</v>
      </c>
      <c r="M280" s="7">
        <v>74</v>
      </c>
      <c r="N280" s="7">
        <v>35.9</v>
      </c>
      <c r="O280" s="7">
        <v>42.4</v>
      </c>
      <c r="P280" s="7">
        <v>21.7</v>
      </c>
      <c r="Q280" s="7">
        <v>70.5</v>
      </c>
      <c r="R280" s="7">
        <v>78.900000000000006</v>
      </c>
      <c r="S280" s="7">
        <v>54.3</v>
      </c>
      <c r="T280" s="7">
        <v>45.7</v>
      </c>
      <c r="U280" s="7">
        <v>52.4</v>
      </c>
      <c r="V280" s="7">
        <v>55.9</v>
      </c>
      <c r="W280" s="7">
        <v>44.1</v>
      </c>
      <c r="X280" t="str">
        <f>VLOOKUP(E280,'Transform table'!A:B,2,0)</f>
        <v>Detroit City FC</v>
      </c>
      <c r="Y280" t="str">
        <f>VLOOKUP(F280,'Transform table'!A:B,2,0)</f>
        <v>Las Vegas Lights</v>
      </c>
      <c r="Z280" t="str">
        <f t="shared" si="4"/>
        <v>25/07/2026Detroit City FCLas Vegas Lights</v>
      </c>
      <c r="AA280" t="str">
        <f>VLOOKUP($Z280,'oddspedia-matches'!$A:$AD,AA$2,0)</f>
        <v>0 - 1</v>
      </c>
      <c r="AB280" t="str">
        <f>VLOOKUP($Z280,'oddspedia-matches'!$A:$AD,AB$2,0)</f>
        <v>Red</v>
      </c>
      <c r="AC280" t="str">
        <f>VLOOKUP($Z280,'oddspedia-matches'!$A:$AD,AC$2,0)</f>
        <v>Red</v>
      </c>
      <c r="AD280" t="str">
        <f>VLOOKUP($Z280,'oddspedia-matches'!$A:$AD,AD$2,0)</f>
        <v>Green</v>
      </c>
      <c r="AE280" t="str">
        <f>VLOOKUP($Z280,'oddspedia-matches'!$A:$AD,AE$2,0)</f>
        <v>Red</v>
      </c>
      <c r="AF280" t="str">
        <f>VLOOKUP($Z280,'oddspedia-matches'!$A:$AD,AF$2,0)</f>
        <v>Green</v>
      </c>
      <c r="AG280" t="str">
        <f>VLOOKUP($Z280,'oddspedia-matches'!$A:$AD,AG$2,0)</f>
        <v>Green</v>
      </c>
      <c r="AH280" t="str">
        <f>VLOOKUP($Z280,'oddspedia-matches'!$A:$AD,AH$2,0)</f>
        <v>Red</v>
      </c>
      <c r="AI280" t="str">
        <f>VLOOKUP($Z280,'oddspedia-matches'!$A:$AD,AI$2,0)</f>
        <v>Red</v>
      </c>
      <c r="AJ280" t="str">
        <f>VLOOKUP($Z280,'oddspedia-matches'!$A:$AD,AJ$2,0)</f>
        <v>Green</v>
      </c>
      <c r="AK280" t="str">
        <f>VLOOKUP($Z280,'oddspedia-matches'!$A:$AD,AK$2,0)</f>
        <v>Green</v>
      </c>
      <c r="AL280" t="str">
        <f>VLOOKUP($Z280,'oddspedia-matches'!$A:$AD,AL$2,0)</f>
        <v>Red</v>
      </c>
      <c r="AM280" t="str">
        <f>VLOOKUP($Z280,'oddspedia-matches'!$A:$AD,AM$2,0)</f>
        <v>Red</v>
      </c>
      <c r="AN280" t="str">
        <f>VLOOKUP($Z280,'oddspedia-matches'!$A:$AD,AN$2,0)</f>
        <v>Green</v>
      </c>
      <c r="AO280" t="str">
        <f>VLOOKUP($Z280,'oddspedia-matches'!$A:$AD,AO$2,0)</f>
        <v>Green</v>
      </c>
      <c r="AP280" t="str">
        <f>VLOOKUP($Z280,'oddspedia-matches'!$A:$AD,AP$2,0)</f>
        <v>Red</v>
      </c>
      <c r="AQ280" t="str">
        <f>VLOOKUP($Z280,'oddspedia-matches'!$A:$AD,AQ$2,0)</f>
        <v>Green</v>
      </c>
    </row>
    <row r="281" spans="2:43" x14ac:dyDescent="0.25">
      <c r="B281" s="17" t="s">
        <v>467</v>
      </c>
      <c r="C281" s="8" t="s">
        <v>490</v>
      </c>
      <c r="D281" s="18">
        <v>0.83333333333333337</v>
      </c>
      <c r="E281" s="8" t="s">
        <v>762</v>
      </c>
      <c r="F281" s="8" t="s">
        <v>763</v>
      </c>
      <c r="G281" s="19"/>
      <c r="H281" s="8">
        <v>54.9</v>
      </c>
      <c r="I281" s="8">
        <v>25.8</v>
      </c>
      <c r="J281" s="8">
        <v>19.3</v>
      </c>
      <c r="K281" s="8">
        <v>80.7</v>
      </c>
      <c r="L281" s="8">
        <v>45.1</v>
      </c>
      <c r="M281" s="8">
        <v>74.2</v>
      </c>
      <c r="N281" s="8">
        <v>37.5</v>
      </c>
      <c r="O281" s="8">
        <v>48.1</v>
      </c>
      <c r="P281" s="8">
        <v>14.4</v>
      </c>
      <c r="Q281" s="8">
        <v>60.4</v>
      </c>
      <c r="R281" s="8">
        <v>77.400000000000006</v>
      </c>
      <c r="S281" s="8">
        <v>52.2</v>
      </c>
      <c r="T281" s="8">
        <v>47.8</v>
      </c>
      <c r="U281" s="8">
        <v>54.9</v>
      </c>
      <c r="V281" s="8">
        <v>53.1</v>
      </c>
      <c r="W281" s="8">
        <v>46.9</v>
      </c>
      <c r="X281" t="str">
        <f>VLOOKUP(E281,'Transform table'!A:B,2,0)</f>
        <v>Indy Eleven</v>
      </c>
      <c r="Y281" t="str">
        <f>VLOOKUP(F281,'Transform table'!A:B,2,0)</f>
        <v>Loudoun United</v>
      </c>
      <c r="Z281" t="str">
        <f t="shared" si="4"/>
        <v>25/07/2026Indy ElevenLoudoun United</v>
      </c>
      <c r="AA281" t="str">
        <f>VLOOKUP($Z281,'oddspedia-matches'!$A:$AD,AA$2,0)</f>
        <v>0 - 1</v>
      </c>
      <c r="AB281" t="str">
        <f>VLOOKUP($Z281,'oddspedia-matches'!$A:$AD,AB$2,0)</f>
        <v>Red</v>
      </c>
      <c r="AC281" t="str">
        <f>VLOOKUP($Z281,'oddspedia-matches'!$A:$AD,AC$2,0)</f>
        <v>Red</v>
      </c>
      <c r="AD281" t="str">
        <f>VLOOKUP($Z281,'oddspedia-matches'!$A:$AD,AD$2,0)</f>
        <v>Green</v>
      </c>
      <c r="AE281" t="str">
        <f>VLOOKUP($Z281,'oddspedia-matches'!$A:$AD,AE$2,0)</f>
        <v>Red</v>
      </c>
      <c r="AF281" t="str">
        <f>VLOOKUP($Z281,'oddspedia-matches'!$A:$AD,AF$2,0)</f>
        <v>Green</v>
      </c>
      <c r="AG281" t="str">
        <f>VLOOKUP($Z281,'oddspedia-matches'!$A:$AD,AG$2,0)</f>
        <v>Green</v>
      </c>
      <c r="AH281" t="str">
        <f>VLOOKUP($Z281,'oddspedia-matches'!$A:$AD,AH$2,0)</f>
        <v>Red</v>
      </c>
      <c r="AI281" t="str">
        <f>VLOOKUP($Z281,'oddspedia-matches'!$A:$AD,AI$2,0)</f>
        <v>Green</v>
      </c>
      <c r="AJ281" t="str">
        <f>VLOOKUP($Z281,'oddspedia-matches'!$A:$AD,AJ$2,0)</f>
        <v>Red</v>
      </c>
      <c r="AK281" t="str">
        <f>VLOOKUP($Z281,'oddspedia-matches'!$A:$AD,AK$2,0)</f>
        <v>Red</v>
      </c>
      <c r="AL281" t="str">
        <f>VLOOKUP($Z281,'oddspedia-matches'!$A:$AD,AL$2,0)</f>
        <v>Red</v>
      </c>
      <c r="AM281" t="str">
        <f>VLOOKUP($Z281,'oddspedia-matches'!$A:$AD,AM$2,0)</f>
        <v>Red</v>
      </c>
      <c r="AN281" t="str">
        <f>VLOOKUP($Z281,'oddspedia-matches'!$A:$AD,AN$2,0)</f>
        <v>Green</v>
      </c>
      <c r="AO281" t="str">
        <f>VLOOKUP($Z281,'oddspedia-matches'!$A:$AD,AO$2,0)</f>
        <v>Green</v>
      </c>
      <c r="AP281" t="str">
        <f>VLOOKUP($Z281,'oddspedia-matches'!$A:$AD,AP$2,0)</f>
        <v>Red</v>
      </c>
      <c r="AQ281" t="str">
        <f>VLOOKUP($Z281,'oddspedia-matches'!$A:$AD,AQ$2,0)</f>
        <v>Green</v>
      </c>
    </row>
    <row r="282" spans="2:43" x14ac:dyDescent="0.25">
      <c r="B282" s="9" t="s">
        <v>467</v>
      </c>
      <c r="C282" s="7" t="s">
        <v>490</v>
      </c>
      <c r="D282" s="20">
        <v>0.83333333333333337</v>
      </c>
      <c r="E282" s="7" t="s">
        <v>82</v>
      </c>
      <c r="F282" s="7" t="s">
        <v>764</v>
      </c>
      <c r="G282" s="21"/>
      <c r="H282" s="7">
        <v>31.2</v>
      </c>
      <c r="I282" s="7">
        <v>29.8</v>
      </c>
      <c r="J282" s="7">
        <v>39</v>
      </c>
      <c r="K282" s="7">
        <v>61</v>
      </c>
      <c r="L282" s="7">
        <v>68.8</v>
      </c>
      <c r="M282" s="7">
        <v>70.2</v>
      </c>
      <c r="N282" s="7">
        <v>24</v>
      </c>
      <c r="O282" s="7">
        <v>46.4</v>
      </c>
      <c r="P282" s="7">
        <v>29.6</v>
      </c>
      <c r="Q282" s="7">
        <v>65.400000000000006</v>
      </c>
      <c r="R282" s="7">
        <v>73.2</v>
      </c>
      <c r="S282" s="7">
        <v>46.5</v>
      </c>
      <c r="T282" s="7">
        <v>53.5</v>
      </c>
      <c r="U282" s="7">
        <v>59</v>
      </c>
      <c r="V282" s="7">
        <v>52.8</v>
      </c>
      <c r="W282" s="7">
        <v>47.2</v>
      </c>
      <c r="X282" t="str">
        <f>VLOOKUP(E282,'Transform table'!A:B,2,0)</f>
        <v>Miami FC</v>
      </c>
      <c r="Y282" t="str">
        <f>VLOOKUP(F282,'Transform table'!A:B,2,0)</f>
        <v>Tampa Bay Rowdies</v>
      </c>
      <c r="Z282" t="str">
        <f t="shared" si="4"/>
        <v>25/07/2026Miami FCTampa Bay Rowdies</v>
      </c>
      <c r="AA282" t="str">
        <f>VLOOKUP($Z282,'oddspedia-matches'!$A:$AD,AA$2,0)</f>
        <v>2 - 3</v>
      </c>
      <c r="AB282" t="str">
        <f>VLOOKUP($Z282,'oddspedia-matches'!$A:$AD,AB$2,0)</f>
        <v>Red</v>
      </c>
      <c r="AC282" t="str">
        <f>VLOOKUP($Z282,'oddspedia-matches'!$A:$AD,AC$2,0)</f>
        <v>Red</v>
      </c>
      <c r="AD282" t="str">
        <f>VLOOKUP($Z282,'oddspedia-matches'!$A:$AD,AD$2,0)</f>
        <v>Green</v>
      </c>
      <c r="AE282" t="str">
        <f>VLOOKUP($Z282,'oddspedia-matches'!$A:$AD,AE$2,0)</f>
        <v>Red</v>
      </c>
      <c r="AF282" t="str">
        <f>VLOOKUP($Z282,'oddspedia-matches'!$A:$AD,AF$2,0)</f>
        <v>Green</v>
      </c>
      <c r="AG282" t="str">
        <f>VLOOKUP($Z282,'oddspedia-matches'!$A:$AD,AG$2,0)</f>
        <v>Green</v>
      </c>
      <c r="AH282" t="str">
        <f>VLOOKUP($Z282,'oddspedia-matches'!$A:$AD,AH$2,0)</f>
        <v>Red</v>
      </c>
      <c r="AI282" t="str">
        <f>VLOOKUP($Z282,'oddspedia-matches'!$A:$AD,AI$2,0)</f>
        <v>Red</v>
      </c>
      <c r="AJ282" t="str">
        <f>VLOOKUP($Z282,'oddspedia-matches'!$A:$AD,AJ$2,0)</f>
        <v>Green</v>
      </c>
      <c r="AK282" t="str">
        <f>VLOOKUP($Z282,'oddspedia-matches'!$A:$AD,AK$2,0)</f>
        <v>Green</v>
      </c>
      <c r="AL282" t="str">
        <f>VLOOKUP($Z282,'oddspedia-matches'!$A:$AD,AL$2,0)</f>
        <v>Green</v>
      </c>
      <c r="AM282" t="str">
        <f>VLOOKUP($Z282,'oddspedia-matches'!$A:$AD,AM$2,0)</f>
        <v>Green</v>
      </c>
      <c r="AN282" t="str">
        <f>VLOOKUP($Z282,'oddspedia-matches'!$A:$AD,AN$2,0)</f>
        <v>Red</v>
      </c>
      <c r="AO282" t="str">
        <f>VLOOKUP($Z282,'oddspedia-matches'!$A:$AD,AO$2,0)</f>
        <v>Red</v>
      </c>
      <c r="AP282" t="str">
        <f>VLOOKUP($Z282,'oddspedia-matches'!$A:$AD,AP$2,0)</f>
        <v>Green</v>
      </c>
      <c r="AQ282" t="str">
        <f>VLOOKUP($Z282,'oddspedia-matches'!$A:$AD,AQ$2,0)</f>
        <v>Red</v>
      </c>
    </row>
    <row r="283" spans="2:43" x14ac:dyDescent="0.25">
      <c r="B283" s="17" t="s">
        <v>467</v>
      </c>
      <c r="C283" s="8" t="s">
        <v>490</v>
      </c>
      <c r="D283" s="18">
        <v>0.83333333333333337</v>
      </c>
      <c r="E283" s="8" t="s">
        <v>765</v>
      </c>
      <c r="F283" s="8" t="s">
        <v>766</v>
      </c>
      <c r="G283" s="19"/>
      <c r="H283" s="8">
        <v>39.700000000000003</v>
      </c>
      <c r="I283" s="8">
        <v>28.3</v>
      </c>
      <c r="J283" s="8">
        <v>32</v>
      </c>
      <c r="K283" s="8">
        <v>68</v>
      </c>
      <c r="L283" s="8">
        <v>60.3</v>
      </c>
      <c r="M283" s="8">
        <v>71.7</v>
      </c>
      <c r="N283" s="8">
        <v>27.1</v>
      </c>
      <c r="O283" s="8">
        <v>51.3</v>
      </c>
      <c r="P283" s="8">
        <v>21.6</v>
      </c>
      <c r="Q283" s="8">
        <v>57.8</v>
      </c>
      <c r="R283" s="8">
        <v>77.2</v>
      </c>
      <c r="S283" s="8">
        <v>51.7</v>
      </c>
      <c r="T283" s="8">
        <v>48.3</v>
      </c>
      <c r="U283" s="8">
        <v>53.9</v>
      </c>
      <c r="V283" s="8">
        <v>56.9</v>
      </c>
      <c r="W283" s="8">
        <v>43.1</v>
      </c>
      <c r="X283" t="str">
        <f>VLOOKUP(E283,'Transform table'!A:B,2,0)</f>
        <v>Pittsburgh Riverhounds</v>
      </c>
      <c r="Y283" t="str">
        <f>VLOOKUP(F283,'Transform table'!A:B,2,0)</f>
        <v>Rhode Island</v>
      </c>
      <c r="Z283" t="str">
        <f t="shared" si="4"/>
        <v>25/07/2026Pittsburgh RiverhoundsRhode Island</v>
      </c>
      <c r="AA283" t="str">
        <f>VLOOKUP($Z283,'oddspedia-matches'!$A:$AD,AA$2,0)</f>
        <v>0 - 1</v>
      </c>
      <c r="AB283" t="str">
        <f>VLOOKUP($Z283,'oddspedia-matches'!$A:$AD,AB$2,0)</f>
        <v>Red</v>
      </c>
      <c r="AC283" t="str">
        <f>VLOOKUP($Z283,'oddspedia-matches'!$A:$AD,AC$2,0)</f>
        <v>Red</v>
      </c>
      <c r="AD283" t="str">
        <f>VLOOKUP($Z283,'oddspedia-matches'!$A:$AD,AD$2,0)</f>
        <v>Green</v>
      </c>
      <c r="AE283" t="str">
        <f>VLOOKUP($Z283,'oddspedia-matches'!$A:$AD,AE$2,0)</f>
        <v>Red</v>
      </c>
      <c r="AF283" t="str">
        <f>VLOOKUP($Z283,'oddspedia-matches'!$A:$AD,AF$2,0)</f>
        <v>Green</v>
      </c>
      <c r="AG283" t="str">
        <f>VLOOKUP($Z283,'oddspedia-matches'!$A:$AD,AG$2,0)</f>
        <v>Green</v>
      </c>
      <c r="AH283" t="str">
        <f>VLOOKUP($Z283,'oddspedia-matches'!$A:$AD,AH$2,0)</f>
        <v>Red</v>
      </c>
      <c r="AI283" t="str">
        <f>VLOOKUP($Z283,'oddspedia-matches'!$A:$AD,AI$2,0)</f>
        <v>Green</v>
      </c>
      <c r="AJ283" t="str">
        <f>VLOOKUP($Z283,'oddspedia-matches'!$A:$AD,AJ$2,0)</f>
        <v>Red</v>
      </c>
      <c r="AK283" t="str">
        <f>VLOOKUP($Z283,'oddspedia-matches'!$A:$AD,AK$2,0)</f>
        <v>Red</v>
      </c>
      <c r="AL283" t="str">
        <f>VLOOKUP($Z283,'oddspedia-matches'!$A:$AD,AL$2,0)</f>
        <v>Red</v>
      </c>
      <c r="AM283" t="str">
        <f>VLOOKUP($Z283,'oddspedia-matches'!$A:$AD,AM$2,0)</f>
        <v>Red</v>
      </c>
      <c r="AN283" t="str">
        <f>VLOOKUP($Z283,'oddspedia-matches'!$A:$AD,AN$2,0)</f>
        <v>Green</v>
      </c>
      <c r="AO283" t="str">
        <f>VLOOKUP($Z283,'oddspedia-matches'!$A:$AD,AO$2,0)</f>
        <v>Green</v>
      </c>
      <c r="AP283" t="str">
        <f>VLOOKUP($Z283,'oddspedia-matches'!$A:$AD,AP$2,0)</f>
        <v>Red</v>
      </c>
      <c r="AQ283" t="str">
        <f>VLOOKUP($Z283,'oddspedia-matches'!$A:$AD,AQ$2,0)</f>
        <v>Green</v>
      </c>
    </row>
    <row r="284" spans="2:43" x14ac:dyDescent="0.25">
      <c r="B284" s="9" t="s">
        <v>466</v>
      </c>
      <c r="C284" s="7" t="s">
        <v>490</v>
      </c>
      <c r="D284" s="20">
        <v>0.83333333333333337</v>
      </c>
      <c r="E284" s="7" t="s">
        <v>767</v>
      </c>
      <c r="F284" s="7" t="s">
        <v>768</v>
      </c>
      <c r="G284" s="21"/>
      <c r="H284" s="7">
        <v>48.6</v>
      </c>
      <c r="I284" s="7">
        <v>26.5</v>
      </c>
      <c r="J284" s="7">
        <v>24.9</v>
      </c>
      <c r="K284" s="7">
        <v>75.099999999999994</v>
      </c>
      <c r="L284" s="7">
        <v>51.4</v>
      </c>
      <c r="M284" s="7">
        <v>73.5</v>
      </c>
      <c r="N284" s="7">
        <v>39.700000000000003</v>
      </c>
      <c r="O284" s="7">
        <v>41.8</v>
      </c>
      <c r="P284" s="7">
        <v>18.5</v>
      </c>
      <c r="Q284" s="7">
        <v>70.5</v>
      </c>
      <c r="R284" s="7">
        <v>79.8</v>
      </c>
      <c r="S284" s="7">
        <v>55.6</v>
      </c>
      <c r="T284" s="7">
        <v>44.4</v>
      </c>
      <c r="U284" s="7">
        <v>50.6</v>
      </c>
      <c r="V284" s="7">
        <v>58.3</v>
      </c>
      <c r="W284" s="7">
        <v>41.7</v>
      </c>
      <c r="X284" t="str">
        <f>VLOOKUP(E284,'Transform table'!A:B,2,0)</f>
        <v>Chattanooga FC</v>
      </c>
      <c r="Y284" t="str">
        <f>VLOOKUP(F284,'Transform table'!A:B,2,0)</f>
        <v>Philadelphia Union II</v>
      </c>
      <c r="Z284" t="str">
        <f t="shared" si="4"/>
        <v>25/07/2026Chattanooga FCPhiladelphia Union II</v>
      </c>
      <c r="AA284" t="str">
        <f>VLOOKUP($Z284,'oddspedia-matches'!$A:$AD,AA$2,0)</f>
        <v>4 - 0</v>
      </c>
      <c r="AB284" t="str">
        <f>VLOOKUP($Z284,'oddspedia-matches'!$A:$AD,AB$2,0)</f>
        <v>Green</v>
      </c>
      <c r="AC284" t="str">
        <f>VLOOKUP($Z284,'oddspedia-matches'!$A:$AD,AC$2,0)</f>
        <v>Red</v>
      </c>
      <c r="AD284" t="str">
        <f>VLOOKUP($Z284,'oddspedia-matches'!$A:$AD,AD$2,0)</f>
        <v>Red</v>
      </c>
      <c r="AE284" t="str">
        <f>VLOOKUP($Z284,'oddspedia-matches'!$A:$AD,AE$2,0)</f>
        <v>Green</v>
      </c>
      <c r="AF284" t="str">
        <f>VLOOKUP($Z284,'oddspedia-matches'!$A:$AD,AF$2,0)</f>
        <v>Red</v>
      </c>
      <c r="AG284" t="str">
        <f>VLOOKUP($Z284,'oddspedia-matches'!$A:$AD,AG$2,0)</f>
        <v>Green</v>
      </c>
      <c r="AH284" t="str">
        <f>VLOOKUP($Z284,'oddspedia-matches'!$A:$AD,AH$2,0)</f>
        <v>Green</v>
      </c>
      <c r="AI284" t="str">
        <f>VLOOKUP($Z284,'oddspedia-matches'!$A:$AD,AI$2,0)</f>
        <v>Red</v>
      </c>
      <c r="AJ284" t="str">
        <f>VLOOKUP($Z284,'oddspedia-matches'!$A:$AD,AJ$2,0)</f>
        <v>Red</v>
      </c>
      <c r="AK284" t="str">
        <f>VLOOKUP($Z284,'oddspedia-matches'!$A:$AD,AK$2,0)</f>
        <v>Green</v>
      </c>
      <c r="AL284" t="str">
        <f>VLOOKUP($Z284,'oddspedia-matches'!$A:$AD,AL$2,0)</f>
        <v>Green</v>
      </c>
      <c r="AM284" t="str">
        <f>VLOOKUP($Z284,'oddspedia-matches'!$A:$AD,AM$2,0)</f>
        <v>Green</v>
      </c>
      <c r="AN284" t="str">
        <f>VLOOKUP($Z284,'oddspedia-matches'!$A:$AD,AN$2,0)</f>
        <v>Red</v>
      </c>
      <c r="AO284" t="str">
        <f>VLOOKUP($Z284,'oddspedia-matches'!$A:$AD,AO$2,0)</f>
        <v>Red</v>
      </c>
      <c r="AP284" t="str">
        <f>VLOOKUP($Z284,'oddspedia-matches'!$A:$AD,AP$2,0)</f>
        <v>Red</v>
      </c>
      <c r="AQ284" t="str">
        <f>VLOOKUP($Z284,'oddspedia-matches'!$A:$AD,AQ$2,0)</f>
        <v>Green</v>
      </c>
    </row>
    <row r="285" spans="2:43" x14ac:dyDescent="0.25">
      <c r="B285" s="17" t="s">
        <v>466</v>
      </c>
      <c r="C285" s="8" t="s">
        <v>490</v>
      </c>
      <c r="D285" s="18">
        <v>0.83333333333333337</v>
      </c>
      <c r="E285" s="8" t="s">
        <v>769</v>
      </c>
      <c r="F285" s="8" t="s">
        <v>770</v>
      </c>
      <c r="G285" s="19"/>
      <c r="H285" s="8">
        <v>37.6</v>
      </c>
      <c r="I285" s="8">
        <v>26.7</v>
      </c>
      <c r="J285" s="8">
        <v>35.700000000000003</v>
      </c>
      <c r="K285" s="8">
        <v>64.3</v>
      </c>
      <c r="L285" s="8">
        <v>62.4</v>
      </c>
      <c r="M285" s="8">
        <v>73.3</v>
      </c>
      <c r="N285" s="8">
        <v>22.8</v>
      </c>
      <c r="O285" s="8">
        <v>41.9</v>
      </c>
      <c r="P285" s="8">
        <v>35.299999999999997</v>
      </c>
      <c r="Q285" s="8">
        <v>72</v>
      </c>
      <c r="R285" s="8">
        <v>84</v>
      </c>
      <c r="S285" s="8">
        <v>62.1</v>
      </c>
      <c r="T285" s="8">
        <v>37.9</v>
      </c>
      <c r="U285" s="8">
        <v>43.5</v>
      </c>
      <c r="V285" s="8">
        <v>65.099999999999994</v>
      </c>
      <c r="W285" s="8">
        <v>34.9</v>
      </c>
      <c r="X285" t="str">
        <f>VLOOKUP(E285,'Transform table'!A:B,2,0)</f>
        <v>L.A Galaxy II</v>
      </c>
      <c r="Y285" t="str">
        <f>VLOOKUP(F285,'Transform table'!A:B,2,0)</f>
        <v>The Town</v>
      </c>
      <c r="Z285" t="str">
        <f t="shared" si="4"/>
        <v>25/07/2026L.A Galaxy IIThe Town</v>
      </c>
      <c r="AA285" t="str">
        <f>VLOOKUP($Z285,'oddspedia-matches'!$A:$AD,AA$2,0)</f>
        <v>3 - 0</v>
      </c>
      <c r="AB285" t="str">
        <f>VLOOKUP($Z285,'oddspedia-matches'!$A:$AD,AB$2,0)</f>
        <v>Green</v>
      </c>
      <c r="AC285" t="str">
        <f>VLOOKUP($Z285,'oddspedia-matches'!$A:$AD,AC$2,0)</f>
        <v>Red</v>
      </c>
      <c r="AD285" t="str">
        <f>VLOOKUP($Z285,'oddspedia-matches'!$A:$AD,AD$2,0)</f>
        <v>Red</v>
      </c>
      <c r="AE285" t="str">
        <f>VLOOKUP($Z285,'oddspedia-matches'!$A:$AD,AE$2,0)</f>
        <v>Green</v>
      </c>
      <c r="AF285" t="str">
        <f>VLOOKUP($Z285,'oddspedia-matches'!$A:$AD,AF$2,0)</f>
        <v>Red</v>
      </c>
      <c r="AG285" t="str">
        <f>VLOOKUP($Z285,'oddspedia-matches'!$A:$AD,AG$2,0)</f>
        <v>Green</v>
      </c>
      <c r="AH285" t="str">
        <f>VLOOKUP($Z285,'oddspedia-matches'!$A:$AD,AH$2,0)</f>
        <v>Red</v>
      </c>
      <c r="AI285" t="str">
        <f>VLOOKUP($Z285,'oddspedia-matches'!$A:$AD,AI$2,0)</f>
        <v>Green</v>
      </c>
      <c r="AJ285" t="str">
        <f>VLOOKUP($Z285,'oddspedia-matches'!$A:$AD,AJ$2,0)</f>
        <v>Red</v>
      </c>
      <c r="AK285" t="str">
        <f>VLOOKUP($Z285,'oddspedia-matches'!$A:$AD,AK$2,0)</f>
        <v>Red</v>
      </c>
      <c r="AL285" t="str">
        <f>VLOOKUP($Z285,'oddspedia-matches'!$A:$AD,AL$2,0)</f>
        <v>Green</v>
      </c>
      <c r="AM285" t="str">
        <f>VLOOKUP($Z285,'oddspedia-matches'!$A:$AD,AM$2,0)</f>
        <v>Green</v>
      </c>
      <c r="AN285" t="str">
        <f>VLOOKUP($Z285,'oddspedia-matches'!$A:$AD,AN$2,0)</f>
        <v>Red</v>
      </c>
      <c r="AO285" t="str">
        <f>VLOOKUP($Z285,'oddspedia-matches'!$A:$AD,AO$2,0)</f>
        <v>Green</v>
      </c>
      <c r="AP285" t="str">
        <f>VLOOKUP($Z285,'oddspedia-matches'!$A:$AD,AP$2,0)</f>
        <v>Red</v>
      </c>
      <c r="AQ285" t="str">
        <f>VLOOKUP($Z285,'oddspedia-matches'!$A:$AD,AQ$2,0)</f>
        <v>Green</v>
      </c>
    </row>
    <row r="286" spans="2:43" x14ac:dyDescent="0.25">
      <c r="B286" s="9" t="s">
        <v>487</v>
      </c>
      <c r="C286" s="7" t="s">
        <v>490</v>
      </c>
      <c r="D286" s="20">
        <v>0.84027777777777779</v>
      </c>
      <c r="E286" s="7" t="s">
        <v>771</v>
      </c>
      <c r="F286" s="7" t="s">
        <v>772</v>
      </c>
      <c r="G286" s="21"/>
      <c r="H286" s="7">
        <v>44.2</v>
      </c>
      <c r="I286" s="7">
        <v>28.7</v>
      </c>
      <c r="J286" s="7">
        <v>27.2</v>
      </c>
      <c r="K286" s="7">
        <v>72.8</v>
      </c>
      <c r="L286" s="7">
        <v>55.8</v>
      </c>
      <c r="M286" s="7">
        <v>71.3</v>
      </c>
      <c r="N286" s="7">
        <v>32.5</v>
      </c>
      <c r="O286" s="7">
        <v>44.7</v>
      </c>
      <c r="P286" s="7">
        <v>22.8</v>
      </c>
      <c r="Q286" s="7">
        <v>67.400000000000006</v>
      </c>
      <c r="R286" s="7">
        <v>74</v>
      </c>
      <c r="S286" s="7">
        <v>47.5</v>
      </c>
      <c r="T286" s="7">
        <v>52.5</v>
      </c>
      <c r="U286" s="7">
        <v>58.3</v>
      </c>
      <c r="V286" s="7">
        <v>52.8</v>
      </c>
      <c r="W286" s="7">
        <v>47.2</v>
      </c>
      <c r="X286" t="str">
        <f>VLOOKUP(E286,'Transform table'!A:B,2,0)</f>
        <v>Millonarios FC</v>
      </c>
      <c r="Y286" t="str">
        <f>VLOOKUP(F286,'Transform table'!A:B,2,0)</f>
        <v>Atletico Bucaramanga</v>
      </c>
      <c r="Z286" t="str">
        <f t="shared" si="4"/>
        <v>25/07/2026Millonarios FCAtletico Bucaramanga</v>
      </c>
      <c r="AA286" t="str">
        <f>VLOOKUP($Z286,'oddspedia-matches'!$A:$AD,AA$2,0)</f>
        <v>0 - 1</v>
      </c>
      <c r="AB286" t="str">
        <f>VLOOKUP($Z286,'oddspedia-matches'!$A:$AD,AB$2,0)</f>
        <v>Red</v>
      </c>
      <c r="AC286" t="str">
        <f>VLOOKUP($Z286,'oddspedia-matches'!$A:$AD,AC$2,0)</f>
        <v>Red</v>
      </c>
      <c r="AD286" t="str">
        <f>VLOOKUP($Z286,'oddspedia-matches'!$A:$AD,AD$2,0)</f>
        <v>Green</v>
      </c>
      <c r="AE286" t="str">
        <f>VLOOKUP($Z286,'oddspedia-matches'!$A:$AD,AE$2,0)</f>
        <v>Red</v>
      </c>
      <c r="AF286" t="str">
        <f>VLOOKUP($Z286,'oddspedia-matches'!$A:$AD,AF$2,0)</f>
        <v>Green</v>
      </c>
      <c r="AG286" t="str">
        <f>VLOOKUP($Z286,'oddspedia-matches'!$A:$AD,AG$2,0)</f>
        <v>Green</v>
      </c>
      <c r="AH286" t="str">
        <f>VLOOKUP($Z286,'oddspedia-matches'!$A:$AD,AH$2,0)</f>
        <v>Red</v>
      </c>
      <c r="AI286" t="str">
        <f>VLOOKUP($Z286,'oddspedia-matches'!$A:$AD,AI$2,0)</f>
        <v>Green</v>
      </c>
      <c r="AJ286" t="str">
        <f>VLOOKUP($Z286,'oddspedia-matches'!$A:$AD,AJ$2,0)</f>
        <v>Red</v>
      </c>
      <c r="AK286" t="str">
        <f>VLOOKUP($Z286,'oddspedia-matches'!$A:$AD,AK$2,0)</f>
        <v>Red</v>
      </c>
      <c r="AL286" t="str">
        <f>VLOOKUP($Z286,'oddspedia-matches'!$A:$AD,AL$2,0)</f>
        <v>Red</v>
      </c>
      <c r="AM286" t="str">
        <f>VLOOKUP($Z286,'oddspedia-matches'!$A:$AD,AM$2,0)</f>
        <v>Red</v>
      </c>
      <c r="AN286" t="str">
        <f>VLOOKUP($Z286,'oddspedia-matches'!$A:$AD,AN$2,0)</f>
        <v>Green</v>
      </c>
      <c r="AO286" t="str">
        <f>VLOOKUP($Z286,'oddspedia-matches'!$A:$AD,AO$2,0)</f>
        <v>Green</v>
      </c>
      <c r="AP286" t="str">
        <f>VLOOKUP($Z286,'oddspedia-matches'!$A:$AD,AP$2,0)</f>
        <v>Red</v>
      </c>
      <c r="AQ286" t="str">
        <f>VLOOKUP($Z286,'oddspedia-matches'!$A:$AD,AQ$2,0)</f>
        <v>Green</v>
      </c>
    </row>
    <row r="287" spans="2:43" x14ac:dyDescent="0.25">
      <c r="B287" s="17" t="s">
        <v>489</v>
      </c>
      <c r="C287" s="8" t="s">
        <v>490</v>
      </c>
      <c r="D287" s="18">
        <v>0.84375</v>
      </c>
      <c r="E287" s="8" t="s">
        <v>773</v>
      </c>
      <c r="F287" s="8" t="s">
        <v>774</v>
      </c>
      <c r="G287" s="19"/>
      <c r="H287" s="8">
        <v>42.5</v>
      </c>
      <c r="I287" s="8">
        <v>27.7</v>
      </c>
      <c r="J287" s="8">
        <v>29.9</v>
      </c>
      <c r="K287" s="8">
        <v>70.099999999999994</v>
      </c>
      <c r="L287" s="8">
        <v>57.5</v>
      </c>
      <c r="M287" s="8">
        <v>72.3</v>
      </c>
      <c r="N287" s="8">
        <v>42.5</v>
      </c>
      <c r="O287" s="8">
        <v>41.6</v>
      </c>
      <c r="P287" s="8">
        <v>15.9</v>
      </c>
      <c r="Q287" s="8">
        <v>69.599999999999994</v>
      </c>
      <c r="R287" s="8">
        <v>78.7</v>
      </c>
      <c r="S287" s="8">
        <v>53.9</v>
      </c>
      <c r="T287" s="8">
        <v>46.1</v>
      </c>
      <c r="U287" s="8">
        <v>51.8</v>
      </c>
      <c r="V287" s="8">
        <v>58.3</v>
      </c>
      <c r="W287" s="8">
        <v>41.7</v>
      </c>
      <c r="X287" t="str">
        <f>VLOOKUP(E287,'Transform table'!A:B,2,0)</f>
        <v>Alianza</v>
      </c>
      <c r="Y287" t="str">
        <f>VLOOKUP(F287,'Transform table'!A:B,2,0)</f>
        <v>UMECIT</v>
      </c>
      <c r="Z287" t="str">
        <f t="shared" si="4"/>
        <v>25/07/2026AlianzaUMECIT</v>
      </c>
      <c r="AA287" t="str">
        <f>VLOOKUP($Z287,'oddspedia-matches'!$A:$AD,AA$2,0)</f>
        <v>0 - 0</v>
      </c>
      <c r="AB287" t="str">
        <f>VLOOKUP($Z287,'oddspedia-matches'!$A:$AD,AB$2,0)</f>
        <v>Red</v>
      </c>
      <c r="AC287" t="str">
        <f>VLOOKUP($Z287,'oddspedia-matches'!$A:$AD,AC$2,0)</f>
        <v>Green</v>
      </c>
      <c r="AD287" t="str">
        <f>VLOOKUP($Z287,'oddspedia-matches'!$A:$AD,AD$2,0)</f>
        <v>Red</v>
      </c>
      <c r="AE287" t="str">
        <f>VLOOKUP($Z287,'oddspedia-matches'!$A:$AD,AE$2,0)</f>
        <v>Green</v>
      </c>
      <c r="AF287" t="str">
        <f>VLOOKUP($Z287,'oddspedia-matches'!$A:$AD,AF$2,0)</f>
        <v>Green</v>
      </c>
      <c r="AG287" t="str">
        <f>VLOOKUP($Z287,'oddspedia-matches'!$A:$AD,AG$2,0)</f>
        <v>Red</v>
      </c>
      <c r="AH287" t="str">
        <f>VLOOKUP($Z287,'oddspedia-matches'!$A:$AD,AH$2,0)</f>
        <v>Red</v>
      </c>
      <c r="AI287" t="str">
        <f>VLOOKUP($Z287,'oddspedia-matches'!$A:$AD,AI$2,0)</f>
        <v>Green</v>
      </c>
      <c r="AJ287" t="str">
        <f>VLOOKUP($Z287,'oddspedia-matches'!$A:$AD,AJ$2,0)</f>
        <v>Red</v>
      </c>
      <c r="AK287" t="str">
        <f>VLOOKUP($Z287,'oddspedia-matches'!$A:$AD,AK$2,0)</f>
        <v>Red</v>
      </c>
      <c r="AL287" t="str">
        <f>VLOOKUP($Z287,'oddspedia-matches'!$A:$AD,AL$2,0)</f>
        <v>Red</v>
      </c>
      <c r="AM287" t="str">
        <f>VLOOKUP($Z287,'oddspedia-matches'!$A:$AD,AM$2,0)</f>
        <v>Red</v>
      </c>
      <c r="AN287" t="str">
        <f>VLOOKUP($Z287,'oddspedia-matches'!$A:$AD,AN$2,0)</f>
        <v>Green</v>
      </c>
      <c r="AO287" t="str">
        <f>VLOOKUP($Z287,'oddspedia-matches'!$A:$AD,AO$2,0)</f>
        <v>Green</v>
      </c>
      <c r="AP287" t="str">
        <f>VLOOKUP($Z287,'oddspedia-matches'!$A:$AD,AP$2,0)</f>
        <v>Red</v>
      </c>
      <c r="AQ287" t="str">
        <f>VLOOKUP($Z287,'oddspedia-matches'!$A:$AD,AQ$2,0)</f>
        <v>Green</v>
      </c>
    </row>
    <row r="288" spans="2:43" x14ac:dyDescent="0.25">
      <c r="B288" s="9" t="s">
        <v>457</v>
      </c>
      <c r="C288" s="7" t="s">
        <v>490</v>
      </c>
      <c r="D288" s="20">
        <v>0.85416666666666663</v>
      </c>
      <c r="E288" s="7" t="s">
        <v>236</v>
      </c>
      <c r="F288" s="7" t="s">
        <v>775</v>
      </c>
      <c r="G288" s="21"/>
      <c r="H288" s="7">
        <v>44.1</v>
      </c>
      <c r="I288" s="7">
        <v>27.1</v>
      </c>
      <c r="J288" s="7">
        <v>28.8</v>
      </c>
      <c r="K288" s="7">
        <v>71.2</v>
      </c>
      <c r="L288" s="7">
        <v>55.9</v>
      </c>
      <c r="M288" s="7">
        <v>72.900000000000006</v>
      </c>
      <c r="N288" s="7">
        <v>32</v>
      </c>
      <c r="O288" s="7">
        <v>43.2</v>
      </c>
      <c r="P288" s="7">
        <v>24.8</v>
      </c>
      <c r="Q288" s="7">
        <v>69.900000000000006</v>
      </c>
      <c r="R288" s="7">
        <v>80.099999999999994</v>
      </c>
      <c r="S288" s="7">
        <v>56</v>
      </c>
      <c r="T288" s="7">
        <v>44</v>
      </c>
      <c r="U288" s="7">
        <v>49.9</v>
      </c>
      <c r="V288" s="7">
        <v>59.6</v>
      </c>
      <c r="W288" s="7">
        <v>40.4</v>
      </c>
      <c r="X288" t="str">
        <f>VLOOKUP(E288,'Transform table'!A:B,2,0)</f>
        <v>Independiente Petrolero</v>
      </c>
      <c r="Y288" t="str">
        <f>VLOOKUP(F288,'Transform table'!A:B,2,0)</f>
        <v>Oriente Petrolero</v>
      </c>
      <c r="Z288" t="str">
        <f t="shared" si="4"/>
        <v>25/07/2026Independiente PetroleroOriente Petrolero</v>
      </c>
      <c r="AA288" t="str">
        <f>VLOOKUP($Z288,'oddspedia-matches'!$A:$AD,AA$2,0)</f>
        <v>1 - 2</v>
      </c>
      <c r="AB288" t="str">
        <f>VLOOKUP($Z288,'oddspedia-matches'!$A:$AD,AB$2,0)</f>
        <v>Red</v>
      </c>
      <c r="AC288" t="str">
        <f>VLOOKUP($Z288,'oddspedia-matches'!$A:$AD,AC$2,0)</f>
        <v>Red</v>
      </c>
      <c r="AD288" t="str">
        <f>VLOOKUP($Z288,'oddspedia-matches'!$A:$AD,AD$2,0)</f>
        <v>Green</v>
      </c>
      <c r="AE288" t="str">
        <f>VLOOKUP($Z288,'oddspedia-matches'!$A:$AD,AE$2,0)</f>
        <v>Red</v>
      </c>
      <c r="AF288" t="str">
        <f>VLOOKUP($Z288,'oddspedia-matches'!$A:$AD,AF$2,0)</f>
        <v>Green</v>
      </c>
      <c r="AG288" t="str">
        <f>VLOOKUP($Z288,'oddspedia-matches'!$A:$AD,AG$2,0)</f>
        <v>Green</v>
      </c>
      <c r="AH288" t="str">
        <f>VLOOKUP($Z288,'oddspedia-matches'!$A:$AD,AH$2,0)</f>
        <v>Red</v>
      </c>
      <c r="AI288" t="str">
        <f>VLOOKUP($Z288,'oddspedia-matches'!$A:$AD,AI$2,0)</f>
        <v>Red</v>
      </c>
      <c r="AJ288" t="str">
        <f>VLOOKUP($Z288,'oddspedia-matches'!$A:$AD,AJ$2,0)</f>
        <v>Green</v>
      </c>
      <c r="AK288" t="str">
        <f>VLOOKUP($Z288,'oddspedia-matches'!$A:$AD,AK$2,0)</f>
        <v>Green</v>
      </c>
      <c r="AL288" t="str">
        <f>VLOOKUP($Z288,'oddspedia-matches'!$A:$AD,AL$2,0)</f>
        <v>Green</v>
      </c>
      <c r="AM288" t="str">
        <f>VLOOKUP($Z288,'oddspedia-matches'!$A:$AD,AM$2,0)</f>
        <v>Green</v>
      </c>
      <c r="AN288" t="str">
        <f>VLOOKUP($Z288,'oddspedia-matches'!$A:$AD,AN$2,0)</f>
        <v>Red</v>
      </c>
      <c r="AO288" t="str">
        <f>VLOOKUP($Z288,'oddspedia-matches'!$A:$AD,AO$2,0)</f>
        <v>Green</v>
      </c>
      <c r="AP288" t="str">
        <f>VLOOKUP($Z288,'oddspedia-matches'!$A:$AD,AP$2,0)</f>
        <v>Green</v>
      </c>
      <c r="AQ288" t="str">
        <f>VLOOKUP($Z288,'oddspedia-matches'!$A:$AD,AQ$2,0)</f>
        <v>Red</v>
      </c>
    </row>
    <row r="289" spans="2:43" x14ac:dyDescent="0.25">
      <c r="B289" s="17" t="s">
        <v>454</v>
      </c>
      <c r="C289" s="8" t="s">
        <v>490</v>
      </c>
      <c r="D289" s="18">
        <v>0.85416666666666663</v>
      </c>
      <c r="E289" s="8" t="s">
        <v>776</v>
      </c>
      <c r="F289" s="8" t="s">
        <v>777</v>
      </c>
      <c r="G289" s="19"/>
      <c r="H289" s="8">
        <v>42.3</v>
      </c>
      <c r="I289" s="8">
        <v>28.7</v>
      </c>
      <c r="J289" s="8">
        <v>29</v>
      </c>
      <c r="K289" s="8">
        <v>71</v>
      </c>
      <c r="L289" s="8">
        <v>57.7</v>
      </c>
      <c r="M289" s="8">
        <v>71.3</v>
      </c>
      <c r="N289" s="8">
        <v>21.9</v>
      </c>
      <c r="O289" s="8">
        <v>46.4</v>
      </c>
      <c r="P289" s="8">
        <v>31.7</v>
      </c>
      <c r="Q289" s="8">
        <v>65.099999999999994</v>
      </c>
      <c r="R289" s="8">
        <v>74.8</v>
      </c>
      <c r="S289" s="8">
        <v>48.5</v>
      </c>
      <c r="T289" s="8">
        <v>51.5</v>
      </c>
      <c r="U289" s="8">
        <v>57.1</v>
      </c>
      <c r="V289" s="8">
        <v>54</v>
      </c>
      <c r="W289" s="8">
        <v>46</v>
      </c>
      <c r="X289" t="str">
        <f>VLOOKUP(E289,'Transform table'!A:B,2,0)</f>
        <v>Vasco Da Gama RJ</v>
      </c>
      <c r="Y289" t="str">
        <f>VLOOKUP(F289,'Transform table'!A:B,2,0)</f>
        <v>Mirassol SP</v>
      </c>
      <c r="Z289" t="str">
        <f t="shared" si="4"/>
        <v>25/07/2026Vasco Da Gama RJMirassol SP</v>
      </c>
      <c r="AA289" t="str">
        <f>VLOOKUP($Z289,'oddspedia-matches'!$A:$AD,AA$2,0)</f>
        <v>1 - 1</v>
      </c>
      <c r="AB289" t="str">
        <f>VLOOKUP($Z289,'oddspedia-matches'!$A:$AD,AB$2,0)</f>
        <v>Red</v>
      </c>
      <c r="AC289" t="str">
        <f>VLOOKUP($Z289,'oddspedia-matches'!$A:$AD,AC$2,0)</f>
        <v>Green</v>
      </c>
      <c r="AD289" t="str">
        <f>VLOOKUP($Z289,'oddspedia-matches'!$A:$AD,AD$2,0)</f>
        <v>Red</v>
      </c>
      <c r="AE289" t="str">
        <f>VLOOKUP($Z289,'oddspedia-matches'!$A:$AD,AE$2,0)</f>
        <v>Green</v>
      </c>
      <c r="AF289" t="str">
        <f>VLOOKUP($Z289,'oddspedia-matches'!$A:$AD,AF$2,0)</f>
        <v>Green</v>
      </c>
      <c r="AG289" t="str">
        <f>VLOOKUP($Z289,'oddspedia-matches'!$A:$AD,AG$2,0)</f>
        <v>Red</v>
      </c>
      <c r="AH289" t="str">
        <f>VLOOKUP($Z289,'oddspedia-matches'!$A:$AD,AH$2,0)</f>
        <v>Red</v>
      </c>
      <c r="AI289" t="str">
        <f>VLOOKUP($Z289,'oddspedia-matches'!$A:$AD,AI$2,0)</f>
        <v>Red</v>
      </c>
      <c r="AJ289" t="str">
        <f>VLOOKUP($Z289,'oddspedia-matches'!$A:$AD,AJ$2,0)</f>
        <v>Green</v>
      </c>
      <c r="AK289" t="str">
        <f>VLOOKUP($Z289,'oddspedia-matches'!$A:$AD,AK$2,0)</f>
        <v>Green</v>
      </c>
      <c r="AL289" t="str">
        <f>VLOOKUP($Z289,'oddspedia-matches'!$A:$AD,AL$2,0)</f>
        <v>Green</v>
      </c>
      <c r="AM289" t="str">
        <f>VLOOKUP($Z289,'oddspedia-matches'!$A:$AD,AM$2,0)</f>
        <v>Red</v>
      </c>
      <c r="AN289" t="str">
        <f>VLOOKUP($Z289,'oddspedia-matches'!$A:$AD,AN$2,0)</f>
        <v>Green</v>
      </c>
      <c r="AO289" t="str">
        <f>VLOOKUP($Z289,'oddspedia-matches'!$A:$AD,AO$2,0)</f>
        <v>Green</v>
      </c>
      <c r="AP289" t="str">
        <f>VLOOKUP($Z289,'oddspedia-matches'!$A:$AD,AP$2,0)</f>
        <v>Green</v>
      </c>
      <c r="AQ289" t="str">
        <f>VLOOKUP($Z289,'oddspedia-matches'!$A:$AD,AQ$2,0)</f>
        <v>Red</v>
      </c>
    </row>
    <row r="290" spans="2:43" x14ac:dyDescent="0.25">
      <c r="B290" s="9" t="s">
        <v>468</v>
      </c>
      <c r="C290" s="7" t="s">
        <v>490</v>
      </c>
      <c r="D290" s="20">
        <v>0.85416666666666663</v>
      </c>
      <c r="E290" s="7" t="s">
        <v>78</v>
      </c>
      <c r="F290" s="7" t="s">
        <v>55</v>
      </c>
      <c r="G290" s="21"/>
      <c r="H290" s="7">
        <v>37.1</v>
      </c>
      <c r="I290" s="7">
        <v>25.4</v>
      </c>
      <c r="J290" s="7">
        <v>37.5</v>
      </c>
      <c r="K290" s="7">
        <v>62.5</v>
      </c>
      <c r="L290" s="7">
        <v>62.9</v>
      </c>
      <c r="M290" s="7">
        <v>74.599999999999994</v>
      </c>
      <c r="N290" s="7">
        <v>36.4</v>
      </c>
      <c r="O290" s="7">
        <v>34.299999999999997</v>
      </c>
      <c r="P290" s="7">
        <v>29.3</v>
      </c>
      <c r="Q290" s="7">
        <v>84</v>
      </c>
      <c r="R290" s="7">
        <v>91.2</v>
      </c>
      <c r="S290" s="7">
        <v>75.400000000000006</v>
      </c>
      <c r="T290" s="7">
        <v>24.6</v>
      </c>
      <c r="U290" s="7">
        <v>29.5</v>
      </c>
      <c r="V290" s="7">
        <v>75.3</v>
      </c>
      <c r="W290" s="7">
        <v>24.7</v>
      </c>
      <c r="X290" t="str">
        <f>VLOOKUP(E290,'Transform table'!A:B,2,0)</f>
        <v>Montreal Impact</v>
      </c>
      <c r="Y290" t="str">
        <f>VLOOKUP(F290,'Transform table'!A:B,2,0)</f>
        <v>Inter Miami CF</v>
      </c>
      <c r="Z290" t="str">
        <f t="shared" si="4"/>
        <v>25/07/2026Montreal ImpactInter Miami CF</v>
      </c>
      <c r="AA290" t="str">
        <f>VLOOKUP($Z290,'oddspedia-matches'!$A:$AD,AA$2,0)</f>
        <v>0 - 1</v>
      </c>
      <c r="AB290" t="str">
        <f>VLOOKUP($Z290,'oddspedia-matches'!$A:$AD,AB$2,0)</f>
        <v>Red</v>
      </c>
      <c r="AC290" t="str">
        <f>VLOOKUP($Z290,'oddspedia-matches'!$A:$AD,AC$2,0)</f>
        <v>Red</v>
      </c>
      <c r="AD290" t="str">
        <f>VLOOKUP($Z290,'oddspedia-matches'!$A:$AD,AD$2,0)</f>
        <v>Green</v>
      </c>
      <c r="AE290" t="str">
        <f>VLOOKUP($Z290,'oddspedia-matches'!$A:$AD,AE$2,0)</f>
        <v>Red</v>
      </c>
      <c r="AF290" t="str">
        <f>VLOOKUP($Z290,'oddspedia-matches'!$A:$AD,AF$2,0)</f>
        <v>Green</v>
      </c>
      <c r="AG290" t="str">
        <f>VLOOKUP($Z290,'oddspedia-matches'!$A:$AD,AG$2,0)</f>
        <v>Green</v>
      </c>
      <c r="AH290" t="str">
        <f>VLOOKUP($Z290,'oddspedia-matches'!$A:$AD,AH$2,0)</f>
        <v>Red</v>
      </c>
      <c r="AI290" t="str">
        <f>VLOOKUP($Z290,'oddspedia-matches'!$A:$AD,AI$2,0)</f>
        <v>Green</v>
      </c>
      <c r="AJ290" t="str">
        <f>VLOOKUP($Z290,'oddspedia-matches'!$A:$AD,AJ$2,0)</f>
        <v>Red</v>
      </c>
      <c r="AK290" t="str">
        <f>VLOOKUP($Z290,'oddspedia-matches'!$A:$AD,AK$2,0)</f>
        <v>Red</v>
      </c>
      <c r="AL290" t="str">
        <f>VLOOKUP($Z290,'oddspedia-matches'!$A:$AD,AL$2,0)</f>
        <v>Red</v>
      </c>
      <c r="AM290" t="str">
        <f>VLOOKUP($Z290,'oddspedia-matches'!$A:$AD,AM$2,0)</f>
        <v>Red</v>
      </c>
      <c r="AN290" t="str">
        <f>VLOOKUP($Z290,'oddspedia-matches'!$A:$AD,AN$2,0)</f>
        <v>Green</v>
      </c>
      <c r="AO290" t="str">
        <f>VLOOKUP($Z290,'oddspedia-matches'!$A:$AD,AO$2,0)</f>
        <v>Green</v>
      </c>
      <c r="AP290" t="str">
        <f>VLOOKUP($Z290,'oddspedia-matches'!$A:$AD,AP$2,0)</f>
        <v>Red</v>
      </c>
      <c r="AQ290" t="str">
        <f>VLOOKUP($Z290,'oddspedia-matches'!$A:$AD,AQ$2,0)</f>
        <v>Green</v>
      </c>
    </row>
    <row r="291" spans="2:43" x14ac:dyDescent="0.25">
      <c r="B291" s="17" t="s">
        <v>468</v>
      </c>
      <c r="C291" s="8" t="s">
        <v>490</v>
      </c>
      <c r="D291" s="18">
        <v>0.85416666666666663</v>
      </c>
      <c r="E291" s="8" t="s">
        <v>76</v>
      </c>
      <c r="F291" s="8" t="s">
        <v>58</v>
      </c>
      <c r="G291" s="19"/>
      <c r="H291" s="8">
        <v>48</v>
      </c>
      <c r="I291" s="8">
        <v>25.6</v>
      </c>
      <c r="J291" s="8">
        <v>26.4</v>
      </c>
      <c r="K291" s="8">
        <v>73.599999999999994</v>
      </c>
      <c r="L291" s="8">
        <v>52</v>
      </c>
      <c r="M291" s="8">
        <v>74.400000000000006</v>
      </c>
      <c r="N291" s="8">
        <v>42.9</v>
      </c>
      <c r="O291" s="8">
        <v>40.5</v>
      </c>
      <c r="P291" s="8">
        <v>16.600000000000001</v>
      </c>
      <c r="Q291" s="8">
        <v>71.5</v>
      </c>
      <c r="R291" s="8">
        <v>84.7</v>
      </c>
      <c r="S291" s="8">
        <v>63.4</v>
      </c>
      <c r="T291" s="8">
        <v>36.6</v>
      </c>
      <c r="U291" s="8">
        <v>42.7</v>
      </c>
      <c r="V291" s="8">
        <v>64.599999999999994</v>
      </c>
      <c r="W291" s="8">
        <v>35.4</v>
      </c>
      <c r="X291" t="str">
        <f>VLOOKUP(E291,'Transform table'!A:B,2,0)</f>
        <v>DC United</v>
      </c>
      <c r="Y291" t="str">
        <f>VLOOKUP(F291,'Transform table'!A:B,2,0)</f>
        <v>Toronto FC</v>
      </c>
      <c r="Z291" t="str">
        <f t="shared" si="4"/>
        <v>25/07/2026DC UnitedToronto FC</v>
      </c>
      <c r="AA291" t="str">
        <f>VLOOKUP($Z291,'oddspedia-matches'!$A:$AD,AA$2,0)</f>
        <v>2 - 1</v>
      </c>
      <c r="AB291" t="str">
        <f>VLOOKUP($Z291,'oddspedia-matches'!$A:$AD,AB$2,0)</f>
        <v>Green</v>
      </c>
      <c r="AC291" t="str">
        <f>VLOOKUP($Z291,'oddspedia-matches'!$A:$AD,AC$2,0)</f>
        <v>Red</v>
      </c>
      <c r="AD291" t="str">
        <f>VLOOKUP($Z291,'oddspedia-matches'!$A:$AD,AD$2,0)</f>
        <v>Red</v>
      </c>
      <c r="AE291" t="str">
        <f>VLOOKUP($Z291,'oddspedia-matches'!$A:$AD,AE$2,0)</f>
        <v>Green</v>
      </c>
      <c r="AF291" t="str">
        <f>VLOOKUP($Z291,'oddspedia-matches'!$A:$AD,AF$2,0)</f>
        <v>Red</v>
      </c>
      <c r="AG291" t="str">
        <f>VLOOKUP($Z291,'oddspedia-matches'!$A:$AD,AG$2,0)</f>
        <v>Green</v>
      </c>
      <c r="AH291" t="str">
        <f>VLOOKUP($Z291,'oddspedia-matches'!$A:$AD,AH$2,0)</f>
        <v>Green</v>
      </c>
      <c r="AI291" t="str">
        <f>VLOOKUP($Z291,'oddspedia-matches'!$A:$AD,AI$2,0)</f>
        <v>Red</v>
      </c>
      <c r="AJ291" t="str">
        <f>VLOOKUP($Z291,'oddspedia-matches'!$A:$AD,AJ$2,0)</f>
        <v>Red</v>
      </c>
      <c r="AK291" t="str">
        <f>VLOOKUP($Z291,'oddspedia-matches'!$A:$AD,AK$2,0)</f>
        <v>Green</v>
      </c>
      <c r="AL291" t="str">
        <f>VLOOKUP($Z291,'oddspedia-matches'!$A:$AD,AL$2,0)</f>
        <v>Green</v>
      </c>
      <c r="AM291" t="str">
        <f>VLOOKUP($Z291,'oddspedia-matches'!$A:$AD,AM$2,0)</f>
        <v>Green</v>
      </c>
      <c r="AN291" t="str">
        <f>VLOOKUP($Z291,'oddspedia-matches'!$A:$AD,AN$2,0)</f>
        <v>Red</v>
      </c>
      <c r="AO291" t="str">
        <f>VLOOKUP($Z291,'oddspedia-matches'!$A:$AD,AO$2,0)</f>
        <v>Green</v>
      </c>
      <c r="AP291" t="str">
        <f>VLOOKUP($Z291,'oddspedia-matches'!$A:$AD,AP$2,0)</f>
        <v>Green</v>
      </c>
      <c r="AQ291" t="str">
        <f>VLOOKUP($Z291,'oddspedia-matches'!$A:$AD,AQ$2,0)</f>
        <v>Red</v>
      </c>
    </row>
    <row r="292" spans="2:43" x14ac:dyDescent="0.25">
      <c r="B292" s="9" t="s">
        <v>468</v>
      </c>
      <c r="C292" s="7" t="s">
        <v>490</v>
      </c>
      <c r="D292" s="20">
        <v>0.85416666666666663</v>
      </c>
      <c r="E292" s="7" t="s">
        <v>57</v>
      </c>
      <c r="F292" s="7" t="s">
        <v>64</v>
      </c>
      <c r="G292" s="21"/>
      <c r="H292" s="7">
        <v>53.8</v>
      </c>
      <c r="I292" s="7">
        <v>26.4</v>
      </c>
      <c r="J292" s="7">
        <v>19.8</v>
      </c>
      <c r="K292" s="7">
        <v>80.2</v>
      </c>
      <c r="L292" s="7">
        <v>46.2</v>
      </c>
      <c r="M292" s="7">
        <v>73.599999999999994</v>
      </c>
      <c r="N292" s="7">
        <v>28.7</v>
      </c>
      <c r="O292" s="7">
        <v>45.7</v>
      </c>
      <c r="P292" s="7">
        <v>25.5</v>
      </c>
      <c r="Q292" s="7">
        <v>66.3</v>
      </c>
      <c r="R292" s="7">
        <v>75.7</v>
      </c>
      <c r="S292" s="7">
        <v>49.9</v>
      </c>
      <c r="T292" s="7">
        <v>50.1</v>
      </c>
      <c r="U292" s="7">
        <v>57</v>
      </c>
      <c r="V292" s="7">
        <v>51.7</v>
      </c>
      <c r="W292" s="7">
        <v>48.3</v>
      </c>
      <c r="X292" t="str">
        <f>VLOOKUP(E292,'Transform table'!A:B,2,0)</f>
        <v>New England Revolution</v>
      </c>
      <c r="Y292" t="str">
        <f>VLOOKUP(F292,'Transform table'!A:B,2,0)</f>
        <v>Atlanta United</v>
      </c>
      <c r="Z292" t="str">
        <f t="shared" si="4"/>
        <v>25/07/2026New England RevolutionAtlanta United</v>
      </c>
      <c r="AA292" t="str">
        <f>VLOOKUP($Z292,'oddspedia-matches'!$A:$AD,AA$2,0)</f>
        <v>4 - 1</v>
      </c>
      <c r="AB292" t="str">
        <f>VLOOKUP($Z292,'oddspedia-matches'!$A:$AD,AB$2,0)</f>
        <v>Green</v>
      </c>
      <c r="AC292" t="str">
        <f>VLOOKUP($Z292,'oddspedia-matches'!$A:$AD,AC$2,0)</f>
        <v>Red</v>
      </c>
      <c r="AD292" t="str">
        <f>VLOOKUP($Z292,'oddspedia-matches'!$A:$AD,AD$2,0)</f>
        <v>Red</v>
      </c>
      <c r="AE292" t="str">
        <f>VLOOKUP($Z292,'oddspedia-matches'!$A:$AD,AE$2,0)</f>
        <v>Green</v>
      </c>
      <c r="AF292" t="str">
        <f>VLOOKUP($Z292,'oddspedia-matches'!$A:$AD,AF$2,0)</f>
        <v>Red</v>
      </c>
      <c r="AG292" t="str">
        <f>VLOOKUP($Z292,'oddspedia-matches'!$A:$AD,AG$2,0)</f>
        <v>Green</v>
      </c>
      <c r="AH292" t="str">
        <f>VLOOKUP($Z292,'oddspedia-matches'!$A:$AD,AH$2,0)</f>
        <v>Green</v>
      </c>
      <c r="AI292" t="str">
        <f>VLOOKUP($Z292,'oddspedia-matches'!$A:$AD,AI$2,0)</f>
        <v>Red</v>
      </c>
      <c r="AJ292" t="str">
        <f>VLOOKUP($Z292,'oddspedia-matches'!$A:$AD,AJ$2,0)</f>
        <v>Red</v>
      </c>
      <c r="AK292" t="str">
        <f>VLOOKUP($Z292,'oddspedia-matches'!$A:$AD,AK$2,0)</f>
        <v>Green</v>
      </c>
      <c r="AL292" t="str">
        <f>VLOOKUP($Z292,'oddspedia-matches'!$A:$AD,AL$2,0)</f>
        <v>Green</v>
      </c>
      <c r="AM292" t="str">
        <f>VLOOKUP($Z292,'oddspedia-matches'!$A:$AD,AM$2,0)</f>
        <v>Green</v>
      </c>
      <c r="AN292" t="str">
        <f>VLOOKUP($Z292,'oddspedia-matches'!$A:$AD,AN$2,0)</f>
        <v>Red</v>
      </c>
      <c r="AO292" t="str">
        <f>VLOOKUP($Z292,'oddspedia-matches'!$A:$AD,AO$2,0)</f>
        <v>Red</v>
      </c>
      <c r="AP292" t="str">
        <f>VLOOKUP($Z292,'oddspedia-matches'!$A:$AD,AP$2,0)</f>
        <v>Green</v>
      </c>
      <c r="AQ292" t="str">
        <f>VLOOKUP($Z292,'oddspedia-matches'!$A:$AD,AQ$2,0)</f>
        <v>Red</v>
      </c>
    </row>
    <row r="293" spans="2:43" x14ac:dyDescent="0.25">
      <c r="B293" s="17" t="s">
        <v>468</v>
      </c>
      <c r="C293" s="8" t="s">
        <v>490</v>
      </c>
      <c r="D293" s="18">
        <v>0.85416666666666663</v>
      </c>
      <c r="E293" s="8" t="s">
        <v>52</v>
      </c>
      <c r="F293" s="8" t="s">
        <v>56</v>
      </c>
      <c r="G293" s="19"/>
      <c r="H293" s="8">
        <v>37.700000000000003</v>
      </c>
      <c r="I293" s="8">
        <v>27.4</v>
      </c>
      <c r="J293" s="8">
        <v>35</v>
      </c>
      <c r="K293" s="8">
        <v>65</v>
      </c>
      <c r="L293" s="8">
        <v>62.3</v>
      </c>
      <c r="M293" s="8">
        <v>72.599999999999994</v>
      </c>
      <c r="N293" s="8">
        <v>33.200000000000003</v>
      </c>
      <c r="O293" s="8">
        <v>41.1</v>
      </c>
      <c r="P293" s="8">
        <v>25.7</v>
      </c>
      <c r="Q293" s="8">
        <v>73.2</v>
      </c>
      <c r="R293" s="8">
        <v>81.2</v>
      </c>
      <c r="S293" s="8">
        <v>57.6</v>
      </c>
      <c r="T293" s="8">
        <v>42.4</v>
      </c>
      <c r="U293" s="8">
        <v>48</v>
      </c>
      <c r="V293" s="8">
        <v>61.6</v>
      </c>
      <c r="W293" s="8">
        <v>38.4</v>
      </c>
      <c r="X293" t="str">
        <f>VLOOKUP(E293,'Transform table'!A:B,2,0)</f>
        <v>New York City</v>
      </c>
      <c r="Y293" t="str">
        <f>VLOOKUP(F293,'Transform table'!A:B,2,0)</f>
        <v>Chicago Fire</v>
      </c>
      <c r="Z293" t="str">
        <f t="shared" si="4"/>
        <v>25/07/2026New York CityChicago Fire</v>
      </c>
      <c r="AA293" t="str">
        <f>VLOOKUP($Z293,'oddspedia-matches'!$A:$AD,AA$2,0)</f>
        <v>3 - 1</v>
      </c>
      <c r="AB293" t="str">
        <f>VLOOKUP($Z293,'oddspedia-matches'!$A:$AD,AB$2,0)</f>
        <v>Green</v>
      </c>
      <c r="AC293" t="str">
        <f>VLOOKUP($Z293,'oddspedia-matches'!$A:$AD,AC$2,0)</f>
        <v>Red</v>
      </c>
      <c r="AD293" t="str">
        <f>VLOOKUP($Z293,'oddspedia-matches'!$A:$AD,AD$2,0)</f>
        <v>Red</v>
      </c>
      <c r="AE293" t="str">
        <f>VLOOKUP($Z293,'oddspedia-matches'!$A:$AD,AE$2,0)</f>
        <v>Green</v>
      </c>
      <c r="AF293" t="str">
        <f>VLOOKUP($Z293,'oddspedia-matches'!$A:$AD,AF$2,0)</f>
        <v>Red</v>
      </c>
      <c r="AG293" t="str">
        <f>VLOOKUP($Z293,'oddspedia-matches'!$A:$AD,AG$2,0)</f>
        <v>Green</v>
      </c>
      <c r="AH293" t="str">
        <f>VLOOKUP($Z293,'oddspedia-matches'!$A:$AD,AH$2,0)</f>
        <v>Green</v>
      </c>
      <c r="AI293" t="str">
        <f>VLOOKUP($Z293,'oddspedia-matches'!$A:$AD,AI$2,0)</f>
        <v>Red</v>
      </c>
      <c r="AJ293" t="str">
        <f>VLOOKUP($Z293,'oddspedia-matches'!$A:$AD,AJ$2,0)</f>
        <v>Red</v>
      </c>
      <c r="AK293" t="str">
        <f>VLOOKUP($Z293,'oddspedia-matches'!$A:$AD,AK$2,0)</f>
        <v>Green</v>
      </c>
      <c r="AL293" t="str">
        <f>VLOOKUP($Z293,'oddspedia-matches'!$A:$AD,AL$2,0)</f>
        <v>Green</v>
      </c>
      <c r="AM293" t="str">
        <f>VLOOKUP($Z293,'oddspedia-matches'!$A:$AD,AM$2,0)</f>
        <v>Green</v>
      </c>
      <c r="AN293" t="str">
        <f>VLOOKUP($Z293,'oddspedia-matches'!$A:$AD,AN$2,0)</f>
        <v>Red</v>
      </c>
      <c r="AO293" t="str">
        <f>VLOOKUP($Z293,'oddspedia-matches'!$A:$AD,AO$2,0)</f>
        <v>Red</v>
      </c>
      <c r="AP293" t="str">
        <f>VLOOKUP($Z293,'oddspedia-matches'!$A:$AD,AP$2,0)</f>
        <v>Green</v>
      </c>
      <c r="AQ293" t="str">
        <f>VLOOKUP($Z293,'oddspedia-matches'!$A:$AD,AQ$2,0)</f>
        <v>Red</v>
      </c>
    </row>
    <row r="294" spans="2:43" x14ac:dyDescent="0.25">
      <c r="B294" s="9" t="s">
        <v>468</v>
      </c>
      <c r="C294" s="7" t="s">
        <v>490</v>
      </c>
      <c r="D294" s="20">
        <v>0.85416666666666663</v>
      </c>
      <c r="E294" s="7" t="s">
        <v>94</v>
      </c>
      <c r="F294" s="7" t="s">
        <v>77</v>
      </c>
      <c r="G294" s="21"/>
      <c r="H294" s="7">
        <v>22.5</v>
      </c>
      <c r="I294" s="7">
        <v>25.7</v>
      </c>
      <c r="J294" s="7">
        <v>51.8</v>
      </c>
      <c r="K294" s="7">
        <v>48.2</v>
      </c>
      <c r="L294" s="7">
        <v>77.5</v>
      </c>
      <c r="M294" s="7">
        <v>74.3</v>
      </c>
      <c r="N294" s="7">
        <v>24.6</v>
      </c>
      <c r="O294" s="7">
        <v>37.799999999999997</v>
      </c>
      <c r="P294" s="7">
        <v>37.6</v>
      </c>
      <c r="Q294" s="7">
        <v>78.3</v>
      </c>
      <c r="R294" s="7">
        <v>85.9</v>
      </c>
      <c r="S294" s="7">
        <v>65.5</v>
      </c>
      <c r="T294" s="7">
        <v>34.5</v>
      </c>
      <c r="U294" s="7">
        <v>40.799999999999997</v>
      </c>
      <c r="V294" s="7">
        <v>65.099999999999994</v>
      </c>
      <c r="W294" s="7">
        <v>34.9</v>
      </c>
      <c r="X294" t="str">
        <f>VLOOKUP(E294,'Transform table'!A:B,2,0)</f>
        <v>Orlando City</v>
      </c>
      <c r="Y294" t="str">
        <f>VLOOKUP(F294,'Transform table'!A:B,2,0)</f>
        <v>Nashville FC</v>
      </c>
      <c r="Z294" t="str">
        <f t="shared" si="4"/>
        <v>25/07/2026Orlando CityNashville FC</v>
      </c>
      <c r="AA294" t="str">
        <f>VLOOKUP($Z294,'oddspedia-matches'!$A:$AD,AA$2,0)</f>
        <v>1 - 0</v>
      </c>
      <c r="AB294" t="str">
        <f>VLOOKUP($Z294,'oddspedia-matches'!$A:$AD,AB$2,0)</f>
        <v>Green</v>
      </c>
      <c r="AC294" t="str">
        <f>VLOOKUP($Z294,'oddspedia-matches'!$A:$AD,AC$2,0)</f>
        <v>Red</v>
      </c>
      <c r="AD294" t="str">
        <f>VLOOKUP($Z294,'oddspedia-matches'!$A:$AD,AD$2,0)</f>
        <v>Red</v>
      </c>
      <c r="AE294" t="str">
        <f>VLOOKUP($Z294,'oddspedia-matches'!$A:$AD,AE$2,0)</f>
        <v>Green</v>
      </c>
      <c r="AF294" t="str">
        <f>VLOOKUP($Z294,'oddspedia-matches'!$A:$AD,AF$2,0)</f>
        <v>Red</v>
      </c>
      <c r="AG294" t="str">
        <f>VLOOKUP($Z294,'oddspedia-matches'!$A:$AD,AG$2,0)</f>
        <v>Green</v>
      </c>
      <c r="AH294" t="str">
        <f>VLOOKUP($Z294,'oddspedia-matches'!$A:$AD,AH$2,0)</f>
        <v>Red</v>
      </c>
      <c r="AI294" t="str">
        <f>VLOOKUP($Z294,'oddspedia-matches'!$A:$AD,AI$2,0)</f>
        <v>Green</v>
      </c>
      <c r="AJ294" t="str">
        <f>VLOOKUP($Z294,'oddspedia-matches'!$A:$AD,AJ$2,0)</f>
        <v>Red</v>
      </c>
      <c r="AK294" t="str">
        <f>VLOOKUP($Z294,'oddspedia-matches'!$A:$AD,AK$2,0)</f>
        <v>Red</v>
      </c>
      <c r="AL294" t="str">
        <f>VLOOKUP($Z294,'oddspedia-matches'!$A:$AD,AL$2,0)</f>
        <v>Red</v>
      </c>
      <c r="AM294" t="str">
        <f>VLOOKUP($Z294,'oddspedia-matches'!$A:$AD,AM$2,0)</f>
        <v>Red</v>
      </c>
      <c r="AN294" t="str">
        <f>VLOOKUP($Z294,'oddspedia-matches'!$A:$AD,AN$2,0)</f>
        <v>Green</v>
      </c>
      <c r="AO294" t="str">
        <f>VLOOKUP($Z294,'oddspedia-matches'!$A:$AD,AO$2,0)</f>
        <v>Green</v>
      </c>
      <c r="AP294" t="str">
        <f>VLOOKUP($Z294,'oddspedia-matches'!$A:$AD,AP$2,0)</f>
        <v>Red</v>
      </c>
      <c r="AQ294" t="str">
        <f>VLOOKUP($Z294,'oddspedia-matches'!$A:$AD,AQ$2,0)</f>
        <v>Green</v>
      </c>
    </row>
    <row r="295" spans="2:43" x14ac:dyDescent="0.25">
      <c r="B295" s="17" t="s">
        <v>468</v>
      </c>
      <c r="C295" s="8" t="s">
        <v>490</v>
      </c>
      <c r="D295" s="18">
        <v>0.85416666666666663</v>
      </c>
      <c r="E295" s="8" t="s">
        <v>59</v>
      </c>
      <c r="F295" s="8" t="s">
        <v>74</v>
      </c>
      <c r="G295" s="19"/>
      <c r="H295" s="8">
        <v>37</v>
      </c>
      <c r="I295" s="8">
        <v>28.9</v>
      </c>
      <c r="J295" s="8">
        <v>34</v>
      </c>
      <c r="K295" s="8">
        <v>66</v>
      </c>
      <c r="L295" s="8">
        <v>63</v>
      </c>
      <c r="M295" s="8">
        <v>71.099999999999994</v>
      </c>
      <c r="N295" s="8">
        <v>26</v>
      </c>
      <c r="O295" s="8">
        <v>44.6</v>
      </c>
      <c r="P295" s="8">
        <v>29.4</v>
      </c>
      <c r="Q295" s="8">
        <v>68.2</v>
      </c>
      <c r="R295" s="8">
        <v>75.7</v>
      </c>
      <c r="S295" s="8">
        <v>49.8</v>
      </c>
      <c r="T295" s="8">
        <v>50.2</v>
      </c>
      <c r="U295" s="8">
        <v>55.7</v>
      </c>
      <c r="V295" s="8">
        <v>55.5</v>
      </c>
      <c r="W295" s="8">
        <v>44.5</v>
      </c>
      <c r="X295" t="str">
        <f>VLOOKUP(E295,'Transform table'!A:B,2,0)</f>
        <v>Philadelphia Union</v>
      </c>
      <c r="Y295" t="str">
        <f>VLOOKUP(F295,'Transform table'!A:B,2,0)</f>
        <v>Seattle Sounders FC</v>
      </c>
      <c r="Z295" t="str">
        <f t="shared" si="4"/>
        <v>25/07/2026Philadelphia UnionSeattle Sounders FC</v>
      </c>
      <c r="AA295" t="str">
        <f>VLOOKUP($Z295,'oddspedia-matches'!$A:$AD,AA$2,0)</f>
        <v>1 - 0</v>
      </c>
      <c r="AB295" t="str">
        <f>VLOOKUP($Z295,'oddspedia-matches'!$A:$AD,AB$2,0)</f>
        <v>Green</v>
      </c>
      <c r="AC295" t="str">
        <f>VLOOKUP($Z295,'oddspedia-matches'!$A:$AD,AC$2,0)</f>
        <v>Red</v>
      </c>
      <c r="AD295" t="str">
        <f>VLOOKUP($Z295,'oddspedia-matches'!$A:$AD,AD$2,0)</f>
        <v>Red</v>
      </c>
      <c r="AE295" t="str">
        <f>VLOOKUP($Z295,'oddspedia-matches'!$A:$AD,AE$2,0)</f>
        <v>Green</v>
      </c>
      <c r="AF295" t="str">
        <f>VLOOKUP($Z295,'oddspedia-matches'!$A:$AD,AF$2,0)</f>
        <v>Red</v>
      </c>
      <c r="AG295" t="str">
        <f>VLOOKUP($Z295,'oddspedia-matches'!$A:$AD,AG$2,0)</f>
        <v>Green</v>
      </c>
      <c r="AH295" t="str">
        <f>VLOOKUP($Z295,'oddspedia-matches'!$A:$AD,AH$2,0)</f>
        <v>Green</v>
      </c>
      <c r="AI295" t="str">
        <f>VLOOKUP($Z295,'oddspedia-matches'!$A:$AD,AI$2,0)</f>
        <v>Red</v>
      </c>
      <c r="AJ295" t="str">
        <f>VLOOKUP($Z295,'oddspedia-matches'!$A:$AD,AJ$2,0)</f>
        <v>Red</v>
      </c>
      <c r="AK295" t="str">
        <f>VLOOKUP($Z295,'oddspedia-matches'!$A:$AD,AK$2,0)</f>
        <v>Green</v>
      </c>
      <c r="AL295" t="str">
        <f>VLOOKUP($Z295,'oddspedia-matches'!$A:$AD,AL$2,0)</f>
        <v>Red</v>
      </c>
      <c r="AM295" t="str">
        <f>VLOOKUP($Z295,'oddspedia-matches'!$A:$AD,AM$2,0)</f>
        <v>Red</v>
      </c>
      <c r="AN295" t="str">
        <f>VLOOKUP($Z295,'oddspedia-matches'!$A:$AD,AN$2,0)</f>
        <v>Green</v>
      </c>
      <c r="AO295" t="str">
        <f>VLOOKUP($Z295,'oddspedia-matches'!$A:$AD,AO$2,0)</f>
        <v>Green</v>
      </c>
      <c r="AP295" t="str">
        <f>VLOOKUP($Z295,'oddspedia-matches'!$A:$AD,AP$2,0)</f>
        <v>Red</v>
      </c>
      <c r="AQ295" t="str">
        <f>VLOOKUP($Z295,'oddspedia-matches'!$A:$AD,AQ$2,0)</f>
        <v>Green</v>
      </c>
    </row>
    <row r="296" spans="2:43" x14ac:dyDescent="0.25">
      <c r="B296" s="9" t="s">
        <v>466</v>
      </c>
      <c r="C296" s="7" t="s">
        <v>490</v>
      </c>
      <c r="D296" s="20">
        <v>0.85416666666666663</v>
      </c>
      <c r="E296" s="7" t="s">
        <v>45</v>
      </c>
      <c r="F296" s="7" t="s">
        <v>778</v>
      </c>
      <c r="G296" s="21"/>
      <c r="H296" s="7">
        <v>37.6</v>
      </c>
      <c r="I296" s="7">
        <v>27.7</v>
      </c>
      <c r="J296" s="7">
        <v>34.700000000000003</v>
      </c>
      <c r="K296" s="7">
        <v>65.3</v>
      </c>
      <c r="L296" s="7">
        <v>62.4</v>
      </c>
      <c r="M296" s="7">
        <v>72.3</v>
      </c>
      <c r="N296" s="7">
        <v>20.8</v>
      </c>
      <c r="O296" s="7">
        <v>41.4</v>
      </c>
      <c r="P296" s="7">
        <v>37.799999999999997</v>
      </c>
      <c r="Q296" s="7">
        <v>72.3</v>
      </c>
      <c r="R296" s="7">
        <v>79.900000000000006</v>
      </c>
      <c r="S296" s="7">
        <v>55.6</v>
      </c>
      <c r="T296" s="7">
        <v>44.4</v>
      </c>
      <c r="U296" s="7">
        <v>50</v>
      </c>
      <c r="V296" s="7">
        <v>60.1</v>
      </c>
      <c r="W296" s="7">
        <v>39.9</v>
      </c>
      <c r="X296" t="str">
        <f>VLOOKUP(E296,'Transform table'!A:B,2,0)</f>
        <v>Carolina Core</v>
      </c>
      <c r="Y296" t="str">
        <f>VLOOKUP(F296,'Transform table'!A:B,2,0)</f>
        <v>Chicago Fire II</v>
      </c>
      <c r="Z296" t="str">
        <f t="shared" si="4"/>
        <v>25/07/2026Carolina CoreChicago Fire II</v>
      </c>
      <c r="AA296" t="str">
        <f>VLOOKUP($Z296,'oddspedia-matches'!$A:$AD,AA$2,0)</f>
        <v>1 - 5</v>
      </c>
      <c r="AB296" t="str">
        <f>VLOOKUP($Z296,'oddspedia-matches'!$A:$AD,AB$2,0)</f>
        <v>Red</v>
      </c>
      <c r="AC296" t="str">
        <f>VLOOKUP($Z296,'oddspedia-matches'!$A:$AD,AC$2,0)</f>
        <v>Red</v>
      </c>
      <c r="AD296" t="str">
        <f>VLOOKUP($Z296,'oddspedia-matches'!$A:$AD,AD$2,0)</f>
        <v>Green</v>
      </c>
      <c r="AE296" t="str">
        <f>VLOOKUP($Z296,'oddspedia-matches'!$A:$AD,AE$2,0)</f>
        <v>Red</v>
      </c>
      <c r="AF296" t="str">
        <f>VLOOKUP($Z296,'oddspedia-matches'!$A:$AD,AF$2,0)</f>
        <v>Green</v>
      </c>
      <c r="AG296" t="str">
        <f>VLOOKUP($Z296,'oddspedia-matches'!$A:$AD,AG$2,0)</f>
        <v>Green</v>
      </c>
      <c r="AH296" t="str">
        <f>VLOOKUP($Z296,'oddspedia-matches'!$A:$AD,AH$2,0)</f>
        <v>Red</v>
      </c>
      <c r="AI296" t="str">
        <f>VLOOKUP($Z296,'oddspedia-matches'!$A:$AD,AI$2,0)</f>
        <v>Red</v>
      </c>
      <c r="AJ296" t="str">
        <f>VLOOKUP($Z296,'oddspedia-matches'!$A:$AD,AJ$2,0)</f>
        <v>Green</v>
      </c>
      <c r="AK296" t="str">
        <f>VLOOKUP($Z296,'oddspedia-matches'!$A:$AD,AK$2,0)</f>
        <v>Green</v>
      </c>
      <c r="AL296" t="str">
        <f>VLOOKUP($Z296,'oddspedia-matches'!$A:$AD,AL$2,0)</f>
        <v>Green</v>
      </c>
      <c r="AM296" t="str">
        <f>VLOOKUP($Z296,'oddspedia-matches'!$A:$AD,AM$2,0)</f>
        <v>Green</v>
      </c>
      <c r="AN296" t="str">
        <f>VLOOKUP($Z296,'oddspedia-matches'!$A:$AD,AN$2,0)</f>
        <v>Red</v>
      </c>
      <c r="AO296" t="str">
        <f>VLOOKUP($Z296,'oddspedia-matches'!$A:$AD,AO$2,0)</f>
        <v>Red</v>
      </c>
      <c r="AP296" t="str">
        <f>VLOOKUP($Z296,'oddspedia-matches'!$A:$AD,AP$2,0)</f>
        <v>Green</v>
      </c>
      <c r="AQ296" t="str">
        <f>VLOOKUP($Z296,'oddspedia-matches'!$A:$AD,AQ$2,0)</f>
        <v>Red</v>
      </c>
    </row>
    <row r="297" spans="2:43" x14ac:dyDescent="0.25">
      <c r="B297" s="17" t="s">
        <v>485</v>
      </c>
      <c r="C297" s="8" t="s">
        <v>490</v>
      </c>
      <c r="D297" s="18">
        <v>0.875</v>
      </c>
      <c r="E297" s="8" t="s">
        <v>779</v>
      </c>
      <c r="F297" s="8" t="s">
        <v>780</v>
      </c>
      <c r="G297" s="19"/>
      <c r="H297" s="8">
        <v>59.5</v>
      </c>
      <c r="I297" s="8">
        <v>23.4</v>
      </c>
      <c r="J297" s="8">
        <v>17.100000000000001</v>
      </c>
      <c r="K297" s="8">
        <v>82.9</v>
      </c>
      <c r="L297" s="8">
        <v>40.5</v>
      </c>
      <c r="M297" s="8">
        <v>76.599999999999994</v>
      </c>
      <c r="N297" s="8">
        <v>35.4</v>
      </c>
      <c r="O297" s="8">
        <v>36.1</v>
      </c>
      <c r="P297" s="8">
        <v>28.5</v>
      </c>
      <c r="Q297" s="8">
        <v>81.099999999999994</v>
      </c>
      <c r="R297" s="8">
        <v>86.1</v>
      </c>
      <c r="S297" s="8">
        <v>65.8</v>
      </c>
      <c r="T297" s="8">
        <v>34.200000000000003</v>
      </c>
      <c r="U297" s="8">
        <v>41.5</v>
      </c>
      <c r="V297" s="8">
        <v>62.2</v>
      </c>
      <c r="W297" s="8">
        <v>37.799999999999997</v>
      </c>
      <c r="X297" t="str">
        <f>VLOOKUP(E297,'Transform table'!A:B,2,0)</f>
        <v>CD Uni Catolica Santiago</v>
      </c>
      <c r="Y297" t="str">
        <f>VLOOKUP(F297,'Transform table'!A:B,2,0)</f>
        <v>CD La Serena</v>
      </c>
      <c r="Z297" t="str">
        <f t="shared" si="4"/>
        <v>25/07/2026CD Uni Catolica SantiagoCD La Serena</v>
      </c>
      <c r="AA297" t="str">
        <f>VLOOKUP($Z297,'oddspedia-matches'!$A:$AD,AA$2,0)</f>
        <v>3 - 3</v>
      </c>
      <c r="AB297" t="str">
        <f>VLOOKUP($Z297,'oddspedia-matches'!$A:$AD,AB$2,0)</f>
        <v>Red</v>
      </c>
      <c r="AC297" t="str">
        <f>VLOOKUP($Z297,'oddspedia-matches'!$A:$AD,AC$2,0)</f>
        <v>Green</v>
      </c>
      <c r="AD297" t="str">
        <f>VLOOKUP($Z297,'oddspedia-matches'!$A:$AD,AD$2,0)</f>
        <v>Red</v>
      </c>
      <c r="AE297" t="str">
        <f>VLOOKUP($Z297,'oddspedia-matches'!$A:$AD,AE$2,0)</f>
        <v>Green</v>
      </c>
      <c r="AF297" t="str">
        <f>VLOOKUP($Z297,'oddspedia-matches'!$A:$AD,AF$2,0)</f>
        <v>Green</v>
      </c>
      <c r="AG297" t="str">
        <f>VLOOKUP($Z297,'oddspedia-matches'!$A:$AD,AG$2,0)</f>
        <v>Red</v>
      </c>
      <c r="AH297" t="str">
        <f>VLOOKUP($Z297,'oddspedia-matches'!$A:$AD,AH$2,0)</f>
        <v>Green</v>
      </c>
      <c r="AI297" t="str">
        <f>VLOOKUP($Z297,'oddspedia-matches'!$A:$AD,AI$2,0)</f>
        <v>Red</v>
      </c>
      <c r="AJ297" t="str">
        <f>VLOOKUP($Z297,'oddspedia-matches'!$A:$AD,AJ$2,0)</f>
        <v>Red</v>
      </c>
      <c r="AK297" t="str">
        <f>VLOOKUP($Z297,'oddspedia-matches'!$A:$AD,AK$2,0)</f>
        <v>Green</v>
      </c>
      <c r="AL297" t="str">
        <f>VLOOKUP($Z297,'oddspedia-matches'!$A:$AD,AL$2,0)</f>
        <v>Green</v>
      </c>
      <c r="AM297" t="str">
        <f>VLOOKUP($Z297,'oddspedia-matches'!$A:$AD,AM$2,0)</f>
        <v>Green</v>
      </c>
      <c r="AN297" t="str">
        <f>VLOOKUP($Z297,'oddspedia-matches'!$A:$AD,AN$2,0)</f>
        <v>Red</v>
      </c>
      <c r="AO297" t="str">
        <f>VLOOKUP($Z297,'oddspedia-matches'!$A:$AD,AO$2,0)</f>
        <v>Red</v>
      </c>
      <c r="AP297" t="str">
        <f>VLOOKUP($Z297,'oddspedia-matches'!$A:$AD,AP$2,0)</f>
        <v>Green</v>
      </c>
      <c r="AQ297" t="str">
        <f>VLOOKUP($Z297,'oddspedia-matches'!$A:$AD,AQ$2,0)</f>
        <v>Red</v>
      </c>
    </row>
    <row r="298" spans="2:43" x14ac:dyDescent="0.25">
      <c r="B298" s="9" t="s">
        <v>483</v>
      </c>
      <c r="C298" s="7" t="s">
        <v>490</v>
      </c>
      <c r="D298" s="20">
        <v>0.875</v>
      </c>
      <c r="E298" s="7" t="s">
        <v>428</v>
      </c>
      <c r="F298" s="7" t="s">
        <v>781</v>
      </c>
      <c r="G298" s="21"/>
      <c r="H298" s="7">
        <v>58.2</v>
      </c>
      <c r="I298" s="7">
        <v>26.4</v>
      </c>
      <c r="J298" s="7">
        <v>15.4</v>
      </c>
      <c r="K298" s="7">
        <v>84.6</v>
      </c>
      <c r="L298" s="7">
        <v>41.8</v>
      </c>
      <c r="M298" s="7">
        <v>73.599999999999994</v>
      </c>
      <c r="N298" s="7">
        <v>44.5</v>
      </c>
      <c r="O298" s="7">
        <v>43.2</v>
      </c>
      <c r="P298" s="7">
        <v>12.3</v>
      </c>
      <c r="Q298" s="7">
        <v>65.8</v>
      </c>
      <c r="R298" s="7">
        <v>69.8</v>
      </c>
      <c r="S298" s="7">
        <v>42.4</v>
      </c>
      <c r="T298" s="7">
        <v>57.6</v>
      </c>
      <c r="U298" s="7">
        <v>65.2</v>
      </c>
      <c r="V298" s="7">
        <v>42.9</v>
      </c>
      <c r="W298" s="7">
        <v>57.1</v>
      </c>
      <c r="X298" t="str">
        <f>VLOOKUP(E298,'Transform table'!A:B,2,0)</f>
        <v>Real Cartagena</v>
      </c>
      <c r="Y298" t="str">
        <f>VLOOKUP(F298,'Transform table'!A:B,2,0)</f>
        <v>Real Santander</v>
      </c>
      <c r="Z298" t="str">
        <f t="shared" si="4"/>
        <v>25/07/2026Real CartagenaReal Santander</v>
      </c>
      <c r="AA298" t="str">
        <f>VLOOKUP($Z298,'oddspedia-matches'!$A:$AD,AA$2,0)</f>
        <v>5 - 1</v>
      </c>
      <c r="AB298" t="str">
        <f>VLOOKUP($Z298,'oddspedia-matches'!$A:$AD,AB$2,0)</f>
        <v>Green</v>
      </c>
      <c r="AC298" t="str">
        <f>VLOOKUP($Z298,'oddspedia-matches'!$A:$AD,AC$2,0)</f>
        <v>Red</v>
      </c>
      <c r="AD298" t="str">
        <f>VLOOKUP($Z298,'oddspedia-matches'!$A:$AD,AD$2,0)</f>
        <v>Red</v>
      </c>
      <c r="AE298" t="str">
        <f>VLOOKUP($Z298,'oddspedia-matches'!$A:$AD,AE$2,0)</f>
        <v>Green</v>
      </c>
      <c r="AF298" t="str">
        <f>VLOOKUP($Z298,'oddspedia-matches'!$A:$AD,AF$2,0)</f>
        <v>Red</v>
      </c>
      <c r="AG298" t="str">
        <f>VLOOKUP($Z298,'oddspedia-matches'!$A:$AD,AG$2,0)</f>
        <v>Green</v>
      </c>
      <c r="AH298" t="str">
        <f>VLOOKUP($Z298,'oddspedia-matches'!$A:$AD,AH$2,0)</f>
        <v>Green</v>
      </c>
      <c r="AI298" t="str">
        <f>VLOOKUP($Z298,'oddspedia-matches'!$A:$AD,AI$2,0)</f>
        <v>Red</v>
      </c>
      <c r="AJ298" t="str">
        <f>VLOOKUP($Z298,'oddspedia-matches'!$A:$AD,AJ$2,0)</f>
        <v>Red</v>
      </c>
      <c r="AK298" t="str">
        <f>VLOOKUP($Z298,'oddspedia-matches'!$A:$AD,AK$2,0)</f>
        <v>Green</v>
      </c>
      <c r="AL298" t="str">
        <f>VLOOKUP($Z298,'oddspedia-matches'!$A:$AD,AL$2,0)</f>
        <v>Green</v>
      </c>
      <c r="AM298" t="str">
        <f>VLOOKUP($Z298,'oddspedia-matches'!$A:$AD,AM$2,0)</f>
        <v>Green</v>
      </c>
      <c r="AN298" t="str">
        <f>VLOOKUP($Z298,'oddspedia-matches'!$A:$AD,AN$2,0)</f>
        <v>Red</v>
      </c>
      <c r="AO298" t="str">
        <f>VLOOKUP($Z298,'oddspedia-matches'!$A:$AD,AO$2,0)</f>
        <v>Red</v>
      </c>
      <c r="AP298" t="str">
        <f>VLOOKUP($Z298,'oddspedia-matches'!$A:$AD,AP$2,0)</f>
        <v>Green</v>
      </c>
      <c r="AQ298" t="str">
        <f>VLOOKUP($Z298,'oddspedia-matches'!$A:$AD,AQ$2,0)</f>
        <v>Red</v>
      </c>
    </row>
    <row r="299" spans="2:43" x14ac:dyDescent="0.25">
      <c r="B299" s="17" t="s">
        <v>452</v>
      </c>
      <c r="C299" s="8" t="s">
        <v>490</v>
      </c>
      <c r="D299" s="18">
        <v>0.875</v>
      </c>
      <c r="E299" s="8" t="s">
        <v>38</v>
      </c>
      <c r="F299" s="8" t="s">
        <v>61</v>
      </c>
      <c r="G299" s="19"/>
      <c r="H299" s="8">
        <v>48.7</v>
      </c>
      <c r="I299" s="8">
        <v>32.299999999999997</v>
      </c>
      <c r="J299" s="8">
        <v>19</v>
      </c>
      <c r="K299" s="8">
        <v>81</v>
      </c>
      <c r="L299" s="8">
        <v>51.3</v>
      </c>
      <c r="M299" s="8">
        <v>67.7</v>
      </c>
      <c r="N299" s="8">
        <v>33.9</v>
      </c>
      <c r="O299" s="8">
        <v>54.3</v>
      </c>
      <c r="P299" s="8">
        <v>11.7</v>
      </c>
      <c r="Q299" s="8">
        <v>51.6</v>
      </c>
      <c r="R299" s="8">
        <v>56.9</v>
      </c>
      <c r="S299" s="8">
        <v>28.7</v>
      </c>
      <c r="T299" s="8">
        <v>71.3</v>
      </c>
      <c r="U299" s="8">
        <v>76.599999999999994</v>
      </c>
      <c r="V299" s="8">
        <v>34.9</v>
      </c>
      <c r="W299" s="8">
        <v>65.099999999999994</v>
      </c>
      <c r="X299" t="str">
        <f>VLOOKUP(E299,'Transform table'!A:B,2,0)</f>
        <v>Tecnico Universitario</v>
      </c>
      <c r="Y299" t="str">
        <f>VLOOKUP(F299,'Transform table'!A:B,2,0)</f>
        <v>Manta FC</v>
      </c>
      <c r="Z299" t="str">
        <f t="shared" si="4"/>
        <v>25/07/2026Tecnico UniversitarioManta FC</v>
      </c>
      <c r="AA299" t="str">
        <f>VLOOKUP($Z299,'oddspedia-matches'!$A:$AD,AA$2,0)</f>
        <v>1 - 0</v>
      </c>
      <c r="AB299" t="str">
        <f>VLOOKUP($Z299,'oddspedia-matches'!$A:$AD,AB$2,0)</f>
        <v>Green</v>
      </c>
      <c r="AC299" t="str">
        <f>VLOOKUP($Z299,'oddspedia-matches'!$A:$AD,AC$2,0)</f>
        <v>Red</v>
      </c>
      <c r="AD299" t="str">
        <f>VLOOKUP($Z299,'oddspedia-matches'!$A:$AD,AD$2,0)</f>
        <v>Red</v>
      </c>
      <c r="AE299" t="str">
        <f>VLOOKUP($Z299,'oddspedia-matches'!$A:$AD,AE$2,0)</f>
        <v>Green</v>
      </c>
      <c r="AF299" t="str">
        <f>VLOOKUP($Z299,'oddspedia-matches'!$A:$AD,AF$2,0)</f>
        <v>Red</v>
      </c>
      <c r="AG299" t="str">
        <f>VLOOKUP($Z299,'oddspedia-matches'!$A:$AD,AG$2,0)</f>
        <v>Green</v>
      </c>
      <c r="AH299" t="str">
        <f>VLOOKUP($Z299,'oddspedia-matches'!$A:$AD,AH$2,0)</f>
        <v>Red</v>
      </c>
      <c r="AI299" t="str">
        <f>VLOOKUP($Z299,'oddspedia-matches'!$A:$AD,AI$2,0)</f>
        <v>Green</v>
      </c>
      <c r="AJ299" t="str">
        <f>VLOOKUP($Z299,'oddspedia-matches'!$A:$AD,AJ$2,0)</f>
        <v>Red</v>
      </c>
      <c r="AK299" t="str">
        <f>VLOOKUP($Z299,'oddspedia-matches'!$A:$AD,AK$2,0)</f>
        <v>Red</v>
      </c>
      <c r="AL299" t="str">
        <f>VLOOKUP($Z299,'oddspedia-matches'!$A:$AD,AL$2,0)</f>
        <v>Red</v>
      </c>
      <c r="AM299" t="str">
        <f>VLOOKUP($Z299,'oddspedia-matches'!$A:$AD,AM$2,0)</f>
        <v>Red</v>
      </c>
      <c r="AN299" t="str">
        <f>VLOOKUP($Z299,'oddspedia-matches'!$A:$AD,AN$2,0)</f>
        <v>Green</v>
      </c>
      <c r="AO299" t="str">
        <f>VLOOKUP($Z299,'oddspedia-matches'!$A:$AD,AO$2,0)</f>
        <v>Green</v>
      </c>
      <c r="AP299" t="str">
        <f>VLOOKUP($Z299,'oddspedia-matches'!$A:$AD,AP$2,0)</f>
        <v>Red</v>
      </c>
      <c r="AQ299" t="str">
        <f>VLOOKUP($Z299,'oddspedia-matches'!$A:$AD,AQ$2,0)</f>
        <v>Green</v>
      </c>
    </row>
    <row r="300" spans="2:43" x14ac:dyDescent="0.25">
      <c r="B300" s="9" t="s">
        <v>470</v>
      </c>
      <c r="C300" s="7" t="s">
        <v>490</v>
      </c>
      <c r="D300" s="20">
        <v>0.89583333333333337</v>
      </c>
      <c r="E300" s="7" t="s">
        <v>782</v>
      </c>
      <c r="F300" s="7" t="s">
        <v>783</v>
      </c>
      <c r="G300" s="21"/>
      <c r="H300" s="7">
        <v>43.1</v>
      </c>
      <c r="I300" s="7">
        <v>32.9</v>
      </c>
      <c r="J300" s="7">
        <v>24.1</v>
      </c>
      <c r="K300" s="7">
        <v>75.900000000000006</v>
      </c>
      <c r="L300" s="7">
        <v>56.9</v>
      </c>
      <c r="M300" s="7">
        <v>67.099999999999994</v>
      </c>
      <c r="N300" s="7">
        <v>32.6</v>
      </c>
      <c r="O300" s="7">
        <v>54.6</v>
      </c>
      <c r="P300" s="7">
        <v>12.8</v>
      </c>
      <c r="Q300" s="7">
        <v>51.7</v>
      </c>
      <c r="R300" s="7">
        <v>59.5</v>
      </c>
      <c r="S300" s="7">
        <v>31.1</v>
      </c>
      <c r="T300" s="7">
        <v>68.900000000000006</v>
      </c>
      <c r="U300" s="7">
        <v>73.8</v>
      </c>
      <c r="V300" s="7">
        <v>39</v>
      </c>
      <c r="W300" s="7">
        <v>61</v>
      </c>
      <c r="X300" t="str">
        <f>VLOOKUP(E300,'Transform table'!A:B,2,0)</f>
        <v>Lanus</v>
      </c>
      <c r="Y300" t="str">
        <f>VLOOKUP(F300,'Transform table'!A:B,2,0)</f>
        <v>San Lorenzo</v>
      </c>
      <c r="Z300" t="str">
        <f t="shared" si="4"/>
        <v>25/07/2026LanusSan Lorenzo</v>
      </c>
      <c r="AA300" t="str">
        <f>VLOOKUP($Z300,'oddspedia-matches'!$A:$AD,AA$2,0)</f>
        <v>1 - 0</v>
      </c>
      <c r="AB300" t="str">
        <f>VLOOKUP($Z300,'oddspedia-matches'!$A:$AD,AB$2,0)</f>
        <v>Green</v>
      </c>
      <c r="AC300" t="str">
        <f>VLOOKUP($Z300,'oddspedia-matches'!$A:$AD,AC$2,0)</f>
        <v>Red</v>
      </c>
      <c r="AD300" t="str">
        <f>VLOOKUP($Z300,'oddspedia-matches'!$A:$AD,AD$2,0)</f>
        <v>Red</v>
      </c>
      <c r="AE300" t="str">
        <f>VLOOKUP($Z300,'oddspedia-matches'!$A:$AD,AE$2,0)</f>
        <v>Green</v>
      </c>
      <c r="AF300" t="str">
        <f>VLOOKUP($Z300,'oddspedia-matches'!$A:$AD,AF$2,0)</f>
        <v>Red</v>
      </c>
      <c r="AG300" t="str">
        <f>VLOOKUP($Z300,'oddspedia-matches'!$A:$AD,AG$2,0)</f>
        <v>Green</v>
      </c>
      <c r="AH300" t="str">
        <f>VLOOKUP($Z300,'oddspedia-matches'!$A:$AD,AH$2,0)</f>
        <v>Red</v>
      </c>
      <c r="AI300" t="str">
        <f>VLOOKUP($Z300,'oddspedia-matches'!$A:$AD,AI$2,0)</f>
        <v>Green</v>
      </c>
      <c r="AJ300" t="str">
        <f>VLOOKUP($Z300,'oddspedia-matches'!$A:$AD,AJ$2,0)</f>
        <v>Red</v>
      </c>
      <c r="AK300" t="str">
        <f>VLOOKUP($Z300,'oddspedia-matches'!$A:$AD,AK$2,0)</f>
        <v>Red</v>
      </c>
      <c r="AL300" t="str">
        <f>VLOOKUP($Z300,'oddspedia-matches'!$A:$AD,AL$2,0)</f>
        <v>Red</v>
      </c>
      <c r="AM300" t="str">
        <f>VLOOKUP($Z300,'oddspedia-matches'!$A:$AD,AM$2,0)</f>
        <v>Red</v>
      </c>
      <c r="AN300" t="str">
        <f>VLOOKUP($Z300,'oddspedia-matches'!$A:$AD,AN$2,0)</f>
        <v>Green</v>
      </c>
      <c r="AO300" t="str">
        <f>VLOOKUP($Z300,'oddspedia-matches'!$A:$AD,AO$2,0)</f>
        <v>Green</v>
      </c>
      <c r="AP300" t="str">
        <f>VLOOKUP($Z300,'oddspedia-matches'!$A:$AD,AP$2,0)</f>
        <v>Red</v>
      </c>
      <c r="AQ300" t="str">
        <f>VLOOKUP($Z300,'oddspedia-matches'!$A:$AD,AQ$2,0)</f>
        <v>Green</v>
      </c>
    </row>
    <row r="301" spans="2:43" x14ac:dyDescent="0.25">
      <c r="B301" s="17" t="s">
        <v>468</v>
      </c>
      <c r="C301" s="8" t="s">
        <v>490</v>
      </c>
      <c r="D301" s="18">
        <v>0.89583333333333337</v>
      </c>
      <c r="E301" s="8" t="s">
        <v>75</v>
      </c>
      <c r="F301" s="8" t="s">
        <v>73</v>
      </c>
      <c r="G301" s="19"/>
      <c r="H301" s="8">
        <v>49.5</v>
      </c>
      <c r="I301" s="8">
        <v>25.8</v>
      </c>
      <c r="J301" s="8">
        <v>24.7</v>
      </c>
      <c r="K301" s="8">
        <v>75.3</v>
      </c>
      <c r="L301" s="8">
        <v>50.5</v>
      </c>
      <c r="M301" s="8">
        <v>74.2</v>
      </c>
      <c r="N301" s="8">
        <v>28</v>
      </c>
      <c r="O301" s="8">
        <v>44.4</v>
      </c>
      <c r="P301" s="8">
        <v>27.6</v>
      </c>
      <c r="Q301" s="8">
        <v>68.400000000000006</v>
      </c>
      <c r="R301" s="8">
        <v>82.5</v>
      </c>
      <c r="S301" s="8">
        <v>59.8</v>
      </c>
      <c r="T301" s="8">
        <v>40.200000000000003</v>
      </c>
      <c r="U301" s="8">
        <v>46.4</v>
      </c>
      <c r="V301" s="8">
        <v>61.4</v>
      </c>
      <c r="W301" s="8">
        <v>38.6</v>
      </c>
      <c r="X301" t="str">
        <f>VLOOKUP(E301,'Transform table'!A:B,2,0)</f>
        <v>Houston Dynamo</v>
      </c>
      <c r="Y301" t="str">
        <f>VLOOKUP(F301,'Transform table'!A:B,2,0)</f>
        <v>Austin FC</v>
      </c>
      <c r="Z301" t="str">
        <f t="shared" si="4"/>
        <v>25/07/2026Houston DynamoAustin FC</v>
      </c>
      <c r="AA301" t="str">
        <f>VLOOKUP($Z301,'oddspedia-matches'!$A:$AD,AA$2,0)</f>
        <v>3 - 0</v>
      </c>
      <c r="AB301" t="str">
        <f>VLOOKUP($Z301,'oddspedia-matches'!$A:$AD,AB$2,0)</f>
        <v>Green</v>
      </c>
      <c r="AC301" t="str">
        <f>VLOOKUP($Z301,'oddspedia-matches'!$A:$AD,AC$2,0)</f>
        <v>Red</v>
      </c>
      <c r="AD301" t="str">
        <f>VLOOKUP($Z301,'oddspedia-matches'!$A:$AD,AD$2,0)</f>
        <v>Red</v>
      </c>
      <c r="AE301" t="str">
        <f>VLOOKUP($Z301,'oddspedia-matches'!$A:$AD,AE$2,0)</f>
        <v>Green</v>
      </c>
      <c r="AF301" t="str">
        <f>VLOOKUP($Z301,'oddspedia-matches'!$A:$AD,AF$2,0)</f>
        <v>Red</v>
      </c>
      <c r="AG301" t="str">
        <f>VLOOKUP($Z301,'oddspedia-matches'!$A:$AD,AG$2,0)</f>
        <v>Green</v>
      </c>
      <c r="AH301" t="str">
        <f>VLOOKUP($Z301,'oddspedia-matches'!$A:$AD,AH$2,0)</f>
        <v>Green</v>
      </c>
      <c r="AI301" t="str">
        <f>VLOOKUP($Z301,'oddspedia-matches'!$A:$AD,AI$2,0)</f>
        <v>Red</v>
      </c>
      <c r="AJ301" t="str">
        <f>VLOOKUP($Z301,'oddspedia-matches'!$A:$AD,AJ$2,0)</f>
        <v>Red</v>
      </c>
      <c r="AK301" t="str">
        <f>VLOOKUP($Z301,'oddspedia-matches'!$A:$AD,AK$2,0)</f>
        <v>Green</v>
      </c>
      <c r="AL301" t="str">
        <f>VLOOKUP($Z301,'oddspedia-matches'!$A:$AD,AL$2,0)</f>
        <v>Green</v>
      </c>
      <c r="AM301" t="str">
        <f>VLOOKUP($Z301,'oddspedia-matches'!$A:$AD,AM$2,0)</f>
        <v>Green</v>
      </c>
      <c r="AN301" t="str">
        <f>VLOOKUP($Z301,'oddspedia-matches'!$A:$AD,AN$2,0)</f>
        <v>Red</v>
      </c>
      <c r="AO301" t="str">
        <f>VLOOKUP($Z301,'oddspedia-matches'!$A:$AD,AO$2,0)</f>
        <v>Green</v>
      </c>
      <c r="AP301" t="str">
        <f>VLOOKUP($Z301,'oddspedia-matches'!$A:$AD,AP$2,0)</f>
        <v>Red</v>
      </c>
      <c r="AQ301" t="str">
        <f>VLOOKUP($Z301,'oddspedia-matches'!$A:$AD,AQ$2,0)</f>
        <v>Green</v>
      </c>
    </row>
    <row r="302" spans="2:43" x14ac:dyDescent="0.25">
      <c r="B302" s="9" t="s">
        <v>468</v>
      </c>
      <c r="C302" s="7" t="s">
        <v>490</v>
      </c>
      <c r="D302" s="20">
        <v>0.89583333333333337</v>
      </c>
      <c r="E302" s="7" t="s">
        <v>80</v>
      </c>
      <c r="F302" s="7" t="s">
        <v>54</v>
      </c>
      <c r="G302" s="21"/>
      <c r="H302" s="7">
        <v>26.7</v>
      </c>
      <c r="I302" s="7">
        <v>28</v>
      </c>
      <c r="J302" s="7">
        <v>45.3</v>
      </c>
      <c r="K302" s="7">
        <v>54.7</v>
      </c>
      <c r="L302" s="7">
        <v>73.3</v>
      </c>
      <c r="M302" s="7">
        <v>72</v>
      </c>
      <c r="N302" s="7">
        <v>18.899999999999999</v>
      </c>
      <c r="O302" s="7">
        <v>39.5</v>
      </c>
      <c r="P302" s="7">
        <v>41.7</v>
      </c>
      <c r="Q302" s="7">
        <v>74.5</v>
      </c>
      <c r="R302" s="7">
        <v>78.5</v>
      </c>
      <c r="S302" s="7">
        <v>53.7</v>
      </c>
      <c r="T302" s="7">
        <v>46.3</v>
      </c>
      <c r="U302" s="7">
        <v>52.2</v>
      </c>
      <c r="V302" s="7">
        <v>57.5</v>
      </c>
      <c r="W302" s="7">
        <v>42.5</v>
      </c>
      <c r="X302" t="str">
        <f>VLOOKUP(E302,'Transform table'!A:B,2,0)</f>
        <v>Minnesota United</v>
      </c>
      <c r="Y302" t="str">
        <f>VLOOKUP(F302,'Transform table'!A:B,2,0)</f>
        <v>Vancouver Whitecaps</v>
      </c>
      <c r="Z302" t="str">
        <f t="shared" si="4"/>
        <v>25/07/2026Minnesota UnitedVancouver Whitecaps</v>
      </c>
      <c r="AA302" t="str">
        <f>VLOOKUP($Z302,'oddspedia-matches'!$A:$AD,AA$2,0)</f>
        <v>0 - 0</v>
      </c>
      <c r="AB302" t="str">
        <f>VLOOKUP($Z302,'oddspedia-matches'!$A:$AD,AB$2,0)</f>
        <v>Red</v>
      </c>
      <c r="AC302" t="str">
        <f>VLOOKUP($Z302,'oddspedia-matches'!$A:$AD,AC$2,0)</f>
        <v>Green</v>
      </c>
      <c r="AD302" t="str">
        <f>VLOOKUP($Z302,'oddspedia-matches'!$A:$AD,AD$2,0)</f>
        <v>Red</v>
      </c>
      <c r="AE302" t="str">
        <f>VLOOKUP($Z302,'oddspedia-matches'!$A:$AD,AE$2,0)</f>
        <v>Green</v>
      </c>
      <c r="AF302" t="str">
        <f>VLOOKUP($Z302,'oddspedia-matches'!$A:$AD,AF$2,0)</f>
        <v>Green</v>
      </c>
      <c r="AG302" t="str">
        <f>VLOOKUP($Z302,'oddspedia-matches'!$A:$AD,AG$2,0)</f>
        <v>Red</v>
      </c>
      <c r="AH302" t="str">
        <f>VLOOKUP($Z302,'oddspedia-matches'!$A:$AD,AH$2,0)</f>
        <v>Red</v>
      </c>
      <c r="AI302" t="str">
        <f>VLOOKUP($Z302,'oddspedia-matches'!$A:$AD,AI$2,0)</f>
        <v>Green</v>
      </c>
      <c r="AJ302" t="str">
        <f>VLOOKUP($Z302,'oddspedia-matches'!$A:$AD,AJ$2,0)</f>
        <v>Red</v>
      </c>
      <c r="AK302" t="str">
        <f>VLOOKUP($Z302,'oddspedia-matches'!$A:$AD,AK$2,0)</f>
        <v>Red</v>
      </c>
      <c r="AL302" t="str">
        <f>VLOOKUP($Z302,'oddspedia-matches'!$A:$AD,AL$2,0)</f>
        <v>Red</v>
      </c>
      <c r="AM302" t="str">
        <f>VLOOKUP($Z302,'oddspedia-matches'!$A:$AD,AM$2,0)</f>
        <v>Red</v>
      </c>
      <c r="AN302" t="str">
        <f>VLOOKUP($Z302,'oddspedia-matches'!$A:$AD,AN$2,0)</f>
        <v>Green</v>
      </c>
      <c r="AO302" t="str">
        <f>VLOOKUP($Z302,'oddspedia-matches'!$A:$AD,AO$2,0)</f>
        <v>Green</v>
      </c>
      <c r="AP302" t="str">
        <f>VLOOKUP($Z302,'oddspedia-matches'!$A:$AD,AP$2,0)</f>
        <v>Red</v>
      </c>
      <c r="AQ302" t="str">
        <f>VLOOKUP($Z302,'oddspedia-matches'!$A:$AD,AQ$2,0)</f>
        <v>Green</v>
      </c>
    </row>
    <row r="303" spans="2:43" x14ac:dyDescent="0.25">
      <c r="B303" s="17" t="s">
        <v>468</v>
      </c>
      <c r="C303" s="8" t="s">
        <v>490</v>
      </c>
      <c r="D303" s="18">
        <v>0.89583333333333337</v>
      </c>
      <c r="E303" s="8" t="s">
        <v>88</v>
      </c>
      <c r="F303" s="8" t="s">
        <v>85</v>
      </c>
      <c r="G303" s="19"/>
      <c r="H303" s="8">
        <v>40.9</v>
      </c>
      <c r="I303" s="8">
        <v>27.2</v>
      </c>
      <c r="J303" s="8">
        <v>31.9</v>
      </c>
      <c r="K303" s="8">
        <v>68.099999999999994</v>
      </c>
      <c r="L303" s="8">
        <v>59.1</v>
      </c>
      <c r="M303" s="8">
        <v>72.8</v>
      </c>
      <c r="N303" s="8">
        <v>35</v>
      </c>
      <c r="O303" s="8">
        <v>42.9</v>
      </c>
      <c r="P303" s="8">
        <v>22.1</v>
      </c>
      <c r="Q303" s="8">
        <v>69.900000000000006</v>
      </c>
      <c r="R303" s="8">
        <v>81.2</v>
      </c>
      <c r="S303" s="8">
        <v>57.7</v>
      </c>
      <c r="T303" s="8">
        <v>42.3</v>
      </c>
      <c r="U303" s="8">
        <v>48</v>
      </c>
      <c r="V303" s="8">
        <v>61.4</v>
      </c>
      <c r="W303" s="8">
        <v>38.6</v>
      </c>
      <c r="X303" t="str">
        <f>VLOOKUP(E303,'Transform table'!A:B,2,0)</f>
        <v>Saint Louis City</v>
      </c>
      <c r="Y303" t="str">
        <f>VLOOKUP(F303,'Transform table'!A:B,2,0)</f>
        <v>Colorado Rapids</v>
      </c>
      <c r="Z303" t="str">
        <f t="shared" si="4"/>
        <v>25/07/2026Saint Louis CityColorado Rapids</v>
      </c>
      <c r="AA303" t="str">
        <f>VLOOKUP($Z303,'oddspedia-matches'!$A:$AD,AA$2,0)</f>
        <v>1 - 0</v>
      </c>
      <c r="AB303" t="str">
        <f>VLOOKUP($Z303,'oddspedia-matches'!$A:$AD,AB$2,0)</f>
        <v>Green</v>
      </c>
      <c r="AC303" t="str">
        <f>VLOOKUP($Z303,'oddspedia-matches'!$A:$AD,AC$2,0)</f>
        <v>Red</v>
      </c>
      <c r="AD303" t="str">
        <f>VLOOKUP($Z303,'oddspedia-matches'!$A:$AD,AD$2,0)</f>
        <v>Red</v>
      </c>
      <c r="AE303" t="str">
        <f>VLOOKUP($Z303,'oddspedia-matches'!$A:$AD,AE$2,0)</f>
        <v>Green</v>
      </c>
      <c r="AF303" t="str">
        <f>VLOOKUP($Z303,'oddspedia-matches'!$A:$AD,AF$2,0)</f>
        <v>Red</v>
      </c>
      <c r="AG303" t="str">
        <f>VLOOKUP($Z303,'oddspedia-matches'!$A:$AD,AG$2,0)</f>
        <v>Green</v>
      </c>
      <c r="AH303" t="str">
        <f>VLOOKUP($Z303,'oddspedia-matches'!$A:$AD,AH$2,0)</f>
        <v>Red</v>
      </c>
      <c r="AI303" t="str">
        <f>VLOOKUP($Z303,'oddspedia-matches'!$A:$AD,AI$2,0)</f>
        <v>Green</v>
      </c>
      <c r="AJ303" t="str">
        <f>VLOOKUP($Z303,'oddspedia-matches'!$A:$AD,AJ$2,0)</f>
        <v>Red</v>
      </c>
      <c r="AK303" t="str">
        <f>VLOOKUP($Z303,'oddspedia-matches'!$A:$AD,AK$2,0)</f>
        <v>Red</v>
      </c>
      <c r="AL303" t="str">
        <f>VLOOKUP($Z303,'oddspedia-matches'!$A:$AD,AL$2,0)</f>
        <v>Red</v>
      </c>
      <c r="AM303" t="str">
        <f>VLOOKUP($Z303,'oddspedia-matches'!$A:$AD,AM$2,0)</f>
        <v>Red</v>
      </c>
      <c r="AN303" t="str">
        <f>VLOOKUP($Z303,'oddspedia-matches'!$A:$AD,AN$2,0)</f>
        <v>Green</v>
      </c>
      <c r="AO303" t="str">
        <f>VLOOKUP($Z303,'oddspedia-matches'!$A:$AD,AO$2,0)</f>
        <v>Green</v>
      </c>
      <c r="AP303" t="str">
        <f>VLOOKUP($Z303,'oddspedia-matches'!$A:$AD,AP$2,0)</f>
        <v>Red</v>
      </c>
      <c r="AQ303" t="str">
        <f>VLOOKUP($Z303,'oddspedia-matches'!$A:$AD,AQ$2,0)</f>
        <v>Green</v>
      </c>
    </row>
    <row r="304" spans="2:43" x14ac:dyDescent="0.25">
      <c r="B304" s="9" t="s">
        <v>467</v>
      </c>
      <c r="C304" s="7" t="s">
        <v>490</v>
      </c>
      <c r="D304" s="20">
        <v>0.89583333333333337</v>
      </c>
      <c r="E304" s="7" t="s">
        <v>784</v>
      </c>
      <c r="F304" s="7" t="s">
        <v>47</v>
      </c>
      <c r="G304" s="21"/>
      <c r="H304" s="7">
        <v>44</v>
      </c>
      <c r="I304" s="7">
        <v>27.7</v>
      </c>
      <c r="J304" s="7">
        <v>28.2</v>
      </c>
      <c r="K304" s="7">
        <v>71.8</v>
      </c>
      <c r="L304" s="7">
        <v>56</v>
      </c>
      <c r="M304" s="7">
        <v>72.3</v>
      </c>
      <c r="N304" s="7">
        <v>29.3</v>
      </c>
      <c r="O304" s="7">
        <v>45.7</v>
      </c>
      <c r="P304" s="7">
        <v>25</v>
      </c>
      <c r="Q304" s="7">
        <v>66.2</v>
      </c>
      <c r="R304" s="7">
        <v>77.599999999999994</v>
      </c>
      <c r="S304" s="7">
        <v>52.3</v>
      </c>
      <c r="T304" s="7">
        <v>47.7</v>
      </c>
      <c r="U304" s="7">
        <v>53.5</v>
      </c>
      <c r="V304" s="7">
        <v>56.7</v>
      </c>
      <c r="W304" s="7">
        <v>43.3</v>
      </c>
      <c r="X304" t="str">
        <f>VLOOKUP(E304,'Transform table'!A:B,2,0)</f>
        <v>Tulsa Roughnecks</v>
      </c>
      <c r="Y304" t="str">
        <f>VLOOKUP(F304,'Transform table'!A:B,2,0)</f>
        <v>Lexington SC</v>
      </c>
      <c r="Z304" t="str">
        <f t="shared" si="4"/>
        <v>25/07/2026Tulsa RoughnecksLexington SC</v>
      </c>
      <c r="AA304" t="str">
        <f>VLOOKUP($Z304,'oddspedia-matches'!$A:$AD,AA$2,0)</f>
        <v>0 - 0</v>
      </c>
      <c r="AB304" t="str">
        <f>VLOOKUP($Z304,'oddspedia-matches'!$A:$AD,AB$2,0)</f>
        <v>Red</v>
      </c>
      <c r="AC304" t="str">
        <f>VLOOKUP($Z304,'oddspedia-matches'!$A:$AD,AC$2,0)</f>
        <v>Green</v>
      </c>
      <c r="AD304" t="str">
        <f>VLOOKUP($Z304,'oddspedia-matches'!$A:$AD,AD$2,0)</f>
        <v>Red</v>
      </c>
      <c r="AE304" t="str">
        <f>VLOOKUP($Z304,'oddspedia-matches'!$A:$AD,AE$2,0)</f>
        <v>Green</v>
      </c>
      <c r="AF304" t="str">
        <f>VLOOKUP($Z304,'oddspedia-matches'!$A:$AD,AF$2,0)</f>
        <v>Green</v>
      </c>
      <c r="AG304" t="str">
        <f>VLOOKUP($Z304,'oddspedia-matches'!$A:$AD,AG$2,0)</f>
        <v>Red</v>
      </c>
      <c r="AH304" t="str">
        <f>VLOOKUP($Z304,'oddspedia-matches'!$A:$AD,AH$2,0)</f>
        <v>Red</v>
      </c>
      <c r="AI304" t="str">
        <f>VLOOKUP($Z304,'oddspedia-matches'!$A:$AD,AI$2,0)</f>
        <v>Green</v>
      </c>
      <c r="AJ304" t="str">
        <f>VLOOKUP($Z304,'oddspedia-matches'!$A:$AD,AJ$2,0)</f>
        <v>Red</v>
      </c>
      <c r="AK304" t="str">
        <f>VLOOKUP($Z304,'oddspedia-matches'!$A:$AD,AK$2,0)</f>
        <v>Red</v>
      </c>
      <c r="AL304" t="str">
        <f>VLOOKUP($Z304,'oddspedia-matches'!$A:$AD,AL$2,0)</f>
        <v>Red</v>
      </c>
      <c r="AM304" t="str">
        <f>VLOOKUP($Z304,'oddspedia-matches'!$A:$AD,AM$2,0)</f>
        <v>Red</v>
      </c>
      <c r="AN304" t="str">
        <f>VLOOKUP($Z304,'oddspedia-matches'!$A:$AD,AN$2,0)</f>
        <v>Green</v>
      </c>
      <c r="AO304" t="str">
        <f>VLOOKUP($Z304,'oddspedia-matches'!$A:$AD,AO$2,0)</f>
        <v>Green</v>
      </c>
      <c r="AP304" t="str">
        <f>VLOOKUP($Z304,'oddspedia-matches'!$A:$AD,AP$2,0)</f>
        <v>Red</v>
      </c>
      <c r="AQ304" t="str">
        <f>VLOOKUP($Z304,'oddspedia-matches'!$A:$AD,AQ$2,0)</f>
        <v>Green</v>
      </c>
    </row>
    <row r="305" spans="2:43" x14ac:dyDescent="0.25">
      <c r="B305" s="17" t="s">
        <v>466</v>
      </c>
      <c r="C305" s="8" t="s">
        <v>490</v>
      </c>
      <c r="D305" s="18">
        <v>0.90625</v>
      </c>
      <c r="E305" s="8" t="s">
        <v>785</v>
      </c>
      <c r="F305" s="8" t="s">
        <v>786</v>
      </c>
      <c r="G305" s="19"/>
      <c r="H305" s="8">
        <v>51.2</v>
      </c>
      <c r="I305" s="8">
        <v>25.4</v>
      </c>
      <c r="J305" s="8">
        <v>23.4</v>
      </c>
      <c r="K305" s="8">
        <v>76.599999999999994</v>
      </c>
      <c r="L305" s="8">
        <v>48.8</v>
      </c>
      <c r="M305" s="8">
        <v>74.599999999999994</v>
      </c>
      <c r="N305" s="8">
        <v>44.3</v>
      </c>
      <c r="O305" s="8">
        <v>36.799999999999997</v>
      </c>
      <c r="P305" s="8">
        <v>18.899999999999999</v>
      </c>
      <c r="Q305" s="8">
        <v>77.599999999999994</v>
      </c>
      <c r="R305" s="8">
        <v>83.4</v>
      </c>
      <c r="S305" s="8">
        <v>61.2</v>
      </c>
      <c r="T305" s="8">
        <v>38.799999999999997</v>
      </c>
      <c r="U305" s="8">
        <v>45.2</v>
      </c>
      <c r="V305" s="8">
        <v>62</v>
      </c>
      <c r="W305" s="8">
        <v>38</v>
      </c>
      <c r="X305" t="str">
        <f>VLOOKUP(E305,'Transform table'!A:B,2,0)</f>
        <v>North Texas SC</v>
      </c>
      <c r="Y305" t="str">
        <f>VLOOKUP(F305,'Transform table'!A:B,2,0)</f>
        <v>Los Angeles FC II</v>
      </c>
      <c r="Z305" t="str">
        <f t="shared" si="4"/>
        <v>25/07/2026North Texas SCLos Angeles FC II</v>
      </c>
      <c r="AA305" t="str">
        <f>VLOOKUP($Z305,'oddspedia-matches'!$A:$AD,AA$2,0)</f>
        <v>2 - 2</v>
      </c>
      <c r="AB305" t="str">
        <f>VLOOKUP($Z305,'oddspedia-matches'!$A:$AD,AB$2,0)</f>
        <v>Red</v>
      </c>
      <c r="AC305" t="str">
        <f>VLOOKUP($Z305,'oddspedia-matches'!$A:$AD,AC$2,0)</f>
        <v>Green</v>
      </c>
      <c r="AD305" t="str">
        <f>VLOOKUP($Z305,'oddspedia-matches'!$A:$AD,AD$2,0)</f>
        <v>Red</v>
      </c>
      <c r="AE305" t="str">
        <f>VLOOKUP($Z305,'oddspedia-matches'!$A:$AD,AE$2,0)</f>
        <v>Green</v>
      </c>
      <c r="AF305" t="str">
        <f>VLOOKUP($Z305,'oddspedia-matches'!$A:$AD,AF$2,0)</f>
        <v>Green</v>
      </c>
      <c r="AG305" t="str">
        <f>VLOOKUP($Z305,'oddspedia-matches'!$A:$AD,AG$2,0)</f>
        <v>Red</v>
      </c>
      <c r="AH305" t="str">
        <f>VLOOKUP($Z305,'oddspedia-matches'!$A:$AD,AH$2,0)</f>
        <v>Red</v>
      </c>
      <c r="AI305" t="str">
        <f>VLOOKUP($Z305,'oddspedia-matches'!$A:$AD,AI$2,0)</f>
        <v>Red</v>
      </c>
      <c r="AJ305" t="str">
        <f>VLOOKUP($Z305,'oddspedia-matches'!$A:$AD,AJ$2,0)</f>
        <v>Green</v>
      </c>
      <c r="AK305" t="str">
        <f>VLOOKUP($Z305,'oddspedia-matches'!$A:$AD,AK$2,0)</f>
        <v>Green</v>
      </c>
      <c r="AL305" t="str">
        <f>VLOOKUP($Z305,'oddspedia-matches'!$A:$AD,AL$2,0)</f>
        <v>Green</v>
      </c>
      <c r="AM305" t="str">
        <f>VLOOKUP($Z305,'oddspedia-matches'!$A:$AD,AM$2,0)</f>
        <v>Green</v>
      </c>
      <c r="AN305" t="str">
        <f>VLOOKUP($Z305,'oddspedia-matches'!$A:$AD,AN$2,0)</f>
        <v>Red</v>
      </c>
      <c r="AO305" t="str">
        <f>VLOOKUP($Z305,'oddspedia-matches'!$A:$AD,AO$2,0)</f>
        <v>Red</v>
      </c>
      <c r="AP305" t="str">
        <f>VLOOKUP($Z305,'oddspedia-matches'!$A:$AD,AP$2,0)</f>
        <v>Green</v>
      </c>
      <c r="AQ305" t="str">
        <f>VLOOKUP($Z305,'oddspedia-matches'!$A:$AD,AQ$2,0)</f>
        <v>Red</v>
      </c>
    </row>
    <row r="306" spans="2:43" x14ac:dyDescent="0.25">
      <c r="B306" s="9" t="s">
        <v>467</v>
      </c>
      <c r="C306" s="7" t="s">
        <v>490</v>
      </c>
      <c r="D306" s="20">
        <v>0.91666666666666663</v>
      </c>
      <c r="E306" s="7" t="s">
        <v>81</v>
      </c>
      <c r="F306" s="7" t="s">
        <v>787</v>
      </c>
      <c r="G306" s="21"/>
      <c r="H306" s="7">
        <v>41.3</v>
      </c>
      <c r="I306" s="7">
        <v>26.4</v>
      </c>
      <c r="J306" s="7">
        <v>32.299999999999997</v>
      </c>
      <c r="K306" s="7">
        <v>67.7</v>
      </c>
      <c r="L306" s="7">
        <v>58.7</v>
      </c>
      <c r="M306" s="7">
        <v>73.599999999999994</v>
      </c>
      <c r="N306" s="7">
        <v>25.6</v>
      </c>
      <c r="O306" s="7">
        <v>44.1</v>
      </c>
      <c r="P306" s="7">
        <v>30.3</v>
      </c>
      <c r="Q306" s="7">
        <v>68.900000000000006</v>
      </c>
      <c r="R306" s="7">
        <v>84.1</v>
      </c>
      <c r="S306" s="7">
        <v>62.3</v>
      </c>
      <c r="T306" s="7">
        <v>37.700000000000003</v>
      </c>
      <c r="U306" s="7">
        <v>43.3</v>
      </c>
      <c r="V306" s="7">
        <v>65</v>
      </c>
      <c r="W306" s="7">
        <v>35</v>
      </c>
      <c r="X306" t="str">
        <f>VLOOKUP(E306,'Transform table'!A:B,2,0)</f>
        <v>Colorado Switchbacks</v>
      </c>
      <c r="Y306" t="str">
        <f>VLOOKUP(F306,'Transform table'!A:B,2,0)</f>
        <v>Charleston Battery</v>
      </c>
      <c r="Z306" t="str">
        <f t="shared" si="4"/>
        <v>25/07/2026Colorado SwitchbacksCharleston Battery</v>
      </c>
      <c r="AA306" t="str">
        <f>VLOOKUP($Z306,'oddspedia-matches'!$A:$AD,AA$2,0)</f>
        <v>2 - 1</v>
      </c>
      <c r="AB306" t="str">
        <f>VLOOKUP($Z306,'oddspedia-matches'!$A:$AD,AB$2,0)</f>
        <v>Green</v>
      </c>
      <c r="AC306" t="str">
        <f>VLOOKUP($Z306,'oddspedia-matches'!$A:$AD,AC$2,0)</f>
        <v>Red</v>
      </c>
      <c r="AD306" t="str">
        <f>VLOOKUP($Z306,'oddspedia-matches'!$A:$AD,AD$2,0)</f>
        <v>Red</v>
      </c>
      <c r="AE306" t="str">
        <f>VLOOKUP($Z306,'oddspedia-matches'!$A:$AD,AE$2,0)</f>
        <v>Green</v>
      </c>
      <c r="AF306" t="str">
        <f>VLOOKUP($Z306,'oddspedia-matches'!$A:$AD,AF$2,0)</f>
        <v>Red</v>
      </c>
      <c r="AG306" t="str">
        <f>VLOOKUP($Z306,'oddspedia-matches'!$A:$AD,AG$2,0)</f>
        <v>Green</v>
      </c>
      <c r="AH306" t="str">
        <f>VLOOKUP($Z306,'oddspedia-matches'!$A:$AD,AH$2,0)</f>
        <v>Red</v>
      </c>
      <c r="AI306" t="str">
        <f>VLOOKUP($Z306,'oddspedia-matches'!$A:$AD,AI$2,0)</f>
        <v>Green</v>
      </c>
      <c r="AJ306" t="str">
        <f>VLOOKUP($Z306,'oddspedia-matches'!$A:$AD,AJ$2,0)</f>
        <v>Red</v>
      </c>
      <c r="AK306" t="str">
        <f>VLOOKUP($Z306,'oddspedia-matches'!$A:$AD,AK$2,0)</f>
        <v>Red</v>
      </c>
      <c r="AL306" t="str">
        <f>VLOOKUP($Z306,'oddspedia-matches'!$A:$AD,AL$2,0)</f>
        <v>Green</v>
      </c>
      <c r="AM306" t="str">
        <f>VLOOKUP($Z306,'oddspedia-matches'!$A:$AD,AM$2,0)</f>
        <v>Green</v>
      </c>
      <c r="AN306" t="str">
        <f>VLOOKUP($Z306,'oddspedia-matches'!$A:$AD,AN$2,0)</f>
        <v>Red</v>
      </c>
      <c r="AO306" t="str">
        <f>VLOOKUP($Z306,'oddspedia-matches'!$A:$AD,AO$2,0)</f>
        <v>Green</v>
      </c>
      <c r="AP306" t="str">
        <f>VLOOKUP($Z306,'oddspedia-matches'!$A:$AD,AP$2,0)</f>
        <v>Green</v>
      </c>
      <c r="AQ306" t="str">
        <f>VLOOKUP($Z306,'oddspedia-matches'!$A:$AD,AQ$2,0)</f>
        <v>Red</v>
      </c>
    </row>
    <row r="307" spans="2:43" x14ac:dyDescent="0.25">
      <c r="B307" s="17" t="s">
        <v>467</v>
      </c>
      <c r="C307" s="8" t="s">
        <v>490</v>
      </c>
      <c r="D307" s="18">
        <v>0.91666666666666663</v>
      </c>
      <c r="E307" s="8" t="s">
        <v>788</v>
      </c>
      <c r="F307" s="8" t="s">
        <v>789</v>
      </c>
      <c r="G307" s="19"/>
      <c r="H307" s="8">
        <v>55.8</v>
      </c>
      <c r="I307" s="8">
        <v>24</v>
      </c>
      <c r="J307" s="8">
        <v>20.2</v>
      </c>
      <c r="K307" s="8">
        <v>79.8</v>
      </c>
      <c r="L307" s="8">
        <v>44.2</v>
      </c>
      <c r="M307" s="8">
        <v>76</v>
      </c>
      <c r="N307" s="8">
        <v>45.6</v>
      </c>
      <c r="O307" s="8">
        <v>33.5</v>
      </c>
      <c r="P307" s="8">
        <v>21</v>
      </c>
      <c r="Q307" s="8">
        <v>83.1</v>
      </c>
      <c r="R307" s="8">
        <v>90.7</v>
      </c>
      <c r="S307" s="8">
        <v>74.599999999999994</v>
      </c>
      <c r="T307" s="8">
        <v>25.4</v>
      </c>
      <c r="U307" s="8">
        <v>31.5</v>
      </c>
      <c r="V307" s="8">
        <v>71.2</v>
      </c>
      <c r="W307" s="8">
        <v>28.8</v>
      </c>
      <c r="X307" t="str">
        <f>VLOOKUP(E307,'Transform table'!A:B,2,0)</f>
        <v>El Paso Locomotive</v>
      </c>
      <c r="Y307" t="str">
        <f>VLOOKUP(F307,'Transform table'!A:B,2,0)</f>
        <v>Sporting Jacksonville</v>
      </c>
      <c r="Z307" t="str">
        <f t="shared" si="4"/>
        <v>25/07/2026El Paso LocomotiveSporting Jacksonville</v>
      </c>
      <c r="AA307" t="str">
        <f>VLOOKUP($Z307,'oddspedia-matches'!$A:$AD,AA$2,0)</f>
        <v>2 - 0</v>
      </c>
      <c r="AB307" t="str">
        <f>VLOOKUP($Z307,'oddspedia-matches'!$A:$AD,AB$2,0)</f>
        <v>Green</v>
      </c>
      <c r="AC307" t="str">
        <f>VLOOKUP($Z307,'oddspedia-matches'!$A:$AD,AC$2,0)</f>
        <v>Red</v>
      </c>
      <c r="AD307" t="str">
        <f>VLOOKUP($Z307,'oddspedia-matches'!$A:$AD,AD$2,0)</f>
        <v>Red</v>
      </c>
      <c r="AE307" t="str">
        <f>VLOOKUP($Z307,'oddspedia-matches'!$A:$AD,AE$2,0)</f>
        <v>Green</v>
      </c>
      <c r="AF307" t="str">
        <f>VLOOKUP($Z307,'oddspedia-matches'!$A:$AD,AF$2,0)</f>
        <v>Red</v>
      </c>
      <c r="AG307" t="str">
        <f>VLOOKUP($Z307,'oddspedia-matches'!$A:$AD,AG$2,0)</f>
        <v>Green</v>
      </c>
      <c r="AH307" t="str">
        <f>VLOOKUP($Z307,'oddspedia-matches'!$A:$AD,AH$2,0)</f>
        <v>Green</v>
      </c>
      <c r="AI307" t="str">
        <f>VLOOKUP($Z307,'oddspedia-matches'!$A:$AD,AI$2,0)</f>
        <v>Red</v>
      </c>
      <c r="AJ307" t="str">
        <f>VLOOKUP($Z307,'oddspedia-matches'!$A:$AD,AJ$2,0)</f>
        <v>Red</v>
      </c>
      <c r="AK307" t="str">
        <f>VLOOKUP($Z307,'oddspedia-matches'!$A:$AD,AK$2,0)</f>
        <v>Green</v>
      </c>
      <c r="AL307" t="str">
        <f>VLOOKUP($Z307,'oddspedia-matches'!$A:$AD,AL$2,0)</f>
        <v>Green</v>
      </c>
      <c r="AM307" t="str">
        <f>VLOOKUP($Z307,'oddspedia-matches'!$A:$AD,AM$2,0)</f>
        <v>Red</v>
      </c>
      <c r="AN307" t="str">
        <f>VLOOKUP($Z307,'oddspedia-matches'!$A:$AD,AN$2,0)</f>
        <v>Green</v>
      </c>
      <c r="AO307" t="str">
        <f>VLOOKUP($Z307,'oddspedia-matches'!$A:$AD,AO$2,0)</f>
        <v>Green</v>
      </c>
      <c r="AP307" t="str">
        <f>VLOOKUP($Z307,'oddspedia-matches'!$A:$AD,AP$2,0)</f>
        <v>Red</v>
      </c>
      <c r="AQ307" t="str">
        <f>VLOOKUP($Z307,'oddspedia-matches'!$A:$AD,AQ$2,0)</f>
        <v>Green</v>
      </c>
    </row>
    <row r="308" spans="2:43" x14ac:dyDescent="0.25">
      <c r="B308" s="9" t="s">
        <v>482</v>
      </c>
      <c r="C308" s="7" t="s">
        <v>490</v>
      </c>
      <c r="D308" s="20">
        <v>0.91666666666666663</v>
      </c>
      <c r="E308" s="7" t="s">
        <v>790</v>
      </c>
      <c r="F308" s="7" t="s">
        <v>791</v>
      </c>
      <c r="G308" s="21"/>
      <c r="H308" s="7">
        <v>52.2</v>
      </c>
      <c r="I308" s="7">
        <v>25.3</v>
      </c>
      <c r="J308" s="7">
        <v>22.5</v>
      </c>
      <c r="K308" s="7">
        <v>77.5</v>
      </c>
      <c r="L308" s="7">
        <v>47.8</v>
      </c>
      <c r="M308" s="7">
        <v>74.7</v>
      </c>
      <c r="N308" s="7">
        <v>42.8</v>
      </c>
      <c r="O308" s="7">
        <v>39.9</v>
      </c>
      <c r="P308" s="7">
        <v>17.3</v>
      </c>
      <c r="Q308" s="7">
        <v>72.5</v>
      </c>
      <c r="R308" s="7">
        <v>82.8</v>
      </c>
      <c r="S308" s="7">
        <v>60.2</v>
      </c>
      <c r="T308" s="7">
        <v>39.799999999999997</v>
      </c>
      <c r="U308" s="7">
        <v>46.3</v>
      </c>
      <c r="V308" s="7">
        <v>60.9</v>
      </c>
      <c r="W308" s="7">
        <v>39.1</v>
      </c>
      <c r="X308" t="str">
        <f>VLOOKUP(E308,'Transform table'!A:B,2,0)</f>
        <v>FBC Melgar</v>
      </c>
      <c r="Y308" t="str">
        <f>VLOOKUP(F308,'Transform table'!A:B,2,0)</f>
        <v>Sporting Cristal</v>
      </c>
      <c r="Z308" t="str">
        <f t="shared" si="4"/>
        <v>25/07/2026FBC MelgarSporting Cristal</v>
      </c>
      <c r="AA308" t="str">
        <f>VLOOKUP($Z308,'oddspedia-matches'!$A:$AD,AA$2,0)</f>
        <v>2 - 1</v>
      </c>
      <c r="AB308" t="str">
        <f>VLOOKUP($Z308,'oddspedia-matches'!$A:$AD,AB$2,0)</f>
        <v>Green</v>
      </c>
      <c r="AC308" t="str">
        <f>VLOOKUP($Z308,'oddspedia-matches'!$A:$AD,AC$2,0)</f>
        <v>Red</v>
      </c>
      <c r="AD308" t="str">
        <f>VLOOKUP($Z308,'oddspedia-matches'!$A:$AD,AD$2,0)</f>
        <v>Red</v>
      </c>
      <c r="AE308" t="str">
        <f>VLOOKUP($Z308,'oddspedia-matches'!$A:$AD,AE$2,0)</f>
        <v>Green</v>
      </c>
      <c r="AF308" t="str">
        <f>VLOOKUP($Z308,'oddspedia-matches'!$A:$AD,AF$2,0)</f>
        <v>Red</v>
      </c>
      <c r="AG308" t="str">
        <f>VLOOKUP($Z308,'oddspedia-matches'!$A:$AD,AG$2,0)</f>
        <v>Green</v>
      </c>
      <c r="AH308" t="str">
        <f>VLOOKUP($Z308,'oddspedia-matches'!$A:$AD,AH$2,0)</f>
        <v>Green</v>
      </c>
      <c r="AI308" t="str">
        <f>VLOOKUP($Z308,'oddspedia-matches'!$A:$AD,AI$2,0)</f>
        <v>Red</v>
      </c>
      <c r="AJ308" t="str">
        <f>VLOOKUP($Z308,'oddspedia-matches'!$A:$AD,AJ$2,0)</f>
        <v>Red</v>
      </c>
      <c r="AK308" t="str">
        <f>VLOOKUP($Z308,'oddspedia-matches'!$A:$AD,AK$2,0)</f>
        <v>Green</v>
      </c>
      <c r="AL308" t="str">
        <f>VLOOKUP($Z308,'oddspedia-matches'!$A:$AD,AL$2,0)</f>
        <v>Green</v>
      </c>
      <c r="AM308" t="str">
        <f>VLOOKUP($Z308,'oddspedia-matches'!$A:$AD,AM$2,0)</f>
        <v>Green</v>
      </c>
      <c r="AN308" t="str">
        <f>VLOOKUP($Z308,'oddspedia-matches'!$A:$AD,AN$2,0)</f>
        <v>Red</v>
      </c>
      <c r="AO308" t="str">
        <f>VLOOKUP($Z308,'oddspedia-matches'!$A:$AD,AO$2,0)</f>
        <v>Green</v>
      </c>
      <c r="AP308" t="str">
        <f>VLOOKUP($Z308,'oddspedia-matches'!$A:$AD,AP$2,0)</f>
        <v>Green</v>
      </c>
      <c r="AQ308" t="str">
        <f>VLOOKUP($Z308,'oddspedia-matches'!$A:$AD,AQ$2,0)</f>
        <v>Red</v>
      </c>
    </row>
    <row r="309" spans="2:43" x14ac:dyDescent="0.25">
      <c r="B309" s="17" t="s">
        <v>487</v>
      </c>
      <c r="C309" s="8" t="s">
        <v>490</v>
      </c>
      <c r="D309" s="18">
        <v>0.92708333333333337</v>
      </c>
      <c r="E309" s="8" t="s">
        <v>419</v>
      </c>
      <c r="F309" s="8" t="s">
        <v>792</v>
      </c>
      <c r="G309" s="19"/>
      <c r="H309" s="8">
        <v>43.1</v>
      </c>
      <c r="I309" s="8">
        <v>29.5</v>
      </c>
      <c r="J309" s="8">
        <v>27.4</v>
      </c>
      <c r="K309" s="8">
        <v>72.599999999999994</v>
      </c>
      <c r="L309" s="8">
        <v>56.9</v>
      </c>
      <c r="M309" s="8">
        <v>70.5</v>
      </c>
      <c r="N309" s="8">
        <v>33.9</v>
      </c>
      <c r="O309" s="8">
        <v>43</v>
      </c>
      <c r="P309" s="8">
        <v>23.1</v>
      </c>
      <c r="Q309" s="8">
        <v>70</v>
      </c>
      <c r="R309" s="8">
        <v>71.400000000000006</v>
      </c>
      <c r="S309" s="8">
        <v>44.2</v>
      </c>
      <c r="T309" s="8">
        <v>55.8</v>
      </c>
      <c r="U309" s="8">
        <v>61.4</v>
      </c>
      <c r="V309" s="8">
        <v>50.3</v>
      </c>
      <c r="W309" s="8">
        <v>49.7</v>
      </c>
      <c r="X309" t="str">
        <f>VLOOKUP(E309,'Transform table'!A:B,2,0)</f>
        <v>Deportes Tolima</v>
      </c>
      <c r="Y309" t="str">
        <f>VLOOKUP(F309,'Transform table'!A:B,2,0)</f>
        <v>Junior FC</v>
      </c>
      <c r="Z309" t="str">
        <f t="shared" si="4"/>
        <v>25/07/2026Deportes TolimaJunior FC</v>
      </c>
      <c r="AA309" t="str">
        <f>VLOOKUP($Z309,'oddspedia-matches'!$A:$AD,AA$2,0)</f>
        <v>2 - 1</v>
      </c>
      <c r="AB309" t="str">
        <f>VLOOKUP($Z309,'oddspedia-matches'!$A:$AD,AB$2,0)</f>
        <v>Green</v>
      </c>
      <c r="AC309" t="str">
        <f>VLOOKUP($Z309,'oddspedia-matches'!$A:$AD,AC$2,0)</f>
        <v>Red</v>
      </c>
      <c r="AD309" t="str">
        <f>VLOOKUP($Z309,'oddspedia-matches'!$A:$AD,AD$2,0)</f>
        <v>Red</v>
      </c>
      <c r="AE309" t="str">
        <f>VLOOKUP($Z309,'oddspedia-matches'!$A:$AD,AE$2,0)</f>
        <v>Green</v>
      </c>
      <c r="AF309" t="str">
        <f>VLOOKUP($Z309,'oddspedia-matches'!$A:$AD,AF$2,0)</f>
        <v>Red</v>
      </c>
      <c r="AG309" t="str">
        <f>VLOOKUP($Z309,'oddspedia-matches'!$A:$AD,AG$2,0)</f>
        <v>Green</v>
      </c>
      <c r="AH309" t="str">
        <f>VLOOKUP($Z309,'oddspedia-matches'!$A:$AD,AH$2,0)</f>
        <v>Green</v>
      </c>
      <c r="AI309" t="str">
        <f>VLOOKUP($Z309,'oddspedia-matches'!$A:$AD,AI$2,0)</f>
        <v>Red</v>
      </c>
      <c r="AJ309" t="str">
        <f>VLOOKUP($Z309,'oddspedia-matches'!$A:$AD,AJ$2,0)</f>
        <v>Red</v>
      </c>
      <c r="AK309" t="str">
        <f>VLOOKUP($Z309,'oddspedia-matches'!$A:$AD,AK$2,0)</f>
        <v>Green</v>
      </c>
      <c r="AL309" t="str">
        <f>VLOOKUP($Z309,'oddspedia-matches'!$A:$AD,AL$2,0)</f>
        <v>Green</v>
      </c>
      <c r="AM309" t="str">
        <f>VLOOKUP($Z309,'oddspedia-matches'!$A:$AD,AM$2,0)</f>
        <v>Green</v>
      </c>
      <c r="AN309" t="str">
        <f>VLOOKUP($Z309,'oddspedia-matches'!$A:$AD,AN$2,0)</f>
        <v>Red</v>
      </c>
      <c r="AO309" t="str">
        <f>VLOOKUP($Z309,'oddspedia-matches'!$A:$AD,AO$2,0)</f>
        <v>Green</v>
      </c>
      <c r="AP309" t="str">
        <f>VLOOKUP($Z309,'oddspedia-matches'!$A:$AD,AP$2,0)</f>
        <v>Green</v>
      </c>
      <c r="AQ309" t="str">
        <f>VLOOKUP($Z309,'oddspedia-matches'!$A:$AD,AQ$2,0)</f>
        <v>Red</v>
      </c>
    </row>
    <row r="310" spans="2:43" x14ac:dyDescent="0.25">
      <c r="B310" s="9" t="s">
        <v>468</v>
      </c>
      <c r="C310" s="7" t="s">
        <v>490</v>
      </c>
      <c r="D310" s="20">
        <v>0.9375</v>
      </c>
      <c r="E310" s="7" t="s">
        <v>86</v>
      </c>
      <c r="F310" s="7" t="s">
        <v>92</v>
      </c>
      <c r="G310" s="21"/>
      <c r="H310" s="7">
        <v>40.200000000000003</v>
      </c>
      <c r="I310" s="7">
        <v>25.8</v>
      </c>
      <c r="J310" s="7">
        <v>34.1</v>
      </c>
      <c r="K310" s="7">
        <v>65.900000000000006</v>
      </c>
      <c r="L310" s="7">
        <v>59.8</v>
      </c>
      <c r="M310" s="7">
        <v>74.2</v>
      </c>
      <c r="N310" s="7">
        <v>37.700000000000003</v>
      </c>
      <c r="O310" s="7">
        <v>32.799999999999997</v>
      </c>
      <c r="P310" s="7">
        <v>29.5</v>
      </c>
      <c r="Q310" s="7">
        <v>86.1</v>
      </c>
      <c r="R310" s="7">
        <v>87.7</v>
      </c>
      <c r="S310" s="7">
        <v>68.599999999999994</v>
      </c>
      <c r="T310" s="7">
        <v>31.4</v>
      </c>
      <c r="U310" s="7">
        <v>36.799999999999997</v>
      </c>
      <c r="V310" s="7">
        <v>69.900000000000006</v>
      </c>
      <c r="W310" s="7">
        <v>30.1</v>
      </c>
      <c r="X310" t="str">
        <f>VLOOKUP(E310,'Transform table'!A:B,2,0)</f>
        <v>San Diego FC</v>
      </c>
      <c r="Y310" t="str">
        <f>VLOOKUP(F310,'Transform table'!A:B,2,0)</f>
        <v>Dallas</v>
      </c>
      <c r="Z310" t="str">
        <f t="shared" si="4"/>
        <v>25/07/2026San Diego FCDallas</v>
      </c>
      <c r="AA310" t="str">
        <f>VLOOKUP($Z310,'oddspedia-matches'!$A:$AD,AA$2,0)</f>
        <v>1 - 0</v>
      </c>
      <c r="AB310" t="str">
        <f>VLOOKUP($Z310,'oddspedia-matches'!$A:$AD,AB$2,0)</f>
        <v>Green</v>
      </c>
      <c r="AC310" t="str">
        <f>VLOOKUP($Z310,'oddspedia-matches'!$A:$AD,AC$2,0)</f>
        <v>Red</v>
      </c>
      <c r="AD310" t="str">
        <f>VLOOKUP($Z310,'oddspedia-matches'!$A:$AD,AD$2,0)</f>
        <v>Red</v>
      </c>
      <c r="AE310" t="str">
        <f>VLOOKUP($Z310,'oddspedia-matches'!$A:$AD,AE$2,0)</f>
        <v>Green</v>
      </c>
      <c r="AF310" t="str">
        <f>VLOOKUP($Z310,'oddspedia-matches'!$A:$AD,AF$2,0)</f>
        <v>Red</v>
      </c>
      <c r="AG310" t="str">
        <f>VLOOKUP($Z310,'oddspedia-matches'!$A:$AD,AG$2,0)</f>
        <v>Green</v>
      </c>
      <c r="AH310" t="str">
        <f>VLOOKUP($Z310,'oddspedia-matches'!$A:$AD,AH$2,0)</f>
        <v>Red</v>
      </c>
      <c r="AI310" t="str">
        <f>VLOOKUP($Z310,'oddspedia-matches'!$A:$AD,AI$2,0)</f>
        <v>Green</v>
      </c>
      <c r="AJ310" t="str">
        <f>VLOOKUP($Z310,'oddspedia-matches'!$A:$AD,AJ$2,0)</f>
        <v>Red</v>
      </c>
      <c r="AK310" t="str">
        <f>VLOOKUP($Z310,'oddspedia-matches'!$A:$AD,AK$2,0)</f>
        <v>Red</v>
      </c>
      <c r="AL310" t="str">
        <f>VLOOKUP($Z310,'oddspedia-matches'!$A:$AD,AL$2,0)</f>
        <v>Red</v>
      </c>
      <c r="AM310" t="str">
        <f>VLOOKUP($Z310,'oddspedia-matches'!$A:$AD,AM$2,0)</f>
        <v>Red</v>
      </c>
      <c r="AN310" t="str">
        <f>VLOOKUP($Z310,'oddspedia-matches'!$A:$AD,AN$2,0)</f>
        <v>Green</v>
      </c>
      <c r="AO310" t="str">
        <f>VLOOKUP($Z310,'oddspedia-matches'!$A:$AD,AO$2,0)</f>
        <v>Green</v>
      </c>
      <c r="AP310" t="str">
        <f>VLOOKUP($Z310,'oddspedia-matches'!$A:$AD,AP$2,0)</f>
        <v>Red</v>
      </c>
      <c r="AQ310" t="str">
        <f>VLOOKUP($Z310,'oddspedia-matches'!$A:$AD,AQ$2,0)</f>
        <v>Green</v>
      </c>
    </row>
    <row r="311" spans="2:43" x14ac:dyDescent="0.25">
      <c r="B311" s="17" t="s">
        <v>489</v>
      </c>
      <c r="C311" s="8" t="s">
        <v>490</v>
      </c>
      <c r="D311" s="18">
        <v>0.9375</v>
      </c>
      <c r="E311" s="8" t="s">
        <v>793</v>
      </c>
      <c r="F311" s="8" t="s">
        <v>794</v>
      </c>
      <c r="G311" s="19"/>
      <c r="H311" s="8">
        <v>41.5</v>
      </c>
      <c r="I311" s="8">
        <v>27.5</v>
      </c>
      <c r="J311" s="8">
        <v>31.1</v>
      </c>
      <c r="K311" s="8">
        <v>68.900000000000006</v>
      </c>
      <c r="L311" s="8">
        <v>58.5</v>
      </c>
      <c r="M311" s="8">
        <v>72.5</v>
      </c>
      <c r="N311" s="8">
        <v>34.299999999999997</v>
      </c>
      <c r="O311" s="8">
        <v>39</v>
      </c>
      <c r="P311" s="8">
        <v>26.6</v>
      </c>
      <c r="Q311" s="8">
        <v>76.5</v>
      </c>
      <c r="R311" s="8">
        <v>79.8</v>
      </c>
      <c r="S311" s="8">
        <v>55.5</v>
      </c>
      <c r="T311" s="8">
        <v>44.5</v>
      </c>
      <c r="U311" s="8">
        <v>50.2</v>
      </c>
      <c r="V311" s="8">
        <v>59.7</v>
      </c>
      <c r="W311" s="8">
        <v>40.299999999999997</v>
      </c>
      <c r="X311" t="str">
        <f>VLOOKUP(E311,'Transform table'!A:B,2,0)</f>
        <v>Union Deportivo Universitario</v>
      </c>
      <c r="Y311" t="str">
        <f>VLOOKUP(F311,'Transform table'!A:B,2,0)</f>
        <v>San Francisco FC</v>
      </c>
      <c r="Z311" t="str">
        <f t="shared" si="4"/>
        <v>25/07/2026Union Deportivo UniversitarioSan Francisco FC</v>
      </c>
      <c r="AA311" t="str">
        <f>VLOOKUP($Z311,'oddspedia-matches'!$A:$AD,AA$2,0)</f>
        <v>1 - 2</v>
      </c>
      <c r="AB311" t="str">
        <f>VLOOKUP($Z311,'oddspedia-matches'!$A:$AD,AB$2,0)</f>
        <v>Red</v>
      </c>
      <c r="AC311" t="str">
        <f>VLOOKUP($Z311,'oddspedia-matches'!$A:$AD,AC$2,0)</f>
        <v>Red</v>
      </c>
      <c r="AD311" t="str">
        <f>VLOOKUP($Z311,'oddspedia-matches'!$A:$AD,AD$2,0)</f>
        <v>Green</v>
      </c>
      <c r="AE311" t="str">
        <f>VLOOKUP($Z311,'oddspedia-matches'!$A:$AD,AE$2,0)</f>
        <v>Red</v>
      </c>
      <c r="AF311" t="str">
        <f>VLOOKUP($Z311,'oddspedia-matches'!$A:$AD,AF$2,0)</f>
        <v>Green</v>
      </c>
      <c r="AG311" t="str">
        <f>VLOOKUP($Z311,'oddspedia-matches'!$A:$AD,AG$2,0)</f>
        <v>Green</v>
      </c>
      <c r="AH311" t="str">
        <f>VLOOKUP($Z311,'oddspedia-matches'!$A:$AD,AH$2,0)</f>
        <v>Red</v>
      </c>
      <c r="AI311" t="str">
        <f>VLOOKUP($Z311,'oddspedia-matches'!$A:$AD,AI$2,0)</f>
        <v>Red</v>
      </c>
      <c r="AJ311" t="str">
        <f>VLOOKUP($Z311,'oddspedia-matches'!$A:$AD,AJ$2,0)</f>
        <v>Green</v>
      </c>
      <c r="AK311" t="str">
        <f>VLOOKUP($Z311,'oddspedia-matches'!$A:$AD,AK$2,0)</f>
        <v>Green</v>
      </c>
      <c r="AL311" t="str">
        <f>VLOOKUP($Z311,'oddspedia-matches'!$A:$AD,AL$2,0)</f>
        <v>Green</v>
      </c>
      <c r="AM311" t="str">
        <f>VLOOKUP($Z311,'oddspedia-matches'!$A:$AD,AM$2,0)</f>
        <v>Green</v>
      </c>
      <c r="AN311" t="str">
        <f>VLOOKUP($Z311,'oddspedia-matches'!$A:$AD,AN$2,0)</f>
        <v>Red</v>
      </c>
      <c r="AO311" t="str">
        <f>VLOOKUP($Z311,'oddspedia-matches'!$A:$AD,AO$2,0)</f>
        <v>Green</v>
      </c>
      <c r="AP311" t="str">
        <f>VLOOKUP($Z311,'oddspedia-matches'!$A:$AD,AP$2,0)</f>
        <v>Green</v>
      </c>
      <c r="AQ311" t="str">
        <f>VLOOKUP($Z311,'oddspedia-matches'!$A:$AD,AQ$2,0)</f>
        <v>Red</v>
      </c>
    </row>
    <row r="312" spans="2:43" x14ac:dyDescent="0.25">
      <c r="B312" s="9" t="s">
        <v>467</v>
      </c>
      <c r="C312" s="7" t="s">
        <v>490</v>
      </c>
      <c r="D312" s="20">
        <v>0.95833333333333337</v>
      </c>
      <c r="E312" s="7" t="s">
        <v>795</v>
      </c>
      <c r="F312" s="7" t="s">
        <v>796</v>
      </c>
      <c r="G312" s="21"/>
      <c r="H312" s="7">
        <v>30.1</v>
      </c>
      <c r="I312" s="7">
        <v>30.3</v>
      </c>
      <c r="J312" s="7">
        <v>39.700000000000003</v>
      </c>
      <c r="K312" s="7">
        <v>60.3</v>
      </c>
      <c r="L312" s="7">
        <v>69.900000000000006</v>
      </c>
      <c r="M312" s="7">
        <v>69.7</v>
      </c>
      <c r="N312" s="7">
        <v>20.9</v>
      </c>
      <c r="O312" s="7">
        <v>51.1</v>
      </c>
      <c r="P312" s="7">
        <v>28.1</v>
      </c>
      <c r="Q312" s="7">
        <v>58.3</v>
      </c>
      <c r="R312" s="7">
        <v>71.7</v>
      </c>
      <c r="S312" s="7">
        <v>44.5</v>
      </c>
      <c r="T312" s="7">
        <v>55.5</v>
      </c>
      <c r="U312" s="7">
        <v>60.9</v>
      </c>
      <c r="V312" s="7">
        <v>51.1</v>
      </c>
      <c r="W312" s="7">
        <v>48.9</v>
      </c>
      <c r="X312" t="str">
        <f>VLOOKUP(E312,'Transform table'!A:B,2,0)</f>
        <v>Monterey Bay</v>
      </c>
      <c r="Y312" t="str">
        <f>VLOOKUP(F312,'Transform table'!A:B,2,0)</f>
        <v>Orange County Blues</v>
      </c>
      <c r="Z312" t="str">
        <f t="shared" si="4"/>
        <v>25/07/2026Monterey BayOrange County Blues</v>
      </c>
      <c r="AA312" t="str">
        <f>VLOOKUP($Z312,'oddspedia-matches'!$A:$AD,AA$2,0)</f>
        <v>1 - 2</v>
      </c>
      <c r="AB312" t="str">
        <f>VLOOKUP($Z312,'oddspedia-matches'!$A:$AD,AB$2,0)</f>
        <v>Red</v>
      </c>
      <c r="AC312" t="str">
        <f>VLOOKUP($Z312,'oddspedia-matches'!$A:$AD,AC$2,0)</f>
        <v>Red</v>
      </c>
      <c r="AD312" t="str">
        <f>VLOOKUP($Z312,'oddspedia-matches'!$A:$AD,AD$2,0)</f>
        <v>Green</v>
      </c>
      <c r="AE312" t="str">
        <f>VLOOKUP($Z312,'oddspedia-matches'!$A:$AD,AE$2,0)</f>
        <v>Red</v>
      </c>
      <c r="AF312" t="str">
        <f>VLOOKUP($Z312,'oddspedia-matches'!$A:$AD,AF$2,0)</f>
        <v>Green</v>
      </c>
      <c r="AG312" t="str">
        <f>VLOOKUP($Z312,'oddspedia-matches'!$A:$AD,AG$2,0)</f>
        <v>Green</v>
      </c>
      <c r="AH312" t="str">
        <f>VLOOKUP($Z312,'oddspedia-matches'!$A:$AD,AH$2,0)</f>
        <v>Red</v>
      </c>
      <c r="AI312" t="str">
        <f>VLOOKUP($Z312,'oddspedia-matches'!$A:$AD,AI$2,0)</f>
        <v>Green</v>
      </c>
      <c r="AJ312" t="str">
        <f>VLOOKUP($Z312,'oddspedia-matches'!$A:$AD,AJ$2,0)</f>
        <v>Red</v>
      </c>
      <c r="AK312" t="str">
        <f>VLOOKUP($Z312,'oddspedia-matches'!$A:$AD,AK$2,0)</f>
        <v>Red</v>
      </c>
      <c r="AL312" t="str">
        <f>VLOOKUP($Z312,'oddspedia-matches'!$A:$AD,AL$2,0)</f>
        <v>Green</v>
      </c>
      <c r="AM312" t="str">
        <f>VLOOKUP($Z312,'oddspedia-matches'!$A:$AD,AM$2,0)</f>
        <v>Green</v>
      </c>
      <c r="AN312" t="str">
        <f>VLOOKUP($Z312,'oddspedia-matches'!$A:$AD,AN$2,0)</f>
        <v>Red</v>
      </c>
      <c r="AO312" t="str">
        <f>VLOOKUP($Z312,'oddspedia-matches'!$A:$AD,AO$2,0)</f>
        <v>Green</v>
      </c>
      <c r="AP312" t="str">
        <f>VLOOKUP($Z312,'oddspedia-matches'!$A:$AD,AP$2,0)</f>
        <v>Green</v>
      </c>
      <c r="AQ312" t="str">
        <f>VLOOKUP($Z312,'oddspedia-matches'!$A:$AD,AQ$2,0)</f>
        <v>Red</v>
      </c>
    </row>
    <row r="313" spans="2:43" x14ac:dyDescent="0.25">
      <c r="B313" s="17" t="s">
        <v>467</v>
      </c>
      <c r="C313" s="8" t="s">
        <v>490</v>
      </c>
      <c r="D313" s="18">
        <v>0.95833333333333337</v>
      </c>
      <c r="E313" s="8" t="s">
        <v>48</v>
      </c>
      <c r="F313" s="8" t="s">
        <v>797</v>
      </c>
      <c r="G313" s="19"/>
      <c r="H313" s="8">
        <v>45.3</v>
      </c>
      <c r="I313" s="8">
        <v>28.1</v>
      </c>
      <c r="J313" s="8">
        <v>26.6</v>
      </c>
      <c r="K313" s="8">
        <v>73.400000000000006</v>
      </c>
      <c r="L313" s="8">
        <v>54.7</v>
      </c>
      <c r="M313" s="8">
        <v>71.900000000000006</v>
      </c>
      <c r="N313" s="8">
        <v>40.6</v>
      </c>
      <c r="O313" s="8">
        <v>42.3</v>
      </c>
      <c r="P313" s="8">
        <v>17</v>
      </c>
      <c r="Q313" s="8">
        <v>69.099999999999994</v>
      </c>
      <c r="R313" s="8">
        <v>75.400000000000006</v>
      </c>
      <c r="S313" s="8">
        <v>49.4</v>
      </c>
      <c r="T313" s="8">
        <v>50.6</v>
      </c>
      <c r="U313" s="8">
        <v>56.5</v>
      </c>
      <c r="V313" s="8">
        <v>54.1</v>
      </c>
      <c r="W313" s="8">
        <v>45.9</v>
      </c>
      <c r="X313" t="str">
        <f>VLOOKUP(E313,'Transform table'!A:B,2,0)</f>
        <v>Oakland Roots</v>
      </c>
      <c r="Y313" t="str">
        <f>VLOOKUP(F313,'Transform table'!A:B,2,0)</f>
        <v>Sacramento Republic</v>
      </c>
      <c r="Z313" t="str">
        <f t="shared" si="4"/>
        <v>25/07/2026Oakland RootsSacramento Republic</v>
      </c>
      <c r="AA313" t="str">
        <f>VLOOKUP($Z313,'oddspedia-matches'!$A:$AD,AA$2,0)</f>
        <v>1 - 3</v>
      </c>
      <c r="AB313" t="str">
        <f>VLOOKUP($Z313,'oddspedia-matches'!$A:$AD,AB$2,0)</f>
        <v>Red</v>
      </c>
      <c r="AC313" t="str">
        <f>VLOOKUP($Z313,'oddspedia-matches'!$A:$AD,AC$2,0)</f>
        <v>Red</v>
      </c>
      <c r="AD313" t="str">
        <f>VLOOKUP($Z313,'oddspedia-matches'!$A:$AD,AD$2,0)</f>
        <v>Green</v>
      </c>
      <c r="AE313" t="str">
        <f>VLOOKUP($Z313,'oddspedia-matches'!$A:$AD,AE$2,0)</f>
        <v>Red</v>
      </c>
      <c r="AF313" t="str">
        <f>VLOOKUP($Z313,'oddspedia-matches'!$A:$AD,AF$2,0)</f>
        <v>Green</v>
      </c>
      <c r="AG313" t="str">
        <f>VLOOKUP($Z313,'oddspedia-matches'!$A:$AD,AG$2,0)</f>
        <v>Green</v>
      </c>
      <c r="AH313" t="str">
        <f>VLOOKUP($Z313,'oddspedia-matches'!$A:$AD,AH$2,0)</f>
        <v>Red</v>
      </c>
      <c r="AI313" t="str">
        <f>VLOOKUP($Z313,'oddspedia-matches'!$A:$AD,AI$2,0)</f>
        <v>Green</v>
      </c>
      <c r="AJ313" t="str">
        <f>VLOOKUP($Z313,'oddspedia-matches'!$A:$AD,AJ$2,0)</f>
        <v>Red</v>
      </c>
      <c r="AK313" t="str">
        <f>VLOOKUP($Z313,'oddspedia-matches'!$A:$AD,AK$2,0)</f>
        <v>Green</v>
      </c>
      <c r="AL313" t="str">
        <f>VLOOKUP($Z313,'oddspedia-matches'!$A:$AD,AL$2,0)</f>
        <v>Green</v>
      </c>
      <c r="AM313" t="str">
        <f>VLOOKUP($Z313,'oddspedia-matches'!$A:$AD,AM$2,0)</f>
        <v>Green</v>
      </c>
      <c r="AN313" t="str">
        <f>VLOOKUP($Z313,'oddspedia-matches'!$A:$AD,AN$2,0)</f>
        <v>Red</v>
      </c>
      <c r="AO313" t="str">
        <f>VLOOKUP($Z313,'oddspedia-matches'!$A:$AD,AO$2,0)</f>
        <v>Red</v>
      </c>
      <c r="AP313" t="str">
        <f>VLOOKUP($Z313,'oddspedia-matches'!$A:$AD,AP$2,0)</f>
        <v>Green</v>
      </c>
      <c r="AQ313" t="str">
        <f>VLOOKUP($Z313,'oddspedia-matches'!$A:$AD,AQ$2,0)</f>
        <v>Red</v>
      </c>
    </row>
    <row r="314" spans="2:43" x14ac:dyDescent="0.25">
      <c r="B314" s="9" t="s">
        <v>468</v>
      </c>
      <c r="C314" s="7" t="s">
        <v>490</v>
      </c>
      <c r="D314" s="20">
        <v>0.97916666666666663</v>
      </c>
      <c r="E314" s="7" t="s">
        <v>89</v>
      </c>
      <c r="F314" s="7" t="s">
        <v>79</v>
      </c>
      <c r="G314" s="21"/>
      <c r="H314" s="7">
        <v>65.3</v>
      </c>
      <c r="I314" s="7">
        <v>22.1</v>
      </c>
      <c r="J314" s="7">
        <v>12.6</v>
      </c>
      <c r="K314" s="7">
        <v>87.4</v>
      </c>
      <c r="L314" s="7">
        <v>34.700000000000003</v>
      </c>
      <c r="M314" s="7">
        <v>77.900000000000006</v>
      </c>
      <c r="N314" s="7">
        <v>54.8</v>
      </c>
      <c r="O314" s="7">
        <v>33.4</v>
      </c>
      <c r="P314" s="7">
        <v>11.8</v>
      </c>
      <c r="Q314" s="7">
        <v>78.2</v>
      </c>
      <c r="R314" s="7">
        <v>85.2</v>
      </c>
      <c r="S314" s="7">
        <v>64.5</v>
      </c>
      <c r="T314" s="7">
        <v>35.5</v>
      </c>
      <c r="U314" s="7">
        <v>44.2</v>
      </c>
      <c r="V314" s="7">
        <v>57.3</v>
      </c>
      <c r="W314" s="7">
        <v>42.7</v>
      </c>
      <c r="X314" t="str">
        <f>VLOOKUP(E314,'Transform table'!A:B,2,0)</f>
        <v>Los Angeles FC</v>
      </c>
      <c r="Y314" t="str">
        <f>VLOOKUP(F314,'Transform table'!A:B,2,0)</f>
        <v>Sporting Kansas City</v>
      </c>
      <c r="Z314" t="str">
        <f t="shared" si="4"/>
        <v>25/07/2026Los Angeles FCSporting Kansas City</v>
      </c>
      <c r="AA314" t="str">
        <f>VLOOKUP($Z314,'oddspedia-matches'!$A:$AD,AA$2,0)</f>
        <v>4 - 0</v>
      </c>
      <c r="AB314" t="str">
        <f>VLOOKUP($Z314,'oddspedia-matches'!$A:$AD,AB$2,0)</f>
        <v>Green</v>
      </c>
      <c r="AC314" t="str">
        <f>VLOOKUP($Z314,'oddspedia-matches'!$A:$AD,AC$2,0)</f>
        <v>Red</v>
      </c>
      <c r="AD314" t="str">
        <f>VLOOKUP($Z314,'oddspedia-matches'!$A:$AD,AD$2,0)</f>
        <v>Red</v>
      </c>
      <c r="AE314" t="str">
        <f>VLOOKUP($Z314,'oddspedia-matches'!$A:$AD,AE$2,0)</f>
        <v>Green</v>
      </c>
      <c r="AF314" t="str">
        <f>VLOOKUP($Z314,'oddspedia-matches'!$A:$AD,AF$2,0)</f>
        <v>Red</v>
      </c>
      <c r="AG314" t="str">
        <f>VLOOKUP($Z314,'oddspedia-matches'!$A:$AD,AG$2,0)</f>
        <v>Green</v>
      </c>
      <c r="AH314" t="str">
        <f>VLOOKUP($Z314,'oddspedia-matches'!$A:$AD,AH$2,0)</f>
        <v>Green</v>
      </c>
      <c r="AI314" t="str">
        <f>VLOOKUP($Z314,'oddspedia-matches'!$A:$AD,AI$2,0)</f>
        <v>Red</v>
      </c>
      <c r="AJ314" t="str">
        <f>VLOOKUP($Z314,'oddspedia-matches'!$A:$AD,AJ$2,0)</f>
        <v>Red</v>
      </c>
      <c r="AK314" t="str">
        <f>VLOOKUP($Z314,'oddspedia-matches'!$A:$AD,AK$2,0)</f>
        <v>Green</v>
      </c>
      <c r="AL314" t="str">
        <f>VLOOKUP($Z314,'oddspedia-matches'!$A:$AD,AL$2,0)</f>
        <v>Green</v>
      </c>
      <c r="AM314" t="str">
        <f>VLOOKUP($Z314,'oddspedia-matches'!$A:$AD,AM$2,0)</f>
        <v>Green</v>
      </c>
      <c r="AN314" t="str">
        <f>VLOOKUP($Z314,'oddspedia-matches'!$A:$AD,AN$2,0)</f>
        <v>Red</v>
      </c>
      <c r="AO314" t="str">
        <f>VLOOKUP($Z314,'oddspedia-matches'!$A:$AD,AO$2,0)</f>
        <v>Red</v>
      </c>
      <c r="AP314" t="str">
        <f>VLOOKUP($Z314,'oddspedia-matches'!$A:$AD,AP$2,0)</f>
        <v>Red</v>
      </c>
      <c r="AQ314" t="str">
        <f>VLOOKUP($Z314,'oddspedia-matches'!$A:$AD,AQ$2,0)</f>
        <v>Green</v>
      </c>
    </row>
    <row r="315" spans="2:43" x14ac:dyDescent="0.25">
      <c r="B315" s="17" t="s">
        <v>468</v>
      </c>
      <c r="C315" s="8" t="s">
        <v>490</v>
      </c>
      <c r="D315" s="18">
        <v>0.97916666666666663</v>
      </c>
      <c r="E315" s="8" t="s">
        <v>91</v>
      </c>
      <c r="F315" s="8" t="s">
        <v>90</v>
      </c>
      <c r="G315" s="19"/>
      <c r="H315" s="8">
        <v>41.4</v>
      </c>
      <c r="I315" s="8">
        <v>25.9</v>
      </c>
      <c r="J315" s="8">
        <v>32.700000000000003</v>
      </c>
      <c r="K315" s="8">
        <v>67.3</v>
      </c>
      <c r="L315" s="8">
        <v>58.6</v>
      </c>
      <c r="M315" s="8">
        <v>74.099999999999994</v>
      </c>
      <c r="N315" s="8">
        <v>30.9</v>
      </c>
      <c r="O315" s="8">
        <v>34.5</v>
      </c>
      <c r="P315" s="8">
        <v>34.6</v>
      </c>
      <c r="Q315" s="8">
        <v>83.9</v>
      </c>
      <c r="R315" s="8">
        <v>86.7</v>
      </c>
      <c r="S315" s="8">
        <v>66.8</v>
      </c>
      <c r="T315" s="8">
        <v>33.200000000000003</v>
      </c>
      <c r="U315" s="8">
        <v>38.700000000000003</v>
      </c>
      <c r="V315" s="8">
        <v>68.400000000000006</v>
      </c>
      <c r="W315" s="8">
        <v>31.6</v>
      </c>
      <c r="X315" t="str">
        <f>VLOOKUP(E315,'Transform table'!A:B,2,0)</f>
        <v>Portland Timbers</v>
      </c>
      <c r="Y315" t="str">
        <f>VLOOKUP(F315,'Transform table'!A:B,2,0)</f>
        <v>Real Salt Lake</v>
      </c>
      <c r="Z315" t="str">
        <f t="shared" si="4"/>
        <v>25/07/2026Portland TimbersReal Salt Lake</v>
      </c>
      <c r="AA315" t="str">
        <f>VLOOKUP($Z315,'oddspedia-matches'!$A:$AD,AA$2,0)</f>
        <v>2 - 1</v>
      </c>
      <c r="AB315" t="str">
        <f>VLOOKUP($Z315,'oddspedia-matches'!$A:$AD,AB$2,0)</f>
        <v>Green</v>
      </c>
      <c r="AC315" t="str">
        <f>VLOOKUP($Z315,'oddspedia-matches'!$A:$AD,AC$2,0)</f>
        <v>Red</v>
      </c>
      <c r="AD315" t="str">
        <f>VLOOKUP($Z315,'oddspedia-matches'!$A:$AD,AD$2,0)</f>
        <v>Red</v>
      </c>
      <c r="AE315" t="str">
        <f>VLOOKUP($Z315,'oddspedia-matches'!$A:$AD,AE$2,0)</f>
        <v>Green</v>
      </c>
      <c r="AF315" t="str">
        <f>VLOOKUP($Z315,'oddspedia-matches'!$A:$AD,AF$2,0)</f>
        <v>Red</v>
      </c>
      <c r="AG315" t="str">
        <f>VLOOKUP($Z315,'oddspedia-matches'!$A:$AD,AG$2,0)</f>
        <v>Green</v>
      </c>
      <c r="AH315" t="str">
        <f>VLOOKUP($Z315,'oddspedia-matches'!$A:$AD,AH$2,0)</f>
        <v>Red</v>
      </c>
      <c r="AI315" t="str">
        <f>VLOOKUP($Z315,'oddspedia-matches'!$A:$AD,AI$2,0)</f>
        <v>Red</v>
      </c>
      <c r="AJ315" t="str">
        <f>VLOOKUP($Z315,'oddspedia-matches'!$A:$AD,AJ$2,0)</f>
        <v>Green</v>
      </c>
      <c r="AK315" t="str">
        <f>VLOOKUP($Z315,'oddspedia-matches'!$A:$AD,AK$2,0)</f>
        <v>Green</v>
      </c>
      <c r="AL315" t="str">
        <f>VLOOKUP($Z315,'oddspedia-matches'!$A:$AD,AL$2,0)</f>
        <v>Green</v>
      </c>
      <c r="AM315" t="str">
        <f>VLOOKUP($Z315,'oddspedia-matches'!$A:$AD,AM$2,0)</f>
        <v>Green</v>
      </c>
      <c r="AN315" t="str">
        <f>VLOOKUP($Z315,'oddspedia-matches'!$A:$AD,AN$2,0)</f>
        <v>Red</v>
      </c>
      <c r="AO315" t="str">
        <f>VLOOKUP($Z315,'oddspedia-matches'!$A:$AD,AO$2,0)</f>
        <v>Green</v>
      </c>
      <c r="AP315" t="str">
        <f>VLOOKUP($Z315,'oddspedia-matches'!$A:$AD,AP$2,0)</f>
        <v>Green</v>
      </c>
      <c r="AQ315" t="str">
        <f>VLOOKUP($Z315,'oddspedia-matches'!$A:$AD,AQ$2,0)</f>
        <v>Red</v>
      </c>
    </row>
    <row r="316" spans="2:43" x14ac:dyDescent="0.25">
      <c r="B316" s="9" t="s">
        <v>468</v>
      </c>
      <c r="C316" s="7" t="s">
        <v>490</v>
      </c>
      <c r="D316" s="20">
        <v>0.97916666666666663</v>
      </c>
      <c r="E316" s="7" t="s">
        <v>93</v>
      </c>
      <c r="F316" s="7" t="s">
        <v>87</v>
      </c>
      <c r="G316" s="21"/>
      <c r="H316" s="7">
        <v>60</v>
      </c>
      <c r="I316" s="7">
        <v>23.5</v>
      </c>
      <c r="J316" s="7">
        <v>16.5</v>
      </c>
      <c r="K316" s="7">
        <v>83.5</v>
      </c>
      <c r="L316" s="7">
        <v>40</v>
      </c>
      <c r="M316" s="7">
        <v>76.5</v>
      </c>
      <c r="N316" s="7">
        <v>46.8</v>
      </c>
      <c r="O316" s="7">
        <v>36</v>
      </c>
      <c r="P316" s="7">
        <v>17.2</v>
      </c>
      <c r="Q316" s="7">
        <v>77.900000000000006</v>
      </c>
      <c r="R316" s="7">
        <v>84.2</v>
      </c>
      <c r="S316" s="7">
        <v>62.7</v>
      </c>
      <c r="T316" s="7">
        <v>37.299999999999997</v>
      </c>
      <c r="U316" s="7">
        <v>44.9</v>
      </c>
      <c r="V316" s="7">
        <v>59.4</v>
      </c>
      <c r="W316" s="7">
        <v>40.6</v>
      </c>
      <c r="X316" t="str">
        <f>VLOOKUP(E316,'Transform table'!A:B,2,0)</f>
        <v>San Jose Earthquakes</v>
      </c>
      <c r="Y316" t="str">
        <f>VLOOKUP(F316,'Transform table'!A:B,2,0)</f>
        <v>LA Galaxy</v>
      </c>
      <c r="Z316" t="str">
        <f t="shared" si="4"/>
        <v>25/07/2026San Jose EarthquakesLA Galaxy</v>
      </c>
      <c r="AA316" t="str">
        <f>VLOOKUP($Z316,'oddspedia-matches'!$A:$AD,AA$2,0)</f>
        <v>1 - 1</v>
      </c>
      <c r="AB316" t="str">
        <f>VLOOKUP($Z316,'oddspedia-matches'!$A:$AD,AB$2,0)</f>
        <v>Red</v>
      </c>
      <c r="AC316" t="str">
        <f>VLOOKUP($Z316,'oddspedia-matches'!$A:$AD,AC$2,0)</f>
        <v>Green</v>
      </c>
      <c r="AD316" t="str">
        <f>VLOOKUP($Z316,'oddspedia-matches'!$A:$AD,AD$2,0)</f>
        <v>Red</v>
      </c>
      <c r="AE316" t="str">
        <f>VLOOKUP($Z316,'oddspedia-matches'!$A:$AD,AE$2,0)</f>
        <v>Green</v>
      </c>
      <c r="AF316" t="str">
        <f>VLOOKUP($Z316,'oddspedia-matches'!$A:$AD,AF$2,0)</f>
        <v>Green</v>
      </c>
      <c r="AG316" t="str">
        <f>VLOOKUP($Z316,'oddspedia-matches'!$A:$AD,AG$2,0)</f>
        <v>Red</v>
      </c>
      <c r="AH316" t="str">
        <f>VLOOKUP($Z316,'oddspedia-matches'!$A:$AD,AH$2,0)</f>
        <v>Red</v>
      </c>
      <c r="AI316" t="str">
        <f>VLOOKUP($Z316,'oddspedia-matches'!$A:$AD,AI$2,0)</f>
        <v>Red</v>
      </c>
      <c r="AJ316" t="str">
        <f>VLOOKUP($Z316,'oddspedia-matches'!$A:$AD,AJ$2,0)</f>
        <v>Green</v>
      </c>
      <c r="AK316" t="str">
        <f>VLOOKUP($Z316,'oddspedia-matches'!$A:$AD,AK$2,0)</f>
        <v>Green</v>
      </c>
      <c r="AL316" t="str">
        <f>VLOOKUP($Z316,'oddspedia-matches'!$A:$AD,AL$2,0)</f>
        <v>Green</v>
      </c>
      <c r="AM316" t="str">
        <f>VLOOKUP($Z316,'oddspedia-matches'!$A:$AD,AM$2,0)</f>
        <v>Red</v>
      </c>
      <c r="AN316" t="str">
        <f>VLOOKUP($Z316,'oddspedia-matches'!$A:$AD,AN$2,0)</f>
        <v>Green</v>
      </c>
      <c r="AO316" t="str">
        <f>VLOOKUP($Z316,'oddspedia-matches'!$A:$AD,AO$2,0)</f>
        <v>Green</v>
      </c>
      <c r="AP316" t="str">
        <f>VLOOKUP($Z316,'oddspedia-matches'!$A:$AD,AP$2,0)</f>
        <v>Green</v>
      </c>
      <c r="AQ316" t="str">
        <f>VLOOKUP($Z316,'oddspedia-matches'!$A:$AD,AQ$2,0)</f>
        <v>Red</v>
      </c>
    </row>
    <row r="317" spans="2:43" x14ac:dyDescent="0.25">
      <c r="B317" s="17" t="s">
        <v>467</v>
      </c>
      <c r="C317" s="8" t="s">
        <v>490</v>
      </c>
      <c r="D317" s="18">
        <v>0.97916666666666663</v>
      </c>
      <c r="E317" s="8" t="s">
        <v>798</v>
      </c>
      <c r="F317" s="8" t="s">
        <v>799</v>
      </c>
      <c r="G317" s="19"/>
      <c r="H317" s="8">
        <v>43.4</v>
      </c>
      <c r="I317" s="8">
        <v>29.8</v>
      </c>
      <c r="J317" s="8">
        <v>26.8</v>
      </c>
      <c r="K317" s="8">
        <v>73.2</v>
      </c>
      <c r="L317" s="8">
        <v>56.6</v>
      </c>
      <c r="M317" s="8">
        <v>70.2</v>
      </c>
      <c r="N317" s="8">
        <v>28.4</v>
      </c>
      <c r="O317" s="8">
        <v>48.8</v>
      </c>
      <c r="P317" s="8">
        <v>22.9</v>
      </c>
      <c r="Q317" s="8">
        <v>61.6</v>
      </c>
      <c r="R317" s="8">
        <v>70.099999999999994</v>
      </c>
      <c r="S317" s="8">
        <v>42.7</v>
      </c>
      <c r="T317" s="8">
        <v>57.3</v>
      </c>
      <c r="U317" s="8">
        <v>62.9</v>
      </c>
      <c r="V317" s="8">
        <v>49</v>
      </c>
      <c r="W317" s="8">
        <v>51</v>
      </c>
      <c r="X317" t="str">
        <f>VLOOKUP(E317,'Transform table'!A:B,2,0)</f>
        <v>Phoenix Rising FC</v>
      </c>
      <c r="Y317" t="str">
        <f>VLOOKUP(F317,'Transform table'!A:B,2,0)</f>
        <v>Hartford Athletic</v>
      </c>
      <c r="Z317" t="str">
        <f t="shared" si="4"/>
        <v>25/07/2026Phoenix Rising FCHartford Athletic</v>
      </c>
      <c r="AA317" t="str">
        <f>VLOOKUP($Z317,'oddspedia-matches'!$A:$AD,AA$2,0)</f>
        <v>0 - 0</v>
      </c>
      <c r="AB317" t="str">
        <f>VLOOKUP($Z317,'oddspedia-matches'!$A:$AD,AB$2,0)</f>
        <v>Red</v>
      </c>
      <c r="AC317" t="str">
        <f>VLOOKUP($Z317,'oddspedia-matches'!$A:$AD,AC$2,0)</f>
        <v>Green</v>
      </c>
      <c r="AD317" t="str">
        <f>VLOOKUP($Z317,'oddspedia-matches'!$A:$AD,AD$2,0)</f>
        <v>Red</v>
      </c>
      <c r="AE317" t="str">
        <f>VLOOKUP($Z317,'oddspedia-matches'!$A:$AD,AE$2,0)</f>
        <v>Green</v>
      </c>
      <c r="AF317" t="str">
        <f>VLOOKUP($Z317,'oddspedia-matches'!$A:$AD,AF$2,0)</f>
        <v>Green</v>
      </c>
      <c r="AG317" t="str">
        <f>VLOOKUP($Z317,'oddspedia-matches'!$A:$AD,AG$2,0)</f>
        <v>Red</v>
      </c>
      <c r="AH317" t="str">
        <f>VLOOKUP($Z317,'oddspedia-matches'!$A:$AD,AH$2,0)</f>
        <v>Red</v>
      </c>
      <c r="AI317" t="str">
        <f>VLOOKUP($Z317,'oddspedia-matches'!$A:$AD,AI$2,0)</f>
        <v>Green</v>
      </c>
      <c r="AJ317" t="str">
        <f>VLOOKUP($Z317,'oddspedia-matches'!$A:$AD,AJ$2,0)</f>
        <v>Red</v>
      </c>
      <c r="AK317" t="str">
        <f>VLOOKUP($Z317,'oddspedia-matches'!$A:$AD,AK$2,0)</f>
        <v>Red</v>
      </c>
      <c r="AL317" t="str">
        <f>VLOOKUP($Z317,'oddspedia-matches'!$A:$AD,AL$2,0)</f>
        <v>Red</v>
      </c>
      <c r="AM317" t="str">
        <f>VLOOKUP($Z317,'oddspedia-matches'!$A:$AD,AM$2,0)</f>
        <v>Red</v>
      </c>
      <c r="AN317" t="str">
        <f>VLOOKUP($Z317,'oddspedia-matches'!$A:$AD,AN$2,0)</f>
        <v>Green</v>
      </c>
      <c r="AO317" t="str">
        <f>VLOOKUP($Z317,'oddspedia-matches'!$A:$AD,AO$2,0)</f>
        <v>Green</v>
      </c>
      <c r="AP317" t="str">
        <f>VLOOKUP($Z317,'oddspedia-matches'!$A:$AD,AP$2,0)</f>
        <v>Red</v>
      </c>
      <c r="AQ317" t="str">
        <f>VLOOKUP($Z317,'oddspedia-matches'!$A:$AD,AQ$2,0)</f>
        <v>Green</v>
      </c>
    </row>
    <row r="318" spans="2:43" x14ac:dyDescent="0.25">
      <c r="B318" t="s">
        <v>463</v>
      </c>
      <c r="C318" t="s">
        <v>930</v>
      </c>
      <c r="D318" s="25">
        <v>0</v>
      </c>
      <c r="E318" t="s">
        <v>931</v>
      </c>
      <c r="F318" t="s">
        <v>18</v>
      </c>
      <c r="H318">
        <v>48.7</v>
      </c>
      <c r="I318">
        <v>24.8</v>
      </c>
      <c r="J318">
        <v>26.4</v>
      </c>
      <c r="K318">
        <v>73.599999999999994</v>
      </c>
      <c r="L318">
        <v>51.3</v>
      </c>
      <c r="M318">
        <v>75.2</v>
      </c>
      <c r="N318">
        <v>40.700000000000003</v>
      </c>
      <c r="O318">
        <v>33.299999999999997</v>
      </c>
      <c r="P318">
        <v>26</v>
      </c>
      <c r="Q318">
        <v>84.8</v>
      </c>
      <c r="R318">
        <v>89.7</v>
      </c>
      <c r="S318">
        <v>72.400000000000006</v>
      </c>
      <c r="T318">
        <v>27.6</v>
      </c>
      <c r="U318">
        <v>33.200000000000003</v>
      </c>
      <c r="V318">
        <v>71.599999999999994</v>
      </c>
      <c r="W318">
        <v>28.4</v>
      </c>
      <c r="X318" t="str">
        <f>VLOOKUP(E318,'Transform table'!A:B,2,0)</f>
        <v>Edgeworth Eagles Reserves</v>
      </c>
      <c r="Y318" t="str">
        <f>VLOOKUP(F318,'Transform table'!A:B,2,0)</f>
        <v>Newcastle Olympic Reserves</v>
      </c>
      <c r="Z318" t="str">
        <f t="shared" si="4"/>
        <v>26/07/2026Edgeworth Eagles ReservesNewcastle Olympic Reserves</v>
      </c>
      <c r="AA318" t="str">
        <f>VLOOKUP($Z318,'oddspedia-matches'!$A:$AD,AA$2,0)</f>
        <v>0 - 5</v>
      </c>
      <c r="AB318" t="str">
        <f>VLOOKUP($Z318,'oddspedia-matches'!$A:$AD,AB$2,0)</f>
        <v>Red</v>
      </c>
      <c r="AC318" t="str">
        <f>VLOOKUP($Z318,'oddspedia-matches'!$A:$AD,AC$2,0)</f>
        <v>Red</v>
      </c>
      <c r="AD318" t="str">
        <f>VLOOKUP($Z318,'oddspedia-matches'!$A:$AD,AD$2,0)</f>
        <v>Green</v>
      </c>
      <c r="AE318" t="str">
        <f>VLOOKUP($Z318,'oddspedia-matches'!$A:$AD,AE$2,0)</f>
        <v>Red</v>
      </c>
      <c r="AF318" t="str">
        <f>VLOOKUP($Z318,'oddspedia-matches'!$A:$AD,AF$2,0)</f>
        <v>Green</v>
      </c>
      <c r="AG318" t="str">
        <f>VLOOKUP($Z318,'oddspedia-matches'!$A:$AD,AG$2,0)</f>
        <v>Green</v>
      </c>
      <c r="AH318" t="str">
        <f>VLOOKUP($Z318,'oddspedia-matches'!$A:$AD,AH$2,0)</f>
        <v>Red</v>
      </c>
      <c r="AI318" t="str">
        <f>VLOOKUP($Z318,'oddspedia-matches'!$A:$AD,AI$2,0)</f>
        <v>Red</v>
      </c>
      <c r="AJ318" t="str">
        <f>VLOOKUP($Z318,'oddspedia-matches'!$A:$AD,AJ$2,0)</f>
        <v>Green</v>
      </c>
      <c r="AK318" t="str">
        <f>VLOOKUP($Z318,'oddspedia-matches'!$A:$AD,AK$2,0)</f>
        <v>Green</v>
      </c>
      <c r="AL318" t="str">
        <f>VLOOKUP($Z318,'oddspedia-matches'!$A:$AD,AL$2,0)</f>
        <v>Green</v>
      </c>
      <c r="AM318" t="str">
        <f>VLOOKUP($Z318,'oddspedia-matches'!$A:$AD,AM$2,0)</f>
        <v>Green</v>
      </c>
      <c r="AN318" t="str">
        <f>VLOOKUP($Z318,'oddspedia-matches'!$A:$AD,AN$2,0)</f>
        <v>Red</v>
      </c>
      <c r="AO318" t="str">
        <f>VLOOKUP($Z318,'oddspedia-matches'!$A:$AD,AO$2,0)</f>
        <v>Red</v>
      </c>
      <c r="AP318" t="str">
        <f>VLOOKUP($Z318,'oddspedia-matches'!$A:$AD,AP$2,0)</f>
        <v>Red</v>
      </c>
      <c r="AQ318" t="str">
        <f>VLOOKUP($Z318,'oddspedia-matches'!$A:$AD,AQ$2,0)</f>
        <v>Green</v>
      </c>
    </row>
    <row r="319" spans="2:43" x14ac:dyDescent="0.25">
      <c r="B319" t="s">
        <v>932</v>
      </c>
      <c r="C319" t="s">
        <v>930</v>
      </c>
      <c r="D319" s="25">
        <v>0</v>
      </c>
      <c r="E319" t="s">
        <v>744</v>
      </c>
      <c r="F319" t="s">
        <v>653</v>
      </c>
      <c r="H319">
        <v>30.9</v>
      </c>
      <c r="I319">
        <v>30.1</v>
      </c>
      <c r="J319">
        <v>39</v>
      </c>
      <c r="K319">
        <v>61</v>
      </c>
      <c r="L319">
        <v>69.099999999999994</v>
      </c>
      <c r="M319">
        <v>69.900000000000006</v>
      </c>
      <c r="N319">
        <v>22.4</v>
      </c>
      <c r="O319">
        <v>40.700000000000003</v>
      </c>
      <c r="P319">
        <v>37</v>
      </c>
      <c r="Q319">
        <v>73.7</v>
      </c>
      <c r="R319">
        <v>72.099999999999994</v>
      </c>
      <c r="S319">
        <v>45</v>
      </c>
      <c r="T319">
        <v>55</v>
      </c>
      <c r="U319">
        <v>60.4</v>
      </c>
      <c r="V319">
        <v>51.6</v>
      </c>
      <c r="W319">
        <v>48.4</v>
      </c>
      <c r="X319" t="str">
        <f>VLOOKUP(E319,'Transform table'!A:B,2,0)</f>
        <v>Santos</v>
      </c>
      <c r="Y319" t="str">
        <f>VLOOKUP(F319,'Transform table'!A:B,2,0)</f>
        <v>CA Atlas</v>
      </c>
      <c r="Z319" t="str">
        <f t="shared" si="4"/>
        <v>26/07/2026SantosCA Atlas</v>
      </c>
      <c r="AA319" t="e">
        <f>VLOOKUP($Z319,'oddspedia-matches'!$A:$AD,AA$2,0)</f>
        <v>#N/A</v>
      </c>
      <c r="AB319" t="e">
        <f>VLOOKUP($Z319,'oddspedia-matches'!$A:$AD,AB$2,0)</f>
        <v>#N/A</v>
      </c>
      <c r="AC319" t="e">
        <f>VLOOKUP($Z319,'oddspedia-matches'!$A:$AD,AC$2,0)</f>
        <v>#N/A</v>
      </c>
      <c r="AD319" t="e">
        <f>VLOOKUP($Z319,'oddspedia-matches'!$A:$AD,AD$2,0)</f>
        <v>#N/A</v>
      </c>
      <c r="AE319" t="e">
        <f>VLOOKUP($Z319,'oddspedia-matches'!$A:$AD,AE$2,0)</f>
        <v>#N/A</v>
      </c>
      <c r="AF319" t="e">
        <f>VLOOKUP($Z319,'oddspedia-matches'!$A:$AD,AF$2,0)</f>
        <v>#N/A</v>
      </c>
      <c r="AG319" t="e">
        <f>VLOOKUP($Z319,'oddspedia-matches'!$A:$AD,AG$2,0)</f>
        <v>#N/A</v>
      </c>
      <c r="AH319" t="e">
        <f>VLOOKUP($Z319,'oddspedia-matches'!$A:$AD,AH$2,0)</f>
        <v>#N/A</v>
      </c>
      <c r="AI319" t="e">
        <f>VLOOKUP($Z319,'oddspedia-matches'!$A:$AD,AI$2,0)</f>
        <v>#N/A</v>
      </c>
      <c r="AJ319" t="e">
        <f>VLOOKUP($Z319,'oddspedia-matches'!$A:$AD,AJ$2,0)</f>
        <v>#N/A</v>
      </c>
      <c r="AK319" t="e">
        <f>VLOOKUP($Z319,'oddspedia-matches'!$A:$AD,AK$2,0)</f>
        <v>#N/A</v>
      </c>
      <c r="AL319" t="e">
        <f>VLOOKUP($Z319,'oddspedia-matches'!$A:$AD,AL$2,0)</f>
        <v>#N/A</v>
      </c>
      <c r="AM319" t="e">
        <f>VLOOKUP($Z319,'oddspedia-matches'!$A:$AD,AM$2,0)</f>
        <v>#N/A</v>
      </c>
      <c r="AN319" t="e">
        <f>VLOOKUP($Z319,'oddspedia-matches'!$A:$AD,AN$2,0)</f>
        <v>#N/A</v>
      </c>
      <c r="AO319" t="e">
        <f>VLOOKUP($Z319,'oddspedia-matches'!$A:$AD,AO$2,0)</f>
        <v>#N/A</v>
      </c>
      <c r="AP319" t="e">
        <f>VLOOKUP($Z319,'oddspedia-matches'!$A:$AD,AP$2,0)</f>
        <v>#N/A</v>
      </c>
      <c r="AQ319" t="e">
        <f>VLOOKUP($Z319,'oddspedia-matches'!$A:$AD,AQ$2,0)</f>
        <v>#N/A</v>
      </c>
    </row>
    <row r="320" spans="2:43" x14ac:dyDescent="0.25">
      <c r="B320" t="s">
        <v>932</v>
      </c>
      <c r="C320" t="s">
        <v>930</v>
      </c>
      <c r="D320" s="25">
        <v>0</v>
      </c>
      <c r="E320" t="s">
        <v>933</v>
      </c>
      <c r="F320" t="s">
        <v>934</v>
      </c>
      <c r="H320">
        <v>42.8</v>
      </c>
      <c r="I320">
        <v>30.7</v>
      </c>
      <c r="J320">
        <v>26.5</v>
      </c>
      <c r="K320">
        <v>73.5</v>
      </c>
      <c r="L320">
        <v>57.2</v>
      </c>
      <c r="M320">
        <v>69.3</v>
      </c>
      <c r="N320">
        <v>0</v>
      </c>
      <c r="O320">
        <v>82.8</v>
      </c>
      <c r="P320">
        <v>17.2</v>
      </c>
      <c r="Q320">
        <v>17.2</v>
      </c>
      <c r="R320">
        <v>67.3</v>
      </c>
      <c r="S320">
        <v>39.4</v>
      </c>
      <c r="T320">
        <v>60.6</v>
      </c>
      <c r="U320">
        <v>66</v>
      </c>
      <c r="V320">
        <v>46.3</v>
      </c>
      <c r="W320">
        <v>53.7</v>
      </c>
      <c r="X320" t="str">
        <f>VLOOKUP(E320,'Transform table'!A:B,2,0)</f>
        <v>Tigres UANL</v>
      </c>
      <c r="Y320" t="str">
        <f>VLOOKUP(F320,'Transform table'!A:B,2,0)</f>
        <v>Atletico San Luis</v>
      </c>
      <c r="Z320" t="str">
        <f t="shared" si="4"/>
        <v>26/07/2026Tigres UANLAtletico San Luis</v>
      </c>
      <c r="AA320" t="str">
        <f>VLOOKUP($Z320,'oddspedia-matches'!$A:$AD,AA$2,0)</f>
        <v>2 - 2</v>
      </c>
      <c r="AB320" t="str">
        <f>VLOOKUP($Z320,'oddspedia-matches'!$A:$AD,AB$2,0)</f>
        <v>Red</v>
      </c>
      <c r="AC320" t="str">
        <f>VLOOKUP($Z320,'oddspedia-matches'!$A:$AD,AC$2,0)</f>
        <v>Green</v>
      </c>
      <c r="AD320" t="str">
        <f>VLOOKUP($Z320,'oddspedia-matches'!$A:$AD,AD$2,0)</f>
        <v>Red</v>
      </c>
      <c r="AE320" t="str">
        <f>VLOOKUP($Z320,'oddspedia-matches'!$A:$AD,AE$2,0)</f>
        <v>Green</v>
      </c>
      <c r="AF320" t="str">
        <f>VLOOKUP($Z320,'oddspedia-matches'!$A:$AD,AF$2,0)</f>
        <v>Green</v>
      </c>
      <c r="AG320" t="str">
        <f>VLOOKUP($Z320,'oddspedia-matches'!$A:$AD,AG$2,0)</f>
        <v>Red</v>
      </c>
      <c r="AH320" t="str">
        <f>VLOOKUP($Z320,'oddspedia-matches'!$A:$AD,AH$2,0)</f>
        <v>Red</v>
      </c>
      <c r="AI320" t="str">
        <f>VLOOKUP($Z320,'oddspedia-matches'!$A:$AD,AI$2,0)</f>
        <v>Green</v>
      </c>
      <c r="AJ320" t="str">
        <f>VLOOKUP($Z320,'oddspedia-matches'!$A:$AD,AJ$2,0)</f>
        <v>Red</v>
      </c>
      <c r="AK320" t="str">
        <f>VLOOKUP($Z320,'oddspedia-matches'!$A:$AD,AK$2,0)</f>
        <v>Green</v>
      </c>
      <c r="AL320" t="str">
        <f>VLOOKUP($Z320,'oddspedia-matches'!$A:$AD,AL$2,0)</f>
        <v>Green</v>
      </c>
      <c r="AM320" t="str">
        <f>VLOOKUP($Z320,'oddspedia-matches'!$A:$AD,AM$2,0)</f>
        <v>Green</v>
      </c>
      <c r="AN320" t="str">
        <f>VLOOKUP($Z320,'oddspedia-matches'!$A:$AD,AN$2,0)</f>
        <v>Red</v>
      </c>
      <c r="AO320" t="str">
        <f>VLOOKUP($Z320,'oddspedia-matches'!$A:$AD,AO$2,0)</f>
        <v>Red</v>
      </c>
      <c r="AP320" t="str">
        <f>VLOOKUP($Z320,'oddspedia-matches'!$A:$AD,AP$2,0)</f>
        <v>Green</v>
      </c>
      <c r="AQ320" t="str">
        <f>VLOOKUP($Z320,'oddspedia-matches'!$A:$AD,AQ$2,0)</f>
        <v>Red</v>
      </c>
    </row>
    <row r="321" spans="2:43" x14ac:dyDescent="0.25">
      <c r="B321" t="s">
        <v>471</v>
      </c>
      <c r="C321" t="s">
        <v>930</v>
      </c>
      <c r="D321" s="25">
        <v>8.3333333333333329E-2</v>
      </c>
      <c r="E321" t="s">
        <v>935</v>
      </c>
      <c r="F321" t="s">
        <v>936</v>
      </c>
      <c r="H321">
        <v>48</v>
      </c>
      <c r="I321">
        <v>26.2</v>
      </c>
      <c r="J321">
        <v>25.7</v>
      </c>
      <c r="K321">
        <v>74.3</v>
      </c>
      <c r="L321">
        <v>52</v>
      </c>
      <c r="M321">
        <v>73.8</v>
      </c>
      <c r="N321">
        <v>35.299999999999997</v>
      </c>
      <c r="O321">
        <v>42.4</v>
      </c>
      <c r="P321">
        <v>22.2</v>
      </c>
      <c r="Q321">
        <v>70.599999999999994</v>
      </c>
      <c r="R321">
        <v>81.5</v>
      </c>
      <c r="S321">
        <v>58.2</v>
      </c>
      <c r="T321">
        <v>41.8</v>
      </c>
      <c r="U321">
        <v>47.9</v>
      </c>
      <c r="V321">
        <v>60.5</v>
      </c>
      <c r="W321">
        <v>39.5</v>
      </c>
      <c r="X321" t="str">
        <f>VLOOKUP(E321,'Transform table'!A:B,2,0)</f>
        <v>Rockdale City Suns</v>
      </c>
      <c r="Y321" t="str">
        <f>VLOOKUP(F321,'Transform table'!A:B,2,0)</f>
        <v>Sutherland Sharks</v>
      </c>
      <c r="Z321" t="str">
        <f t="shared" si="4"/>
        <v>26/07/2026Rockdale City SunsSutherland Sharks</v>
      </c>
      <c r="AA321" t="str">
        <f>VLOOKUP($Z321,'oddspedia-matches'!$A:$AD,AA$2,0)</f>
        <v>1 - 3</v>
      </c>
      <c r="AB321" t="str">
        <f>VLOOKUP($Z321,'oddspedia-matches'!$A:$AD,AB$2,0)</f>
        <v>Red</v>
      </c>
      <c r="AC321" t="str">
        <f>VLOOKUP($Z321,'oddspedia-matches'!$A:$AD,AC$2,0)</f>
        <v>Red</v>
      </c>
      <c r="AD321" t="str">
        <f>VLOOKUP($Z321,'oddspedia-matches'!$A:$AD,AD$2,0)</f>
        <v>Green</v>
      </c>
      <c r="AE321" t="str">
        <f>VLOOKUP($Z321,'oddspedia-matches'!$A:$AD,AE$2,0)</f>
        <v>Red</v>
      </c>
      <c r="AF321" t="str">
        <f>VLOOKUP($Z321,'oddspedia-matches'!$A:$AD,AF$2,0)</f>
        <v>Green</v>
      </c>
      <c r="AG321" t="str">
        <f>VLOOKUP($Z321,'oddspedia-matches'!$A:$AD,AG$2,0)</f>
        <v>Green</v>
      </c>
      <c r="AH321" t="str">
        <f>VLOOKUP($Z321,'oddspedia-matches'!$A:$AD,AH$2,0)</f>
        <v>Red</v>
      </c>
      <c r="AI321" t="str">
        <f>VLOOKUP($Z321,'oddspedia-matches'!$A:$AD,AI$2,0)</f>
        <v>Green</v>
      </c>
      <c r="AJ321" t="str">
        <f>VLOOKUP($Z321,'oddspedia-matches'!$A:$AD,AJ$2,0)</f>
        <v>Red</v>
      </c>
      <c r="AK321" t="str">
        <f>VLOOKUP($Z321,'oddspedia-matches'!$A:$AD,AK$2,0)</f>
        <v>Green</v>
      </c>
      <c r="AL321" t="str">
        <f>VLOOKUP($Z321,'oddspedia-matches'!$A:$AD,AL$2,0)</f>
        <v>Green</v>
      </c>
      <c r="AM321" t="str">
        <f>VLOOKUP($Z321,'oddspedia-matches'!$A:$AD,AM$2,0)</f>
        <v>Green</v>
      </c>
      <c r="AN321" t="str">
        <f>VLOOKUP($Z321,'oddspedia-matches'!$A:$AD,AN$2,0)</f>
        <v>Red</v>
      </c>
      <c r="AO321" t="str">
        <f>VLOOKUP($Z321,'oddspedia-matches'!$A:$AD,AO$2,0)</f>
        <v>Red</v>
      </c>
      <c r="AP321" t="str">
        <f>VLOOKUP($Z321,'oddspedia-matches'!$A:$AD,AP$2,0)</f>
        <v>Green</v>
      </c>
      <c r="AQ321" t="str">
        <f>VLOOKUP($Z321,'oddspedia-matches'!$A:$AD,AQ$2,0)</f>
        <v>Red</v>
      </c>
    </row>
    <row r="322" spans="2:43" x14ac:dyDescent="0.25">
      <c r="B322" t="s">
        <v>471</v>
      </c>
      <c r="C322" t="s">
        <v>930</v>
      </c>
      <c r="D322" s="25">
        <v>8.3333333333333329E-2</v>
      </c>
      <c r="E322" t="s">
        <v>937</v>
      </c>
      <c r="F322" t="s">
        <v>938</v>
      </c>
      <c r="H322">
        <v>43.2</v>
      </c>
      <c r="I322">
        <v>27.8</v>
      </c>
      <c r="J322">
        <v>29</v>
      </c>
      <c r="K322">
        <v>71</v>
      </c>
      <c r="L322">
        <v>56.8</v>
      </c>
      <c r="M322">
        <v>72.2</v>
      </c>
      <c r="N322">
        <v>28.8</v>
      </c>
      <c r="O322">
        <v>39.200000000000003</v>
      </c>
      <c r="P322">
        <v>32</v>
      </c>
      <c r="Q322">
        <v>76.5</v>
      </c>
      <c r="R322">
        <v>77.900000000000006</v>
      </c>
      <c r="S322">
        <v>52.8</v>
      </c>
      <c r="T322">
        <v>47.2</v>
      </c>
      <c r="U322">
        <v>53</v>
      </c>
      <c r="V322">
        <v>57.2</v>
      </c>
      <c r="W322">
        <v>42.8</v>
      </c>
      <c r="X322" t="str">
        <f>VLOOKUP(E322,'Transform table'!A:B,2,0)</f>
        <v>Wollongong Wolves</v>
      </c>
      <c r="Y322" t="str">
        <f>VLOOKUP(F322,'Transform table'!A:B,2,0)</f>
        <v>Blacktown City</v>
      </c>
      <c r="Z322" t="str">
        <f t="shared" si="4"/>
        <v>26/07/2026Wollongong WolvesBlacktown City</v>
      </c>
      <c r="AA322" t="str">
        <f>VLOOKUP($Z322,'oddspedia-matches'!$A:$AD,AA$2,0)</f>
        <v>0 - 2</v>
      </c>
      <c r="AB322" t="str">
        <f>VLOOKUP($Z322,'oddspedia-matches'!$A:$AD,AB$2,0)</f>
        <v>Red</v>
      </c>
      <c r="AC322" t="str">
        <f>VLOOKUP($Z322,'oddspedia-matches'!$A:$AD,AC$2,0)</f>
        <v>Red</v>
      </c>
      <c r="AD322" t="str">
        <f>VLOOKUP($Z322,'oddspedia-matches'!$A:$AD,AD$2,0)</f>
        <v>Green</v>
      </c>
      <c r="AE322" t="str">
        <f>VLOOKUP($Z322,'oddspedia-matches'!$A:$AD,AE$2,0)</f>
        <v>Red</v>
      </c>
      <c r="AF322" t="str">
        <f>VLOOKUP($Z322,'oddspedia-matches'!$A:$AD,AF$2,0)</f>
        <v>Green</v>
      </c>
      <c r="AG322" t="str">
        <f>VLOOKUP($Z322,'oddspedia-matches'!$A:$AD,AG$2,0)</f>
        <v>Green</v>
      </c>
      <c r="AH322" t="str">
        <f>VLOOKUP($Z322,'oddspedia-matches'!$A:$AD,AH$2,0)</f>
        <v>Red</v>
      </c>
      <c r="AI322" t="str">
        <f>VLOOKUP($Z322,'oddspedia-matches'!$A:$AD,AI$2,0)</f>
        <v>Red</v>
      </c>
      <c r="AJ322" t="str">
        <f>VLOOKUP($Z322,'oddspedia-matches'!$A:$AD,AJ$2,0)</f>
        <v>Green</v>
      </c>
      <c r="AK322" t="str">
        <f>VLOOKUP($Z322,'oddspedia-matches'!$A:$AD,AK$2,0)</f>
        <v>Green</v>
      </c>
      <c r="AL322" t="str">
        <f>VLOOKUP($Z322,'oddspedia-matches'!$A:$AD,AL$2,0)</f>
        <v>Green</v>
      </c>
      <c r="AM322" t="str">
        <f>VLOOKUP($Z322,'oddspedia-matches'!$A:$AD,AM$2,0)</f>
        <v>Red</v>
      </c>
      <c r="AN322" t="str">
        <f>VLOOKUP($Z322,'oddspedia-matches'!$A:$AD,AN$2,0)</f>
        <v>Green</v>
      </c>
      <c r="AO322" t="str">
        <f>VLOOKUP($Z322,'oddspedia-matches'!$A:$AD,AO$2,0)</f>
        <v>Green</v>
      </c>
      <c r="AP322" t="str">
        <f>VLOOKUP($Z322,'oddspedia-matches'!$A:$AD,AP$2,0)</f>
        <v>Red</v>
      </c>
      <c r="AQ322" t="str">
        <f>VLOOKUP($Z322,'oddspedia-matches'!$A:$AD,AQ$2,0)</f>
        <v>Green</v>
      </c>
    </row>
    <row r="323" spans="2:43" x14ac:dyDescent="0.25">
      <c r="B323" t="s">
        <v>463</v>
      </c>
      <c r="C323" t="s">
        <v>930</v>
      </c>
      <c r="D323" s="25">
        <v>8.3333333333333329E-2</v>
      </c>
      <c r="E323" t="s">
        <v>939</v>
      </c>
      <c r="F323" t="s">
        <v>19</v>
      </c>
      <c r="H323">
        <v>37.6</v>
      </c>
      <c r="I323">
        <v>25.5</v>
      </c>
      <c r="J323">
        <v>36.9</v>
      </c>
      <c r="K323">
        <v>63.1</v>
      </c>
      <c r="L323">
        <v>62.4</v>
      </c>
      <c r="M323">
        <v>74.5</v>
      </c>
      <c r="N323">
        <v>33.299999999999997</v>
      </c>
      <c r="O323">
        <v>34.1</v>
      </c>
      <c r="P323">
        <v>32.6</v>
      </c>
      <c r="Q323">
        <v>84.5</v>
      </c>
      <c r="R323">
        <v>92.7</v>
      </c>
      <c r="S323">
        <v>78.599999999999994</v>
      </c>
      <c r="T323">
        <v>21.4</v>
      </c>
      <c r="U323">
        <v>26</v>
      </c>
      <c r="V323">
        <v>77.900000000000006</v>
      </c>
      <c r="W323">
        <v>22.1</v>
      </c>
      <c r="X323" t="str">
        <f>VLOOKUP(E323,'Transform table'!A:B,2,0)</f>
        <v>Kahibah FC</v>
      </c>
      <c r="Y323" t="str">
        <f>VLOOKUP(F323,'Transform table'!A:B,2,0)</f>
        <v>Belmont Swansea United SC</v>
      </c>
      <c r="Z323" t="str">
        <f t="shared" si="4"/>
        <v>26/07/2026Kahibah FCBelmont Swansea United SC</v>
      </c>
      <c r="AA323" t="str">
        <f>VLOOKUP($Z323,'oddspedia-matches'!$A:$AD,AA$2,0)</f>
        <v>3 - 1</v>
      </c>
      <c r="AB323" t="str">
        <f>VLOOKUP($Z323,'oddspedia-matches'!$A:$AD,AB$2,0)</f>
        <v>Green</v>
      </c>
      <c r="AC323" t="str">
        <f>VLOOKUP($Z323,'oddspedia-matches'!$A:$AD,AC$2,0)</f>
        <v>Red</v>
      </c>
      <c r="AD323" t="str">
        <f>VLOOKUP($Z323,'oddspedia-matches'!$A:$AD,AD$2,0)</f>
        <v>Red</v>
      </c>
      <c r="AE323" t="str">
        <f>VLOOKUP($Z323,'oddspedia-matches'!$A:$AD,AE$2,0)</f>
        <v>Green</v>
      </c>
      <c r="AF323" t="str">
        <f>VLOOKUP($Z323,'oddspedia-matches'!$A:$AD,AF$2,0)</f>
        <v>Red</v>
      </c>
      <c r="AG323" t="str">
        <f>VLOOKUP($Z323,'oddspedia-matches'!$A:$AD,AG$2,0)</f>
        <v>Green</v>
      </c>
      <c r="AH323" t="str">
        <f>VLOOKUP($Z323,'oddspedia-matches'!$A:$AD,AH$2,0)</f>
        <v>Green</v>
      </c>
      <c r="AI323" t="str">
        <f>VLOOKUP($Z323,'oddspedia-matches'!$A:$AD,AI$2,0)</f>
        <v>Red</v>
      </c>
      <c r="AJ323" t="str">
        <f>VLOOKUP($Z323,'oddspedia-matches'!$A:$AD,AJ$2,0)</f>
        <v>Red</v>
      </c>
      <c r="AK323" t="str">
        <f>VLOOKUP($Z323,'oddspedia-matches'!$A:$AD,AK$2,0)</f>
        <v>Green</v>
      </c>
      <c r="AL323" t="str">
        <f>VLOOKUP($Z323,'oddspedia-matches'!$A:$AD,AL$2,0)</f>
        <v>Green</v>
      </c>
      <c r="AM323" t="str">
        <f>VLOOKUP($Z323,'oddspedia-matches'!$A:$AD,AM$2,0)</f>
        <v>Green</v>
      </c>
      <c r="AN323" t="str">
        <f>VLOOKUP($Z323,'oddspedia-matches'!$A:$AD,AN$2,0)</f>
        <v>Red</v>
      </c>
      <c r="AO323" t="str">
        <f>VLOOKUP($Z323,'oddspedia-matches'!$A:$AD,AO$2,0)</f>
        <v>Red</v>
      </c>
      <c r="AP323" t="str">
        <f>VLOOKUP($Z323,'oddspedia-matches'!$A:$AD,AP$2,0)</f>
        <v>Green</v>
      </c>
      <c r="AQ323" t="str">
        <f>VLOOKUP($Z323,'oddspedia-matches'!$A:$AD,AQ$2,0)</f>
        <v>Red</v>
      </c>
    </row>
    <row r="324" spans="2:43" x14ac:dyDescent="0.25">
      <c r="B324" t="s">
        <v>445</v>
      </c>
      <c r="C324" t="s">
        <v>930</v>
      </c>
      <c r="D324" s="25">
        <v>0.14583333333333334</v>
      </c>
      <c r="E324" t="s">
        <v>214</v>
      </c>
      <c r="F324" t="s">
        <v>940</v>
      </c>
      <c r="H324">
        <v>33.6</v>
      </c>
      <c r="I324">
        <v>25.8</v>
      </c>
      <c r="J324">
        <v>40.6</v>
      </c>
      <c r="K324">
        <v>59.4</v>
      </c>
      <c r="L324">
        <v>66.400000000000006</v>
      </c>
      <c r="M324">
        <v>74.2</v>
      </c>
      <c r="N324">
        <v>32.6</v>
      </c>
      <c r="O324">
        <v>35.9</v>
      </c>
      <c r="P324">
        <v>31.5</v>
      </c>
      <c r="Q324">
        <v>81.8</v>
      </c>
      <c r="R324">
        <v>94.1</v>
      </c>
      <c r="S324">
        <v>81.8</v>
      </c>
      <c r="T324">
        <v>18.2</v>
      </c>
      <c r="U324">
        <v>22.5</v>
      </c>
      <c r="V324">
        <v>80.400000000000006</v>
      </c>
      <c r="W324">
        <v>19.600000000000001</v>
      </c>
      <c r="X324" t="str">
        <f>VLOOKUP(E324,'Transform table'!A:B,2,0)</f>
        <v>Gungahlin Juventus</v>
      </c>
      <c r="Y324" t="str">
        <f>VLOOKUP(F324,'Transform table'!A:B,2,0)</f>
        <v>Monaro Panthers</v>
      </c>
      <c r="Z324" t="str">
        <f t="shared" ref="Z324:Z387" si="5">C324&amp;X324&amp;Y324</f>
        <v>26/07/2026Gungahlin JuventusMonaro Panthers</v>
      </c>
      <c r="AA324" t="str">
        <f>VLOOKUP($Z324,'oddspedia-matches'!$A:$AD,AA$2,0)</f>
        <v>0 - 3</v>
      </c>
      <c r="AB324" t="str">
        <f>VLOOKUP($Z324,'oddspedia-matches'!$A:$AD,AB$2,0)</f>
        <v>Red</v>
      </c>
      <c r="AC324" t="str">
        <f>VLOOKUP($Z324,'oddspedia-matches'!$A:$AD,AC$2,0)</f>
        <v>Red</v>
      </c>
      <c r="AD324" t="str">
        <f>VLOOKUP($Z324,'oddspedia-matches'!$A:$AD,AD$2,0)</f>
        <v>Green</v>
      </c>
      <c r="AE324" t="str">
        <f>VLOOKUP($Z324,'oddspedia-matches'!$A:$AD,AE$2,0)</f>
        <v>Red</v>
      </c>
      <c r="AF324" t="str">
        <f>VLOOKUP($Z324,'oddspedia-matches'!$A:$AD,AF$2,0)</f>
        <v>Green</v>
      </c>
      <c r="AG324" t="str">
        <f>VLOOKUP($Z324,'oddspedia-matches'!$A:$AD,AG$2,0)</f>
        <v>Green</v>
      </c>
      <c r="AH324" t="str">
        <f>VLOOKUP($Z324,'oddspedia-matches'!$A:$AD,AH$2,0)</f>
        <v>Red</v>
      </c>
      <c r="AI324" t="str">
        <f>VLOOKUP($Z324,'oddspedia-matches'!$A:$AD,AI$2,0)</f>
        <v>Red</v>
      </c>
      <c r="AJ324" t="str">
        <f>VLOOKUP($Z324,'oddspedia-matches'!$A:$AD,AJ$2,0)</f>
        <v>Green</v>
      </c>
      <c r="AK324" t="str">
        <f>VLOOKUP($Z324,'oddspedia-matches'!$A:$AD,AK$2,0)</f>
        <v>Green</v>
      </c>
      <c r="AL324" t="str">
        <f>VLOOKUP($Z324,'oddspedia-matches'!$A:$AD,AL$2,0)</f>
        <v>Green</v>
      </c>
      <c r="AM324" t="str">
        <f>VLOOKUP($Z324,'oddspedia-matches'!$A:$AD,AM$2,0)</f>
        <v>Green</v>
      </c>
      <c r="AN324" t="str">
        <f>VLOOKUP($Z324,'oddspedia-matches'!$A:$AD,AN$2,0)</f>
        <v>Red</v>
      </c>
      <c r="AO324" t="str">
        <f>VLOOKUP($Z324,'oddspedia-matches'!$A:$AD,AO$2,0)</f>
        <v>Green</v>
      </c>
      <c r="AP324" t="str">
        <f>VLOOKUP($Z324,'oddspedia-matches'!$A:$AD,AP$2,0)</f>
        <v>Red</v>
      </c>
      <c r="AQ324" t="str">
        <f>VLOOKUP($Z324,'oddspedia-matches'!$A:$AD,AQ$2,0)</f>
        <v>Green</v>
      </c>
    </row>
    <row r="325" spans="2:43" x14ac:dyDescent="0.25">
      <c r="B325" t="s">
        <v>546</v>
      </c>
      <c r="C325" t="s">
        <v>930</v>
      </c>
      <c r="D325" s="25">
        <v>0.20833333333333334</v>
      </c>
      <c r="E325" t="s">
        <v>941</v>
      </c>
      <c r="F325" t="s">
        <v>942</v>
      </c>
      <c r="H325">
        <v>47.8</v>
      </c>
      <c r="I325">
        <v>29.8</v>
      </c>
      <c r="J325">
        <v>22.4</v>
      </c>
      <c r="K325">
        <v>77.599999999999994</v>
      </c>
      <c r="L325">
        <v>52.2</v>
      </c>
      <c r="M325">
        <v>70.2</v>
      </c>
      <c r="N325">
        <v>31.5</v>
      </c>
      <c r="O325">
        <v>46.9</v>
      </c>
      <c r="P325">
        <v>21.6</v>
      </c>
      <c r="Q325">
        <v>64.099999999999994</v>
      </c>
      <c r="R325">
        <v>67</v>
      </c>
      <c r="S325">
        <v>39.1</v>
      </c>
      <c r="T325">
        <v>60.9</v>
      </c>
      <c r="U325">
        <v>66.8</v>
      </c>
      <c r="V325">
        <v>44.7</v>
      </c>
      <c r="W325">
        <v>55.3</v>
      </c>
      <c r="X325" t="str">
        <f>VLOOKUP(E325,'Transform table'!A:B,2,0)</f>
        <v>Xian Ronghai</v>
      </c>
      <c r="Y325" t="str">
        <f>VLOOKUP(F325,'Transform table'!A:B,2,0)</f>
        <v>Nantong Haimen Codion</v>
      </c>
      <c r="Z325" t="str">
        <f t="shared" si="5"/>
        <v>26/07/2026Xian RonghaiNantong Haimen Codion</v>
      </c>
      <c r="AA325" t="str">
        <f>VLOOKUP($Z325,'oddspedia-matches'!$A:$AD,AA$2,0)</f>
        <v>2 - 0</v>
      </c>
      <c r="AB325" t="str">
        <f>VLOOKUP($Z325,'oddspedia-matches'!$A:$AD,AB$2,0)</f>
        <v>Green</v>
      </c>
      <c r="AC325" t="str">
        <f>VLOOKUP($Z325,'oddspedia-matches'!$A:$AD,AC$2,0)</f>
        <v>Red</v>
      </c>
      <c r="AD325" t="str">
        <f>VLOOKUP($Z325,'oddspedia-matches'!$A:$AD,AD$2,0)</f>
        <v>Red</v>
      </c>
      <c r="AE325" t="str">
        <f>VLOOKUP($Z325,'oddspedia-matches'!$A:$AD,AE$2,0)</f>
        <v>Green</v>
      </c>
      <c r="AF325" t="str">
        <f>VLOOKUP($Z325,'oddspedia-matches'!$A:$AD,AF$2,0)</f>
        <v>Red</v>
      </c>
      <c r="AG325" t="str">
        <f>VLOOKUP($Z325,'oddspedia-matches'!$A:$AD,AG$2,0)</f>
        <v>Green</v>
      </c>
      <c r="AH325" t="str">
        <f>VLOOKUP($Z325,'oddspedia-matches'!$A:$AD,AH$2,0)</f>
        <v>Green</v>
      </c>
      <c r="AI325" t="str">
        <f>VLOOKUP($Z325,'oddspedia-matches'!$A:$AD,AI$2,0)</f>
        <v>Red</v>
      </c>
      <c r="AJ325" t="str">
        <f>VLOOKUP($Z325,'oddspedia-matches'!$A:$AD,AJ$2,0)</f>
        <v>Red</v>
      </c>
      <c r="AK325" t="str">
        <f>VLOOKUP($Z325,'oddspedia-matches'!$A:$AD,AK$2,0)</f>
        <v>Green</v>
      </c>
      <c r="AL325" t="str">
        <f>VLOOKUP($Z325,'oddspedia-matches'!$A:$AD,AL$2,0)</f>
        <v>Green</v>
      </c>
      <c r="AM325" t="str">
        <f>VLOOKUP($Z325,'oddspedia-matches'!$A:$AD,AM$2,0)</f>
        <v>Red</v>
      </c>
      <c r="AN325" t="str">
        <f>VLOOKUP($Z325,'oddspedia-matches'!$A:$AD,AN$2,0)</f>
        <v>Green</v>
      </c>
      <c r="AO325" t="str">
        <f>VLOOKUP($Z325,'oddspedia-matches'!$A:$AD,AO$2,0)</f>
        <v>Green</v>
      </c>
      <c r="AP325" t="str">
        <f>VLOOKUP($Z325,'oddspedia-matches'!$A:$AD,AP$2,0)</f>
        <v>Red</v>
      </c>
      <c r="AQ325" t="str">
        <f>VLOOKUP($Z325,'oddspedia-matches'!$A:$AD,AQ$2,0)</f>
        <v>Green</v>
      </c>
    </row>
    <row r="326" spans="2:43" x14ac:dyDescent="0.25">
      <c r="B326" t="s">
        <v>546</v>
      </c>
      <c r="C326" t="s">
        <v>930</v>
      </c>
      <c r="D326" s="25">
        <v>0.20833333333333334</v>
      </c>
      <c r="E326" t="s">
        <v>943</v>
      </c>
      <c r="F326" t="s">
        <v>944</v>
      </c>
      <c r="H326">
        <v>53.8</v>
      </c>
      <c r="I326">
        <v>27.1</v>
      </c>
      <c r="J326">
        <v>19</v>
      </c>
      <c r="K326">
        <v>81</v>
      </c>
      <c r="L326">
        <v>46.2</v>
      </c>
      <c r="M326">
        <v>72.900000000000006</v>
      </c>
      <c r="N326">
        <v>35.1</v>
      </c>
      <c r="O326">
        <v>44.4</v>
      </c>
      <c r="P326">
        <v>20.5</v>
      </c>
      <c r="Q326">
        <v>67.400000000000006</v>
      </c>
      <c r="R326">
        <v>72.2</v>
      </c>
      <c r="S326">
        <v>45.3</v>
      </c>
      <c r="T326">
        <v>54.7</v>
      </c>
      <c r="U326">
        <v>61.6</v>
      </c>
      <c r="V326">
        <v>47.8</v>
      </c>
      <c r="W326">
        <v>52.2</v>
      </c>
      <c r="X326" t="str">
        <f>VLOOKUP(E326,'Transform table'!A:B,2,0)</f>
        <v>Xiamen Feilu</v>
      </c>
      <c r="Y326" t="str">
        <f>VLOOKUP(F326,'Transform table'!A:B,2,0)</f>
        <v>Langfang Glory City</v>
      </c>
      <c r="Z326" t="str">
        <f t="shared" si="5"/>
        <v>26/07/2026Xiamen FeiluLangfang Glory City</v>
      </c>
      <c r="AA326" t="str">
        <f>VLOOKUP($Z326,'oddspedia-matches'!$A:$AD,AA$2,0)</f>
        <v>1 - 2</v>
      </c>
      <c r="AB326" t="str">
        <f>VLOOKUP($Z326,'oddspedia-matches'!$A:$AD,AB$2,0)</f>
        <v>Red</v>
      </c>
      <c r="AC326" t="str">
        <f>VLOOKUP($Z326,'oddspedia-matches'!$A:$AD,AC$2,0)</f>
        <v>Red</v>
      </c>
      <c r="AD326" t="str">
        <f>VLOOKUP($Z326,'oddspedia-matches'!$A:$AD,AD$2,0)</f>
        <v>Green</v>
      </c>
      <c r="AE326" t="str">
        <f>VLOOKUP($Z326,'oddspedia-matches'!$A:$AD,AE$2,0)</f>
        <v>Red</v>
      </c>
      <c r="AF326" t="str">
        <f>VLOOKUP($Z326,'oddspedia-matches'!$A:$AD,AF$2,0)</f>
        <v>Green</v>
      </c>
      <c r="AG326" t="str">
        <f>VLOOKUP($Z326,'oddspedia-matches'!$A:$AD,AG$2,0)</f>
        <v>Green</v>
      </c>
      <c r="AH326" t="str">
        <f>VLOOKUP($Z326,'oddspedia-matches'!$A:$AD,AH$2,0)</f>
        <v>Green</v>
      </c>
      <c r="AI326" t="str">
        <f>VLOOKUP($Z326,'oddspedia-matches'!$A:$AD,AI$2,0)</f>
        <v>Red</v>
      </c>
      <c r="AJ326" t="str">
        <f>VLOOKUP($Z326,'oddspedia-matches'!$A:$AD,AJ$2,0)</f>
        <v>Red</v>
      </c>
      <c r="AK326" t="str">
        <f>VLOOKUP($Z326,'oddspedia-matches'!$A:$AD,AK$2,0)</f>
        <v>Green</v>
      </c>
      <c r="AL326" t="str">
        <f>VLOOKUP($Z326,'oddspedia-matches'!$A:$AD,AL$2,0)</f>
        <v>Green</v>
      </c>
      <c r="AM326" t="str">
        <f>VLOOKUP($Z326,'oddspedia-matches'!$A:$AD,AM$2,0)</f>
        <v>Green</v>
      </c>
      <c r="AN326" t="str">
        <f>VLOOKUP($Z326,'oddspedia-matches'!$A:$AD,AN$2,0)</f>
        <v>Red</v>
      </c>
      <c r="AO326" t="str">
        <f>VLOOKUP($Z326,'oddspedia-matches'!$A:$AD,AO$2,0)</f>
        <v>Green</v>
      </c>
      <c r="AP326" t="str">
        <f>VLOOKUP($Z326,'oddspedia-matches'!$A:$AD,AP$2,0)</f>
        <v>Green</v>
      </c>
      <c r="AQ326" t="str">
        <f>VLOOKUP($Z326,'oddspedia-matches'!$A:$AD,AQ$2,0)</f>
        <v>Red</v>
      </c>
    </row>
    <row r="327" spans="2:43" x14ac:dyDescent="0.25">
      <c r="B327" t="s">
        <v>546</v>
      </c>
      <c r="C327" t="s">
        <v>930</v>
      </c>
      <c r="D327" s="25">
        <v>0.22916666666666666</v>
      </c>
      <c r="E327" t="s">
        <v>945</v>
      </c>
      <c r="F327" t="s">
        <v>946</v>
      </c>
      <c r="H327">
        <v>54.7</v>
      </c>
      <c r="I327">
        <v>27.8</v>
      </c>
      <c r="J327">
        <v>17.5</v>
      </c>
      <c r="K327">
        <v>82.5</v>
      </c>
      <c r="L327">
        <v>45.3</v>
      </c>
      <c r="M327">
        <v>72.2</v>
      </c>
      <c r="N327">
        <v>47.3</v>
      </c>
      <c r="O327">
        <v>38.799999999999997</v>
      </c>
      <c r="P327">
        <v>13.9</v>
      </c>
      <c r="Q327">
        <v>72.400000000000006</v>
      </c>
      <c r="R327">
        <v>68</v>
      </c>
      <c r="S327">
        <v>40.299999999999997</v>
      </c>
      <c r="T327">
        <v>59.7</v>
      </c>
      <c r="U327">
        <v>66.7</v>
      </c>
      <c r="V327">
        <v>42.9</v>
      </c>
      <c r="W327">
        <v>57.1</v>
      </c>
      <c r="X327" t="str">
        <f>VLOOKUP(E327,'Transform table'!A:B,2,0)</f>
        <v>Shanghai Port Reserves</v>
      </c>
      <c r="Y327" t="str">
        <f>VLOOKUP(F327,'Transform table'!A:B,2,0)</f>
        <v>Taian Tiankuang</v>
      </c>
      <c r="Z327" t="str">
        <f t="shared" si="5"/>
        <v>26/07/2026Shanghai Port ReservesTaian Tiankuang</v>
      </c>
      <c r="AA327" t="str">
        <f>VLOOKUP($Z327,'oddspedia-matches'!$A:$AD,AA$2,0)</f>
        <v>2 - 3</v>
      </c>
      <c r="AB327" t="str">
        <f>VLOOKUP($Z327,'oddspedia-matches'!$A:$AD,AB$2,0)</f>
        <v>Red</v>
      </c>
      <c r="AC327" t="str">
        <f>VLOOKUP($Z327,'oddspedia-matches'!$A:$AD,AC$2,0)</f>
        <v>Red</v>
      </c>
      <c r="AD327" t="str">
        <f>VLOOKUP($Z327,'oddspedia-matches'!$A:$AD,AD$2,0)</f>
        <v>Green</v>
      </c>
      <c r="AE327" t="str">
        <f>VLOOKUP($Z327,'oddspedia-matches'!$A:$AD,AE$2,0)</f>
        <v>Red</v>
      </c>
      <c r="AF327" t="str">
        <f>VLOOKUP($Z327,'oddspedia-matches'!$A:$AD,AF$2,0)</f>
        <v>Green</v>
      </c>
      <c r="AG327" t="str">
        <f>VLOOKUP($Z327,'oddspedia-matches'!$A:$AD,AG$2,0)</f>
        <v>Green</v>
      </c>
      <c r="AH327" t="str">
        <f>VLOOKUP($Z327,'oddspedia-matches'!$A:$AD,AH$2,0)</f>
        <v>Red</v>
      </c>
      <c r="AI327" t="str">
        <f>VLOOKUP($Z327,'oddspedia-matches'!$A:$AD,AI$2,0)</f>
        <v>Green</v>
      </c>
      <c r="AJ327" t="str">
        <f>VLOOKUP($Z327,'oddspedia-matches'!$A:$AD,AJ$2,0)</f>
        <v>Red</v>
      </c>
      <c r="AK327" t="str">
        <f>VLOOKUP($Z327,'oddspedia-matches'!$A:$AD,AK$2,0)</f>
        <v>Green</v>
      </c>
      <c r="AL327" t="str">
        <f>VLOOKUP($Z327,'oddspedia-matches'!$A:$AD,AL$2,0)</f>
        <v>Green</v>
      </c>
      <c r="AM327" t="str">
        <f>VLOOKUP($Z327,'oddspedia-matches'!$A:$AD,AM$2,0)</f>
        <v>Green</v>
      </c>
      <c r="AN327" t="str">
        <f>VLOOKUP($Z327,'oddspedia-matches'!$A:$AD,AN$2,0)</f>
        <v>Red</v>
      </c>
      <c r="AO327" t="str">
        <f>VLOOKUP($Z327,'oddspedia-matches'!$A:$AD,AO$2,0)</f>
        <v>Red</v>
      </c>
      <c r="AP327" t="str">
        <f>VLOOKUP($Z327,'oddspedia-matches'!$A:$AD,AP$2,0)</f>
        <v>Green</v>
      </c>
      <c r="AQ327" t="str">
        <f>VLOOKUP($Z327,'oddspedia-matches'!$A:$AD,AQ$2,0)</f>
        <v>Red</v>
      </c>
    </row>
    <row r="328" spans="2:43" x14ac:dyDescent="0.25">
      <c r="B328" t="s">
        <v>947</v>
      </c>
      <c r="C328" t="s">
        <v>930</v>
      </c>
      <c r="D328" s="25">
        <v>0.25</v>
      </c>
      <c r="E328" t="s">
        <v>948</v>
      </c>
      <c r="F328" t="s">
        <v>949</v>
      </c>
      <c r="H328">
        <v>12.9</v>
      </c>
      <c r="I328">
        <v>43.7</v>
      </c>
      <c r="J328">
        <v>43.4</v>
      </c>
      <c r="K328">
        <v>56.6</v>
      </c>
      <c r="L328">
        <v>87.1</v>
      </c>
      <c r="M328">
        <v>56.3</v>
      </c>
      <c r="N328">
        <v>25.4</v>
      </c>
      <c r="O328">
        <v>68</v>
      </c>
      <c r="P328">
        <v>6.7</v>
      </c>
      <c r="Q328">
        <v>34.299999999999997</v>
      </c>
      <c r="R328">
        <v>32.799999999999997</v>
      </c>
      <c r="S328">
        <v>11</v>
      </c>
      <c r="T328">
        <v>89</v>
      </c>
      <c r="U328">
        <v>92.1</v>
      </c>
      <c r="V328">
        <v>16.5</v>
      </c>
      <c r="W328">
        <v>83.5</v>
      </c>
      <c r="X328" t="str">
        <f>VLOOKUP(E328,'Transform table'!A:B,2,0)</f>
        <v>Yenisey Krasnoyarsk</v>
      </c>
      <c r="Y328" t="str">
        <f>VLOOKUP(F328,'Transform table'!A:B,2,0)</f>
        <v>Veles</v>
      </c>
      <c r="Z328" t="str">
        <f t="shared" si="5"/>
        <v>26/07/2026Yenisey KrasnoyarskVeles</v>
      </c>
      <c r="AA328" t="str">
        <f>VLOOKUP($Z328,'oddspedia-matches'!$A:$AD,AA$2,0)</f>
        <v>4 - 1</v>
      </c>
      <c r="AB328" t="str">
        <f>VLOOKUP($Z328,'oddspedia-matches'!$A:$AD,AB$2,0)</f>
        <v>Green</v>
      </c>
      <c r="AC328" t="str">
        <f>VLOOKUP($Z328,'oddspedia-matches'!$A:$AD,AC$2,0)</f>
        <v>Red</v>
      </c>
      <c r="AD328" t="str">
        <f>VLOOKUP($Z328,'oddspedia-matches'!$A:$AD,AD$2,0)</f>
        <v>Red</v>
      </c>
      <c r="AE328" t="str">
        <f>VLOOKUP($Z328,'oddspedia-matches'!$A:$AD,AE$2,0)</f>
        <v>Green</v>
      </c>
      <c r="AF328" t="str">
        <f>VLOOKUP($Z328,'oddspedia-matches'!$A:$AD,AF$2,0)</f>
        <v>Red</v>
      </c>
      <c r="AG328" t="str">
        <f>VLOOKUP($Z328,'oddspedia-matches'!$A:$AD,AG$2,0)</f>
        <v>Green</v>
      </c>
      <c r="AH328" t="str">
        <f>VLOOKUP($Z328,'oddspedia-matches'!$A:$AD,AH$2,0)</f>
        <v>Green</v>
      </c>
      <c r="AI328" t="str">
        <f>VLOOKUP($Z328,'oddspedia-matches'!$A:$AD,AI$2,0)</f>
        <v>Red</v>
      </c>
      <c r="AJ328" t="str">
        <f>VLOOKUP($Z328,'oddspedia-matches'!$A:$AD,AJ$2,0)</f>
        <v>Red</v>
      </c>
      <c r="AK328" t="str">
        <f>VLOOKUP($Z328,'oddspedia-matches'!$A:$AD,AK$2,0)</f>
        <v>Green</v>
      </c>
      <c r="AL328" t="str">
        <f>VLOOKUP($Z328,'oddspedia-matches'!$A:$AD,AL$2,0)</f>
        <v>Green</v>
      </c>
      <c r="AM328" t="str">
        <f>VLOOKUP($Z328,'oddspedia-matches'!$A:$AD,AM$2,0)</f>
        <v>Green</v>
      </c>
      <c r="AN328" t="str">
        <f>VLOOKUP($Z328,'oddspedia-matches'!$A:$AD,AN$2,0)</f>
        <v>Red</v>
      </c>
      <c r="AO328" t="str">
        <f>VLOOKUP($Z328,'oddspedia-matches'!$A:$AD,AO$2,0)</f>
        <v>Red</v>
      </c>
      <c r="AP328" t="str">
        <f>VLOOKUP($Z328,'oddspedia-matches'!$A:$AD,AP$2,0)</f>
        <v>Green</v>
      </c>
      <c r="AQ328" t="str">
        <f>VLOOKUP($Z328,'oddspedia-matches'!$A:$AD,AQ$2,0)</f>
        <v>Red</v>
      </c>
    </row>
    <row r="329" spans="2:43" x14ac:dyDescent="0.25">
      <c r="B329" t="s">
        <v>558</v>
      </c>
      <c r="C329" t="s">
        <v>930</v>
      </c>
      <c r="D329" s="25">
        <v>0.29166666666666669</v>
      </c>
      <c r="E329" t="s">
        <v>950</v>
      </c>
      <c r="F329" t="s">
        <v>951</v>
      </c>
      <c r="H329">
        <v>62.1</v>
      </c>
      <c r="I329">
        <v>24</v>
      </c>
      <c r="J329">
        <v>13.9</v>
      </c>
      <c r="K329">
        <v>86.1</v>
      </c>
      <c r="L329">
        <v>37.9</v>
      </c>
      <c r="M329">
        <v>76</v>
      </c>
      <c r="N329">
        <v>50.2</v>
      </c>
      <c r="O329">
        <v>36.5</v>
      </c>
      <c r="P329">
        <v>13.3</v>
      </c>
      <c r="Q329">
        <v>75.099999999999994</v>
      </c>
      <c r="R329">
        <v>76.3</v>
      </c>
      <c r="S329">
        <v>50.8</v>
      </c>
      <c r="T329">
        <v>49.2</v>
      </c>
      <c r="U329">
        <v>57.7</v>
      </c>
      <c r="V329">
        <v>47.8</v>
      </c>
      <c r="W329">
        <v>52.2</v>
      </c>
      <c r="X329" t="str">
        <f>VLOOKUP(E329,'Transform table'!A:B,2,0)</f>
        <v>Yanbian Longding</v>
      </c>
      <c r="Y329" t="str">
        <f>VLOOKUP(F329,'Transform table'!A:B,2,0)</f>
        <v>Meizhou Hakka</v>
      </c>
      <c r="Z329" t="str">
        <f t="shared" si="5"/>
        <v>26/07/2026Yanbian LongdingMeizhou Hakka</v>
      </c>
      <c r="AA329" t="str">
        <f>VLOOKUP($Z329,'oddspedia-matches'!$A:$AD,AA$2,0)</f>
        <v>2 - 1</v>
      </c>
      <c r="AB329" t="str">
        <f>VLOOKUP($Z329,'oddspedia-matches'!$A:$AD,AB$2,0)</f>
        <v>Green</v>
      </c>
      <c r="AC329" t="str">
        <f>VLOOKUP($Z329,'oddspedia-matches'!$A:$AD,AC$2,0)</f>
        <v>Red</v>
      </c>
      <c r="AD329" t="str">
        <f>VLOOKUP($Z329,'oddspedia-matches'!$A:$AD,AD$2,0)</f>
        <v>Red</v>
      </c>
      <c r="AE329" t="str">
        <f>VLOOKUP($Z329,'oddspedia-matches'!$A:$AD,AE$2,0)</f>
        <v>Green</v>
      </c>
      <c r="AF329" t="str">
        <f>VLOOKUP($Z329,'oddspedia-matches'!$A:$AD,AF$2,0)</f>
        <v>Red</v>
      </c>
      <c r="AG329" t="str">
        <f>VLOOKUP($Z329,'oddspedia-matches'!$A:$AD,AG$2,0)</f>
        <v>Green</v>
      </c>
      <c r="AH329" t="str">
        <f>VLOOKUP($Z329,'oddspedia-matches'!$A:$AD,AH$2,0)</f>
        <v>Green</v>
      </c>
      <c r="AI329" t="str">
        <f>VLOOKUP($Z329,'oddspedia-matches'!$A:$AD,AI$2,0)</f>
        <v>Red</v>
      </c>
      <c r="AJ329" t="str">
        <f>VLOOKUP($Z329,'oddspedia-matches'!$A:$AD,AJ$2,0)</f>
        <v>Red</v>
      </c>
      <c r="AK329" t="str">
        <f>VLOOKUP($Z329,'oddspedia-matches'!$A:$AD,AK$2,0)</f>
        <v>Green</v>
      </c>
      <c r="AL329" t="str">
        <f>VLOOKUP($Z329,'oddspedia-matches'!$A:$AD,AL$2,0)</f>
        <v>Green</v>
      </c>
      <c r="AM329" t="str">
        <f>VLOOKUP($Z329,'oddspedia-matches'!$A:$AD,AM$2,0)</f>
        <v>Green</v>
      </c>
      <c r="AN329" t="str">
        <f>VLOOKUP($Z329,'oddspedia-matches'!$A:$AD,AN$2,0)</f>
        <v>Red</v>
      </c>
      <c r="AO329" t="str">
        <f>VLOOKUP($Z329,'oddspedia-matches'!$A:$AD,AO$2,0)</f>
        <v>Green</v>
      </c>
      <c r="AP329" t="str">
        <f>VLOOKUP($Z329,'oddspedia-matches'!$A:$AD,AP$2,0)</f>
        <v>Green</v>
      </c>
      <c r="AQ329" t="str">
        <f>VLOOKUP($Z329,'oddspedia-matches'!$A:$AD,AQ$2,0)</f>
        <v>Red</v>
      </c>
    </row>
    <row r="330" spans="2:43" x14ac:dyDescent="0.25">
      <c r="B330" t="s">
        <v>446</v>
      </c>
      <c r="C330" t="s">
        <v>930</v>
      </c>
      <c r="D330" s="25">
        <v>0.3125</v>
      </c>
      <c r="E330" t="s">
        <v>26</v>
      </c>
      <c r="F330" t="s">
        <v>217</v>
      </c>
      <c r="H330">
        <v>34.5</v>
      </c>
      <c r="I330">
        <v>32.200000000000003</v>
      </c>
      <c r="J330">
        <v>33.299999999999997</v>
      </c>
      <c r="K330">
        <v>66.7</v>
      </c>
      <c r="L330">
        <v>65.5</v>
      </c>
      <c r="M330">
        <v>67.8</v>
      </c>
      <c r="N330">
        <v>28</v>
      </c>
      <c r="O330">
        <v>49.6</v>
      </c>
      <c r="P330">
        <v>22.4</v>
      </c>
      <c r="Q330">
        <v>60.3</v>
      </c>
      <c r="R330">
        <v>65.2</v>
      </c>
      <c r="S330">
        <v>37</v>
      </c>
      <c r="T330">
        <v>63</v>
      </c>
      <c r="U330">
        <v>67.900000000000006</v>
      </c>
      <c r="V330">
        <v>45.3</v>
      </c>
      <c r="W330">
        <v>54.7</v>
      </c>
      <c r="X330" t="str">
        <f>VLOOKUP(E330,'Transform table'!A:B,2,0)</f>
        <v>Anyang</v>
      </c>
      <c r="Y330" t="str">
        <f>VLOOKUP(F330,'Transform table'!A:B,2,0)</f>
        <v>Gangwon</v>
      </c>
      <c r="Z330" t="str">
        <f t="shared" si="5"/>
        <v>26/07/2026AnyangGangwon</v>
      </c>
      <c r="AA330" t="str">
        <f>VLOOKUP($Z330,'oddspedia-matches'!$A:$AD,AA$2,0)</f>
        <v>2 - 1</v>
      </c>
      <c r="AB330" t="str">
        <f>VLOOKUP($Z330,'oddspedia-matches'!$A:$AD,AB$2,0)</f>
        <v>Green</v>
      </c>
      <c r="AC330" t="str">
        <f>VLOOKUP($Z330,'oddspedia-matches'!$A:$AD,AC$2,0)</f>
        <v>Red</v>
      </c>
      <c r="AD330" t="str">
        <f>VLOOKUP($Z330,'oddspedia-matches'!$A:$AD,AD$2,0)</f>
        <v>Red</v>
      </c>
      <c r="AE330" t="str">
        <f>VLOOKUP($Z330,'oddspedia-matches'!$A:$AD,AE$2,0)</f>
        <v>Green</v>
      </c>
      <c r="AF330" t="str">
        <f>VLOOKUP($Z330,'oddspedia-matches'!$A:$AD,AF$2,0)</f>
        <v>Red</v>
      </c>
      <c r="AG330" t="str">
        <f>VLOOKUP($Z330,'oddspedia-matches'!$A:$AD,AG$2,0)</f>
        <v>Green</v>
      </c>
      <c r="AH330" t="str">
        <f>VLOOKUP($Z330,'oddspedia-matches'!$A:$AD,AH$2,0)</f>
        <v>Green</v>
      </c>
      <c r="AI330" t="str">
        <f>VLOOKUP($Z330,'oddspedia-matches'!$A:$AD,AI$2,0)</f>
        <v>Red</v>
      </c>
      <c r="AJ330" t="str">
        <f>VLOOKUP($Z330,'oddspedia-matches'!$A:$AD,AJ$2,0)</f>
        <v>Red</v>
      </c>
      <c r="AK330" t="str">
        <f>VLOOKUP($Z330,'oddspedia-matches'!$A:$AD,AK$2,0)</f>
        <v>Green</v>
      </c>
      <c r="AL330" t="str">
        <f>VLOOKUP($Z330,'oddspedia-matches'!$A:$AD,AL$2,0)</f>
        <v>Green</v>
      </c>
      <c r="AM330" t="str">
        <f>VLOOKUP($Z330,'oddspedia-matches'!$A:$AD,AM$2,0)</f>
        <v>Green</v>
      </c>
      <c r="AN330" t="str">
        <f>VLOOKUP($Z330,'oddspedia-matches'!$A:$AD,AN$2,0)</f>
        <v>Red</v>
      </c>
      <c r="AO330" t="str">
        <f>VLOOKUP($Z330,'oddspedia-matches'!$A:$AD,AO$2,0)</f>
        <v>Green</v>
      </c>
      <c r="AP330" t="str">
        <f>VLOOKUP($Z330,'oddspedia-matches'!$A:$AD,AP$2,0)</f>
        <v>Green</v>
      </c>
      <c r="AQ330" t="str">
        <f>VLOOKUP($Z330,'oddspedia-matches'!$A:$AD,AQ$2,0)</f>
        <v>Red</v>
      </c>
    </row>
    <row r="331" spans="2:43" x14ac:dyDescent="0.25">
      <c r="B331" t="s">
        <v>446</v>
      </c>
      <c r="C331" t="s">
        <v>930</v>
      </c>
      <c r="D331" s="25">
        <v>0.3125</v>
      </c>
      <c r="E331" t="s">
        <v>27</v>
      </c>
      <c r="F331" t="s">
        <v>220</v>
      </c>
      <c r="H331">
        <v>58.8</v>
      </c>
      <c r="I331">
        <v>24.6</v>
      </c>
      <c r="J331">
        <v>16.600000000000001</v>
      </c>
      <c r="K331">
        <v>83.4</v>
      </c>
      <c r="L331">
        <v>41.2</v>
      </c>
      <c r="M331">
        <v>75.400000000000006</v>
      </c>
      <c r="N331">
        <v>49.8</v>
      </c>
      <c r="O331">
        <v>38.5</v>
      </c>
      <c r="P331">
        <v>11.7</v>
      </c>
      <c r="Q331">
        <v>71.5</v>
      </c>
      <c r="R331">
        <v>78.2</v>
      </c>
      <c r="S331">
        <v>53.4</v>
      </c>
      <c r="T331">
        <v>46.6</v>
      </c>
      <c r="U331">
        <v>54.3</v>
      </c>
      <c r="V331">
        <v>52.2</v>
      </c>
      <c r="W331">
        <v>47.8</v>
      </c>
      <c r="X331" t="str">
        <f>VLOOKUP(E331,'Transform table'!A:B,2,0)</f>
        <v>FC Seoul</v>
      </c>
      <c r="Y331" t="str">
        <f>VLOOKUP(F331,'Transform table'!A:B,2,0)</f>
        <v>Ulsan Hyundai</v>
      </c>
      <c r="Z331" t="str">
        <f t="shared" si="5"/>
        <v>26/07/2026FC SeoulUlsan Hyundai</v>
      </c>
      <c r="AA331" t="str">
        <f>VLOOKUP($Z331,'oddspedia-matches'!$A:$AD,AA$2,0)</f>
        <v>1 - 3</v>
      </c>
      <c r="AB331" t="str">
        <f>VLOOKUP($Z331,'oddspedia-matches'!$A:$AD,AB$2,0)</f>
        <v>Red</v>
      </c>
      <c r="AC331" t="str">
        <f>VLOOKUP($Z331,'oddspedia-matches'!$A:$AD,AC$2,0)</f>
        <v>Red</v>
      </c>
      <c r="AD331" t="str">
        <f>VLOOKUP($Z331,'oddspedia-matches'!$A:$AD,AD$2,0)</f>
        <v>Green</v>
      </c>
      <c r="AE331" t="str">
        <f>VLOOKUP($Z331,'oddspedia-matches'!$A:$AD,AE$2,0)</f>
        <v>Red</v>
      </c>
      <c r="AF331" t="str">
        <f>VLOOKUP($Z331,'oddspedia-matches'!$A:$AD,AF$2,0)</f>
        <v>Green</v>
      </c>
      <c r="AG331" t="str">
        <f>VLOOKUP($Z331,'oddspedia-matches'!$A:$AD,AG$2,0)</f>
        <v>Green</v>
      </c>
      <c r="AH331" t="str">
        <f>VLOOKUP($Z331,'oddspedia-matches'!$A:$AD,AH$2,0)</f>
        <v>Red</v>
      </c>
      <c r="AI331" t="str">
        <f>VLOOKUP($Z331,'oddspedia-matches'!$A:$AD,AI$2,0)</f>
        <v>Red</v>
      </c>
      <c r="AJ331" t="str">
        <f>VLOOKUP($Z331,'oddspedia-matches'!$A:$AD,AJ$2,0)</f>
        <v>Green</v>
      </c>
      <c r="AK331" t="str">
        <f>VLOOKUP($Z331,'oddspedia-matches'!$A:$AD,AK$2,0)</f>
        <v>Green</v>
      </c>
      <c r="AL331" t="str">
        <f>VLOOKUP($Z331,'oddspedia-matches'!$A:$AD,AL$2,0)</f>
        <v>Green</v>
      </c>
      <c r="AM331" t="str">
        <f>VLOOKUP($Z331,'oddspedia-matches'!$A:$AD,AM$2,0)</f>
        <v>Green</v>
      </c>
      <c r="AN331" t="str">
        <f>VLOOKUP($Z331,'oddspedia-matches'!$A:$AD,AN$2,0)</f>
        <v>Red</v>
      </c>
      <c r="AO331" t="str">
        <f>VLOOKUP($Z331,'oddspedia-matches'!$A:$AD,AO$2,0)</f>
        <v>Red</v>
      </c>
      <c r="AP331" t="str">
        <f>VLOOKUP($Z331,'oddspedia-matches'!$A:$AD,AP$2,0)</f>
        <v>Green</v>
      </c>
      <c r="AQ331" t="str">
        <f>VLOOKUP($Z331,'oddspedia-matches'!$A:$AD,AQ$2,0)</f>
        <v>Red</v>
      </c>
    </row>
    <row r="332" spans="2:43" x14ac:dyDescent="0.25">
      <c r="B332" t="s">
        <v>446</v>
      </c>
      <c r="C332" t="s">
        <v>930</v>
      </c>
      <c r="D332" s="25">
        <v>0.3125</v>
      </c>
      <c r="E332" t="s">
        <v>29</v>
      </c>
      <c r="F332" t="s">
        <v>216</v>
      </c>
      <c r="H332">
        <v>21.8</v>
      </c>
      <c r="I332">
        <v>31</v>
      </c>
      <c r="J332">
        <v>47.2</v>
      </c>
      <c r="K332">
        <v>52.8</v>
      </c>
      <c r="L332">
        <v>78.2</v>
      </c>
      <c r="M332">
        <v>69</v>
      </c>
      <c r="N332">
        <v>14.9</v>
      </c>
      <c r="O332">
        <v>51.6</v>
      </c>
      <c r="P332">
        <v>33.5</v>
      </c>
      <c r="Q332">
        <v>56.5</v>
      </c>
      <c r="R332">
        <v>67.099999999999994</v>
      </c>
      <c r="S332">
        <v>39.1</v>
      </c>
      <c r="T332">
        <v>60.9</v>
      </c>
      <c r="U332">
        <v>66.7</v>
      </c>
      <c r="V332">
        <v>44.7</v>
      </c>
      <c r="W332">
        <v>55.3</v>
      </c>
      <c r="X332" t="str">
        <f>VLOOKUP(E332,'Transform table'!A:B,2,0)</f>
        <v>Gwangju</v>
      </c>
      <c r="Y332" t="str">
        <f>VLOOKUP(F332,'Transform table'!A:B,2,0)</f>
        <v>Jeju United</v>
      </c>
      <c r="Z332" t="str">
        <f t="shared" si="5"/>
        <v>26/07/2026GwangjuJeju United</v>
      </c>
      <c r="AA332" t="str">
        <f>VLOOKUP($Z332,'oddspedia-matches'!$A:$AD,AA$2,0)</f>
        <v>1 - 2</v>
      </c>
      <c r="AB332" t="str">
        <f>VLOOKUP($Z332,'oddspedia-matches'!$A:$AD,AB$2,0)</f>
        <v>Red</v>
      </c>
      <c r="AC332" t="str">
        <f>VLOOKUP($Z332,'oddspedia-matches'!$A:$AD,AC$2,0)</f>
        <v>Red</v>
      </c>
      <c r="AD332" t="str">
        <f>VLOOKUP($Z332,'oddspedia-matches'!$A:$AD,AD$2,0)</f>
        <v>Green</v>
      </c>
      <c r="AE332" t="str">
        <f>VLOOKUP($Z332,'oddspedia-matches'!$A:$AD,AE$2,0)</f>
        <v>Red</v>
      </c>
      <c r="AF332" t="str">
        <f>VLOOKUP($Z332,'oddspedia-matches'!$A:$AD,AF$2,0)</f>
        <v>Green</v>
      </c>
      <c r="AG332" t="str">
        <f>VLOOKUP($Z332,'oddspedia-matches'!$A:$AD,AG$2,0)</f>
        <v>Green</v>
      </c>
      <c r="AH332" t="str">
        <f>VLOOKUP($Z332,'oddspedia-matches'!$A:$AD,AH$2,0)</f>
        <v>Red</v>
      </c>
      <c r="AI332" t="str">
        <f>VLOOKUP($Z332,'oddspedia-matches'!$A:$AD,AI$2,0)</f>
        <v>Green</v>
      </c>
      <c r="AJ332" t="str">
        <f>VLOOKUP($Z332,'oddspedia-matches'!$A:$AD,AJ$2,0)</f>
        <v>Red</v>
      </c>
      <c r="AK332" t="str">
        <f>VLOOKUP($Z332,'oddspedia-matches'!$A:$AD,AK$2,0)</f>
        <v>Green</v>
      </c>
      <c r="AL332" t="str">
        <f>VLOOKUP($Z332,'oddspedia-matches'!$A:$AD,AL$2,0)</f>
        <v>Green</v>
      </c>
      <c r="AM332" t="str">
        <f>VLOOKUP($Z332,'oddspedia-matches'!$A:$AD,AM$2,0)</f>
        <v>Green</v>
      </c>
      <c r="AN332" t="str">
        <f>VLOOKUP($Z332,'oddspedia-matches'!$A:$AD,AN$2,0)</f>
        <v>Red</v>
      </c>
      <c r="AO332" t="str">
        <f>VLOOKUP($Z332,'oddspedia-matches'!$A:$AD,AO$2,0)</f>
        <v>Green</v>
      </c>
      <c r="AP332" t="str">
        <f>VLOOKUP($Z332,'oddspedia-matches'!$A:$AD,AP$2,0)</f>
        <v>Green</v>
      </c>
      <c r="AQ332" t="str">
        <f>VLOOKUP($Z332,'oddspedia-matches'!$A:$AD,AQ$2,0)</f>
        <v>Red</v>
      </c>
    </row>
    <row r="333" spans="2:43" x14ac:dyDescent="0.25">
      <c r="B333" t="s">
        <v>446</v>
      </c>
      <c r="C333" t="s">
        <v>930</v>
      </c>
      <c r="D333" s="25">
        <v>0.3125</v>
      </c>
      <c r="E333" t="s">
        <v>221</v>
      </c>
      <c r="F333" t="s">
        <v>25</v>
      </c>
      <c r="H333">
        <v>50.6</v>
      </c>
      <c r="I333">
        <v>28.8</v>
      </c>
      <c r="J333">
        <v>20.6</v>
      </c>
      <c r="K333">
        <v>79.400000000000006</v>
      </c>
      <c r="L333">
        <v>49.4</v>
      </c>
      <c r="M333">
        <v>71.2</v>
      </c>
      <c r="N333">
        <v>45.3</v>
      </c>
      <c r="O333">
        <v>42.3</v>
      </c>
      <c r="P333">
        <v>12.4</v>
      </c>
      <c r="Q333">
        <v>67</v>
      </c>
      <c r="R333">
        <v>68.5</v>
      </c>
      <c r="S333">
        <v>40.799999999999997</v>
      </c>
      <c r="T333">
        <v>59.2</v>
      </c>
      <c r="U333">
        <v>65.5</v>
      </c>
      <c r="V333">
        <v>45.2</v>
      </c>
      <c r="W333">
        <v>54.8</v>
      </c>
      <c r="X333" t="str">
        <f>VLOOKUP(E333,'Transform table'!A:B,2,0)</f>
        <v>Incheon United</v>
      </c>
      <c r="Y333" t="str">
        <f>VLOOKUP(F333,'Transform table'!A:B,2,0)</f>
        <v>Bucheon 1995</v>
      </c>
      <c r="Z333" t="str">
        <f t="shared" si="5"/>
        <v>26/07/2026Incheon UnitedBucheon 1995</v>
      </c>
      <c r="AA333" t="str">
        <f>VLOOKUP($Z333,'oddspedia-matches'!$A:$AD,AA$2,0)</f>
        <v>1 - 1</v>
      </c>
      <c r="AB333" t="str">
        <f>VLOOKUP($Z333,'oddspedia-matches'!$A:$AD,AB$2,0)</f>
        <v>Red</v>
      </c>
      <c r="AC333" t="str">
        <f>VLOOKUP($Z333,'oddspedia-matches'!$A:$AD,AC$2,0)</f>
        <v>Green</v>
      </c>
      <c r="AD333" t="str">
        <f>VLOOKUP($Z333,'oddspedia-matches'!$A:$AD,AD$2,0)</f>
        <v>Red</v>
      </c>
      <c r="AE333" t="str">
        <f>VLOOKUP($Z333,'oddspedia-matches'!$A:$AD,AE$2,0)</f>
        <v>Green</v>
      </c>
      <c r="AF333" t="str">
        <f>VLOOKUP($Z333,'oddspedia-matches'!$A:$AD,AF$2,0)</f>
        <v>Green</v>
      </c>
      <c r="AG333" t="str">
        <f>VLOOKUP($Z333,'oddspedia-matches'!$A:$AD,AG$2,0)</f>
        <v>Red</v>
      </c>
      <c r="AH333" t="str">
        <f>VLOOKUP($Z333,'oddspedia-matches'!$A:$AD,AH$2,0)</f>
        <v>Red</v>
      </c>
      <c r="AI333" t="str">
        <f>VLOOKUP($Z333,'oddspedia-matches'!$A:$AD,AI$2,0)</f>
        <v>Red</v>
      </c>
      <c r="AJ333" t="str">
        <f>VLOOKUP($Z333,'oddspedia-matches'!$A:$AD,AJ$2,0)</f>
        <v>Green</v>
      </c>
      <c r="AK333" t="str">
        <f>VLOOKUP($Z333,'oddspedia-matches'!$A:$AD,AK$2,0)</f>
        <v>Green</v>
      </c>
      <c r="AL333" t="str">
        <f>VLOOKUP($Z333,'oddspedia-matches'!$A:$AD,AL$2,0)</f>
        <v>Green</v>
      </c>
      <c r="AM333" t="str">
        <f>VLOOKUP($Z333,'oddspedia-matches'!$A:$AD,AM$2,0)</f>
        <v>Red</v>
      </c>
      <c r="AN333" t="str">
        <f>VLOOKUP($Z333,'oddspedia-matches'!$A:$AD,AN$2,0)</f>
        <v>Green</v>
      </c>
      <c r="AO333" t="str">
        <f>VLOOKUP($Z333,'oddspedia-matches'!$A:$AD,AO$2,0)</f>
        <v>Green</v>
      </c>
      <c r="AP333" t="str">
        <f>VLOOKUP($Z333,'oddspedia-matches'!$A:$AD,AP$2,0)</f>
        <v>Green</v>
      </c>
      <c r="AQ333" t="str">
        <f>VLOOKUP($Z333,'oddspedia-matches'!$A:$AD,AQ$2,0)</f>
        <v>Red</v>
      </c>
    </row>
    <row r="334" spans="2:43" x14ac:dyDescent="0.25">
      <c r="B334" t="s">
        <v>473</v>
      </c>
      <c r="C334" t="s">
        <v>930</v>
      </c>
      <c r="D334" s="25">
        <v>0.3125</v>
      </c>
      <c r="E334" t="s">
        <v>952</v>
      </c>
      <c r="F334" t="s">
        <v>953</v>
      </c>
      <c r="H334">
        <v>44.7</v>
      </c>
      <c r="I334">
        <v>28.2</v>
      </c>
      <c r="J334">
        <v>27.1</v>
      </c>
      <c r="K334">
        <v>72.900000000000006</v>
      </c>
      <c r="L334">
        <v>55.3</v>
      </c>
      <c r="M334">
        <v>71.8</v>
      </c>
      <c r="N334">
        <v>32.799999999999997</v>
      </c>
      <c r="O334">
        <v>45.9</v>
      </c>
      <c r="P334">
        <v>21.3</v>
      </c>
      <c r="Q334">
        <v>65.400000000000006</v>
      </c>
      <c r="R334">
        <v>75.400000000000006</v>
      </c>
      <c r="S334">
        <v>49.3</v>
      </c>
      <c r="T334">
        <v>50.7</v>
      </c>
      <c r="U334">
        <v>56.5</v>
      </c>
      <c r="V334">
        <v>54.2</v>
      </c>
      <c r="W334">
        <v>45.8</v>
      </c>
      <c r="X334" t="str">
        <f>VLOOKUP(E334,'Transform table'!A:B,2,0)</f>
        <v>Gimpo FC</v>
      </c>
      <c r="Y334" t="str">
        <f>VLOOKUP(F334,'Transform table'!A:B,2,0)</f>
        <v>Yongin FC</v>
      </c>
      <c r="Z334" t="str">
        <f t="shared" si="5"/>
        <v>26/07/2026Gimpo FCYongin FC</v>
      </c>
      <c r="AA334" t="str">
        <f>VLOOKUP($Z334,'oddspedia-matches'!$A:$AD,AA$2,0)</f>
        <v>1 - 1</v>
      </c>
      <c r="AB334" t="str">
        <f>VLOOKUP($Z334,'oddspedia-matches'!$A:$AD,AB$2,0)</f>
        <v>Red</v>
      </c>
      <c r="AC334" t="str">
        <f>VLOOKUP($Z334,'oddspedia-matches'!$A:$AD,AC$2,0)</f>
        <v>Green</v>
      </c>
      <c r="AD334" t="str">
        <f>VLOOKUP($Z334,'oddspedia-matches'!$A:$AD,AD$2,0)</f>
        <v>Red</v>
      </c>
      <c r="AE334" t="str">
        <f>VLOOKUP($Z334,'oddspedia-matches'!$A:$AD,AE$2,0)</f>
        <v>Green</v>
      </c>
      <c r="AF334" t="str">
        <f>VLOOKUP($Z334,'oddspedia-matches'!$A:$AD,AF$2,0)</f>
        <v>Green</v>
      </c>
      <c r="AG334" t="str">
        <f>VLOOKUP($Z334,'oddspedia-matches'!$A:$AD,AG$2,0)</f>
        <v>Red</v>
      </c>
      <c r="AH334" t="str">
        <f>VLOOKUP($Z334,'oddspedia-matches'!$A:$AD,AH$2,0)</f>
        <v>Red</v>
      </c>
      <c r="AI334" t="str">
        <f>VLOOKUP($Z334,'oddspedia-matches'!$A:$AD,AI$2,0)</f>
        <v>Green</v>
      </c>
      <c r="AJ334" t="str">
        <f>VLOOKUP($Z334,'oddspedia-matches'!$A:$AD,AJ$2,0)</f>
        <v>Red</v>
      </c>
      <c r="AK334" t="str">
        <f>VLOOKUP($Z334,'oddspedia-matches'!$A:$AD,AK$2,0)</f>
        <v>Red</v>
      </c>
      <c r="AL334" t="str">
        <f>VLOOKUP($Z334,'oddspedia-matches'!$A:$AD,AL$2,0)</f>
        <v>Green</v>
      </c>
      <c r="AM334" t="str">
        <f>VLOOKUP($Z334,'oddspedia-matches'!$A:$AD,AM$2,0)</f>
        <v>Red</v>
      </c>
      <c r="AN334" t="str">
        <f>VLOOKUP($Z334,'oddspedia-matches'!$A:$AD,AN$2,0)</f>
        <v>Green</v>
      </c>
      <c r="AO334" t="str">
        <f>VLOOKUP($Z334,'oddspedia-matches'!$A:$AD,AO$2,0)</f>
        <v>Green</v>
      </c>
      <c r="AP334" t="str">
        <f>VLOOKUP($Z334,'oddspedia-matches'!$A:$AD,AP$2,0)</f>
        <v>Green</v>
      </c>
      <c r="AQ334" t="str">
        <f>VLOOKUP($Z334,'oddspedia-matches'!$A:$AD,AQ$2,0)</f>
        <v>Red</v>
      </c>
    </row>
    <row r="335" spans="2:43" x14ac:dyDescent="0.25">
      <c r="B335" t="s">
        <v>473</v>
      </c>
      <c r="C335" t="s">
        <v>930</v>
      </c>
      <c r="D335" s="25">
        <v>0.3125</v>
      </c>
      <c r="E335" t="s">
        <v>954</v>
      </c>
      <c r="F335" t="s">
        <v>955</v>
      </c>
      <c r="H335">
        <v>52.2</v>
      </c>
      <c r="I335">
        <v>26.5</v>
      </c>
      <c r="J335">
        <v>21.4</v>
      </c>
      <c r="K335">
        <v>78.599999999999994</v>
      </c>
      <c r="L335">
        <v>47.8</v>
      </c>
      <c r="M335">
        <v>73.5</v>
      </c>
      <c r="N335">
        <v>43</v>
      </c>
      <c r="O335">
        <v>42.1</v>
      </c>
      <c r="P335">
        <v>14.9</v>
      </c>
      <c r="Q335">
        <v>68.5</v>
      </c>
      <c r="R335">
        <v>76.900000000000006</v>
      </c>
      <c r="S335">
        <v>51.5</v>
      </c>
      <c r="T335">
        <v>48.5</v>
      </c>
      <c r="U335">
        <v>55.2</v>
      </c>
      <c r="V335">
        <v>53.7</v>
      </c>
      <c r="W335">
        <v>46.3</v>
      </c>
      <c r="X335" t="str">
        <f>VLOOKUP(E335,'Transform table'!A:B,2,0)</f>
        <v>Paju Frontier</v>
      </c>
      <c r="Y335" t="str">
        <f>VLOOKUP(F335,'Transform table'!A:B,2,0)</f>
        <v>Ansan Greeners FC</v>
      </c>
      <c r="Z335" t="str">
        <f t="shared" si="5"/>
        <v>26/07/2026Paju FrontierAnsan Greeners FC</v>
      </c>
      <c r="AA335" t="str">
        <f>VLOOKUP($Z335,'oddspedia-matches'!$A:$AD,AA$2,0)</f>
        <v>0 - 1</v>
      </c>
      <c r="AB335" t="str">
        <f>VLOOKUP($Z335,'oddspedia-matches'!$A:$AD,AB$2,0)</f>
        <v>Red</v>
      </c>
      <c r="AC335" t="str">
        <f>VLOOKUP($Z335,'oddspedia-matches'!$A:$AD,AC$2,0)</f>
        <v>Red</v>
      </c>
      <c r="AD335" t="str">
        <f>VLOOKUP($Z335,'oddspedia-matches'!$A:$AD,AD$2,0)</f>
        <v>Green</v>
      </c>
      <c r="AE335" t="str">
        <f>VLOOKUP($Z335,'oddspedia-matches'!$A:$AD,AE$2,0)</f>
        <v>Red</v>
      </c>
      <c r="AF335" t="str">
        <f>VLOOKUP($Z335,'oddspedia-matches'!$A:$AD,AF$2,0)</f>
        <v>Green</v>
      </c>
      <c r="AG335" t="str">
        <f>VLOOKUP($Z335,'oddspedia-matches'!$A:$AD,AG$2,0)</f>
        <v>Green</v>
      </c>
      <c r="AH335" t="str">
        <f>VLOOKUP($Z335,'oddspedia-matches'!$A:$AD,AH$2,0)</f>
        <v>Red</v>
      </c>
      <c r="AI335" t="str">
        <f>VLOOKUP($Z335,'oddspedia-matches'!$A:$AD,AI$2,0)</f>
        <v>Green</v>
      </c>
      <c r="AJ335" t="str">
        <f>VLOOKUP($Z335,'oddspedia-matches'!$A:$AD,AJ$2,0)</f>
        <v>Red</v>
      </c>
      <c r="AK335" t="str">
        <f>VLOOKUP($Z335,'oddspedia-matches'!$A:$AD,AK$2,0)</f>
        <v>Red</v>
      </c>
      <c r="AL335" t="str">
        <f>VLOOKUP($Z335,'oddspedia-matches'!$A:$AD,AL$2,0)</f>
        <v>Red</v>
      </c>
      <c r="AM335" t="str">
        <f>VLOOKUP($Z335,'oddspedia-matches'!$A:$AD,AM$2,0)</f>
        <v>Red</v>
      </c>
      <c r="AN335" t="str">
        <f>VLOOKUP($Z335,'oddspedia-matches'!$A:$AD,AN$2,0)</f>
        <v>Green</v>
      </c>
      <c r="AO335" t="str">
        <f>VLOOKUP($Z335,'oddspedia-matches'!$A:$AD,AO$2,0)</f>
        <v>Green</v>
      </c>
      <c r="AP335" t="str">
        <f>VLOOKUP($Z335,'oddspedia-matches'!$A:$AD,AP$2,0)</f>
        <v>Red</v>
      </c>
      <c r="AQ335" t="str">
        <f>VLOOKUP($Z335,'oddspedia-matches'!$A:$AD,AQ$2,0)</f>
        <v>Green</v>
      </c>
    </row>
    <row r="336" spans="2:43" x14ac:dyDescent="0.25">
      <c r="B336" t="s">
        <v>543</v>
      </c>
      <c r="C336" t="s">
        <v>930</v>
      </c>
      <c r="D336" s="25">
        <v>0.33333333333333331</v>
      </c>
      <c r="E336" t="s">
        <v>414</v>
      </c>
      <c r="F336" t="s">
        <v>956</v>
      </c>
      <c r="H336">
        <v>51.8</v>
      </c>
      <c r="I336">
        <v>24.8</v>
      </c>
      <c r="J336">
        <v>23.4</v>
      </c>
      <c r="K336">
        <v>76.599999999999994</v>
      </c>
      <c r="L336">
        <v>48.2</v>
      </c>
      <c r="M336">
        <v>75.2</v>
      </c>
      <c r="N336">
        <v>41.6</v>
      </c>
      <c r="O336">
        <v>35.4</v>
      </c>
      <c r="P336">
        <v>23</v>
      </c>
      <c r="Q336">
        <v>81</v>
      </c>
      <c r="R336">
        <v>86.2</v>
      </c>
      <c r="S336">
        <v>66</v>
      </c>
      <c r="T336">
        <v>34</v>
      </c>
      <c r="U336">
        <v>40.200000000000003</v>
      </c>
      <c r="V336">
        <v>65.7</v>
      </c>
      <c r="W336">
        <v>34.299999999999997</v>
      </c>
      <c r="X336" t="str">
        <f>VLOOKUP(E336,'Transform table'!A:B,2,0)</f>
        <v>Yunnan Yukun</v>
      </c>
      <c r="Y336" t="str">
        <f>VLOOKUP(F336,'Transform table'!A:B,2,0)</f>
        <v>Shenzhen Peng City</v>
      </c>
      <c r="Z336" t="str">
        <f t="shared" si="5"/>
        <v>26/07/2026Yunnan YukunShenzhen Peng City</v>
      </c>
      <c r="AA336" t="str">
        <f>VLOOKUP($Z336,'oddspedia-matches'!$A:$AD,AA$2,0)</f>
        <v>4 - 3</v>
      </c>
      <c r="AB336" t="str">
        <f>VLOOKUP($Z336,'oddspedia-matches'!$A:$AD,AB$2,0)</f>
        <v>Green</v>
      </c>
      <c r="AC336" t="str">
        <f>VLOOKUP($Z336,'oddspedia-matches'!$A:$AD,AC$2,0)</f>
        <v>Red</v>
      </c>
      <c r="AD336" t="str">
        <f>VLOOKUP($Z336,'oddspedia-matches'!$A:$AD,AD$2,0)</f>
        <v>Red</v>
      </c>
      <c r="AE336" t="str">
        <f>VLOOKUP($Z336,'oddspedia-matches'!$A:$AD,AE$2,0)</f>
        <v>Green</v>
      </c>
      <c r="AF336" t="str">
        <f>VLOOKUP($Z336,'oddspedia-matches'!$A:$AD,AF$2,0)</f>
        <v>Red</v>
      </c>
      <c r="AG336" t="str">
        <f>VLOOKUP($Z336,'oddspedia-matches'!$A:$AD,AG$2,0)</f>
        <v>Green</v>
      </c>
      <c r="AH336" t="str">
        <f>VLOOKUP($Z336,'oddspedia-matches'!$A:$AD,AH$2,0)</f>
        <v>Green</v>
      </c>
      <c r="AI336" t="str">
        <f>VLOOKUP($Z336,'oddspedia-matches'!$A:$AD,AI$2,0)</f>
        <v>Red</v>
      </c>
      <c r="AJ336" t="str">
        <f>VLOOKUP($Z336,'oddspedia-matches'!$A:$AD,AJ$2,0)</f>
        <v>Red</v>
      </c>
      <c r="AK336" t="str">
        <f>VLOOKUP($Z336,'oddspedia-matches'!$A:$AD,AK$2,0)</f>
        <v>Green</v>
      </c>
      <c r="AL336" t="str">
        <f>VLOOKUP($Z336,'oddspedia-matches'!$A:$AD,AL$2,0)</f>
        <v>Green</v>
      </c>
      <c r="AM336" t="str">
        <f>VLOOKUP($Z336,'oddspedia-matches'!$A:$AD,AM$2,0)</f>
        <v>Green</v>
      </c>
      <c r="AN336" t="str">
        <f>VLOOKUP($Z336,'oddspedia-matches'!$A:$AD,AN$2,0)</f>
        <v>Red</v>
      </c>
      <c r="AO336" t="str">
        <f>VLOOKUP($Z336,'oddspedia-matches'!$A:$AD,AO$2,0)</f>
        <v>Red</v>
      </c>
      <c r="AP336" t="str">
        <f>VLOOKUP($Z336,'oddspedia-matches'!$A:$AD,AP$2,0)</f>
        <v>Green</v>
      </c>
      <c r="AQ336" t="str">
        <f>VLOOKUP($Z336,'oddspedia-matches'!$A:$AD,AQ$2,0)</f>
        <v>Red</v>
      </c>
    </row>
    <row r="337" spans="2:43" x14ac:dyDescent="0.25">
      <c r="B337" t="s">
        <v>558</v>
      </c>
      <c r="C337" t="s">
        <v>930</v>
      </c>
      <c r="D337" s="25">
        <v>0.33333333333333331</v>
      </c>
      <c r="E337" t="s">
        <v>957</v>
      </c>
      <c r="F337" t="s">
        <v>958</v>
      </c>
      <c r="H337">
        <v>49.3</v>
      </c>
      <c r="I337">
        <v>27.9</v>
      </c>
      <c r="J337">
        <v>22.7</v>
      </c>
      <c r="K337">
        <v>77.3</v>
      </c>
      <c r="L337">
        <v>50.7</v>
      </c>
      <c r="M337">
        <v>72.099999999999994</v>
      </c>
      <c r="N337">
        <v>37.4</v>
      </c>
      <c r="O337">
        <v>40.1</v>
      </c>
      <c r="P337">
        <v>22.5</v>
      </c>
      <c r="Q337">
        <v>74</v>
      </c>
      <c r="R337">
        <v>73.2</v>
      </c>
      <c r="S337">
        <v>46.6</v>
      </c>
      <c r="T337">
        <v>53.4</v>
      </c>
      <c r="U337">
        <v>59.7</v>
      </c>
      <c r="V337">
        <v>50.6</v>
      </c>
      <c r="W337">
        <v>49.4</v>
      </c>
      <c r="X337" t="str">
        <f>VLOOKUP(E337,'Transform table'!A:B,2,0)</f>
        <v>Dalian Kun City</v>
      </c>
      <c r="Y337" t="str">
        <f>VLOOKUP(F337,'Transform table'!A:B,2,0)</f>
        <v>Suzhou Dongwu</v>
      </c>
      <c r="Z337" t="str">
        <f t="shared" si="5"/>
        <v>26/07/2026Dalian Kun CitySuzhou Dongwu</v>
      </c>
      <c r="AA337" t="str">
        <f>VLOOKUP($Z337,'oddspedia-matches'!$A:$AD,AA$2,0)</f>
        <v>0 - 0</v>
      </c>
      <c r="AB337" t="str">
        <f>VLOOKUP($Z337,'oddspedia-matches'!$A:$AD,AB$2,0)</f>
        <v>Red</v>
      </c>
      <c r="AC337" t="str">
        <f>VLOOKUP($Z337,'oddspedia-matches'!$A:$AD,AC$2,0)</f>
        <v>Green</v>
      </c>
      <c r="AD337" t="str">
        <f>VLOOKUP($Z337,'oddspedia-matches'!$A:$AD,AD$2,0)</f>
        <v>Red</v>
      </c>
      <c r="AE337" t="str">
        <f>VLOOKUP($Z337,'oddspedia-matches'!$A:$AD,AE$2,0)</f>
        <v>Green</v>
      </c>
      <c r="AF337" t="str">
        <f>VLOOKUP($Z337,'oddspedia-matches'!$A:$AD,AF$2,0)</f>
        <v>Green</v>
      </c>
      <c r="AG337" t="str">
        <f>VLOOKUP($Z337,'oddspedia-matches'!$A:$AD,AG$2,0)</f>
        <v>Red</v>
      </c>
      <c r="AH337" t="str">
        <f>VLOOKUP($Z337,'oddspedia-matches'!$A:$AD,AH$2,0)</f>
        <v>Red</v>
      </c>
      <c r="AI337" t="str">
        <f>VLOOKUP($Z337,'oddspedia-matches'!$A:$AD,AI$2,0)</f>
        <v>Green</v>
      </c>
      <c r="AJ337" t="str">
        <f>VLOOKUP($Z337,'oddspedia-matches'!$A:$AD,AJ$2,0)</f>
        <v>Red</v>
      </c>
      <c r="AK337" t="str">
        <f>VLOOKUP($Z337,'oddspedia-matches'!$A:$AD,AK$2,0)</f>
        <v>Red</v>
      </c>
      <c r="AL337" t="str">
        <f>VLOOKUP($Z337,'oddspedia-matches'!$A:$AD,AL$2,0)</f>
        <v>Red</v>
      </c>
      <c r="AM337" t="str">
        <f>VLOOKUP($Z337,'oddspedia-matches'!$A:$AD,AM$2,0)</f>
        <v>Red</v>
      </c>
      <c r="AN337" t="str">
        <f>VLOOKUP($Z337,'oddspedia-matches'!$A:$AD,AN$2,0)</f>
        <v>Green</v>
      </c>
      <c r="AO337" t="str">
        <f>VLOOKUP($Z337,'oddspedia-matches'!$A:$AD,AO$2,0)</f>
        <v>Green</v>
      </c>
      <c r="AP337" t="str">
        <f>VLOOKUP($Z337,'oddspedia-matches'!$A:$AD,AP$2,0)</f>
        <v>Red</v>
      </c>
      <c r="AQ337" t="str">
        <f>VLOOKUP($Z337,'oddspedia-matches'!$A:$AD,AQ$2,0)</f>
        <v>Green</v>
      </c>
    </row>
    <row r="338" spans="2:43" x14ac:dyDescent="0.25">
      <c r="B338" t="s">
        <v>451</v>
      </c>
      <c r="C338" t="s">
        <v>930</v>
      </c>
      <c r="D338" s="25">
        <v>0.33333333333333331</v>
      </c>
      <c r="E338" t="s">
        <v>260</v>
      </c>
      <c r="F338" t="s">
        <v>226</v>
      </c>
      <c r="H338">
        <v>24.3</v>
      </c>
      <c r="I338">
        <v>26.1</v>
      </c>
      <c r="J338">
        <v>49.5</v>
      </c>
      <c r="K338">
        <v>50.5</v>
      </c>
      <c r="L338">
        <v>75.7</v>
      </c>
      <c r="M338">
        <v>73.900000000000006</v>
      </c>
      <c r="N338">
        <v>22</v>
      </c>
      <c r="O338">
        <v>41</v>
      </c>
      <c r="P338">
        <v>37</v>
      </c>
      <c r="Q338">
        <v>73.099999999999994</v>
      </c>
      <c r="R338">
        <v>84.6</v>
      </c>
      <c r="S338">
        <v>63.2</v>
      </c>
      <c r="T338">
        <v>36.799999999999997</v>
      </c>
      <c r="U338">
        <v>43</v>
      </c>
      <c r="V338">
        <v>64</v>
      </c>
      <c r="W338">
        <v>36</v>
      </c>
      <c r="X338" t="str">
        <f>VLOOKUP(E338,'Transform table'!A:B,2,0)</f>
        <v>Sundsvall</v>
      </c>
      <c r="Y338" t="str">
        <f>VLOOKUP(F338,'Transform table'!A:B,2,0)</f>
        <v>Falkenberg</v>
      </c>
      <c r="Z338" t="str">
        <f t="shared" si="5"/>
        <v>26/07/2026SundsvallFalkenberg</v>
      </c>
      <c r="AA338" t="str">
        <f>VLOOKUP($Z338,'oddspedia-matches'!$A:$AD,AA$2,0)</f>
        <v>1 - 2</v>
      </c>
      <c r="AB338" t="str">
        <f>VLOOKUP($Z338,'oddspedia-matches'!$A:$AD,AB$2,0)</f>
        <v>Red</v>
      </c>
      <c r="AC338" t="str">
        <f>VLOOKUP($Z338,'oddspedia-matches'!$A:$AD,AC$2,0)</f>
        <v>Red</v>
      </c>
      <c r="AD338" t="str">
        <f>VLOOKUP($Z338,'oddspedia-matches'!$A:$AD,AD$2,0)</f>
        <v>Green</v>
      </c>
      <c r="AE338" t="str">
        <f>VLOOKUP($Z338,'oddspedia-matches'!$A:$AD,AE$2,0)</f>
        <v>Red</v>
      </c>
      <c r="AF338" t="str">
        <f>VLOOKUP($Z338,'oddspedia-matches'!$A:$AD,AF$2,0)</f>
        <v>Green</v>
      </c>
      <c r="AG338" t="str">
        <f>VLOOKUP($Z338,'oddspedia-matches'!$A:$AD,AG$2,0)</f>
        <v>Green</v>
      </c>
      <c r="AH338" t="str">
        <f>VLOOKUP($Z338,'oddspedia-matches'!$A:$AD,AH$2,0)</f>
        <v>Red</v>
      </c>
      <c r="AI338" t="str">
        <f>VLOOKUP($Z338,'oddspedia-matches'!$A:$AD,AI$2,0)</f>
        <v>Green</v>
      </c>
      <c r="AJ338" t="str">
        <f>VLOOKUP($Z338,'oddspedia-matches'!$A:$AD,AJ$2,0)</f>
        <v>Red</v>
      </c>
      <c r="AK338" t="str">
        <f>VLOOKUP($Z338,'oddspedia-matches'!$A:$AD,AK$2,0)</f>
        <v>Green</v>
      </c>
      <c r="AL338" t="str">
        <f>VLOOKUP($Z338,'oddspedia-matches'!$A:$AD,AL$2,0)</f>
        <v>Green</v>
      </c>
      <c r="AM338" t="str">
        <f>VLOOKUP($Z338,'oddspedia-matches'!$A:$AD,AM$2,0)</f>
        <v>Green</v>
      </c>
      <c r="AN338" t="str">
        <f>VLOOKUP($Z338,'oddspedia-matches'!$A:$AD,AN$2,0)</f>
        <v>Red</v>
      </c>
      <c r="AO338" t="str">
        <f>VLOOKUP($Z338,'oddspedia-matches'!$A:$AD,AO$2,0)</f>
        <v>Green</v>
      </c>
      <c r="AP338" t="str">
        <f>VLOOKUP($Z338,'oddspedia-matches'!$A:$AD,AP$2,0)</f>
        <v>Green</v>
      </c>
      <c r="AQ338" t="str">
        <f>VLOOKUP($Z338,'oddspedia-matches'!$A:$AD,AQ$2,0)</f>
        <v>Red</v>
      </c>
    </row>
    <row r="339" spans="2:43" x14ac:dyDescent="0.25">
      <c r="B339" t="s">
        <v>558</v>
      </c>
      <c r="C339" t="s">
        <v>930</v>
      </c>
      <c r="D339" s="25">
        <v>0.35416666666666669</v>
      </c>
      <c r="E339" t="s">
        <v>959</v>
      </c>
      <c r="F339" t="s">
        <v>960</v>
      </c>
      <c r="H339">
        <v>61.1</v>
      </c>
      <c r="I339">
        <v>23.1</v>
      </c>
      <c r="J339">
        <v>15.8</v>
      </c>
      <c r="K339">
        <v>84.2</v>
      </c>
      <c r="L339">
        <v>38.9</v>
      </c>
      <c r="M339">
        <v>76.900000000000006</v>
      </c>
      <c r="N339">
        <v>33.299999999999997</v>
      </c>
      <c r="O339">
        <v>41.5</v>
      </c>
      <c r="P339">
        <v>25.2</v>
      </c>
      <c r="Q339">
        <v>72.599999999999994</v>
      </c>
      <c r="R339">
        <v>85.5</v>
      </c>
      <c r="S339">
        <v>64.900000000000006</v>
      </c>
      <c r="T339">
        <v>35.1</v>
      </c>
      <c r="U339">
        <v>42.8</v>
      </c>
      <c r="V339">
        <v>60.6</v>
      </c>
      <c r="W339">
        <v>39.4</v>
      </c>
      <c r="X339" t="str">
        <f>VLOOKUP(E339,'Transform table'!A:B,2,0)</f>
        <v>Guangxi Hengchen</v>
      </c>
      <c r="Y339" t="str">
        <f>VLOOKUP(F339,'Transform table'!A:B,2,0)</f>
        <v>Jiangxi Dingnan United</v>
      </c>
      <c r="Z339" t="str">
        <f t="shared" si="5"/>
        <v>26/07/2026Guangxi HengchenJiangxi Dingnan United</v>
      </c>
      <c r="AA339" t="str">
        <f>VLOOKUP($Z339,'oddspedia-matches'!$A:$AD,AA$2,0)</f>
        <v>4 - 4</v>
      </c>
      <c r="AB339" t="str">
        <f>VLOOKUP($Z339,'oddspedia-matches'!$A:$AD,AB$2,0)</f>
        <v>Red</v>
      </c>
      <c r="AC339" t="str">
        <f>VLOOKUP($Z339,'oddspedia-matches'!$A:$AD,AC$2,0)</f>
        <v>Green</v>
      </c>
      <c r="AD339" t="str">
        <f>VLOOKUP($Z339,'oddspedia-matches'!$A:$AD,AD$2,0)</f>
        <v>Red</v>
      </c>
      <c r="AE339" t="str">
        <f>VLOOKUP($Z339,'oddspedia-matches'!$A:$AD,AE$2,0)</f>
        <v>Green</v>
      </c>
      <c r="AF339" t="str">
        <f>VLOOKUP($Z339,'oddspedia-matches'!$A:$AD,AF$2,0)</f>
        <v>Green</v>
      </c>
      <c r="AG339" t="str">
        <f>VLOOKUP($Z339,'oddspedia-matches'!$A:$AD,AG$2,0)</f>
        <v>Red</v>
      </c>
      <c r="AH339" t="str">
        <f>VLOOKUP($Z339,'oddspedia-matches'!$A:$AD,AH$2,0)</f>
        <v>Green</v>
      </c>
      <c r="AI339" t="str">
        <f>VLOOKUP($Z339,'oddspedia-matches'!$A:$AD,AI$2,0)</f>
        <v>Red</v>
      </c>
      <c r="AJ339" t="str">
        <f>VLOOKUP($Z339,'oddspedia-matches'!$A:$AD,AJ$2,0)</f>
        <v>Red</v>
      </c>
      <c r="AK339" t="str">
        <f>VLOOKUP($Z339,'oddspedia-matches'!$A:$AD,AK$2,0)</f>
        <v>Green</v>
      </c>
      <c r="AL339" t="str">
        <f>VLOOKUP($Z339,'oddspedia-matches'!$A:$AD,AL$2,0)</f>
        <v>Green</v>
      </c>
      <c r="AM339" t="str">
        <f>VLOOKUP($Z339,'oddspedia-matches'!$A:$AD,AM$2,0)</f>
        <v>Green</v>
      </c>
      <c r="AN339" t="str">
        <f>VLOOKUP($Z339,'oddspedia-matches'!$A:$AD,AN$2,0)</f>
        <v>Red</v>
      </c>
      <c r="AO339" t="str">
        <f>VLOOKUP($Z339,'oddspedia-matches'!$A:$AD,AO$2,0)</f>
        <v>Red</v>
      </c>
      <c r="AP339" t="str">
        <f>VLOOKUP($Z339,'oddspedia-matches'!$A:$AD,AP$2,0)</f>
        <v>Green</v>
      </c>
      <c r="AQ339" t="str">
        <f>VLOOKUP($Z339,'oddspedia-matches'!$A:$AD,AQ$2,0)</f>
        <v>Red</v>
      </c>
    </row>
    <row r="340" spans="2:43" x14ac:dyDescent="0.25">
      <c r="B340" t="s">
        <v>546</v>
      </c>
      <c r="C340" t="s">
        <v>930</v>
      </c>
      <c r="D340" s="25">
        <v>0.35416666666666669</v>
      </c>
      <c r="E340" t="s">
        <v>961</v>
      </c>
      <c r="F340" t="s">
        <v>962</v>
      </c>
      <c r="H340">
        <v>45</v>
      </c>
      <c r="I340">
        <v>32.700000000000003</v>
      </c>
      <c r="J340">
        <v>22.4</v>
      </c>
      <c r="K340">
        <v>77.599999999999994</v>
      </c>
      <c r="L340">
        <v>55</v>
      </c>
      <c r="M340">
        <v>67.3</v>
      </c>
      <c r="N340">
        <v>36.1</v>
      </c>
      <c r="O340">
        <v>47.7</v>
      </c>
      <c r="P340">
        <v>16.2</v>
      </c>
      <c r="Q340">
        <v>61.6</v>
      </c>
      <c r="R340">
        <v>58.8</v>
      </c>
      <c r="S340">
        <v>30.5</v>
      </c>
      <c r="T340">
        <v>69.5</v>
      </c>
      <c r="U340">
        <v>74.5</v>
      </c>
      <c r="V340">
        <v>37.799999999999997</v>
      </c>
      <c r="W340">
        <v>62.2</v>
      </c>
      <c r="X340">
        <f>VLOOKUP(E340,'Transform table'!A:B,2,0)</f>
        <v>0</v>
      </c>
      <c r="Y340">
        <f>VLOOKUP(F340,'Transform table'!A:B,2,0)</f>
        <v>0</v>
      </c>
      <c r="Z340" t="str">
        <f t="shared" si="5"/>
        <v>26/07/202600</v>
      </c>
      <c r="AA340" t="e">
        <f>VLOOKUP($Z340,'oddspedia-matches'!$A:$AD,AA$2,0)</f>
        <v>#N/A</v>
      </c>
      <c r="AB340" t="e">
        <f>VLOOKUP($Z340,'oddspedia-matches'!$A:$AD,AB$2,0)</f>
        <v>#N/A</v>
      </c>
      <c r="AC340" t="e">
        <f>VLOOKUP($Z340,'oddspedia-matches'!$A:$AD,AC$2,0)</f>
        <v>#N/A</v>
      </c>
      <c r="AD340" t="e">
        <f>VLOOKUP($Z340,'oddspedia-matches'!$A:$AD,AD$2,0)</f>
        <v>#N/A</v>
      </c>
      <c r="AE340" t="e">
        <f>VLOOKUP($Z340,'oddspedia-matches'!$A:$AD,AE$2,0)</f>
        <v>#N/A</v>
      </c>
      <c r="AF340" t="e">
        <f>VLOOKUP($Z340,'oddspedia-matches'!$A:$AD,AF$2,0)</f>
        <v>#N/A</v>
      </c>
      <c r="AG340" t="e">
        <f>VLOOKUP($Z340,'oddspedia-matches'!$A:$AD,AG$2,0)</f>
        <v>#N/A</v>
      </c>
      <c r="AH340" t="e">
        <f>VLOOKUP($Z340,'oddspedia-matches'!$A:$AD,AH$2,0)</f>
        <v>#N/A</v>
      </c>
      <c r="AI340" t="e">
        <f>VLOOKUP($Z340,'oddspedia-matches'!$A:$AD,AI$2,0)</f>
        <v>#N/A</v>
      </c>
      <c r="AJ340" t="e">
        <f>VLOOKUP($Z340,'oddspedia-matches'!$A:$AD,AJ$2,0)</f>
        <v>#N/A</v>
      </c>
      <c r="AK340" t="e">
        <f>VLOOKUP($Z340,'oddspedia-matches'!$A:$AD,AK$2,0)</f>
        <v>#N/A</v>
      </c>
      <c r="AL340" t="e">
        <f>VLOOKUP($Z340,'oddspedia-matches'!$A:$AD,AL$2,0)</f>
        <v>#N/A</v>
      </c>
      <c r="AM340" t="e">
        <f>VLOOKUP($Z340,'oddspedia-matches'!$A:$AD,AM$2,0)</f>
        <v>#N/A</v>
      </c>
      <c r="AN340" t="e">
        <f>VLOOKUP($Z340,'oddspedia-matches'!$A:$AD,AN$2,0)</f>
        <v>#N/A</v>
      </c>
      <c r="AO340" t="e">
        <f>VLOOKUP($Z340,'oddspedia-matches'!$A:$AD,AO$2,0)</f>
        <v>#N/A</v>
      </c>
      <c r="AP340" t="e">
        <f>VLOOKUP($Z340,'oddspedia-matches'!$A:$AD,AP$2,0)</f>
        <v>#N/A</v>
      </c>
      <c r="AQ340" t="e">
        <f>VLOOKUP($Z340,'oddspedia-matches'!$A:$AD,AQ$2,0)</f>
        <v>#N/A</v>
      </c>
    </row>
    <row r="341" spans="2:43" x14ac:dyDescent="0.25">
      <c r="B341" t="s">
        <v>546</v>
      </c>
      <c r="C341" t="s">
        <v>930</v>
      </c>
      <c r="D341" s="25">
        <v>0.35416666666666669</v>
      </c>
      <c r="E341" t="s">
        <v>963</v>
      </c>
      <c r="F341" t="s">
        <v>964</v>
      </c>
      <c r="H341">
        <v>54.7</v>
      </c>
      <c r="I341">
        <v>28.2</v>
      </c>
      <c r="J341">
        <v>17.100000000000001</v>
      </c>
      <c r="K341">
        <v>82.9</v>
      </c>
      <c r="L341">
        <v>45.3</v>
      </c>
      <c r="M341">
        <v>71.8</v>
      </c>
      <c r="N341">
        <v>43.3</v>
      </c>
      <c r="O341">
        <v>45.9</v>
      </c>
      <c r="P341">
        <v>10.8</v>
      </c>
      <c r="Q341">
        <v>61.6</v>
      </c>
      <c r="R341">
        <v>66.5</v>
      </c>
      <c r="S341">
        <v>38.6</v>
      </c>
      <c r="T341">
        <v>61.4</v>
      </c>
      <c r="U341">
        <v>68.3</v>
      </c>
      <c r="V341">
        <v>41.3</v>
      </c>
      <c r="W341">
        <v>58.7</v>
      </c>
      <c r="X341" t="str">
        <f>VLOOKUP(E341,'Transform table'!A:B,2,0)</f>
        <v>Wuhan Chufeng Heli</v>
      </c>
      <c r="Y341" t="str">
        <f>VLOOKUP(F341,'Transform table'!A:B,2,0)</f>
        <v>Wuhan Three Towns Reserves</v>
      </c>
      <c r="Z341" t="str">
        <f t="shared" si="5"/>
        <v>26/07/2026Wuhan Chufeng HeliWuhan Three Towns Reserves</v>
      </c>
      <c r="AA341" t="str">
        <f>VLOOKUP($Z341,'oddspedia-matches'!$A:$AD,AA$2,0)</f>
        <v>1 - 1</v>
      </c>
      <c r="AB341" t="str">
        <f>VLOOKUP($Z341,'oddspedia-matches'!$A:$AD,AB$2,0)</f>
        <v>Red</v>
      </c>
      <c r="AC341" t="str">
        <f>VLOOKUP($Z341,'oddspedia-matches'!$A:$AD,AC$2,0)</f>
        <v>Green</v>
      </c>
      <c r="AD341" t="str">
        <f>VLOOKUP($Z341,'oddspedia-matches'!$A:$AD,AD$2,0)</f>
        <v>Red</v>
      </c>
      <c r="AE341" t="str">
        <f>VLOOKUP($Z341,'oddspedia-matches'!$A:$AD,AE$2,0)</f>
        <v>Green</v>
      </c>
      <c r="AF341" t="str">
        <f>VLOOKUP($Z341,'oddspedia-matches'!$A:$AD,AF$2,0)</f>
        <v>Green</v>
      </c>
      <c r="AG341" t="str">
        <f>VLOOKUP($Z341,'oddspedia-matches'!$A:$AD,AG$2,0)</f>
        <v>Red</v>
      </c>
      <c r="AH341" t="str">
        <f>VLOOKUP($Z341,'oddspedia-matches'!$A:$AD,AH$2,0)</f>
        <v>Red</v>
      </c>
      <c r="AI341" t="str">
        <f>VLOOKUP($Z341,'oddspedia-matches'!$A:$AD,AI$2,0)</f>
        <v>Green</v>
      </c>
      <c r="AJ341" t="str">
        <f>VLOOKUP($Z341,'oddspedia-matches'!$A:$AD,AJ$2,0)</f>
        <v>Red</v>
      </c>
      <c r="AK341" t="str">
        <f>VLOOKUP($Z341,'oddspedia-matches'!$A:$AD,AK$2,0)</f>
        <v>Green</v>
      </c>
      <c r="AL341" t="str">
        <f>VLOOKUP($Z341,'oddspedia-matches'!$A:$AD,AL$2,0)</f>
        <v>Green</v>
      </c>
      <c r="AM341" t="str">
        <f>VLOOKUP($Z341,'oddspedia-matches'!$A:$AD,AM$2,0)</f>
        <v>Red</v>
      </c>
      <c r="AN341" t="str">
        <f>VLOOKUP($Z341,'oddspedia-matches'!$A:$AD,AN$2,0)</f>
        <v>Green</v>
      </c>
      <c r="AO341" t="str">
        <f>VLOOKUP($Z341,'oddspedia-matches'!$A:$AD,AO$2,0)</f>
        <v>Green</v>
      </c>
      <c r="AP341" t="str">
        <f>VLOOKUP($Z341,'oddspedia-matches'!$A:$AD,AP$2,0)</f>
        <v>Green</v>
      </c>
      <c r="AQ341" t="str">
        <f>VLOOKUP($Z341,'oddspedia-matches'!$A:$AD,AQ$2,0)</f>
        <v>Red</v>
      </c>
    </row>
    <row r="342" spans="2:43" x14ac:dyDescent="0.25">
      <c r="B342" t="s">
        <v>965</v>
      </c>
      <c r="C342" t="s">
        <v>930</v>
      </c>
      <c r="D342" s="25">
        <v>0.35416666666666669</v>
      </c>
      <c r="E342" t="s">
        <v>966</v>
      </c>
      <c r="F342" t="s">
        <v>967</v>
      </c>
      <c r="H342">
        <v>0</v>
      </c>
      <c r="I342">
        <v>100</v>
      </c>
      <c r="J342">
        <v>0</v>
      </c>
      <c r="K342">
        <v>100</v>
      </c>
      <c r="L342">
        <v>100</v>
      </c>
      <c r="M342">
        <v>0</v>
      </c>
      <c r="N342">
        <v>0</v>
      </c>
      <c r="O342">
        <v>100</v>
      </c>
      <c r="P342">
        <v>0</v>
      </c>
      <c r="Q342">
        <v>0</v>
      </c>
      <c r="R342">
        <v>0</v>
      </c>
      <c r="S342">
        <v>0</v>
      </c>
      <c r="T342">
        <v>100</v>
      </c>
      <c r="U342">
        <v>100</v>
      </c>
      <c r="V342">
        <v>0</v>
      </c>
      <c r="W342">
        <v>100</v>
      </c>
      <c r="X342">
        <f>VLOOKUP(E342,'Transform table'!A:B,2,0)</f>
        <v>0</v>
      </c>
      <c r="Y342">
        <f>VLOOKUP(F342,'Transform table'!A:B,2,0)</f>
        <v>0</v>
      </c>
      <c r="Z342" t="str">
        <f t="shared" si="5"/>
        <v>26/07/202600</v>
      </c>
      <c r="AA342" t="e">
        <f>VLOOKUP($Z342,'oddspedia-matches'!$A:$AD,AA$2,0)</f>
        <v>#N/A</v>
      </c>
      <c r="AB342" t="e">
        <f>VLOOKUP($Z342,'oddspedia-matches'!$A:$AD,AB$2,0)</f>
        <v>#N/A</v>
      </c>
      <c r="AC342" t="e">
        <f>VLOOKUP($Z342,'oddspedia-matches'!$A:$AD,AC$2,0)</f>
        <v>#N/A</v>
      </c>
      <c r="AD342" t="e">
        <f>VLOOKUP($Z342,'oddspedia-matches'!$A:$AD,AD$2,0)</f>
        <v>#N/A</v>
      </c>
      <c r="AE342" t="e">
        <f>VLOOKUP($Z342,'oddspedia-matches'!$A:$AD,AE$2,0)</f>
        <v>#N/A</v>
      </c>
      <c r="AF342" t="e">
        <f>VLOOKUP($Z342,'oddspedia-matches'!$A:$AD,AF$2,0)</f>
        <v>#N/A</v>
      </c>
      <c r="AG342" t="e">
        <f>VLOOKUP($Z342,'oddspedia-matches'!$A:$AD,AG$2,0)</f>
        <v>#N/A</v>
      </c>
      <c r="AH342" t="e">
        <f>VLOOKUP($Z342,'oddspedia-matches'!$A:$AD,AH$2,0)</f>
        <v>#N/A</v>
      </c>
      <c r="AI342" t="e">
        <f>VLOOKUP($Z342,'oddspedia-matches'!$A:$AD,AI$2,0)</f>
        <v>#N/A</v>
      </c>
      <c r="AJ342" t="e">
        <f>VLOOKUP($Z342,'oddspedia-matches'!$A:$AD,AJ$2,0)</f>
        <v>#N/A</v>
      </c>
      <c r="AK342" t="e">
        <f>VLOOKUP($Z342,'oddspedia-matches'!$A:$AD,AK$2,0)</f>
        <v>#N/A</v>
      </c>
      <c r="AL342" t="e">
        <f>VLOOKUP($Z342,'oddspedia-matches'!$A:$AD,AL$2,0)</f>
        <v>#N/A</v>
      </c>
      <c r="AM342" t="e">
        <f>VLOOKUP($Z342,'oddspedia-matches'!$A:$AD,AM$2,0)</f>
        <v>#N/A</v>
      </c>
      <c r="AN342" t="e">
        <f>VLOOKUP($Z342,'oddspedia-matches'!$A:$AD,AN$2,0)</f>
        <v>#N/A</v>
      </c>
      <c r="AO342" t="e">
        <f>VLOOKUP($Z342,'oddspedia-matches'!$A:$AD,AO$2,0)</f>
        <v>#N/A</v>
      </c>
      <c r="AP342" t="e">
        <f>VLOOKUP($Z342,'oddspedia-matches'!$A:$AD,AP$2,0)</f>
        <v>#N/A</v>
      </c>
      <c r="AQ342" t="e">
        <f>VLOOKUP($Z342,'oddspedia-matches'!$A:$AD,AQ$2,0)</f>
        <v>#N/A</v>
      </c>
    </row>
    <row r="343" spans="2:43" x14ac:dyDescent="0.25">
      <c r="B343" t="s">
        <v>543</v>
      </c>
      <c r="C343" t="s">
        <v>930</v>
      </c>
      <c r="D343" s="25">
        <v>0.3576388888888889</v>
      </c>
      <c r="E343" t="s">
        <v>968</v>
      </c>
      <c r="F343" t="s">
        <v>969</v>
      </c>
      <c r="H343">
        <v>54</v>
      </c>
      <c r="I343">
        <v>25.1</v>
      </c>
      <c r="J343">
        <v>20.9</v>
      </c>
      <c r="K343">
        <v>79.099999999999994</v>
      </c>
      <c r="L343">
        <v>46</v>
      </c>
      <c r="M343">
        <v>74.900000000000006</v>
      </c>
      <c r="N343">
        <v>37.1</v>
      </c>
      <c r="O343">
        <v>46.7</v>
      </c>
      <c r="P343">
        <v>16.2</v>
      </c>
      <c r="Q343">
        <v>62.9</v>
      </c>
      <c r="R343">
        <v>81.7</v>
      </c>
      <c r="S343">
        <v>58.6</v>
      </c>
      <c r="T343">
        <v>41.4</v>
      </c>
      <c r="U343">
        <v>48.2</v>
      </c>
      <c r="V343">
        <v>58.9</v>
      </c>
      <c r="W343">
        <v>41.1</v>
      </c>
      <c r="X343" t="str">
        <f>VLOOKUP(E343,'Transform table'!A:B,2,0)</f>
        <v>Chengdu Qianbao</v>
      </c>
      <c r="Y343" t="str">
        <f>VLOOKUP(F343,'Transform table'!A:B,2,0)</f>
        <v>Beijing Guoan</v>
      </c>
      <c r="Z343" t="str">
        <f t="shared" si="5"/>
        <v>26/07/2026Chengdu QianbaoBeijing Guoan</v>
      </c>
      <c r="AA343" t="str">
        <f>VLOOKUP($Z343,'oddspedia-matches'!$A:$AD,AA$2,0)</f>
        <v>2 - 2</v>
      </c>
      <c r="AB343" t="str">
        <f>VLOOKUP($Z343,'oddspedia-matches'!$A:$AD,AB$2,0)</f>
        <v>Red</v>
      </c>
      <c r="AC343" t="str">
        <f>VLOOKUP($Z343,'oddspedia-matches'!$A:$AD,AC$2,0)</f>
        <v>Green</v>
      </c>
      <c r="AD343" t="str">
        <f>VLOOKUP($Z343,'oddspedia-matches'!$A:$AD,AD$2,0)</f>
        <v>Red</v>
      </c>
      <c r="AE343" t="str">
        <f>VLOOKUP($Z343,'oddspedia-matches'!$A:$AD,AE$2,0)</f>
        <v>Green</v>
      </c>
      <c r="AF343" t="str">
        <f>VLOOKUP($Z343,'oddspedia-matches'!$A:$AD,AF$2,0)</f>
        <v>Green</v>
      </c>
      <c r="AG343" t="str">
        <f>VLOOKUP($Z343,'oddspedia-matches'!$A:$AD,AG$2,0)</f>
        <v>Red</v>
      </c>
      <c r="AH343" t="str">
        <f>VLOOKUP($Z343,'oddspedia-matches'!$A:$AD,AH$2,0)</f>
        <v>Red</v>
      </c>
      <c r="AI343" t="str">
        <f>VLOOKUP($Z343,'oddspedia-matches'!$A:$AD,AI$2,0)</f>
        <v>Green</v>
      </c>
      <c r="AJ343" t="str">
        <f>VLOOKUP($Z343,'oddspedia-matches'!$A:$AD,AJ$2,0)</f>
        <v>Red</v>
      </c>
      <c r="AK343" t="str">
        <f>VLOOKUP($Z343,'oddspedia-matches'!$A:$AD,AK$2,0)</f>
        <v>Red</v>
      </c>
      <c r="AL343" t="str">
        <f>VLOOKUP($Z343,'oddspedia-matches'!$A:$AD,AL$2,0)</f>
        <v>Green</v>
      </c>
      <c r="AM343" t="str">
        <f>VLOOKUP($Z343,'oddspedia-matches'!$A:$AD,AM$2,0)</f>
        <v>Green</v>
      </c>
      <c r="AN343" t="str">
        <f>VLOOKUP($Z343,'oddspedia-matches'!$A:$AD,AN$2,0)</f>
        <v>Red</v>
      </c>
      <c r="AO343" t="str">
        <f>VLOOKUP($Z343,'oddspedia-matches'!$A:$AD,AO$2,0)</f>
        <v>Red</v>
      </c>
      <c r="AP343" t="str">
        <f>VLOOKUP($Z343,'oddspedia-matches'!$A:$AD,AP$2,0)</f>
        <v>Green</v>
      </c>
      <c r="AQ343" t="str">
        <f>VLOOKUP($Z343,'oddspedia-matches'!$A:$AD,AQ$2,0)</f>
        <v>Red</v>
      </c>
    </row>
    <row r="344" spans="2:43" x14ac:dyDescent="0.25">
      <c r="B344" t="s">
        <v>543</v>
      </c>
      <c r="C344" t="s">
        <v>930</v>
      </c>
      <c r="D344" s="25">
        <v>0.3576388888888889</v>
      </c>
      <c r="E344" t="s">
        <v>970</v>
      </c>
      <c r="F344" t="s">
        <v>971</v>
      </c>
      <c r="H344">
        <v>46</v>
      </c>
      <c r="I344">
        <v>26.4</v>
      </c>
      <c r="J344">
        <v>27.6</v>
      </c>
      <c r="K344">
        <v>72.400000000000006</v>
      </c>
      <c r="L344">
        <v>54</v>
      </c>
      <c r="M344">
        <v>73.599999999999994</v>
      </c>
      <c r="N344">
        <v>32.700000000000003</v>
      </c>
      <c r="O344">
        <v>41.5</v>
      </c>
      <c r="P344">
        <v>25.8</v>
      </c>
      <c r="Q344">
        <v>72.7</v>
      </c>
      <c r="R344">
        <v>82.3</v>
      </c>
      <c r="S344">
        <v>59.3</v>
      </c>
      <c r="T344">
        <v>40.700000000000003</v>
      </c>
      <c r="U344">
        <v>46.6</v>
      </c>
      <c r="V344">
        <v>61.9</v>
      </c>
      <c r="W344">
        <v>38.1</v>
      </c>
      <c r="X344" t="str">
        <f>VLOOKUP(E344,'Transform table'!A:B,2,0)</f>
        <v>Shandong Luneng Taishan</v>
      </c>
      <c r="Y344" t="str">
        <f>VLOOKUP(F344,'Transform table'!A:B,2,0)</f>
        <v>Henan Jianye</v>
      </c>
      <c r="Z344" t="str">
        <f t="shared" si="5"/>
        <v>26/07/2026Shandong Luneng TaishanHenan Jianye</v>
      </c>
      <c r="AA344" t="str">
        <f>VLOOKUP($Z344,'oddspedia-matches'!$A:$AD,AA$2,0)</f>
        <v>1 - 2</v>
      </c>
      <c r="AB344" t="str">
        <f>VLOOKUP($Z344,'oddspedia-matches'!$A:$AD,AB$2,0)</f>
        <v>Red</v>
      </c>
      <c r="AC344" t="str">
        <f>VLOOKUP($Z344,'oddspedia-matches'!$A:$AD,AC$2,0)</f>
        <v>Red</v>
      </c>
      <c r="AD344" t="str">
        <f>VLOOKUP($Z344,'oddspedia-matches'!$A:$AD,AD$2,0)</f>
        <v>Green</v>
      </c>
      <c r="AE344" t="str">
        <f>VLOOKUP($Z344,'oddspedia-matches'!$A:$AD,AE$2,0)</f>
        <v>Red</v>
      </c>
      <c r="AF344" t="str">
        <f>VLOOKUP($Z344,'oddspedia-matches'!$A:$AD,AF$2,0)</f>
        <v>Green</v>
      </c>
      <c r="AG344" t="str">
        <f>VLOOKUP($Z344,'oddspedia-matches'!$A:$AD,AG$2,0)</f>
        <v>Green</v>
      </c>
      <c r="AH344" t="str">
        <f>VLOOKUP($Z344,'oddspedia-matches'!$A:$AD,AH$2,0)</f>
        <v>Red</v>
      </c>
      <c r="AI344" t="str">
        <f>VLOOKUP($Z344,'oddspedia-matches'!$A:$AD,AI$2,0)</f>
        <v>Red</v>
      </c>
      <c r="AJ344" t="str">
        <f>VLOOKUP($Z344,'oddspedia-matches'!$A:$AD,AJ$2,0)</f>
        <v>Green</v>
      </c>
      <c r="AK344" t="str">
        <f>VLOOKUP($Z344,'oddspedia-matches'!$A:$AD,AK$2,0)</f>
        <v>Green</v>
      </c>
      <c r="AL344" t="str">
        <f>VLOOKUP($Z344,'oddspedia-matches'!$A:$AD,AL$2,0)</f>
        <v>Green</v>
      </c>
      <c r="AM344" t="str">
        <f>VLOOKUP($Z344,'oddspedia-matches'!$A:$AD,AM$2,0)</f>
        <v>Green</v>
      </c>
      <c r="AN344" t="str">
        <f>VLOOKUP($Z344,'oddspedia-matches'!$A:$AD,AN$2,0)</f>
        <v>Red</v>
      </c>
      <c r="AO344" t="str">
        <f>VLOOKUP($Z344,'oddspedia-matches'!$A:$AD,AO$2,0)</f>
        <v>Green</v>
      </c>
      <c r="AP344" t="str">
        <f>VLOOKUP($Z344,'oddspedia-matches'!$A:$AD,AP$2,0)</f>
        <v>Green</v>
      </c>
      <c r="AQ344" t="str">
        <f>VLOOKUP($Z344,'oddspedia-matches'!$A:$AD,AQ$2,0)</f>
        <v>Red</v>
      </c>
    </row>
    <row r="345" spans="2:43" x14ac:dyDescent="0.25">
      <c r="B345" t="s">
        <v>972</v>
      </c>
      <c r="C345" t="s">
        <v>930</v>
      </c>
      <c r="D345" s="25">
        <v>0.375</v>
      </c>
      <c r="E345" t="s">
        <v>973</v>
      </c>
      <c r="F345" t="s">
        <v>974</v>
      </c>
      <c r="H345">
        <v>0</v>
      </c>
      <c r="I345">
        <v>100</v>
      </c>
      <c r="J345">
        <v>0</v>
      </c>
      <c r="K345">
        <v>100</v>
      </c>
      <c r="L345">
        <v>100</v>
      </c>
      <c r="M345">
        <v>0</v>
      </c>
      <c r="N345">
        <v>0</v>
      </c>
      <c r="O345">
        <v>100</v>
      </c>
      <c r="P345">
        <v>0</v>
      </c>
      <c r="Q345">
        <v>0</v>
      </c>
      <c r="R345">
        <v>0</v>
      </c>
      <c r="S345">
        <v>0</v>
      </c>
      <c r="T345">
        <v>100</v>
      </c>
      <c r="U345">
        <v>100</v>
      </c>
      <c r="V345">
        <v>0</v>
      </c>
      <c r="W345">
        <v>100</v>
      </c>
      <c r="X345" t="str">
        <f>VLOOKUP(E345,'Transform table'!A:B,2,0)</f>
        <v>BSG Chemie Leipzig</v>
      </c>
      <c r="Y345" t="str">
        <f>VLOOKUP(F345,'Transform table'!A:B,2,0)</f>
        <v>Babelsberg 03</v>
      </c>
      <c r="Z345" t="str">
        <f t="shared" si="5"/>
        <v>26/07/2026BSG Chemie LeipzigBabelsberg 03</v>
      </c>
      <c r="AA345" t="str">
        <f>VLOOKUP($Z345,'oddspedia-matches'!$A:$AD,AA$2,0)</f>
        <v>0 - 2</v>
      </c>
      <c r="AB345" t="str">
        <f>VLOOKUP($Z345,'oddspedia-matches'!$A:$AD,AB$2,0)</f>
        <v>Red</v>
      </c>
      <c r="AC345" t="str">
        <f>VLOOKUP($Z345,'oddspedia-matches'!$A:$AD,AC$2,0)</f>
        <v>Red</v>
      </c>
      <c r="AD345" t="str">
        <f>VLOOKUP($Z345,'oddspedia-matches'!$A:$AD,AD$2,0)</f>
        <v>Green</v>
      </c>
      <c r="AE345" t="str">
        <f>VLOOKUP($Z345,'oddspedia-matches'!$A:$AD,AE$2,0)</f>
        <v>Red</v>
      </c>
      <c r="AF345" t="str">
        <f>VLOOKUP($Z345,'oddspedia-matches'!$A:$AD,AF$2,0)</f>
        <v>Green</v>
      </c>
      <c r="AG345" t="str">
        <f>VLOOKUP($Z345,'oddspedia-matches'!$A:$AD,AG$2,0)</f>
        <v>Green</v>
      </c>
      <c r="AH345" t="str">
        <f>VLOOKUP($Z345,'oddspedia-matches'!$A:$AD,AH$2,0)</f>
        <v>Red</v>
      </c>
      <c r="AI345" t="str">
        <f>VLOOKUP($Z345,'oddspedia-matches'!$A:$AD,AI$2,0)</f>
        <v>Green</v>
      </c>
      <c r="AJ345" t="str">
        <f>VLOOKUP($Z345,'oddspedia-matches'!$A:$AD,AJ$2,0)</f>
        <v>Red</v>
      </c>
      <c r="AK345" t="str">
        <f>VLOOKUP($Z345,'oddspedia-matches'!$A:$AD,AK$2,0)</f>
        <v>Red</v>
      </c>
      <c r="AL345" t="str">
        <f>VLOOKUP($Z345,'oddspedia-matches'!$A:$AD,AL$2,0)</f>
        <v>Green</v>
      </c>
      <c r="AM345" t="str">
        <f>VLOOKUP($Z345,'oddspedia-matches'!$A:$AD,AM$2,0)</f>
        <v>Red</v>
      </c>
      <c r="AN345" t="str">
        <f>VLOOKUP($Z345,'oddspedia-matches'!$A:$AD,AN$2,0)</f>
        <v>Green</v>
      </c>
      <c r="AO345" t="str">
        <f>VLOOKUP($Z345,'oddspedia-matches'!$A:$AD,AO$2,0)</f>
        <v>Green</v>
      </c>
      <c r="AP345" t="str">
        <f>VLOOKUP($Z345,'oddspedia-matches'!$A:$AD,AP$2,0)</f>
        <v>Red</v>
      </c>
      <c r="AQ345" t="str">
        <f>VLOOKUP($Z345,'oddspedia-matches'!$A:$AD,AQ$2,0)</f>
        <v>Green</v>
      </c>
    </row>
    <row r="346" spans="2:43" x14ac:dyDescent="0.25">
      <c r="B346" t="s">
        <v>972</v>
      </c>
      <c r="C346" t="s">
        <v>930</v>
      </c>
      <c r="D346" s="25">
        <v>0.375</v>
      </c>
      <c r="E346" t="s">
        <v>975</v>
      </c>
      <c r="F346" t="s">
        <v>976</v>
      </c>
      <c r="H346">
        <v>0</v>
      </c>
      <c r="I346">
        <v>100</v>
      </c>
      <c r="J346">
        <v>0</v>
      </c>
      <c r="K346">
        <v>100</v>
      </c>
      <c r="L346">
        <v>100</v>
      </c>
      <c r="M346">
        <v>0</v>
      </c>
      <c r="N346">
        <v>0</v>
      </c>
      <c r="O346">
        <v>100</v>
      </c>
      <c r="P346">
        <v>0</v>
      </c>
      <c r="Q346">
        <v>0</v>
      </c>
      <c r="R346">
        <v>0</v>
      </c>
      <c r="S346">
        <v>0</v>
      </c>
      <c r="T346">
        <v>100</v>
      </c>
      <c r="U346">
        <v>100</v>
      </c>
      <c r="V346">
        <v>0</v>
      </c>
      <c r="W346">
        <v>100</v>
      </c>
      <c r="X346" t="str">
        <f>VLOOKUP(E346,'Transform table'!A:B,2,0)</f>
        <v>Carl Zeiss Jena</v>
      </c>
      <c r="Y346" t="str">
        <f>VLOOKUP(F346,'Transform table'!A:B,2,0)</f>
        <v>Zwickau</v>
      </c>
      <c r="Z346" t="str">
        <f t="shared" si="5"/>
        <v>26/07/2026Carl Zeiss JenaZwickau</v>
      </c>
      <c r="AA346" t="str">
        <f>VLOOKUP($Z346,'oddspedia-matches'!$A:$AD,AA$2,0)</f>
        <v>1 - 2</v>
      </c>
      <c r="AB346" t="str">
        <f>VLOOKUP($Z346,'oddspedia-matches'!$A:$AD,AB$2,0)</f>
        <v>Red</v>
      </c>
      <c r="AC346" t="str">
        <f>VLOOKUP($Z346,'oddspedia-matches'!$A:$AD,AC$2,0)</f>
        <v>Red</v>
      </c>
      <c r="AD346" t="str">
        <f>VLOOKUP($Z346,'oddspedia-matches'!$A:$AD,AD$2,0)</f>
        <v>Green</v>
      </c>
      <c r="AE346" t="str">
        <f>VLOOKUP($Z346,'oddspedia-matches'!$A:$AD,AE$2,0)</f>
        <v>Red</v>
      </c>
      <c r="AF346" t="str">
        <f>VLOOKUP($Z346,'oddspedia-matches'!$A:$AD,AF$2,0)</f>
        <v>Green</v>
      </c>
      <c r="AG346" t="str">
        <f>VLOOKUP($Z346,'oddspedia-matches'!$A:$AD,AG$2,0)</f>
        <v>Green</v>
      </c>
      <c r="AH346" t="str">
        <f>VLOOKUP($Z346,'oddspedia-matches'!$A:$AD,AH$2,0)</f>
        <v>Red</v>
      </c>
      <c r="AI346" t="str">
        <f>VLOOKUP($Z346,'oddspedia-matches'!$A:$AD,AI$2,0)</f>
        <v>Green</v>
      </c>
      <c r="AJ346" t="str">
        <f>VLOOKUP($Z346,'oddspedia-matches'!$A:$AD,AJ$2,0)</f>
        <v>Red</v>
      </c>
      <c r="AK346" t="str">
        <f>VLOOKUP($Z346,'oddspedia-matches'!$A:$AD,AK$2,0)</f>
        <v>Green</v>
      </c>
      <c r="AL346" t="str">
        <f>VLOOKUP($Z346,'oddspedia-matches'!$A:$AD,AL$2,0)</f>
        <v>Green</v>
      </c>
      <c r="AM346" t="str">
        <f>VLOOKUP($Z346,'oddspedia-matches'!$A:$AD,AM$2,0)</f>
        <v>Green</v>
      </c>
      <c r="AN346" t="str">
        <f>VLOOKUP($Z346,'oddspedia-matches'!$A:$AD,AN$2,0)</f>
        <v>Red</v>
      </c>
      <c r="AO346" t="str">
        <f>VLOOKUP($Z346,'oddspedia-matches'!$A:$AD,AO$2,0)</f>
        <v>Green</v>
      </c>
      <c r="AP346" t="str">
        <f>VLOOKUP($Z346,'oddspedia-matches'!$A:$AD,AP$2,0)</f>
        <v>Green</v>
      </c>
      <c r="AQ346" t="str">
        <f>VLOOKUP($Z346,'oddspedia-matches'!$A:$AD,AQ$2,0)</f>
        <v>Red</v>
      </c>
    </row>
    <row r="347" spans="2:43" x14ac:dyDescent="0.25">
      <c r="B347" t="s">
        <v>972</v>
      </c>
      <c r="C347" t="s">
        <v>930</v>
      </c>
      <c r="D347" s="25">
        <v>0.375</v>
      </c>
      <c r="E347" t="s">
        <v>977</v>
      </c>
      <c r="F347" t="s">
        <v>978</v>
      </c>
      <c r="H347">
        <v>0</v>
      </c>
      <c r="I347">
        <v>100</v>
      </c>
      <c r="J347">
        <v>0</v>
      </c>
      <c r="K347">
        <v>100</v>
      </c>
      <c r="L347">
        <v>100</v>
      </c>
      <c r="M347">
        <v>0</v>
      </c>
      <c r="N347">
        <v>0</v>
      </c>
      <c r="O347">
        <v>100</v>
      </c>
      <c r="P347">
        <v>0</v>
      </c>
      <c r="Q347">
        <v>0</v>
      </c>
      <c r="R347">
        <v>0</v>
      </c>
      <c r="S347">
        <v>0</v>
      </c>
      <c r="T347">
        <v>100</v>
      </c>
      <c r="U347">
        <v>100</v>
      </c>
      <c r="V347">
        <v>0</v>
      </c>
      <c r="W347">
        <v>100</v>
      </c>
      <c r="X347" t="str">
        <f>VLOOKUP(E347,'Transform table'!A:B,2,0)</f>
        <v>Greifswalder FC</v>
      </c>
      <c r="Y347" t="str">
        <f>VLOOKUP(F347,'Transform table'!A:B,2,0)</f>
        <v>Hallescher</v>
      </c>
      <c r="Z347" t="str">
        <f t="shared" si="5"/>
        <v>26/07/2026Greifswalder FCHallescher</v>
      </c>
      <c r="AA347" t="str">
        <f>VLOOKUP($Z347,'oddspedia-matches'!$A:$AD,AA$2,0)</f>
        <v>2 - 2</v>
      </c>
      <c r="AB347" t="str">
        <f>VLOOKUP($Z347,'oddspedia-matches'!$A:$AD,AB$2,0)</f>
        <v>Red</v>
      </c>
      <c r="AC347" t="str">
        <f>VLOOKUP($Z347,'oddspedia-matches'!$A:$AD,AC$2,0)</f>
        <v>Green</v>
      </c>
      <c r="AD347" t="str">
        <f>VLOOKUP($Z347,'oddspedia-matches'!$A:$AD,AD$2,0)</f>
        <v>Red</v>
      </c>
      <c r="AE347" t="str">
        <f>VLOOKUP($Z347,'oddspedia-matches'!$A:$AD,AE$2,0)</f>
        <v>Green</v>
      </c>
      <c r="AF347" t="str">
        <f>VLOOKUP($Z347,'oddspedia-matches'!$A:$AD,AF$2,0)</f>
        <v>Green</v>
      </c>
      <c r="AG347" t="str">
        <f>VLOOKUP($Z347,'oddspedia-matches'!$A:$AD,AG$2,0)</f>
        <v>Red</v>
      </c>
      <c r="AH347" t="str">
        <f>VLOOKUP($Z347,'oddspedia-matches'!$A:$AD,AH$2,0)</f>
        <v>Green</v>
      </c>
      <c r="AI347" t="str">
        <f>VLOOKUP($Z347,'oddspedia-matches'!$A:$AD,AI$2,0)</f>
        <v>Red</v>
      </c>
      <c r="AJ347" t="str">
        <f>VLOOKUP($Z347,'oddspedia-matches'!$A:$AD,AJ$2,0)</f>
        <v>Red</v>
      </c>
      <c r="AK347" t="str">
        <f>VLOOKUP($Z347,'oddspedia-matches'!$A:$AD,AK$2,0)</f>
        <v>Green</v>
      </c>
      <c r="AL347" t="str">
        <f>VLOOKUP($Z347,'oddspedia-matches'!$A:$AD,AL$2,0)</f>
        <v>Green</v>
      </c>
      <c r="AM347" t="str">
        <f>VLOOKUP($Z347,'oddspedia-matches'!$A:$AD,AM$2,0)</f>
        <v>Green</v>
      </c>
      <c r="AN347" t="str">
        <f>VLOOKUP($Z347,'oddspedia-matches'!$A:$AD,AN$2,0)</f>
        <v>Red</v>
      </c>
      <c r="AO347" t="str">
        <f>VLOOKUP($Z347,'oddspedia-matches'!$A:$AD,AO$2,0)</f>
        <v>Red</v>
      </c>
      <c r="AP347" t="str">
        <f>VLOOKUP($Z347,'oddspedia-matches'!$A:$AD,AP$2,0)</f>
        <v>Green</v>
      </c>
      <c r="AQ347" t="str">
        <f>VLOOKUP($Z347,'oddspedia-matches'!$A:$AD,AQ$2,0)</f>
        <v>Red</v>
      </c>
    </row>
    <row r="348" spans="2:43" x14ac:dyDescent="0.25">
      <c r="B348" t="s">
        <v>584</v>
      </c>
      <c r="C348" t="s">
        <v>930</v>
      </c>
      <c r="D348" s="25">
        <v>0.375</v>
      </c>
      <c r="E348" t="s">
        <v>979</v>
      </c>
      <c r="F348" t="s">
        <v>980</v>
      </c>
      <c r="H348">
        <v>39.4</v>
      </c>
      <c r="I348">
        <v>32.200000000000003</v>
      </c>
      <c r="J348">
        <v>28.4</v>
      </c>
      <c r="K348">
        <v>71.599999999999994</v>
      </c>
      <c r="L348">
        <v>60.6</v>
      </c>
      <c r="M348">
        <v>67.8</v>
      </c>
      <c r="N348">
        <v>38.700000000000003</v>
      </c>
      <c r="O348">
        <v>44.8</v>
      </c>
      <c r="P348">
        <v>16.600000000000001</v>
      </c>
      <c r="Q348">
        <v>65.7</v>
      </c>
      <c r="R348">
        <v>63.7</v>
      </c>
      <c r="S348">
        <v>35.4</v>
      </c>
      <c r="T348">
        <v>64.599999999999994</v>
      </c>
      <c r="U348">
        <v>69.5</v>
      </c>
      <c r="V348">
        <v>43.6</v>
      </c>
      <c r="W348">
        <v>56.4</v>
      </c>
      <c r="X348" t="str">
        <f>VLOOKUP(E348,'Transform table'!A:B,2,0)</f>
        <v>FC Tobol</v>
      </c>
      <c r="Y348" t="str">
        <f>VLOOKUP(F348,'Transform table'!A:B,2,0)</f>
        <v>Atyrau</v>
      </c>
      <c r="Z348" t="str">
        <f t="shared" si="5"/>
        <v>26/07/2026FC TobolAtyrau</v>
      </c>
      <c r="AA348" t="str">
        <f>VLOOKUP($Z348,'oddspedia-matches'!$A:$AD,AA$2,0)</f>
        <v>1 - 0</v>
      </c>
      <c r="AB348" t="str">
        <f>VLOOKUP($Z348,'oddspedia-matches'!$A:$AD,AB$2,0)</f>
        <v>Green</v>
      </c>
      <c r="AC348" t="str">
        <f>VLOOKUP($Z348,'oddspedia-matches'!$A:$AD,AC$2,0)</f>
        <v>Red</v>
      </c>
      <c r="AD348" t="str">
        <f>VLOOKUP($Z348,'oddspedia-matches'!$A:$AD,AD$2,0)</f>
        <v>Red</v>
      </c>
      <c r="AE348" t="str">
        <f>VLOOKUP($Z348,'oddspedia-matches'!$A:$AD,AE$2,0)</f>
        <v>Green</v>
      </c>
      <c r="AF348" t="str">
        <f>VLOOKUP($Z348,'oddspedia-matches'!$A:$AD,AF$2,0)</f>
        <v>Red</v>
      </c>
      <c r="AG348" t="str">
        <f>VLOOKUP($Z348,'oddspedia-matches'!$A:$AD,AG$2,0)</f>
        <v>Green</v>
      </c>
      <c r="AH348" t="str">
        <f>VLOOKUP($Z348,'oddspedia-matches'!$A:$AD,AH$2,0)</f>
        <v>Green</v>
      </c>
      <c r="AI348" t="str">
        <f>VLOOKUP($Z348,'oddspedia-matches'!$A:$AD,AI$2,0)</f>
        <v>Red</v>
      </c>
      <c r="AJ348" t="str">
        <f>VLOOKUP($Z348,'oddspedia-matches'!$A:$AD,AJ$2,0)</f>
        <v>Red</v>
      </c>
      <c r="AK348" t="str">
        <f>VLOOKUP($Z348,'oddspedia-matches'!$A:$AD,AK$2,0)</f>
        <v>Green</v>
      </c>
      <c r="AL348" t="str">
        <f>VLOOKUP($Z348,'oddspedia-matches'!$A:$AD,AL$2,0)</f>
        <v>Red</v>
      </c>
      <c r="AM348" t="str">
        <f>VLOOKUP($Z348,'oddspedia-matches'!$A:$AD,AM$2,0)</f>
        <v>Red</v>
      </c>
      <c r="AN348" t="str">
        <f>VLOOKUP($Z348,'oddspedia-matches'!$A:$AD,AN$2,0)</f>
        <v>Green</v>
      </c>
      <c r="AO348" t="str">
        <f>VLOOKUP($Z348,'oddspedia-matches'!$A:$AD,AO$2,0)</f>
        <v>Green</v>
      </c>
      <c r="AP348" t="str">
        <f>VLOOKUP($Z348,'oddspedia-matches'!$A:$AD,AP$2,0)</f>
        <v>Red</v>
      </c>
      <c r="AQ348" t="str">
        <f>VLOOKUP($Z348,'oddspedia-matches'!$A:$AD,AQ$2,0)</f>
        <v>Green</v>
      </c>
    </row>
    <row r="349" spans="2:43" x14ac:dyDescent="0.25">
      <c r="B349" t="s">
        <v>543</v>
      </c>
      <c r="C349" t="s">
        <v>930</v>
      </c>
      <c r="D349" s="25">
        <v>0.375</v>
      </c>
      <c r="E349" t="s">
        <v>981</v>
      </c>
      <c r="F349" t="s">
        <v>413</v>
      </c>
      <c r="H349">
        <v>46.4</v>
      </c>
      <c r="I349">
        <v>26</v>
      </c>
      <c r="J349">
        <v>27.6</v>
      </c>
      <c r="K349">
        <v>72.400000000000006</v>
      </c>
      <c r="L349">
        <v>53.6</v>
      </c>
      <c r="M349">
        <v>74</v>
      </c>
      <c r="N349">
        <v>38.700000000000003</v>
      </c>
      <c r="O349">
        <v>39.6</v>
      </c>
      <c r="P349">
        <v>21.7</v>
      </c>
      <c r="Q349">
        <v>74.5</v>
      </c>
      <c r="R349">
        <v>83.8</v>
      </c>
      <c r="S349">
        <v>61.9</v>
      </c>
      <c r="T349">
        <v>38.1</v>
      </c>
      <c r="U349">
        <v>44</v>
      </c>
      <c r="V349">
        <v>63.8</v>
      </c>
      <c r="W349">
        <v>36.200000000000003</v>
      </c>
      <c r="X349" t="str">
        <f>VLOOKUP(E349,'Transform table'!A:B,2,0)</f>
        <v>Zhejiang</v>
      </c>
      <c r="Y349" t="str">
        <f>VLOOKUP(F349,'Transform table'!A:B,2,0)</f>
        <v>Dalian Young Boy</v>
      </c>
      <c r="Z349" t="str">
        <f t="shared" si="5"/>
        <v>26/07/2026ZhejiangDalian Young Boy</v>
      </c>
      <c r="AA349" t="str">
        <f>VLOOKUP($Z349,'oddspedia-matches'!$A:$AD,AA$2,0)</f>
        <v>3 - 2</v>
      </c>
      <c r="AB349" t="str">
        <f>VLOOKUP($Z349,'oddspedia-matches'!$A:$AD,AB$2,0)</f>
        <v>Green</v>
      </c>
      <c r="AC349" t="str">
        <f>VLOOKUP($Z349,'oddspedia-matches'!$A:$AD,AC$2,0)</f>
        <v>Red</v>
      </c>
      <c r="AD349" t="str">
        <f>VLOOKUP($Z349,'oddspedia-matches'!$A:$AD,AD$2,0)</f>
        <v>Red</v>
      </c>
      <c r="AE349" t="str">
        <f>VLOOKUP($Z349,'oddspedia-matches'!$A:$AD,AE$2,0)</f>
        <v>Green</v>
      </c>
      <c r="AF349" t="str">
        <f>VLOOKUP($Z349,'oddspedia-matches'!$A:$AD,AF$2,0)</f>
        <v>Red</v>
      </c>
      <c r="AG349" t="str">
        <f>VLOOKUP($Z349,'oddspedia-matches'!$A:$AD,AG$2,0)</f>
        <v>Green</v>
      </c>
      <c r="AH349" t="str">
        <f>VLOOKUP($Z349,'oddspedia-matches'!$A:$AD,AH$2,0)</f>
        <v>Green</v>
      </c>
      <c r="AI349" t="str">
        <f>VLOOKUP($Z349,'oddspedia-matches'!$A:$AD,AI$2,0)</f>
        <v>Red</v>
      </c>
      <c r="AJ349" t="str">
        <f>VLOOKUP($Z349,'oddspedia-matches'!$A:$AD,AJ$2,0)</f>
        <v>Red</v>
      </c>
      <c r="AK349" t="str">
        <f>VLOOKUP($Z349,'oddspedia-matches'!$A:$AD,AK$2,0)</f>
        <v>Green</v>
      </c>
      <c r="AL349" t="str">
        <f>VLOOKUP($Z349,'oddspedia-matches'!$A:$AD,AL$2,0)</f>
        <v>Green</v>
      </c>
      <c r="AM349" t="str">
        <f>VLOOKUP($Z349,'oddspedia-matches'!$A:$AD,AM$2,0)</f>
        <v>Green</v>
      </c>
      <c r="AN349" t="str">
        <f>VLOOKUP($Z349,'oddspedia-matches'!$A:$AD,AN$2,0)</f>
        <v>Red</v>
      </c>
      <c r="AO349" t="str">
        <f>VLOOKUP($Z349,'oddspedia-matches'!$A:$AD,AO$2,0)</f>
        <v>Red</v>
      </c>
      <c r="AP349" t="str">
        <f>VLOOKUP($Z349,'oddspedia-matches'!$A:$AD,AP$2,0)</f>
        <v>Green</v>
      </c>
      <c r="AQ349" t="str">
        <f>VLOOKUP($Z349,'oddspedia-matches'!$A:$AD,AQ$2,0)</f>
        <v>Red</v>
      </c>
    </row>
    <row r="350" spans="2:43" x14ac:dyDescent="0.25">
      <c r="B350" t="s">
        <v>982</v>
      </c>
      <c r="C350" t="s">
        <v>930</v>
      </c>
      <c r="D350" s="25">
        <v>0.375</v>
      </c>
      <c r="E350" t="s">
        <v>983</v>
      </c>
      <c r="F350" t="s">
        <v>984</v>
      </c>
      <c r="H350">
        <v>0</v>
      </c>
      <c r="I350">
        <v>100</v>
      </c>
      <c r="J350">
        <v>0</v>
      </c>
      <c r="K350">
        <v>100</v>
      </c>
      <c r="L350">
        <v>100</v>
      </c>
      <c r="M350">
        <v>0</v>
      </c>
      <c r="N350">
        <v>0</v>
      </c>
      <c r="O350">
        <v>100</v>
      </c>
      <c r="P350">
        <v>0</v>
      </c>
      <c r="Q350">
        <v>0</v>
      </c>
      <c r="R350">
        <v>0</v>
      </c>
      <c r="S350">
        <v>0</v>
      </c>
      <c r="T350">
        <v>100</v>
      </c>
      <c r="U350">
        <v>100</v>
      </c>
      <c r="V350">
        <v>0</v>
      </c>
      <c r="W350">
        <v>100</v>
      </c>
      <c r="X350" t="str">
        <f>VLOOKUP(E350,'Transform table'!A:B,2,0)</f>
        <v>Sonderjyske</v>
      </c>
      <c r="Y350" t="str">
        <f>VLOOKUP(F350,'Transform table'!A:B,2,0)</f>
        <v>FC Midtjylland</v>
      </c>
      <c r="Z350" t="str">
        <f t="shared" si="5"/>
        <v>26/07/2026SonderjyskeFC Midtjylland</v>
      </c>
      <c r="AA350" t="str">
        <f>VLOOKUP($Z350,'oddspedia-matches'!$A:$AD,AA$2,0)</f>
        <v>2 - 3</v>
      </c>
      <c r="AB350" t="str">
        <f>VLOOKUP($Z350,'oddspedia-matches'!$A:$AD,AB$2,0)</f>
        <v>Red</v>
      </c>
      <c r="AC350" t="str">
        <f>VLOOKUP($Z350,'oddspedia-matches'!$A:$AD,AC$2,0)</f>
        <v>Red</v>
      </c>
      <c r="AD350" t="str">
        <f>VLOOKUP($Z350,'oddspedia-matches'!$A:$AD,AD$2,0)</f>
        <v>Green</v>
      </c>
      <c r="AE350" t="str">
        <f>VLOOKUP($Z350,'oddspedia-matches'!$A:$AD,AE$2,0)</f>
        <v>Red</v>
      </c>
      <c r="AF350" t="str">
        <f>VLOOKUP($Z350,'oddspedia-matches'!$A:$AD,AF$2,0)</f>
        <v>Green</v>
      </c>
      <c r="AG350" t="str">
        <f>VLOOKUP($Z350,'oddspedia-matches'!$A:$AD,AG$2,0)</f>
        <v>Green</v>
      </c>
      <c r="AH350" t="str">
        <f>VLOOKUP($Z350,'oddspedia-matches'!$A:$AD,AH$2,0)</f>
        <v>Red</v>
      </c>
      <c r="AI350" t="str">
        <f>VLOOKUP($Z350,'oddspedia-matches'!$A:$AD,AI$2,0)</f>
        <v>Green</v>
      </c>
      <c r="AJ350" t="str">
        <f>VLOOKUP($Z350,'oddspedia-matches'!$A:$AD,AJ$2,0)</f>
        <v>Red</v>
      </c>
      <c r="AK350" t="str">
        <f>VLOOKUP($Z350,'oddspedia-matches'!$A:$AD,AK$2,0)</f>
        <v>Green</v>
      </c>
      <c r="AL350" t="str">
        <f>VLOOKUP($Z350,'oddspedia-matches'!$A:$AD,AL$2,0)</f>
        <v>Green</v>
      </c>
      <c r="AM350" t="str">
        <f>VLOOKUP($Z350,'oddspedia-matches'!$A:$AD,AM$2,0)</f>
        <v>Green</v>
      </c>
      <c r="AN350" t="str">
        <f>VLOOKUP($Z350,'oddspedia-matches'!$A:$AD,AN$2,0)</f>
        <v>Red</v>
      </c>
      <c r="AO350" t="str">
        <f>VLOOKUP($Z350,'oddspedia-matches'!$A:$AD,AO$2,0)</f>
        <v>Red</v>
      </c>
      <c r="AP350" t="str">
        <f>VLOOKUP($Z350,'oddspedia-matches'!$A:$AD,AP$2,0)</f>
        <v>Green</v>
      </c>
      <c r="AQ350" t="str">
        <f>VLOOKUP($Z350,'oddspedia-matches'!$A:$AD,AQ$2,0)</f>
        <v>Red</v>
      </c>
    </row>
    <row r="351" spans="2:43" x14ac:dyDescent="0.25">
      <c r="B351" t="s">
        <v>985</v>
      </c>
      <c r="C351" t="s">
        <v>930</v>
      </c>
      <c r="D351" s="25">
        <v>0.375</v>
      </c>
      <c r="E351" t="s">
        <v>986</v>
      </c>
      <c r="F351" t="s">
        <v>987</v>
      </c>
      <c r="H351">
        <v>0</v>
      </c>
      <c r="I351">
        <v>100</v>
      </c>
      <c r="J351">
        <v>0</v>
      </c>
      <c r="K351">
        <v>100</v>
      </c>
      <c r="L351">
        <v>100</v>
      </c>
      <c r="M351">
        <v>0</v>
      </c>
      <c r="N351">
        <v>0</v>
      </c>
      <c r="O351">
        <v>100</v>
      </c>
      <c r="P351">
        <v>0</v>
      </c>
      <c r="Q351">
        <v>0</v>
      </c>
      <c r="R351">
        <v>0</v>
      </c>
      <c r="S351">
        <v>0</v>
      </c>
      <c r="T351">
        <v>100</v>
      </c>
      <c r="U351">
        <v>100</v>
      </c>
      <c r="V351">
        <v>0</v>
      </c>
      <c r="W351">
        <v>100</v>
      </c>
      <c r="X351" t="str">
        <f>VLOOKUP(E351,'Transform table'!A:B,2,0)</f>
        <v>Hobro IK</v>
      </c>
      <c r="Y351" t="str">
        <f>VLOOKUP(F351,'Transform table'!A:B,2,0)</f>
        <v>Aarhus Fremad</v>
      </c>
      <c r="Z351" t="str">
        <f t="shared" si="5"/>
        <v>26/07/2026Hobro IKAarhus Fremad</v>
      </c>
      <c r="AA351" t="str">
        <f>VLOOKUP($Z351,'oddspedia-matches'!$A:$AD,AA$2,0)</f>
        <v>1 - 2</v>
      </c>
      <c r="AB351" t="str">
        <f>VLOOKUP($Z351,'oddspedia-matches'!$A:$AD,AB$2,0)</f>
        <v>Red</v>
      </c>
      <c r="AC351" t="str">
        <f>VLOOKUP($Z351,'oddspedia-matches'!$A:$AD,AC$2,0)</f>
        <v>Red</v>
      </c>
      <c r="AD351" t="str">
        <f>VLOOKUP($Z351,'oddspedia-matches'!$A:$AD,AD$2,0)</f>
        <v>Green</v>
      </c>
      <c r="AE351" t="str">
        <f>VLOOKUP($Z351,'oddspedia-matches'!$A:$AD,AE$2,0)</f>
        <v>Red</v>
      </c>
      <c r="AF351" t="str">
        <f>VLOOKUP($Z351,'oddspedia-matches'!$A:$AD,AF$2,0)</f>
        <v>Green</v>
      </c>
      <c r="AG351" t="str">
        <f>VLOOKUP($Z351,'oddspedia-matches'!$A:$AD,AG$2,0)</f>
        <v>Green</v>
      </c>
      <c r="AH351" t="str">
        <f>VLOOKUP($Z351,'oddspedia-matches'!$A:$AD,AH$2,0)</f>
        <v>Red</v>
      </c>
      <c r="AI351" t="str">
        <f>VLOOKUP($Z351,'oddspedia-matches'!$A:$AD,AI$2,0)</f>
        <v>Red</v>
      </c>
      <c r="AJ351" t="str">
        <f>VLOOKUP($Z351,'oddspedia-matches'!$A:$AD,AJ$2,0)</f>
        <v>Green</v>
      </c>
      <c r="AK351" t="str">
        <f>VLOOKUP($Z351,'oddspedia-matches'!$A:$AD,AK$2,0)</f>
        <v>Green</v>
      </c>
      <c r="AL351" t="str">
        <f>VLOOKUP($Z351,'oddspedia-matches'!$A:$AD,AL$2,0)</f>
        <v>Green</v>
      </c>
      <c r="AM351" t="str">
        <f>VLOOKUP($Z351,'oddspedia-matches'!$A:$AD,AM$2,0)</f>
        <v>Green</v>
      </c>
      <c r="AN351" t="str">
        <f>VLOOKUP($Z351,'oddspedia-matches'!$A:$AD,AN$2,0)</f>
        <v>Red</v>
      </c>
      <c r="AO351" t="str">
        <f>VLOOKUP($Z351,'oddspedia-matches'!$A:$AD,AO$2,0)</f>
        <v>Green</v>
      </c>
      <c r="AP351" t="str">
        <f>VLOOKUP($Z351,'oddspedia-matches'!$A:$AD,AP$2,0)</f>
        <v>Green</v>
      </c>
      <c r="AQ351" t="str">
        <f>VLOOKUP($Z351,'oddspedia-matches'!$A:$AD,AQ$2,0)</f>
        <v>Red</v>
      </c>
    </row>
    <row r="352" spans="2:43" x14ac:dyDescent="0.25">
      <c r="B352" t="s">
        <v>474</v>
      </c>
      <c r="C352" t="s">
        <v>930</v>
      </c>
      <c r="D352" s="25">
        <v>0.375</v>
      </c>
      <c r="E352" t="s">
        <v>244</v>
      </c>
      <c r="F352" t="s">
        <v>251</v>
      </c>
      <c r="H352">
        <v>42.1</v>
      </c>
      <c r="I352">
        <v>27.8</v>
      </c>
      <c r="J352">
        <v>30.1</v>
      </c>
      <c r="K352">
        <v>69.900000000000006</v>
      </c>
      <c r="L352">
        <v>57.9</v>
      </c>
      <c r="M352">
        <v>72.2</v>
      </c>
      <c r="N352">
        <v>28.9</v>
      </c>
      <c r="O352">
        <v>39.6</v>
      </c>
      <c r="P352">
        <v>31.5</v>
      </c>
      <c r="Q352">
        <v>75.900000000000006</v>
      </c>
      <c r="R352">
        <v>78.3</v>
      </c>
      <c r="S352">
        <v>53.4</v>
      </c>
      <c r="T352">
        <v>46.6</v>
      </c>
      <c r="U352">
        <v>52.3</v>
      </c>
      <c r="V352">
        <v>58</v>
      </c>
      <c r="W352">
        <v>42</v>
      </c>
      <c r="X352" t="str">
        <f>VLOOKUP(E352,'Transform table'!A:B,2,0)</f>
        <v>Ilves</v>
      </c>
      <c r="Y352" t="str">
        <f>VLOOKUP(F352,'Transform table'!A:B,2,0)</f>
        <v>FC Lahti</v>
      </c>
      <c r="Z352" t="str">
        <f t="shared" si="5"/>
        <v>26/07/2026IlvesFC Lahti</v>
      </c>
      <c r="AA352" t="str">
        <f>VLOOKUP($Z352,'oddspedia-matches'!$A:$AD,AA$2,0)</f>
        <v>1 - 0</v>
      </c>
      <c r="AB352" t="str">
        <f>VLOOKUP($Z352,'oddspedia-matches'!$A:$AD,AB$2,0)</f>
        <v>Green</v>
      </c>
      <c r="AC352" t="str">
        <f>VLOOKUP($Z352,'oddspedia-matches'!$A:$AD,AC$2,0)</f>
        <v>Red</v>
      </c>
      <c r="AD352" t="str">
        <f>VLOOKUP($Z352,'oddspedia-matches'!$A:$AD,AD$2,0)</f>
        <v>Red</v>
      </c>
      <c r="AE352" t="str">
        <f>VLOOKUP($Z352,'oddspedia-matches'!$A:$AD,AE$2,0)</f>
        <v>Green</v>
      </c>
      <c r="AF352" t="str">
        <f>VLOOKUP($Z352,'oddspedia-matches'!$A:$AD,AF$2,0)</f>
        <v>Red</v>
      </c>
      <c r="AG352" t="str">
        <f>VLOOKUP($Z352,'oddspedia-matches'!$A:$AD,AG$2,0)</f>
        <v>Green</v>
      </c>
      <c r="AH352" t="str">
        <f>VLOOKUP($Z352,'oddspedia-matches'!$A:$AD,AH$2,0)</f>
        <v>Green</v>
      </c>
      <c r="AI352" t="str">
        <f>VLOOKUP($Z352,'oddspedia-matches'!$A:$AD,AI$2,0)</f>
        <v>Red</v>
      </c>
      <c r="AJ352" t="str">
        <f>VLOOKUP($Z352,'oddspedia-matches'!$A:$AD,AJ$2,0)</f>
        <v>Red</v>
      </c>
      <c r="AK352" t="str">
        <f>VLOOKUP($Z352,'oddspedia-matches'!$A:$AD,AK$2,0)</f>
        <v>Green</v>
      </c>
      <c r="AL352" t="str">
        <f>VLOOKUP($Z352,'oddspedia-matches'!$A:$AD,AL$2,0)</f>
        <v>Red</v>
      </c>
      <c r="AM352" t="str">
        <f>VLOOKUP($Z352,'oddspedia-matches'!$A:$AD,AM$2,0)</f>
        <v>Red</v>
      </c>
      <c r="AN352" t="str">
        <f>VLOOKUP($Z352,'oddspedia-matches'!$A:$AD,AN$2,0)</f>
        <v>Green</v>
      </c>
      <c r="AO352" t="str">
        <f>VLOOKUP($Z352,'oddspedia-matches'!$A:$AD,AO$2,0)</f>
        <v>Green</v>
      </c>
      <c r="AP352" t="str">
        <f>VLOOKUP($Z352,'oddspedia-matches'!$A:$AD,AP$2,0)</f>
        <v>Red</v>
      </c>
      <c r="AQ352" t="str">
        <f>VLOOKUP($Z352,'oddspedia-matches'!$A:$AD,AQ$2,0)</f>
        <v>Green</v>
      </c>
    </row>
    <row r="353" spans="2:43" x14ac:dyDescent="0.25">
      <c r="B353" t="s">
        <v>474</v>
      </c>
      <c r="C353" t="s">
        <v>930</v>
      </c>
      <c r="D353" s="25">
        <v>0.375</v>
      </c>
      <c r="E353" t="s">
        <v>988</v>
      </c>
      <c r="F353" t="s">
        <v>989</v>
      </c>
      <c r="H353">
        <v>50</v>
      </c>
      <c r="I353">
        <v>27.6</v>
      </c>
      <c r="J353">
        <v>22.3</v>
      </c>
      <c r="K353">
        <v>77.7</v>
      </c>
      <c r="L353">
        <v>50</v>
      </c>
      <c r="M353">
        <v>72.400000000000006</v>
      </c>
      <c r="N353">
        <v>35.5</v>
      </c>
      <c r="O353">
        <v>43.7</v>
      </c>
      <c r="P353">
        <v>20.7</v>
      </c>
      <c r="Q353">
        <v>68.400000000000006</v>
      </c>
      <c r="R353">
        <v>73.900000000000006</v>
      </c>
      <c r="S353">
        <v>47.4</v>
      </c>
      <c r="T353">
        <v>52.6</v>
      </c>
      <c r="U353">
        <v>59</v>
      </c>
      <c r="V353">
        <v>51.1</v>
      </c>
      <c r="W353">
        <v>48.9</v>
      </c>
      <c r="X353" t="str">
        <f>VLOOKUP(E353,'Transform table'!A:B,2,0)</f>
        <v>Inter Turku</v>
      </c>
      <c r="Y353" t="str">
        <f>VLOOKUP(F353,'Transform table'!A:B,2,0)</f>
        <v>IF Gnistan</v>
      </c>
      <c r="Z353" t="str">
        <f t="shared" si="5"/>
        <v>26/07/2026Inter TurkuIF Gnistan</v>
      </c>
      <c r="AA353" t="str">
        <f>VLOOKUP($Z353,'oddspedia-matches'!$A:$AD,AA$2,0)</f>
        <v>1 - 2</v>
      </c>
      <c r="AB353" t="str">
        <f>VLOOKUP($Z353,'oddspedia-matches'!$A:$AD,AB$2,0)</f>
        <v>Red</v>
      </c>
      <c r="AC353" t="str">
        <f>VLOOKUP($Z353,'oddspedia-matches'!$A:$AD,AC$2,0)</f>
        <v>Red</v>
      </c>
      <c r="AD353" t="str">
        <f>VLOOKUP($Z353,'oddspedia-matches'!$A:$AD,AD$2,0)</f>
        <v>Green</v>
      </c>
      <c r="AE353" t="str">
        <f>VLOOKUP($Z353,'oddspedia-matches'!$A:$AD,AE$2,0)</f>
        <v>Red</v>
      </c>
      <c r="AF353" t="str">
        <f>VLOOKUP($Z353,'oddspedia-matches'!$A:$AD,AF$2,0)</f>
        <v>Green</v>
      </c>
      <c r="AG353" t="str">
        <f>VLOOKUP($Z353,'oddspedia-matches'!$A:$AD,AG$2,0)</f>
        <v>Green</v>
      </c>
      <c r="AH353" t="str">
        <f>VLOOKUP($Z353,'oddspedia-matches'!$A:$AD,AH$2,0)</f>
        <v>Red</v>
      </c>
      <c r="AI353" t="str">
        <f>VLOOKUP($Z353,'oddspedia-matches'!$A:$AD,AI$2,0)</f>
        <v>Red</v>
      </c>
      <c r="AJ353" t="str">
        <f>VLOOKUP($Z353,'oddspedia-matches'!$A:$AD,AJ$2,0)</f>
        <v>Green</v>
      </c>
      <c r="AK353" t="str">
        <f>VLOOKUP($Z353,'oddspedia-matches'!$A:$AD,AK$2,0)</f>
        <v>Green</v>
      </c>
      <c r="AL353" t="str">
        <f>VLOOKUP($Z353,'oddspedia-matches'!$A:$AD,AL$2,0)</f>
        <v>Green</v>
      </c>
      <c r="AM353" t="str">
        <f>VLOOKUP($Z353,'oddspedia-matches'!$A:$AD,AM$2,0)</f>
        <v>Green</v>
      </c>
      <c r="AN353" t="str">
        <f>VLOOKUP($Z353,'oddspedia-matches'!$A:$AD,AN$2,0)</f>
        <v>Red</v>
      </c>
      <c r="AO353" t="str">
        <f>VLOOKUP($Z353,'oddspedia-matches'!$A:$AD,AO$2,0)</f>
        <v>Green</v>
      </c>
      <c r="AP353" t="str">
        <f>VLOOKUP($Z353,'oddspedia-matches'!$A:$AD,AP$2,0)</f>
        <v>Green</v>
      </c>
      <c r="AQ353" t="str">
        <f>VLOOKUP($Z353,'oddspedia-matches'!$A:$AD,AQ$2,0)</f>
        <v>Red</v>
      </c>
    </row>
    <row r="354" spans="2:43" x14ac:dyDescent="0.25">
      <c r="B354" t="s">
        <v>990</v>
      </c>
      <c r="C354" t="s">
        <v>930</v>
      </c>
      <c r="D354" s="25">
        <v>0.375</v>
      </c>
      <c r="E354" t="s">
        <v>252</v>
      </c>
      <c r="F354" t="s">
        <v>991</v>
      </c>
      <c r="H354">
        <v>19.399999999999999</v>
      </c>
      <c r="I354">
        <v>25.8</v>
      </c>
      <c r="J354">
        <v>54.7</v>
      </c>
      <c r="K354">
        <v>45.3</v>
      </c>
      <c r="L354">
        <v>80.599999999999994</v>
      </c>
      <c r="M354">
        <v>74.2</v>
      </c>
      <c r="N354">
        <v>19.3</v>
      </c>
      <c r="O354">
        <v>36.6</v>
      </c>
      <c r="P354">
        <v>44.1</v>
      </c>
      <c r="Q354">
        <v>78.8</v>
      </c>
      <c r="R354">
        <v>83</v>
      </c>
      <c r="S354">
        <v>60.7</v>
      </c>
      <c r="T354">
        <v>39.299999999999997</v>
      </c>
      <c r="U354">
        <v>46.3</v>
      </c>
      <c r="V354">
        <v>59.9</v>
      </c>
      <c r="W354">
        <v>40.1</v>
      </c>
      <c r="X354" t="str">
        <f>VLOOKUP(E354,'Transform table'!A:B,2,0)</f>
        <v>SK Super Nova</v>
      </c>
      <c r="Y354" t="str">
        <f>VLOOKUP(F354,'Transform table'!A:B,2,0)</f>
        <v>Riga FC</v>
      </c>
      <c r="Z354" t="str">
        <f t="shared" si="5"/>
        <v>26/07/2026SK Super NovaRiga FC</v>
      </c>
      <c r="AA354" t="str">
        <f>VLOOKUP($Z354,'oddspedia-matches'!$A:$AD,AA$2,0)</f>
        <v xml:space="preserve"> - </v>
      </c>
      <c r="AB354" t="str">
        <f>VLOOKUP($Z354,'oddspedia-matches'!$A:$AD,AB$2,0)</f>
        <v>Red</v>
      </c>
      <c r="AC354" t="str">
        <f>VLOOKUP($Z354,'oddspedia-matches'!$A:$AD,AC$2,0)</f>
        <v>Green</v>
      </c>
      <c r="AD354" t="str">
        <f>VLOOKUP($Z354,'oddspedia-matches'!$A:$AD,AD$2,0)</f>
        <v>Red</v>
      </c>
      <c r="AE354" t="str">
        <f>VLOOKUP($Z354,'oddspedia-matches'!$A:$AD,AE$2,0)</f>
        <v>Green</v>
      </c>
      <c r="AF354" t="str">
        <f>VLOOKUP($Z354,'oddspedia-matches'!$A:$AD,AF$2,0)</f>
        <v>Green</v>
      </c>
      <c r="AG354" t="str">
        <f>VLOOKUP($Z354,'oddspedia-matches'!$A:$AD,AG$2,0)</f>
        <v>Red</v>
      </c>
      <c r="AH354" t="str">
        <f>VLOOKUP($Z354,'oddspedia-matches'!$A:$AD,AH$2,0)</f>
        <v>Red</v>
      </c>
      <c r="AI354" t="str">
        <f>VLOOKUP($Z354,'oddspedia-matches'!$A:$AD,AI$2,0)</f>
        <v>Green</v>
      </c>
      <c r="AJ354" t="str">
        <f>VLOOKUP($Z354,'oddspedia-matches'!$A:$AD,AJ$2,0)</f>
        <v>Red</v>
      </c>
      <c r="AK354" t="str">
        <f>VLOOKUP($Z354,'oddspedia-matches'!$A:$AD,AK$2,0)</f>
        <v>Red</v>
      </c>
      <c r="AL354" t="str">
        <f>VLOOKUP($Z354,'oddspedia-matches'!$A:$AD,AL$2,0)</f>
        <v>Red</v>
      </c>
      <c r="AM354" t="str">
        <f>VLOOKUP($Z354,'oddspedia-matches'!$A:$AD,AM$2,0)</f>
        <v>Red</v>
      </c>
      <c r="AN354" t="str">
        <f>VLOOKUP($Z354,'oddspedia-matches'!$A:$AD,AN$2,0)</f>
        <v>Green</v>
      </c>
      <c r="AO354" t="str">
        <f>VLOOKUP($Z354,'oddspedia-matches'!$A:$AD,AO$2,0)</f>
        <v>Green</v>
      </c>
      <c r="AP354" t="str">
        <f>VLOOKUP($Z354,'oddspedia-matches'!$A:$AD,AP$2,0)</f>
        <v>Red</v>
      </c>
      <c r="AQ354" t="str">
        <f>VLOOKUP($Z354,'oddspedia-matches'!$A:$AD,AQ$2,0)</f>
        <v>Green</v>
      </c>
    </row>
    <row r="355" spans="2:43" x14ac:dyDescent="0.25">
      <c r="B355" t="s">
        <v>450</v>
      </c>
      <c r="C355" t="s">
        <v>930</v>
      </c>
      <c r="D355" s="25">
        <v>0.375</v>
      </c>
      <c r="E355" t="s">
        <v>992</v>
      </c>
      <c r="F355" t="s">
        <v>993</v>
      </c>
      <c r="H355">
        <v>34.6</v>
      </c>
      <c r="I355">
        <v>27.7</v>
      </c>
      <c r="J355">
        <v>37.700000000000003</v>
      </c>
      <c r="K355">
        <v>62.3</v>
      </c>
      <c r="L355">
        <v>65.400000000000006</v>
      </c>
      <c r="M355">
        <v>72.3</v>
      </c>
      <c r="N355">
        <v>24.3</v>
      </c>
      <c r="O355">
        <v>47.8</v>
      </c>
      <c r="P355">
        <v>27.9</v>
      </c>
      <c r="Q355">
        <v>63.2</v>
      </c>
      <c r="R355">
        <v>80.3</v>
      </c>
      <c r="S355">
        <v>56.3</v>
      </c>
      <c r="T355">
        <v>43.7</v>
      </c>
      <c r="U355">
        <v>49.3</v>
      </c>
      <c r="V355">
        <v>60.6</v>
      </c>
      <c r="W355">
        <v>39.4</v>
      </c>
      <c r="X355" t="str">
        <f>VLOOKUP(E355,'Transform table'!A:B,2,0)</f>
        <v>FK Vilnus BFA</v>
      </c>
      <c r="Y355" t="str">
        <f>VLOOKUP(F355,'Transform table'!A:B,2,0)</f>
        <v>NFA Kaunas</v>
      </c>
      <c r="Z355" t="str">
        <f t="shared" si="5"/>
        <v>26/07/2026FK Vilnus BFANFA Kaunas</v>
      </c>
      <c r="AA355" t="str">
        <f>VLOOKUP($Z355,'oddspedia-matches'!$A:$AD,AA$2,0)</f>
        <v>3 - 1</v>
      </c>
      <c r="AB355" t="str">
        <f>VLOOKUP($Z355,'oddspedia-matches'!$A:$AD,AB$2,0)</f>
        <v>Green</v>
      </c>
      <c r="AC355" t="str">
        <f>VLOOKUP($Z355,'oddspedia-matches'!$A:$AD,AC$2,0)</f>
        <v>Red</v>
      </c>
      <c r="AD355" t="str">
        <f>VLOOKUP($Z355,'oddspedia-matches'!$A:$AD,AD$2,0)</f>
        <v>Red</v>
      </c>
      <c r="AE355" t="str">
        <f>VLOOKUP($Z355,'oddspedia-matches'!$A:$AD,AE$2,0)</f>
        <v>Green</v>
      </c>
      <c r="AF355" t="str">
        <f>VLOOKUP($Z355,'oddspedia-matches'!$A:$AD,AF$2,0)</f>
        <v>Red</v>
      </c>
      <c r="AG355" t="str">
        <f>VLOOKUP($Z355,'oddspedia-matches'!$A:$AD,AG$2,0)</f>
        <v>Green</v>
      </c>
      <c r="AH355" t="str">
        <f>VLOOKUP($Z355,'oddspedia-matches'!$A:$AD,AH$2,0)</f>
        <v>Green</v>
      </c>
      <c r="AI355" t="str">
        <f>VLOOKUP($Z355,'oddspedia-matches'!$A:$AD,AI$2,0)</f>
        <v>Red</v>
      </c>
      <c r="AJ355" t="str">
        <f>VLOOKUP($Z355,'oddspedia-matches'!$A:$AD,AJ$2,0)</f>
        <v>Red</v>
      </c>
      <c r="AK355" t="str">
        <f>VLOOKUP($Z355,'oddspedia-matches'!$A:$AD,AK$2,0)</f>
        <v>Green</v>
      </c>
      <c r="AL355" t="str">
        <f>VLOOKUP($Z355,'oddspedia-matches'!$A:$AD,AL$2,0)</f>
        <v>Green</v>
      </c>
      <c r="AM355" t="str">
        <f>VLOOKUP($Z355,'oddspedia-matches'!$A:$AD,AM$2,0)</f>
        <v>Green</v>
      </c>
      <c r="AN355" t="str">
        <f>VLOOKUP($Z355,'oddspedia-matches'!$A:$AD,AN$2,0)</f>
        <v>Red</v>
      </c>
      <c r="AO355" t="str">
        <f>VLOOKUP($Z355,'oddspedia-matches'!$A:$AD,AO$2,0)</f>
        <v>Red</v>
      </c>
      <c r="AP355" t="str">
        <f>VLOOKUP($Z355,'oddspedia-matches'!$A:$AD,AP$2,0)</f>
        <v>Green</v>
      </c>
      <c r="AQ355" t="str">
        <f>VLOOKUP($Z355,'oddspedia-matches'!$A:$AD,AQ$2,0)</f>
        <v>Red</v>
      </c>
    </row>
    <row r="356" spans="2:43" x14ac:dyDescent="0.25">
      <c r="B356" t="s">
        <v>947</v>
      </c>
      <c r="C356" t="s">
        <v>930</v>
      </c>
      <c r="D356" s="25">
        <v>0.375</v>
      </c>
      <c r="E356" t="s">
        <v>994</v>
      </c>
      <c r="F356" t="s">
        <v>995</v>
      </c>
      <c r="H356">
        <v>68.7</v>
      </c>
      <c r="I356">
        <v>22.5</v>
      </c>
      <c r="J356">
        <v>8.8000000000000007</v>
      </c>
      <c r="K356">
        <v>91.2</v>
      </c>
      <c r="L356">
        <v>31.3</v>
      </c>
      <c r="M356">
        <v>77.5</v>
      </c>
      <c r="N356">
        <v>43.8</v>
      </c>
      <c r="O356">
        <v>37.700000000000003</v>
      </c>
      <c r="P356">
        <v>18.5</v>
      </c>
      <c r="Q356">
        <v>76.2</v>
      </c>
      <c r="R356">
        <v>70.2</v>
      </c>
      <c r="S356">
        <v>43.3</v>
      </c>
      <c r="T356">
        <v>56.7</v>
      </c>
      <c r="U356">
        <v>67.2</v>
      </c>
      <c r="V356">
        <v>35.6</v>
      </c>
      <c r="W356">
        <v>64.400000000000006</v>
      </c>
      <c r="X356" t="str">
        <f>VLOOKUP(E356,'Transform table'!A:B,2,0)</f>
        <v>Ufa</v>
      </c>
      <c r="Y356" t="str">
        <f>VLOOKUP(F356,'Transform table'!A:B,2,0)</f>
        <v>Energiya Khabarovsk</v>
      </c>
      <c r="Z356" t="str">
        <f t="shared" si="5"/>
        <v>26/07/2026UfaEnergiya Khabarovsk</v>
      </c>
      <c r="AA356" t="str">
        <f>VLOOKUP($Z356,'oddspedia-matches'!$A:$AD,AA$2,0)</f>
        <v>1 - 0</v>
      </c>
      <c r="AB356" t="str">
        <f>VLOOKUP($Z356,'oddspedia-matches'!$A:$AD,AB$2,0)</f>
        <v>Green</v>
      </c>
      <c r="AC356" t="str">
        <f>VLOOKUP($Z356,'oddspedia-matches'!$A:$AD,AC$2,0)</f>
        <v>Red</v>
      </c>
      <c r="AD356" t="str">
        <f>VLOOKUP($Z356,'oddspedia-matches'!$A:$AD,AD$2,0)</f>
        <v>Red</v>
      </c>
      <c r="AE356" t="str">
        <f>VLOOKUP($Z356,'oddspedia-matches'!$A:$AD,AE$2,0)</f>
        <v>Green</v>
      </c>
      <c r="AF356" t="str">
        <f>VLOOKUP($Z356,'oddspedia-matches'!$A:$AD,AF$2,0)</f>
        <v>Red</v>
      </c>
      <c r="AG356" t="str">
        <f>VLOOKUP($Z356,'oddspedia-matches'!$A:$AD,AG$2,0)</f>
        <v>Green</v>
      </c>
      <c r="AH356" t="str">
        <f>VLOOKUP($Z356,'oddspedia-matches'!$A:$AD,AH$2,0)</f>
        <v>Green</v>
      </c>
      <c r="AI356" t="str">
        <f>VLOOKUP($Z356,'oddspedia-matches'!$A:$AD,AI$2,0)</f>
        <v>Red</v>
      </c>
      <c r="AJ356" t="str">
        <f>VLOOKUP($Z356,'oddspedia-matches'!$A:$AD,AJ$2,0)</f>
        <v>Red</v>
      </c>
      <c r="AK356" t="str">
        <f>VLOOKUP($Z356,'oddspedia-matches'!$A:$AD,AK$2,0)</f>
        <v>Green</v>
      </c>
      <c r="AL356" t="str">
        <f>VLOOKUP($Z356,'oddspedia-matches'!$A:$AD,AL$2,0)</f>
        <v>Red</v>
      </c>
      <c r="AM356" t="str">
        <f>VLOOKUP($Z356,'oddspedia-matches'!$A:$AD,AM$2,0)</f>
        <v>Red</v>
      </c>
      <c r="AN356" t="str">
        <f>VLOOKUP($Z356,'oddspedia-matches'!$A:$AD,AN$2,0)</f>
        <v>Green</v>
      </c>
      <c r="AO356" t="str">
        <f>VLOOKUP($Z356,'oddspedia-matches'!$A:$AD,AO$2,0)</f>
        <v>Green</v>
      </c>
      <c r="AP356" t="str">
        <f>VLOOKUP($Z356,'oddspedia-matches'!$A:$AD,AP$2,0)</f>
        <v>Red</v>
      </c>
      <c r="AQ356" t="str">
        <f>VLOOKUP($Z356,'oddspedia-matches'!$A:$AD,AQ$2,0)</f>
        <v>Green</v>
      </c>
    </row>
    <row r="357" spans="2:43" x14ac:dyDescent="0.25">
      <c r="B357" t="s">
        <v>476</v>
      </c>
      <c r="C357" t="s">
        <v>930</v>
      </c>
      <c r="D357" s="25">
        <v>0.375</v>
      </c>
      <c r="E357" t="s">
        <v>996</v>
      </c>
      <c r="F357" t="s">
        <v>997</v>
      </c>
      <c r="H357">
        <v>31.9</v>
      </c>
      <c r="I357">
        <v>27.8</v>
      </c>
      <c r="J357">
        <v>40.299999999999997</v>
      </c>
      <c r="K357">
        <v>59.7</v>
      </c>
      <c r="L357">
        <v>68.099999999999994</v>
      </c>
      <c r="M357">
        <v>72.2</v>
      </c>
      <c r="N357">
        <v>25.4</v>
      </c>
      <c r="O357">
        <v>44.1</v>
      </c>
      <c r="P357">
        <v>30.5</v>
      </c>
      <c r="Q357">
        <v>68.8</v>
      </c>
      <c r="R357">
        <v>80.099999999999994</v>
      </c>
      <c r="S357">
        <v>56</v>
      </c>
      <c r="T357">
        <v>44</v>
      </c>
      <c r="U357">
        <v>49.7</v>
      </c>
      <c r="V357">
        <v>60.2</v>
      </c>
      <c r="W357">
        <v>39.799999999999997</v>
      </c>
      <c r="X357" t="str">
        <f>VLOOKUP(E357,'Transform table'!A:B,2,0)</f>
        <v>Brommapojkarna</v>
      </c>
      <c r="Y357" t="str">
        <f>VLOOKUP(F357,'Transform table'!A:B,2,0)</f>
        <v>Hammarby IF</v>
      </c>
      <c r="Z357" t="str">
        <f t="shared" si="5"/>
        <v>26/07/2026BrommapojkarnaHammarby IF</v>
      </c>
      <c r="AA357" t="str">
        <f>VLOOKUP($Z357,'oddspedia-matches'!$A:$AD,AA$2,0)</f>
        <v>1 - 1</v>
      </c>
      <c r="AB357" t="str">
        <f>VLOOKUP($Z357,'oddspedia-matches'!$A:$AD,AB$2,0)</f>
        <v>Red</v>
      </c>
      <c r="AC357" t="str">
        <f>VLOOKUP($Z357,'oddspedia-matches'!$A:$AD,AC$2,0)</f>
        <v>Green</v>
      </c>
      <c r="AD357" t="str">
        <f>VLOOKUP($Z357,'oddspedia-matches'!$A:$AD,AD$2,0)</f>
        <v>Red</v>
      </c>
      <c r="AE357" t="str">
        <f>VLOOKUP($Z357,'oddspedia-matches'!$A:$AD,AE$2,0)</f>
        <v>Green</v>
      </c>
      <c r="AF357" t="str">
        <f>VLOOKUP($Z357,'oddspedia-matches'!$A:$AD,AF$2,0)</f>
        <v>Green</v>
      </c>
      <c r="AG357" t="str">
        <f>VLOOKUP($Z357,'oddspedia-matches'!$A:$AD,AG$2,0)</f>
        <v>Red</v>
      </c>
      <c r="AH357" t="str">
        <f>VLOOKUP($Z357,'oddspedia-matches'!$A:$AD,AH$2,0)</f>
        <v>Red</v>
      </c>
      <c r="AI357" t="str">
        <f>VLOOKUP($Z357,'oddspedia-matches'!$A:$AD,AI$2,0)</f>
        <v>Green</v>
      </c>
      <c r="AJ357" t="str">
        <f>VLOOKUP($Z357,'oddspedia-matches'!$A:$AD,AJ$2,0)</f>
        <v>Red</v>
      </c>
      <c r="AK357" t="str">
        <f>VLOOKUP($Z357,'oddspedia-matches'!$A:$AD,AK$2,0)</f>
        <v>Red</v>
      </c>
      <c r="AL357" t="str">
        <f>VLOOKUP($Z357,'oddspedia-matches'!$A:$AD,AL$2,0)</f>
        <v>Green</v>
      </c>
      <c r="AM357" t="str">
        <f>VLOOKUP($Z357,'oddspedia-matches'!$A:$AD,AM$2,0)</f>
        <v>Red</v>
      </c>
      <c r="AN357" t="str">
        <f>VLOOKUP($Z357,'oddspedia-matches'!$A:$AD,AN$2,0)</f>
        <v>Green</v>
      </c>
      <c r="AO357" t="str">
        <f>VLOOKUP($Z357,'oddspedia-matches'!$A:$AD,AO$2,0)</f>
        <v>Green</v>
      </c>
      <c r="AP357" t="str">
        <f>VLOOKUP($Z357,'oddspedia-matches'!$A:$AD,AP$2,0)</f>
        <v>Green</v>
      </c>
      <c r="AQ357" t="str">
        <f>VLOOKUP($Z357,'oddspedia-matches'!$A:$AD,AQ$2,0)</f>
        <v>Red</v>
      </c>
    </row>
    <row r="358" spans="2:43" x14ac:dyDescent="0.25">
      <c r="B358" t="s">
        <v>476</v>
      </c>
      <c r="C358" t="s">
        <v>930</v>
      </c>
      <c r="D358" s="25">
        <v>0.375</v>
      </c>
      <c r="E358" t="s">
        <v>998</v>
      </c>
      <c r="F358" t="s">
        <v>999</v>
      </c>
      <c r="H358">
        <v>65.5</v>
      </c>
      <c r="I358">
        <v>22.5</v>
      </c>
      <c r="J358">
        <v>12</v>
      </c>
      <c r="K358">
        <v>88</v>
      </c>
      <c r="L358">
        <v>34.5</v>
      </c>
      <c r="M358">
        <v>77.5</v>
      </c>
      <c r="N358">
        <v>50.7</v>
      </c>
      <c r="O358">
        <v>33.299999999999997</v>
      </c>
      <c r="P358">
        <v>16</v>
      </c>
      <c r="Q358">
        <v>81</v>
      </c>
      <c r="R358">
        <v>90.6</v>
      </c>
      <c r="S358">
        <v>74.599999999999994</v>
      </c>
      <c r="T358">
        <v>25.4</v>
      </c>
      <c r="U358">
        <v>33.299999999999997</v>
      </c>
      <c r="V358">
        <v>65.400000000000006</v>
      </c>
      <c r="W358">
        <v>34.6</v>
      </c>
      <c r="X358" t="str">
        <f>VLOOKUP(E358,'Transform table'!A:B,2,0)</f>
        <v>IK Sirius</v>
      </c>
      <c r="Y358" t="str">
        <f>VLOOKUP(F358,'Transform table'!A:B,2,0)</f>
        <v>IFK Goteborg</v>
      </c>
      <c r="Z358" t="str">
        <f t="shared" si="5"/>
        <v>26/07/2026IK SiriusIFK Goteborg</v>
      </c>
      <c r="AA358" t="str">
        <f>VLOOKUP($Z358,'oddspedia-matches'!$A:$AD,AA$2,0)</f>
        <v>4 - 1</v>
      </c>
      <c r="AB358" t="str">
        <f>VLOOKUP($Z358,'oddspedia-matches'!$A:$AD,AB$2,0)</f>
        <v>Green</v>
      </c>
      <c r="AC358" t="str">
        <f>VLOOKUP($Z358,'oddspedia-matches'!$A:$AD,AC$2,0)</f>
        <v>Red</v>
      </c>
      <c r="AD358" t="str">
        <f>VLOOKUP($Z358,'oddspedia-matches'!$A:$AD,AD$2,0)</f>
        <v>Red</v>
      </c>
      <c r="AE358" t="str">
        <f>VLOOKUP($Z358,'oddspedia-matches'!$A:$AD,AE$2,0)</f>
        <v>Green</v>
      </c>
      <c r="AF358" t="str">
        <f>VLOOKUP($Z358,'oddspedia-matches'!$A:$AD,AF$2,0)</f>
        <v>Red</v>
      </c>
      <c r="AG358" t="str">
        <f>VLOOKUP($Z358,'oddspedia-matches'!$A:$AD,AG$2,0)</f>
        <v>Green</v>
      </c>
      <c r="AH358" t="str">
        <f>VLOOKUP($Z358,'oddspedia-matches'!$A:$AD,AH$2,0)</f>
        <v>Green</v>
      </c>
      <c r="AI358" t="str">
        <f>VLOOKUP($Z358,'oddspedia-matches'!$A:$AD,AI$2,0)</f>
        <v>Red</v>
      </c>
      <c r="AJ358" t="str">
        <f>VLOOKUP($Z358,'oddspedia-matches'!$A:$AD,AJ$2,0)</f>
        <v>Red</v>
      </c>
      <c r="AK358" t="str">
        <f>VLOOKUP($Z358,'oddspedia-matches'!$A:$AD,AK$2,0)</f>
        <v>Green</v>
      </c>
      <c r="AL358" t="str">
        <f>VLOOKUP($Z358,'oddspedia-matches'!$A:$AD,AL$2,0)</f>
        <v>Green</v>
      </c>
      <c r="AM358" t="str">
        <f>VLOOKUP($Z358,'oddspedia-matches'!$A:$AD,AM$2,0)</f>
        <v>Green</v>
      </c>
      <c r="AN358" t="str">
        <f>VLOOKUP($Z358,'oddspedia-matches'!$A:$AD,AN$2,0)</f>
        <v>Red</v>
      </c>
      <c r="AO358" t="str">
        <f>VLOOKUP($Z358,'oddspedia-matches'!$A:$AD,AO$2,0)</f>
        <v>Red</v>
      </c>
      <c r="AP358" t="str">
        <f>VLOOKUP($Z358,'oddspedia-matches'!$A:$AD,AP$2,0)</f>
        <v>Green</v>
      </c>
      <c r="AQ358" t="str">
        <f>VLOOKUP($Z358,'oddspedia-matches'!$A:$AD,AQ$2,0)</f>
        <v>Red</v>
      </c>
    </row>
    <row r="359" spans="2:43" x14ac:dyDescent="0.25">
      <c r="B359" t="s">
        <v>1000</v>
      </c>
      <c r="C359" t="s">
        <v>930</v>
      </c>
      <c r="D359" s="25">
        <v>0.375</v>
      </c>
      <c r="E359" t="s">
        <v>1001</v>
      </c>
      <c r="F359" t="s">
        <v>1002</v>
      </c>
      <c r="H359">
        <v>0</v>
      </c>
      <c r="I359">
        <v>100</v>
      </c>
      <c r="J359">
        <v>0</v>
      </c>
      <c r="K359">
        <v>100</v>
      </c>
      <c r="L359">
        <v>100</v>
      </c>
      <c r="M359">
        <v>0</v>
      </c>
      <c r="N359">
        <v>0</v>
      </c>
      <c r="O359">
        <v>100</v>
      </c>
      <c r="P359">
        <v>0</v>
      </c>
      <c r="Q359">
        <v>0</v>
      </c>
      <c r="R359">
        <v>0</v>
      </c>
      <c r="S359">
        <v>0</v>
      </c>
      <c r="T359">
        <v>100</v>
      </c>
      <c r="U359">
        <v>100</v>
      </c>
      <c r="V359">
        <v>0</v>
      </c>
      <c r="W359">
        <v>100</v>
      </c>
      <c r="X359" t="str">
        <f>VLOOKUP(E359,'Transform table'!A:B,2,0)</f>
        <v>Probiy Gorodenka</v>
      </c>
      <c r="Y359" t="str">
        <f>VLOOKUP(F359,'Transform table'!A:B,2,0)</f>
        <v>FC Ingulets</v>
      </c>
      <c r="Z359" t="str">
        <f t="shared" si="5"/>
        <v>26/07/2026Probiy GorodenkaFC Ingulets</v>
      </c>
      <c r="AA359" t="str">
        <f>VLOOKUP($Z359,'oddspedia-matches'!$A:$AD,AA$2,0)</f>
        <v>2 - 2</v>
      </c>
      <c r="AB359" t="str">
        <f>VLOOKUP($Z359,'oddspedia-matches'!$A:$AD,AB$2,0)</f>
        <v>Red</v>
      </c>
      <c r="AC359" t="str">
        <f>VLOOKUP($Z359,'oddspedia-matches'!$A:$AD,AC$2,0)</f>
        <v>Green</v>
      </c>
      <c r="AD359" t="str">
        <f>VLOOKUP($Z359,'oddspedia-matches'!$A:$AD,AD$2,0)</f>
        <v>Red</v>
      </c>
      <c r="AE359" t="str">
        <f>VLOOKUP($Z359,'oddspedia-matches'!$A:$AD,AE$2,0)</f>
        <v>Green</v>
      </c>
      <c r="AF359" t="str">
        <f>VLOOKUP($Z359,'oddspedia-matches'!$A:$AD,AF$2,0)</f>
        <v>Green</v>
      </c>
      <c r="AG359" t="str">
        <f>VLOOKUP($Z359,'oddspedia-matches'!$A:$AD,AG$2,0)</f>
        <v>Red</v>
      </c>
      <c r="AH359" t="str">
        <f>VLOOKUP($Z359,'oddspedia-matches'!$A:$AD,AH$2,0)</f>
        <v>Red</v>
      </c>
      <c r="AI359" t="str">
        <f>VLOOKUP($Z359,'oddspedia-matches'!$A:$AD,AI$2,0)</f>
        <v>Green</v>
      </c>
      <c r="AJ359" t="str">
        <f>VLOOKUP($Z359,'oddspedia-matches'!$A:$AD,AJ$2,0)</f>
        <v>Red</v>
      </c>
      <c r="AK359" t="str">
        <f>VLOOKUP($Z359,'oddspedia-matches'!$A:$AD,AK$2,0)</f>
        <v>Red</v>
      </c>
      <c r="AL359" t="str">
        <f>VLOOKUP($Z359,'oddspedia-matches'!$A:$AD,AL$2,0)</f>
        <v>Green</v>
      </c>
      <c r="AM359" t="str">
        <f>VLOOKUP($Z359,'oddspedia-matches'!$A:$AD,AM$2,0)</f>
        <v>Green</v>
      </c>
      <c r="AN359" t="str">
        <f>VLOOKUP($Z359,'oddspedia-matches'!$A:$AD,AN$2,0)</f>
        <v>Red</v>
      </c>
      <c r="AO359" t="str">
        <f>VLOOKUP($Z359,'oddspedia-matches'!$A:$AD,AO$2,0)</f>
        <v>Red</v>
      </c>
      <c r="AP359" t="str">
        <f>VLOOKUP($Z359,'oddspedia-matches'!$A:$AD,AP$2,0)</f>
        <v>Green</v>
      </c>
      <c r="AQ359" t="str">
        <f>VLOOKUP($Z359,'oddspedia-matches'!$A:$AD,AQ$2,0)</f>
        <v>Red</v>
      </c>
    </row>
    <row r="360" spans="2:43" x14ac:dyDescent="0.25">
      <c r="B360" t="s">
        <v>1000</v>
      </c>
      <c r="C360" t="s">
        <v>930</v>
      </c>
      <c r="D360" s="25">
        <v>0.375</v>
      </c>
      <c r="E360" t="s">
        <v>1003</v>
      </c>
      <c r="F360" t="s">
        <v>1004</v>
      </c>
      <c r="H360">
        <v>0</v>
      </c>
      <c r="I360">
        <v>100</v>
      </c>
      <c r="J360">
        <v>0</v>
      </c>
      <c r="K360">
        <v>100</v>
      </c>
      <c r="L360">
        <v>100</v>
      </c>
      <c r="M360">
        <v>0</v>
      </c>
      <c r="N360">
        <v>0</v>
      </c>
      <c r="O360">
        <v>100</v>
      </c>
      <c r="P360">
        <v>0</v>
      </c>
      <c r="Q360">
        <v>0</v>
      </c>
      <c r="R360">
        <v>0</v>
      </c>
      <c r="S360">
        <v>0</v>
      </c>
      <c r="T360">
        <v>100</v>
      </c>
      <c r="U360">
        <v>100</v>
      </c>
      <c r="V360">
        <v>0</v>
      </c>
      <c r="W360">
        <v>100</v>
      </c>
      <c r="X360" t="str">
        <f>VLOOKUP(E360,'Transform table'!A:B,2,0)</f>
        <v>FC Kulykiv</v>
      </c>
      <c r="Y360" t="str">
        <f>VLOOKUP(F360,'Transform table'!A:B,2,0)</f>
        <v>FC Kharkiv</v>
      </c>
      <c r="Z360" t="str">
        <f t="shared" si="5"/>
        <v>26/07/2026FC KulykivFC Kharkiv</v>
      </c>
      <c r="AA360" t="str">
        <f>VLOOKUP($Z360,'oddspedia-matches'!$A:$AD,AA$2,0)</f>
        <v>2 - 1</v>
      </c>
      <c r="AB360" t="str">
        <f>VLOOKUP($Z360,'oddspedia-matches'!$A:$AD,AB$2,0)</f>
        <v>Green</v>
      </c>
      <c r="AC360" t="str">
        <f>VLOOKUP($Z360,'oddspedia-matches'!$A:$AD,AC$2,0)</f>
        <v>Red</v>
      </c>
      <c r="AD360" t="str">
        <f>VLOOKUP($Z360,'oddspedia-matches'!$A:$AD,AD$2,0)</f>
        <v>Red</v>
      </c>
      <c r="AE360" t="str">
        <f>VLOOKUP($Z360,'oddspedia-matches'!$A:$AD,AE$2,0)</f>
        <v>Green</v>
      </c>
      <c r="AF360" t="str">
        <f>VLOOKUP($Z360,'oddspedia-matches'!$A:$AD,AF$2,0)</f>
        <v>Red</v>
      </c>
      <c r="AG360" t="str">
        <f>VLOOKUP($Z360,'oddspedia-matches'!$A:$AD,AG$2,0)</f>
        <v>Green</v>
      </c>
      <c r="AH360" t="str">
        <f>VLOOKUP($Z360,'oddspedia-matches'!$A:$AD,AH$2,0)</f>
        <v>Red</v>
      </c>
      <c r="AI360" t="str">
        <f>VLOOKUP($Z360,'oddspedia-matches'!$A:$AD,AI$2,0)</f>
        <v>Green</v>
      </c>
      <c r="AJ360" t="str">
        <f>VLOOKUP($Z360,'oddspedia-matches'!$A:$AD,AJ$2,0)</f>
        <v>Red</v>
      </c>
      <c r="AK360" t="str">
        <f>VLOOKUP($Z360,'oddspedia-matches'!$A:$AD,AK$2,0)</f>
        <v>Red</v>
      </c>
      <c r="AL360" t="str">
        <f>VLOOKUP($Z360,'oddspedia-matches'!$A:$AD,AL$2,0)</f>
        <v>Green</v>
      </c>
      <c r="AM360" t="str">
        <f>VLOOKUP($Z360,'oddspedia-matches'!$A:$AD,AM$2,0)</f>
        <v>Green</v>
      </c>
      <c r="AN360" t="str">
        <f>VLOOKUP($Z360,'oddspedia-matches'!$A:$AD,AN$2,0)</f>
        <v>Red</v>
      </c>
      <c r="AO360" t="str">
        <f>VLOOKUP($Z360,'oddspedia-matches'!$A:$AD,AO$2,0)</f>
        <v>Green</v>
      </c>
      <c r="AP360" t="str">
        <f>VLOOKUP($Z360,'oddspedia-matches'!$A:$AD,AP$2,0)</f>
        <v>Green</v>
      </c>
      <c r="AQ360" t="str">
        <f>VLOOKUP($Z360,'oddspedia-matches'!$A:$AD,AQ$2,0)</f>
        <v>Red</v>
      </c>
    </row>
    <row r="361" spans="2:43" x14ac:dyDescent="0.25">
      <c r="B361" t="s">
        <v>1000</v>
      </c>
      <c r="C361" t="s">
        <v>930</v>
      </c>
      <c r="D361" s="25">
        <v>0.375</v>
      </c>
      <c r="E361" t="s">
        <v>1005</v>
      </c>
      <c r="F361" t="s">
        <v>1006</v>
      </c>
      <c r="H361">
        <v>0</v>
      </c>
      <c r="I361">
        <v>100</v>
      </c>
      <c r="J361">
        <v>0</v>
      </c>
      <c r="K361">
        <v>100</v>
      </c>
      <c r="L361">
        <v>100</v>
      </c>
      <c r="M361">
        <v>0</v>
      </c>
      <c r="N361">
        <v>0</v>
      </c>
      <c r="O361">
        <v>100</v>
      </c>
      <c r="P361">
        <v>0</v>
      </c>
      <c r="Q361">
        <v>0</v>
      </c>
      <c r="R361">
        <v>0</v>
      </c>
      <c r="S361">
        <v>0</v>
      </c>
      <c r="T361">
        <v>100</v>
      </c>
      <c r="U361">
        <v>100</v>
      </c>
      <c r="V361">
        <v>0</v>
      </c>
      <c r="W361">
        <v>100</v>
      </c>
      <c r="X361" t="str">
        <f>VLOOKUP(E361,'Transform table'!A:B,2,0)</f>
        <v>Kolos Kovalivka U21</v>
      </c>
      <c r="Y361" t="str">
        <f>VLOOKUP(F361,'Transform table'!A:B,2,0)</f>
        <v>FC Prykarpattya</v>
      </c>
      <c r="Z361" t="str">
        <f t="shared" si="5"/>
        <v>26/07/2026Kolos Kovalivka U21FC Prykarpattya</v>
      </c>
      <c r="AA361" t="str">
        <f>VLOOKUP($Z361,'oddspedia-matches'!$A:$AD,AA$2,0)</f>
        <v>1 - 0</v>
      </c>
      <c r="AB361" t="str">
        <f>VLOOKUP($Z361,'oddspedia-matches'!$A:$AD,AB$2,0)</f>
        <v>Green</v>
      </c>
      <c r="AC361" t="str">
        <f>VLOOKUP($Z361,'oddspedia-matches'!$A:$AD,AC$2,0)</f>
        <v>Red</v>
      </c>
      <c r="AD361" t="str">
        <f>VLOOKUP($Z361,'oddspedia-matches'!$A:$AD,AD$2,0)</f>
        <v>Red</v>
      </c>
      <c r="AE361" t="str">
        <f>VLOOKUP($Z361,'oddspedia-matches'!$A:$AD,AE$2,0)</f>
        <v>Green</v>
      </c>
      <c r="AF361" t="str">
        <f>VLOOKUP($Z361,'oddspedia-matches'!$A:$AD,AF$2,0)</f>
        <v>Red</v>
      </c>
      <c r="AG361" t="str">
        <f>VLOOKUP($Z361,'oddspedia-matches'!$A:$AD,AG$2,0)</f>
        <v>Green</v>
      </c>
      <c r="AH361" t="str">
        <f>VLOOKUP($Z361,'oddspedia-matches'!$A:$AD,AH$2,0)</f>
        <v>Red</v>
      </c>
      <c r="AI361" t="str">
        <f>VLOOKUP($Z361,'oddspedia-matches'!$A:$AD,AI$2,0)</f>
        <v>Green</v>
      </c>
      <c r="AJ361" t="str">
        <f>VLOOKUP($Z361,'oddspedia-matches'!$A:$AD,AJ$2,0)</f>
        <v>Red</v>
      </c>
      <c r="AK361" t="str">
        <f>VLOOKUP($Z361,'oddspedia-matches'!$A:$AD,AK$2,0)</f>
        <v>Red</v>
      </c>
      <c r="AL361" t="str">
        <f>VLOOKUP($Z361,'oddspedia-matches'!$A:$AD,AL$2,0)</f>
        <v>Red</v>
      </c>
      <c r="AM361" t="str">
        <f>VLOOKUP($Z361,'oddspedia-matches'!$A:$AD,AM$2,0)</f>
        <v>Red</v>
      </c>
      <c r="AN361" t="str">
        <f>VLOOKUP($Z361,'oddspedia-matches'!$A:$AD,AN$2,0)</f>
        <v>Green</v>
      </c>
      <c r="AO361" t="str">
        <f>VLOOKUP($Z361,'oddspedia-matches'!$A:$AD,AO$2,0)</f>
        <v>Green</v>
      </c>
      <c r="AP361" t="str">
        <f>VLOOKUP($Z361,'oddspedia-matches'!$A:$AD,AP$2,0)</f>
        <v>Red</v>
      </c>
      <c r="AQ361" t="str">
        <f>VLOOKUP($Z361,'oddspedia-matches'!$A:$AD,AQ$2,0)</f>
        <v>Green</v>
      </c>
    </row>
    <row r="362" spans="2:43" x14ac:dyDescent="0.25">
      <c r="B362" t="s">
        <v>1007</v>
      </c>
      <c r="C362" t="s">
        <v>930</v>
      </c>
      <c r="D362" s="25">
        <v>0.375</v>
      </c>
      <c r="E362" t="s">
        <v>1008</v>
      </c>
      <c r="F362" t="s">
        <v>1009</v>
      </c>
      <c r="H362">
        <v>43.1</v>
      </c>
      <c r="I362">
        <v>31</v>
      </c>
      <c r="J362">
        <v>25.9</v>
      </c>
      <c r="K362">
        <v>74.099999999999994</v>
      </c>
      <c r="L362">
        <v>56.9</v>
      </c>
      <c r="M362">
        <v>69</v>
      </c>
      <c r="N362">
        <v>30</v>
      </c>
      <c r="O362">
        <v>47.9</v>
      </c>
      <c r="P362">
        <v>22.1</v>
      </c>
      <c r="Q362">
        <v>62.7</v>
      </c>
      <c r="R362">
        <v>66</v>
      </c>
      <c r="S362">
        <v>37.9</v>
      </c>
      <c r="T362">
        <v>62.1</v>
      </c>
      <c r="U362">
        <v>67.400000000000006</v>
      </c>
      <c r="V362">
        <v>45</v>
      </c>
      <c r="W362">
        <v>55</v>
      </c>
      <c r="X362" t="str">
        <f>VLOOKUP(E362,'Transform table'!A:B,2,0)</f>
        <v>Huracan DPA</v>
      </c>
      <c r="Y362" t="str">
        <f>VLOOKUP(F362,'Transform table'!A:B,2,0)</f>
        <v>Uruguay Montevideo</v>
      </c>
      <c r="Z362" t="str">
        <f t="shared" si="5"/>
        <v>26/07/2026Huracan DPAUruguay Montevideo</v>
      </c>
      <c r="AA362" t="str">
        <f>VLOOKUP($Z362,'oddspedia-matches'!$A:$AD,AA$2,0)</f>
        <v xml:space="preserve"> - </v>
      </c>
      <c r="AB362" t="str">
        <f>VLOOKUP($Z362,'oddspedia-matches'!$A:$AD,AB$2,0)</f>
        <v>Red</v>
      </c>
      <c r="AC362" t="str">
        <f>VLOOKUP($Z362,'oddspedia-matches'!$A:$AD,AC$2,0)</f>
        <v>Green</v>
      </c>
      <c r="AD362" t="str">
        <f>VLOOKUP($Z362,'oddspedia-matches'!$A:$AD,AD$2,0)</f>
        <v>Red</v>
      </c>
      <c r="AE362" t="str">
        <f>VLOOKUP($Z362,'oddspedia-matches'!$A:$AD,AE$2,0)</f>
        <v>Green</v>
      </c>
      <c r="AF362" t="str">
        <f>VLOOKUP($Z362,'oddspedia-matches'!$A:$AD,AF$2,0)</f>
        <v>Green</v>
      </c>
      <c r="AG362" t="str">
        <f>VLOOKUP($Z362,'oddspedia-matches'!$A:$AD,AG$2,0)</f>
        <v>Red</v>
      </c>
      <c r="AH362" t="str">
        <f>VLOOKUP($Z362,'oddspedia-matches'!$A:$AD,AH$2,0)</f>
        <v>Red</v>
      </c>
      <c r="AI362" t="str">
        <f>VLOOKUP($Z362,'oddspedia-matches'!$A:$AD,AI$2,0)</f>
        <v>Green</v>
      </c>
      <c r="AJ362" t="str">
        <f>VLOOKUP($Z362,'oddspedia-matches'!$A:$AD,AJ$2,0)</f>
        <v>Red</v>
      </c>
      <c r="AK362" t="str">
        <f>VLOOKUP($Z362,'oddspedia-matches'!$A:$AD,AK$2,0)</f>
        <v>Red</v>
      </c>
      <c r="AL362" t="str">
        <f>VLOOKUP($Z362,'oddspedia-matches'!$A:$AD,AL$2,0)</f>
        <v>Red</v>
      </c>
      <c r="AM362" t="str">
        <f>VLOOKUP($Z362,'oddspedia-matches'!$A:$AD,AM$2,0)</f>
        <v>Red</v>
      </c>
      <c r="AN362" t="str">
        <f>VLOOKUP($Z362,'oddspedia-matches'!$A:$AD,AN$2,0)</f>
        <v>Green</v>
      </c>
      <c r="AO362" t="str">
        <f>VLOOKUP($Z362,'oddspedia-matches'!$A:$AD,AO$2,0)</f>
        <v>Green</v>
      </c>
      <c r="AP362" t="str">
        <f>VLOOKUP($Z362,'oddspedia-matches'!$A:$AD,AP$2,0)</f>
        <v>Red</v>
      </c>
      <c r="AQ362" t="str">
        <f>VLOOKUP($Z362,'oddspedia-matches'!$A:$AD,AQ$2,0)</f>
        <v>Green</v>
      </c>
    </row>
    <row r="363" spans="2:43" x14ac:dyDescent="0.25">
      <c r="B363" t="s">
        <v>465</v>
      </c>
      <c r="C363" t="s">
        <v>930</v>
      </c>
      <c r="D363" s="25">
        <v>0.39583333333333331</v>
      </c>
      <c r="E363" t="s">
        <v>1010</v>
      </c>
      <c r="F363" t="s">
        <v>1011</v>
      </c>
      <c r="H363">
        <v>54.2</v>
      </c>
      <c r="I363">
        <v>24.5</v>
      </c>
      <c r="J363">
        <v>21.4</v>
      </c>
      <c r="K363">
        <v>78.599999999999994</v>
      </c>
      <c r="L363">
        <v>45.8</v>
      </c>
      <c r="M363">
        <v>75.5</v>
      </c>
      <c r="N363">
        <v>44.9</v>
      </c>
      <c r="O363">
        <v>34.5</v>
      </c>
      <c r="P363">
        <v>20.6</v>
      </c>
      <c r="Q363">
        <v>81.5</v>
      </c>
      <c r="R363">
        <v>85.8</v>
      </c>
      <c r="S363">
        <v>65.2</v>
      </c>
      <c r="T363">
        <v>34.799999999999997</v>
      </c>
      <c r="U363">
        <v>41.4</v>
      </c>
      <c r="V363">
        <v>64.2</v>
      </c>
      <c r="W363">
        <v>35.799999999999997</v>
      </c>
      <c r="X363" t="str">
        <f>VLOOKUP(E363,'Transform table'!A:B,2,0)</f>
        <v>Brann</v>
      </c>
      <c r="Y363" t="str">
        <f>VLOOKUP(F363,'Transform table'!A:B,2,0)</f>
        <v>Valerenga</v>
      </c>
      <c r="Z363" t="str">
        <f t="shared" si="5"/>
        <v>26/07/2026BrannValerenga</v>
      </c>
      <c r="AA363" t="str">
        <f>VLOOKUP($Z363,'oddspedia-matches'!$A:$AD,AA$2,0)</f>
        <v>2 - 3</v>
      </c>
      <c r="AB363" t="str">
        <f>VLOOKUP($Z363,'oddspedia-matches'!$A:$AD,AB$2,0)</f>
        <v>Red</v>
      </c>
      <c r="AC363" t="str">
        <f>VLOOKUP($Z363,'oddspedia-matches'!$A:$AD,AC$2,0)</f>
        <v>Red</v>
      </c>
      <c r="AD363" t="str">
        <f>VLOOKUP($Z363,'oddspedia-matches'!$A:$AD,AD$2,0)</f>
        <v>Green</v>
      </c>
      <c r="AE363" t="str">
        <f>VLOOKUP($Z363,'oddspedia-matches'!$A:$AD,AE$2,0)</f>
        <v>Red</v>
      </c>
      <c r="AF363" t="str">
        <f>VLOOKUP($Z363,'oddspedia-matches'!$A:$AD,AF$2,0)</f>
        <v>Green</v>
      </c>
      <c r="AG363" t="str">
        <f>VLOOKUP($Z363,'oddspedia-matches'!$A:$AD,AG$2,0)</f>
        <v>Green</v>
      </c>
      <c r="AH363" t="str">
        <f>VLOOKUP($Z363,'oddspedia-matches'!$A:$AD,AH$2,0)</f>
        <v>Red</v>
      </c>
      <c r="AI363" t="str">
        <f>VLOOKUP($Z363,'oddspedia-matches'!$A:$AD,AI$2,0)</f>
        <v>Red</v>
      </c>
      <c r="AJ363" t="str">
        <f>VLOOKUP($Z363,'oddspedia-matches'!$A:$AD,AJ$2,0)</f>
        <v>Green</v>
      </c>
      <c r="AK363" t="str">
        <f>VLOOKUP($Z363,'oddspedia-matches'!$A:$AD,AK$2,0)</f>
        <v>Green</v>
      </c>
      <c r="AL363" t="str">
        <f>VLOOKUP($Z363,'oddspedia-matches'!$A:$AD,AL$2,0)</f>
        <v>Green</v>
      </c>
      <c r="AM363" t="str">
        <f>VLOOKUP($Z363,'oddspedia-matches'!$A:$AD,AM$2,0)</f>
        <v>Green</v>
      </c>
      <c r="AN363" t="str">
        <f>VLOOKUP($Z363,'oddspedia-matches'!$A:$AD,AN$2,0)</f>
        <v>Red</v>
      </c>
      <c r="AO363" t="str">
        <f>VLOOKUP($Z363,'oddspedia-matches'!$A:$AD,AO$2,0)</f>
        <v>Red</v>
      </c>
      <c r="AP363" t="str">
        <f>VLOOKUP($Z363,'oddspedia-matches'!$A:$AD,AP$2,0)</f>
        <v>Green</v>
      </c>
      <c r="AQ363" t="str">
        <f>VLOOKUP($Z363,'oddspedia-matches'!$A:$AD,AQ$2,0)</f>
        <v>Red</v>
      </c>
    </row>
    <row r="364" spans="2:43" x14ac:dyDescent="0.25">
      <c r="B364" t="s">
        <v>1012</v>
      </c>
      <c r="C364" t="s">
        <v>930</v>
      </c>
      <c r="D364" s="25">
        <v>0.39583333333333331</v>
      </c>
      <c r="E364" t="s">
        <v>1013</v>
      </c>
      <c r="F364" t="s">
        <v>1014</v>
      </c>
      <c r="H364">
        <v>0</v>
      </c>
      <c r="I364">
        <v>100</v>
      </c>
      <c r="J364">
        <v>0</v>
      </c>
      <c r="K364">
        <v>100</v>
      </c>
      <c r="L364">
        <v>100</v>
      </c>
      <c r="M364">
        <v>0</v>
      </c>
      <c r="N364">
        <v>0</v>
      </c>
      <c r="O364">
        <v>100</v>
      </c>
      <c r="P364">
        <v>0</v>
      </c>
      <c r="Q364">
        <v>0</v>
      </c>
      <c r="R364">
        <v>0</v>
      </c>
      <c r="S364">
        <v>0</v>
      </c>
      <c r="T364">
        <v>100</v>
      </c>
      <c r="U364">
        <v>100</v>
      </c>
      <c r="V364">
        <v>0</v>
      </c>
      <c r="W364">
        <v>100</v>
      </c>
      <c r="X364" t="str">
        <f>VLOOKUP(E364,'Transform table'!A:B,2,0)</f>
        <v>Termalica BB Nieciecza</v>
      </c>
      <c r="Y364" t="str">
        <f>VLOOKUP(F364,'Transform table'!A:B,2,0)</f>
        <v>Ruch Chorzow</v>
      </c>
      <c r="Z364" t="str">
        <f t="shared" si="5"/>
        <v>26/07/2026Termalica BB NiecieczaRuch Chorzow</v>
      </c>
      <c r="AA364" t="str">
        <f>VLOOKUP($Z364,'oddspedia-matches'!$A:$AD,AA$2,0)</f>
        <v>2 - 0</v>
      </c>
      <c r="AB364" t="str">
        <f>VLOOKUP($Z364,'oddspedia-matches'!$A:$AD,AB$2,0)</f>
        <v>Green</v>
      </c>
      <c r="AC364" t="str">
        <f>VLOOKUP($Z364,'oddspedia-matches'!$A:$AD,AC$2,0)</f>
        <v>Red</v>
      </c>
      <c r="AD364" t="str">
        <f>VLOOKUP($Z364,'oddspedia-matches'!$A:$AD,AD$2,0)</f>
        <v>Red</v>
      </c>
      <c r="AE364" t="str">
        <f>VLOOKUP($Z364,'oddspedia-matches'!$A:$AD,AE$2,0)</f>
        <v>Green</v>
      </c>
      <c r="AF364" t="str">
        <f>VLOOKUP($Z364,'oddspedia-matches'!$A:$AD,AF$2,0)</f>
        <v>Red</v>
      </c>
      <c r="AG364" t="str">
        <f>VLOOKUP($Z364,'oddspedia-matches'!$A:$AD,AG$2,0)</f>
        <v>Green</v>
      </c>
      <c r="AH364" t="str">
        <f>VLOOKUP($Z364,'oddspedia-matches'!$A:$AD,AH$2,0)</f>
        <v>Red</v>
      </c>
      <c r="AI364" t="str">
        <f>VLOOKUP($Z364,'oddspedia-matches'!$A:$AD,AI$2,0)</f>
        <v>Green</v>
      </c>
      <c r="AJ364" t="str">
        <f>VLOOKUP($Z364,'oddspedia-matches'!$A:$AD,AJ$2,0)</f>
        <v>Red</v>
      </c>
      <c r="AK364" t="str">
        <f>VLOOKUP($Z364,'oddspedia-matches'!$A:$AD,AK$2,0)</f>
        <v>Red</v>
      </c>
      <c r="AL364" t="str">
        <f>VLOOKUP($Z364,'oddspedia-matches'!$A:$AD,AL$2,0)</f>
        <v>Green</v>
      </c>
      <c r="AM364" t="str">
        <f>VLOOKUP($Z364,'oddspedia-matches'!$A:$AD,AM$2,0)</f>
        <v>Red</v>
      </c>
      <c r="AN364" t="str">
        <f>VLOOKUP($Z364,'oddspedia-matches'!$A:$AD,AN$2,0)</f>
        <v>Green</v>
      </c>
      <c r="AO364" t="str">
        <f>VLOOKUP($Z364,'oddspedia-matches'!$A:$AD,AO$2,0)</f>
        <v>Green</v>
      </c>
      <c r="AP364" t="str">
        <f>VLOOKUP($Z364,'oddspedia-matches'!$A:$AD,AP$2,0)</f>
        <v>Red</v>
      </c>
      <c r="AQ364" t="str">
        <f>VLOOKUP($Z364,'oddspedia-matches'!$A:$AD,AQ$2,0)</f>
        <v>Green</v>
      </c>
    </row>
    <row r="365" spans="2:43" x14ac:dyDescent="0.25">
      <c r="B365" t="s">
        <v>1015</v>
      </c>
      <c r="C365" t="s">
        <v>930</v>
      </c>
      <c r="D365" s="25">
        <v>0.40625</v>
      </c>
      <c r="E365" t="s">
        <v>1016</v>
      </c>
      <c r="F365" t="s">
        <v>1017</v>
      </c>
      <c r="H365">
        <v>0</v>
      </c>
      <c r="I365">
        <v>100</v>
      </c>
      <c r="J365">
        <v>0</v>
      </c>
      <c r="K365">
        <v>100</v>
      </c>
      <c r="L365">
        <v>100</v>
      </c>
      <c r="M365">
        <v>0</v>
      </c>
      <c r="N365">
        <v>0</v>
      </c>
      <c r="O365">
        <v>100</v>
      </c>
      <c r="P365">
        <v>0</v>
      </c>
      <c r="Q365">
        <v>0</v>
      </c>
      <c r="R365">
        <v>0</v>
      </c>
      <c r="S365">
        <v>0</v>
      </c>
      <c r="T365">
        <v>100</v>
      </c>
      <c r="U365">
        <v>100</v>
      </c>
      <c r="V365">
        <v>0</v>
      </c>
      <c r="W365">
        <v>100</v>
      </c>
      <c r="X365" t="str">
        <f>VLOOKUP(E365,'Transform table'!A:B,2,0)</f>
        <v>Rakow Czestochowa</v>
      </c>
      <c r="Y365" t="str">
        <f>VLOOKUP(F365,'Transform table'!A:B,2,0)</f>
        <v>Wisla Plock</v>
      </c>
      <c r="Z365" t="str">
        <f t="shared" si="5"/>
        <v>26/07/2026Rakow CzestochowaWisla Plock</v>
      </c>
      <c r="AA365" t="str">
        <f>VLOOKUP($Z365,'oddspedia-matches'!$A:$AD,AA$2,0)</f>
        <v>1 - 2</v>
      </c>
      <c r="AB365" t="str">
        <f>VLOOKUP($Z365,'oddspedia-matches'!$A:$AD,AB$2,0)</f>
        <v>Red</v>
      </c>
      <c r="AC365" t="str">
        <f>VLOOKUP($Z365,'oddspedia-matches'!$A:$AD,AC$2,0)</f>
        <v>Red</v>
      </c>
      <c r="AD365" t="str">
        <f>VLOOKUP($Z365,'oddspedia-matches'!$A:$AD,AD$2,0)</f>
        <v>Green</v>
      </c>
      <c r="AE365" t="str">
        <f>VLOOKUP($Z365,'oddspedia-matches'!$A:$AD,AE$2,0)</f>
        <v>Red</v>
      </c>
      <c r="AF365" t="str">
        <f>VLOOKUP($Z365,'oddspedia-matches'!$A:$AD,AF$2,0)</f>
        <v>Green</v>
      </c>
      <c r="AG365" t="str">
        <f>VLOOKUP($Z365,'oddspedia-matches'!$A:$AD,AG$2,0)</f>
        <v>Green</v>
      </c>
      <c r="AH365" t="str">
        <f>VLOOKUP($Z365,'oddspedia-matches'!$A:$AD,AH$2,0)</f>
        <v>Red</v>
      </c>
      <c r="AI365" t="str">
        <f>VLOOKUP($Z365,'oddspedia-matches'!$A:$AD,AI$2,0)</f>
        <v>Red</v>
      </c>
      <c r="AJ365" t="str">
        <f>VLOOKUP($Z365,'oddspedia-matches'!$A:$AD,AJ$2,0)</f>
        <v>Green</v>
      </c>
      <c r="AK365" t="str">
        <f>VLOOKUP($Z365,'oddspedia-matches'!$A:$AD,AK$2,0)</f>
        <v>Green</v>
      </c>
      <c r="AL365" t="str">
        <f>VLOOKUP($Z365,'oddspedia-matches'!$A:$AD,AL$2,0)</f>
        <v>Green</v>
      </c>
      <c r="AM365" t="str">
        <f>VLOOKUP($Z365,'oddspedia-matches'!$A:$AD,AM$2,0)</f>
        <v>Green</v>
      </c>
      <c r="AN365" t="str">
        <f>VLOOKUP($Z365,'oddspedia-matches'!$A:$AD,AN$2,0)</f>
        <v>Red</v>
      </c>
      <c r="AO365" t="str">
        <f>VLOOKUP($Z365,'oddspedia-matches'!$A:$AD,AO$2,0)</f>
        <v>Green</v>
      </c>
      <c r="AP365" t="str">
        <f>VLOOKUP($Z365,'oddspedia-matches'!$A:$AD,AP$2,0)</f>
        <v>Green</v>
      </c>
      <c r="AQ365" t="str">
        <f>VLOOKUP($Z365,'oddspedia-matches'!$A:$AD,AQ$2,0)</f>
        <v>Red</v>
      </c>
    </row>
    <row r="366" spans="2:43" x14ac:dyDescent="0.25">
      <c r="B366" t="s">
        <v>584</v>
      </c>
      <c r="C366" t="s">
        <v>930</v>
      </c>
      <c r="D366" s="25">
        <v>0.41666666666666669</v>
      </c>
      <c r="E366" t="s">
        <v>1018</v>
      </c>
      <c r="F366" t="s">
        <v>1019</v>
      </c>
      <c r="H366">
        <v>50</v>
      </c>
      <c r="I366">
        <v>28.6</v>
      </c>
      <c r="J366">
        <v>21.4</v>
      </c>
      <c r="K366">
        <v>78.599999999999994</v>
      </c>
      <c r="L366">
        <v>50</v>
      </c>
      <c r="M366">
        <v>71.400000000000006</v>
      </c>
      <c r="N366">
        <v>27.6</v>
      </c>
      <c r="O366">
        <v>47.4</v>
      </c>
      <c r="P366">
        <v>25.1</v>
      </c>
      <c r="Q366">
        <v>63.8</v>
      </c>
      <c r="R366">
        <v>69.900000000000006</v>
      </c>
      <c r="S366">
        <v>42.4</v>
      </c>
      <c r="T366">
        <v>57.6</v>
      </c>
      <c r="U366">
        <v>63.8</v>
      </c>
      <c r="V366">
        <v>46.9</v>
      </c>
      <c r="W366">
        <v>53.1</v>
      </c>
      <c r="X366" t="str">
        <f>VLOOKUP(E366,'Transform table'!A:B,2,0)</f>
        <v>Elimai FC</v>
      </c>
      <c r="Y366" t="str">
        <f>VLOOKUP(F366,'Transform table'!A:B,2,0)</f>
        <v>Kaisar</v>
      </c>
      <c r="Z366" t="str">
        <f t="shared" si="5"/>
        <v>26/07/2026Elimai FCKaisar</v>
      </c>
      <c r="AA366" t="str">
        <f>VLOOKUP($Z366,'oddspedia-matches'!$A:$AD,AA$2,0)</f>
        <v>1 - 1</v>
      </c>
      <c r="AB366" t="str">
        <f>VLOOKUP($Z366,'oddspedia-matches'!$A:$AD,AB$2,0)</f>
        <v>Red</v>
      </c>
      <c r="AC366" t="str">
        <f>VLOOKUP($Z366,'oddspedia-matches'!$A:$AD,AC$2,0)</f>
        <v>Green</v>
      </c>
      <c r="AD366" t="str">
        <f>VLOOKUP($Z366,'oddspedia-matches'!$A:$AD,AD$2,0)</f>
        <v>Red</v>
      </c>
      <c r="AE366" t="str">
        <f>VLOOKUP($Z366,'oddspedia-matches'!$A:$AD,AE$2,0)</f>
        <v>Green</v>
      </c>
      <c r="AF366" t="str">
        <f>VLOOKUP($Z366,'oddspedia-matches'!$A:$AD,AF$2,0)</f>
        <v>Green</v>
      </c>
      <c r="AG366" t="str">
        <f>VLOOKUP($Z366,'oddspedia-matches'!$A:$AD,AG$2,0)</f>
        <v>Red</v>
      </c>
      <c r="AH366" t="str">
        <f>VLOOKUP($Z366,'oddspedia-matches'!$A:$AD,AH$2,0)</f>
        <v>Green</v>
      </c>
      <c r="AI366" t="str">
        <f>VLOOKUP($Z366,'oddspedia-matches'!$A:$AD,AI$2,0)</f>
        <v>Red</v>
      </c>
      <c r="AJ366" t="str">
        <f>VLOOKUP($Z366,'oddspedia-matches'!$A:$AD,AJ$2,0)</f>
        <v>Red</v>
      </c>
      <c r="AK366" t="str">
        <f>VLOOKUP($Z366,'oddspedia-matches'!$A:$AD,AK$2,0)</f>
        <v>Green</v>
      </c>
      <c r="AL366" t="str">
        <f>VLOOKUP($Z366,'oddspedia-matches'!$A:$AD,AL$2,0)</f>
        <v>Green</v>
      </c>
      <c r="AM366" t="str">
        <f>VLOOKUP($Z366,'oddspedia-matches'!$A:$AD,AM$2,0)</f>
        <v>Red</v>
      </c>
      <c r="AN366" t="str">
        <f>VLOOKUP($Z366,'oddspedia-matches'!$A:$AD,AN$2,0)</f>
        <v>Green</v>
      </c>
      <c r="AO366" t="str">
        <f>VLOOKUP($Z366,'oddspedia-matches'!$A:$AD,AO$2,0)</f>
        <v>Green</v>
      </c>
      <c r="AP366" t="str">
        <f>VLOOKUP($Z366,'oddspedia-matches'!$A:$AD,AP$2,0)</f>
        <v>Green</v>
      </c>
      <c r="AQ366" t="str">
        <f>VLOOKUP($Z366,'oddspedia-matches'!$A:$AD,AQ$2,0)</f>
        <v>Red</v>
      </c>
    </row>
    <row r="367" spans="2:43" x14ac:dyDescent="0.25">
      <c r="B367" t="s">
        <v>947</v>
      </c>
      <c r="C367" t="s">
        <v>930</v>
      </c>
      <c r="D367" s="25">
        <v>0.41666666666666669</v>
      </c>
      <c r="E367" t="s">
        <v>1020</v>
      </c>
      <c r="F367" t="s">
        <v>1021</v>
      </c>
      <c r="H367">
        <v>6.9</v>
      </c>
      <c r="I367">
        <v>47.3</v>
      </c>
      <c r="J367">
        <v>45.8</v>
      </c>
      <c r="K367">
        <v>54.2</v>
      </c>
      <c r="L367">
        <v>93.1</v>
      </c>
      <c r="M367">
        <v>52.7</v>
      </c>
      <c r="N367">
        <v>0</v>
      </c>
      <c r="O367">
        <v>82.8</v>
      </c>
      <c r="P367">
        <v>17.2</v>
      </c>
      <c r="Q367">
        <v>17.2</v>
      </c>
      <c r="R367">
        <v>24.4</v>
      </c>
      <c r="S367">
        <v>6.8</v>
      </c>
      <c r="T367">
        <v>93.2</v>
      </c>
      <c r="U367">
        <v>96.2</v>
      </c>
      <c r="V367">
        <v>8.6</v>
      </c>
      <c r="W367">
        <v>91.4</v>
      </c>
      <c r="X367" t="str">
        <f>VLOOKUP(E367,'Transform table'!A:B,2,0)</f>
        <v>FK Leningradets</v>
      </c>
      <c r="Y367" t="str">
        <f>VLOOKUP(F367,'Transform table'!A:B,2,0)</f>
        <v>Ural</v>
      </c>
      <c r="Z367" t="str">
        <f t="shared" si="5"/>
        <v>26/07/2026FK LeningradetsUral</v>
      </c>
      <c r="AA367" t="str">
        <f>VLOOKUP($Z367,'oddspedia-matches'!$A:$AD,AA$2,0)</f>
        <v>0 - 0</v>
      </c>
      <c r="AB367" t="str">
        <f>VLOOKUP($Z367,'oddspedia-matches'!$A:$AD,AB$2,0)</f>
        <v>Red</v>
      </c>
      <c r="AC367" t="str">
        <f>VLOOKUP($Z367,'oddspedia-matches'!$A:$AD,AC$2,0)</f>
        <v>Green</v>
      </c>
      <c r="AD367" t="str">
        <f>VLOOKUP($Z367,'oddspedia-matches'!$A:$AD,AD$2,0)</f>
        <v>Red</v>
      </c>
      <c r="AE367" t="str">
        <f>VLOOKUP($Z367,'oddspedia-matches'!$A:$AD,AE$2,0)</f>
        <v>Green</v>
      </c>
      <c r="AF367" t="str">
        <f>VLOOKUP($Z367,'oddspedia-matches'!$A:$AD,AF$2,0)</f>
        <v>Green</v>
      </c>
      <c r="AG367" t="str">
        <f>VLOOKUP($Z367,'oddspedia-matches'!$A:$AD,AG$2,0)</f>
        <v>Red</v>
      </c>
      <c r="AH367" t="str">
        <f>VLOOKUP($Z367,'oddspedia-matches'!$A:$AD,AH$2,0)</f>
        <v>Red</v>
      </c>
      <c r="AI367" t="str">
        <f>VLOOKUP($Z367,'oddspedia-matches'!$A:$AD,AI$2,0)</f>
        <v>Green</v>
      </c>
      <c r="AJ367" t="str">
        <f>VLOOKUP($Z367,'oddspedia-matches'!$A:$AD,AJ$2,0)</f>
        <v>Red</v>
      </c>
      <c r="AK367" t="str">
        <f>VLOOKUP($Z367,'oddspedia-matches'!$A:$AD,AK$2,0)</f>
        <v>Red</v>
      </c>
      <c r="AL367" t="str">
        <f>VLOOKUP($Z367,'oddspedia-matches'!$A:$AD,AL$2,0)</f>
        <v>Red</v>
      </c>
      <c r="AM367" t="str">
        <f>VLOOKUP($Z367,'oddspedia-matches'!$A:$AD,AM$2,0)</f>
        <v>Red</v>
      </c>
      <c r="AN367" t="str">
        <f>VLOOKUP($Z367,'oddspedia-matches'!$A:$AD,AN$2,0)</f>
        <v>Green</v>
      </c>
      <c r="AO367" t="str">
        <f>VLOOKUP($Z367,'oddspedia-matches'!$A:$AD,AO$2,0)</f>
        <v>Green</v>
      </c>
      <c r="AP367" t="str">
        <f>VLOOKUP($Z367,'oddspedia-matches'!$A:$AD,AP$2,0)</f>
        <v>Red</v>
      </c>
      <c r="AQ367" t="str">
        <f>VLOOKUP($Z367,'oddspedia-matches'!$A:$AD,AQ$2,0)</f>
        <v>Green</v>
      </c>
    </row>
    <row r="368" spans="2:43" x14ac:dyDescent="0.25">
      <c r="B368" t="s">
        <v>451</v>
      </c>
      <c r="C368" t="s">
        <v>930</v>
      </c>
      <c r="D368" s="25">
        <v>0.41666666666666669</v>
      </c>
      <c r="E368" t="s">
        <v>1022</v>
      </c>
      <c r="F368" t="s">
        <v>1023</v>
      </c>
      <c r="H368">
        <v>45.4</v>
      </c>
      <c r="I368">
        <v>26.9</v>
      </c>
      <c r="J368">
        <v>27.8</v>
      </c>
      <c r="K368">
        <v>72.2</v>
      </c>
      <c r="L368">
        <v>54.6</v>
      </c>
      <c r="M368">
        <v>73.099999999999994</v>
      </c>
      <c r="N368">
        <v>31.6</v>
      </c>
      <c r="O368">
        <v>42</v>
      </c>
      <c r="P368">
        <v>26.4</v>
      </c>
      <c r="Q368">
        <v>72</v>
      </c>
      <c r="R368">
        <v>80.5</v>
      </c>
      <c r="S368">
        <v>56.6</v>
      </c>
      <c r="T368">
        <v>43.4</v>
      </c>
      <c r="U368">
        <v>49.3</v>
      </c>
      <c r="V368">
        <v>59.9</v>
      </c>
      <c r="W368">
        <v>40.1</v>
      </c>
      <c r="X368" t="str">
        <f>VLOOKUP(E368,'Transform table'!A:B,2,0)</f>
        <v xml:space="preserve">Ljungskille </v>
      </c>
      <c r="Y368" t="str">
        <f>VLOOKUP(F368,'Transform table'!A:B,2,0)</f>
        <v>Sandvikens</v>
      </c>
      <c r="Z368" t="str">
        <f t="shared" si="5"/>
        <v>26/07/2026Ljungskille Sandvikens</v>
      </c>
      <c r="AA368" t="str">
        <f>VLOOKUP($Z368,'oddspedia-matches'!$A:$AD,AA$2,0)</f>
        <v>2 - 1</v>
      </c>
      <c r="AB368" t="str">
        <f>VLOOKUP($Z368,'oddspedia-matches'!$A:$AD,AB$2,0)</f>
        <v>Green</v>
      </c>
      <c r="AC368" t="str">
        <f>VLOOKUP($Z368,'oddspedia-matches'!$A:$AD,AC$2,0)</f>
        <v>Red</v>
      </c>
      <c r="AD368" t="str">
        <f>VLOOKUP($Z368,'oddspedia-matches'!$A:$AD,AD$2,0)</f>
        <v>Red</v>
      </c>
      <c r="AE368" t="str">
        <f>VLOOKUP($Z368,'oddspedia-matches'!$A:$AD,AE$2,0)</f>
        <v>Green</v>
      </c>
      <c r="AF368" t="str">
        <f>VLOOKUP($Z368,'oddspedia-matches'!$A:$AD,AF$2,0)</f>
        <v>Red</v>
      </c>
      <c r="AG368" t="str">
        <f>VLOOKUP($Z368,'oddspedia-matches'!$A:$AD,AG$2,0)</f>
        <v>Green</v>
      </c>
      <c r="AH368" t="str">
        <f>VLOOKUP($Z368,'oddspedia-matches'!$A:$AD,AH$2,0)</f>
        <v>Green</v>
      </c>
      <c r="AI368" t="str">
        <f>VLOOKUP($Z368,'oddspedia-matches'!$A:$AD,AI$2,0)</f>
        <v>Red</v>
      </c>
      <c r="AJ368" t="str">
        <f>VLOOKUP($Z368,'oddspedia-matches'!$A:$AD,AJ$2,0)</f>
        <v>Red</v>
      </c>
      <c r="AK368" t="str">
        <f>VLOOKUP($Z368,'oddspedia-matches'!$A:$AD,AK$2,0)</f>
        <v>Green</v>
      </c>
      <c r="AL368" t="str">
        <f>VLOOKUP($Z368,'oddspedia-matches'!$A:$AD,AL$2,0)</f>
        <v>Green</v>
      </c>
      <c r="AM368" t="str">
        <f>VLOOKUP($Z368,'oddspedia-matches'!$A:$AD,AM$2,0)</f>
        <v>Green</v>
      </c>
      <c r="AN368" t="str">
        <f>VLOOKUP($Z368,'oddspedia-matches'!$A:$AD,AN$2,0)</f>
        <v>Red</v>
      </c>
      <c r="AO368" t="str">
        <f>VLOOKUP($Z368,'oddspedia-matches'!$A:$AD,AO$2,0)</f>
        <v>Green</v>
      </c>
      <c r="AP368" t="str">
        <f>VLOOKUP($Z368,'oddspedia-matches'!$A:$AD,AP$2,0)</f>
        <v>Green</v>
      </c>
      <c r="AQ368" t="str">
        <f>VLOOKUP($Z368,'oddspedia-matches'!$A:$AD,AQ$2,0)</f>
        <v>Red</v>
      </c>
    </row>
    <row r="369" spans="2:43" x14ac:dyDescent="0.25">
      <c r="B369" t="s">
        <v>1024</v>
      </c>
      <c r="C369" t="s">
        <v>930</v>
      </c>
      <c r="D369" s="25">
        <v>0.44791666666666669</v>
      </c>
      <c r="E369" t="s">
        <v>1025</v>
      </c>
      <c r="F369" t="s">
        <v>1026</v>
      </c>
      <c r="H369">
        <v>0</v>
      </c>
      <c r="I369">
        <v>100</v>
      </c>
      <c r="J369">
        <v>0</v>
      </c>
      <c r="K369">
        <v>100</v>
      </c>
      <c r="L369">
        <v>100</v>
      </c>
      <c r="M369">
        <v>0</v>
      </c>
      <c r="N369">
        <v>0</v>
      </c>
      <c r="O369">
        <v>100</v>
      </c>
      <c r="P369">
        <v>0</v>
      </c>
      <c r="Q369">
        <v>0</v>
      </c>
      <c r="R369">
        <v>0</v>
      </c>
      <c r="S369">
        <v>0</v>
      </c>
      <c r="T369">
        <v>100</v>
      </c>
      <c r="U369">
        <v>100</v>
      </c>
      <c r="V369">
        <v>0</v>
      </c>
      <c r="W369">
        <v>100</v>
      </c>
      <c r="X369" t="str">
        <f>VLOOKUP(E369,'Transform table'!A:B,2,0)</f>
        <v>Vasas SC</v>
      </c>
      <c r="Y369" t="str">
        <f>VLOOKUP(F369,'Transform table'!A:B,2,0)</f>
        <v>Gyori ETO</v>
      </c>
      <c r="Z369" t="str">
        <f t="shared" si="5"/>
        <v>26/07/2026Vasas SCGyori ETO</v>
      </c>
      <c r="AA369" t="str">
        <f>VLOOKUP($Z369,'oddspedia-matches'!$A:$AD,AA$2,0)</f>
        <v>2 - 2</v>
      </c>
      <c r="AB369" t="str">
        <f>VLOOKUP($Z369,'oddspedia-matches'!$A:$AD,AB$2,0)</f>
        <v>Red</v>
      </c>
      <c r="AC369" t="str">
        <f>VLOOKUP($Z369,'oddspedia-matches'!$A:$AD,AC$2,0)</f>
        <v>Green</v>
      </c>
      <c r="AD369" t="str">
        <f>VLOOKUP($Z369,'oddspedia-matches'!$A:$AD,AD$2,0)</f>
        <v>Red</v>
      </c>
      <c r="AE369" t="str">
        <f>VLOOKUP($Z369,'oddspedia-matches'!$A:$AD,AE$2,0)</f>
        <v>Green</v>
      </c>
      <c r="AF369" t="str">
        <f>VLOOKUP($Z369,'oddspedia-matches'!$A:$AD,AF$2,0)</f>
        <v>Green</v>
      </c>
      <c r="AG369" t="str">
        <f>VLOOKUP($Z369,'oddspedia-matches'!$A:$AD,AG$2,0)</f>
        <v>Red</v>
      </c>
      <c r="AH369" t="str">
        <f>VLOOKUP($Z369,'oddspedia-matches'!$A:$AD,AH$2,0)</f>
        <v>Red</v>
      </c>
      <c r="AI369" t="str">
        <f>VLOOKUP($Z369,'oddspedia-matches'!$A:$AD,AI$2,0)</f>
        <v>Green</v>
      </c>
      <c r="AJ369" t="str">
        <f>VLOOKUP($Z369,'oddspedia-matches'!$A:$AD,AJ$2,0)</f>
        <v>Red</v>
      </c>
      <c r="AK369" t="str">
        <f>VLOOKUP($Z369,'oddspedia-matches'!$A:$AD,AK$2,0)</f>
        <v>Red</v>
      </c>
      <c r="AL369" t="str">
        <f>VLOOKUP($Z369,'oddspedia-matches'!$A:$AD,AL$2,0)</f>
        <v>Green</v>
      </c>
      <c r="AM369" t="str">
        <f>VLOOKUP($Z369,'oddspedia-matches'!$A:$AD,AM$2,0)</f>
        <v>Green</v>
      </c>
      <c r="AN369" t="str">
        <f>VLOOKUP($Z369,'oddspedia-matches'!$A:$AD,AN$2,0)</f>
        <v>Red</v>
      </c>
      <c r="AO369" t="str">
        <f>VLOOKUP($Z369,'oddspedia-matches'!$A:$AD,AO$2,0)</f>
        <v>Red</v>
      </c>
      <c r="AP369" t="str">
        <f>VLOOKUP($Z369,'oddspedia-matches'!$A:$AD,AP$2,0)</f>
        <v>Green</v>
      </c>
      <c r="AQ369" t="str">
        <f>VLOOKUP($Z369,'oddspedia-matches'!$A:$AD,AQ$2,0)</f>
        <v>Red</v>
      </c>
    </row>
    <row r="370" spans="2:43" x14ac:dyDescent="0.25">
      <c r="B370" t="s">
        <v>584</v>
      </c>
      <c r="C370" t="s">
        <v>930</v>
      </c>
      <c r="D370" s="25">
        <v>0.45833333333333331</v>
      </c>
      <c r="E370" t="s">
        <v>1027</v>
      </c>
      <c r="F370" t="s">
        <v>1028</v>
      </c>
      <c r="H370">
        <v>51.1</v>
      </c>
      <c r="I370">
        <v>28.2</v>
      </c>
      <c r="J370">
        <v>20.8</v>
      </c>
      <c r="K370">
        <v>79.2</v>
      </c>
      <c r="L370">
        <v>48.9</v>
      </c>
      <c r="M370">
        <v>71.8</v>
      </c>
      <c r="N370">
        <v>41.7</v>
      </c>
      <c r="O370">
        <v>44</v>
      </c>
      <c r="P370">
        <v>14.3</v>
      </c>
      <c r="Q370">
        <v>65.7</v>
      </c>
      <c r="R370">
        <v>70.7</v>
      </c>
      <c r="S370">
        <v>43.5</v>
      </c>
      <c r="T370">
        <v>56.5</v>
      </c>
      <c r="U370">
        <v>63</v>
      </c>
      <c r="V370">
        <v>47.3</v>
      </c>
      <c r="W370">
        <v>52.7</v>
      </c>
      <c r="X370" t="str">
        <f>VLOOKUP(E370,'Transform table'!A:B,2,0)</f>
        <v>Astana</v>
      </c>
      <c r="Y370" t="str">
        <f>VLOOKUP(F370,'Transform table'!A:B,2,0)</f>
        <v>Altay Semey</v>
      </c>
      <c r="Z370" t="str">
        <f t="shared" si="5"/>
        <v>26/07/2026AstanaAltay Semey</v>
      </c>
      <c r="AA370" t="str">
        <f>VLOOKUP($Z370,'oddspedia-matches'!$A:$AD,AA$2,0)</f>
        <v>4 - 1</v>
      </c>
      <c r="AB370" t="str">
        <f>VLOOKUP($Z370,'oddspedia-matches'!$A:$AD,AB$2,0)</f>
        <v>Green</v>
      </c>
      <c r="AC370" t="str">
        <f>VLOOKUP($Z370,'oddspedia-matches'!$A:$AD,AC$2,0)</f>
        <v>Red</v>
      </c>
      <c r="AD370" t="str">
        <f>VLOOKUP($Z370,'oddspedia-matches'!$A:$AD,AD$2,0)</f>
        <v>Red</v>
      </c>
      <c r="AE370" t="str">
        <f>VLOOKUP($Z370,'oddspedia-matches'!$A:$AD,AE$2,0)</f>
        <v>Green</v>
      </c>
      <c r="AF370" t="str">
        <f>VLOOKUP($Z370,'oddspedia-matches'!$A:$AD,AF$2,0)</f>
        <v>Red</v>
      </c>
      <c r="AG370" t="str">
        <f>VLOOKUP($Z370,'oddspedia-matches'!$A:$AD,AG$2,0)</f>
        <v>Green</v>
      </c>
      <c r="AH370" t="str">
        <f>VLOOKUP($Z370,'oddspedia-matches'!$A:$AD,AH$2,0)</f>
        <v>Green</v>
      </c>
      <c r="AI370" t="str">
        <f>VLOOKUP($Z370,'oddspedia-matches'!$A:$AD,AI$2,0)</f>
        <v>Red</v>
      </c>
      <c r="AJ370" t="str">
        <f>VLOOKUP($Z370,'oddspedia-matches'!$A:$AD,AJ$2,0)</f>
        <v>Red</v>
      </c>
      <c r="AK370" t="str">
        <f>VLOOKUP($Z370,'oddspedia-matches'!$A:$AD,AK$2,0)</f>
        <v>Green</v>
      </c>
      <c r="AL370" t="str">
        <f>VLOOKUP($Z370,'oddspedia-matches'!$A:$AD,AL$2,0)</f>
        <v>Green</v>
      </c>
      <c r="AM370" t="str">
        <f>VLOOKUP($Z370,'oddspedia-matches'!$A:$AD,AM$2,0)</f>
        <v>Green</v>
      </c>
      <c r="AN370" t="str">
        <f>VLOOKUP($Z370,'oddspedia-matches'!$A:$AD,AN$2,0)</f>
        <v>Red</v>
      </c>
      <c r="AO370" t="str">
        <f>VLOOKUP($Z370,'oddspedia-matches'!$A:$AD,AO$2,0)</f>
        <v>Red</v>
      </c>
      <c r="AP370" t="str">
        <f>VLOOKUP($Z370,'oddspedia-matches'!$A:$AD,AP$2,0)</f>
        <v>Green</v>
      </c>
      <c r="AQ370" t="str">
        <f>VLOOKUP($Z370,'oddspedia-matches'!$A:$AD,AQ$2,0)</f>
        <v>Red</v>
      </c>
    </row>
    <row r="371" spans="2:43" x14ac:dyDescent="0.25">
      <c r="B371" t="s">
        <v>584</v>
      </c>
      <c r="C371" t="s">
        <v>930</v>
      </c>
      <c r="D371" s="25">
        <v>0.45833333333333331</v>
      </c>
      <c r="E371" t="s">
        <v>1029</v>
      </c>
      <c r="F371" t="s">
        <v>1030</v>
      </c>
      <c r="H371">
        <v>46.4</v>
      </c>
      <c r="I371">
        <v>28.1</v>
      </c>
      <c r="J371">
        <v>25.5</v>
      </c>
      <c r="K371">
        <v>74.5</v>
      </c>
      <c r="L371">
        <v>53.6</v>
      </c>
      <c r="M371">
        <v>71.900000000000006</v>
      </c>
      <c r="N371">
        <v>39.6</v>
      </c>
      <c r="O371">
        <v>42.7</v>
      </c>
      <c r="P371">
        <v>17.7</v>
      </c>
      <c r="Q371">
        <v>68.8</v>
      </c>
      <c r="R371">
        <v>74.7</v>
      </c>
      <c r="S371">
        <v>48.5</v>
      </c>
      <c r="T371">
        <v>51.5</v>
      </c>
      <c r="U371">
        <v>57.5</v>
      </c>
      <c r="V371">
        <v>53.1</v>
      </c>
      <c r="W371">
        <v>46.9</v>
      </c>
      <c r="X371" t="str">
        <f>VLOOKUP(E371,'Transform table'!A:B,2,0)</f>
        <v>Kairat</v>
      </c>
      <c r="Y371" t="str">
        <f>VLOOKUP(F371,'Transform table'!A:B,2,0)</f>
        <v>FC Ordabasy</v>
      </c>
      <c r="Z371" t="str">
        <f t="shared" si="5"/>
        <v>26/07/2026KairatFC Ordabasy</v>
      </c>
      <c r="AA371" t="str">
        <f>VLOOKUP($Z371,'oddspedia-matches'!$A:$AD,AA$2,0)</f>
        <v>2 - 1</v>
      </c>
      <c r="AB371" t="str">
        <f>VLOOKUP($Z371,'oddspedia-matches'!$A:$AD,AB$2,0)</f>
        <v>Green</v>
      </c>
      <c r="AC371" t="str">
        <f>VLOOKUP($Z371,'oddspedia-matches'!$A:$AD,AC$2,0)</f>
        <v>Red</v>
      </c>
      <c r="AD371" t="str">
        <f>VLOOKUP($Z371,'oddspedia-matches'!$A:$AD,AD$2,0)</f>
        <v>Red</v>
      </c>
      <c r="AE371" t="str">
        <f>VLOOKUP($Z371,'oddspedia-matches'!$A:$AD,AE$2,0)</f>
        <v>Green</v>
      </c>
      <c r="AF371" t="str">
        <f>VLOOKUP($Z371,'oddspedia-matches'!$A:$AD,AF$2,0)</f>
        <v>Red</v>
      </c>
      <c r="AG371" t="str">
        <f>VLOOKUP($Z371,'oddspedia-matches'!$A:$AD,AG$2,0)</f>
        <v>Green</v>
      </c>
      <c r="AH371" t="str">
        <f>VLOOKUP($Z371,'oddspedia-matches'!$A:$AD,AH$2,0)</f>
        <v>Green</v>
      </c>
      <c r="AI371" t="str">
        <f>VLOOKUP($Z371,'oddspedia-matches'!$A:$AD,AI$2,0)</f>
        <v>Red</v>
      </c>
      <c r="AJ371" t="str">
        <f>VLOOKUP($Z371,'oddspedia-matches'!$A:$AD,AJ$2,0)</f>
        <v>Red</v>
      </c>
      <c r="AK371" t="str">
        <f>VLOOKUP($Z371,'oddspedia-matches'!$A:$AD,AK$2,0)</f>
        <v>Green</v>
      </c>
      <c r="AL371" t="str">
        <f>VLOOKUP($Z371,'oddspedia-matches'!$A:$AD,AL$2,0)</f>
        <v>Green</v>
      </c>
      <c r="AM371" t="str">
        <f>VLOOKUP($Z371,'oddspedia-matches'!$A:$AD,AM$2,0)</f>
        <v>Green</v>
      </c>
      <c r="AN371" t="str">
        <f>VLOOKUP($Z371,'oddspedia-matches'!$A:$AD,AN$2,0)</f>
        <v>Red</v>
      </c>
      <c r="AO371" t="str">
        <f>VLOOKUP($Z371,'oddspedia-matches'!$A:$AD,AO$2,0)</f>
        <v>Green</v>
      </c>
      <c r="AP371" t="str">
        <f>VLOOKUP($Z371,'oddspedia-matches'!$A:$AD,AP$2,0)</f>
        <v>Green</v>
      </c>
      <c r="AQ371" t="str">
        <f>VLOOKUP($Z371,'oddspedia-matches'!$A:$AD,AQ$2,0)</f>
        <v>Red</v>
      </c>
    </row>
    <row r="372" spans="2:43" x14ac:dyDescent="0.25">
      <c r="B372" t="s">
        <v>982</v>
      </c>
      <c r="C372" t="s">
        <v>930</v>
      </c>
      <c r="D372" s="25">
        <v>0.45833333333333331</v>
      </c>
      <c r="E372" t="s">
        <v>1031</v>
      </c>
      <c r="F372" t="s">
        <v>1032</v>
      </c>
      <c r="H372">
        <v>0</v>
      </c>
      <c r="I372">
        <v>100</v>
      </c>
      <c r="J372">
        <v>0</v>
      </c>
      <c r="K372">
        <v>100</v>
      </c>
      <c r="L372">
        <v>100</v>
      </c>
      <c r="M372">
        <v>0</v>
      </c>
      <c r="N372">
        <v>0</v>
      </c>
      <c r="O372">
        <v>100</v>
      </c>
      <c r="P372">
        <v>0</v>
      </c>
      <c r="Q372">
        <v>0</v>
      </c>
      <c r="R372">
        <v>0</v>
      </c>
      <c r="S372">
        <v>0</v>
      </c>
      <c r="T372">
        <v>100</v>
      </c>
      <c r="U372">
        <v>100</v>
      </c>
      <c r="V372">
        <v>0</v>
      </c>
      <c r="W372">
        <v>100</v>
      </c>
      <c r="X372" t="str">
        <f>VLOOKUP(E372,'Transform table'!A:B,2,0)</f>
        <v>Copenhagen</v>
      </c>
      <c r="Y372" t="str">
        <f>VLOOKUP(F372,'Transform table'!A:B,2,0)</f>
        <v>Lyngby</v>
      </c>
      <c r="Z372" t="str">
        <f t="shared" si="5"/>
        <v>26/07/2026CopenhagenLyngby</v>
      </c>
      <c r="AA372" t="str">
        <f>VLOOKUP($Z372,'oddspedia-matches'!$A:$AD,AA$2,0)</f>
        <v>3 - 2</v>
      </c>
      <c r="AB372" t="str">
        <f>VLOOKUP($Z372,'oddspedia-matches'!$A:$AD,AB$2,0)</f>
        <v>Green</v>
      </c>
      <c r="AC372" t="str">
        <f>VLOOKUP($Z372,'oddspedia-matches'!$A:$AD,AC$2,0)</f>
        <v>Red</v>
      </c>
      <c r="AD372" t="str">
        <f>VLOOKUP($Z372,'oddspedia-matches'!$A:$AD,AD$2,0)</f>
        <v>Red</v>
      </c>
      <c r="AE372" t="str">
        <f>VLOOKUP($Z372,'oddspedia-matches'!$A:$AD,AE$2,0)</f>
        <v>Green</v>
      </c>
      <c r="AF372" t="str">
        <f>VLOOKUP($Z372,'oddspedia-matches'!$A:$AD,AF$2,0)</f>
        <v>Red</v>
      </c>
      <c r="AG372" t="str">
        <f>VLOOKUP($Z372,'oddspedia-matches'!$A:$AD,AG$2,0)</f>
        <v>Green</v>
      </c>
      <c r="AH372" t="str">
        <f>VLOOKUP($Z372,'oddspedia-matches'!$A:$AD,AH$2,0)</f>
        <v>Red</v>
      </c>
      <c r="AI372" t="str">
        <f>VLOOKUP($Z372,'oddspedia-matches'!$A:$AD,AI$2,0)</f>
        <v>Red</v>
      </c>
      <c r="AJ372" t="str">
        <f>VLOOKUP($Z372,'oddspedia-matches'!$A:$AD,AJ$2,0)</f>
        <v>Green</v>
      </c>
      <c r="AK372" t="str">
        <f>VLOOKUP($Z372,'oddspedia-matches'!$A:$AD,AK$2,0)</f>
        <v>Green</v>
      </c>
      <c r="AL372" t="str">
        <f>VLOOKUP($Z372,'oddspedia-matches'!$A:$AD,AL$2,0)</f>
        <v>Green</v>
      </c>
      <c r="AM372" t="str">
        <f>VLOOKUP($Z372,'oddspedia-matches'!$A:$AD,AM$2,0)</f>
        <v>Green</v>
      </c>
      <c r="AN372" t="str">
        <f>VLOOKUP($Z372,'oddspedia-matches'!$A:$AD,AN$2,0)</f>
        <v>Red</v>
      </c>
      <c r="AO372" t="str">
        <f>VLOOKUP($Z372,'oddspedia-matches'!$A:$AD,AO$2,0)</f>
        <v>Red</v>
      </c>
      <c r="AP372" t="str">
        <f>VLOOKUP($Z372,'oddspedia-matches'!$A:$AD,AP$2,0)</f>
        <v>Green</v>
      </c>
      <c r="AQ372" t="str">
        <f>VLOOKUP($Z372,'oddspedia-matches'!$A:$AD,AQ$2,0)</f>
        <v>Red</v>
      </c>
    </row>
    <row r="373" spans="2:43" x14ac:dyDescent="0.25">
      <c r="B373" t="s">
        <v>1033</v>
      </c>
      <c r="C373" t="s">
        <v>930</v>
      </c>
      <c r="D373" s="25">
        <v>0.45833333333333331</v>
      </c>
      <c r="E373" t="s">
        <v>1034</v>
      </c>
      <c r="F373" t="s">
        <v>1035</v>
      </c>
      <c r="H373">
        <v>57.9</v>
      </c>
      <c r="I373">
        <v>26.5</v>
      </c>
      <c r="J373">
        <v>15.6</v>
      </c>
      <c r="K373">
        <v>84.4</v>
      </c>
      <c r="L373">
        <v>42.1</v>
      </c>
      <c r="M373">
        <v>73.5</v>
      </c>
      <c r="N373">
        <v>30.5</v>
      </c>
      <c r="O373">
        <v>34.9</v>
      </c>
      <c r="P373">
        <v>34.700000000000003</v>
      </c>
      <c r="Q373">
        <v>83.3</v>
      </c>
      <c r="R373">
        <v>95.8</v>
      </c>
      <c r="S373">
        <v>86</v>
      </c>
      <c r="T373">
        <v>14</v>
      </c>
      <c r="U373">
        <v>19</v>
      </c>
      <c r="V373">
        <v>79.5</v>
      </c>
      <c r="W373">
        <v>20.5</v>
      </c>
      <c r="X373" t="str">
        <f>VLOOKUP(E373,'Transform table'!A:B,2,0)</f>
        <v>St. Mirren</v>
      </c>
      <c r="Y373" t="str">
        <f>VLOOKUP(F373,'Transform table'!A:B,2,0)</f>
        <v>Dunfermline Athletic</v>
      </c>
      <c r="Z373" t="str">
        <f t="shared" si="5"/>
        <v>26/07/2026St. MirrenDunfermline Athletic</v>
      </c>
      <c r="AA373" t="str">
        <f>VLOOKUP($Z373,'oddspedia-matches'!$A:$AD,AA$2,0)</f>
        <v>0 - 1</v>
      </c>
      <c r="AB373" t="str">
        <f>VLOOKUP($Z373,'oddspedia-matches'!$A:$AD,AB$2,0)</f>
        <v>Red</v>
      </c>
      <c r="AC373" t="str">
        <f>VLOOKUP($Z373,'oddspedia-matches'!$A:$AD,AC$2,0)</f>
        <v>Red</v>
      </c>
      <c r="AD373" t="str">
        <f>VLOOKUP($Z373,'oddspedia-matches'!$A:$AD,AD$2,0)</f>
        <v>Green</v>
      </c>
      <c r="AE373" t="str">
        <f>VLOOKUP($Z373,'oddspedia-matches'!$A:$AD,AE$2,0)</f>
        <v>Red</v>
      </c>
      <c r="AF373" t="str">
        <f>VLOOKUP($Z373,'oddspedia-matches'!$A:$AD,AF$2,0)</f>
        <v>Green</v>
      </c>
      <c r="AG373" t="str">
        <f>VLOOKUP($Z373,'oddspedia-matches'!$A:$AD,AG$2,0)</f>
        <v>Green</v>
      </c>
      <c r="AH373" t="str">
        <f>VLOOKUP($Z373,'oddspedia-matches'!$A:$AD,AH$2,0)</f>
        <v>Red</v>
      </c>
      <c r="AI373" t="str">
        <f>VLOOKUP($Z373,'oddspedia-matches'!$A:$AD,AI$2,0)</f>
        <v>Green</v>
      </c>
      <c r="AJ373" t="str">
        <f>VLOOKUP($Z373,'oddspedia-matches'!$A:$AD,AJ$2,0)</f>
        <v>Red</v>
      </c>
      <c r="AK373" t="str">
        <f>VLOOKUP($Z373,'oddspedia-matches'!$A:$AD,AK$2,0)</f>
        <v>Red</v>
      </c>
      <c r="AL373" t="str">
        <f>VLOOKUP($Z373,'oddspedia-matches'!$A:$AD,AL$2,0)</f>
        <v>Red</v>
      </c>
      <c r="AM373" t="str">
        <f>VLOOKUP($Z373,'oddspedia-matches'!$A:$AD,AM$2,0)</f>
        <v>Red</v>
      </c>
      <c r="AN373" t="str">
        <f>VLOOKUP($Z373,'oddspedia-matches'!$A:$AD,AN$2,0)</f>
        <v>Green</v>
      </c>
      <c r="AO373" t="str">
        <f>VLOOKUP($Z373,'oddspedia-matches'!$A:$AD,AO$2,0)</f>
        <v>Green</v>
      </c>
      <c r="AP373" t="str">
        <f>VLOOKUP($Z373,'oddspedia-matches'!$A:$AD,AP$2,0)</f>
        <v>Red</v>
      </c>
      <c r="AQ373" t="str">
        <f>VLOOKUP($Z373,'oddspedia-matches'!$A:$AD,AQ$2,0)</f>
        <v>Green</v>
      </c>
    </row>
    <row r="374" spans="2:43" x14ac:dyDescent="0.25">
      <c r="B374" t="s">
        <v>474</v>
      </c>
      <c r="C374" t="s">
        <v>930</v>
      </c>
      <c r="D374" s="25">
        <v>0.45833333333333331</v>
      </c>
      <c r="E374" t="s">
        <v>1036</v>
      </c>
      <c r="F374" t="s">
        <v>243</v>
      </c>
      <c r="H374">
        <v>49.7</v>
      </c>
      <c r="I374">
        <v>27</v>
      </c>
      <c r="J374">
        <v>23.3</v>
      </c>
      <c r="K374">
        <v>76.7</v>
      </c>
      <c r="L374">
        <v>50.3</v>
      </c>
      <c r="M374">
        <v>73</v>
      </c>
      <c r="N374">
        <v>35.200000000000003</v>
      </c>
      <c r="O374">
        <v>43.1</v>
      </c>
      <c r="P374">
        <v>21.7</v>
      </c>
      <c r="Q374">
        <v>69.5</v>
      </c>
      <c r="R374">
        <v>76.8</v>
      </c>
      <c r="S374">
        <v>51.3</v>
      </c>
      <c r="T374">
        <v>48.7</v>
      </c>
      <c r="U374">
        <v>55</v>
      </c>
      <c r="V374">
        <v>54.4</v>
      </c>
      <c r="W374">
        <v>45.6</v>
      </c>
      <c r="X374" t="str">
        <f>VLOOKUP(E374,'Transform table'!A:B,2,0)</f>
        <v>HJK Helsinki</v>
      </c>
      <c r="Y374" t="str">
        <f>VLOOKUP(F374,'Transform table'!A:B,2,0)</f>
        <v>Turku PS</v>
      </c>
      <c r="Z374" t="str">
        <f t="shared" si="5"/>
        <v>26/07/2026HJK HelsinkiTurku PS</v>
      </c>
      <c r="AA374" t="str">
        <f>VLOOKUP($Z374,'oddspedia-matches'!$A:$AD,AA$2,0)</f>
        <v>1 - 0</v>
      </c>
      <c r="AB374" t="str">
        <f>VLOOKUP($Z374,'oddspedia-matches'!$A:$AD,AB$2,0)</f>
        <v>Green</v>
      </c>
      <c r="AC374" t="str">
        <f>VLOOKUP($Z374,'oddspedia-matches'!$A:$AD,AC$2,0)</f>
        <v>Red</v>
      </c>
      <c r="AD374" t="str">
        <f>VLOOKUP($Z374,'oddspedia-matches'!$A:$AD,AD$2,0)</f>
        <v>Red</v>
      </c>
      <c r="AE374" t="str">
        <f>VLOOKUP($Z374,'oddspedia-matches'!$A:$AD,AE$2,0)</f>
        <v>Green</v>
      </c>
      <c r="AF374" t="str">
        <f>VLOOKUP($Z374,'oddspedia-matches'!$A:$AD,AF$2,0)</f>
        <v>Red</v>
      </c>
      <c r="AG374" t="str">
        <f>VLOOKUP($Z374,'oddspedia-matches'!$A:$AD,AG$2,0)</f>
        <v>Green</v>
      </c>
      <c r="AH374" t="str">
        <f>VLOOKUP($Z374,'oddspedia-matches'!$A:$AD,AH$2,0)</f>
        <v>Green</v>
      </c>
      <c r="AI374" t="str">
        <f>VLOOKUP($Z374,'oddspedia-matches'!$A:$AD,AI$2,0)</f>
        <v>Red</v>
      </c>
      <c r="AJ374" t="str">
        <f>VLOOKUP($Z374,'oddspedia-matches'!$A:$AD,AJ$2,0)</f>
        <v>Red</v>
      </c>
      <c r="AK374" t="str">
        <f>VLOOKUP($Z374,'oddspedia-matches'!$A:$AD,AK$2,0)</f>
        <v>Green</v>
      </c>
      <c r="AL374" t="str">
        <f>VLOOKUP($Z374,'oddspedia-matches'!$A:$AD,AL$2,0)</f>
        <v>Red</v>
      </c>
      <c r="AM374" t="str">
        <f>VLOOKUP($Z374,'oddspedia-matches'!$A:$AD,AM$2,0)</f>
        <v>Red</v>
      </c>
      <c r="AN374" t="str">
        <f>VLOOKUP($Z374,'oddspedia-matches'!$A:$AD,AN$2,0)</f>
        <v>Green</v>
      </c>
      <c r="AO374" t="str">
        <f>VLOOKUP($Z374,'oddspedia-matches'!$A:$AD,AO$2,0)</f>
        <v>Green</v>
      </c>
      <c r="AP374" t="str">
        <f>VLOOKUP($Z374,'oddspedia-matches'!$A:$AD,AP$2,0)</f>
        <v>Red</v>
      </c>
      <c r="AQ374" t="str">
        <f>VLOOKUP($Z374,'oddspedia-matches'!$A:$AD,AQ$2,0)</f>
        <v>Green</v>
      </c>
    </row>
    <row r="375" spans="2:43" x14ac:dyDescent="0.25">
      <c r="B375" t="s">
        <v>965</v>
      </c>
      <c r="C375" t="s">
        <v>930</v>
      </c>
      <c r="D375" s="25">
        <v>0.45833333333333331</v>
      </c>
      <c r="E375" t="s">
        <v>1037</v>
      </c>
      <c r="F375" t="s">
        <v>1038</v>
      </c>
      <c r="H375">
        <v>0</v>
      </c>
      <c r="I375">
        <v>100</v>
      </c>
      <c r="J375">
        <v>0</v>
      </c>
      <c r="K375">
        <v>100</v>
      </c>
      <c r="L375">
        <v>100</v>
      </c>
      <c r="M375">
        <v>0</v>
      </c>
      <c r="N375">
        <v>0</v>
      </c>
      <c r="O375">
        <v>100</v>
      </c>
      <c r="P375">
        <v>0</v>
      </c>
      <c r="Q375">
        <v>0</v>
      </c>
      <c r="R375">
        <v>0</v>
      </c>
      <c r="S375">
        <v>0</v>
      </c>
      <c r="T375">
        <v>100</v>
      </c>
      <c r="U375">
        <v>100</v>
      </c>
      <c r="V375">
        <v>0</v>
      </c>
      <c r="W375">
        <v>100</v>
      </c>
      <c r="X375" t="e">
        <f>VLOOKUP(E375,'Transform table'!A:B,2,0)</f>
        <v>#N/A</v>
      </c>
      <c r="Y375" t="e">
        <f>VLOOKUP(F375,'Transform table'!A:B,2,0)</f>
        <v>#N/A</v>
      </c>
      <c r="Z375" t="e">
        <f t="shared" si="5"/>
        <v>#N/A</v>
      </c>
      <c r="AA375" t="e">
        <f>VLOOKUP($Z375,'oddspedia-matches'!$A:$AD,AA$2,0)</f>
        <v>#N/A</v>
      </c>
      <c r="AB375" t="e">
        <f>VLOOKUP($Z375,'oddspedia-matches'!$A:$AD,AB$2,0)</f>
        <v>#N/A</v>
      </c>
      <c r="AC375" t="e">
        <f>VLOOKUP($Z375,'oddspedia-matches'!$A:$AD,AC$2,0)</f>
        <v>#N/A</v>
      </c>
      <c r="AD375" t="e">
        <f>VLOOKUP($Z375,'oddspedia-matches'!$A:$AD,AD$2,0)</f>
        <v>#N/A</v>
      </c>
      <c r="AE375" t="e">
        <f>VLOOKUP($Z375,'oddspedia-matches'!$A:$AD,AE$2,0)</f>
        <v>#N/A</v>
      </c>
      <c r="AF375" t="e">
        <f>VLOOKUP($Z375,'oddspedia-matches'!$A:$AD,AF$2,0)</f>
        <v>#N/A</v>
      </c>
      <c r="AG375" t="e">
        <f>VLOOKUP($Z375,'oddspedia-matches'!$A:$AD,AG$2,0)</f>
        <v>#N/A</v>
      </c>
      <c r="AH375" t="e">
        <f>VLOOKUP($Z375,'oddspedia-matches'!$A:$AD,AH$2,0)</f>
        <v>#N/A</v>
      </c>
      <c r="AI375" t="e">
        <f>VLOOKUP($Z375,'oddspedia-matches'!$A:$AD,AI$2,0)</f>
        <v>#N/A</v>
      </c>
      <c r="AJ375" t="e">
        <f>VLOOKUP($Z375,'oddspedia-matches'!$A:$AD,AJ$2,0)</f>
        <v>#N/A</v>
      </c>
      <c r="AK375" t="e">
        <f>VLOOKUP($Z375,'oddspedia-matches'!$A:$AD,AK$2,0)</f>
        <v>#N/A</v>
      </c>
      <c r="AL375" t="e">
        <f>VLOOKUP($Z375,'oddspedia-matches'!$A:$AD,AL$2,0)</f>
        <v>#N/A</v>
      </c>
      <c r="AM375" t="e">
        <f>VLOOKUP($Z375,'oddspedia-matches'!$A:$AD,AM$2,0)</f>
        <v>#N/A</v>
      </c>
      <c r="AN375" t="e">
        <f>VLOOKUP($Z375,'oddspedia-matches'!$A:$AD,AN$2,0)</f>
        <v>#N/A</v>
      </c>
      <c r="AO375" t="e">
        <f>VLOOKUP($Z375,'oddspedia-matches'!$A:$AD,AO$2,0)</f>
        <v>#N/A</v>
      </c>
      <c r="AP375" t="e">
        <f>VLOOKUP($Z375,'oddspedia-matches'!$A:$AD,AP$2,0)</f>
        <v>#N/A</v>
      </c>
      <c r="AQ375" t="e">
        <f>VLOOKUP($Z375,'oddspedia-matches'!$A:$AD,AQ$2,0)</f>
        <v>#N/A</v>
      </c>
    </row>
    <row r="376" spans="2:43" x14ac:dyDescent="0.25">
      <c r="B376" t="s">
        <v>947</v>
      </c>
      <c r="C376" t="s">
        <v>930</v>
      </c>
      <c r="D376" s="25">
        <v>0.45833333333333331</v>
      </c>
      <c r="E376" t="s">
        <v>1039</v>
      </c>
      <c r="F376" t="s">
        <v>1040</v>
      </c>
      <c r="H376">
        <v>54.1</v>
      </c>
      <c r="I376">
        <v>29.6</v>
      </c>
      <c r="J376">
        <v>16.399999999999999</v>
      </c>
      <c r="K376">
        <v>83.6</v>
      </c>
      <c r="L376">
        <v>45.9</v>
      </c>
      <c r="M376">
        <v>70.400000000000006</v>
      </c>
      <c r="N376">
        <v>36.299999999999997</v>
      </c>
      <c r="O376">
        <v>58.1</v>
      </c>
      <c r="P376">
        <v>5.6</v>
      </c>
      <c r="Q376">
        <v>44.9</v>
      </c>
      <c r="R376">
        <v>61.5</v>
      </c>
      <c r="S376">
        <v>33.299999999999997</v>
      </c>
      <c r="T376">
        <v>66.7</v>
      </c>
      <c r="U376">
        <v>73.3</v>
      </c>
      <c r="V376">
        <v>36.700000000000003</v>
      </c>
      <c r="W376">
        <v>63.3</v>
      </c>
      <c r="X376" t="str">
        <f>VLOOKUP(E376,'Transform table'!A:B,2,0)</f>
        <v>Torpedo Moscow</v>
      </c>
      <c r="Y376" t="str">
        <f>VLOOKUP(F376,'Transform table'!A:B,2,0)</f>
        <v>Shinnik Yaroslavl</v>
      </c>
      <c r="Z376" t="str">
        <f t="shared" si="5"/>
        <v>26/07/2026Torpedo MoscowShinnik Yaroslavl</v>
      </c>
      <c r="AA376" t="str">
        <f>VLOOKUP($Z376,'oddspedia-matches'!$A:$AD,AA$2,0)</f>
        <v>1 - 1</v>
      </c>
      <c r="AB376" t="str">
        <f>VLOOKUP($Z376,'oddspedia-matches'!$A:$AD,AB$2,0)</f>
        <v>Red</v>
      </c>
      <c r="AC376" t="str">
        <f>VLOOKUP($Z376,'oddspedia-matches'!$A:$AD,AC$2,0)</f>
        <v>Green</v>
      </c>
      <c r="AD376" t="str">
        <f>VLOOKUP($Z376,'oddspedia-matches'!$A:$AD,AD$2,0)</f>
        <v>Red</v>
      </c>
      <c r="AE376" t="str">
        <f>VLOOKUP($Z376,'oddspedia-matches'!$A:$AD,AE$2,0)</f>
        <v>Green</v>
      </c>
      <c r="AF376" t="str">
        <f>VLOOKUP($Z376,'oddspedia-matches'!$A:$AD,AF$2,0)</f>
        <v>Green</v>
      </c>
      <c r="AG376" t="str">
        <f>VLOOKUP($Z376,'oddspedia-matches'!$A:$AD,AG$2,0)</f>
        <v>Red</v>
      </c>
      <c r="AH376" t="str">
        <f>VLOOKUP($Z376,'oddspedia-matches'!$A:$AD,AH$2,0)</f>
        <v>Red</v>
      </c>
      <c r="AI376" t="str">
        <f>VLOOKUP($Z376,'oddspedia-matches'!$A:$AD,AI$2,0)</f>
        <v>Red</v>
      </c>
      <c r="AJ376" t="str">
        <f>VLOOKUP($Z376,'oddspedia-matches'!$A:$AD,AJ$2,0)</f>
        <v>Green</v>
      </c>
      <c r="AK376" t="str">
        <f>VLOOKUP($Z376,'oddspedia-matches'!$A:$AD,AK$2,0)</f>
        <v>Green</v>
      </c>
      <c r="AL376" t="str">
        <f>VLOOKUP($Z376,'oddspedia-matches'!$A:$AD,AL$2,0)</f>
        <v>Green</v>
      </c>
      <c r="AM376" t="str">
        <f>VLOOKUP($Z376,'oddspedia-matches'!$A:$AD,AM$2,0)</f>
        <v>Red</v>
      </c>
      <c r="AN376" t="str">
        <f>VLOOKUP($Z376,'oddspedia-matches'!$A:$AD,AN$2,0)</f>
        <v>Green</v>
      </c>
      <c r="AO376" t="str">
        <f>VLOOKUP($Z376,'oddspedia-matches'!$A:$AD,AO$2,0)</f>
        <v>Green</v>
      </c>
      <c r="AP376" t="str">
        <f>VLOOKUP($Z376,'oddspedia-matches'!$A:$AD,AP$2,0)</f>
        <v>Green</v>
      </c>
      <c r="AQ376" t="str">
        <f>VLOOKUP($Z376,'oddspedia-matches'!$A:$AD,AQ$2,0)</f>
        <v>Red</v>
      </c>
    </row>
    <row r="377" spans="2:43" x14ac:dyDescent="0.25">
      <c r="B377" t="s">
        <v>486</v>
      </c>
      <c r="C377" t="s">
        <v>930</v>
      </c>
      <c r="D377" s="25">
        <v>0.45833333333333331</v>
      </c>
      <c r="E377" t="s">
        <v>1041</v>
      </c>
      <c r="F377" t="s">
        <v>1042</v>
      </c>
      <c r="H377">
        <v>54</v>
      </c>
      <c r="I377">
        <v>28.3</v>
      </c>
      <c r="J377">
        <v>17.7</v>
      </c>
      <c r="K377">
        <v>82.3</v>
      </c>
      <c r="L377">
        <v>46</v>
      </c>
      <c r="M377">
        <v>71.7</v>
      </c>
      <c r="N377">
        <v>38.200000000000003</v>
      </c>
      <c r="O377">
        <v>48.5</v>
      </c>
      <c r="P377">
        <v>13.4</v>
      </c>
      <c r="Q377">
        <v>59.6</v>
      </c>
      <c r="R377">
        <v>66.8</v>
      </c>
      <c r="S377">
        <v>39</v>
      </c>
      <c r="T377">
        <v>61</v>
      </c>
      <c r="U377">
        <v>67.8</v>
      </c>
      <c r="V377">
        <v>42.1</v>
      </c>
      <c r="W377">
        <v>57.9</v>
      </c>
      <c r="X377" t="str">
        <f>VLOOKUP(E377,'Transform table'!A:B,2,0)</f>
        <v>Racing Club Montevideo</v>
      </c>
      <c r="Y377" t="str">
        <f>VLOOKUP(F377,'Transform table'!A:B,2,0)</f>
        <v>Boston River</v>
      </c>
      <c r="Z377" t="str">
        <f t="shared" si="5"/>
        <v>26/07/2026Racing Club MontevideoBoston River</v>
      </c>
      <c r="AA377" t="str">
        <f>VLOOKUP($Z377,'oddspedia-matches'!$A:$AD,AA$2,0)</f>
        <v xml:space="preserve"> - </v>
      </c>
      <c r="AB377" t="str">
        <f>VLOOKUP($Z377,'oddspedia-matches'!$A:$AD,AB$2,0)</f>
        <v>Red</v>
      </c>
      <c r="AC377" t="str">
        <f>VLOOKUP($Z377,'oddspedia-matches'!$A:$AD,AC$2,0)</f>
        <v>Green</v>
      </c>
      <c r="AD377" t="str">
        <f>VLOOKUP($Z377,'oddspedia-matches'!$A:$AD,AD$2,0)</f>
        <v>Red</v>
      </c>
      <c r="AE377" t="str">
        <f>VLOOKUP($Z377,'oddspedia-matches'!$A:$AD,AE$2,0)</f>
        <v>Green</v>
      </c>
      <c r="AF377" t="str">
        <f>VLOOKUP($Z377,'oddspedia-matches'!$A:$AD,AF$2,0)</f>
        <v>Green</v>
      </c>
      <c r="AG377" t="str">
        <f>VLOOKUP($Z377,'oddspedia-matches'!$A:$AD,AG$2,0)</f>
        <v>Red</v>
      </c>
      <c r="AH377" t="str">
        <f>VLOOKUP($Z377,'oddspedia-matches'!$A:$AD,AH$2,0)</f>
        <v>Red</v>
      </c>
      <c r="AI377" t="str">
        <f>VLOOKUP($Z377,'oddspedia-matches'!$A:$AD,AI$2,0)</f>
        <v>Green</v>
      </c>
      <c r="AJ377" t="str">
        <f>VLOOKUP($Z377,'oddspedia-matches'!$A:$AD,AJ$2,0)</f>
        <v>Red</v>
      </c>
      <c r="AK377" t="str">
        <f>VLOOKUP($Z377,'oddspedia-matches'!$A:$AD,AK$2,0)</f>
        <v>Red</v>
      </c>
      <c r="AL377" t="str">
        <f>VLOOKUP($Z377,'oddspedia-matches'!$A:$AD,AL$2,0)</f>
        <v>Red</v>
      </c>
      <c r="AM377" t="str">
        <f>VLOOKUP($Z377,'oddspedia-matches'!$A:$AD,AM$2,0)</f>
        <v>Red</v>
      </c>
      <c r="AN377" t="str">
        <f>VLOOKUP($Z377,'oddspedia-matches'!$A:$AD,AN$2,0)</f>
        <v>Green</v>
      </c>
      <c r="AO377" t="str">
        <f>VLOOKUP($Z377,'oddspedia-matches'!$A:$AD,AO$2,0)</f>
        <v>Green</v>
      </c>
      <c r="AP377" t="str">
        <f>VLOOKUP($Z377,'oddspedia-matches'!$A:$AD,AP$2,0)</f>
        <v>Red</v>
      </c>
      <c r="AQ377" t="str">
        <f>VLOOKUP($Z377,'oddspedia-matches'!$A:$AD,AQ$2,0)</f>
        <v>Green</v>
      </c>
    </row>
    <row r="378" spans="2:43" x14ac:dyDescent="0.25">
      <c r="B378" t="s">
        <v>1043</v>
      </c>
      <c r="C378" t="s">
        <v>930</v>
      </c>
      <c r="D378" s="25">
        <v>0.47916666666666669</v>
      </c>
      <c r="E378" t="s">
        <v>1044</v>
      </c>
      <c r="F378" t="s">
        <v>1045</v>
      </c>
      <c r="H378">
        <v>16.2</v>
      </c>
      <c r="I378">
        <v>50.7</v>
      </c>
      <c r="J378">
        <v>33.1</v>
      </c>
      <c r="K378">
        <v>66.900000000000006</v>
      </c>
      <c r="L378">
        <v>83.8</v>
      </c>
      <c r="M378">
        <v>49.3</v>
      </c>
      <c r="N378">
        <v>0</v>
      </c>
      <c r="O378">
        <v>82.8</v>
      </c>
      <c r="P378">
        <v>17.2</v>
      </c>
      <c r="Q378">
        <v>17.2</v>
      </c>
      <c r="R378">
        <v>23.6</v>
      </c>
      <c r="S378">
        <v>6.3</v>
      </c>
      <c r="T378">
        <v>93.7</v>
      </c>
      <c r="U378">
        <v>95.2</v>
      </c>
      <c r="V378">
        <v>12.9</v>
      </c>
      <c r="W378">
        <v>87.1</v>
      </c>
      <c r="X378" t="str">
        <f>VLOOKUP(E378,'Transform table'!A:B,2,0)</f>
        <v>Sepsi OSK</v>
      </c>
      <c r="Y378" t="str">
        <f>VLOOKUP(F378,'Transform table'!A:B,2,0)</f>
        <v>Universitatea Cluj</v>
      </c>
      <c r="Z378" t="str">
        <f t="shared" si="5"/>
        <v>26/07/2026Sepsi OSKUniversitatea Cluj</v>
      </c>
      <c r="AA378" t="str">
        <f>VLOOKUP($Z378,'oddspedia-matches'!$A:$AD,AA$2,0)</f>
        <v>1 - 0</v>
      </c>
      <c r="AB378" t="str">
        <f>VLOOKUP($Z378,'oddspedia-matches'!$A:$AD,AB$2,0)</f>
        <v>Green</v>
      </c>
      <c r="AC378" t="str">
        <f>VLOOKUP($Z378,'oddspedia-matches'!$A:$AD,AC$2,0)</f>
        <v>Red</v>
      </c>
      <c r="AD378" t="str">
        <f>VLOOKUP($Z378,'oddspedia-matches'!$A:$AD,AD$2,0)</f>
        <v>Red</v>
      </c>
      <c r="AE378" t="str">
        <f>VLOOKUP($Z378,'oddspedia-matches'!$A:$AD,AE$2,0)</f>
        <v>Green</v>
      </c>
      <c r="AF378" t="str">
        <f>VLOOKUP($Z378,'oddspedia-matches'!$A:$AD,AF$2,0)</f>
        <v>Red</v>
      </c>
      <c r="AG378" t="str">
        <f>VLOOKUP($Z378,'oddspedia-matches'!$A:$AD,AG$2,0)</f>
        <v>Green</v>
      </c>
      <c r="AH378" t="str">
        <f>VLOOKUP($Z378,'oddspedia-matches'!$A:$AD,AH$2,0)</f>
        <v>Green</v>
      </c>
      <c r="AI378" t="str">
        <f>VLOOKUP($Z378,'oddspedia-matches'!$A:$AD,AI$2,0)</f>
        <v>Red</v>
      </c>
      <c r="AJ378" t="str">
        <f>VLOOKUP($Z378,'oddspedia-matches'!$A:$AD,AJ$2,0)</f>
        <v>Red</v>
      </c>
      <c r="AK378" t="str">
        <f>VLOOKUP($Z378,'oddspedia-matches'!$A:$AD,AK$2,0)</f>
        <v>Green</v>
      </c>
      <c r="AL378" t="str">
        <f>VLOOKUP($Z378,'oddspedia-matches'!$A:$AD,AL$2,0)</f>
        <v>Red</v>
      </c>
      <c r="AM378" t="str">
        <f>VLOOKUP($Z378,'oddspedia-matches'!$A:$AD,AM$2,0)</f>
        <v>Red</v>
      </c>
      <c r="AN378" t="str">
        <f>VLOOKUP($Z378,'oddspedia-matches'!$A:$AD,AN$2,0)</f>
        <v>Green</v>
      </c>
      <c r="AO378" t="str">
        <f>VLOOKUP($Z378,'oddspedia-matches'!$A:$AD,AO$2,0)</f>
        <v>Green</v>
      </c>
      <c r="AP378" t="str">
        <f>VLOOKUP($Z378,'oddspedia-matches'!$A:$AD,AP$2,0)</f>
        <v>Red</v>
      </c>
      <c r="AQ378" t="str">
        <f>VLOOKUP($Z378,'oddspedia-matches'!$A:$AD,AQ$2,0)</f>
        <v>Green</v>
      </c>
    </row>
    <row r="379" spans="2:43" x14ac:dyDescent="0.25">
      <c r="B379" t="s">
        <v>476</v>
      </c>
      <c r="C379" t="s">
        <v>930</v>
      </c>
      <c r="D379" s="25">
        <v>0.47916666666666669</v>
      </c>
      <c r="E379" t="s">
        <v>1046</v>
      </c>
      <c r="F379" t="s">
        <v>1047</v>
      </c>
      <c r="H379">
        <v>63.6</v>
      </c>
      <c r="I379">
        <v>23.6</v>
      </c>
      <c r="J379">
        <v>12.9</v>
      </c>
      <c r="K379">
        <v>87.1</v>
      </c>
      <c r="L379">
        <v>36.4</v>
      </c>
      <c r="M379">
        <v>76.400000000000006</v>
      </c>
      <c r="N379">
        <v>32</v>
      </c>
      <c r="O379">
        <v>48.1</v>
      </c>
      <c r="P379">
        <v>19.899999999999999</v>
      </c>
      <c r="Q379">
        <v>62</v>
      </c>
      <c r="R379">
        <v>75.8</v>
      </c>
      <c r="S379">
        <v>50.2</v>
      </c>
      <c r="T379">
        <v>49.8</v>
      </c>
      <c r="U379">
        <v>58.7</v>
      </c>
      <c r="V379">
        <v>46.3</v>
      </c>
      <c r="W379">
        <v>53.7</v>
      </c>
      <c r="X379" t="str">
        <f>VLOOKUP(E379,'Transform table'!A:B,2,0)</f>
        <v>GAIS Gothenburg</v>
      </c>
      <c r="Y379" t="str">
        <f>VLOOKUP(F379,'Transform table'!A:B,2,0)</f>
        <v>Halmstad</v>
      </c>
      <c r="Z379" t="str">
        <f t="shared" si="5"/>
        <v>26/07/2026GAIS GothenburgHalmstad</v>
      </c>
      <c r="AA379" t="str">
        <f>VLOOKUP($Z379,'oddspedia-matches'!$A:$AD,AA$2,0)</f>
        <v>1 - 1</v>
      </c>
      <c r="AB379" t="str">
        <f>VLOOKUP($Z379,'oddspedia-matches'!$A:$AD,AB$2,0)</f>
        <v>Red</v>
      </c>
      <c r="AC379" t="str">
        <f>VLOOKUP($Z379,'oddspedia-matches'!$A:$AD,AC$2,0)</f>
        <v>Green</v>
      </c>
      <c r="AD379" t="str">
        <f>VLOOKUP($Z379,'oddspedia-matches'!$A:$AD,AD$2,0)</f>
        <v>Red</v>
      </c>
      <c r="AE379" t="str">
        <f>VLOOKUP($Z379,'oddspedia-matches'!$A:$AD,AE$2,0)</f>
        <v>Green</v>
      </c>
      <c r="AF379" t="str">
        <f>VLOOKUP($Z379,'oddspedia-matches'!$A:$AD,AF$2,0)</f>
        <v>Green</v>
      </c>
      <c r="AG379" t="str">
        <f>VLOOKUP($Z379,'oddspedia-matches'!$A:$AD,AG$2,0)</f>
        <v>Red</v>
      </c>
      <c r="AH379" t="str">
        <f>VLOOKUP($Z379,'oddspedia-matches'!$A:$AD,AH$2,0)</f>
        <v>Red</v>
      </c>
      <c r="AI379" t="str">
        <f>VLOOKUP($Z379,'oddspedia-matches'!$A:$AD,AI$2,0)</f>
        <v>Green</v>
      </c>
      <c r="AJ379" t="str">
        <f>VLOOKUP($Z379,'oddspedia-matches'!$A:$AD,AJ$2,0)</f>
        <v>Red</v>
      </c>
      <c r="AK379" t="str">
        <f>VLOOKUP($Z379,'oddspedia-matches'!$A:$AD,AK$2,0)</f>
        <v>Red</v>
      </c>
      <c r="AL379" t="str">
        <f>VLOOKUP($Z379,'oddspedia-matches'!$A:$AD,AL$2,0)</f>
        <v>Green</v>
      </c>
      <c r="AM379" t="str">
        <f>VLOOKUP($Z379,'oddspedia-matches'!$A:$AD,AM$2,0)</f>
        <v>Red</v>
      </c>
      <c r="AN379" t="str">
        <f>VLOOKUP($Z379,'oddspedia-matches'!$A:$AD,AN$2,0)</f>
        <v>Green</v>
      </c>
      <c r="AO379" t="str">
        <f>VLOOKUP($Z379,'oddspedia-matches'!$A:$AD,AO$2,0)</f>
        <v>Green</v>
      </c>
      <c r="AP379" t="str">
        <f>VLOOKUP($Z379,'oddspedia-matches'!$A:$AD,AP$2,0)</f>
        <v>Green</v>
      </c>
      <c r="AQ379" t="str">
        <f>VLOOKUP($Z379,'oddspedia-matches'!$A:$AD,AQ$2,0)</f>
        <v>Red</v>
      </c>
    </row>
    <row r="380" spans="2:43" x14ac:dyDescent="0.25">
      <c r="B380" t="s">
        <v>476</v>
      </c>
      <c r="C380" t="s">
        <v>930</v>
      </c>
      <c r="D380" s="25">
        <v>0.47916666666666669</v>
      </c>
      <c r="E380" t="s">
        <v>257</v>
      </c>
      <c r="F380" t="s">
        <v>1048</v>
      </c>
      <c r="H380">
        <v>48.2</v>
      </c>
      <c r="I380">
        <v>25.4</v>
      </c>
      <c r="J380">
        <v>26.4</v>
      </c>
      <c r="K380">
        <v>73.599999999999994</v>
      </c>
      <c r="L380">
        <v>51.8</v>
      </c>
      <c r="M380">
        <v>74.599999999999994</v>
      </c>
      <c r="N380">
        <v>36.299999999999997</v>
      </c>
      <c r="O380">
        <v>38.1</v>
      </c>
      <c r="P380">
        <v>25.6</v>
      </c>
      <c r="Q380">
        <v>77.7</v>
      </c>
      <c r="R380">
        <v>85.5</v>
      </c>
      <c r="S380">
        <v>64.7</v>
      </c>
      <c r="T380">
        <v>35.299999999999997</v>
      </c>
      <c r="U380">
        <v>41.3</v>
      </c>
      <c r="V380">
        <v>65.7</v>
      </c>
      <c r="W380">
        <v>34.299999999999997</v>
      </c>
      <c r="X380" t="str">
        <f>VLOOKUP(E380,'Transform table'!A:B,2,0)</f>
        <v>Malmo</v>
      </c>
      <c r="Y380" t="str">
        <f>VLOOKUP(F380,'Transform table'!A:B,2,0)</f>
        <v>Elfsborg</v>
      </c>
      <c r="Z380" t="str">
        <f t="shared" si="5"/>
        <v>26/07/2026MalmoElfsborg</v>
      </c>
      <c r="AA380" t="str">
        <f>VLOOKUP($Z380,'oddspedia-matches'!$A:$AD,AA$2,0)</f>
        <v>1 - 2</v>
      </c>
      <c r="AB380" t="str">
        <f>VLOOKUP($Z380,'oddspedia-matches'!$A:$AD,AB$2,0)</f>
        <v>Red</v>
      </c>
      <c r="AC380" t="str">
        <f>VLOOKUP($Z380,'oddspedia-matches'!$A:$AD,AC$2,0)</f>
        <v>Red</v>
      </c>
      <c r="AD380" t="str">
        <f>VLOOKUP($Z380,'oddspedia-matches'!$A:$AD,AD$2,0)</f>
        <v>Green</v>
      </c>
      <c r="AE380" t="str">
        <f>VLOOKUP($Z380,'oddspedia-matches'!$A:$AD,AE$2,0)</f>
        <v>Red</v>
      </c>
      <c r="AF380" t="str">
        <f>VLOOKUP($Z380,'oddspedia-matches'!$A:$AD,AF$2,0)</f>
        <v>Green</v>
      </c>
      <c r="AG380" t="str">
        <f>VLOOKUP($Z380,'oddspedia-matches'!$A:$AD,AG$2,0)</f>
        <v>Green</v>
      </c>
      <c r="AH380" t="str">
        <f>VLOOKUP($Z380,'oddspedia-matches'!$A:$AD,AH$2,0)</f>
        <v>Red</v>
      </c>
      <c r="AI380" t="str">
        <f>VLOOKUP($Z380,'oddspedia-matches'!$A:$AD,AI$2,0)</f>
        <v>Red</v>
      </c>
      <c r="AJ380" t="str">
        <f>VLOOKUP($Z380,'oddspedia-matches'!$A:$AD,AJ$2,0)</f>
        <v>Green</v>
      </c>
      <c r="AK380" t="str">
        <f>VLOOKUP($Z380,'oddspedia-matches'!$A:$AD,AK$2,0)</f>
        <v>Green</v>
      </c>
      <c r="AL380" t="str">
        <f>VLOOKUP($Z380,'oddspedia-matches'!$A:$AD,AL$2,0)</f>
        <v>Green</v>
      </c>
      <c r="AM380" t="str">
        <f>VLOOKUP($Z380,'oddspedia-matches'!$A:$AD,AM$2,0)</f>
        <v>Green</v>
      </c>
      <c r="AN380" t="str">
        <f>VLOOKUP($Z380,'oddspedia-matches'!$A:$AD,AN$2,0)</f>
        <v>Red</v>
      </c>
      <c r="AO380" t="str">
        <f>VLOOKUP($Z380,'oddspedia-matches'!$A:$AD,AO$2,0)</f>
        <v>Green</v>
      </c>
      <c r="AP380" t="str">
        <f>VLOOKUP($Z380,'oddspedia-matches'!$A:$AD,AP$2,0)</f>
        <v>Green</v>
      </c>
      <c r="AQ380" t="str">
        <f>VLOOKUP($Z380,'oddspedia-matches'!$A:$AD,AQ$2,0)</f>
        <v>Red</v>
      </c>
    </row>
    <row r="381" spans="2:43" x14ac:dyDescent="0.25">
      <c r="B381" t="s">
        <v>584</v>
      </c>
      <c r="C381" t="s">
        <v>930</v>
      </c>
      <c r="D381" s="25">
        <v>0.5</v>
      </c>
      <c r="E381" t="s">
        <v>1049</v>
      </c>
      <c r="F381" t="s">
        <v>1050</v>
      </c>
      <c r="H381">
        <v>39</v>
      </c>
      <c r="I381">
        <v>32.299999999999997</v>
      </c>
      <c r="J381">
        <v>28.7</v>
      </c>
      <c r="K381">
        <v>71.3</v>
      </c>
      <c r="L381">
        <v>61</v>
      </c>
      <c r="M381">
        <v>67.7</v>
      </c>
      <c r="N381">
        <v>24</v>
      </c>
      <c r="O381">
        <v>51.8</v>
      </c>
      <c r="P381">
        <v>24.2</v>
      </c>
      <c r="Q381">
        <v>57.3</v>
      </c>
      <c r="R381">
        <v>63.6</v>
      </c>
      <c r="S381">
        <v>35.299999999999997</v>
      </c>
      <c r="T381">
        <v>64.7</v>
      </c>
      <c r="U381">
        <v>69.599999999999994</v>
      </c>
      <c r="V381">
        <v>43.5</v>
      </c>
      <c r="W381">
        <v>56.5</v>
      </c>
      <c r="X381" t="str">
        <f>VLOOKUP(E381,'Transform table'!A:B,2,0)</f>
        <v>FK Kaspyi Aktau</v>
      </c>
      <c r="Y381" t="str">
        <f>VLOOKUP(F381,'Transform table'!A:B,2,0)</f>
        <v>FC Zhenis</v>
      </c>
      <c r="Z381" t="str">
        <f t="shared" si="5"/>
        <v>26/07/2026FK Kaspyi AktauFC Zhenis</v>
      </c>
      <c r="AA381" t="str">
        <f>VLOOKUP($Z381,'oddspedia-matches'!$A:$AD,AA$2,0)</f>
        <v>3 - 2</v>
      </c>
      <c r="AB381" t="str">
        <f>VLOOKUP($Z381,'oddspedia-matches'!$A:$AD,AB$2,0)</f>
        <v>Green</v>
      </c>
      <c r="AC381" t="str">
        <f>VLOOKUP($Z381,'oddspedia-matches'!$A:$AD,AC$2,0)</f>
        <v>Red</v>
      </c>
      <c r="AD381" t="str">
        <f>VLOOKUP($Z381,'oddspedia-matches'!$A:$AD,AD$2,0)</f>
        <v>Red</v>
      </c>
      <c r="AE381" t="str">
        <f>VLOOKUP($Z381,'oddspedia-matches'!$A:$AD,AE$2,0)</f>
        <v>Green</v>
      </c>
      <c r="AF381" t="str">
        <f>VLOOKUP($Z381,'oddspedia-matches'!$A:$AD,AF$2,0)</f>
        <v>Red</v>
      </c>
      <c r="AG381" t="str">
        <f>VLOOKUP($Z381,'oddspedia-matches'!$A:$AD,AG$2,0)</f>
        <v>Green</v>
      </c>
      <c r="AH381" t="str">
        <f>VLOOKUP($Z381,'oddspedia-matches'!$A:$AD,AH$2,0)</f>
        <v>Green</v>
      </c>
      <c r="AI381" t="str">
        <f>VLOOKUP($Z381,'oddspedia-matches'!$A:$AD,AI$2,0)</f>
        <v>Red</v>
      </c>
      <c r="AJ381" t="str">
        <f>VLOOKUP($Z381,'oddspedia-matches'!$A:$AD,AJ$2,0)</f>
        <v>Red</v>
      </c>
      <c r="AK381" t="str">
        <f>VLOOKUP($Z381,'oddspedia-matches'!$A:$AD,AK$2,0)</f>
        <v>Green</v>
      </c>
      <c r="AL381" t="str">
        <f>VLOOKUP($Z381,'oddspedia-matches'!$A:$AD,AL$2,0)</f>
        <v>Green</v>
      </c>
      <c r="AM381" t="str">
        <f>VLOOKUP($Z381,'oddspedia-matches'!$A:$AD,AM$2,0)</f>
        <v>Green</v>
      </c>
      <c r="AN381" t="str">
        <f>VLOOKUP($Z381,'oddspedia-matches'!$A:$AD,AN$2,0)</f>
        <v>Red</v>
      </c>
      <c r="AO381" t="str">
        <f>VLOOKUP($Z381,'oddspedia-matches'!$A:$AD,AO$2,0)</f>
        <v>Red</v>
      </c>
      <c r="AP381" t="str">
        <f>VLOOKUP($Z381,'oddspedia-matches'!$A:$AD,AP$2,0)</f>
        <v>Green</v>
      </c>
      <c r="AQ381" t="str">
        <f>VLOOKUP($Z381,'oddspedia-matches'!$A:$AD,AQ$2,0)</f>
        <v>Red</v>
      </c>
    </row>
    <row r="382" spans="2:43" x14ac:dyDescent="0.25">
      <c r="B382" t="s">
        <v>466</v>
      </c>
      <c r="C382" t="s">
        <v>930</v>
      </c>
      <c r="D382" s="25">
        <v>0.5</v>
      </c>
      <c r="E382" t="s">
        <v>1051</v>
      </c>
      <c r="F382" t="s">
        <v>97</v>
      </c>
      <c r="H382">
        <v>51.2</v>
      </c>
      <c r="I382">
        <v>24.8</v>
      </c>
      <c r="J382">
        <v>24.1</v>
      </c>
      <c r="K382">
        <v>75.900000000000006</v>
      </c>
      <c r="L382">
        <v>48.8</v>
      </c>
      <c r="M382">
        <v>75.2</v>
      </c>
      <c r="N382">
        <v>34.9</v>
      </c>
      <c r="O382">
        <v>40.1</v>
      </c>
      <c r="P382">
        <v>25</v>
      </c>
      <c r="Q382">
        <v>74.599999999999994</v>
      </c>
      <c r="R382">
        <v>87.2</v>
      </c>
      <c r="S382">
        <v>67.8</v>
      </c>
      <c r="T382">
        <v>32.200000000000003</v>
      </c>
      <c r="U382">
        <v>38.299999999999997</v>
      </c>
      <c r="V382">
        <v>67.3</v>
      </c>
      <c r="W382">
        <v>32.700000000000003</v>
      </c>
      <c r="X382" t="str">
        <f>VLOOKUP(E382,'Transform table'!A:B,2,0)</f>
        <v>Atlanta United II</v>
      </c>
      <c r="Y382" t="str">
        <f>VLOOKUP(F382,'Transform table'!A:B,2,0)</f>
        <v>New York City II</v>
      </c>
      <c r="Z382" t="str">
        <f t="shared" si="5"/>
        <v>26/07/2026Atlanta United IINew York City II</v>
      </c>
      <c r="AA382" t="str">
        <f>VLOOKUP($Z382,'oddspedia-matches'!$A:$AD,AA$2,0)</f>
        <v>3 - 2</v>
      </c>
      <c r="AB382" t="str">
        <f>VLOOKUP($Z382,'oddspedia-matches'!$A:$AD,AB$2,0)</f>
        <v>Green</v>
      </c>
      <c r="AC382" t="str">
        <f>VLOOKUP($Z382,'oddspedia-matches'!$A:$AD,AC$2,0)</f>
        <v>Red</v>
      </c>
      <c r="AD382" t="str">
        <f>VLOOKUP($Z382,'oddspedia-matches'!$A:$AD,AD$2,0)</f>
        <v>Red</v>
      </c>
      <c r="AE382" t="str">
        <f>VLOOKUP($Z382,'oddspedia-matches'!$A:$AD,AE$2,0)</f>
        <v>Green</v>
      </c>
      <c r="AF382" t="str">
        <f>VLOOKUP($Z382,'oddspedia-matches'!$A:$AD,AF$2,0)</f>
        <v>Red</v>
      </c>
      <c r="AG382" t="str">
        <f>VLOOKUP($Z382,'oddspedia-matches'!$A:$AD,AG$2,0)</f>
        <v>Green</v>
      </c>
      <c r="AH382" t="str">
        <f>VLOOKUP($Z382,'oddspedia-matches'!$A:$AD,AH$2,0)</f>
        <v>Green</v>
      </c>
      <c r="AI382" t="str">
        <f>VLOOKUP($Z382,'oddspedia-matches'!$A:$AD,AI$2,0)</f>
        <v>Red</v>
      </c>
      <c r="AJ382" t="str">
        <f>VLOOKUP($Z382,'oddspedia-matches'!$A:$AD,AJ$2,0)</f>
        <v>Red</v>
      </c>
      <c r="AK382" t="str">
        <f>VLOOKUP($Z382,'oddspedia-matches'!$A:$AD,AK$2,0)</f>
        <v>Green</v>
      </c>
      <c r="AL382" t="str">
        <f>VLOOKUP($Z382,'oddspedia-matches'!$A:$AD,AL$2,0)</f>
        <v>Green</v>
      </c>
      <c r="AM382" t="str">
        <f>VLOOKUP($Z382,'oddspedia-matches'!$A:$AD,AM$2,0)</f>
        <v>Green</v>
      </c>
      <c r="AN382" t="str">
        <f>VLOOKUP($Z382,'oddspedia-matches'!$A:$AD,AN$2,0)</f>
        <v>Red</v>
      </c>
      <c r="AO382" t="str">
        <f>VLOOKUP($Z382,'oddspedia-matches'!$A:$AD,AO$2,0)</f>
        <v>Red</v>
      </c>
      <c r="AP382" t="str">
        <f>VLOOKUP($Z382,'oddspedia-matches'!$A:$AD,AP$2,0)</f>
        <v>Green</v>
      </c>
      <c r="AQ382" t="str">
        <f>VLOOKUP($Z382,'oddspedia-matches'!$A:$AD,AQ$2,0)</f>
        <v>Red</v>
      </c>
    </row>
    <row r="383" spans="2:43" x14ac:dyDescent="0.25">
      <c r="B383" t="s">
        <v>1052</v>
      </c>
      <c r="C383" t="s">
        <v>930</v>
      </c>
      <c r="D383" s="25">
        <v>0.5</v>
      </c>
      <c r="E383" t="s">
        <v>1053</v>
      </c>
      <c r="F383" t="s">
        <v>1054</v>
      </c>
      <c r="H383">
        <v>46.1</v>
      </c>
      <c r="I383">
        <v>29.4</v>
      </c>
      <c r="J383">
        <v>24.5</v>
      </c>
      <c r="K383">
        <v>75.5</v>
      </c>
      <c r="L383">
        <v>53.9</v>
      </c>
      <c r="M383">
        <v>70.599999999999994</v>
      </c>
      <c r="N383">
        <v>31.3</v>
      </c>
      <c r="O383">
        <v>48.1</v>
      </c>
      <c r="P383">
        <v>20.6</v>
      </c>
      <c r="Q383">
        <v>62.1</v>
      </c>
      <c r="R383">
        <v>69.900000000000006</v>
      </c>
      <c r="S383">
        <v>42.4</v>
      </c>
      <c r="T383">
        <v>57.6</v>
      </c>
      <c r="U383">
        <v>63.4</v>
      </c>
      <c r="V383">
        <v>48.1</v>
      </c>
      <c r="W383">
        <v>51.9</v>
      </c>
      <c r="X383" t="str">
        <f>VLOOKUP(E383,'Transform table'!A:B,2,0)</f>
        <v>FC Politehnica Chisinau</v>
      </c>
      <c r="Y383" t="str">
        <f>VLOOKUP(F383,'Transform table'!A:B,2,0)</f>
        <v>FC Zimbru</v>
      </c>
      <c r="Z383" t="str">
        <f t="shared" si="5"/>
        <v>26/07/2026FC Politehnica ChisinauFC Zimbru</v>
      </c>
      <c r="AA383" t="str">
        <f>VLOOKUP($Z383,'oddspedia-matches'!$A:$AD,AA$2,0)</f>
        <v>0 - 2</v>
      </c>
      <c r="AB383" t="str">
        <f>VLOOKUP($Z383,'oddspedia-matches'!$A:$AD,AB$2,0)</f>
        <v>Red</v>
      </c>
      <c r="AC383" t="str">
        <f>VLOOKUP($Z383,'oddspedia-matches'!$A:$AD,AC$2,0)</f>
        <v>Red</v>
      </c>
      <c r="AD383" t="str">
        <f>VLOOKUP($Z383,'oddspedia-matches'!$A:$AD,AD$2,0)</f>
        <v>Green</v>
      </c>
      <c r="AE383" t="str">
        <f>VLOOKUP($Z383,'oddspedia-matches'!$A:$AD,AE$2,0)</f>
        <v>Red</v>
      </c>
      <c r="AF383" t="str">
        <f>VLOOKUP($Z383,'oddspedia-matches'!$A:$AD,AF$2,0)</f>
        <v>Green</v>
      </c>
      <c r="AG383" t="str">
        <f>VLOOKUP($Z383,'oddspedia-matches'!$A:$AD,AG$2,0)</f>
        <v>Green</v>
      </c>
      <c r="AH383" t="str">
        <f>VLOOKUP($Z383,'oddspedia-matches'!$A:$AD,AH$2,0)</f>
        <v>Red</v>
      </c>
      <c r="AI383" t="str">
        <f>VLOOKUP($Z383,'oddspedia-matches'!$A:$AD,AI$2,0)</f>
        <v>Red</v>
      </c>
      <c r="AJ383" t="str">
        <f>VLOOKUP($Z383,'oddspedia-matches'!$A:$AD,AJ$2,0)</f>
        <v>Green</v>
      </c>
      <c r="AK383" t="str">
        <f>VLOOKUP($Z383,'oddspedia-matches'!$A:$AD,AK$2,0)</f>
        <v>Green</v>
      </c>
      <c r="AL383" t="str">
        <f>VLOOKUP($Z383,'oddspedia-matches'!$A:$AD,AL$2,0)</f>
        <v>Green</v>
      </c>
      <c r="AM383" t="str">
        <f>VLOOKUP($Z383,'oddspedia-matches'!$A:$AD,AM$2,0)</f>
        <v>Red</v>
      </c>
      <c r="AN383" t="str">
        <f>VLOOKUP($Z383,'oddspedia-matches'!$A:$AD,AN$2,0)</f>
        <v>Green</v>
      </c>
      <c r="AO383" t="str">
        <f>VLOOKUP($Z383,'oddspedia-matches'!$A:$AD,AO$2,0)</f>
        <v>Green</v>
      </c>
      <c r="AP383" t="str">
        <f>VLOOKUP($Z383,'oddspedia-matches'!$A:$AD,AP$2,0)</f>
        <v>Red</v>
      </c>
      <c r="AQ383" t="str">
        <f>VLOOKUP($Z383,'oddspedia-matches'!$A:$AD,AQ$2,0)</f>
        <v>Green</v>
      </c>
    </row>
    <row r="384" spans="2:43" x14ac:dyDescent="0.25">
      <c r="B384" t="s">
        <v>465</v>
      </c>
      <c r="C384" t="s">
        <v>930</v>
      </c>
      <c r="D384" s="25">
        <v>0.5</v>
      </c>
      <c r="E384" t="s">
        <v>1055</v>
      </c>
      <c r="F384" t="s">
        <v>1056</v>
      </c>
      <c r="H384">
        <v>35</v>
      </c>
      <c r="I384">
        <v>28.9</v>
      </c>
      <c r="J384">
        <v>36.1</v>
      </c>
      <c r="K384">
        <v>63.9</v>
      </c>
      <c r="L384">
        <v>65</v>
      </c>
      <c r="M384">
        <v>71.099999999999994</v>
      </c>
      <c r="N384">
        <v>27.9</v>
      </c>
      <c r="O384">
        <v>37.9</v>
      </c>
      <c r="P384">
        <v>34.200000000000003</v>
      </c>
      <c r="Q384">
        <v>78.599999999999994</v>
      </c>
      <c r="R384">
        <v>76.2</v>
      </c>
      <c r="S384">
        <v>50.4</v>
      </c>
      <c r="T384">
        <v>49.6</v>
      </c>
      <c r="U384">
        <v>55.1</v>
      </c>
      <c r="V384">
        <v>56</v>
      </c>
      <c r="W384">
        <v>44</v>
      </c>
      <c r="X384" t="str">
        <f>VLOOKUP(E384,'Transform table'!A:B,2,0)</f>
        <v>KFUM Oslo</v>
      </c>
      <c r="Y384" t="str">
        <f>VLOOKUP(F384,'Transform table'!A:B,2,0)</f>
        <v>Molde</v>
      </c>
      <c r="Z384" t="str">
        <f t="shared" si="5"/>
        <v>26/07/2026KFUM OsloMolde</v>
      </c>
      <c r="AA384" t="str">
        <f>VLOOKUP($Z384,'oddspedia-matches'!$A:$AD,AA$2,0)</f>
        <v>2 - 4</v>
      </c>
      <c r="AB384" t="str">
        <f>VLOOKUP($Z384,'oddspedia-matches'!$A:$AD,AB$2,0)</f>
        <v>Red</v>
      </c>
      <c r="AC384" t="str">
        <f>VLOOKUP($Z384,'oddspedia-matches'!$A:$AD,AC$2,0)</f>
        <v>Red</v>
      </c>
      <c r="AD384" t="str">
        <f>VLOOKUP($Z384,'oddspedia-matches'!$A:$AD,AD$2,0)</f>
        <v>Green</v>
      </c>
      <c r="AE384" t="str">
        <f>VLOOKUP($Z384,'oddspedia-matches'!$A:$AD,AE$2,0)</f>
        <v>Red</v>
      </c>
      <c r="AF384" t="str">
        <f>VLOOKUP($Z384,'oddspedia-matches'!$A:$AD,AF$2,0)</f>
        <v>Green</v>
      </c>
      <c r="AG384" t="str">
        <f>VLOOKUP($Z384,'oddspedia-matches'!$A:$AD,AG$2,0)</f>
        <v>Green</v>
      </c>
      <c r="AH384" t="str">
        <f>VLOOKUP($Z384,'oddspedia-matches'!$A:$AD,AH$2,0)</f>
        <v>Red</v>
      </c>
      <c r="AI384" t="str">
        <f>VLOOKUP($Z384,'oddspedia-matches'!$A:$AD,AI$2,0)</f>
        <v>Green</v>
      </c>
      <c r="AJ384" t="str">
        <f>VLOOKUP($Z384,'oddspedia-matches'!$A:$AD,AJ$2,0)</f>
        <v>Red</v>
      </c>
      <c r="AK384" t="str">
        <f>VLOOKUP($Z384,'oddspedia-matches'!$A:$AD,AK$2,0)</f>
        <v>Green</v>
      </c>
      <c r="AL384" t="str">
        <f>VLOOKUP($Z384,'oddspedia-matches'!$A:$AD,AL$2,0)</f>
        <v>Green</v>
      </c>
      <c r="AM384" t="str">
        <f>VLOOKUP($Z384,'oddspedia-matches'!$A:$AD,AM$2,0)</f>
        <v>Green</v>
      </c>
      <c r="AN384" t="str">
        <f>VLOOKUP($Z384,'oddspedia-matches'!$A:$AD,AN$2,0)</f>
        <v>Red</v>
      </c>
      <c r="AO384" t="str">
        <f>VLOOKUP($Z384,'oddspedia-matches'!$A:$AD,AO$2,0)</f>
        <v>Red</v>
      </c>
      <c r="AP384" t="str">
        <f>VLOOKUP($Z384,'oddspedia-matches'!$A:$AD,AP$2,0)</f>
        <v>Green</v>
      </c>
      <c r="AQ384" t="str">
        <f>VLOOKUP($Z384,'oddspedia-matches'!$A:$AD,AQ$2,0)</f>
        <v>Red</v>
      </c>
    </row>
    <row r="385" spans="2:43" x14ac:dyDescent="0.25">
      <c r="B385" t="s">
        <v>465</v>
      </c>
      <c r="C385" t="s">
        <v>930</v>
      </c>
      <c r="D385" s="25">
        <v>0.5</v>
      </c>
      <c r="E385" t="s">
        <v>1057</v>
      </c>
      <c r="F385" t="s">
        <v>31</v>
      </c>
      <c r="H385">
        <v>22.4</v>
      </c>
      <c r="I385">
        <v>28.9</v>
      </c>
      <c r="J385">
        <v>48.7</v>
      </c>
      <c r="K385">
        <v>51.3</v>
      </c>
      <c r="L385">
        <v>77.599999999999994</v>
      </c>
      <c r="M385">
        <v>71.099999999999994</v>
      </c>
      <c r="N385">
        <v>20.3</v>
      </c>
      <c r="O385">
        <v>43.5</v>
      </c>
      <c r="P385">
        <v>36.1</v>
      </c>
      <c r="Q385">
        <v>69.099999999999994</v>
      </c>
      <c r="R385">
        <v>74</v>
      </c>
      <c r="S385">
        <v>47.6</v>
      </c>
      <c r="T385">
        <v>52.4</v>
      </c>
      <c r="U385">
        <v>58.7</v>
      </c>
      <c r="V385">
        <v>51.5</v>
      </c>
      <c r="W385">
        <v>48.5</v>
      </c>
      <c r="X385" t="str">
        <f>VLOOKUP(E385,'Transform table'!A:B,2,0)</f>
        <v>Sandefjord</v>
      </c>
      <c r="Y385" t="str">
        <f>VLOOKUP(F385,'Transform table'!A:B,2,0)</f>
        <v>Bodo/Glimt</v>
      </c>
      <c r="Z385" t="str">
        <f t="shared" si="5"/>
        <v>26/07/2026SandefjordBodo/Glimt</v>
      </c>
      <c r="AA385" t="str">
        <f>VLOOKUP($Z385,'oddspedia-matches'!$A:$AD,AA$2,0)</f>
        <v>0 - 3</v>
      </c>
      <c r="AB385" t="str">
        <f>VLOOKUP($Z385,'oddspedia-matches'!$A:$AD,AB$2,0)</f>
        <v>Red</v>
      </c>
      <c r="AC385" t="str">
        <f>VLOOKUP($Z385,'oddspedia-matches'!$A:$AD,AC$2,0)</f>
        <v>Red</v>
      </c>
      <c r="AD385" t="str">
        <f>VLOOKUP($Z385,'oddspedia-matches'!$A:$AD,AD$2,0)</f>
        <v>Green</v>
      </c>
      <c r="AE385" t="str">
        <f>VLOOKUP($Z385,'oddspedia-matches'!$A:$AD,AE$2,0)</f>
        <v>Red</v>
      </c>
      <c r="AF385" t="str">
        <f>VLOOKUP($Z385,'oddspedia-matches'!$A:$AD,AF$2,0)</f>
        <v>Green</v>
      </c>
      <c r="AG385" t="str">
        <f>VLOOKUP($Z385,'oddspedia-matches'!$A:$AD,AG$2,0)</f>
        <v>Green</v>
      </c>
      <c r="AH385" t="str">
        <f>VLOOKUP($Z385,'oddspedia-matches'!$A:$AD,AH$2,0)</f>
        <v>Red</v>
      </c>
      <c r="AI385" t="str">
        <f>VLOOKUP($Z385,'oddspedia-matches'!$A:$AD,AI$2,0)</f>
        <v>Red</v>
      </c>
      <c r="AJ385" t="str">
        <f>VLOOKUP($Z385,'oddspedia-matches'!$A:$AD,AJ$2,0)</f>
        <v>Green</v>
      </c>
      <c r="AK385" t="str">
        <f>VLOOKUP($Z385,'oddspedia-matches'!$A:$AD,AK$2,0)</f>
        <v>Green</v>
      </c>
      <c r="AL385" t="str">
        <f>VLOOKUP($Z385,'oddspedia-matches'!$A:$AD,AL$2,0)</f>
        <v>Green</v>
      </c>
      <c r="AM385" t="str">
        <f>VLOOKUP($Z385,'oddspedia-matches'!$A:$AD,AM$2,0)</f>
        <v>Green</v>
      </c>
      <c r="AN385" t="str">
        <f>VLOOKUP($Z385,'oddspedia-matches'!$A:$AD,AN$2,0)</f>
        <v>Red</v>
      </c>
      <c r="AO385" t="str">
        <f>VLOOKUP($Z385,'oddspedia-matches'!$A:$AD,AO$2,0)</f>
        <v>Green</v>
      </c>
      <c r="AP385" t="str">
        <f>VLOOKUP($Z385,'oddspedia-matches'!$A:$AD,AP$2,0)</f>
        <v>Red</v>
      </c>
      <c r="AQ385" t="str">
        <f>VLOOKUP($Z385,'oddspedia-matches'!$A:$AD,AQ$2,0)</f>
        <v>Green</v>
      </c>
    </row>
    <row r="386" spans="2:43" x14ac:dyDescent="0.25">
      <c r="B386" t="s">
        <v>465</v>
      </c>
      <c r="C386" t="s">
        <v>930</v>
      </c>
      <c r="D386" s="25">
        <v>0.5</v>
      </c>
      <c r="E386" t="s">
        <v>1058</v>
      </c>
      <c r="F386" t="s">
        <v>32</v>
      </c>
      <c r="H386">
        <v>48.3</v>
      </c>
      <c r="I386">
        <v>26.7</v>
      </c>
      <c r="J386">
        <v>25</v>
      </c>
      <c r="K386">
        <v>75</v>
      </c>
      <c r="L386">
        <v>51.7</v>
      </c>
      <c r="M386">
        <v>73.3</v>
      </c>
      <c r="N386">
        <v>46.8</v>
      </c>
      <c r="O386">
        <v>35.6</v>
      </c>
      <c r="P386">
        <v>17.600000000000001</v>
      </c>
      <c r="Q386">
        <v>78.7</v>
      </c>
      <c r="R386">
        <v>79.2</v>
      </c>
      <c r="S386">
        <v>54.7</v>
      </c>
      <c r="T386">
        <v>45.3</v>
      </c>
      <c r="U386">
        <v>51.5</v>
      </c>
      <c r="V386">
        <v>57.6</v>
      </c>
      <c r="W386">
        <v>42.4</v>
      </c>
      <c r="X386" t="str">
        <f>VLOOKUP(E386,'Transform table'!A:B,2,0)</f>
        <v>Sarpsborg 08</v>
      </c>
      <c r="Y386" t="str">
        <f>VLOOKUP(F386,'Transform table'!A:B,2,0)</f>
        <v>HamKam</v>
      </c>
      <c r="Z386" t="str">
        <f t="shared" si="5"/>
        <v>26/07/2026Sarpsborg 08HamKam</v>
      </c>
      <c r="AA386" t="str">
        <f>VLOOKUP($Z386,'oddspedia-matches'!$A:$AD,AA$2,0)</f>
        <v>1 - 0</v>
      </c>
      <c r="AB386" t="str">
        <f>VLOOKUP($Z386,'oddspedia-matches'!$A:$AD,AB$2,0)</f>
        <v>Green</v>
      </c>
      <c r="AC386" t="str">
        <f>VLOOKUP($Z386,'oddspedia-matches'!$A:$AD,AC$2,0)</f>
        <v>Red</v>
      </c>
      <c r="AD386" t="str">
        <f>VLOOKUP($Z386,'oddspedia-matches'!$A:$AD,AD$2,0)</f>
        <v>Red</v>
      </c>
      <c r="AE386" t="str">
        <f>VLOOKUP($Z386,'oddspedia-matches'!$A:$AD,AE$2,0)</f>
        <v>Green</v>
      </c>
      <c r="AF386" t="str">
        <f>VLOOKUP($Z386,'oddspedia-matches'!$A:$AD,AF$2,0)</f>
        <v>Red</v>
      </c>
      <c r="AG386" t="str">
        <f>VLOOKUP($Z386,'oddspedia-matches'!$A:$AD,AG$2,0)</f>
        <v>Green</v>
      </c>
      <c r="AH386" t="str">
        <f>VLOOKUP($Z386,'oddspedia-matches'!$A:$AD,AH$2,0)</f>
        <v>Green</v>
      </c>
      <c r="AI386" t="str">
        <f>VLOOKUP($Z386,'oddspedia-matches'!$A:$AD,AI$2,0)</f>
        <v>Red</v>
      </c>
      <c r="AJ386" t="str">
        <f>VLOOKUP($Z386,'oddspedia-matches'!$A:$AD,AJ$2,0)</f>
        <v>Red</v>
      </c>
      <c r="AK386" t="str">
        <f>VLOOKUP($Z386,'oddspedia-matches'!$A:$AD,AK$2,0)</f>
        <v>Green</v>
      </c>
      <c r="AL386" t="str">
        <f>VLOOKUP($Z386,'oddspedia-matches'!$A:$AD,AL$2,0)</f>
        <v>Red</v>
      </c>
      <c r="AM386" t="str">
        <f>VLOOKUP($Z386,'oddspedia-matches'!$A:$AD,AM$2,0)</f>
        <v>Red</v>
      </c>
      <c r="AN386" t="str">
        <f>VLOOKUP($Z386,'oddspedia-matches'!$A:$AD,AN$2,0)</f>
        <v>Green</v>
      </c>
      <c r="AO386" t="str">
        <f>VLOOKUP($Z386,'oddspedia-matches'!$A:$AD,AO$2,0)</f>
        <v>Green</v>
      </c>
      <c r="AP386" t="str">
        <f>VLOOKUP($Z386,'oddspedia-matches'!$A:$AD,AP$2,0)</f>
        <v>Red</v>
      </c>
      <c r="AQ386" t="str">
        <f>VLOOKUP($Z386,'oddspedia-matches'!$A:$AD,AQ$2,0)</f>
        <v>Green</v>
      </c>
    </row>
    <row r="387" spans="2:43" x14ac:dyDescent="0.25">
      <c r="B387" t="s">
        <v>638</v>
      </c>
      <c r="C387" t="s">
        <v>930</v>
      </c>
      <c r="D387" s="25">
        <v>0.5</v>
      </c>
      <c r="E387" t="s">
        <v>1059</v>
      </c>
      <c r="F387" t="s">
        <v>1060</v>
      </c>
      <c r="H387">
        <v>39.200000000000003</v>
      </c>
      <c r="I387">
        <v>25.9</v>
      </c>
      <c r="J387">
        <v>34.9</v>
      </c>
      <c r="K387">
        <v>65.099999999999994</v>
      </c>
      <c r="L387">
        <v>60.8</v>
      </c>
      <c r="M387">
        <v>74.099999999999994</v>
      </c>
      <c r="N387">
        <v>27.7</v>
      </c>
      <c r="O387">
        <v>39.799999999999997</v>
      </c>
      <c r="P387">
        <v>32.4</v>
      </c>
      <c r="Q387">
        <v>75.599999999999994</v>
      </c>
      <c r="R387">
        <v>87</v>
      </c>
      <c r="S387">
        <v>67.3</v>
      </c>
      <c r="T387">
        <v>32.700000000000003</v>
      </c>
      <c r="U387">
        <v>38.200000000000003</v>
      </c>
      <c r="V387">
        <v>69</v>
      </c>
      <c r="W387">
        <v>31</v>
      </c>
      <c r="X387" t="str">
        <f>VLOOKUP(E387,'Transform table'!A:B,2,0)</f>
        <v>Asane</v>
      </c>
      <c r="Y387" t="str">
        <f>VLOOKUP(F387,'Transform table'!A:B,2,0)</f>
        <v>Egersund</v>
      </c>
      <c r="Z387" t="str">
        <f t="shared" si="5"/>
        <v>26/07/2026AsaneEgersund</v>
      </c>
      <c r="AA387" t="str">
        <f>VLOOKUP($Z387,'oddspedia-matches'!$A:$AD,AA$2,0)</f>
        <v>3 - 3</v>
      </c>
      <c r="AB387" t="str">
        <f>VLOOKUP($Z387,'oddspedia-matches'!$A:$AD,AB$2,0)</f>
        <v>Red</v>
      </c>
      <c r="AC387" t="str">
        <f>VLOOKUP($Z387,'oddspedia-matches'!$A:$AD,AC$2,0)</f>
        <v>Green</v>
      </c>
      <c r="AD387" t="str">
        <f>VLOOKUP($Z387,'oddspedia-matches'!$A:$AD,AD$2,0)</f>
        <v>Red</v>
      </c>
      <c r="AE387" t="str">
        <f>VLOOKUP($Z387,'oddspedia-matches'!$A:$AD,AE$2,0)</f>
        <v>Green</v>
      </c>
      <c r="AF387" t="str">
        <f>VLOOKUP($Z387,'oddspedia-matches'!$A:$AD,AF$2,0)</f>
        <v>Green</v>
      </c>
      <c r="AG387" t="str">
        <f>VLOOKUP($Z387,'oddspedia-matches'!$A:$AD,AG$2,0)</f>
        <v>Red</v>
      </c>
      <c r="AH387" t="str">
        <f>VLOOKUP($Z387,'oddspedia-matches'!$A:$AD,AH$2,0)</f>
        <v>Green</v>
      </c>
      <c r="AI387" t="str">
        <f>VLOOKUP($Z387,'oddspedia-matches'!$A:$AD,AI$2,0)</f>
        <v>Red</v>
      </c>
      <c r="AJ387" t="str">
        <f>VLOOKUP($Z387,'oddspedia-matches'!$A:$AD,AJ$2,0)</f>
        <v>Red</v>
      </c>
      <c r="AK387" t="str">
        <f>VLOOKUP($Z387,'oddspedia-matches'!$A:$AD,AK$2,0)</f>
        <v>Green</v>
      </c>
      <c r="AL387" t="str">
        <f>VLOOKUP($Z387,'oddspedia-matches'!$A:$AD,AL$2,0)</f>
        <v>Green</v>
      </c>
      <c r="AM387" t="str">
        <f>VLOOKUP($Z387,'oddspedia-matches'!$A:$AD,AM$2,0)</f>
        <v>Green</v>
      </c>
      <c r="AN387" t="str">
        <f>VLOOKUP($Z387,'oddspedia-matches'!$A:$AD,AN$2,0)</f>
        <v>Red</v>
      </c>
      <c r="AO387" t="str">
        <f>VLOOKUP($Z387,'oddspedia-matches'!$A:$AD,AO$2,0)</f>
        <v>Red</v>
      </c>
      <c r="AP387" t="str">
        <f>VLOOKUP($Z387,'oddspedia-matches'!$A:$AD,AP$2,0)</f>
        <v>Green</v>
      </c>
      <c r="AQ387" t="str">
        <f>VLOOKUP($Z387,'oddspedia-matches'!$A:$AD,AQ$2,0)</f>
        <v>Red</v>
      </c>
    </row>
    <row r="388" spans="2:43" x14ac:dyDescent="0.25">
      <c r="B388" t="s">
        <v>638</v>
      </c>
      <c r="C388" t="s">
        <v>930</v>
      </c>
      <c r="D388" s="25">
        <v>0.5</v>
      </c>
      <c r="E388" t="s">
        <v>1061</v>
      </c>
      <c r="F388" t="s">
        <v>1062</v>
      </c>
      <c r="H388">
        <v>50.3</v>
      </c>
      <c r="I388">
        <v>24.8</v>
      </c>
      <c r="J388">
        <v>25</v>
      </c>
      <c r="K388">
        <v>75</v>
      </c>
      <c r="L388">
        <v>49.7</v>
      </c>
      <c r="M388">
        <v>75.2</v>
      </c>
      <c r="N388">
        <v>39.5</v>
      </c>
      <c r="O388">
        <v>35.799999999999997</v>
      </c>
      <c r="P388">
        <v>24.7</v>
      </c>
      <c r="Q388">
        <v>80.900000000000006</v>
      </c>
      <c r="R388">
        <v>88.5</v>
      </c>
      <c r="S388">
        <v>70.2</v>
      </c>
      <c r="T388">
        <v>29.8</v>
      </c>
      <c r="U388">
        <v>35.700000000000003</v>
      </c>
      <c r="V388">
        <v>69.5</v>
      </c>
      <c r="W388">
        <v>30.5</v>
      </c>
      <c r="X388" t="str">
        <f>VLOOKUP(E388,'Transform table'!A:B,2,0)</f>
        <v>Moss</v>
      </c>
      <c r="Y388" t="str">
        <f>VLOOKUP(F388,'Transform table'!A:B,2,0)</f>
        <v>Raufoss</v>
      </c>
      <c r="Z388" t="str">
        <f t="shared" ref="Z388:Z451" si="6">C388&amp;X388&amp;Y388</f>
        <v>26/07/2026MossRaufoss</v>
      </c>
      <c r="AA388" t="str">
        <f>VLOOKUP($Z388,'oddspedia-matches'!$A:$AD,AA$2,0)</f>
        <v>1 - 2</v>
      </c>
      <c r="AB388" t="str">
        <f>VLOOKUP($Z388,'oddspedia-matches'!$A:$AD,AB$2,0)</f>
        <v>Red</v>
      </c>
      <c r="AC388" t="str">
        <f>VLOOKUP($Z388,'oddspedia-matches'!$A:$AD,AC$2,0)</f>
        <v>Red</v>
      </c>
      <c r="AD388" t="str">
        <f>VLOOKUP($Z388,'oddspedia-matches'!$A:$AD,AD$2,0)</f>
        <v>Green</v>
      </c>
      <c r="AE388" t="str">
        <f>VLOOKUP($Z388,'oddspedia-matches'!$A:$AD,AE$2,0)</f>
        <v>Red</v>
      </c>
      <c r="AF388" t="str">
        <f>VLOOKUP($Z388,'oddspedia-matches'!$A:$AD,AF$2,0)</f>
        <v>Green</v>
      </c>
      <c r="AG388" t="str">
        <f>VLOOKUP($Z388,'oddspedia-matches'!$A:$AD,AG$2,0)</f>
        <v>Green</v>
      </c>
      <c r="AH388" t="str">
        <f>VLOOKUP($Z388,'oddspedia-matches'!$A:$AD,AH$2,0)</f>
        <v>Red</v>
      </c>
      <c r="AI388" t="str">
        <f>VLOOKUP($Z388,'oddspedia-matches'!$A:$AD,AI$2,0)</f>
        <v>Green</v>
      </c>
      <c r="AJ388" t="str">
        <f>VLOOKUP($Z388,'oddspedia-matches'!$A:$AD,AJ$2,0)</f>
        <v>Red</v>
      </c>
      <c r="AK388" t="str">
        <f>VLOOKUP($Z388,'oddspedia-matches'!$A:$AD,AK$2,0)</f>
        <v>Green</v>
      </c>
      <c r="AL388" t="str">
        <f>VLOOKUP($Z388,'oddspedia-matches'!$A:$AD,AL$2,0)</f>
        <v>Green</v>
      </c>
      <c r="AM388" t="str">
        <f>VLOOKUP($Z388,'oddspedia-matches'!$A:$AD,AM$2,0)</f>
        <v>Green</v>
      </c>
      <c r="AN388" t="str">
        <f>VLOOKUP($Z388,'oddspedia-matches'!$A:$AD,AN$2,0)</f>
        <v>Red</v>
      </c>
      <c r="AO388" t="str">
        <f>VLOOKUP($Z388,'oddspedia-matches'!$A:$AD,AO$2,0)</f>
        <v>Green</v>
      </c>
      <c r="AP388" t="str">
        <f>VLOOKUP($Z388,'oddspedia-matches'!$A:$AD,AP$2,0)</f>
        <v>Green</v>
      </c>
      <c r="AQ388" t="str">
        <f>VLOOKUP($Z388,'oddspedia-matches'!$A:$AD,AQ$2,0)</f>
        <v>Red</v>
      </c>
    </row>
    <row r="389" spans="2:43" x14ac:dyDescent="0.25">
      <c r="B389" t="s">
        <v>638</v>
      </c>
      <c r="C389" t="s">
        <v>930</v>
      </c>
      <c r="D389" s="25">
        <v>0.5</v>
      </c>
      <c r="E389" t="s">
        <v>1063</v>
      </c>
      <c r="F389" t="s">
        <v>1064</v>
      </c>
      <c r="H389">
        <v>37.700000000000003</v>
      </c>
      <c r="I389">
        <v>26</v>
      </c>
      <c r="J389">
        <v>36.299999999999997</v>
      </c>
      <c r="K389">
        <v>63.7</v>
      </c>
      <c r="L389">
        <v>62.3</v>
      </c>
      <c r="M389">
        <v>74</v>
      </c>
      <c r="N389">
        <v>28.1</v>
      </c>
      <c r="O389">
        <v>41.1</v>
      </c>
      <c r="P389">
        <v>30.8</v>
      </c>
      <c r="Q389">
        <v>73.7</v>
      </c>
      <c r="R389">
        <v>86.8</v>
      </c>
      <c r="S389">
        <v>66.900000000000006</v>
      </c>
      <c r="T389">
        <v>33.1</v>
      </c>
      <c r="U389">
        <v>38.5</v>
      </c>
      <c r="V389">
        <v>68.7</v>
      </c>
      <c r="W389">
        <v>31.3</v>
      </c>
      <c r="X389" t="str">
        <f>VLOOKUP(E389,'Transform table'!A:B,2,0)</f>
        <v>Sandnes Ulf</v>
      </c>
      <c r="Y389" t="str">
        <f>VLOOKUP(F389,'Transform table'!A:B,2,0)</f>
        <v>Kongsvinger</v>
      </c>
      <c r="Z389" t="str">
        <f t="shared" si="6"/>
        <v>26/07/2026Sandnes UlfKongsvinger</v>
      </c>
      <c r="AA389" t="str">
        <f>VLOOKUP($Z389,'oddspedia-matches'!$A:$AD,AA$2,0)</f>
        <v>1 - 6</v>
      </c>
      <c r="AB389" t="str">
        <f>VLOOKUP($Z389,'oddspedia-matches'!$A:$AD,AB$2,0)</f>
        <v>Red</v>
      </c>
      <c r="AC389" t="str">
        <f>VLOOKUP($Z389,'oddspedia-matches'!$A:$AD,AC$2,0)</f>
        <v>Red</v>
      </c>
      <c r="AD389" t="str">
        <f>VLOOKUP($Z389,'oddspedia-matches'!$A:$AD,AD$2,0)</f>
        <v>Green</v>
      </c>
      <c r="AE389" t="str">
        <f>VLOOKUP($Z389,'oddspedia-matches'!$A:$AD,AE$2,0)</f>
        <v>Red</v>
      </c>
      <c r="AF389" t="str">
        <f>VLOOKUP($Z389,'oddspedia-matches'!$A:$AD,AF$2,0)</f>
        <v>Green</v>
      </c>
      <c r="AG389" t="str">
        <f>VLOOKUP($Z389,'oddspedia-matches'!$A:$AD,AG$2,0)</f>
        <v>Green</v>
      </c>
      <c r="AH389" t="str">
        <f>VLOOKUP($Z389,'oddspedia-matches'!$A:$AD,AH$2,0)</f>
        <v>Red</v>
      </c>
      <c r="AI389" t="str">
        <f>VLOOKUP($Z389,'oddspedia-matches'!$A:$AD,AI$2,0)</f>
        <v>Red</v>
      </c>
      <c r="AJ389" t="str">
        <f>VLOOKUP($Z389,'oddspedia-matches'!$A:$AD,AJ$2,0)</f>
        <v>Green</v>
      </c>
      <c r="AK389" t="str">
        <f>VLOOKUP($Z389,'oddspedia-matches'!$A:$AD,AK$2,0)</f>
        <v>Green</v>
      </c>
      <c r="AL389" t="str">
        <f>VLOOKUP($Z389,'oddspedia-matches'!$A:$AD,AL$2,0)</f>
        <v>Green</v>
      </c>
      <c r="AM389" t="str">
        <f>VLOOKUP($Z389,'oddspedia-matches'!$A:$AD,AM$2,0)</f>
        <v>Green</v>
      </c>
      <c r="AN389" t="str">
        <f>VLOOKUP($Z389,'oddspedia-matches'!$A:$AD,AN$2,0)</f>
        <v>Red</v>
      </c>
      <c r="AO389" t="str">
        <f>VLOOKUP($Z389,'oddspedia-matches'!$A:$AD,AO$2,0)</f>
        <v>Red</v>
      </c>
      <c r="AP389" t="str">
        <f>VLOOKUP($Z389,'oddspedia-matches'!$A:$AD,AP$2,0)</f>
        <v>Green</v>
      </c>
      <c r="AQ389" t="str">
        <f>VLOOKUP($Z389,'oddspedia-matches'!$A:$AD,AQ$2,0)</f>
        <v>Red</v>
      </c>
    </row>
    <row r="390" spans="2:43" x14ac:dyDescent="0.25">
      <c r="B390" t="s">
        <v>638</v>
      </c>
      <c r="C390" t="s">
        <v>930</v>
      </c>
      <c r="D390" s="25">
        <v>0.5</v>
      </c>
      <c r="E390" t="s">
        <v>1065</v>
      </c>
      <c r="F390" t="s">
        <v>1066</v>
      </c>
      <c r="H390">
        <v>43.1</v>
      </c>
      <c r="I390">
        <v>25.7</v>
      </c>
      <c r="J390">
        <v>31.2</v>
      </c>
      <c r="K390">
        <v>68.8</v>
      </c>
      <c r="L390">
        <v>56.9</v>
      </c>
      <c r="M390">
        <v>74.3</v>
      </c>
      <c r="N390">
        <v>32.700000000000003</v>
      </c>
      <c r="O390">
        <v>32.799999999999997</v>
      </c>
      <c r="P390">
        <v>34.4</v>
      </c>
      <c r="Q390">
        <v>86.4</v>
      </c>
      <c r="R390">
        <v>94.4</v>
      </c>
      <c r="S390">
        <v>82.5</v>
      </c>
      <c r="T390">
        <v>17.5</v>
      </c>
      <c r="U390">
        <v>21.9</v>
      </c>
      <c r="V390">
        <v>80.7</v>
      </c>
      <c r="W390">
        <v>19.3</v>
      </c>
      <c r="X390" t="str">
        <f>VLOOKUP(E390,'Transform table'!A:B,2,0)</f>
        <v>Sogndal</v>
      </c>
      <c r="Y390" t="str">
        <f>VLOOKUP(F390,'Transform table'!A:B,2,0)</f>
        <v>Ranheim</v>
      </c>
      <c r="Z390" t="str">
        <f t="shared" si="6"/>
        <v>26/07/2026SogndalRanheim</v>
      </c>
      <c r="AA390" t="str">
        <f>VLOOKUP($Z390,'oddspedia-matches'!$A:$AD,AA$2,0)</f>
        <v>3 - 2</v>
      </c>
      <c r="AB390" t="str">
        <f>VLOOKUP($Z390,'oddspedia-matches'!$A:$AD,AB$2,0)</f>
        <v>Green</v>
      </c>
      <c r="AC390" t="str">
        <f>VLOOKUP($Z390,'oddspedia-matches'!$A:$AD,AC$2,0)</f>
        <v>Red</v>
      </c>
      <c r="AD390" t="str">
        <f>VLOOKUP($Z390,'oddspedia-matches'!$A:$AD,AD$2,0)</f>
        <v>Red</v>
      </c>
      <c r="AE390" t="str">
        <f>VLOOKUP($Z390,'oddspedia-matches'!$A:$AD,AE$2,0)</f>
        <v>Green</v>
      </c>
      <c r="AF390" t="str">
        <f>VLOOKUP($Z390,'oddspedia-matches'!$A:$AD,AF$2,0)</f>
        <v>Red</v>
      </c>
      <c r="AG390" t="str">
        <f>VLOOKUP($Z390,'oddspedia-matches'!$A:$AD,AG$2,0)</f>
        <v>Green</v>
      </c>
      <c r="AH390" t="str">
        <f>VLOOKUP($Z390,'oddspedia-matches'!$A:$AD,AH$2,0)</f>
        <v>Green</v>
      </c>
      <c r="AI390" t="str">
        <f>VLOOKUP($Z390,'oddspedia-matches'!$A:$AD,AI$2,0)</f>
        <v>Red</v>
      </c>
      <c r="AJ390" t="str">
        <f>VLOOKUP($Z390,'oddspedia-matches'!$A:$AD,AJ$2,0)</f>
        <v>Red</v>
      </c>
      <c r="AK390" t="str">
        <f>VLOOKUP($Z390,'oddspedia-matches'!$A:$AD,AK$2,0)</f>
        <v>Green</v>
      </c>
      <c r="AL390" t="str">
        <f>VLOOKUP($Z390,'oddspedia-matches'!$A:$AD,AL$2,0)</f>
        <v>Green</v>
      </c>
      <c r="AM390" t="str">
        <f>VLOOKUP($Z390,'oddspedia-matches'!$A:$AD,AM$2,0)</f>
        <v>Green</v>
      </c>
      <c r="AN390" t="str">
        <f>VLOOKUP($Z390,'oddspedia-matches'!$A:$AD,AN$2,0)</f>
        <v>Red</v>
      </c>
      <c r="AO390" t="str">
        <f>VLOOKUP($Z390,'oddspedia-matches'!$A:$AD,AO$2,0)</f>
        <v>Red</v>
      </c>
      <c r="AP390" t="str">
        <f>VLOOKUP($Z390,'oddspedia-matches'!$A:$AD,AP$2,0)</f>
        <v>Green</v>
      </c>
      <c r="AQ390" t="str">
        <f>VLOOKUP($Z390,'oddspedia-matches'!$A:$AD,AQ$2,0)</f>
        <v>Red</v>
      </c>
    </row>
    <row r="391" spans="2:43" x14ac:dyDescent="0.25">
      <c r="B391" t="s">
        <v>638</v>
      </c>
      <c r="C391" t="s">
        <v>930</v>
      </c>
      <c r="D391" s="25">
        <v>0.5</v>
      </c>
      <c r="E391" t="s">
        <v>1067</v>
      </c>
      <c r="F391" t="s">
        <v>1068</v>
      </c>
      <c r="H391">
        <v>28.4</v>
      </c>
      <c r="I391">
        <v>25.8</v>
      </c>
      <c r="J391">
        <v>45.8</v>
      </c>
      <c r="K391">
        <v>54.2</v>
      </c>
      <c r="L391">
        <v>71.599999999999994</v>
      </c>
      <c r="M391">
        <v>74.2</v>
      </c>
      <c r="N391">
        <v>21.3</v>
      </c>
      <c r="O391">
        <v>40.9</v>
      </c>
      <c r="P391">
        <v>37.799999999999997</v>
      </c>
      <c r="Q391">
        <v>73.099999999999994</v>
      </c>
      <c r="R391">
        <v>87.4</v>
      </c>
      <c r="S391">
        <v>68.099999999999994</v>
      </c>
      <c r="T391">
        <v>31.9</v>
      </c>
      <c r="U391">
        <v>37.6</v>
      </c>
      <c r="V391">
        <v>68.8</v>
      </c>
      <c r="W391">
        <v>31.2</v>
      </c>
      <c r="X391" t="str">
        <f>VLOOKUP(E391,'Transform table'!A:B,2,0)</f>
        <v>Strommen</v>
      </c>
      <c r="Y391" t="str">
        <f>VLOOKUP(F391,'Transform table'!A:B,2,0)</f>
        <v>Odd BK</v>
      </c>
      <c r="Z391" t="str">
        <f t="shared" si="6"/>
        <v>26/07/2026StrommenOdd BK</v>
      </c>
      <c r="AA391" t="str">
        <f>VLOOKUP($Z391,'oddspedia-matches'!$A:$AD,AA$2,0)</f>
        <v>0 - 0</v>
      </c>
      <c r="AB391" t="str">
        <f>VLOOKUP($Z391,'oddspedia-matches'!$A:$AD,AB$2,0)</f>
        <v>Red</v>
      </c>
      <c r="AC391" t="str">
        <f>VLOOKUP($Z391,'oddspedia-matches'!$A:$AD,AC$2,0)</f>
        <v>Green</v>
      </c>
      <c r="AD391" t="str">
        <f>VLOOKUP($Z391,'oddspedia-matches'!$A:$AD,AD$2,0)</f>
        <v>Red</v>
      </c>
      <c r="AE391" t="str">
        <f>VLOOKUP($Z391,'oddspedia-matches'!$A:$AD,AE$2,0)</f>
        <v>Green</v>
      </c>
      <c r="AF391" t="str">
        <f>VLOOKUP($Z391,'oddspedia-matches'!$A:$AD,AF$2,0)</f>
        <v>Green</v>
      </c>
      <c r="AG391" t="str">
        <f>VLOOKUP($Z391,'oddspedia-matches'!$A:$AD,AG$2,0)</f>
        <v>Red</v>
      </c>
      <c r="AH391" t="str">
        <f>VLOOKUP($Z391,'oddspedia-matches'!$A:$AD,AH$2,0)</f>
        <v>Red</v>
      </c>
      <c r="AI391" t="str">
        <f>VLOOKUP($Z391,'oddspedia-matches'!$A:$AD,AI$2,0)</f>
        <v>Green</v>
      </c>
      <c r="AJ391" t="str">
        <f>VLOOKUP($Z391,'oddspedia-matches'!$A:$AD,AJ$2,0)</f>
        <v>Red</v>
      </c>
      <c r="AK391" t="str">
        <f>VLOOKUP($Z391,'oddspedia-matches'!$A:$AD,AK$2,0)</f>
        <v>Red</v>
      </c>
      <c r="AL391" t="str">
        <f>VLOOKUP($Z391,'oddspedia-matches'!$A:$AD,AL$2,0)</f>
        <v>Red</v>
      </c>
      <c r="AM391" t="str">
        <f>VLOOKUP($Z391,'oddspedia-matches'!$A:$AD,AM$2,0)</f>
        <v>Red</v>
      </c>
      <c r="AN391" t="str">
        <f>VLOOKUP($Z391,'oddspedia-matches'!$A:$AD,AN$2,0)</f>
        <v>Green</v>
      </c>
      <c r="AO391" t="str">
        <f>VLOOKUP($Z391,'oddspedia-matches'!$A:$AD,AO$2,0)</f>
        <v>Green</v>
      </c>
      <c r="AP391" t="str">
        <f>VLOOKUP($Z391,'oddspedia-matches'!$A:$AD,AP$2,0)</f>
        <v>Red</v>
      </c>
      <c r="AQ391" t="str">
        <f>VLOOKUP($Z391,'oddspedia-matches'!$A:$AD,AQ$2,0)</f>
        <v>Green</v>
      </c>
    </row>
    <row r="392" spans="2:43" x14ac:dyDescent="0.25">
      <c r="B392" t="s">
        <v>1012</v>
      </c>
      <c r="C392" t="s">
        <v>930</v>
      </c>
      <c r="D392" s="25">
        <v>0.5</v>
      </c>
      <c r="E392" t="s">
        <v>1069</v>
      </c>
      <c r="F392" t="s">
        <v>1070</v>
      </c>
      <c r="H392">
        <v>0</v>
      </c>
      <c r="I392">
        <v>100</v>
      </c>
      <c r="J392">
        <v>0</v>
      </c>
      <c r="K392">
        <v>100</v>
      </c>
      <c r="L392">
        <v>100</v>
      </c>
      <c r="M392">
        <v>0</v>
      </c>
      <c r="N392">
        <v>0</v>
      </c>
      <c r="O392">
        <v>100</v>
      </c>
      <c r="P392">
        <v>0</v>
      </c>
      <c r="Q392">
        <v>0</v>
      </c>
      <c r="R392">
        <v>0</v>
      </c>
      <c r="S392">
        <v>0</v>
      </c>
      <c r="T392">
        <v>100</v>
      </c>
      <c r="U392">
        <v>100</v>
      </c>
      <c r="V392">
        <v>0</v>
      </c>
      <c r="W392">
        <v>100</v>
      </c>
      <c r="X392" t="str">
        <f>VLOOKUP(E392,'Transform table'!A:B,2,0)</f>
        <v>Unia Skierniewice</v>
      </c>
      <c r="Y392" t="str">
        <f>VLOOKUP(F392,'Transform table'!A:B,2,0)</f>
        <v>Stal Mielec</v>
      </c>
      <c r="Z392" t="str">
        <f t="shared" si="6"/>
        <v>26/07/2026Unia SkierniewiceStal Mielec</v>
      </c>
      <c r="AA392" t="str">
        <f>VLOOKUP($Z392,'oddspedia-matches'!$A:$AD,AA$2,0)</f>
        <v>1 - 2</v>
      </c>
      <c r="AB392" t="str">
        <f>VLOOKUP($Z392,'oddspedia-matches'!$A:$AD,AB$2,0)</f>
        <v>Red</v>
      </c>
      <c r="AC392" t="str">
        <f>VLOOKUP($Z392,'oddspedia-matches'!$A:$AD,AC$2,0)</f>
        <v>Red</v>
      </c>
      <c r="AD392" t="str">
        <f>VLOOKUP($Z392,'oddspedia-matches'!$A:$AD,AD$2,0)</f>
        <v>Green</v>
      </c>
      <c r="AE392" t="str">
        <f>VLOOKUP($Z392,'oddspedia-matches'!$A:$AD,AE$2,0)</f>
        <v>Red</v>
      </c>
      <c r="AF392" t="str">
        <f>VLOOKUP($Z392,'oddspedia-matches'!$A:$AD,AF$2,0)</f>
        <v>Green</v>
      </c>
      <c r="AG392" t="str">
        <f>VLOOKUP($Z392,'oddspedia-matches'!$A:$AD,AG$2,0)</f>
        <v>Green</v>
      </c>
      <c r="AH392" t="str">
        <f>VLOOKUP($Z392,'oddspedia-matches'!$A:$AD,AH$2,0)</f>
        <v>Red</v>
      </c>
      <c r="AI392" t="str">
        <f>VLOOKUP($Z392,'oddspedia-matches'!$A:$AD,AI$2,0)</f>
        <v>Red</v>
      </c>
      <c r="AJ392" t="str">
        <f>VLOOKUP($Z392,'oddspedia-matches'!$A:$AD,AJ$2,0)</f>
        <v>Green</v>
      </c>
      <c r="AK392" t="str">
        <f>VLOOKUP($Z392,'oddspedia-matches'!$A:$AD,AK$2,0)</f>
        <v>Green</v>
      </c>
      <c r="AL392" t="str">
        <f>VLOOKUP($Z392,'oddspedia-matches'!$A:$AD,AL$2,0)</f>
        <v>Green</v>
      </c>
      <c r="AM392" t="str">
        <f>VLOOKUP($Z392,'oddspedia-matches'!$A:$AD,AM$2,0)</f>
        <v>Green</v>
      </c>
      <c r="AN392" t="str">
        <f>VLOOKUP($Z392,'oddspedia-matches'!$A:$AD,AN$2,0)</f>
        <v>Red</v>
      </c>
      <c r="AO392" t="str">
        <f>VLOOKUP($Z392,'oddspedia-matches'!$A:$AD,AO$2,0)</f>
        <v>Green</v>
      </c>
      <c r="AP392" t="str">
        <f>VLOOKUP($Z392,'oddspedia-matches'!$A:$AD,AP$2,0)</f>
        <v>Green</v>
      </c>
      <c r="AQ392" t="str">
        <f>VLOOKUP($Z392,'oddspedia-matches'!$A:$AD,AQ$2,0)</f>
        <v>Red</v>
      </c>
    </row>
    <row r="393" spans="2:43" x14ac:dyDescent="0.25">
      <c r="B393" t="s">
        <v>947</v>
      </c>
      <c r="C393" t="s">
        <v>930</v>
      </c>
      <c r="D393" s="25">
        <v>0.5</v>
      </c>
      <c r="E393" t="s">
        <v>1071</v>
      </c>
      <c r="F393" t="s">
        <v>1072</v>
      </c>
      <c r="H393">
        <v>30.8</v>
      </c>
      <c r="I393">
        <v>33.299999999999997</v>
      </c>
      <c r="J393">
        <v>35.9</v>
      </c>
      <c r="K393">
        <v>64.099999999999994</v>
      </c>
      <c r="L393">
        <v>69.2</v>
      </c>
      <c r="M393">
        <v>66.7</v>
      </c>
      <c r="N393">
        <v>7.4</v>
      </c>
      <c r="O393">
        <v>50</v>
      </c>
      <c r="P393">
        <v>42.6</v>
      </c>
      <c r="Q393">
        <v>55.4</v>
      </c>
      <c r="R393">
        <v>62.1</v>
      </c>
      <c r="S393">
        <v>33.700000000000003</v>
      </c>
      <c r="T393">
        <v>66.3</v>
      </c>
      <c r="U393">
        <v>70.900000000000006</v>
      </c>
      <c r="V393">
        <v>42.5</v>
      </c>
      <c r="W393">
        <v>57.5</v>
      </c>
      <c r="X393" t="str">
        <f>VLOOKUP(E393,'Transform table'!A:B,2,0)</f>
        <v>PFK Sochi</v>
      </c>
      <c r="Y393">
        <f>VLOOKUP(F393,'Transform table'!A:B,2,0)</f>
        <v>0</v>
      </c>
      <c r="Z393" t="str">
        <f t="shared" si="6"/>
        <v>26/07/2026PFK Sochi0</v>
      </c>
      <c r="AA393" t="e">
        <f>VLOOKUP($Z393,'oddspedia-matches'!$A:$AD,AA$2,0)</f>
        <v>#N/A</v>
      </c>
      <c r="AB393" t="e">
        <f>VLOOKUP($Z393,'oddspedia-matches'!$A:$AD,AB$2,0)</f>
        <v>#N/A</v>
      </c>
      <c r="AC393" t="e">
        <f>VLOOKUP($Z393,'oddspedia-matches'!$A:$AD,AC$2,0)</f>
        <v>#N/A</v>
      </c>
      <c r="AD393" t="e">
        <f>VLOOKUP($Z393,'oddspedia-matches'!$A:$AD,AD$2,0)</f>
        <v>#N/A</v>
      </c>
      <c r="AE393" t="e">
        <f>VLOOKUP($Z393,'oddspedia-matches'!$A:$AD,AE$2,0)</f>
        <v>#N/A</v>
      </c>
      <c r="AF393" t="e">
        <f>VLOOKUP($Z393,'oddspedia-matches'!$A:$AD,AF$2,0)</f>
        <v>#N/A</v>
      </c>
      <c r="AG393" t="e">
        <f>VLOOKUP($Z393,'oddspedia-matches'!$A:$AD,AG$2,0)</f>
        <v>#N/A</v>
      </c>
      <c r="AH393" t="e">
        <f>VLOOKUP($Z393,'oddspedia-matches'!$A:$AD,AH$2,0)</f>
        <v>#N/A</v>
      </c>
      <c r="AI393" t="e">
        <f>VLOOKUP($Z393,'oddspedia-matches'!$A:$AD,AI$2,0)</f>
        <v>#N/A</v>
      </c>
      <c r="AJ393" t="e">
        <f>VLOOKUP($Z393,'oddspedia-matches'!$A:$AD,AJ$2,0)</f>
        <v>#N/A</v>
      </c>
      <c r="AK393" t="e">
        <f>VLOOKUP($Z393,'oddspedia-matches'!$A:$AD,AK$2,0)</f>
        <v>#N/A</v>
      </c>
      <c r="AL393" t="e">
        <f>VLOOKUP($Z393,'oddspedia-matches'!$A:$AD,AL$2,0)</f>
        <v>#N/A</v>
      </c>
      <c r="AM393" t="e">
        <f>VLOOKUP($Z393,'oddspedia-matches'!$A:$AD,AM$2,0)</f>
        <v>#N/A</v>
      </c>
      <c r="AN393" t="e">
        <f>VLOOKUP($Z393,'oddspedia-matches'!$A:$AD,AN$2,0)</f>
        <v>#N/A</v>
      </c>
      <c r="AO393" t="e">
        <f>VLOOKUP($Z393,'oddspedia-matches'!$A:$AD,AO$2,0)</f>
        <v>#N/A</v>
      </c>
      <c r="AP393" t="e">
        <f>VLOOKUP($Z393,'oddspedia-matches'!$A:$AD,AP$2,0)</f>
        <v>#N/A</v>
      </c>
      <c r="AQ393" t="e">
        <f>VLOOKUP($Z393,'oddspedia-matches'!$A:$AD,AQ$2,0)</f>
        <v>#N/A</v>
      </c>
    </row>
    <row r="394" spans="2:43" x14ac:dyDescent="0.25">
      <c r="B394" t="s">
        <v>451</v>
      </c>
      <c r="C394" t="s">
        <v>930</v>
      </c>
      <c r="D394" s="25">
        <v>0.5</v>
      </c>
      <c r="E394" t="s">
        <v>259</v>
      </c>
      <c r="F394" t="s">
        <v>1073</v>
      </c>
      <c r="H394">
        <v>39</v>
      </c>
      <c r="I394">
        <v>28.2</v>
      </c>
      <c r="J394">
        <v>32.9</v>
      </c>
      <c r="K394">
        <v>67.099999999999994</v>
      </c>
      <c r="L394">
        <v>61</v>
      </c>
      <c r="M394">
        <v>71.8</v>
      </c>
      <c r="N394">
        <v>31.1</v>
      </c>
      <c r="O394">
        <v>46</v>
      </c>
      <c r="P394">
        <v>23</v>
      </c>
      <c r="Q394">
        <v>65.599999999999994</v>
      </c>
      <c r="R394">
        <v>77.900000000000006</v>
      </c>
      <c r="S394">
        <v>52.9</v>
      </c>
      <c r="T394">
        <v>47.1</v>
      </c>
      <c r="U394">
        <v>52.7</v>
      </c>
      <c r="V394">
        <v>57.8</v>
      </c>
      <c r="W394">
        <v>42.2</v>
      </c>
      <c r="X394" t="str">
        <f>VLOOKUP(E394,'Transform table'!A:B,2,0)</f>
        <v>Norrby</v>
      </c>
      <c r="Y394" t="str">
        <f>VLOOKUP(F394,'Transform table'!A:B,2,0)</f>
        <v>Ostersunds</v>
      </c>
      <c r="Z394" t="str">
        <f t="shared" si="6"/>
        <v>26/07/2026NorrbyOstersunds</v>
      </c>
      <c r="AA394" t="str">
        <f>VLOOKUP($Z394,'oddspedia-matches'!$A:$AD,AA$2,0)</f>
        <v>2 - 2</v>
      </c>
      <c r="AB394" t="str">
        <f>VLOOKUP($Z394,'oddspedia-matches'!$A:$AD,AB$2,0)</f>
        <v>Red</v>
      </c>
      <c r="AC394" t="str">
        <f>VLOOKUP($Z394,'oddspedia-matches'!$A:$AD,AC$2,0)</f>
        <v>Green</v>
      </c>
      <c r="AD394" t="str">
        <f>VLOOKUP($Z394,'oddspedia-matches'!$A:$AD,AD$2,0)</f>
        <v>Red</v>
      </c>
      <c r="AE394" t="str">
        <f>VLOOKUP($Z394,'oddspedia-matches'!$A:$AD,AE$2,0)</f>
        <v>Green</v>
      </c>
      <c r="AF394" t="str">
        <f>VLOOKUP($Z394,'oddspedia-matches'!$A:$AD,AF$2,0)</f>
        <v>Green</v>
      </c>
      <c r="AG394" t="str">
        <f>VLOOKUP($Z394,'oddspedia-matches'!$A:$AD,AG$2,0)</f>
        <v>Red</v>
      </c>
      <c r="AH394" t="str">
        <f>VLOOKUP($Z394,'oddspedia-matches'!$A:$AD,AH$2,0)</f>
        <v>Green</v>
      </c>
      <c r="AI394" t="str">
        <f>VLOOKUP($Z394,'oddspedia-matches'!$A:$AD,AI$2,0)</f>
        <v>Red</v>
      </c>
      <c r="AJ394" t="str">
        <f>VLOOKUP($Z394,'oddspedia-matches'!$A:$AD,AJ$2,0)</f>
        <v>Red</v>
      </c>
      <c r="AK394" t="str">
        <f>VLOOKUP($Z394,'oddspedia-matches'!$A:$AD,AK$2,0)</f>
        <v>Green</v>
      </c>
      <c r="AL394" t="str">
        <f>VLOOKUP($Z394,'oddspedia-matches'!$A:$AD,AL$2,0)</f>
        <v>Green</v>
      </c>
      <c r="AM394" t="str">
        <f>VLOOKUP($Z394,'oddspedia-matches'!$A:$AD,AM$2,0)</f>
        <v>Green</v>
      </c>
      <c r="AN394" t="str">
        <f>VLOOKUP($Z394,'oddspedia-matches'!$A:$AD,AN$2,0)</f>
        <v>Red</v>
      </c>
      <c r="AO394" t="str">
        <f>VLOOKUP($Z394,'oddspedia-matches'!$A:$AD,AO$2,0)</f>
        <v>Red</v>
      </c>
      <c r="AP394" t="str">
        <f>VLOOKUP($Z394,'oddspedia-matches'!$A:$AD,AP$2,0)</f>
        <v>Green</v>
      </c>
      <c r="AQ394" t="str">
        <f>VLOOKUP($Z394,'oddspedia-matches'!$A:$AD,AQ$2,0)</f>
        <v>Red</v>
      </c>
    </row>
    <row r="395" spans="2:43" x14ac:dyDescent="0.25">
      <c r="B395" t="s">
        <v>1007</v>
      </c>
      <c r="C395" t="s">
        <v>930</v>
      </c>
      <c r="D395" s="25">
        <v>0.5</v>
      </c>
      <c r="E395" t="s">
        <v>1074</v>
      </c>
      <c r="F395" t="s">
        <v>1075</v>
      </c>
      <c r="H395">
        <v>40.5</v>
      </c>
      <c r="I395">
        <v>29.4</v>
      </c>
      <c r="J395">
        <v>30</v>
      </c>
      <c r="K395">
        <v>70</v>
      </c>
      <c r="L395">
        <v>59.5</v>
      </c>
      <c r="M395">
        <v>70.599999999999994</v>
      </c>
      <c r="N395" t="s">
        <v>20</v>
      </c>
      <c r="O395" t="s">
        <v>20</v>
      </c>
      <c r="P395" t="s">
        <v>20</v>
      </c>
      <c r="Q395" t="s">
        <v>20</v>
      </c>
      <c r="R395">
        <v>72.900000000000006</v>
      </c>
      <c r="S395">
        <v>46</v>
      </c>
      <c r="T395">
        <v>54</v>
      </c>
      <c r="U395">
        <v>59.5</v>
      </c>
      <c r="V395">
        <v>52.2</v>
      </c>
      <c r="W395">
        <v>47.8</v>
      </c>
      <c r="X395" t="str">
        <f>VLOOKUP(E395,'Transform table'!A:B,2,0)</f>
        <v>CA Atenas</v>
      </c>
      <c r="Y395" t="str">
        <f>VLOOKUP(F395,'Transform table'!A:B,2,0)</f>
        <v>Colon Montevideo</v>
      </c>
      <c r="Z395" t="str">
        <f t="shared" si="6"/>
        <v>26/07/2026CA AtenasColon Montevideo</v>
      </c>
      <c r="AA395" t="str">
        <f>VLOOKUP($Z395,'oddspedia-matches'!$A:$AD,AA$2,0)</f>
        <v xml:space="preserve"> - </v>
      </c>
      <c r="AB395" t="str">
        <f>VLOOKUP($Z395,'oddspedia-matches'!$A:$AD,AB$2,0)</f>
        <v>Red</v>
      </c>
      <c r="AC395" t="str">
        <f>VLOOKUP($Z395,'oddspedia-matches'!$A:$AD,AC$2,0)</f>
        <v>Green</v>
      </c>
      <c r="AD395" t="str">
        <f>VLOOKUP($Z395,'oddspedia-matches'!$A:$AD,AD$2,0)</f>
        <v>Red</v>
      </c>
      <c r="AE395" t="str">
        <f>VLOOKUP($Z395,'oddspedia-matches'!$A:$AD,AE$2,0)</f>
        <v>Green</v>
      </c>
      <c r="AF395" t="str">
        <f>VLOOKUP($Z395,'oddspedia-matches'!$A:$AD,AF$2,0)</f>
        <v>Green</v>
      </c>
      <c r="AG395" t="str">
        <f>VLOOKUP($Z395,'oddspedia-matches'!$A:$AD,AG$2,0)</f>
        <v>Red</v>
      </c>
      <c r="AH395" t="str">
        <f>VLOOKUP($Z395,'oddspedia-matches'!$A:$AD,AH$2,0)</f>
        <v>Red</v>
      </c>
      <c r="AI395" t="str">
        <f>VLOOKUP($Z395,'oddspedia-matches'!$A:$AD,AI$2,0)</f>
        <v>Green</v>
      </c>
      <c r="AJ395" t="str">
        <f>VLOOKUP($Z395,'oddspedia-matches'!$A:$AD,AJ$2,0)</f>
        <v>Red</v>
      </c>
      <c r="AK395" t="str">
        <f>VLOOKUP($Z395,'oddspedia-matches'!$A:$AD,AK$2,0)</f>
        <v>Red</v>
      </c>
      <c r="AL395" t="str">
        <f>VLOOKUP($Z395,'oddspedia-matches'!$A:$AD,AL$2,0)</f>
        <v>Red</v>
      </c>
      <c r="AM395" t="str">
        <f>VLOOKUP($Z395,'oddspedia-matches'!$A:$AD,AM$2,0)</f>
        <v>Red</v>
      </c>
      <c r="AN395" t="str">
        <f>VLOOKUP($Z395,'oddspedia-matches'!$A:$AD,AN$2,0)</f>
        <v>Green</v>
      </c>
      <c r="AO395" t="str">
        <f>VLOOKUP($Z395,'oddspedia-matches'!$A:$AD,AO$2,0)</f>
        <v>Green</v>
      </c>
      <c r="AP395" t="str">
        <f>VLOOKUP($Z395,'oddspedia-matches'!$A:$AD,AP$2,0)</f>
        <v>Red</v>
      </c>
      <c r="AQ395" t="str">
        <f>VLOOKUP($Z395,'oddspedia-matches'!$A:$AD,AQ$2,0)</f>
        <v>Green</v>
      </c>
    </row>
    <row r="396" spans="2:43" x14ac:dyDescent="0.25">
      <c r="B396" t="s">
        <v>1007</v>
      </c>
      <c r="C396" t="s">
        <v>930</v>
      </c>
      <c r="D396" s="25">
        <v>0.5</v>
      </c>
      <c r="E396" t="s">
        <v>661</v>
      </c>
      <c r="F396" t="s">
        <v>1074</v>
      </c>
      <c r="H396">
        <v>50.5</v>
      </c>
      <c r="I396">
        <v>26.2</v>
      </c>
      <c r="J396">
        <v>23.3</v>
      </c>
      <c r="K396">
        <v>76.7</v>
      </c>
      <c r="L396">
        <v>49.5</v>
      </c>
      <c r="M396">
        <v>73.8</v>
      </c>
      <c r="N396">
        <v>42.5</v>
      </c>
      <c r="O396">
        <v>39.5</v>
      </c>
      <c r="P396">
        <v>18.100000000000001</v>
      </c>
      <c r="Q396">
        <v>73.5</v>
      </c>
      <c r="R396">
        <v>79.7</v>
      </c>
      <c r="S396">
        <v>55.5</v>
      </c>
      <c r="T396">
        <v>44.5</v>
      </c>
      <c r="U396">
        <v>50.9</v>
      </c>
      <c r="V396">
        <v>57.6</v>
      </c>
      <c r="W396">
        <v>42.4</v>
      </c>
      <c r="X396" t="str">
        <f>VLOOKUP(E396,'Transform table'!A:B,2,0)</f>
        <v>Centro AtlÃ©tico FÃ©nix</v>
      </c>
      <c r="Y396" t="str">
        <f>VLOOKUP(F396,'Transform table'!A:B,2,0)</f>
        <v>CA Atenas</v>
      </c>
      <c r="Z396" t="str">
        <f t="shared" si="6"/>
        <v>26/07/2026Centro AtlÃ©tico FÃ©nixCA Atenas</v>
      </c>
      <c r="AA396" t="str">
        <f>VLOOKUP($Z396,'oddspedia-matches'!$A:$AD,AA$2,0)</f>
        <v>1 - 0</v>
      </c>
      <c r="AB396" t="str">
        <f>VLOOKUP($Z396,'oddspedia-matches'!$A:$AD,AB$2,0)</f>
        <v>Green</v>
      </c>
      <c r="AC396" t="str">
        <f>VLOOKUP($Z396,'oddspedia-matches'!$A:$AD,AC$2,0)</f>
        <v>Red</v>
      </c>
      <c r="AD396" t="str">
        <f>VLOOKUP($Z396,'oddspedia-matches'!$A:$AD,AD$2,0)</f>
        <v>Red</v>
      </c>
      <c r="AE396" t="str">
        <f>VLOOKUP($Z396,'oddspedia-matches'!$A:$AD,AE$2,0)</f>
        <v>Green</v>
      </c>
      <c r="AF396" t="str">
        <f>VLOOKUP($Z396,'oddspedia-matches'!$A:$AD,AF$2,0)</f>
        <v>Red</v>
      </c>
      <c r="AG396" t="str">
        <f>VLOOKUP($Z396,'oddspedia-matches'!$A:$AD,AG$2,0)</f>
        <v>Green</v>
      </c>
      <c r="AH396" t="str">
        <f>VLOOKUP($Z396,'oddspedia-matches'!$A:$AD,AH$2,0)</f>
        <v>Red</v>
      </c>
      <c r="AI396" t="str">
        <f>VLOOKUP($Z396,'oddspedia-matches'!$A:$AD,AI$2,0)</f>
        <v>Green</v>
      </c>
      <c r="AJ396" t="str">
        <f>VLOOKUP($Z396,'oddspedia-matches'!$A:$AD,AJ$2,0)</f>
        <v>Red</v>
      </c>
      <c r="AK396" t="str">
        <f>VLOOKUP($Z396,'oddspedia-matches'!$A:$AD,AK$2,0)</f>
        <v>Red</v>
      </c>
      <c r="AL396" t="str">
        <f>VLOOKUP($Z396,'oddspedia-matches'!$A:$AD,AL$2,0)</f>
        <v>Red</v>
      </c>
      <c r="AM396" t="str">
        <f>VLOOKUP($Z396,'oddspedia-matches'!$A:$AD,AM$2,0)</f>
        <v>Red</v>
      </c>
      <c r="AN396" t="str">
        <f>VLOOKUP($Z396,'oddspedia-matches'!$A:$AD,AN$2,0)</f>
        <v>Green</v>
      </c>
      <c r="AO396" t="str">
        <f>VLOOKUP($Z396,'oddspedia-matches'!$A:$AD,AO$2,0)</f>
        <v>Green</v>
      </c>
      <c r="AP396" t="str">
        <f>VLOOKUP($Z396,'oddspedia-matches'!$A:$AD,AP$2,0)</f>
        <v>Red</v>
      </c>
      <c r="AQ396" t="str">
        <f>VLOOKUP($Z396,'oddspedia-matches'!$A:$AD,AQ$2,0)</f>
        <v>Green</v>
      </c>
    </row>
    <row r="397" spans="2:43" x14ac:dyDescent="0.25">
      <c r="B397" t="s">
        <v>990</v>
      </c>
      <c r="C397" t="s">
        <v>930</v>
      </c>
      <c r="D397" s="25">
        <v>0.52083333333333337</v>
      </c>
      <c r="E397" t="s">
        <v>245</v>
      </c>
      <c r="F397" t="s">
        <v>1076</v>
      </c>
      <c r="H397">
        <v>39.299999999999997</v>
      </c>
      <c r="I397">
        <v>28.5</v>
      </c>
      <c r="J397">
        <v>32.299999999999997</v>
      </c>
      <c r="K397">
        <v>67.7</v>
      </c>
      <c r="L397">
        <v>60.7</v>
      </c>
      <c r="M397">
        <v>71.5</v>
      </c>
      <c r="N397">
        <v>37.200000000000003</v>
      </c>
      <c r="O397">
        <v>41.6</v>
      </c>
      <c r="P397">
        <v>21.3</v>
      </c>
      <c r="Q397">
        <v>71.599999999999994</v>
      </c>
      <c r="R397">
        <v>76.8</v>
      </c>
      <c r="S397">
        <v>51.3</v>
      </c>
      <c r="T397">
        <v>48.7</v>
      </c>
      <c r="U397">
        <v>54.3</v>
      </c>
      <c r="V397">
        <v>56.6</v>
      </c>
      <c r="W397">
        <v>43.4</v>
      </c>
      <c r="X397" t="str">
        <f>VLOOKUP(E397,'Transform table'!A:B,2,0)</f>
        <v>Jelgava</v>
      </c>
      <c r="Y397" t="str">
        <f>VLOOKUP(F397,'Transform table'!A:B,2,0)</f>
        <v>FK Liepaja</v>
      </c>
      <c r="Z397" t="str">
        <f t="shared" si="6"/>
        <v>26/07/2026JelgavaFK Liepaja</v>
      </c>
      <c r="AA397" t="e">
        <f>VLOOKUP($Z397,'oddspedia-matches'!$A:$AD,AA$2,0)</f>
        <v>#N/A</v>
      </c>
      <c r="AB397" t="e">
        <f>VLOOKUP($Z397,'oddspedia-matches'!$A:$AD,AB$2,0)</f>
        <v>#N/A</v>
      </c>
      <c r="AC397" t="e">
        <f>VLOOKUP($Z397,'oddspedia-matches'!$A:$AD,AC$2,0)</f>
        <v>#N/A</v>
      </c>
      <c r="AD397" t="e">
        <f>VLOOKUP($Z397,'oddspedia-matches'!$A:$AD,AD$2,0)</f>
        <v>#N/A</v>
      </c>
      <c r="AE397" t="e">
        <f>VLOOKUP($Z397,'oddspedia-matches'!$A:$AD,AE$2,0)</f>
        <v>#N/A</v>
      </c>
      <c r="AF397" t="e">
        <f>VLOOKUP($Z397,'oddspedia-matches'!$A:$AD,AF$2,0)</f>
        <v>#N/A</v>
      </c>
      <c r="AG397" t="e">
        <f>VLOOKUP($Z397,'oddspedia-matches'!$A:$AD,AG$2,0)</f>
        <v>#N/A</v>
      </c>
      <c r="AH397" t="e">
        <f>VLOOKUP($Z397,'oddspedia-matches'!$A:$AD,AH$2,0)</f>
        <v>#N/A</v>
      </c>
      <c r="AI397" t="e">
        <f>VLOOKUP($Z397,'oddspedia-matches'!$A:$AD,AI$2,0)</f>
        <v>#N/A</v>
      </c>
      <c r="AJ397" t="e">
        <f>VLOOKUP($Z397,'oddspedia-matches'!$A:$AD,AJ$2,0)</f>
        <v>#N/A</v>
      </c>
      <c r="AK397" t="e">
        <f>VLOOKUP($Z397,'oddspedia-matches'!$A:$AD,AK$2,0)</f>
        <v>#N/A</v>
      </c>
      <c r="AL397" t="e">
        <f>VLOOKUP($Z397,'oddspedia-matches'!$A:$AD,AL$2,0)</f>
        <v>#N/A</v>
      </c>
      <c r="AM397" t="e">
        <f>VLOOKUP($Z397,'oddspedia-matches'!$A:$AD,AM$2,0)</f>
        <v>#N/A</v>
      </c>
      <c r="AN397" t="e">
        <f>VLOOKUP($Z397,'oddspedia-matches'!$A:$AD,AN$2,0)</f>
        <v>#N/A</v>
      </c>
      <c r="AO397" t="e">
        <f>VLOOKUP($Z397,'oddspedia-matches'!$A:$AD,AO$2,0)</f>
        <v>#N/A</v>
      </c>
      <c r="AP397" t="e">
        <f>VLOOKUP($Z397,'oddspedia-matches'!$A:$AD,AP$2,0)</f>
        <v>#N/A</v>
      </c>
      <c r="AQ397" t="e">
        <f>VLOOKUP($Z397,'oddspedia-matches'!$A:$AD,AQ$2,0)</f>
        <v>#N/A</v>
      </c>
    </row>
    <row r="398" spans="2:43" x14ac:dyDescent="0.25">
      <c r="B398" t="s">
        <v>1015</v>
      </c>
      <c r="C398" t="s">
        <v>930</v>
      </c>
      <c r="D398" s="25">
        <v>0.52083333333333337</v>
      </c>
      <c r="E398" t="s">
        <v>1077</v>
      </c>
      <c r="F398" t="s">
        <v>1078</v>
      </c>
      <c r="H398">
        <v>0</v>
      </c>
      <c r="I398">
        <v>100</v>
      </c>
      <c r="J398">
        <v>0</v>
      </c>
      <c r="K398">
        <v>100</v>
      </c>
      <c r="L398">
        <v>100</v>
      </c>
      <c r="M398">
        <v>0</v>
      </c>
      <c r="N398">
        <v>0</v>
      </c>
      <c r="O398">
        <v>100</v>
      </c>
      <c r="P398">
        <v>0</v>
      </c>
      <c r="Q398">
        <v>0</v>
      </c>
      <c r="R398">
        <v>0</v>
      </c>
      <c r="S398">
        <v>0</v>
      </c>
      <c r="T398">
        <v>100</v>
      </c>
      <c r="U398">
        <v>100</v>
      </c>
      <c r="V398">
        <v>0</v>
      </c>
      <c r="W398">
        <v>100</v>
      </c>
      <c r="X398" t="str">
        <f>VLOOKUP(E398,'Transform table'!A:B,2,0)</f>
        <v>Widzew Lodz</v>
      </c>
      <c r="Y398" t="str">
        <f>VLOOKUP(F398,'Transform table'!A:B,2,0)</f>
        <v>Motor Lublin</v>
      </c>
      <c r="Z398" t="str">
        <f t="shared" si="6"/>
        <v>26/07/2026Widzew LodzMotor Lublin</v>
      </c>
      <c r="AA398" t="str">
        <f>VLOOKUP($Z398,'oddspedia-matches'!$A:$AD,AA$2,0)</f>
        <v>2 - 2</v>
      </c>
      <c r="AB398" t="str">
        <f>VLOOKUP($Z398,'oddspedia-matches'!$A:$AD,AB$2,0)</f>
        <v>Red</v>
      </c>
      <c r="AC398" t="str">
        <f>VLOOKUP($Z398,'oddspedia-matches'!$A:$AD,AC$2,0)</f>
        <v>Green</v>
      </c>
      <c r="AD398" t="str">
        <f>VLOOKUP($Z398,'oddspedia-matches'!$A:$AD,AD$2,0)</f>
        <v>Red</v>
      </c>
      <c r="AE398" t="str">
        <f>VLOOKUP($Z398,'oddspedia-matches'!$A:$AD,AE$2,0)</f>
        <v>Green</v>
      </c>
      <c r="AF398" t="str">
        <f>VLOOKUP($Z398,'oddspedia-matches'!$A:$AD,AF$2,0)</f>
        <v>Green</v>
      </c>
      <c r="AG398" t="str">
        <f>VLOOKUP($Z398,'oddspedia-matches'!$A:$AD,AG$2,0)</f>
        <v>Red</v>
      </c>
      <c r="AH398" t="str">
        <f>VLOOKUP($Z398,'oddspedia-matches'!$A:$AD,AH$2,0)</f>
        <v>Green</v>
      </c>
      <c r="AI398" t="str">
        <f>VLOOKUP($Z398,'oddspedia-matches'!$A:$AD,AI$2,0)</f>
        <v>Red</v>
      </c>
      <c r="AJ398" t="str">
        <f>VLOOKUP($Z398,'oddspedia-matches'!$A:$AD,AJ$2,0)</f>
        <v>Red</v>
      </c>
      <c r="AK398" t="str">
        <f>VLOOKUP($Z398,'oddspedia-matches'!$A:$AD,AK$2,0)</f>
        <v>Green</v>
      </c>
      <c r="AL398" t="str">
        <f>VLOOKUP($Z398,'oddspedia-matches'!$A:$AD,AL$2,0)</f>
        <v>Green</v>
      </c>
      <c r="AM398" t="str">
        <f>VLOOKUP($Z398,'oddspedia-matches'!$A:$AD,AM$2,0)</f>
        <v>Green</v>
      </c>
      <c r="AN398" t="str">
        <f>VLOOKUP($Z398,'oddspedia-matches'!$A:$AD,AN$2,0)</f>
        <v>Red</v>
      </c>
      <c r="AO398" t="str">
        <f>VLOOKUP($Z398,'oddspedia-matches'!$A:$AD,AO$2,0)</f>
        <v>Red</v>
      </c>
      <c r="AP398" t="str">
        <f>VLOOKUP($Z398,'oddspedia-matches'!$A:$AD,AP$2,0)</f>
        <v>Green</v>
      </c>
      <c r="AQ398" t="str">
        <f>VLOOKUP($Z398,'oddspedia-matches'!$A:$AD,AQ$2,0)</f>
        <v>Red</v>
      </c>
    </row>
    <row r="399" spans="2:43" x14ac:dyDescent="0.25">
      <c r="B399" t="s">
        <v>475</v>
      </c>
      <c r="C399" t="s">
        <v>930</v>
      </c>
      <c r="D399" s="25">
        <v>0.53125</v>
      </c>
      <c r="E399" t="s">
        <v>1079</v>
      </c>
      <c r="F399" t="s">
        <v>1080</v>
      </c>
      <c r="H399">
        <v>44</v>
      </c>
      <c r="I399">
        <v>27.9</v>
      </c>
      <c r="J399">
        <v>28.2</v>
      </c>
      <c r="K399">
        <v>71.8</v>
      </c>
      <c r="L399">
        <v>56</v>
      </c>
      <c r="M399">
        <v>72.099999999999994</v>
      </c>
      <c r="N399">
        <v>39.1</v>
      </c>
      <c r="O399">
        <v>43.7</v>
      </c>
      <c r="P399">
        <v>17.2</v>
      </c>
      <c r="Q399">
        <v>67.2</v>
      </c>
      <c r="R399">
        <v>77</v>
      </c>
      <c r="S399">
        <v>51.6</v>
      </c>
      <c r="T399">
        <v>48.4</v>
      </c>
      <c r="U399">
        <v>54.2</v>
      </c>
      <c r="V399">
        <v>56.2</v>
      </c>
      <c r="W399">
        <v>43.8</v>
      </c>
      <c r="X399" t="str">
        <f>VLOOKUP(E399,'Transform table'!A:B,2,0)</f>
        <v>FK Transinvest</v>
      </c>
      <c r="Y399" t="str">
        <f>VLOOKUP(F399,'Transform table'!A:B,2,0)</f>
        <v>FK Dziugas Telsiai</v>
      </c>
      <c r="Z399" t="str">
        <f t="shared" si="6"/>
        <v>26/07/2026FK TransinvestFK Dziugas Telsiai</v>
      </c>
      <c r="AA399" t="str">
        <f>VLOOKUP($Z399,'oddspedia-matches'!$A:$AD,AA$2,0)</f>
        <v>1 - 0</v>
      </c>
      <c r="AB399" t="str">
        <f>VLOOKUP($Z399,'oddspedia-matches'!$A:$AD,AB$2,0)</f>
        <v>Green</v>
      </c>
      <c r="AC399" t="str">
        <f>VLOOKUP($Z399,'oddspedia-matches'!$A:$AD,AC$2,0)</f>
        <v>Red</v>
      </c>
      <c r="AD399" t="str">
        <f>VLOOKUP($Z399,'oddspedia-matches'!$A:$AD,AD$2,0)</f>
        <v>Red</v>
      </c>
      <c r="AE399" t="str">
        <f>VLOOKUP($Z399,'oddspedia-matches'!$A:$AD,AE$2,0)</f>
        <v>Green</v>
      </c>
      <c r="AF399" t="str">
        <f>VLOOKUP($Z399,'oddspedia-matches'!$A:$AD,AF$2,0)</f>
        <v>Red</v>
      </c>
      <c r="AG399" t="str">
        <f>VLOOKUP($Z399,'oddspedia-matches'!$A:$AD,AG$2,0)</f>
        <v>Green</v>
      </c>
      <c r="AH399" t="str">
        <f>VLOOKUP($Z399,'oddspedia-matches'!$A:$AD,AH$2,0)</f>
        <v>Red</v>
      </c>
      <c r="AI399" t="str">
        <f>VLOOKUP($Z399,'oddspedia-matches'!$A:$AD,AI$2,0)</f>
        <v>Green</v>
      </c>
      <c r="AJ399" t="str">
        <f>VLOOKUP($Z399,'oddspedia-matches'!$A:$AD,AJ$2,0)</f>
        <v>Red</v>
      </c>
      <c r="AK399" t="str">
        <f>VLOOKUP($Z399,'oddspedia-matches'!$A:$AD,AK$2,0)</f>
        <v>Red</v>
      </c>
      <c r="AL399" t="str">
        <f>VLOOKUP($Z399,'oddspedia-matches'!$A:$AD,AL$2,0)</f>
        <v>Red</v>
      </c>
      <c r="AM399" t="str">
        <f>VLOOKUP($Z399,'oddspedia-matches'!$A:$AD,AM$2,0)</f>
        <v>Red</v>
      </c>
      <c r="AN399" t="str">
        <f>VLOOKUP($Z399,'oddspedia-matches'!$A:$AD,AN$2,0)</f>
        <v>Green</v>
      </c>
      <c r="AO399" t="str">
        <f>VLOOKUP($Z399,'oddspedia-matches'!$A:$AD,AO$2,0)</f>
        <v>Green</v>
      </c>
      <c r="AP399" t="str">
        <f>VLOOKUP($Z399,'oddspedia-matches'!$A:$AD,AP$2,0)</f>
        <v>Red</v>
      </c>
      <c r="AQ399" t="str">
        <f>VLOOKUP($Z399,'oddspedia-matches'!$A:$AD,AQ$2,0)</f>
        <v>Green</v>
      </c>
    </row>
    <row r="400" spans="2:43" x14ac:dyDescent="0.25">
      <c r="B400" t="s">
        <v>1081</v>
      </c>
      <c r="C400" t="s">
        <v>930</v>
      </c>
      <c r="D400" s="25">
        <v>0.54166666666666663</v>
      </c>
      <c r="E400" t="s">
        <v>1082</v>
      </c>
      <c r="F400" t="s">
        <v>1083</v>
      </c>
      <c r="H400">
        <v>42.7</v>
      </c>
      <c r="I400">
        <v>36.799999999999997</v>
      </c>
      <c r="J400">
        <v>20.399999999999999</v>
      </c>
      <c r="K400">
        <v>79.599999999999994</v>
      </c>
      <c r="L400">
        <v>57.3</v>
      </c>
      <c r="M400">
        <v>63.2</v>
      </c>
      <c r="N400">
        <v>0</v>
      </c>
      <c r="O400">
        <v>69.099999999999994</v>
      </c>
      <c r="P400">
        <v>30.9</v>
      </c>
      <c r="Q400">
        <v>30.9</v>
      </c>
      <c r="R400">
        <v>47.1</v>
      </c>
      <c r="S400">
        <v>20.399999999999999</v>
      </c>
      <c r="T400">
        <v>79.599999999999994</v>
      </c>
      <c r="U400">
        <v>83.5</v>
      </c>
      <c r="V400">
        <v>28.5</v>
      </c>
      <c r="W400">
        <v>71.5</v>
      </c>
      <c r="X400" t="str">
        <f>VLOOKUP(E400,'Transform table'!A:B,2,0)</f>
        <v>Cherno More</v>
      </c>
      <c r="Y400" t="str">
        <f>VLOOKUP(F400,'Transform table'!A:B,2,0)</f>
        <v>Spartak Varna</v>
      </c>
      <c r="Z400" t="str">
        <f t="shared" si="6"/>
        <v>26/07/2026Cherno MoreSpartak Varna</v>
      </c>
      <c r="AA400" t="str">
        <f>VLOOKUP($Z400,'oddspedia-matches'!$A:$AD,AA$2,0)</f>
        <v>0 - 3</v>
      </c>
      <c r="AB400" t="str">
        <f>VLOOKUP($Z400,'oddspedia-matches'!$A:$AD,AB$2,0)</f>
        <v>Red</v>
      </c>
      <c r="AC400" t="str">
        <f>VLOOKUP($Z400,'oddspedia-matches'!$A:$AD,AC$2,0)</f>
        <v>Red</v>
      </c>
      <c r="AD400" t="str">
        <f>VLOOKUP($Z400,'oddspedia-matches'!$A:$AD,AD$2,0)</f>
        <v>Green</v>
      </c>
      <c r="AE400" t="str">
        <f>VLOOKUP($Z400,'oddspedia-matches'!$A:$AD,AE$2,0)</f>
        <v>Red</v>
      </c>
      <c r="AF400" t="str">
        <f>VLOOKUP($Z400,'oddspedia-matches'!$A:$AD,AF$2,0)</f>
        <v>Green</v>
      </c>
      <c r="AG400" t="str">
        <f>VLOOKUP($Z400,'oddspedia-matches'!$A:$AD,AG$2,0)</f>
        <v>Green</v>
      </c>
      <c r="AH400" t="str">
        <f>VLOOKUP($Z400,'oddspedia-matches'!$A:$AD,AH$2,0)</f>
        <v>Red</v>
      </c>
      <c r="AI400" t="str">
        <f>VLOOKUP($Z400,'oddspedia-matches'!$A:$AD,AI$2,0)</f>
        <v>Red</v>
      </c>
      <c r="AJ400" t="str">
        <f>VLOOKUP($Z400,'oddspedia-matches'!$A:$AD,AJ$2,0)</f>
        <v>Green</v>
      </c>
      <c r="AK400" t="str">
        <f>VLOOKUP($Z400,'oddspedia-matches'!$A:$AD,AK$2,0)</f>
        <v>Green</v>
      </c>
      <c r="AL400" t="str">
        <f>VLOOKUP($Z400,'oddspedia-matches'!$A:$AD,AL$2,0)</f>
        <v>Green</v>
      </c>
      <c r="AM400" t="str">
        <f>VLOOKUP($Z400,'oddspedia-matches'!$A:$AD,AM$2,0)</f>
        <v>Green</v>
      </c>
      <c r="AN400" t="str">
        <f>VLOOKUP($Z400,'oddspedia-matches'!$A:$AD,AN$2,0)</f>
        <v>Red</v>
      </c>
      <c r="AO400" t="str">
        <f>VLOOKUP($Z400,'oddspedia-matches'!$A:$AD,AO$2,0)</f>
        <v>Green</v>
      </c>
      <c r="AP400" t="str">
        <f>VLOOKUP($Z400,'oddspedia-matches'!$A:$AD,AP$2,0)</f>
        <v>Red</v>
      </c>
      <c r="AQ400" t="str">
        <f>VLOOKUP($Z400,'oddspedia-matches'!$A:$AD,AQ$2,0)</f>
        <v>Green</v>
      </c>
    </row>
    <row r="401" spans="2:43" x14ac:dyDescent="0.25">
      <c r="B401" t="s">
        <v>982</v>
      </c>
      <c r="C401" t="s">
        <v>930</v>
      </c>
      <c r="D401" s="25">
        <v>0.54166666666666663</v>
      </c>
      <c r="E401" t="s">
        <v>1084</v>
      </c>
      <c r="F401" t="s">
        <v>1085</v>
      </c>
      <c r="H401">
        <v>0</v>
      </c>
      <c r="I401">
        <v>100</v>
      </c>
      <c r="J401">
        <v>0</v>
      </c>
      <c r="K401">
        <v>100</v>
      </c>
      <c r="L401">
        <v>100</v>
      </c>
      <c r="M401">
        <v>0</v>
      </c>
      <c r="N401">
        <v>0</v>
      </c>
      <c r="O401">
        <v>100</v>
      </c>
      <c r="P401">
        <v>0</v>
      </c>
      <c r="Q401">
        <v>0</v>
      </c>
      <c r="R401">
        <v>0</v>
      </c>
      <c r="S401">
        <v>0</v>
      </c>
      <c r="T401">
        <v>100</v>
      </c>
      <c r="U401">
        <v>100</v>
      </c>
      <c r="V401">
        <v>0</v>
      </c>
      <c r="W401">
        <v>100</v>
      </c>
      <c r="X401" t="str">
        <f>VLOOKUP(E401,'Transform table'!A:B,2,0)</f>
        <v>AC Horsens</v>
      </c>
      <c r="Y401" t="str">
        <f>VLOOKUP(F401,'Transform table'!A:B,2,0)</f>
        <v>FC Nordsjaelland</v>
      </c>
      <c r="Z401" t="str">
        <f t="shared" si="6"/>
        <v>26/07/2026AC HorsensFC Nordsjaelland</v>
      </c>
      <c r="AA401" t="str">
        <f>VLOOKUP($Z401,'oddspedia-matches'!$A:$AD,AA$2,0)</f>
        <v>1 - 1</v>
      </c>
      <c r="AB401" t="str">
        <f>VLOOKUP($Z401,'oddspedia-matches'!$A:$AD,AB$2,0)</f>
        <v>Red</v>
      </c>
      <c r="AC401" t="str">
        <f>VLOOKUP($Z401,'oddspedia-matches'!$A:$AD,AC$2,0)</f>
        <v>Green</v>
      </c>
      <c r="AD401" t="str">
        <f>VLOOKUP($Z401,'oddspedia-matches'!$A:$AD,AD$2,0)</f>
        <v>Red</v>
      </c>
      <c r="AE401" t="str">
        <f>VLOOKUP($Z401,'oddspedia-matches'!$A:$AD,AE$2,0)</f>
        <v>Green</v>
      </c>
      <c r="AF401" t="str">
        <f>VLOOKUP($Z401,'oddspedia-matches'!$A:$AD,AF$2,0)</f>
        <v>Green</v>
      </c>
      <c r="AG401" t="str">
        <f>VLOOKUP($Z401,'oddspedia-matches'!$A:$AD,AG$2,0)</f>
        <v>Red</v>
      </c>
      <c r="AH401" t="str">
        <f>VLOOKUP($Z401,'oddspedia-matches'!$A:$AD,AH$2,0)</f>
        <v>Red</v>
      </c>
      <c r="AI401" t="str">
        <f>VLOOKUP($Z401,'oddspedia-matches'!$A:$AD,AI$2,0)</f>
        <v>Green</v>
      </c>
      <c r="AJ401" t="str">
        <f>VLOOKUP($Z401,'oddspedia-matches'!$A:$AD,AJ$2,0)</f>
        <v>Red</v>
      </c>
      <c r="AK401" t="str">
        <f>VLOOKUP($Z401,'oddspedia-matches'!$A:$AD,AK$2,0)</f>
        <v>Green</v>
      </c>
      <c r="AL401" t="str">
        <f>VLOOKUP($Z401,'oddspedia-matches'!$A:$AD,AL$2,0)</f>
        <v>Green</v>
      </c>
      <c r="AM401" t="str">
        <f>VLOOKUP($Z401,'oddspedia-matches'!$A:$AD,AM$2,0)</f>
        <v>Red</v>
      </c>
      <c r="AN401" t="str">
        <f>VLOOKUP($Z401,'oddspedia-matches'!$A:$AD,AN$2,0)</f>
        <v>Green</v>
      </c>
      <c r="AO401" t="str">
        <f>VLOOKUP($Z401,'oddspedia-matches'!$A:$AD,AO$2,0)</f>
        <v>Green</v>
      </c>
      <c r="AP401" t="str">
        <f>VLOOKUP($Z401,'oddspedia-matches'!$A:$AD,AP$2,0)</f>
        <v>Green</v>
      </c>
      <c r="AQ401" t="str">
        <f>VLOOKUP($Z401,'oddspedia-matches'!$A:$AD,AQ$2,0)</f>
        <v>Red</v>
      </c>
    </row>
    <row r="402" spans="2:43" x14ac:dyDescent="0.25">
      <c r="B402" t="s">
        <v>1086</v>
      </c>
      <c r="C402" t="s">
        <v>930</v>
      </c>
      <c r="D402" s="25">
        <v>0.54166666666666663</v>
      </c>
      <c r="E402" t="s">
        <v>1087</v>
      </c>
      <c r="F402" t="s">
        <v>1088</v>
      </c>
      <c r="H402">
        <v>72.5</v>
      </c>
      <c r="I402">
        <v>27.5</v>
      </c>
      <c r="J402">
        <v>0</v>
      </c>
      <c r="K402">
        <v>100</v>
      </c>
      <c r="L402">
        <v>27.5</v>
      </c>
      <c r="M402">
        <v>72.5</v>
      </c>
      <c r="N402">
        <v>47.8</v>
      </c>
      <c r="O402">
        <v>52.2</v>
      </c>
      <c r="P402">
        <v>0</v>
      </c>
      <c r="Q402">
        <v>47.8</v>
      </c>
      <c r="R402">
        <v>37.299999999999997</v>
      </c>
      <c r="S402">
        <v>14.3</v>
      </c>
      <c r="T402">
        <v>85.7</v>
      </c>
      <c r="U402">
        <v>95.7</v>
      </c>
      <c r="V402">
        <v>0.2</v>
      </c>
      <c r="W402">
        <v>99.8</v>
      </c>
      <c r="X402" t="str">
        <f>VLOOKUP(E402,'Transform table'!A:B,2,0)</f>
        <v>NK Bravo</v>
      </c>
      <c r="Y402" t="str">
        <f>VLOOKUP(F402,'Transform table'!A:B,2,0)</f>
        <v>ND Lendava</v>
      </c>
      <c r="Z402" t="str">
        <f t="shared" si="6"/>
        <v>26/07/2026NK BravoND Lendava</v>
      </c>
      <c r="AA402" t="str">
        <f>VLOOKUP($Z402,'oddspedia-matches'!$A:$AD,AA$2,0)</f>
        <v>0 - 3</v>
      </c>
      <c r="AB402" t="str">
        <f>VLOOKUP($Z402,'oddspedia-matches'!$A:$AD,AB$2,0)</f>
        <v>Red</v>
      </c>
      <c r="AC402" t="str">
        <f>VLOOKUP($Z402,'oddspedia-matches'!$A:$AD,AC$2,0)</f>
        <v>Red</v>
      </c>
      <c r="AD402" t="str">
        <f>VLOOKUP($Z402,'oddspedia-matches'!$A:$AD,AD$2,0)</f>
        <v>Green</v>
      </c>
      <c r="AE402" t="str">
        <f>VLOOKUP($Z402,'oddspedia-matches'!$A:$AD,AE$2,0)</f>
        <v>Red</v>
      </c>
      <c r="AF402" t="str">
        <f>VLOOKUP($Z402,'oddspedia-matches'!$A:$AD,AF$2,0)</f>
        <v>Green</v>
      </c>
      <c r="AG402" t="str">
        <f>VLOOKUP($Z402,'oddspedia-matches'!$A:$AD,AG$2,0)</f>
        <v>Green</v>
      </c>
      <c r="AH402" t="str">
        <f>VLOOKUP($Z402,'oddspedia-matches'!$A:$AD,AH$2,0)</f>
        <v>Red</v>
      </c>
      <c r="AI402" t="str">
        <f>VLOOKUP($Z402,'oddspedia-matches'!$A:$AD,AI$2,0)</f>
        <v>Red</v>
      </c>
      <c r="AJ402" t="str">
        <f>VLOOKUP($Z402,'oddspedia-matches'!$A:$AD,AJ$2,0)</f>
        <v>Green</v>
      </c>
      <c r="AK402" t="str">
        <f>VLOOKUP($Z402,'oddspedia-matches'!$A:$AD,AK$2,0)</f>
        <v>Green</v>
      </c>
      <c r="AL402" t="str">
        <f>VLOOKUP($Z402,'oddspedia-matches'!$A:$AD,AL$2,0)</f>
        <v>Green</v>
      </c>
      <c r="AM402" t="str">
        <f>VLOOKUP($Z402,'oddspedia-matches'!$A:$AD,AM$2,0)</f>
        <v>Green</v>
      </c>
      <c r="AN402" t="str">
        <f>VLOOKUP($Z402,'oddspedia-matches'!$A:$AD,AN$2,0)</f>
        <v>Red</v>
      </c>
      <c r="AO402" t="str">
        <f>VLOOKUP($Z402,'oddspedia-matches'!$A:$AD,AO$2,0)</f>
        <v>Green</v>
      </c>
      <c r="AP402" t="str">
        <f>VLOOKUP($Z402,'oddspedia-matches'!$A:$AD,AP$2,0)</f>
        <v>Red</v>
      </c>
      <c r="AQ402" t="str">
        <f>VLOOKUP($Z402,'oddspedia-matches'!$A:$AD,AQ$2,0)</f>
        <v>Green</v>
      </c>
    </row>
    <row r="403" spans="2:43" x14ac:dyDescent="0.25">
      <c r="B403" t="s">
        <v>1024</v>
      </c>
      <c r="C403" t="s">
        <v>930</v>
      </c>
      <c r="D403" s="25">
        <v>0.54166666666666663</v>
      </c>
      <c r="E403" t="s">
        <v>1089</v>
      </c>
      <c r="F403" t="s">
        <v>1090</v>
      </c>
      <c r="H403">
        <v>0</v>
      </c>
      <c r="I403">
        <v>100</v>
      </c>
      <c r="J403">
        <v>0</v>
      </c>
      <c r="K403">
        <v>100</v>
      </c>
      <c r="L403">
        <v>100</v>
      </c>
      <c r="M403">
        <v>0</v>
      </c>
      <c r="N403">
        <v>0</v>
      </c>
      <c r="O403">
        <v>100</v>
      </c>
      <c r="P403">
        <v>0</v>
      </c>
      <c r="Q403">
        <v>0</v>
      </c>
      <c r="R403">
        <v>0</v>
      </c>
      <c r="S403">
        <v>0</v>
      </c>
      <c r="T403">
        <v>100</v>
      </c>
      <c r="U403">
        <v>100</v>
      </c>
      <c r="V403">
        <v>0</v>
      </c>
      <c r="W403">
        <v>100</v>
      </c>
      <c r="X403" t="str">
        <f>VLOOKUP(E403,'Transform table'!A:B,2,0)</f>
        <v>Debreceni VSC</v>
      </c>
      <c r="Y403" t="str">
        <f>VLOOKUP(F403,'Transform table'!A:B,2,0)</f>
        <v>Puskas Academia</v>
      </c>
      <c r="Z403" t="str">
        <f t="shared" si="6"/>
        <v>26/07/2026Debreceni VSCPuskas Academia</v>
      </c>
      <c r="AA403" t="str">
        <f>VLOOKUP($Z403,'oddspedia-matches'!$A:$AD,AA$2,0)</f>
        <v>0 - 2</v>
      </c>
      <c r="AB403" t="str">
        <f>VLOOKUP($Z403,'oddspedia-matches'!$A:$AD,AB$2,0)</f>
        <v>Red</v>
      </c>
      <c r="AC403" t="str">
        <f>VLOOKUP($Z403,'oddspedia-matches'!$A:$AD,AC$2,0)</f>
        <v>Red</v>
      </c>
      <c r="AD403" t="str">
        <f>VLOOKUP($Z403,'oddspedia-matches'!$A:$AD,AD$2,0)</f>
        <v>Green</v>
      </c>
      <c r="AE403" t="str">
        <f>VLOOKUP($Z403,'oddspedia-matches'!$A:$AD,AE$2,0)</f>
        <v>Red</v>
      </c>
      <c r="AF403" t="str">
        <f>VLOOKUP($Z403,'oddspedia-matches'!$A:$AD,AF$2,0)</f>
        <v>Green</v>
      </c>
      <c r="AG403" t="str">
        <f>VLOOKUP($Z403,'oddspedia-matches'!$A:$AD,AG$2,0)</f>
        <v>Green</v>
      </c>
      <c r="AH403" t="str">
        <f>VLOOKUP($Z403,'oddspedia-matches'!$A:$AD,AH$2,0)</f>
        <v>Red</v>
      </c>
      <c r="AI403" t="str">
        <f>VLOOKUP($Z403,'oddspedia-matches'!$A:$AD,AI$2,0)</f>
        <v>Red</v>
      </c>
      <c r="AJ403" t="str">
        <f>VLOOKUP($Z403,'oddspedia-matches'!$A:$AD,AJ$2,0)</f>
        <v>Green</v>
      </c>
      <c r="AK403" t="str">
        <f>VLOOKUP($Z403,'oddspedia-matches'!$A:$AD,AK$2,0)</f>
        <v>Green</v>
      </c>
      <c r="AL403" t="str">
        <f>VLOOKUP($Z403,'oddspedia-matches'!$A:$AD,AL$2,0)</f>
        <v>Green</v>
      </c>
      <c r="AM403" t="str">
        <f>VLOOKUP($Z403,'oddspedia-matches'!$A:$AD,AM$2,0)</f>
        <v>Red</v>
      </c>
      <c r="AN403" t="str">
        <f>VLOOKUP($Z403,'oddspedia-matches'!$A:$AD,AN$2,0)</f>
        <v>Green</v>
      </c>
      <c r="AO403" t="str">
        <f>VLOOKUP($Z403,'oddspedia-matches'!$A:$AD,AO$2,0)</f>
        <v>Green</v>
      </c>
      <c r="AP403" t="str">
        <f>VLOOKUP($Z403,'oddspedia-matches'!$A:$AD,AP$2,0)</f>
        <v>Red</v>
      </c>
      <c r="AQ403" t="str">
        <f>VLOOKUP($Z403,'oddspedia-matches'!$A:$AD,AQ$2,0)</f>
        <v>Green</v>
      </c>
    </row>
    <row r="404" spans="2:43" x14ac:dyDescent="0.25">
      <c r="B404" t="s">
        <v>990</v>
      </c>
      <c r="C404" t="s">
        <v>930</v>
      </c>
      <c r="D404" s="25">
        <v>0.54166666666666663</v>
      </c>
      <c r="E404" t="s">
        <v>1091</v>
      </c>
      <c r="F404" t="s">
        <v>1092</v>
      </c>
      <c r="H404">
        <v>48.4</v>
      </c>
      <c r="I404">
        <v>26.9</v>
      </c>
      <c r="J404">
        <v>24.7</v>
      </c>
      <c r="K404">
        <v>75.3</v>
      </c>
      <c r="L404">
        <v>51.6</v>
      </c>
      <c r="M404">
        <v>73.099999999999994</v>
      </c>
      <c r="N404">
        <v>31.8</v>
      </c>
      <c r="O404">
        <v>46.3</v>
      </c>
      <c r="P404">
        <v>22</v>
      </c>
      <c r="Q404">
        <v>65</v>
      </c>
      <c r="R404">
        <v>78.400000000000006</v>
      </c>
      <c r="S404">
        <v>53.6</v>
      </c>
      <c r="T404">
        <v>46.4</v>
      </c>
      <c r="U404">
        <v>52.6</v>
      </c>
      <c r="V404">
        <v>56.7</v>
      </c>
      <c r="W404">
        <v>43.3</v>
      </c>
      <c r="X404" t="str">
        <f>VLOOKUP(E404,'Transform table'!A:B,2,0)</f>
        <v>FK Auda</v>
      </c>
      <c r="Y404" t="str">
        <f>VLOOKUP(F404,'Transform table'!A:B,2,0)</f>
        <v>BFC Daugavpils</v>
      </c>
      <c r="Z404" t="str">
        <f t="shared" si="6"/>
        <v>26/07/2026FK AudaBFC Daugavpils</v>
      </c>
      <c r="AA404" t="str">
        <f>VLOOKUP($Z404,'oddspedia-matches'!$A:$AD,AA$2,0)</f>
        <v>1 - 0</v>
      </c>
      <c r="AB404" t="str">
        <f>VLOOKUP($Z404,'oddspedia-matches'!$A:$AD,AB$2,0)</f>
        <v>Green</v>
      </c>
      <c r="AC404" t="str">
        <f>VLOOKUP($Z404,'oddspedia-matches'!$A:$AD,AC$2,0)</f>
        <v>Red</v>
      </c>
      <c r="AD404" t="str">
        <f>VLOOKUP($Z404,'oddspedia-matches'!$A:$AD,AD$2,0)</f>
        <v>Red</v>
      </c>
      <c r="AE404" t="str">
        <f>VLOOKUP($Z404,'oddspedia-matches'!$A:$AD,AE$2,0)</f>
        <v>Green</v>
      </c>
      <c r="AF404" t="str">
        <f>VLOOKUP($Z404,'oddspedia-matches'!$A:$AD,AF$2,0)</f>
        <v>Red</v>
      </c>
      <c r="AG404" t="str">
        <f>VLOOKUP($Z404,'oddspedia-matches'!$A:$AD,AG$2,0)</f>
        <v>Green</v>
      </c>
      <c r="AH404" t="str">
        <f>VLOOKUP($Z404,'oddspedia-matches'!$A:$AD,AH$2,0)</f>
        <v>Green</v>
      </c>
      <c r="AI404" t="str">
        <f>VLOOKUP($Z404,'oddspedia-matches'!$A:$AD,AI$2,0)</f>
        <v>Red</v>
      </c>
      <c r="AJ404" t="str">
        <f>VLOOKUP($Z404,'oddspedia-matches'!$A:$AD,AJ$2,0)</f>
        <v>Red</v>
      </c>
      <c r="AK404" t="str">
        <f>VLOOKUP($Z404,'oddspedia-matches'!$A:$AD,AK$2,0)</f>
        <v>Green</v>
      </c>
      <c r="AL404" t="str">
        <f>VLOOKUP($Z404,'oddspedia-matches'!$A:$AD,AL$2,0)</f>
        <v>Red</v>
      </c>
      <c r="AM404" t="str">
        <f>VLOOKUP($Z404,'oddspedia-matches'!$A:$AD,AM$2,0)</f>
        <v>Red</v>
      </c>
      <c r="AN404" t="str">
        <f>VLOOKUP($Z404,'oddspedia-matches'!$A:$AD,AN$2,0)</f>
        <v>Green</v>
      </c>
      <c r="AO404" t="str">
        <f>VLOOKUP($Z404,'oddspedia-matches'!$A:$AD,AO$2,0)</f>
        <v>Green</v>
      </c>
      <c r="AP404" t="str">
        <f>VLOOKUP($Z404,'oddspedia-matches'!$A:$AD,AP$2,0)</f>
        <v>Red</v>
      </c>
      <c r="AQ404" t="str">
        <f>VLOOKUP($Z404,'oddspedia-matches'!$A:$AD,AQ$2,0)</f>
        <v>Green</v>
      </c>
    </row>
    <row r="405" spans="2:43" x14ac:dyDescent="0.25">
      <c r="B405" t="s">
        <v>475</v>
      </c>
      <c r="C405" t="s">
        <v>930</v>
      </c>
      <c r="D405" s="25">
        <v>0.54166666666666663</v>
      </c>
      <c r="E405" t="s">
        <v>1093</v>
      </c>
      <c r="F405" t="s">
        <v>1094</v>
      </c>
      <c r="H405">
        <v>61.1</v>
      </c>
      <c r="I405">
        <v>24.9</v>
      </c>
      <c r="J405">
        <v>14</v>
      </c>
      <c r="K405">
        <v>86</v>
      </c>
      <c r="L405">
        <v>38.9</v>
      </c>
      <c r="M405">
        <v>75.099999999999994</v>
      </c>
      <c r="N405">
        <v>43.4</v>
      </c>
      <c r="O405">
        <v>40.299999999999997</v>
      </c>
      <c r="P405">
        <v>16.3</v>
      </c>
      <c r="Q405">
        <v>71.5</v>
      </c>
      <c r="R405">
        <v>72.900000000000006</v>
      </c>
      <c r="S405">
        <v>46.3</v>
      </c>
      <c r="T405">
        <v>53.7</v>
      </c>
      <c r="U405">
        <v>62</v>
      </c>
      <c r="V405">
        <v>44.6</v>
      </c>
      <c r="W405">
        <v>55.4</v>
      </c>
      <c r="X405" t="str">
        <f>VLOOKUP(E405,'Transform table'!A:B,2,0)</f>
        <v>Banga Gargzdai</v>
      </c>
      <c r="Y405" t="str">
        <f>VLOOKUP(F405,'Transform table'!A:B,2,0)</f>
        <v>FK Panevezys</v>
      </c>
      <c r="Z405" t="str">
        <f t="shared" si="6"/>
        <v>26/07/2026Banga GargzdaiFK Panevezys</v>
      </c>
      <c r="AA405" t="str">
        <f>VLOOKUP($Z405,'oddspedia-matches'!$A:$AD,AA$2,0)</f>
        <v xml:space="preserve"> - </v>
      </c>
      <c r="AB405" t="str">
        <f>VLOOKUP($Z405,'oddspedia-matches'!$A:$AD,AB$2,0)</f>
        <v>Red</v>
      </c>
      <c r="AC405" t="str">
        <f>VLOOKUP($Z405,'oddspedia-matches'!$A:$AD,AC$2,0)</f>
        <v>Green</v>
      </c>
      <c r="AD405" t="str">
        <f>VLOOKUP($Z405,'oddspedia-matches'!$A:$AD,AD$2,0)</f>
        <v>Red</v>
      </c>
      <c r="AE405" t="str">
        <f>VLOOKUP($Z405,'oddspedia-matches'!$A:$AD,AE$2,0)</f>
        <v>Green</v>
      </c>
      <c r="AF405" t="str">
        <f>VLOOKUP($Z405,'oddspedia-matches'!$A:$AD,AF$2,0)</f>
        <v>Green</v>
      </c>
      <c r="AG405" t="str">
        <f>VLOOKUP($Z405,'oddspedia-matches'!$A:$AD,AG$2,0)</f>
        <v>Red</v>
      </c>
      <c r="AH405" t="str">
        <f>VLOOKUP($Z405,'oddspedia-matches'!$A:$AD,AH$2,0)</f>
        <v>Red</v>
      </c>
      <c r="AI405" t="str">
        <f>VLOOKUP($Z405,'oddspedia-matches'!$A:$AD,AI$2,0)</f>
        <v>Green</v>
      </c>
      <c r="AJ405" t="str">
        <f>VLOOKUP($Z405,'oddspedia-matches'!$A:$AD,AJ$2,0)</f>
        <v>Red</v>
      </c>
      <c r="AK405" t="str">
        <f>VLOOKUP($Z405,'oddspedia-matches'!$A:$AD,AK$2,0)</f>
        <v>Red</v>
      </c>
      <c r="AL405" t="str">
        <f>VLOOKUP($Z405,'oddspedia-matches'!$A:$AD,AL$2,0)</f>
        <v>Red</v>
      </c>
      <c r="AM405" t="str">
        <f>VLOOKUP($Z405,'oddspedia-matches'!$A:$AD,AM$2,0)</f>
        <v>Red</v>
      </c>
      <c r="AN405" t="str">
        <f>VLOOKUP($Z405,'oddspedia-matches'!$A:$AD,AN$2,0)</f>
        <v>Green</v>
      </c>
      <c r="AO405" t="str">
        <f>VLOOKUP($Z405,'oddspedia-matches'!$A:$AD,AO$2,0)</f>
        <v>Green</v>
      </c>
      <c r="AP405" t="str">
        <f>VLOOKUP($Z405,'oddspedia-matches'!$A:$AD,AP$2,0)</f>
        <v>Red</v>
      </c>
      <c r="AQ405" t="str">
        <f>VLOOKUP($Z405,'oddspedia-matches'!$A:$AD,AQ$2,0)</f>
        <v>Green</v>
      </c>
    </row>
    <row r="406" spans="2:43" x14ac:dyDescent="0.25">
      <c r="B406" t="s">
        <v>488</v>
      </c>
      <c r="C406" t="s">
        <v>930</v>
      </c>
      <c r="D406" s="25">
        <v>0.5625</v>
      </c>
      <c r="E406" t="s">
        <v>1095</v>
      </c>
      <c r="F406" t="s">
        <v>1096</v>
      </c>
      <c r="H406">
        <v>36.799999999999997</v>
      </c>
      <c r="I406">
        <v>31.1</v>
      </c>
      <c r="J406">
        <v>32.200000000000003</v>
      </c>
      <c r="K406">
        <v>67.8</v>
      </c>
      <c r="L406">
        <v>63.2</v>
      </c>
      <c r="M406">
        <v>68.900000000000006</v>
      </c>
      <c r="N406">
        <v>26.9</v>
      </c>
      <c r="O406">
        <v>46.3</v>
      </c>
      <c r="P406">
        <v>26.8</v>
      </c>
      <c r="Q406">
        <v>65.5</v>
      </c>
      <c r="R406">
        <v>68.3</v>
      </c>
      <c r="S406">
        <v>40.5</v>
      </c>
      <c r="T406">
        <v>59.5</v>
      </c>
      <c r="U406">
        <v>64.599999999999994</v>
      </c>
      <c r="V406">
        <v>48.1</v>
      </c>
      <c r="W406">
        <v>51.9</v>
      </c>
      <c r="X406" t="str">
        <f>VLOOKUP(E406,'Transform table'!A:B,2,0)</f>
        <v>CD Puerto Montt</v>
      </c>
      <c r="Y406" t="str">
        <f>VLOOKUP(F406,'Transform table'!A:B,2,0)</f>
        <v>Deportes Antofagasta</v>
      </c>
      <c r="Z406" t="str">
        <f t="shared" si="6"/>
        <v>26/07/2026CD Puerto MonttDeportes Antofagasta</v>
      </c>
      <c r="AA406" t="str">
        <f>VLOOKUP($Z406,'oddspedia-matches'!$A:$AD,AA$2,0)</f>
        <v>3 - 2</v>
      </c>
      <c r="AB406" t="str">
        <f>VLOOKUP($Z406,'oddspedia-matches'!$A:$AD,AB$2,0)</f>
        <v>Green</v>
      </c>
      <c r="AC406" t="str">
        <f>VLOOKUP($Z406,'oddspedia-matches'!$A:$AD,AC$2,0)</f>
        <v>Red</v>
      </c>
      <c r="AD406" t="str">
        <f>VLOOKUP($Z406,'oddspedia-matches'!$A:$AD,AD$2,0)</f>
        <v>Red</v>
      </c>
      <c r="AE406" t="str">
        <f>VLOOKUP($Z406,'oddspedia-matches'!$A:$AD,AE$2,0)</f>
        <v>Green</v>
      </c>
      <c r="AF406" t="str">
        <f>VLOOKUP($Z406,'oddspedia-matches'!$A:$AD,AF$2,0)</f>
        <v>Red</v>
      </c>
      <c r="AG406" t="str">
        <f>VLOOKUP($Z406,'oddspedia-matches'!$A:$AD,AG$2,0)</f>
        <v>Green</v>
      </c>
      <c r="AH406" t="str">
        <f>VLOOKUP($Z406,'oddspedia-matches'!$A:$AD,AH$2,0)</f>
        <v>Red</v>
      </c>
      <c r="AI406" t="str">
        <f>VLOOKUP($Z406,'oddspedia-matches'!$A:$AD,AI$2,0)</f>
        <v>Green</v>
      </c>
      <c r="AJ406" t="str">
        <f>VLOOKUP($Z406,'oddspedia-matches'!$A:$AD,AJ$2,0)</f>
        <v>Red</v>
      </c>
      <c r="AK406" t="str">
        <f>VLOOKUP($Z406,'oddspedia-matches'!$A:$AD,AK$2,0)</f>
        <v>Green</v>
      </c>
      <c r="AL406" t="str">
        <f>VLOOKUP($Z406,'oddspedia-matches'!$A:$AD,AL$2,0)</f>
        <v>Green</v>
      </c>
      <c r="AM406" t="str">
        <f>VLOOKUP($Z406,'oddspedia-matches'!$A:$AD,AM$2,0)</f>
        <v>Green</v>
      </c>
      <c r="AN406" t="str">
        <f>VLOOKUP($Z406,'oddspedia-matches'!$A:$AD,AN$2,0)</f>
        <v>Red</v>
      </c>
      <c r="AO406" t="str">
        <f>VLOOKUP($Z406,'oddspedia-matches'!$A:$AD,AO$2,0)</f>
        <v>Red</v>
      </c>
      <c r="AP406" t="str">
        <f>VLOOKUP($Z406,'oddspedia-matches'!$A:$AD,AP$2,0)</f>
        <v>Green</v>
      </c>
      <c r="AQ406" t="str">
        <f>VLOOKUP($Z406,'oddspedia-matches'!$A:$AD,AQ$2,0)</f>
        <v>Red</v>
      </c>
    </row>
    <row r="407" spans="2:43" x14ac:dyDescent="0.25">
      <c r="B407" t="s">
        <v>488</v>
      </c>
      <c r="C407" t="s">
        <v>930</v>
      </c>
      <c r="D407" s="25">
        <v>0.5625</v>
      </c>
      <c r="E407" t="s">
        <v>1097</v>
      </c>
      <c r="F407" t="s">
        <v>1098</v>
      </c>
      <c r="H407">
        <v>32.6</v>
      </c>
      <c r="I407">
        <v>28.8</v>
      </c>
      <c r="J407">
        <v>38.6</v>
      </c>
      <c r="K407">
        <v>61.4</v>
      </c>
      <c r="L407">
        <v>67.400000000000006</v>
      </c>
      <c r="M407">
        <v>71.2</v>
      </c>
      <c r="N407">
        <v>21.8</v>
      </c>
      <c r="O407">
        <v>42.7</v>
      </c>
      <c r="P407">
        <v>35.5</v>
      </c>
      <c r="Q407">
        <v>70.599999999999994</v>
      </c>
      <c r="R407">
        <v>76.599999999999994</v>
      </c>
      <c r="S407">
        <v>51</v>
      </c>
      <c r="T407">
        <v>49</v>
      </c>
      <c r="U407">
        <v>54.6</v>
      </c>
      <c r="V407">
        <v>56.4</v>
      </c>
      <c r="W407">
        <v>43.6</v>
      </c>
      <c r="X407" t="str">
        <f>VLOOKUP(E407,'Transform table'!A:B,2,0)</f>
        <v>CSD Rangers</v>
      </c>
      <c r="Y407" t="str">
        <f>VLOOKUP(F407,'Transform table'!A:B,2,0)</f>
        <v>Deportes Copiapo</v>
      </c>
      <c r="Z407" t="str">
        <f t="shared" si="6"/>
        <v>26/07/2026CSD RangersDeportes Copiapo</v>
      </c>
      <c r="AA407" t="str">
        <f>VLOOKUP($Z407,'oddspedia-matches'!$A:$AD,AA$2,0)</f>
        <v>0 - 0</v>
      </c>
      <c r="AB407" t="str">
        <f>VLOOKUP($Z407,'oddspedia-matches'!$A:$AD,AB$2,0)</f>
        <v>Red</v>
      </c>
      <c r="AC407" t="str">
        <f>VLOOKUP($Z407,'oddspedia-matches'!$A:$AD,AC$2,0)</f>
        <v>Green</v>
      </c>
      <c r="AD407" t="str">
        <f>VLOOKUP($Z407,'oddspedia-matches'!$A:$AD,AD$2,0)</f>
        <v>Red</v>
      </c>
      <c r="AE407" t="str">
        <f>VLOOKUP($Z407,'oddspedia-matches'!$A:$AD,AE$2,0)</f>
        <v>Green</v>
      </c>
      <c r="AF407" t="str">
        <f>VLOOKUP($Z407,'oddspedia-matches'!$A:$AD,AF$2,0)</f>
        <v>Green</v>
      </c>
      <c r="AG407" t="str">
        <f>VLOOKUP($Z407,'oddspedia-matches'!$A:$AD,AG$2,0)</f>
        <v>Red</v>
      </c>
      <c r="AH407" t="str">
        <f>VLOOKUP($Z407,'oddspedia-matches'!$A:$AD,AH$2,0)</f>
        <v>Red</v>
      </c>
      <c r="AI407" t="str">
        <f>VLOOKUP($Z407,'oddspedia-matches'!$A:$AD,AI$2,0)</f>
        <v>Green</v>
      </c>
      <c r="AJ407" t="str">
        <f>VLOOKUP($Z407,'oddspedia-matches'!$A:$AD,AJ$2,0)</f>
        <v>Red</v>
      </c>
      <c r="AK407" t="str">
        <f>VLOOKUP($Z407,'oddspedia-matches'!$A:$AD,AK$2,0)</f>
        <v>Red</v>
      </c>
      <c r="AL407" t="str">
        <f>VLOOKUP($Z407,'oddspedia-matches'!$A:$AD,AL$2,0)</f>
        <v>Red</v>
      </c>
      <c r="AM407" t="str">
        <f>VLOOKUP($Z407,'oddspedia-matches'!$A:$AD,AM$2,0)</f>
        <v>Red</v>
      </c>
      <c r="AN407" t="str">
        <f>VLOOKUP($Z407,'oddspedia-matches'!$A:$AD,AN$2,0)</f>
        <v>Green</v>
      </c>
      <c r="AO407" t="str">
        <f>VLOOKUP($Z407,'oddspedia-matches'!$A:$AD,AO$2,0)</f>
        <v>Green</v>
      </c>
      <c r="AP407" t="str">
        <f>VLOOKUP($Z407,'oddspedia-matches'!$A:$AD,AP$2,0)</f>
        <v>Red</v>
      </c>
      <c r="AQ407" t="str">
        <f>VLOOKUP($Z407,'oddspedia-matches'!$A:$AD,AQ$2,0)</f>
        <v>Green</v>
      </c>
    </row>
    <row r="408" spans="2:43" x14ac:dyDescent="0.25">
      <c r="B408" t="s">
        <v>965</v>
      </c>
      <c r="C408" t="s">
        <v>930</v>
      </c>
      <c r="D408" s="25">
        <v>0.5625</v>
      </c>
      <c r="E408" t="s">
        <v>1099</v>
      </c>
      <c r="F408" t="s">
        <v>1100</v>
      </c>
      <c r="H408">
        <v>0</v>
      </c>
      <c r="I408">
        <v>100</v>
      </c>
      <c r="J408">
        <v>0</v>
      </c>
      <c r="K408">
        <v>100</v>
      </c>
      <c r="L408">
        <v>100</v>
      </c>
      <c r="M408">
        <v>0</v>
      </c>
      <c r="N408">
        <v>0</v>
      </c>
      <c r="O408">
        <v>100</v>
      </c>
      <c r="P408">
        <v>0</v>
      </c>
      <c r="Q408">
        <v>0</v>
      </c>
      <c r="R408">
        <v>0</v>
      </c>
      <c r="S408">
        <v>0</v>
      </c>
      <c r="T408">
        <v>100</v>
      </c>
      <c r="U408">
        <v>100</v>
      </c>
      <c r="V408">
        <v>0</v>
      </c>
      <c r="W408">
        <v>100</v>
      </c>
      <c r="X408" t="str">
        <f>VLOOKUP(E408,'Transform table'!A:B,2,0)</f>
        <v>Rubin Kazan II</v>
      </c>
      <c r="Y408" t="str">
        <f>VLOOKUP(F408,'Transform table'!A:B,2,0)</f>
        <v>KDV Tomsk</v>
      </c>
      <c r="Z408" t="str">
        <f t="shared" si="6"/>
        <v>26/07/2026Rubin Kazan IIKDV Tomsk</v>
      </c>
      <c r="AA408" t="str">
        <f>VLOOKUP($Z408,'oddspedia-matches'!$A:$AD,AA$2,0)</f>
        <v>1 - 2</v>
      </c>
      <c r="AB408" t="str">
        <f>VLOOKUP($Z408,'oddspedia-matches'!$A:$AD,AB$2,0)</f>
        <v>Red</v>
      </c>
      <c r="AC408" t="str">
        <f>VLOOKUP($Z408,'oddspedia-matches'!$A:$AD,AC$2,0)</f>
        <v>Red</v>
      </c>
      <c r="AD408" t="str">
        <f>VLOOKUP($Z408,'oddspedia-matches'!$A:$AD,AD$2,0)</f>
        <v>Green</v>
      </c>
      <c r="AE408" t="str">
        <f>VLOOKUP($Z408,'oddspedia-matches'!$A:$AD,AE$2,0)</f>
        <v>Red</v>
      </c>
      <c r="AF408" t="str">
        <f>VLOOKUP($Z408,'oddspedia-matches'!$A:$AD,AF$2,0)</f>
        <v>Green</v>
      </c>
      <c r="AG408" t="str">
        <f>VLOOKUP($Z408,'oddspedia-matches'!$A:$AD,AG$2,0)</f>
        <v>Green</v>
      </c>
      <c r="AH408" t="str">
        <f>VLOOKUP($Z408,'oddspedia-matches'!$A:$AD,AH$2,0)</f>
        <v>Red</v>
      </c>
      <c r="AI408" t="str">
        <f>VLOOKUP($Z408,'oddspedia-matches'!$A:$AD,AI$2,0)</f>
        <v>Green</v>
      </c>
      <c r="AJ408" t="str">
        <f>VLOOKUP($Z408,'oddspedia-matches'!$A:$AD,AJ$2,0)</f>
        <v>Red</v>
      </c>
      <c r="AK408" t="str">
        <f>VLOOKUP($Z408,'oddspedia-matches'!$A:$AD,AK$2,0)</f>
        <v>Red</v>
      </c>
      <c r="AL408" t="str">
        <f>VLOOKUP($Z408,'oddspedia-matches'!$A:$AD,AL$2,0)</f>
        <v>Green</v>
      </c>
      <c r="AM408" t="str">
        <f>VLOOKUP($Z408,'oddspedia-matches'!$A:$AD,AM$2,0)</f>
        <v>Green</v>
      </c>
      <c r="AN408" t="str">
        <f>VLOOKUP($Z408,'oddspedia-matches'!$A:$AD,AN$2,0)</f>
        <v>Red</v>
      </c>
      <c r="AO408" t="str">
        <f>VLOOKUP($Z408,'oddspedia-matches'!$A:$AD,AO$2,0)</f>
        <v>Green</v>
      </c>
      <c r="AP408" t="str">
        <f>VLOOKUP($Z408,'oddspedia-matches'!$A:$AD,AP$2,0)</f>
        <v>Green</v>
      </c>
      <c r="AQ408" t="str">
        <f>VLOOKUP($Z408,'oddspedia-matches'!$A:$AD,AQ$2,0)</f>
        <v>Red</v>
      </c>
    </row>
    <row r="409" spans="2:43" x14ac:dyDescent="0.25">
      <c r="B409" t="s">
        <v>1052</v>
      </c>
      <c r="C409" t="s">
        <v>930</v>
      </c>
      <c r="D409" s="25">
        <v>0.58333333333333337</v>
      </c>
      <c r="E409" t="s">
        <v>1101</v>
      </c>
      <c r="F409" t="s">
        <v>1102</v>
      </c>
      <c r="H409">
        <v>20.9</v>
      </c>
      <c r="I409">
        <v>27.4</v>
      </c>
      <c r="J409">
        <v>51.8</v>
      </c>
      <c r="K409">
        <v>48.2</v>
      </c>
      <c r="L409">
        <v>79.099999999999994</v>
      </c>
      <c r="M409">
        <v>72.599999999999994</v>
      </c>
      <c r="N409">
        <v>5.6</v>
      </c>
      <c r="O409">
        <v>55.9</v>
      </c>
      <c r="P409">
        <v>38.5</v>
      </c>
      <c r="Q409">
        <v>47.6</v>
      </c>
      <c r="R409">
        <v>78.2</v>
      </c>
      <c r="S409">
        <v>53.4</v>
      </c>
      <c r="T409">
        <v>46.6</v>
      </c>
      <c r="U409">
        <v>53.3</v>
      </c>
      <c r="V409">
        <v>55.1</v>
      </c>
      <c r="W409">
        <v>44.9</v>
      </c>
      <c r="X409" t="str">
        <f>VLOOKUP(E409,'Transform table'!A:B,2,0)</f>
        <v>Real Sireti</v>
      </c>
      <c r="Y409" t="str">
        <f>VLOOKUP(F409,'Transform table'!A:B,2,0)</f>
        <v>CS Petrocub</v>
      </c>
      <c r="Z409" t="str">
        <f t="shared" si="6"/>
        <v>26/07/2026Real SiretiCS Petrocub</v>
      </c>
      <c r="AA409" t="str">
        <f>VLOOKUP($Z409,'oddspedia-matches'!$A:$AD,AA$2,0)</f>
        <v>0 - 0</v>
      </c>
      <c r="AB409" t="str">
        <f>VLOOKUP($Z409,'oddspedia-matches'!$A:$AD,AB$2,0)</f>
        <v>Red</v>
      </c>
      <c r="AC409" t="str">
        <f>VLOOKUP($Z409,'oddspedia-matches'!$A:$AD,AC$2,0)</f>
        <v>Green</v>
      </c>
      <c r="AD409" t="str">
        <f>VLOOKUP($Z409,'oddspedia-matches'!$A:$AD,AD$2,0)</f>
        <v>Red</v>
      </c>
      <c r="AE409" t="str">
        <f>VLOOKUP($Z409,'oddspedia-matches'!$A:$AD,AE$2,0)</f>
        <v>Green</v>
      </c>
      <c r="AF409" t="str">
        <f>VLOOKUP($Z409,'oddspedia-matches'!$A:$AD,AF$2,0)</f>
        <v>Green</v>
      </c>
      <c r="AG409" t="str">
        <f>VLOOKUP($Z409,'oddspedia-matches'!$A:$AD,AG$2,0)</f>
        <v>Red</v>
      </c>
      <c r="AH409" t="str">
        <f>VLOOKUP($Z409,'oddspedia-matches'!$A:$AD,AH$2,0)</f>
        <v>Red</v>
      </c>
      <c r="AI409" t="str">
        <f>VLOOKUP($Z409,'oddspedia-matches'!$A:$AD,AI$2,0)</f>
        <v>Green</v>
      </c>
      <c r="AJ409" t="str">
        <f>VLOOKUP($Z409,'oddspedia-matches'!$A:$AD,AJ$2,0)</f>
        <v>Red</v>
      </c>
      <c r="AK409" t="str">
        <f>VLOOKUP($Z409,'oddspedia-matches'!$A:$AD,AK$2,0)</f>
        <v>Red</v>
      </c>
      <c r="AL409" t="str">
        <f>VLOOKUP($Z409,'oddspedia-matches'!$A:$AD,AL$2,0)</f>
        <v>Red</v>
      </c>
      <c r="AM409" t="str">
        <f>VLOOKUP($Z409,'oddspedia-matches'!$A:$AD,AM$2,0)</f>
        <v>Red</v>
      </c>
      <c r="AN409" t="str">
        <f>VLOOKUP($Z409,'oddspedia-matches'!$A:$AD,AN$2,0)</f>
        <v>Green</v>
      </c>
      <c r="AO409" t="str">
        <f>VLOOKUP($Z409,'oddspedia-matches'!$A:$AD,AO$2,0)</f>
        <v>Green</v>
      </c>
      <c r="AP409" t="str">
        <f>VLOOKUP($Z409,'oddspedia-matches'!$A:$AD,AP$2,0)</f>
        <v>Red</v>
      </c>
      <c r="AQ409" t="str">
        <f>VLOOKUP($Z409,'oddspedia-matches'!$A:$AD,AQ$2,0)</f>
        <v>Green</v>
      </c>
    </row>
    <row r="410" spans="2:43" x14ac:dyDescent="0.25">
      <c r="B410" t="s">
        <v>1052</v>
      </c>
      <c r="C410" t="s">
        <v>930</v>
      </c>
      <c r="D410" s="25">
        <v>0.58333333333333337</v>
      </c>
      <c r="E410" t="s">
        <v>1103</v>
      </c>
      <c r="F410" t="s">
        <v>1104</v>
      </c>
      <c r="H410">
        <v>76.400000000000006</v>
      </c>
      <c r="I410">
        <v>18.8</v>
      </c>
      <c r="J410">
        <v>4.9000000000000004</v>
      </c>
      <c r="K410">
        <v>95.1</v>
      </c>
      <c r="L410">
        <v>23.6</v>
      </c>
      <c r="M410">
        <v>81.2</v>
      </c>
      <c r="N410">
        <v>59.6</v>
      </c>
      <c r="O410">
        <v>36</v>
      </c>
      <c r="P410">
        <v>4.4000000000000004</v>
      </c>
      <c r="Q410">
        <v>68.7</v>
      </c>
      <c r="R410">
        <v>85.9</v>
      </c>
      <c r="S410">
        <v>66.099999999999994</v>
      </c>
      <c r="T410">
        <v>33.9</v>
      </c>
      <c r="U410">
        <v>46.6</v>
      </c>
      <c r="V410">
        <v>45.3</v>
      </c>
      <c r="W410">
        <v>54.7</v>
      </c>
      <c r="X410" t="str">
        <f>VLOOKUP(E410,'Transform table'!A:B,2,0)</f>
        <v>FC Sheriff Tiraspol</v>
      </c>
      <c r="Y410" t="str">
        <f>VLOOKUP(F410,'Transform table'!A:B,2,0)</f>
        <v>FC Milsami</v>
      </c>
      <c r="Z410" t="str">
        <f t="shared" si="6"/>
        <v>26/07/2026FC Sheriff TiraspolFC Milsami</v>
      </c>
      <c r="AA410" t="str">
        <f>VLOOKUP($Z410,'oddspedia-matches'!$A:$AD,AA$2,0)</f>
        <v>0 - 0</v>
      </c>
      <c r="AB410" t="str">
        <f>VLOOKUP($Z410,'oddspedia-matches'!$A:$AD,AB$2,0)</f>
        <v>Red</v>
      </c>
      <c r="AC410" t="str">
        <f>VLOOKUP($Z410,'oddspedia-matches'!$A:$AD,AC$2,0)</f>
        <v>Green</v>
      </c>
      <c r="AD410" t="str">
        <f>VLOOKUP($Z410,'oddspedia-matches'!$A:$AD,AD$2,0)</f>
        <v>Red</v>
      </c>
      <c r="AE410" t="str">
        <f>VLOOKUP($Z410,'oddspedia-matches'!$A:$AD,AE$2,0)</f>
        <v>Green</v>
      </c>
      <c r="AF410" t="str">
        <f>VLOOKUP($Z410,'oddspedia-matches'!$A:$AD,AF$2,0)</f>
        <v>Green</v>
      </c>
      <c r="AG410" t="str">
        <f>VLOOKUP($Z410,'oddspedia-matches'!$A:$AD,AG$2,0)</f>
        <v>Red</v>
      </c>
      <c r="AH410" t="str">
        <f>VLOOKUP($Z410,'oddspedia-matches'!$A:$AD,AH$2,0)</f>
        <v>Red</v>
      </c>
      <c r="AI410" t="str">
        <f>VLOOKUP($Z410,'oddspedia-matches'!$A:$AD,AI$2,0)</f>
        <v>Green</v>
      </c>
      <c r="AJ410" t="str">
        <f>VLOOKUP($Z410,'oddspedia-matches'!$A:$AD,AJ$2,0)</f>
        <v>Red</v>
      </c>
      <c r="AK410" t="str">
        <f>VLOOKUP($Z410,'oddspedia-matches'!$A:$AD,AK$2,0)</f>
        <v>Red</v>
      </c>
      <c r="AL410" t="str">
        <f>VLOOKUP($Z410,'oddspedia-matches'!$A:$AD,AL$2,0)</f>
        <v>Red</v>
      </c>
      <c r="AM410" t="str">
        <f>VLOOKUP($Z410,'oddspedia-matches'!$A:$AD,AM$2,0)</f>
        <v>Red</v>
      </c>
      <c r="AN410" t="str">
        <f>VLOOKUP($Z410,'oddspedia-matches'!$A:$AD,AN$2,0)</f>
        <v>Green</v>
      </c>
      <c r="AO410" t="str">
        <f>VLOOKUP($Z410,'oddspedia-matches'!$A:$AD,AO$2,0)</f>
        <v>Green</v>
      </c>
      <c r="AP410" t="str">
        <f>VLOOKUP($Z410,'oddspedia-matches'!$A:$AD,AP$2,0)</f>
        <v>Red</v>
      </c>
      <c r="AQ410" t="str">
        <f>VLOOKUP($Z410,'oddspedia-matches'!$A:$AD,AQ$2,0)</f>
        <v>Green</v>
      </c>
    </row>
    <row r="411" spans="2:43" x14ac:dyDescent="0.25">
      <c r="B411" t="s">
        <v>1105</v>
      </c>
      <c r="C411" t="s">
        <v>930</v>
      </c>
      <c r="D411" s="25">
        <v>0.58333333333333337</v>
      </c>
      <c r="E411" t="s">
        <v>371</v>
      </c>
      <c r="F411" t="s">
        <v>1106</v>
      </c>
      <c r="H411">
        <v>46.2</v>
      </c>
      <c r="I411">
        <v>31.7</v>
      </c>
      <c r="J411">
        <v>22.1</v>
      </c>
      <c r="K411">
        <v>77.900000000000006</v>
      </c>
      <c r="L411">
        <v>53.8</v>
      </c>
      <c r="M411">
        <v>68.3</v>
      </c>
      <c r="N411">
        <v>52.8</v>
      </c>
      <c r="O411">
        <v>47.2</v>
      </c>
      <c r="P411">
        <v>0</v>
      </c>
      <c r="Q411">
        <v>52.8</v>
      </c>
      <c r="R411">
        <v>61.2</v>
      </c>
      <c r="S411">
        <v>32.9</v>
      </c>
      <c r="T411">
        <v>67.099999999999994</v>
      </c>
      <c r="U411">
        <v>72.5</v>
      </c>
      <c r="V411">
        <v>39.700000000000003</v>
      </c>
      <c r="W411">
        <v>60.3</v>
      </c>
      <c r="X411" t="str">
        <f>VLOOKUP(E411,'Transform table'!A:B,2,0)</f>
        <v>Red Star Belgrade</v>
      </c>
      <c r="Y411" t="str">
        <f>VLOOKUP(F411,'Transform table'!A:B,2,0)</f>
        <v>Vojvodina</v>
      </c>
      <c r="Z411" t="str">
        <f t="shared" si="6"/>
        <v>26/07/2026Red Star BelgradeVojvodina</v>
      </c>
      <c r="AA411" t="str">
        <f>VLOOKUP($Z411,'oddspedia-matches'!$A:$AD,AA$2,0)</f>
        <v>3 - 1</v>
      </c>
      <c r="AB411" t="str">
        <f>VLOOKUP($Z411,'oddspedia-matches'!$A:$AD,AB$2,0)</f>
        <v>Green</v>
      </c>
      <c r="AC411" t="str">
        <f>VLOOKUP($Z411,'oddspedia-matches'!$A:$AD,AC$2,0)</f>
        <v>Red</v>
      </c>
      <c r="AD411" t="str">
        <f>VLOOKUP($Z411,'oddspedia-matches'!$A:$AD,AD$2,0)</f>
        <v>Red</v>
      </c>
      <c r="AE411" t="str">
        <f>VLOOKUP($Z411,'oddspedia-matches'!$A:$AD,AE$2,0)</f>
        <v>Green</v>
      </c>
      <c r="AF411" t="str">
        <f>VLOOKUP($Z411,'oddspedia-matches'!$A:$AD,AF$2,0)</f>
        <v>Red</v>
      </c>
      <c r="AG411" t="str">
        <f>VLOOKUP($Z411,'oddspedia-matches'!$A:$AD,AG$2,0)</f>
        <v>Green</v>
      </c>
      <c r="AH411" t="str">
        <f>VLOOKUP($Z411,'oddspedia-matches'!$A:$AD,AH$2,0)</f>
        <v>Green</v>
      </c>
      <c r="AI411" t="str">
        <f>VLOOKUP($Z411,'oddspedia-matches'!$A:$AD,AI$2,0)</f>
        <v>Red</v>
      </c>
      <c r="AJ411" t="str">
        <f>VLOOKUP($Z411,'oddspedia-matches'!$A:$AD,AJ$2,0)</f>
        <v>Red</v>
      </c>
      <c r="AK411" t="str">
        <f>VLOOKUP($Z411,'oddspedia-matches'!$A:$AD,AK$2,0)</f>
        <v>Green</v>
      </c>
      <c r="AL411" t="str">
        <f>VLOOKUP($Z411,'oddspedia-matches'!$A:$AD,AL$2,0)</f>
        <v>Green</v>
      </c>
      <c r="AM411" t="str">
        <f>VLOOKUP($Z411,'oddspedia-matches'!$A:$AD,AM$2,0)</f>
        <v>Green</v>
      </c>
      <c r="AN411" t="str">
        <f>VLOOKUP($Z411,'oddspedia-matches'!$A:$AD,AN$2,0)</f>
        <v>Red</v>
      </c>
      <c r="AO411" t="str">
        <f>VLOOKUP($Z411,'oddspedia-matches'!$A:$AD,AO$2,0)</f>
        <v>Red</v>
      </c>
      <c r="AP411" t="str">
        <f>VLOOKUP($Z411,'oddspedia-matches'!$A:$AD,AP$2,0)</f>
        <v>Green</v>
      </c>
      <c r="AQ411" t="str">
        <f>VLOOKUP($Z411,'oddspedia-matches'!$A:$AD,AQ$2,0)</f>
        <v>Red</v>
      </c>
    </row>
    <row r="412" spans="2:43" x14ac:dyDescent="0.25">
      <c r="B412" t="s">
        <v>465</v>
      </c>
      <c r="C412" t="s">
        <v>930</v>
      </c>
      <c r="D412" s="25">
        <v>0.59375</v>
      </c>
      <c r="E412" t="s">
        <v>1107</v>
      </c>
      <c r="F412" t="s">
        <v>34</v>
      </c>
      <c r="H412">
        <v>23.9</v>
      </c>
      <c r="I412">
        <v>25.8</v>
      </c>
      <c r="J412">
        <v>50.3</v>
      </c>
      <c r="K412">
        <v>49.7</v>
      </c>
      <c r="L412">
        <v>76.099999999999994</v>
      </c>
      <c r="M412">
        <v>74.2</v>
      </c>
      <c r="N412">
        <v>23.5</v>
      </c>
      <c r="O412">
        <v>36.6</v>
      </c>
      <c r="P412">
        <v>40</v>
      </c>
      <c r="Q412">
        <v>80</v>
      </c>
      <c r="R412">
        <v>86.1</v>
      </c>
      <c r="S412">
        <v>65.8</v>
      </c>
      <c r="T412">
        <v>34.200000000000003</v>
      </c>
      <c r="U412">
        <v>40.299999999999997</v>
      </c>
      <c r="V412">
        <v>65.8</v>
      </c>
      <c r="W412">
        <v>34.200000000000003</v>
      </c>
      <c r="X412" t="str">
        <f>VLOOKUP(E412,'Transform table'!A:B,2,0)</f>
        <v>Aalesunds</v>
      </c>
      <c r="Y412" t="str">
        <f>VLOOKUP(F412,'Transform table'!A:B,2,0)</f>
        <v>Viking</v>
      </c>
      <c r="Z412" t="str">
        <f t="shared" si="6"/>
        <v>26/07/2026AalesundsViking</v>
      </c>
      <c r="AA412" t="str">
        <f>VLOOKUP($Z412,'oddspedia-matches'!$A:$AD,AA$2,0)</f>
        <v>1 - 1</v>
      </c>
      <c r="AB412" t="str">
        <f>VLOOKUP($Z412,'oddspedia-matches'!$A:$AD,AB$2,0)</f>
        <v>Red</v>
      </c>
      <c r="AC412" t="str">
        <f>VLOOKUP($Z412,'oddspedia-matches'!$A:$AD,AC$2,0)</f>
        <v>Green</v>
      </c>
      <c r="AD412" t="str">
        <f>VLOOKUP($Z412,'oddspedia-matches'!$A:$AD,AD$2,0)</f>
        <v>Red</v>
      </c>
      <c r="AE412" t="str">
        <f>VLOOKUP($Z412,'oddspedia-matches'!$A:$AD,AE$2,0)</f>
        <v>Green</v>
      </c>
      <c r="AF412" t="str">
        <f>VLOOKUP($Z412,'oddspedia-matches'!$A:$AD,AF$2,0)</f>
        <v>Green</v>
      </c>
      <c r="AG412" t="str">
        <f>VLOOKUP($Z412,'oddspedia-matches'!$A:$AD,AG$2,0)</f>
        <v>Red</v>
      </c>
      <c r="AH412" t="str">
        <f>VLOOKUP($Z412,'oddspedia-matches'!$A:$AD,AH$2,0)</f>
        <v>Red</v>
      </c>
      <c r="AI412" t="str">
        <f>VLOOKUP($Z412,'oddspedia-matches'!$A:$AD,AI$2,0)</f>
        <v>Red</v>
      </c>
      <c r="AJ412" t="str">
        <f>VLOOKUP($Z412,'oddspedia-matches'!$A:$AD,AJ$2,0)</f>
        <v>Green</v>
      </c>
      <c r="AK412" t="str">
        <f>VLOOKUP($Z412,'oddspedia-matches'!$A:$AD,AK$2,0)</f>
        <v>Green</v>
      </c>
      <c r="AL412" t="str">
        <f>VLOOKUP($Z412,'oddspedia-matches'!$A:$AD,AL$2,0)</f>
        <v>Green</v>
      </c>
      <c r="AM412" t="str">
        <f>VLOOKUP($Z412,'oddspedia-matches'!$A:$AD,AM$2,0)</f>
        <v>Red</v>
      </c>
      <c r="AN412" t="str">
        <f>VLOOKUP($Z412,'oddspedia-matches'!$A:$AD,AN$2,0)</f>
        <v>Green</v>
      </c>
      <c r="AO412" t="str">
        <f>VLOOKUP($Z412,'oddspedia-matches'!$A:$AD,AO$2,0)</f>
        <v>Green</v>
      </c>
      <c r="AP412" t="str">
        <f>VLOOKUP($Z412,'oddspedia-matches'!$A:$AD,AP$2,0)</f>
        <v>Green</v>
      </c>
      <c r="AQ412" t="str">
        <f>VLOOKUP($Z412,'oddspedia-matches'!$A:$AD,AQ$2,0)</f>
        <v>Red</v>
      </c>
    </row>
    <row r="413" spans="2:43" x14ac:dyDescent="0.25">
      <c r="B413" t="s">
        <v>1012</v>
      </c>
      <c r="C413" t="s">
        <v>930</v>
      </c>
      <c r="D413" s="25">
        <v>0.60416666666666663</v>
      </c>
      <c r="E413" t="s">
        <v>1108</v>
      </c>
      <c r="F413" t="s">
        <v>1109</v>
      </c>
      <c r="H413">
        <v>0</v>
      </c>
      <c r="I413">
        <v>100</v>
      </c>
      <c r="J413">
        <v>0</v>
      </c>
      <c r="K413">
        <v>100</v>
      </c>
      <c r="L413">
        <v>100</v>
      </c>
      <c r="M413">
        <v>0</v>
      </c>
      <c r="N413">
        <v>0</v>
      </c>
      <c r="O413">
        <v>100</v>
      </c>
      <c r="P413">
        <v>0</v>
      </c>
      <c r="Q413">
        <v>0</v>
      </c>
      <c r="R413">
        <v>0</v>
      </c>
      <c r="S413">
        <v>0</v>
      </c>
      <c r="T413">
        <v>100</v>
      </c>
      <c r="U413">
        <v>100</v>
      </c>
      <c r="V413">
        <v>0</v>
      </c>
      <c r="W413">
        <v>100</v>
      </c>
      <c r="X413" t="str">
        <f>VLOOKUP(E413,'Transform table'!A:B,2,0)</f>
        <v>Puszcza Niepolomice</v>
      </c>
      <c r="Y413" t="str">
        <f>VLOOKUP(F413,'Transform table'!A:B,2,0)</f>
        <v>Polonia Warsaw</v>
      </c>
      <c r="Z413" t="str">
        <f t="shared" si="6"/>
        <v>26/07/2026Puszcza NiepolomicePolonia Warsaw</v>
      </c>
      <c r="AA413" t="str">
        <f>VLOOKUP($Z413,'oddspedia-matches'!$A:$AD,AA$2,0)</f>
        <v>0 - 1</v>
      </c>
      <c r="AB413" t="str">
        <f>VLOOKUP($Z413,'oddspedia-matches'!$A:$AD,AB$2,0)</f>
        <v>Red</v>
      </c>
      <c r="AC413" t="str">
        <f>VLOOKUP($Z413,'oddspedia-matches'!$A:$AD,AC$2,0)</f>
        <v>Red</v>
      </c>
      <c r="AD413" t="str">
        <f>VLOOKUP($Z413,'oddspedia-matches'!$A:$AD,AD$2,0)</f>
        <v>Green</v>
      </c>
      <c r="AE413" t="str">
        <f>VLOOKUP($Z413,'oddspedia-matches'!$A:$AD,AE$2,0)</f>
        <v>Red</v>
      </c>
      <c r="AF413" t="str">
        <f>VLOOKUP($Z413,'oddspedia-matches'!$A:$AD,AF$2,0)</f>
        <v>Green</v>
      </c>
      <c r="AG413" t="str">
        <f>VLOOKUP($Z413,'oddspedia-matches'!$A:$AD,AG$2,0)</f>
        <v>Green</v>
      </c>
      <c r="AH413" t="str">
        <f>VLOOKUP($Z413,'oddspedia-matches'!$A:$AD,AH$2,0)</f>
        <v>Red</v>
      </c>
      <c r="AI413" t="str">
        <f>VLOOKUP($Z413,'oddspedia-matches'!$A:$AD,AI$2,0)</f>
        <v>Green</v>
      </c>
      <c r="AJ413" t="str">
        <f>VLOOKUP($Z413,'oddspedia-matches'!$A:$AD,AJ$2,0)</f>
        <v>Red</v>
      </c>
      <c r="AK413" t="str">
        <f>VLOOKUP($Z413,'oddspedia-matches'!$A:$AD,AK$2,0)</f>
        <v>Red</v>
      </c>
      <c r="AL413" t="str">
        <f>VLOOKUP($Z413,'oddspedia-matches'!$A:$AD,AL$2,0)</f>
        <v>Red</v>
      </c>
      <c r="AM413" t="str">
        <f>VLOOKUP($Z413,'oddspedia-matches'!$A:$AD,AM$2,0)</f>
        <v>Red</v>
      </c>
      <c r="AN413" t="str">
        <f>VLOOKUP($Z413,'oddspedia-matches'!$A:$AD,AN$2,0)</f>
        <v>Green</v>
      </c>
      <c r="AO413" t="str">
        <f>VLOOKUP($Z413,'oddspedia-matches'!$A:$AD,AO$2,0)</f>
        <v>Green</v>
      </c>
      <c r="AP413" t="str">
        <f>VLOOKUP($Z413,'oddspedia-matches'!$A:$AD,AP$2,0)</f>
        <v>Red</v>
      </c>
      <c r="AQ413" t="str">
        <f>VLOOKUP($Z413,'oddspedia-matches'!$A:$AD,AQ$2,0)</f>
        <v>Green</v>
      </c>
    </row>
    <row r="414" spans="2:43" x14ac:dyDescent="0.25">
      <c r="B414" t="s">
        <v>1043</v>
      </c>
      <c r="C414" t="s">
        <v>930</v>
      </c>
      <c r="D414" s="25">
        <v>0.60416666666666663</v>
      </c>
      <c r="E414" t="s">
        <v>1110</v>
      </c>
      <c r="F414" t="s">
        <v>1111</v>
      </c>
      <c r="H414">
        <v>0</v>
      </c>
      <c r="I414">
        <v>41.8</v>
      </c>
      <c r="J414">
        <v>58.2</v>
      </c>
      <c r="K414">
        <v>41.8</v>
      </c>
      <c r="L414">
        <v>100</v>
      </c>
      <c r="M414">
        <v>58.2</v>
      </c>
      <c r="N414">
        <v>0</v>
      </c>
      <c r="O414">
        <v>69.099999999999994</v>
      </c>
      <c r="P414">
        <v>30.9</v>
      </c>
      <c r="Q414">
        <v>30.9</v>
      </c>
      <c r="R414">
        <v>25</v>
      </c>
      <c r="S414">
        <v>7.3</v>
      </c>
      <c r="T414">
        <v>92.7</v>
      </c>
      <c r="U414">
        <v>98.3</v>
      </c>
      <c r="V414">
        <v>0</v>
      </c>
      <c r="W414">
        <v>100</v>
      </c>
      <c r="X414" t="str">
        <f>VLOOKUP(E414,'Transform table'!A:B,2,0)</f>
        <v>Csikszereda Miercurea Ciuc</v>
      </c>
      <c r="Y414" t="str">
        <f>VLOOKUP(F414,'Transform table'!A:B,2,0)</f>
        <v>FCSB</v>
      </c>
      <c r="Z414" t="str">
        <f t="shared" si="6"/>
        <v>26/07/2026Csikszereda Miercurea CiucFCSB</v>
      </c>
      <c r="AA414" t="str">
        <f>VLOOKUP($Z414,'oddspedia-matches'!$A:$AD,AA$2,0)</f>
        <v>0 - 2</v>
      </c>
      <c r="AB414" t="str">
        <f>VLOOKUP($Z414,'oddspedia-matches'!$A:$AD,AB$2,0)</f>
        <v>Red</v>
      </c>
      <c r="AC414" t="str">
        <f>VLOOKUP($Z414,'oddspedia-matches'!$A:$AD,AC$2,0)</f>
        <v>Red</v>
      </c>
      <c r="AD414" t="str">
        <f>VLOOKUP($Z414,'oddspedia-matches'!$A:$AD,AD$2,0)</f>
        <v>Green</v>
      </c>
      <c r="AE414" t="str">
        <f>VLOOKUP($Z414,'oddspedia-matches'!$A:$AD,AE$2,0)</f>
        <v>Red</v>
      </c>
      <c r="AF414" t="str">
        <f>VLOOKUP($Z414,'oddspedia-matches'!$A:$AD,AF$2,0)</f>
        <v>Green</v>
      </c>
      <c r="AG414" t="str">
        <f>VLOOKUP($Z414,'oddspedia-matches'!$A:$AD,AG$2,0)</f>
        <v>Green</v>
      </c>
      <c r="AH414" t="str">
        <f>VLOOKUP($Z414,'oddspedia-matches'!$A:$AD,AH$2,0)</f>
        <v>Red</v>
      </c>
      <c r="AI414" t="str">
        <f>VLOOKUP($Z414,'oddspedia-matches'!$A:$AD,AI$2,0)</f>
        <v>Red</v>
      </c>
      <c r="AJ414" t="str">
        <f>VLOOKUP($Z414,'oddspedia-matches'!$A:$AD,AJ$2,0)</f>
        <v>Green</v>
      </c>
      <c r="AK414" t="str">
        <f>VLOOKUP($Z414,'oddspedia-matches'!$A:$AD,AK$2,0)</f>
        <v>Green</v>
      </c>
      <c r="AL414" t="str">
        <f>VLOOKUP($Z414,'oddspedia-matches'!$A:$AD,AL$2,0)</f>
        <v>Green</v>
      </c>
      <c r="AM414" t="str">
        <f>VLOOKUP($Z414,'oddspedia-matches'!$A:$AD,AM$2,0)</f>
        <v>Red</v>
      </c>
      <c r="AN414" t="str">
        <f>VLOOKUP($Z414,'oddspedia-matches'!$A:$AD,AN$2,0)</f>
        <v>Green</v>
      </c>
      <c r="AO414" t="str">
        <f>VLOOKUP($Z414,'oddspedia-matches'!$A:$AD,AO$2,0)</f>
        <v>Green</v>
      </c>
      <c r="AP414" t="str">
        <f>VLOOKUP($Z414,'oddspedia-matches'!$A:$AD,AP$2,0)</f>
        <v>Red</v>
      </c>
      <c r="AQ414" t="str">
        <f>VLOOKUP($Z414,'oddspedia-matches'!$A:$AD,AQ$2,0)</f>
        <v>Green</v>
      </c>
    </row>
    <row r="415" spans="2:43" x14ac:dyDescent="0.25">
      <c r="B415" t="s">
        <v>470</v>
      </c>
      <c r="C415" t="s">
        <v>930</v>
      </c>
      <c r="D415" s="25">
        <v>0.625</v>
      </c>
      <c r="E415" t="s">
        <v>1112</v>
      </c>
      <c r="F415" t="s">
        <v>381</v>
      </c>
      <c r="H415">
        <v>30.8</v>
      </c>
      <c r="I415">
        <v>30.9</v>
      </c>
      <c r="J415">
        <v>38.4</v>
      </c>
      <c r="K415">
        <v>61.6</v>
      </c>
      <c r="L415">
        <v>69.2</v>
      </c>
      <c r="M415">
        <v>69.099999999999994</v>
      </c>
      <c r="N415">
        <v>31.3</v>
      </c>
      <c r="O415">
        <v>43.9</v>
      </c>
      <c r="P415">
        <v>24.8</v>
      </c>
      <c r="Q415">
        <v>68.900000000000006</v>
      </c>
      <c r="R415">
        <v>69.8</v>
      </c>
      <c r="S415">
        <v>42.2</v>
      </c>
      <c r="T415">
        <v>57.8</v>
      </c>
      <c r="U415">
        <v>63</v>
      </c>
      <c r="V415">
        <v>49.4</v>
      </c>
      <c r="W415">
        <v>50.6</v>
      </c>
      <c r="X415" t="str">
        <f>VLOOKUP(E415,'Transform table'!A:B,2,0)</f>
        <v>Atletico Tucuman</v>
      </c>
      <c r="Y415" t="str">
        <f>VLOOKUP(F415,'Transform table'!A:B,2,0)</f>
        <v>Independiente Rivadavia</v>
      </c>
      <c r="Z415" t="str">
        <f t="shared" si="6"/>
        <v>26/07/2026Atletico TucumanIndependiente Rivadavia</v>
      </c>
      <c r="AA415" t="str">
        <f>VLOOKUP($Z415,'oddspedia-matches'!$A:$AD,AA$2,0)</f>
        <v>0 - 0</v>
      </c>
      <c r="AB415" t="str">
        <f>VLOOKUP($Z415,'oddspedia-matches'!$A:$AD,AB$2,0)</f>
        <v>Red</v>
      </c>
      <c r="AC415" t="str">
        <f>VLOOKUP($Z415,'oddspedia-matches'!$A:$AD,AC$2,0)</f>
        <v>Green</v>
      </c>
      <c r="AD415" t="str">
        <f>VLOOKUP($Z415,'oddspedia-matches'!$A:$AD,AD$2,0)</f>
        <v>Red</v>
      </c>
      <c r="AE415" t="str">
        <f>VLOOKUP($Z415,'oddspedia-matches'!$A:$AD,AE$2,0)</f>
        <v>Green</v>
      </c>
      <c r="AF415" t="str">
        <f>VLOOKUP($Z415,'oddspedia-matches'!$A:$AD,AF$2,0)</f>
        <v>Green</v>
      </c>
      <c r="AG415" t="str">
        <f>VLOOKUP($Z415,'oddspedia-matches'!$A:$AD,AG$2,0)</f>
        <v>Red</v>
      </c>
      <c r="AH415" t="str">
        <f>VLOOKUP($Z415,'oddspedia-matches'!$A:$AD,AH$2,0)</f>
        <v>Red</v>
      </c>
      <c r="AI415" t="str">
        <f>VLOOKUP($Z415,'oddspedia-matches'!$A:$AD,AI$2,0)</f>
        <v>Green</v>
      </c>
      <c r="AJ415" t="str">
        <f>VLOOKUP($Z415,'oddspedia-matches'!$A:$AD,AJ$2,0)</f>
        <v>Red</v>
      </c>
      <c r="AK415" t="str">
        <f>VLOOKUP($Z415,'oddspedia-matches'!$A:$AD,AK$2,0)</f>
        <v>Red</v>
      </c>
      <c r="AL415" t="str">
        <f>VLOOKUP($Z415,'oddspedia-matches'!$A:$AD,AL$2,0)</f>
        <v>Red</v>
      </c>
      <c r="AM415" t="str">
        <f>VLOOKUP($Z415,'oddspedia-matches'!$A:$AD,AM$2,0)</f>
        <v>Red</v>
      </c>
      <c r="AN415" t="str">
        <f>VLOOKUP($Z415,'oddspedia-matches'!$A:$AD,AN$2,0)</f>
        <v>Green</v>
      </c>
      <c r="AO415" t="str">
        <f>VLOOKUP($Z415,'oddspedia-matches'!$A:$AD,AO$2,0)</f>
        <v>Green</v>
      </c>
      <c r="AP415" t="str">
        <f>VLOOKUP($Z415,'oddspedia-matches'!$A:$AD,AP$2,0)</f>
        <v>Red</v>
      </c>
      <c r="AQ415" t="str">
        <f>VLOOKUP($Z415,'oddspedia-matches'!$A:$AD,AQ$2,0)</f>
        <v>Green</v>
      </c>
    </row>
    <row r="416" spans="2:43" x14ac:dyDescent="0.25">
      <c r="B416" t="s">
        <v>647</v>
      </c>
      <c r="C416" t="s">
        <v>930</v>
      </c>
      <c r="D416" s="25">
        <v>0.625</v>
      </c>
      <c r="E416" t="s">
        <v>1113</v>
      </c>
      <c r="F416" t="s">
        <v>704</v>
      </c>
      <c r="H416">
        <v>32.799999999999997</v>
      </c>
      <c r="I416">
        <v>34.4</v>
      </c>
      <c r="J416">
        <v>32.799999999999997</v>
      </c>
      <c r="K416">
        <v>67.2</v>
      </c>
      <c r="L416">
        <v>67.2</v>
      </c>
      <c r="M416">
        <v>65.599999999999994</v>
      </c>
      <c r="N416">
        <v>15.8</v>
      </c>
      <c r="O416">
        <v>54.2</v>
      </c>
      <c r="P416">
        <v>30</v>
      </c>
      <c r="Q416">
        <v>53.2</v>
      </c>
      <c r="R416">
        <v>58.6</v>
      </c>
      <c r="S416">
        <v>30.3</v>
      </c>
      <c r="T416">
        <v>69.7</v>
      </c>
      <c r="U416">
        <v>74.099999999999994</v>
      </c>
      <c r="V416">
        <v>39.5</v>
      </c>
      <c r="W416">
        <v>60.5</v>
      </c>
      <c r="X416" t="str">
        <f>VLOOKUP(E416,'Transform table'!A:B,2,0)</f>
        <v>Agropecuario</v>
      </c>
      <c r="Y416" t="str">
        <f>VLOOKUP(F416,'Transform table'!A:B,2,0)</f>
        <v>San Martin de San Juan</v>
      </c>
      <c r="Z416" t="str">
        <f t="shared" si="6"/>
        <v>26/07/2026AgropecuarioSan Martin de San Juan</v>
      </c>
      <c r="AA416" t="str">
        <f>VLOOKUP($Z416,'oddspedia-matches'!$A:$AD,AA$2,0)</f>
        <v>2 - 1</v>
      </c>
      <c r="AB416" t="str">
        <f>VLOOKUP($Z416,'oddspedia-matches'!$A:$AD,AB$2,0)</f>
        <v>Green</v>
      </c>
      <c r="AC416" t="str">
        <f>VLOOKUP($Z416,'oddspedia-matches'!$A:$AD,AC$2,0)</f>
        <v>Red</v>
      </c>
      <c r="AD416" t="str">
        <f>VLOOKUP($Z416,'oddspedia-matches'!$A:$AD,AD$2,0)</f>
        <v>Red</v>
      </c>
      <c r="AE416" t="str">
        <f>VLOOKUP($Z416,'oddspedia-matches'!$A:$AD,AE$2,0)</f>
        <v>Green</v>
      </c>
      <c r="AF416" t="str">
        <f>VLOOKUP($Z416,'oddspedia-matches'!$A:$AD,AF$2,0)</f>
        <v>Red</v>
      </c>
      <c r="AG416" t="str">
        <f>VLOOKUP($Z416,'oddspedia-matches'!$A:$AD,AG$2,0)</f>
        <v>Green</v>
      </c>
      <c r="AH416" t="str">
        <f>VLOOKUP($Z416,'oddspedia-matches'!$A:$AD,AH$2,0)</f>
        <v>Red</v>
      </c>
      <c r="AI416" t="str">
        <f>VLOOKUP($Z416,'oddspedia-matches'!$A:$AD,AI$2,0)</f>
        <v>Red</v>
      </c>
      <c r="AJ416" t="str">
        <f>VLOOKUP($Z416,'oddspedia-matches'!$A:$AD,AJ$2,0)</f>
        <v>Green</v>
      </c>
      <c r="AK416" t="str">
        <f>VLOOKUP($Z416,'oddspedia-matches'!$A:$AD,AK$2,0)</f>
        <v>Green</v>
      </c>
      <c r="AL416" t="str">
        <f>VLOOKUP($Z416,'oddspedia-matches'!$A:$AD,AL$2,0)</f>
        <v>Green</v>
      </c>
      <c r="AM416" t="str">
        <f>VLOOKUP($Z416,'oddspedia-matches'!$A:$AD,AM$2,0)</f>
        <v>Green</v>
      </c>
      <c r="AN416" t="str">
        <f>VLOOKUP($Z416,'oddspedia-matches'!$A:$AD,AN$2,0)</f>
        <v>Red</v>
      </c>
      <c r="AO416" t="str">
        <f>VLOOKUP($Z416,'oddspedia-matches'!$A:$AD,AO$2,0)</f>
        <v>Green</v>
      </c>
      <c r="AP416" t="str">
        <f>VLOOKUP($Z416,'oddspedia-matches'!$A:$AD,AP$2,0)</f>
        <v>Green</v>
      </c>
      <c r="AQ416" t="str">
        <f>VLOOKUP($Z416,'oddspedia-matches'!$A:$AD,AQ$2,0)</f>
        <v>Red</v>
      </c>
    </row>
    <row r="417" spans="2:43" x14ac:dyDescent="0.25">
      <c r="B417" t="s">
        <v>647</v>
      </c>
      <c r="C417" t="s">
        <v>930</v>
      </c>
      <c r="D417" s="25">
        <v>0.625</v>
      </c>
      <c r="E417" t="s">
        <v>1114</v>
      </c>
      <c r="F417" t="s">
        <v>335</v>
      </c>
      <c r="H417">
        <v>35.700000000000003</v>
      </c>
      <c r="I417">
        <v>38</v>
      </c>
      <c r="J417">
        <v>26.2</v>
      </c>
      <c r="K417">
        <v>73.8</v>
      </c>
      <c r="L417">
        <v>64.3</v>
      </c>
      <c r="M417">
        <v>62</v>
      </c>
      <c r="N417">
        <v>21.4</v>
      </c>
      <c r="O417">
        <v>57.7</v>
      </c>
      <c r="P417">
        <v>20.9</v>
      </c>
      <c r="Q417">
        <v>49</v>
      </c>
      <c r="R417">
        <v>47.4</v>
      </c>
      <c r="S417">
        <v>20.6</v>
      </c>
      <c r="T417">
        <v>79.400000000000006</v>
      </c>
      <c r="U417">
        <v>82.9</v>
      </c>
      <c r="V417">
        <v>30.2</v>
      </c>
      <c r="W417">
        <v>69.8</v>
      </c>
      <c r="X417" t="str">
        <f>VLOOKUP(E417,'Transform table'!A:B,2,0)</f>
        <v>All Boys</v>
      </c>
      <c r="Y417" t="str">
        <f>VLOOKUP(F417,'Transform table'!A:B,2,0)</f>
        <v>Defensores de Belgrano</v>
      </c>
      <c r="Z417" t="str">
        <f t="shared" si="6"/>
        <v>26/07/2026All BoysDefensores de Belgrano</v>
      </c>
      <c r="AA417" t="str">
        <f>VLOOKUP($Z417,'oddspedia-matches'!$A:$AD,AA$2,0)</f>
        <v>0 - 0</v>
      </c>
      <c r="AB417" t="str">
        <f>VLOOKUP($Z417,'oddspedia-matches'!$A:$AD,AB$2,0)</f>
        <v>Red</v>
      </c>
      <c r="AC417" t="str">
        <f>VLOOKUP($Z417,'oddspedia-matches'!$A:$AD,AC$2,0)</f>
        <v>Green</v>
      </c>
      <c r="AD417" t="str">
        <f>VLOOKUP($Z417,'oddspedia-matches'!$A:$AD,AD$2,0)</f>
        <v>Red</v>
      </c>
      <c r="AE417" t="str">
        <f>VLOOKUP($Z417,'oddspedia-matches'!$A:$AD,AE$2,0)</f>
        <v>Green</v>
      </c>
      <c r="AF417" t="str">
        <f>VLOOKUP($Z417,'oddspedia-matches'!$A:$AD,AF$2,0)</f>
        <v>Green</v>
      </c>
      <c r="AG417" t="str">
        <f>VLOOKUP($Z417,'oddspedia-matches'!$A:$AD,AG$2,0)</f>
        <v>Red</v>
      </c>
      <c r="AH417" t="str">
        <f>VLOOKUP($Z417,'oddspedia-matches'!$A:$AD,AH$2,0)</f>
        <v>Red</v>
      </c>
      <c r="AI417" t="str">
        <f>VLOOKUP($Z417,'oddspedia-matches'!$A:$AD,AI$2,0)</f>
        <v>Green</v>
      </c>
      <c r="AJ417" t="str">
        <f>VLOOKUP($Z417,'oddspedia-matches'!$A:$AD,AJ$2,0)</f>
        <v>Red</v>
      </c>
      <c r="AK417" t="str">
        <f>VLOOKUP($Z417,'oddspedia-matches'!$A:$AD,AK$2,0)</f>
        <v>Red</v>
      </c>
      <c r="AL417" t="str">
        <f>VLOOKUP($Z417,'oddspedia-matches'!$A:$AD,AL$2,0)</f>
        <v>Red</v>
      </c>
      <c r="AM417" t="str">
        <f>VLOOKUP($Z417,'oddspedia-matches'!$A:$AD,AM$2,0)</f>
        <v>Red</v>
      </c>
      <c r="AN417" t="str">
        <f>VLOOKUP($Z417,'oddspedia-matches'!$A:$AD,AN$2,0)</f>
        <v>Green</v>
      </c>
      <c r="AO417" t="str">
        <f>VLOOKUP($Z417,'oddspedia-matches'!$A:$AD,AO$2,0)</f>
        <v>Green</v>
      </c>
      <c r="AP417" t="str">
        <f>VLOOKUP($Z417,'oddspedia-matches'!$A:$AD,AP$2,0)</f>
        <v>Red</v>
      </c>
      <c r="AQ417" t="str">
        <f>VLOOKUP($Z417,'oddspedia-matches'!$A:$AD,AQ$2,0)</f>
        <v>Green</v>
      </c>
    </row>
    <row r="418" spans="2:43" x14ac:dyDescent="0.25">
      <c r="B418" t="s">
        <v>647</v>
      </c>
      <c r="C418" t="s">
        <v>930</v>
      </c>
      <c r="D418" s="25">
        <v>0.625</v>
      </c>
      <c r="E418" t="s">
        <v>1115</v>
      </c>
      <c r="F418" t="s">
        <v>1116</v>
      </c>
      <c r="H418">
        <v>41.3</v>
      </c>
      <c r="I418">
        <v>31.7</v>
      </c>
      <c r="J418">
        <v>27</v>
      </c>
      <c r="K418">
        <v>73</v>
      </c>
      <c r="L418">
        <v>58.7</v>
      </c>
      <c r="M418">
        <v>68.3</v>
      </c>
      <c r="N418">
        <v>32.799999999999997</v>
      </c>
      <c r="O418">
        <v>51</v>
      </c>
      <c r="P418">
        <v>16.2</v>
      </c>
      <c r="Q418">
        <v>57.3</v>
      </c>
      <c r="R418">
        <v>64.599999999999994</v>
      </c>
      <c r="S418">
        <v>36.4</v>
      </c>
      <c r="T418">
        <v>63.6</v>
      </c>
      <c r="U418">
        <v>68.7</v>
      </c>
      <c r="V418">
        <v>44</v>
      </c>
      <c r="W418">
        <v>56</v>
      </c>
      <c r="X418" t="str">
        <f>VLOOKUP(E418,'Transform table'!A:B,2,0)</f>
        <v>Deportivo Moron</v>
      </c>
      <c r="Y418" t="str">
        <f>VLOOKUP(F418,'Transform table'!A:B,2,0)</f>
        <v>Ferro Carril Oeste</v>
      </c>
      <c r="Z418" t="str">
        <f t="shared" si="6"/>
        <v>26/07/2026Deportivo MoronFerro Carril Oeste</v>
      </c>
      <c r="AA418" t="str">
        <f>VLOOKUP($Z418,'oddspedia-matches'!$A:$AD,AA$2,0)</f>
        <v>4 - 0</v>
      </c>
      <c r="AB418" t="str">
        <f>VLOOKUP($Z418,'oddspedia-matches'!$A:$AD,AB$2,0)</f>
        <v>Green</v>
      </c>
      <c r="AC418" t="str">
        <f>VLOOKUP($Z418,'oddspedia-matches'!$A:$AD,AC$2,0)</f>
        <v>Red</v>
      </c>
      <c r="AD418" t="str">
        <f>VLOOKUP($Z418,'oddspedia-matches'!$A:$AD,AD$2,0)</f>
        <v>Red</v>
      </c>
      <c r="AE418" t="str">
        <f>VLOOKUP($Z418,'oddspedia-matches'!$A:$AD,AE$2,0)</f>
        <v>Green</v>
      </c>
      <c r="AF418" t="str">
        <f>VLOOKUP($Z418,'oddspedia-matches'!$A:$AD,AF$2,0)</f>
        <v>Red</v>
      </c>
      <c r="AG418" t="str">
        <f>VLOOKUP($Z418,'oddspedia-matches'!$A:$AD,AG$2,0)</f>
        <v>Green</v>
      </c>
      <c r="AH418" t="str">
        <f>VLOOKUP($Z418,'oddspedia-matches'!$A:$AD,AH$2,0)</f>
        <v>Green</v>
      </c>
      <c r="AI418" t="str">
        <f>VLOOKUP($Z418,'oddspedia-matches'!$A:$AD,AI$2,0)</f>
        <v>Red</v>
      </c>
      <c r="AJ418" t="str">
        <f>VLOOKUP($Z418,'oddspedia-matches'!$A:$AD,AJ$2,0)</f>
        <v>Red</v>
      </c>
      <c r="AK418" t="str">
        <f>VLOOKUP($Z418,'oddspedia-matches'!$A:$AD,AK$2,0)</f>
        <v>Green</v>
      </c>
      <c r="AL418" t="str">
        <f>VLOOKUP($Z418,'oddspedia-matches'!$A:$AD,AL$2,0)</f>
        <v>Green</v>
      </c>
      <c r="AM418" t="str">
        <f>VLOOKUP($Z418,'oddspedia-matches'!$A:$AD,AM$2,0)</f>
        <v>Green</v>
      </c>
      <c r="AN418" t="str">
        <f>VLOOKUP($Z418,'oddspedia-matches'!$A:$AD,AN$2,0)</f>
        <v>Red</v>
      </c>
      <c r="AO418" t="str">
        <f>VLOOKUP($Z418,'oddspedia-matches'!$A:$AD,AO$2,0)</f>
        <v>Red</v>
      </c>
      <c r="AP418" t="str">
        <f>VLOOKUP($Z418,'oddspedia-matches'!$A:$AD,AP$2,0)</f>
        <v>Red</v>
      </c>
      <c r="AQ418" t="str">
        <f>VLOOKUP($Z418,'oddspedia-matches'!$A:$AD,AQ$2,0)</f>
        <v>Green</v>
      </c>
    </row>
    <row r="419" spans="2:43" x14ac:dyDescent="0.25">
      <c r="B419" t="s">
        <v>647</v>
      </c>
      <c r="C419" t="s">
        <v>930</v>
      </c>
      <c r="D419" s="25">
        <v>0.625</v>
      </c>
      <c r="E419" t="s">
        <v>334</v>
      </c>
      <c r="F419" t="s">
        <v>376</v>
      </c>
      <c r="H419">
        <v>44.5</v>
      </c>
      <c r="I419">
        <v>32.5</v>
      </c>
      <c r="J419">
        <v>23</v>
      </c>
      <c r="K419">
        <v>77</v>
      </c>
      <c r="L419">
        <v>55.5</v>
      </c>
      <c r="M419">
        <v>67.5</v>
      </c>
      <c r="N419">
        <v>26.1</v>
      </c>
      <c r="O419">
        <v>52.2</v>
      </c>
      <c r="P419">
        <v>21.7</v>
      </c>
      <c r="Q419">
        <v>56.7</v>
      </c>
      <c r="R419">
        <v>59.6</v>
      </c>
      <c r="S419">
        <v>31.2</v>
      </c>
      <c r="T419">
        <v>68.8</v>
      </c>
      <c r="U419">
        <v>73.8</v>
      </c>
      <c r="V419">
        <v>38.700000000000003</v>
      </c>
      <c r="W419">
        <v>61.3</v>
      </c>
      <c r="X419" t="str">
        <f>VLOOKUP(E419,'Transform table'!A:B,2,0)</f>
        <v>Los Andes</v>
      </c>
      <c r="Y419" t="str">
        <f>VLOOKUP(F419,'Transform table'!A:B,2,0)</f>
        <v>Deportivo Madryn</v>
      </c>
      <c r="Z419" t="str">
        <f t="shared" si="6"/>
        <v>26/07/2026Los AndesDeportivo Madryn</v>
      </c>
      <c r="AA419" t="str">
        <f>VLOOKUP($Z419,'oddspedia-matches'!$A:$AD,AA$2,0)</f>
        <v>0 - 0</v>
      </c>
      <c r="AB419" t="str">
        <f>VLOOKUP($Z419,'oddspedia-matches'!$A:$AD,AB$2,0)</f>
        <v>Red</v>
      </c>
      <c r="AC419" t="str">
        <f>VLOOKUP($Z419,'oddspedia-matches'!$A:$AD,AC$2,0)</f>
        <v>Green</v>
      </c>
      <c r="AD419" t="str">
        <f>VLOOKUP($Z419,'oddspedia-matches'!$A:$AD,AD$2,0)</f>
        <v>Red</v>
      </c>
      <c r="AE419" t="str">
        <f>VLOOKUP($Z419,'oddspedia-matches'!$A:$AD,AE$2,0)</f>
        <v>Green</v>
      </c>
      <c r="AF419" t="str">
        <f>VLOOKUP($Z419,'oddspedia-matches'!$A:$AD,AF$2,0)</f>
        <v>Green</v>
      </c>
      <c r="AG419" t="str">
        <f>VLOOKUP($Z419,'oddspedia-matches'!$A:$AD,AG$2,0)</f>
        <v>Red</v>
      </c>
      <c r="AH419" t="str">
        <f>VLOOKUP($Z419,'oddspedia-matches'!$A:$AD,AH$2,0)</f>
        <v>Red</v>
      </c>
      <c r="AI419" t="str">
        <f>VLOOKUP($Z419,'oddspedia-matches'!$A:$AD,AI$2,0)</f>
        <v>Green</v>
      </c>
      <c r="AJ419" t="str">
        <f>VLOOKUP($Z419,'oddspedia-matches'!$A:$AD,AJ$2,0)</f>
        <v>Red</v>
      </c>
      <c r="AK419" t="str">
        <f>VLOOKUP($Z419,'oddspedia-matches'!$A:$AD,AK$2,0)</f>
        <v>Red</v>
      </c>
      <c r="AL419" t="str">
        <f>VLOOKUP($Z419,'oddspedia-matches'!$A:$AD,AL$2,0)</f>
        <v>Red</v>
      </c>
      <c r="AM419" t="str">
        <f>VLOOKUP($Z419,'oddspedia-matches'!$A:$AD,AM$2,0)</f>
        <v>Red</v>
      </c>
      <c r="AN419" t="str">
        <f>VLOOKUP($Z419,'oddspedia-matches'!$A:$AD,AN$2,0)</f>
        <v>Green</v>
      </c>
      <c r="AO419" t="str">
        <f>VLOOKUP($Z419,'oddspedia-matches'!$A:$AD,AO$2,0)</f>
        <v>Green</v>
      </c>
      <c r="AP419" t="str">
        <f>VLOOKUP($Z419,'oddspedia-matches'!$A:$AD,AP$2,0)</f>
        <v>Red</v>
      </c>
      <c r="AQ419" t="str">
        <f>VLOOKUP($Z419,'oddspedia-matches'!$A:$AD,AQ$2,0)</f>
        <v>Green</v>
      </c>
    </row>
    <row r="420" spans="2:43" x14ac:dyDescent="0.25">
      <c r="B420" t="s">
        <v>705</v>
      </c>
      <c r="C420" t="s">
        <v>930</v>
      </c>
      <c r="D420" s="25">
        <v>0.625</v>
      </c>
      <c r="E420" t="s">
        <v>718</v>
      </c>
      <c r="F420" t="s">
        <v>719</v>
      </c>
      <c r="H420">
        <v>31.1</v>
      </c>
      <c r="I420">
        <v>34.200000000000003</v>
      </c>
      <c r="J420">
        <v>34.700000000000003</v>
      </c>
      <c r="K420">
        <v>65.3</v>
      </c>
      <c r="L420">
        <v>68.900000000000006</v>
      </c>
      <c r="M420">
        <v>65.8</v>
      </c>
      <c r="N420">
        <v>28.6</v>
      </c>
      <c r="O420">
        <v>45.7</v>
      </c>
      <c r="P420">
        <v>25.7</v>
      </c>
      <c r="Q420">
        <v>66.3</v>
      </c>
      <c r="R420">
        <v>59.4</v>
      </c>
      <c r="S420">
        <v>31</v>
      </c>
      <c r="T420">
        <v>69</v>
      </c>
      <c r="U420">
        <v>73.400000000000006</v>
      </c>
      <c r="V420">
        <v>40.1</v>
      </c>
      <c r="W420">
        <v>59.9</v>
      </c>
      <c r="X420" t="e">
        <f>VLOOKUP(E420,'Transform table'!A:B,2,0)</f>
        <v>#N/A</v>
      </c>
      <c r="Y420" t="e">
        <f>VLOOKUP(F420,'Transform table'!A:B,2,0)</f>
        <v>#N/A</v>
      </c>
      <c r="Z420" t="e">
        <f t="shared" si="6"/>
        <v>#N/A</v>
      </c>
      <c r="AA420" t="e">
        <f>VLOOKUP($Z420,'oddspedia-matches'!$A:$AD,AA$2,0)</f>
        <v>#N/A</v>
      </c>
      <c r="AB420" t="e">
        <f>VLOOKUP($Z420,'oddspedia-matches'!$A:$AD,AB$2,0)</f>
        <v>#N/A</v>
      </c>
      <c r="AC420" t="e">
        <f>VLOOKUP($Z420,'oddspedia-matches'!$A:$AD,AC$2,0)</f>
        <v>#N/A</v>
      </c>
      <c r="AD420" t="e">
        <f>VLOOKUP($Z420,'oddspedia-matches'!$A:$AD,AD$2,0)</f>
        <v>#N/A</v>
      </c>
      <c r="AE420" t="e">
        <f>VLOOKUP($Z420,'oddspedia-matches'!$A:$AD,AE$2,0)</f>
        <v>#N/A</v>
      </c>
      <c r="AF420" t="e">
        <f>VLOOKUP($Z420,'oddspedia-matches'!$A:$AD,AF$2,0)</f>
        <v>#N/A</v>
      </c>
      <c r="AG420" t="e">
        <f>VLOOKUP($Z420,'oddspedia-matches'!$A:$AD,AG$2,0)</f>
        <v>#N/A</v>
      </c>
      <c r="AH420" t="e">
        <f>VLOOKUP($Z420,'oddspedia-matches'!$A:$AD,AH$2,0)</f>
        <v>#N/A</v>
      </c>
      <c r="AI420" t="e">
        <f>VLOOKUP($Z420,'oddspedia-matches'!$A:$AD,AI$2,0)</f>
        <v>#N/A</v>
      </c>
      <c r="AJ420" t="e">
        <f>VLOOKUP($Z420,'oddspedia-matches'!$A:$AD,AJ$2,0)</f>
        <v>#N/A</v>
      </c>
      <c r="AK420" t="e">
        <f>VLOOKUP($Z420,'oddspedia-matches'!$A:$AD,AK$2,0)</f>
        <v>#N/A</v>
      </c>
      <c r="AL420" t="e">
        <f>VLOOKUP($Z420,'oddspedia-matches'!$A:$AD,AL$2,0)</f>
        <v>#N/A</v>
      </c>
      <c r="AM420" t="e">
        <f>VLOOKUP($Z420,'oddspedia-matches'!$A:$AD,AM$2,0)</f>
        <v>#N/A</v>
      </c>
      <c r="AN420" t="e">
        <f>VLOOKUP($Z420,'oddspedia-matches'!$A:$AD,AN$2,0)</f>
        <v>#N/A</v>
      </c>
      <c r="AO420" t="e">
        <f>VLOOKUP($Z420,'oddspedia-matches'!$A:$AD,AO$2,0)</f>
        <v>#N/A</v>
      </c>
      <c r="AP420" t="e">
        <f>VLOOKUP($Z420,'oddspedia-matches'!$A:$AD,AP$2,0)</f>
        <v>#N/A</v>
      </c>
      <c r="AQ420" t="e">
        <f>VLOOKUP($Z420,'oddspedia-matches'!$A:$AD,AQ$2,0)</f>
        <v>#N/A</v>
      </c>
    </row>
    <row r="421" spans="2:43" x14ac:dyDescent="0.25">
      <c r="B421" t="s">
        <v>650</v>
      </c>
      <c r="C421" t="s">
        <v>930</v>
      </c>
      <c r="D421" s="25">
        <v>0.625</v>
      </c>
      <c r="E421" t="s">
        <v>379</v>
      </c>
      <c r="F421" t="s">
        <v>665</v>
      </c>
      <c r="H421">
        <v>43.8</v>
      </c>
      <c r="I421">
        <v>32.9</v>
      </c>
      <c r="J421">
        <v>23.2</v>
      </c>
      <c r="K421">
        <v>76.8</v>
      </c>
      <c r="L421">
        <v>56.2</v>
      </c>
      <c r="M421">
        <v>67.099999999999994</v>
      </c>
      <c r="N421">
        <v>31.6</v>
      </c>
      <c r="O421">
        <v>52.3</v>
      </c>
      <c r="P421">
        <v>16.100000000000001</v>
      </c>
      <c r="Q421">
        <v>55.5</v>
      </c>
      <c r="R421">
        <v>58.7</v>
      </c>
      <c r="S421">
        <v>30.4</v>
      </c>
      <c r="T421">
        <v>69.599999999999994</v>
      </c>
      <c r="U421">
        <v>74.5</v>
      </c>
      <c r="V421">
        <v>38.1</v>
      </c>
      <c r="W421">
        <v>61.9</v>
      </c>
      <c r="X421" t="e">
        <f>VLOOKUP(E421,'Transform table'!A:B,2,0)</f>
        <v>#N/A</v>
      </c>
      <c r="Y421" t="e">
        <f>VLOOKUP(F421,'Transform table'!A:B,2,0)</f>
        <v>#N/A</v>
      </c>
      <c r="Z421" t="e">
        <f t="shared" si="6"/>
        <v>#N/A</v>
      </c>
      <c r="AA421" t="e">
        <f>VLOOKUP($Z421,'oddspedia-matches'!$A:$AD,AA$2,0)</f>
        <v>#N/A</v>
      </c>
      <c r="AB421" t="e">
        <f>VLOOKUP($Z421,'oddspedia-matches'!$A:$AD,AB$2,0)</f>
        <v>#N/A</v>
      </c>
      <c r="AC421" t="e">
        <f>VLOOKUP($Z421,'oddspedia-matches'!$A:$AD,AC$2,0)</f>
        <v>#N/A</v>
      </c>
      <c r="AD421" t="e">
        <f>VLOOKUP($Z421,'oddspedia-matches'!$A:$AD,AD$2,0)</f>
        <v>#N/A</v>
      </c>
      <c r="AE421" t="e">
        <f>VLOOKUP($Z421,'oddspedia-matches'!$A:$AD,AE$2,0)</f>
        <v>#N/A</v>
      </c>
      <c r="AF421" t="e">
        <f>VLOOKUP($Z421,'oddspedia-matches'!$A:$AD,AF$2,0)</f>
        <v>#N/A</v>
      </c>
      <c r="AG421" t="e">
        <f>VLOOKUP($Z421,'oddspedia-matches'!$A:$AD,AG$2,0)</f>
        <v>#N/A</v>
      </c>
      <c r="AH421" t="e">
        <f>VLOOKUP($Z421,'oddspedia-matches'!$A:$AD,AH$2,0)</f>
        <v>#N/A</v>
      </c>
      <c r="AI421" t="e">
        <f>VLOOKUP($Z421,'oddspedia-matches'!$A:$AD,AI$2,0)</f>
        <v>#N/A</v>
      </c>
      <c r="AJ421" t="e">
        <f>VLOOKUP($Z421,'oddspedia-matches'!$A:$AD,AJ$2,0)</f>
        <v>#N/A</v>
      </c>
      <c r="AK421" t="e">
        <f>VLOOKUP($Z421,'oddspedia-matches'!$A:$AD,AK$2,0)</f>
        <v>#N/A</v>
      </c>
      <c r="AL421" t="e">
        <f>VLOOKUP($Z421,'oddspedia-matches'!$A:$AD,AL$2,0)</f>
        <v>#N/A</v>
      </c>
      <c r="AM421" t="e">
        <f>VLOOKUP($Z421,'oddspedia-matches'!$A:$AD,AM$2,0)</f>
        <v>#N/A</v>
      </c>
      <c r="AN421" t="e">
        <f>VLOOKUP($Z421,'oddspedia-matches'!$A:$AD,AN$2,0)</f>
        <v>#N/A</v>
      </c>
      <c r="AO421" t="e">
        <f>VLOOKUP($Z421,'oddspedia-matches'!$A:$AD,AO$2,0)</f>
        <v>#N/A</v>
      </c>
      <c r="AP421" t="e">
        <f>VLOOKUP($Z421,'oddspedia-matches'!$A:$AD,AP$2,0)</f>
        <v>#N/A</v>
      </c>
      <c r="AQ421" t="e">
        <f>VLOOKUP($Z421,'oddspedia-matches'!$A:$AD,AQ$2,0)</f>
        <v>#N/A</v>
      </c>
    </row>
    <row r="422" spans="2:43" x14ac:dyDescent="0.25">
      <c r="B422" t="s">
        <v>484</v>
      </c>
      <c r="C422" t="s">
        <v>930</v>
      </c>
      <c r="D422" s="25">
        <v>0.625</v>
      </c>
      <c r="E422" t="s">
        <v>1117</v>
      </c>
      <c r="F422" t="s">
        <v>1118</v>
      </c>
      <c r="H422">
        <v>55.6</v>
      </c>
      <c r="I422">
        <v>24.1</v>
      </c>
      <c r="J422">
        <v>20.3</v>
      </c>
      <c r="K422">
        <v>79.7</v>
      </c>
      <c r="L422">
        <v>44.4</v>
      </c>
      <c r="M422">
        <v>75.900000000000006</v>
      </c>
      <c r="N422">
        <v>23.2</v>
      </c>
      <c r="O422">
        <v>45.2</v>
      </c>
      <c r="P422">
        <v>31.6</v>
      </c>
      <c r="Q422">
        <v>67</v>
      </c>
      <c r="R422">
        <v>86.8</v>
      </c>
      <c r="S422">
        <v>67.099999999999994</v>
      </c>
      <c r="T422">
        <v>32.9</v>
      </c>
      <c r="U422">
        <v>39.6</v>
      </c>
      <c r="V422">
        <v>65.099999999999994</v>
      </c>
      <c r="W422">
        <v>34.9</v>
      </c>
      <c r="X422" t="str">
        <f>VLOOKUP(E422,'Transform table'!A:B,2,0)</f>
        <v>Atletico Ottawa</v>
      </c>
      <c r="Y422" t="str">
        <f>VLOOKUP(F422,'Transform table'!A:B,2,0)</f>
        <v>Pacific FC Langford</v>
      </c>
      <c r="Z422" t="str">
        <f t="shared" si="6"/>
        <v>26/07/2026Atletico OttawaPacific FC Langford</v>
      </c>
      <c r="AA422" t="str">
        <f>VLOOKUP($Z422,'oddspedia-matches'!$A:$AD,AA$2,0)</f>
        <v>3 - 2</v>
      </c>
      <c r="AB422" t="str">
        <f>VLOOKUP($Z422,'oddspedia-matches'!$A:$AD,AB$2,0)</f>
        <v>Green</v>
      </c>
      <c r="AC422" t="str">
        <f>VLOOKUP($Z422,'oddspedia-matches'!$A:$AD,AC$2,0)</f>
        <v>Red</v>
      </c>
      <c r="AD422" t="str">
        <f>VLOOKUP($Z422,'oddspedia-matches'!$A:$AD,AD$2,0)</f>
        <v>Red</v>
      </c>
      <c r="AE422" t="str">
        <f>VLOOKUP($Z422,'oddspedia-matches'!$A:$AD,AE$2,0)</f>
        <v>Green</v>
      </c>
      <c r="AF422" t="str">
        <f>VLOOKUP($Z422,'oddspedia-matches'!$A:$AD,AF$2,0)</f>
        <v>Red</v>
      </c>
      <c r="AG422" t="str">
        <f>VLOOKUP($Z422,'oddspedia-matches'!$A:$AD,AG$2,0)</f>
        <v>Green</v>
      </c>
      <c r="AH422" t="str">
        <f>VLOOKUP($Z422,'oddspedia-matches'!$A:$AD,AH$2,0)</f>
        <v>Green</v>
      </c>
      <c r="AI422" t="str">
        <f>VLOOKUP($Z422,'oddspedia-matches'!$A:$AD,AI$2,0)</f>
        <v>Red</v>
      </c>
      <c r="AJ422" t="str">
        <f>VLOOKUP($Z422,'oddspedia-matches'!$A:$AD,AJ$2,0)</f>
        <v>Red</v>
      </c>
      <c r="AK422" t="str">
        <f>VLOOKUP($Z422,'oddspedia-matches'!$A:$AD,AK$2,0)</f>
        <v>Green</v>
      </c>
      <c r="AL422" t="str">
        <f>VLOOKUP($Z422,'oddspedia-matches'!$A:$AD,AL$2,0)</f>
        <v>Green</v>
      </c>
      <c r="AM422" t="str">
        <f>VLOOKUP($Z422,'oddspedia-matches'!$A:$AD,AM$2,0)</f>
        <v>Green</v>
      </c>
      <c r="AN422" t="str">
        <f>VLOOKUP($Z422,'oddspedia-matches'!$A:$AD,AN$2,0)</f>
        <v>Red</v>
      </c>
      <c r="AO422" t="str">
        <f>VLOOKUP($Z422,'oddspedia-matches'!$A:$AD,AO$2,0)</f>
        <v>Red</v>
      </c>
      <c r="AP422" t="str">
        <f>VLOOKUP($Z422,'oddspedia-matches'!$A:$AD,AP$2,0)</f>
        <v>Green</v>
      </c>
      <c r="AQ422" t="str">
        <f>VLOOKUP($Z422,'oddspedia-matches'!$A:$AD,AQ$2,0)</f>
        <v>Red</v>
      </c>
    </row>
    <row r="423" spans="2:43" x14ac:dyDescent="0.25">
      <c r="B423" t="s">
        <v>1024</v>
      </c>
      <c r="C423" t="s">
        <v>930</v>
      </c>
      <c r="D423" s="25">
        <v>0.625</v>
      </c>
      <c r="E423" t="s">
        <v>1119</v>
      </c>
      <c r="F423" t="s">
        <v>1120</v>
      </c>
      <c r="H423">
        <v>0</v>
      </c>
      <c r="I423">
        <v>100</v>
      </c>
      <c r="J423">
        <v>0</v>
      </c>
      <c r="K423">
        <v>100</v>
      </c>
      <c r="L423">
        <v>100</v>
      </c>
      <c r="M423">
        <v>0</v>
      </c>
      <c r="N423">
        <v>0</v>
      </c>
      <c r="O423">
        <v>100</v>
      </c>
      <c r="P423">
        <v>0</v>
      </c>
      <c r="Q423">
        <v>0</v>
      </c>
      <c r="R423">
        <v>0</v>
      </c>
      <c r="S423">
        <v>0</v>
      </c>
      <c r="T423">
        <v>100</v>
      </c>
      <c r="U423">
        <v>100</v>
      </c>
      <c r="V423">
        <v>0</v>
      </c>
      <c r="W423">
        <v>100</v>
      </c>
      <c r="X423" t="str">
        <f>VLOOKUP(E423,'Transform table'!A:B,2,0)</f>
        <v>Paksi SE</v>
      </c>
      <c r="Y423" t="str">
        <f>VLOOKUP(F423,'Transform table'!A:B,2,0)</f>
        <v>Ferencvarosi TC</v>
      </c>
      <c r="Z423" t="str">
        <f t="shared" si="6"/>
        <v>26/07/2026Paksi SEFerencvarosi TC</v>
      </c>
      <c r="AA423" t="str">
        <f>VLOOKUP($Z423,'oddspedia-matches'!$A:$AD,AA$2,0)</f>
        <v>4 - 2</v>
      </c>
      <c r="AB423" t="str">
        <f>VLOOKUP($Z423,'oddspedia-matches'!$A:$AD,AB$2,0)</f>
        <v>Green</v>
      </c>
      <c r="AC423" t="str">
        <f>VLOOKUP($Z423,'oddspedia-matches'!$A:$AD,AC$2,0)</f>
        <v>Red</v>
      </c>
      <c r="AD423" t="str">
        <f>VLOOKUP($Z423,'oddspedia-matches'!$A:$AD,AD$2,0)</f>
        <v>Red</v>
      </c>
      <c r="AE423" t="str">
        <f>VLOOKUP($Z423,'oddspedia-matches'!$A:$AD,AE$2,0)</f>
        <v>Green</v>
      </c>
      <c r="AF423" t="str">
        <f>VLOOKUP($Z423,'oddspedia-matches'!$A:$AD,AF$2,0)</f>
        <v>Red</v>
      </c>
      <c r="AG423" t="str">
        <f>VLOOKUP($Z423,'oddspedia-matches'!$A:$AD,AG$2,0)</f>
        <v>Green</v>
      </c>
      <c r="AH423" t="str">
        <f>VLOOKUP($Z423,'oddspedia-matches'!$A:$AD,AH$2,0)</f>
        <v>Red</v>
      </c>
      <c r="AI423" t="str">
        <f>VLOOKUP($Z423,'oddspedia-matches'!$A:$AD,AI$2,0)</f>
        <v>Green</v>
      </c>
      <c r="AJ423" t="str">
        <f>VLOOKUP($Z423,'oddspedia-matches'!$A:$AD,AJ$2,0)</f>
        <v>Red</v>
      </c>
      <c r="AK423" t="str">
        <f>VLOOKUP($Z423,'oddspedia-matches'!$A:$AD,AK$2,0)</f>
        <v>Green</v>
      </c>
      <c r="AL423" t="str">
        <f>VLOOKUP($Z423,'oddspedia-matches'!$A:$AD,AL$2,0)</f>
        <v>Green</v>
      </c>
      <c r="AM423" t="str">
        <f>VLOOKUP($Z423,'oddspedia-matches'!$A:$AD,AM$2,0)</f>
        <v>Green</v>
      </c>
      <c r="AN423" t="str">
        <f>VLOOKUP($Z423,'oddspedia-matches'!$A:$AD,AN$2,0)</f>
        <v>Red</v>
      </c>
      <c r="AO423" t="str">
        <f>VLOOKUP($Z423,'oddspedia-matches'!$A:$AD,AO$2,0)</f>
        <v>Red</v>
      </c>
      <c r="AP423" t="str">
        <f>VLOOKUP($Z423,'oddspedia-matches'!$A:$AD,AP$2,0)</f>
        <v>Green</v>
      </c>
      <c r="AQ423" t="str">
        <f>VLOOKUP($Z423,'oddspedia-matches'!$A:$AD,AQ$2,0)</f>
        <v>Red</v>
      </c>
    </row>
    <row r="424" spans="2:43" x14ac:dyDescent="0.25">
      <c r="B424" t="s">
        <v>482</v>
      </c>
      <c r="C424" t="s">
        <v>930</v>
      </c>
      <c r="D424" s="25">
        <v>0.625</v>
      </c>
      <c r="E424" t="s">
        <v>1121</v>
      </c>
      <c r="F424" t="s">
        <v>1122</v>
      </c>
      <c r="H424">
        <v>45.5</v>
      </c>
      <c r="I424">
        <v>28.3</v>
      </c>
      <c r="J424">
        <v>26.2</v>
      </c>
      <c r="K424">
        <v>73.8</v>
      </c>
      <c r="L424">
        <v>54.5</v>
      </c>
      <c r="M424">
        <v>71.7</v>
      </c>
      <c r="N424">
        <v>26.3</v>
      </c>
      <c r="O424">
        <v>51.1</v>
      </c>
      <c r="P424">
        <v>22.6</v>
      </c>
      <c r="Q424">
        <v>58.2</v>
      </c>
      <c r="R424">
        <v>74.5</v>
      </c>
      <c r="S424">
        <v>48.2</v>
      </c>
      <c r="T424">
        <v>51.8</v>
      </c>
      <c r="U424">
        <v>57.7</v>
      </c>
      <c r="V424">
        <v>53.1</v>
      </c>
      <c r="W424">
        <v>46.9</v>
      </c>
      <c r="X424" t="str">
        <f>VLOOKUP(E424,'Transform table'!A:B,2,0)</f>
        <v>UTC Cajamarca</v>
      </c>
      <c r="Y424" t="str">
        <f>VLOOKUP(F424,'Transform table'!A:B,2,0)</f>
        <v>UCV Moquegua</v>
      </c>
      <c r="Z424" t="str">
        <f t="shared" si="6"/>
        <v>26/07/2026UTC CajamarcaUCV Moquegua</v>
      </c>
      <c r="AA424" t="str">
        <f>VLOOKUP($Z424,'oddspedia-matches'!$A:$AD,AA$2,0)</f>
        <v>0 - 0</v>
      </c>
      <c r="AB424" t="str">
        <f>VLOOKUP($Z424,'oddspedia-matches'!$A:$AD,AB$2,0)</f>
        <v>Red</v>
      </c>
      <c r="AC424" t="str">
        <f>VLOOKUP($Z424,'oddspedia-matches'!$A:$AD,AC$2,0)</f>
        <v>Green</v>
      </c>
      <c r="AD424" t="str">
        <f>VLOOKUP($Z424,'oddspedia-matches'!$A:$AD,AD$2,0)</f>
        <v>Red</v>
      </c>
      <c r="AE424" t="str">
        <f>VLOOKUP($Z424,'oddspedia-matches'!$A:$AD,AE$2,0)</f>
        <v>Green</v>
      </c>
      <c r="AF424" t="str">
        <f>VLOOKUP($Z424,'oddspedia-matches'!$A:$AD,AF$2,0)</f>
        <v>Green</v>
      </c>
      <c r="AG424" t="str">
        <f>VLOOKUP($Z424,'oddspedia-matches'!$A:$AD,AG$2,0)</f>
        <v>Red</v>
      </c>
      <c r="AH424" t="str">
        <f>VLOOKUP($Z424,'oddspedia-matches'!$A:$AD,AH$2,0)</f>
        <v>Red</v>
      </c>
      <c r="AI424" t="str">
        <f>VLOOKUP($Z424,'oddspedia-matches'!$A:$AD,AI$2,0)</f>
        <v>Green</v>
      </c>
      <c r="AJ424" t="str">
        <f>VLOOKUP($Z424,'oddspedia-matches'!$A:$AD,AJ$2,0)</f>
        <v>Red</v>
      </c>
      <c r="AK424" t="str">
        <f>VLOOKUP($Z424,'oddspedia-matches'!$A:$AD,AK$2,0)</f>
        <v>Red</v>
      </c>
      <c r="AL424" t="str">
        <f>VLOOKUP($Z424,'oddspedia-matches'!$A:$AD,AL$2,0)</f>
        <v>Red</v>
      </c>
      <c r="AM424" t="str">
        <f>VLOOKUP($Z424,'oddspedia-matches'!$A:$AD,AM$2,0)</f>
        <v>Red</v>
      </c>
      <c r="AN424" t="str">
        <f>VLOOKUP($Z424,'oddspedia-matches'!$A:$AD,AN$2,0)</f>
        <v>Green</v>
      </c>
      <c r="AO424" t="str">
        <f>VLOOKUP($Z424,'oddspedia-matches'!$A:$AD,AO$2,0)</f>
        <v>Green</v>
      </c>
      <c r="AP424" t="str">
        <f>VLOOKUP($Z424,'oddspedia-matches'!$A:$AD,AP$2,0)</f>
        <v>Red</v>
      </c>
      <c r="AQ424" t="str">
        <f>VLOOKUP($Z424,'oddspedia-matches'!$A:$AD,AQ$2,0)</f>
        <v>Green</v>
      </c>
    </row>
    <row r="425" spans="2:43" x14ac:dyDescent="0.25">
      <c r="B425" t="s">
        <v>486</v>
      </c>
      <c r="C425" t="s">
        <v>930</v>
      </c>
      <c r="D425" s="25">
        <v>0.625</v>
      </c>
      <c r="E425" t="s">
        <v>1123</v>
      </c>
      <c r="F425" t="s">
        <v>1124</v>
      </c>
      <c r="H425">
        <v>50.3</v>
      </c>
      <c r="I425">
        <v>28.2</v>
      </c>
      <c r="J425">
        <v>21.5</v>
      </c>
      <c r="K425">
        <v>78.5</v>
      </c>
      <c r="L425">
        <v>49.7</v>
      </c>
      <c r="M425">
        <v>71.8</v>
      </c>
      <c r="N425">
        <v>32.799999999999997</v>
      </c>
      <c r="O425">
        <v>44.7</v>
      </c>
      <c r="P425">
        <v>22.5</v>
      </c>
      <c r="Q425">
        <v>67.5</v>
      </c>
      <c r="R425">
        <v>71.2</v>
      </c>
      <c r="S425">
        <v>44</v>
      </c>
      <c r="T425">
        <v>56</v>
      </c>
      <c r="U425">
        <v>62.3</v>
      </c>
      <c r="V425">
        <v>48.1</v>
      </c>
      <c r="W425">
        <v>51.9</v>
      </c>
      <c r="X425" t="str">
        <f>VLOOKUP(E425,'Transform table'!A:B,2,0)</f>
        <v>Albion FC</v>
      </c>
      <c r="Y425" t="str">
        <f>VLOOKUP(F425,'Transform table'!A:B,2,0)</f>
        <v>Danubio</v>
      </c>
      <c r="Z425" t="str">
        <f t="shared" si="6"/>
        <v>26/07/2026Albion FCDanubio</v>
      </c>
      <c r="AA425" t="str">
        <f>VLOOKUP($Z425,'oddspedia-matches'!$A:$AD,AA$2,0)</f>
        <v xml:space="preserve"> - </v>
      </c>
      <c r="AB425" t="str">
        <f>VLOOKUP($Z425,'oddspedia-matches'!$A:$AD,AB$2,0)</f>
        <v>Red</v>
      </c>
      <c r="AC425" t="str">
        <f>VLOOKUP($Z425,'oddspedia-matches'!$A:$AD,AC$2,0)</f>
        <v>Green</v>
      </c>
      <c r="AD425" t="str">
        <f>VLOOKUP($Z425,'oddspedia-matches'!$A:$AD,AD$2,0)</f>
        <v>Red</v>
      </c>
      <c r="AE425" t="str">
        <f>VLOOKUP($Z425,'oddspedia-matches'!$A:$AD,AE$2,0)</f>
        <v>Green</v>
      </c>
      <c r="AF425" t="str">
        <f>VLOOKUP($Z425,'oddspedia-matches'!$A:$AD,AF$2,0)</f>
        <v>Green</v>
      </c>
      <c r="AG425" t="str">
        <f>VLOOKUP($Z425,'oddspedia-matches'!$A:$AD,AG$2,0)</f>
        <v>Red</v>
      </c>
      <c r="AH425" t="str">
        <f>VLOOKUP($Z425,'oddspedia-matches'!$A:$AD,AH$2,0)</f>
        <v>Red</v>
      </c>
      <c r="AI425" t="str">
        <f>VLOOKUP($Z425,'oddspedia-matches'!$A:$AD,AI$2,0)</f>
        <v>Green</v>
      </c>
      <c r="AJ425" t="str">
        <f>VLOOKUP($Z425,'oddspedia-matches'!$A:$AD,AJ$2,0)</f>
        <v>Red</v>
      </c>
      <c r="AK425" t="str">
        <f>VLOOKUP($Z425,'oddspedia-matches'!$A:$AD,AK$2,0)</f>
        <v>Red</v>
      </c>
      <c r="AL425" t="str">
        <f>VLOOKUP($Z425,'oddspedia-matches'!$A:$AD,AL$2,0)</f>
        <v>Red</v>
      </c>
      <c r="AM425" t="str">
        <f>VLOOKUP($Z425,'oddspedia-matches'!$A:$AD,AM$2,0)</f>
        <v>Red</v>
      </c>
      <c r="AN425" t="str">
        <f>VLOOKUP($Z425,'oddspedia-matches'!$A:$AD,AN$2,0)</f>
        <v>Green</v>
      </c>
      <c r="AO425" t="str">
        <f>VLOOKUP($Z425,'oddspedia-matches'!$A:$AD,AO$2,0)</f>
        <v>Green</v>
      </c>
      <c r="AP425" t="str">
        <f>VLOOKUP($Z425,'oddspedia-matches'!$A:$AD,AP$2,0)</f>
        <v>Red</v>
      </c>
      <c r="AQ425" t="str">
        <f>VLOOKUP($Z425,'oddspedia-matches'!$A:$AD,AQ$2,0)</f>
        <v>Green</v>
      </c>
    </row>
    <row r="426" spans="2:43" x14ac:dyDescent="0.25">
      <c r="B426" t="s">
        <v>486</v>
      </c>
      <c r="C426" t="s">
        <v>930</v>
      </c>
      <c r="D426" s="25">
        <v>0.625</v>
      </c>
      <c r="E426" t="s">
        <v>677</v>
      </c>
      <c r="F426" t="s">
        <v>1041</v>
      </c>
      <c r="H426">
        <v>23.1</v>
      </c>
      <c r="I426">
        <v>33.1</v>
      </c>
      <c r="J426">
        <v>43.8</v>
      </c>
      <c r="K426">
        <v>56.2</v>
      </c>
      <c r="L426">
        <v>76.900000000000006</v>
      </c>
      <c r="M426">
        <v>66.900000000000006</v>
      </c>
      <c r="N426">
        <v>19.7</v>
      </c>
      <c r="O426">
        <v>50.9</v>
      </c>
      <c r="P426">
        <v>29.4</v>
      </c>
      <c r="Q426">
        <v>58.4</v>
      </c>
      <c r="R426">
        <v>61.5</v>
      </c>
      <c r="S426">
        <v>33.1</v>
      </c>
      <c r="T426">
        <v>66.900000000000006</v>
      </c>
      <c r="U426">
        <v>72</v>
      </c>
      <c r="V426">
        <v>40.4</v>
      </c>
      <c r="W426">
        <v>59.6</v>
      </c>
      <c r="X426" t="str">
        <f>VLOOKUP(E426,'Transform table'!A:B,2,0)</f>
        <v>CA Cerro</v>
      </c>
      <c r="Y426" t="str">
        <f>VLOOKUP(F426,'Transform table'!A:B,2,0)</f>
        <v>Racing Club Montevideo</v>
      </c>
      <c r="Z426" t="str">
        <f t="shared" si="6"/>
        <v>26/07/2026CA CerroRacing Club Montevideo</v>
      </c>
      <c r="AA426" t="str">
        <f>VLOOKUP($Z426,'oddspedia-matches'!$A:$AD,AA$2,0)</f>
        <v>1 - 0</v>
      </c>
      <c r="AB426" t="str">
        <f>VLOOKUP($Z426,'oddspedia-matches'!$A:$AD,AB$2,0)</f>
        <v>Green</v>
      </c>
      <c r="AC426" t="str">
        <f>VLOOKUP($Z426,'oddspedia-matches'!$A:$AD,AC$2,0)</f>
        <v>Red</v>
      </c>
      <c r="AD426" t="str">
        <f>VLOOKUP($Z426,'oddspedia-matches'!$A:$AD,AD$2,0)</f>
        <v>Red</v>
      </c>
      <c r="AE426" t="str">
        <f>VLOOKUP($Z426,'oddspedia-matches'!$A:$AD,AE$2,0)</f>
        <v>Green</v>
      </c>
      <c r="AF426" t="str">
        <f>VLOOKUP($Z426,'oddspedia-matches'!$A:$AD,AF$2,0)</f>
        <v>Red</v>
      </c>
      <c r="AG426" t="str">
        <f>VLOOKUP($Z426,'oddspedia-matches'!$A:$AD,AG$2,0)</f>
        <v>Green</v>
      </c>
      <c r="AH426" t="str">
        <f>VLOOKUP($Z426,'oddspedia-matches'!$A:$AD,AH$2,0)</f>
        <v>Green</v>
      </c>
      <c r="AI426" t="str">
        <f>VLOOKUP($Z426,'oddspedia-matches'!$A:$AD,AI$2,0)</f>
        <v>Red</v>
      </c>
      <c r="AJ426" t="str">
        <f>VLOOKUP($Z426,'oddspedia-matches'!$A:$AD,AJ$2,0)</f>
        <v>Red</v>
      </c>
      <c r="AK426" t="str">
        <f>VLOOKUP($Z426,'oddspedia-matches'!$A:$AD,AK$2,0)</f>
        <v>Green</v>
      </c>
      <c r="AL426" t="str">
        <f>VLOOKUP($Z426,'oddspedia-matches'!$A:$AD,AL$2,0)</f>
        <v>Red</v>
      </c>
      <c r="AM426" t="str">
        <f>VLOOKUP($Z426,'oddspedia-matches'!$A:$AD,AM$2,0)</f>
        <v>Red</v>
      </c>
      <c r="AN426" t="str">
        <f>VLOOKUP($Z426,'oddspedia-matches'!$A:$AD,AN$2,0)</f>
        <v>Green</v>
      </c>
      <c r="AO426" t="str">
        <f>VLOOKUP($Z426,'oddspedia-matches'!$A:$AD,AO$2,0)</f>
        <v>Green</v>
      </c>
      <c r="AP426" t="str">
        <f>VLOOKUP($Z426,'oddspedia-matches'!$A:$AD,AP$2,0)</f>
        <v>Red</v>
      </c>
      <c r="AQ426" t="str">
        <f>VLOOKUP($Z426,'oddspedia-matches'!$A:$AD,AQ$2,0)</f>
        <v>Green</v>
      </c>
    </row>
    <row r="427" spans="2:43" x14ac:dyDescent="0.25">
      <c r="B427" t="s">
        <v>1007</v>
      </c>
      <c r="C427" t="s">
        <v>930</v>
      </c>
      <c r="D427" s="25">
        <v>0.625</v>
      </c>
      <c r="E427" t="s">
        <v>1125</v>
      </c>
      <c r="F427" t="s">
        <v>661</v>
      </c>
      <c r="H427">
        <v>41.3</v>
      </c>
      <c r="I427">
        <v>29</v>
      </c>
      <c r="J427">
        <v>29.7</v>
      </c>
      <c r="K427">
        <v>70.3</v>
      </c>
      <c r="L427">
        <v>58.7</v>
      </c>
      <c r="M427">
        <v>71</v>
      </c>
      <c r="N427" t="s">
        <v>20</v>
      </c>
      <c r="O427" t="s">
        <v>20</v>
      </c>
      <c r="P427" t="s">
        <v>20</v>
      </c>
      <c r="Q427" t="s">
        <v>20</v>
      </c>
      <c r="R427">
        <v>74.2</v>
      </c>
      <c r="S427">
        <v>47.7</v>
      </c>
      <c r="T427">
        <v>52.3</v>
      </c>
      <c r="U427">
        <v>57.9</v>
      </c>
      <c r="V427">
        <v>53.5</v>
      </c>
      <c r="W427">
        <v>46.5</v>
      </c>
      <c r="X427" t="str">
        <f>VLOOKUP(E427,'Transform table'!A:B,2,0)</f>
        <v>Cerrito</v>
      </c>
      <c r="Y427" t="str">
        <f>VLOOKUP(F427,'Transform table'!A:B,2,0)</f>
        <v>Centro AtlÃ©tico FÃ©nix</v>
      </c>
      <c r="Z427" t="str">
        <f t="shared" si="6"/>
        <v>26/07/2026CerritoCentro AtlÃ©tico FÃ©nix</v>
      </c>
      <c r="AA427" t="str">
        <f>VLOOKUP($Z427,'oddspedia-matches'!$A:$AD,AA$2,0)</f>
        <v xml:space="preserve"> - </v>
      </c>
      <c r="AB427" t="str">
        <f>VLOOKUP($Z427,'oddspedia-matches'!$A:$AD,AB$2,0)</f>
        <v>Red</v>
      </c>
      <c r="AC427" t="str">
        <f>VLOOKUP($Z427,'oddspedia-matches'!$A:$AD,AC$2,0)</f>
        <v>Green</v>
      </c>
      <c r="AD427" t="str">
        <f>VLOOKUP($Z427,'oddspedia-matches'!$A:$AD,AD$2,0)</f>
        <v>Red</v>
      </c>
      <c r="AE427" t="str">
        <f>VLOOKUP($Z427,'oddspedia-matches'!$A:$AD,AE$2,0)</f>
        <v>Green</v>
      </c>
      <c r="AF427" t="str">
        <f>VLOOKUP($Z427,'oddspedia-matches'!$A:$AD,AF$2,0)</f>
        <v>Green</v>
      </c>
      <c r="AG427" t="str">
        <f>VLOOKUP($Z427,'oddspedia-matches'!$A:$AD,AG$2,0)</f>
        <v>Red</v>
      </c>
      <c r="AH427" t="str">
        <f>VLOOKUP($Z427,'oddspedia-matches'!$A:$AD,AH$2,0)</f>
        <v>Red</v>
      </c>
      <c r="AI427" t="str">
        <f>VLOOKUP($Z427,'oddspedia-matches'!$A:$AD,AI$2,0)</f>
        <v>Green</v>
      </c>
      <c r="AJ427" t="str">
        <f>VLOOKUP($Z427,'oddspedia-matches'!$A:$AD,AJ$2,0)</f>
        <v>Red</v>
      </c>
      <c r="AK427" t="str">
        <f>VLOOKUP($Z427,'oddspedia-matches'!$A:$AD,AK$2,0)</f>
        <v>Red</v>
      </c>
      <c r="AL427" t="str">
        <f>VLOOKUP($Z427,'oddspedia-matches'!$A:$AD,AL$2,0)</f>
        <v>Red</v>
      </c>
      <c r="AM427" t="str">
        <f>VLOOKUP($Z427,'oddspedia-matches'!$A:$AD,AM$2,0)</f>
        <v>Red</v>
      </c>
      <c r="AN427" t="str">
        <f>VLOOKUP($Z427,'oddspedia-matches'!$A:$AD,AN$2,0)</f>
        <v>Green</v>
      </c>
      <c r="AO427" t="str">
        <f>VLOOKUP($Z427,'oddspedia-matches'!$A:$AD,AO$2,0)</f>
        <v>Green</v>
      </c>
      <c r="AP427" t="str">
        <f>VLOOKUP($Z427,'oddspedia-matches'!$A:$AD,AP$2,0)</f>
        <v>Red</v>
      </c>
      <c r="AQ427" t="str">
        <f>VLOOKUP($Z427,'oddspedia-matches'!$A:$AD,AQ$2,0)</f>
        <v>Green</v>
      </c>
    </row>
    <row r="428" spans="2:43" x14ac:dyDescent="0.25">
      <c r="B428" t="s">
        <v>1081</v>
      </c>
      <c r="C428" t="s">
        <v>930</v>
      </c>
      <c r="D428" s="25">
        <v>0.63541666666666663</v>
      </c>
      <c r="E428" t="s">
        <v>1126</v>
      </c>
      <c r="F428" t="s">
        <v>1127</v>
      </c>
      <c r="H428">
        <v>19.399999999999999</v>
      </c>
      <c r="I428">
        <v>56.9</v>
      </c>
      <c r="J428">
        <v>23.7</v>
      </c>
      <c r="K428">
        <v>76.3</v>
      </c>
      <c r="L428">
        <v>80.599999999999994</v>
      </c>
      <c r="M428">
        <v>43.1</v>
      </c>
      <c r="N428">
        <v>23.2</v>
      </c>
      <c r="O428">
        <v>64</v>
      </c>
      <c r="P428">
        <v>12.8</v>
      </c>
      <c r="Q428">
        <v>40.200000000000003</v>
      </c>
      <c r="R428">
        <v>16.5</v>
      </c>
      <c r="S428">
        <v>3.5</v>
      </c>
      <c r="T428">
        <v>96.5</v>
      </c>
      <c r="U428">
        <v>97.2</v>
      </c>
      <c r="V428">
        <v>9.5</v>
      </c>
      <c r="W428">
        <v>90.5</v>
      </c>
      <c r="X428" t="str">
        <f>VLOOKUP(E428,'Transform table'!A:B,2,0)</f>
        <v>Lokomotiv Plovdiv</v>
      </c>
      <c r="Y428" t="str">
        <f>VLOOKUP(F428,'Transform table'!A:B,2,0)</f>
        <v>FK Septemvri Sofia</v>
      </c>
      <c r="Z428" t="str">
        <f t="shared" si="6"/>
        <v>26/07/2026Lokomotiv PlovdivFK Septemvri Sofia</v>
      </c>
      <c r="AA428" t="str">
        <f>VLOOKUP($Z428,'oddspedia-matches'!$A:$AD,AA$2,0)</f>
        <v>2 - 1</v>
      </c>
      <c r="AB428" t="str">
        <f>VLOOKUP($Z428,'oddspedia-matches'!$A:$AD,AB$2,0)</f>
        <v>Green</v>
      </c>
      <c r="AC428" t="str">
        <f>VLOOKUP($Z428,'oddspedia-matches'!$A:$AD,AC$2,0)</f>
        <v>Red</v>
      </c>
      <c r="AD428" t="str">
        <f>VLOOKUP($Z428,'oddspedia-matches'!$A:$AD,AD$2,0)</f>
        <v>Red</v>
      </c>
      <c r="AE428" t="str">
        <f>VLOOKUP($Z428,'oddspedia-matches'!$A:$AD,AE$2,0)</f>
        <v>Green</v>
      </c>
      <c r="AF428" t="str">
        <f>VLOOKUP($Z428,'oddspedia-matches'!$A:$AD,AF$2,0)</f>
        <v>Red</v>
      </c>
      <c r="AG428" t="str">
        <f>VLOOKUP($Z428,'oddspedia-matches'!$A:$AD,AG$2,0)</f>
        <v>Green</v>
      </c>
      <c r="AH428" t="str">
        <f>VLOOKUP($Z428,'oddspedia-matches'!$A:$AD,AH$2,0)</f>
        <v>Red</v>
      </c>
      <c r="AI428" t="str">
        <f>VLOOKUP($Z428,'oddspedia-matches'!$A:$AD,AI$2,0)</f>
        <v>Green</v>
      </c>
      <c r="AJ428" t="str">
        <f>VLOOKUP($Z428,'oddspedia-matches'!$A:$AD,AJ$2,0)</f>
        <v>Red</v>
      </c>
      <c r="AK428" t="str">
        <f>VLOOKUP($Z428,'oddspedia-matches'!$A:$AD,AK$2,0)</f>
        <v>Green</v>
      </c>
      <c r="AL428" t="str">
        <f>VLOOKUP($Z428,'oddspedia-matches'!$A:$AD,AL$2,0)</f>
        <v>Green</v>
      </c>
      <c r="AM428" t="str">
        <f>VLOOKUP($Z428,'oddspedia-matches'!$A:$AD,AM$2,0)</f>
        <v>Green</v>
      </c>
      <c r="AN428" t="str">
        <f>VLOOKUP($Z428,'oddspedia-matches'!$A:$AD,AN$2,0)</f>
        <v>Red</v>
      </c>
      <c r="AO428" t="str">
        <f>VLOOKUP($Z428,'oddspedia-matches'!$A:$AD,AO$2,0)</f>
        <v>Green</v>
      </c>
      <c r="AP428" t="str">
        <f>VLOOKUP($Z428,'oddspedia-matches'!$A:$AD,AP$2,0)</f>
        <v>Green</v>
      </c>
      <c r="AQ428" t="str">
        <f>VLOOKUP($Z428,'oddspedia-matches'!$A:$AD,AQ$2,0)</f>
        <v>Red</v>
      </c>
    </row>
    <row r="429" spans="2:43" x14ac:dyDescent="0.25">
      <c r="B429" t="s">
        <v>452</v>
      </c>
      <c r="C429" t="s">
        <v>930</v>
      </c>
      <c r="D429" s="25">
        <v>0.63541666666666663</v>
      </c>
      <c r="E429" t="s">
        <v>103</v>
      </c>
      <c r="F429" t="s">
        <v>35</v>
      </c>
      <c r="H429">
        <v>41.4</v>
      </c>
      <c r="I429">
        <v>31.6</v>
      </c>
      <c r="J429">
        <v>27</v>
      </c>
      <c r="K429">
        <v>73</v>
      </c>
      <c r="L429">
        <v>58.6</v>
      </c>
      <c r="M429">
        <v>68.400000000000006</v>
      </c>
      <c r="N429">
        <v>27.7</v>
      </c>
      <c r="O429">
        <v>50.1</v>
      </c>
      <c r="P429">
        <v>22.2</v>
      </c>
      <c r="Q429">
        <v>59.7</v>
      </c>
      <c r="R429">
        <v>64.7</v>
      </c>
      <c r="S429">
        <v>36.4</v>
      </c>
      <c r="T429">
        <v>63.6</v>
      </c>
      <c r="U429">
        <v>68.7</v>
      </c>
      <c r="V429">
        <v>44.1</v>
      </c>
      <c r="W429">
        <v>55.9</v>
      </c>
      <c r="X429" t="str">
        <f>VLOOKUP(E429,'Transform table'!A:B,2,0)</f>
        <v>SD Aucas</v>
      </c>
      <c r="Y429" t="str">
        <f>VLOOKUP(F429,'Transform table'!A:B,2,0)</f>
        <v>CSD Macara</v>
      </c>
      <c r="Z429" t="str">
        <f t="shared" si="6"/>
        <v>26/07/2026SD AucasCSD Macara</v>
      </c>
      <c r="AA429" t="str">
        <f>VLOOKUP($Z429,'oddspedia-matches'!$A:$AD,AA$2,0)</f>
        <v>1 - 4</v>
      </c>
      <c r="AB429" t="str">
        <f>VLOOKUP($Z429,'oddspedia-matches'!$A:$AD,AB$2,0)</f>
        <v>Red</v>
      </c>
      <c r="AC429" t="str">
        <f>VLOOKUP($Z429,'oddspedia-matches'!$A:$AD,AC$2,0)</f>
        <v>Red</v>
      </c>
      <c r="AD429" t="str">
        <f>VLOOKUP($Z429,'oddspedia-matches'!$A:$AD,AD$2,0)</f>
        <v>Green</v>
      </c>
      <c r="AE429" t="str">
        <f>VLOOKUP($Z429,'oddspedia-matches'!$A:$AD,AE$2,0)</f>
        <v>Red</v>
      </c>
      <c r="AF429" t="str">
        <f>VLOOKUP($Z429,'oddspedia-matches'!$A:$AD,AF$2,0)</f>
        <v>Green</v>
      </c>
      <c r="AG429" t="str">
        <f>VLOOKUP($Z429,'oddspedia-matches'!$A:$AD,AG$2,0)</f>
        <v>Green</v>
      </c>
      <c r="AH429" t="str">
        <f>VLOOKUP($Z429,'oddspedia-matches'!$A:$AD,AH$2,0)</f>
        <v>Red</v>
      </c>
      <c r="AI429" t="str">
        <f>VLOOKUP($Z429,'oddspedia-matches'!$A:$AD,AI$2,0)</f>
        <v>Green</v>
      </c>
      <c r="AJ429" t="str">
        <f>VLOOKUP($Z429,'oddspedia-matches'!$A:$AD,AJ$2,0)</f>
        <v>Red</v>
      </c>
      <c r="AK429" t="str">
        <f>VLOOKUP($Z429,'oddspedia-matches'!$A:$AD,AK$2,0)</f>
        <v>Green</v>
      </c>
      <c r="AL429" t="str">
        <f>VLOOKUP($Z429,'oddspedia-matches'!$A:$AD,AL$2,0)</f>
        <v>Green</v>
      </c>
      <c r="AM429" t="str">
        <f>VLOOKUP($Z429,'oddspedia-matches'!$A:$AD,AM$2,0)</f>
        <v>Green</v>
      </c>
      <c r="AN429" t="str">
        <f>VLOOKUP($Z429,'oddspedia-matches'!$A:$AD,AN$2,0)</f>
        <v>Red</v>
      </c>
      <c r="AO429" t="str">
        <f>VLOOKUP($Z429,'oddspedia-matches'!$A:$AD,AO$2,0)</f>
        <v>Red</v>
      </c>
      <c r="AP429" t="str">
        <f>VLOOKUP($Z429,'oddspedia-matches'!$A:$AD,AP$2,0)</f>
        <v>Green</v>
      </c>
      <c r="AQ429" t="str">
        <f>VLOOKUP($Z429,'oddspedia-matches'!$A:$AD,AQ$2,0)</f>
        <v>Red</v>
      </c>
    </row>
    <row r="430" spans="2:43" x14ac:dyDescent="0.25">
      <c r="B430" t="s">
        <v>452</v>
      </c>
      <c r="C430" t="s">
        <v>930</v>
      </c>
      <c r="D430" s="25">
        <v>0.63541666666666663</v>
      </c>
      <c r="E430" t="s">
        <v>229</v>
      </c>
      <c r="F430" t="s">
        <v>100</v>
      </c>
      <c r="H430">
        <v>34.5</v>
      </c>
      <c r="I430">
        <v>35.4</v>
      </c>
      <c r="J430">
        <v>30.1</v>
      </c>
      <c r="K430">
        <v>69.900000000000006</v>
      </c>
      <c r="L430">
        <v>65.5</v>
      </c>
      <c r="M430">
        <v>64.599999999999994</v>
      </c>
      <c r="N430">
        <v>24.5</v>
      </c>
      <c r="O430">
        <v>54.2</v>
      </c>
      <c r="P430">
        <v>21.3</v>
      </c>
      <c r="Q430">
        <v>53.8</v>
      </c>
      <c r="R430">
        <v>55.2</v>
      </c>
      <c r="S430">
        <v>27.1</v>
      </c>
      <c r="T430">
        <v>72.900000000000006</v>
      </c>
      <c r="U430">
        <v>77</v>
      </c>
      <c r="V430">
        <v>36.6</v>
      </c>
      <c r="W430">
        <v>63.4</v>
      </c>
      <c r="X430" t="str">
        <f>VLOOKUP(E430,'Transform table'!A:B,2,0)</f>
        <v>Delfin SC</v>
      </c>
      <c r="Y430" t="str">
        <f>VLOOKUP(F430,'Transform table'!A:B,2,0)</f>
        <v>CD Leones Del Norte</v>
      </c>
      <c r="Z430" t="str">
        <f t="shared" si="6"/>
        <v>26/07/2026Delfin SCCD Leones Del Norte</v>
      </c>
      <c r="AA430" t="str">
        <f>VLOOKUP($Z430,'oddspedia-matches'!$A:$AD,AA$2,0)</f>
        <v>0 - 1</v>
      </c>
      <c r="AB430" t="str">
        <f>VLOOKUP($Z430,'oddspedia-matches'!$A:$AD,AB$2,0)</f>
        <v>Red</v>
      </c>
      <c r="AC430" t="str">
        <f>VLOOKUP($Z430,'oddspedia-matches'!$A:$AD,AC$2,0)</f>
        <v>Red</v>
      </c>
      <c r="AD430" t="str">
        <f>VLOOKUP($Z430,'oddspedia-matches'!$A:$AD,AD$2,0)</f>
        <v>Green</v>
      </c>
      <c r="AE430" t="str">
        <f>VLOOKUP($Z430,'oddspedia-matches'!$A:$AD,AE$2,0)</f>
        <v>Red</v>
      </c>
      <c r="AF430" t="str">
        <f>VLOOKUP($Z430,'oddspedia-matches'!$A:$AD,AF$2,0)</f>
        <v>Green</v>
      </c>
      <c r="AG430" t="str">
        <f>VLOOKUP($Z430,'oddspedia-matches'!$A:$AD,AG$2,0)</f>
        <v>Green</v>
      </c>
      <c r="AH430" t="str">
        <f>VLOOKUP($Z430,'oddspedia-matches'!$A:$AD,AH$2,0)</f>
        <v>Red</v>
      </c>
      <c r="AI430" t="str">
        <f>VLOOKUP($Z430,'oddspedia-matches'!$A:$AD,AI$2,0)</f>
        <v>Green</v>
      </c>
      <c r="AJ430" t="str">
        <f>VLOOKUP($Z430,'oddspedia-matches'!$A:$AD,AJ$2,0)</f>
        <v>Red</v>
      </c>
      <c r="AK430" t="str">
        <f>VLOOKUP($Z430,'oddspedia-matches'!$A:$AD,AK$2,0)</f>
        <v>Red</v>
      </c>
      <c r="AL430" t="str">
        <f>VLOOKUP($Z430,'oddspedia-matches'!$A:$AD,AL$2,0)</f>
        <v>Red</v>
      </c>
      <c r="AM430" t="str">
        <f>VLOOKUP($Z430,'oddspedia-matches'!$A:$AD,AM$2,0)</f>
        <v>Red</v>
      </c>
      <c r="AN430" t="str">
        <f>VLOOKUP($Z430,'oddspedia-matches'!$A:$AD,AN$2,0)</f>
        <v>Green</v>
      </c>
      <c r="AO430" t="str">
        <f>VLOOKUP($Z430,'oddspedia-matches'!$A:$AD,AO$2,0)</f>
        <v>Green</v>
      </c>
      <c r="AP430" t="str">
        <f>VLOOKUP($Z430,'oddspedia-matches'!$A:$AD,AP$2,0)</f>
        <v>Red</v>
      </c>
      <c r="AQ430" t="str">
        <f>VLOOKUP($Z430,'oddspedia-matches'!$A:$AD,AQ$2,0)</f>
        <v>Green</v>
      </c>
    </row>
    <row r="431" spans="2:43" x14ac:dyDescent="0.25">
      <c r="B431" t="s">
        <v>1086</v>
      </c>
      <c r="C431" t="s">
        <v>930</v>
      </c>
      <c r="D431" s="25">
        <v>0.63541666666666663</v>
      </c>
      <c r="E431" t="s">
        <v>1128</v>
      </c>
      <c r="F431" t="s">
        <v>1129</v>
      </c>
      <c r="H431">
        <v>72.5</v>
      </c>
      <c r="I431">
        <v>27.5</v>
      </c>
      <c r="J431">
        <v>0</v>
      </c>
      <c r="K431">
        <v>100</v>
      </c>
      <c r="L431">
        <v>27.5</v>
      </c>
      <c r="M431">
        <v>72.5</v>
      </c>
      <c r="N431">
        <v>47.8</v>
      </c>
      <c r="O431">
        <v>52.2</v>
      </c>
      <c r="P431">
        <v>0</v>
      </c>
      <c r="Q431">
        <v>47.8</v>
      </c>
      <c r="R431">
        <v>37.299999999999997</v>
      </c>
      <c r="S431">
        <v>14.3</v>
      </c>
      <c r="T431">
        <v>85.7</v>
      </c>
      <c r="U431">
        <v>95.7</v>
      </c>
      <c r="V431">
        <v>0.2</v>
      </c>
      <c r="W431">
        <v>99.8</v>
      </c>
      <c r="X431" t="str">
        <f>VLOOKUP(E431,'Transform table'!A:B,2,0)</f>
        <v>Koper</v>
      </c>
      <c r="Y431" t="str">
        <f>VLOOKUP(F431,'Transform table'!A:B,2,0)</f>
        <v>NK Radomlje</v>
      </c>
      <c r="Z431" t="str">
        <f t="shared" si="6"/>
        <v>26/07/2026KoperNK Radomlje</v>
      </c>
      <c r="AA431" t="str">
        <f>VLOOKUP($Z431,'oddspedia-matches'!$A:$AD,AA$2,0)</f>
        <v>2 - 2</v>
      </c>
      <c r="AB431" t="str">
        <f>VLOOKUP($Z431,'oddspedia-matches'!$A:$AD,AB$2,0)</f>
        <v>Red</v>
      </c>
      <c r="AC431" t="str">
        <f>VLOOKUP($Z431,'oddspedia-matches'!$A:$AD,AC$2,0)</f>
        <v>Green</v>
      </c>
      <c r="AD431" t="str">
        <f>VLOOKUP($Z431,'oddspedia-matches'!$A:$AD,AD$2,0)</f>
        <v>Red</v>
      </c>
      <c r="AE431" t="str">
        <f>VLOOKUP($Z431,'oddspedia-matches'!$A:$AD,AE$2,0)</f>
        <v>Green</v>
      </c>
      <c r="AF431" t="str">
        <f>VLOOKUP($Z431,'oddspedia-matches'!$A:$AD,AF$2,0)</f>
        <v>Green</v>
      </c>
      <c r="AG431" t="str">
        <f>VLOOKUP($Z431,'oddspedia-matches'!$A:$AD,AG$2,0)</f>
        <v>Red</v>
      </c>
      <c r="AH431" t="str">
        <f>VLOOKUP($Z431,'oddspedia-matches'!$A:$AD,AH$2,0)</f>
        <v>Red</v>
      </c>
      <c r="AI431" t="str">
        <f>VLOOKUP($Z431,'oddspedia-matches'!$A:$AD,AI$2,0)</f>
        <v>Red</v>
      </c>
      <c r="AJ431" t="str">
        <f>VLOOKUP($Z431,'oddspedia-matches'!$A:$AD,AJ$2,0)</f>
        <v>Green</v>
      </c>
      <c r="AK431" t="str">
        <f>VLOOKUP($Z431,'oddspedia-matches'!$A:$AD,AK$2,0)</f>
        <v>Green</v>
      </c>
      <c r="AL431" t="str">
        <f>VLOOKUP($Z431,'oddspedia-matches'!$A:$AD,AL$2,0)</f>
        <v>Green</v>
      </c>
      <c r="AM431" t="str">
        <f>VLOOKUP($Z431,'oddspedia-matches'!$A:$AD,AM$2,0)</f>
        <v>Green</v>
      </c>
      <c r="AN431" t="str">
        <f>VLOOKUP($Z431,'oddspedia-matches'!$A:$AD,AN$2,0)</f>
        <v>Red</v>
      </c>
      <c r="AO431" t="str">
        <f>VLOOKUP($Z431,'oddspedia-matches'!$A:$AD,AO$2,0)</f>
        <v>Red</v>
      </c>
      <c r="AP431" t="str">
        <f>VLOOKUP($Z431,'oddspedia-matches'!$A:$AD,AP$2,0)</f>
        <v>Green</v>
      </c>
      <c r="AQ431" t="str">
        <f>VLOOKUP($Z431,'oddspedia-matches'!$A:$AD,AQ$2,0)</f>
        <v>Red</v>
      </c>
    </row>
    <row r="432" spans="2:43" x14ac:dyDescent="0.25">
      <c r="B432" t="s">
        <v>1015</v>
      </c>
      <c r="C432" t="s">
        <v>930</v>
      </c>
      <c r="D432" s="25">
        <v>0.63541666666666663</v>
      </c>
      <c r="E432" t="s">
        <v>1130</v>
      </c>
      <c r="F432" t="s">
        <v>1131</v>
      </c>
      <c r="H432">
        <v>0</v>
      </c>
      <c r="I432">
        <v>100</v>
      </c>
      <c r="J432">
        <v>0</v>
      </c>
      <c r="K432">
        <v>100</v>
      </c>
      <c r="L432">
        <v>100</v>
      </c>
      <c r="M432">
        <v>0</v>
      </c>
      <c r="N432">
        <v>0</v>
      </c>
      <c r="O432">
        <v>100</v>
      </c>
      <c r="P432">
        <v>0</v>
      </c>
      <c r="Q432">
        <v>0</v>
      </c>
      <c r="R432">
        <v>0</v>
      </c>
      <c r="S432">
        <v>0</v>
      </c>
      <c r="T432">
        <v>100</v>
      </c>
      <c r="U432">
        <v>100</v>
      </c>
      <c r="V432">
        <v>0</v>
      </c>
      <c r="W432">
        <v>100</v>
      </c>
      <c r="X432" t="str">
        <f>VLOOKUP(E432,'Transform table'!A:B,2,0)</f>
        <v>Wisla Krakow</v>
      </c>
      <c r="Y432" t="str">
        <f>VLOOKUP(F432,'Transform table'!A:B,2,0)</f>
        <v>GKS Katowice</v>
      </c>
      <c r="Z432" t="str">
        <f t="shared" si="6"/>
        <v>26/07/2026Wisla KrakowGKS Katowice</v>
      </c>
      <c r="AA432" t="str">
        <f>VLOOKUP($Z432,'oddspedia-matches'!$A:$AD,AA$2,0)</f>
        <v>2 - 1</v>
      </c>
      <c r="AB432" t="str">
        <f>VLOOKUP($Z432,'oddspedia-matches'!$A:$AD,AB$2,0)</f>
        <v>Green</v>
      </c>
      <c r="AC432" t="str">
        <f>VLOOKUP($Z432,'oddspedia-matches'!$A:$AD,AC$2,0)</f>
        <v>Red</v>
      </c>
      <c r="AD432" t="str">
        <f>VLOOKUP($Z432,'oddspedia-matches'!$A:$AD,AD$2,0)</f>
        <v>Red</v>
      </c>
      <c r="AE432" t="str">
        <f>VLOOKUP($Z432,'oddspedia-matches'!$A:$AD,AE$2,0)</f>
        <v>Green</v>
      </c>
      <c r="AF432" t="str">
        <f>VLOOKUP($Z432,'oddspedia-matches'!$A:$AD,AF$2,0)</f>
        <v>Red</v>
      </c>
      <c r="AG432" t="str">
        <f>VLOOKUP($Z432,'oddspedia-matches'!$A:$AD,AG$2,0)</f>
        <v>Green</v>
      </c>
      <c r="AH432" t="str">
        <f>VLOOKUP($Z432,'oddspedia-matches'!$A:$AD,AH$2,0)</f>
        <v>Red</v>
      </c>
      <c r="AI432" t="str">
        <f>VLOOKUP($Z432,'oddspedia-matches'!$A:$AD,AI$2,0)</f>
        <v>Green</v>
      </c>
      <c r="AJ432" t="str">
        <f>VLOOKUP($Z432,'oddspedia-matches'!$A:$AD,AJ$2,0)</f>
        <v>Red</v>
      </c>
      <c r="AK432" t="str">
        <f>VLOOKUP($Z432,'oddspedia-matches'!$A:$AD,AK$2,0)</f>
        <v>Red</v>
      </c>
      <c r="AL432" t="str">
        <f>VLOOKUP($Z432,'oddspedia-matches'!$A:$AD,AL$2,0)</f>
        <v>Green</v>
      </c>
      <c r="AM432" t="str">
        <f>VLOOKUP($Z432,'oddspedia-matches'!$A:$AD,AM$2,0)</f>
        <v>Green</v>
      </c>
      <c r="AN432" t="str">
        <f>VLOOKUP($Z432,'oddspedia-matches'!$A:$AD,AN$2,0)</f>
        <v>Red</v>
      </c>
      <c r="AO432" t="str">
        <f>VLOOKUP($Z432,'oddspedia-matches'!$A:$AD,AO$2,0)</f>
        <v>Green</v>
      </c>
      <c r="AP432" t="str">
        <f>VLOOKUP($Z432,'oddspedia-matches'!$A:$AD,AP$2,0)</f>
        <v>Green</v>
      </c>
      <c r="AQ432" t="str">
        <f>VLOOKUP($Z432,'oddspedia-matches'!$A:$AD,AQ$2,0)</f>
        <v>Red</v>
      </c>
    </row>
    <row r="433" spans="2:43" x14ac:dyDescent="0.25">
      <c r="B433" t="s">
        <v>647</v>
      </c>
      <c r="C433" t="s">
        <v>930</v>
      </c>
      <c r="D433" s="25">
        <v>0.64583333333333337</v>
      </c>
      <c r="E433" t="s">
        <v>699</v>
      </c>
      <c r="F433" t="s">
        <v>325</v>
      </c>
      <c r="H433">
        <v>54.1</v>
      </c>
      <c r="I433">
        <v>28.8</v>
      </c>
      <c r="J433">
        <v>17.2</v>
      </c>
      <c r="K433">
        <v>82.8</v>
      </c>
      <c r="L433">
        <v>45.9</v>
      </c>
      <c r="M433">
        <v>71.2</v>
      </c>
      <c r="N433">
        <v>40.799999999999997</v>
      </c>
      <c r="O433">
        <v>48.5</v>
      </c>
      <c r="P433">
        <v>10.7</v>
      </c>
      <c r="Q433">
        <v>58.4</v>
      </c>
      <c r="R433">
        <v>64.8</v>
      </c>
      <c r="S433">
        <v>36.700000000000003</v>
      </c>
      <c r="T433">
        <v>63.3</v>
      </c>
      <c r="U433">
        <v>70</v>
      </c>
      <c r="V433">
        <v>39.9</v>
      </c>
      <c r="W433">
        <v>60.1</v>
      </c>
      <c r="X433" t="str">
        <f>VLOOKUP(E433,'Transform table'!A:B,2,0)</f>
        <v>Club Atletico Colon</v>
      </c>
      <c r="Y433" t="str">
        <f>VLOOKUP(F433,'Transform table'!A:B,2,0)</f>
        <v>CA Chaco For Ever</v>
      </c>
      <c r="Z433" t="str">
        <f t="shared" si="6"/>
        <v>26/07/2026Club Atletico ColonCA Chaco For Ever</v>
      </c>
      <c r="AA433" t="str">
        <f>VLOOKUP($Z433,'oddspedia-matches'!$A:$AD,AA$2,0)</f>
        <v>0 - 1</v>
      </c>
      <c r="AB433" t="str">
        <f>VLOOKUP($Z433,'oddspedia-matches'!$A:$AD,AB$2,0)</f>
        <v>Red</v>
      </c>
      <c r="AC433" t="str">
        <f>VLOOKUP($Z433,'oddspedia-matches'!$A:$AD,AC$2,0)</f>
        <v>Red</v>
      </c>
      <c r="AD433" t="str">
        <f>VLOOKUP($Z433,'oddspedia-matches'!$A:$AD,AD$2,0)</f>
        <v>Green</v>
      </c>
      <c r="AE433" t="str">
        <f>VLOOKUP($Z433,'oddspedia-matches'!$A:$AD,AE$2,0)</f>
        <v>Red</v>
      </c>
      <c r="AF433" t="str">
        <f>VLOOKUP($Z433,'oddspedia-matches'!$A:$AD,AF$2,0)</f>
        <v>Green</v>
      </c>
      <c r="AG433" t="str">
        <f>VLOOKUP($Z433,'oddspedia-matches'!$A:$AD,AG$2,0)</f>
        <v>Green</v>
      </c>
      <c r="AH433" t="str">
        <f>VLOOKUP($Z433,'oddspedia-matches'!$A:$AD,AH$2,0)</f>
        <v>Red</v>
      </c>
      <c r="AI433" t="str">
        <f>VLOOKUP($Z433,'oddspedia-matches'!$A:$AD,AI$2,0)</f>
        <v>Red</v>
      </c>
      <c r="AJ433" t="str">
        <f>VLOOKUP($Z433,'oddspedia-matches'!$A:$AD,AJ$2,0)</f>
        <v>Green</v>
      </c>
      <c r="AK433" t="str">
        <f>VLOOKUP($Z433,'oddspedia-matches'!$A:$AD,AK$2,0)</f>
        <v>Green</v>
      </c>
      <c r="AL433" t="str">
        <f>VLOOKUP($Z433,'oddspedia-matches'!$A:$AD,AL$2,0)</f>
        <v>Red</v>
      </c>
      <c r="AM433" t="str">
        <f>VLOOKUP($Z433,'oddspedia-matches'!$A:$AD,AM$2,0)</f>
        <v>Red</v>
      </c>
      <c r="AN433" t="str">
        <f>VLOOKUP($Z433,'oddspedia-matches'!$A:$AD,AN$2,0)</f>
        <v>Green</v>
      </c>
      <c r="AO433" t="str">
        <f>VLOOKUP($Z433,'oddspedia-matches'!$A:$AD,AO$2,0)</f>
        <v>Green</v>
      </c>
      <c r="AP433" t="str">
        <f>VLOOKUP($Z433,'oddspedia-matches'!$A:$AD,AP$2,0)</f>
        <v>Red</v>
      </c>
      <c r="AQ433" t="str">
        <f>VLOOKUP($Z433,'oddspedia-matches'!$A:$AD,AQ$2,0)</f>
        <v>Green</v>
      </c>
    </row>
    <row r="434" spans="2:43" x14ac:dyDescent="0.25">
      <c r="B434" t="s">
        <v>647</v>
      </c>
      <c r="C434" t="s">
        <v>930</v>
      </c>
      <c r="D434" s="25">
        <v>0.64583333333333337</v>
      </c>
      <c r="E434" t="s">
        <v>1132</v>
      </c>
      <c r="F434" t="s">
        <v>698</v>
      </c>
      <c r="H434">
        <v>41.8</v>
      </c>
      <c r="I434">
        <v>33.6</v>
      </c>
      <c r="J434">
        <v>24.6</v>
      </c>
      <c r="K434">
        <v>75.400000000000006</v>
      </c>
      <c r="L434">
        <v>58.2</v>
      </c>
      <c r="M434">
        <v>66.400000000000006</v>
      </c>
      <c r="N434">
        <v>25</v>
      </c>
      <c r="O434">
        <v>53.9</v>
      </c>
      <c r="P434">
        <v>21</v>
      </c>
      <c r="Q434">
        <v>54.1</v>
      </c>
      <c r="R434">
        <v>57.8</v>
      </c>
      <c r="S434">
        <v>29.5</v>
      </c>
      <c r="T434">
        <v>70.5</v>
      </c>
      <c r="U434">
        <v>75.2</v>
      </c>
      <c r="V434">
        <v>37.799999999999997</v>
      </c>
      <c r="W434">
        <v>62.2</v>
      </c>
      <c r="X434" t="str">
        <f>VLOOKUP(E434,'Transform table'!A:B,2,0)</f>
        <v>CA San Miguel</v>
      </c>
      <c r="Y434" t="str">
        <f>VLOOKUP(F434,'Transform table'!A:B,2,0)</f>
        <v>Club Atletico Acassuso</v>
      </c>
      <c r="Z434" t="str">
        <f t="shared" si="6"/>
        <v>26/07/2026CA San MiguelClub Atletico Acassuso</v>
      </c>
      <c r="AA434" t="str">
        <f>VLOOKUP($Z434,'oddspedia-matches'!$A:$AD,AA$2,0)</f>
        <v>0 - 0</v>
      </c>
      <c r="AB434" t="str">
        <f>VLOOKUP($Z434,'oddspedia-matches'!$A:$AD,AB$2,0)</f>
        <v>Red</v>
      </c>
      <c r="AC434" t="str">
        <f>VLOOKUP($Z434,'oddspedia-matches'!$A:$AD,AC$2,0)</f>
        <v>Green</v>
      </c>
      <c r="AD434" t="str">
        <f>VLOOKUP($Z434,'oddspedia-matches'!$A:$AD,AD$2,0)</f>
        <v>Red</v>
      </c>
      <c r="AE434" t="str">
        <f>VLOOKUP($Z434,'oddspedia-matches'!$A:$AD,AE$2,0)</f>
        <v>Green</v>
      </c>
      <c r="AF434" t="str">
        <f>VLOOKUP($Z434,'oddspedia-matches'!$A:$AD,AF$2,0)</f>
        <v>Green</v>
      </c>
      <c r="AG434" t="str">
        <f>VLOOKUP($Z434,'oddspedia-matches'!$A:$AD,AG$2,0)</f>
        <v>Red</v>
      </c>
      <c r="AH434" t="str">
        <f>VLOOKUP($Z434,'oddspedia-matches'!$A:$AD,AH$2,0)</f>
        <v>Red</v>
      </c>
      <c r="AI434" t="str">
        <f>VLOOKUP($Z434,'oddspedia-matches'!$A:$AD,AI$2,0)</f>
        <v>Green</v>
      </c>
      <c r="AJ434" t="str">
        <f>VLOOKUP($Z434,'oddspedia-matches'!$A:$AD,AJ$2,0)</f>
        <v>Red</v>
      </c>
      <c r="AK434" t="str">
        <f>VLOOKUP($Z434,'oddspedia-matches'!$A:$AD,AK$2,0)</f>
        <v>Red</v>
      </c>
      <c r="AL434" t="str">
        <f>VLOOKUP($Z434,'oddspedia-matches'!$A:$AD,AL$2,0)</f>
        <v>Red</v>
      </c>
      <c r="AM434" t="str">
        <f>VLOOKUP($Z434,'oddspedia-matches'!$A:$AD,AM$2,0)</f>
        <v>Red</v>
      </c>
      <c r="AN434" t="str">
        <f>VLOOKUP($Z434,'oddspedia-matches'!$A:$AD,AN$2,0)</f>
        <v>Green</v>
      </c>
      <c r="AO434" t="str">
        <f>VLOOKUP($Z434,'oddspedia-matches'!$A:$AD,AO$2,0)</f>
        <v>Green</v>
      </c>
      <c r="AP434" t="str">
        <f>VLOOKUP($Z434,'oddspedia-matches'!$A:$AD,AP$2,0)</f>
        <v>Red</v>
      </c>
      <c r="AQ434" t="str">
        <f>VLOOKUP($Z434,'oddspedia-matches'!$A:$AD,AQ$2,0)</f>
        <v>Green</v>
      </c>
    </row>
    <row r="435" spans="2:43" x14ac:dyDescent="0.25">
      <c r="B435" t="s">
        <v>1105</v>
      </c>
      <c r="C435" t="s">
        <v>930</v>
      </c>
      <c r="D435" s="25">
        <v>0.64583333333333337</v>
      </c>
      <c r="E435" t="s">
        <v>1133</v>
      </c>
      <c r="F435" t="s">
        <v>1134</v>
      </c>
      <c r="H435">
        <v>16.2</v>
      </c>
      <c r="I435">
        <v>50.7</v>
      </c>
      <c r="J435">
        <v>33.1</v>
      </c>
      <c r="K435">
        <v>66.900000000000006</v>
      </c>
      <c r="L435">
        <v>83.8</v>
      </c>
      <c r="M435">
        <v>49.3</v>
      </c>
      <c r="N435">
        <v>19.399999999999999</v>
      </c>
      <c r="O435">
        <v>56.9</v>
      </c>
      <c r="P435">
        <v>23.7</v>
      </c>
      <c r="Q435">
        <v>50.1</v>
      </c>
      <c r="R435">
        <v>23.6</v>
      </c>
      <c r="S435">
        <v>6.3</v>
      </c>
      <c r="T435">
        <v>93.7</v>
      </c>
      <c r="U435">
        <v>95.2</v>
      </c>
      <c r="V435">
        <v>12.9</v>
      </c>
      <c r="W435">
        <v>87.1</v>
      </c>
      <c r="X435" t="str">
        <f>VLOOKUP(E435,'Transform table'!A:B,2,0)</f>
        <v>Radnicki 1923</v>
      </c>
      <c r="Y435" t="str">
        <f>VLOOKUP(F435,'Transform table'!A:B,2,0)</f>
        <v>FK Zeleznicar Pancevo</v>
      </c>
      <c r="Z435" t="str">
        <f t="shared" si="6"/>
        <v>26/07/2026Radnicki 1923FK Zeleznicar Pancevo</v>
      </c>
      <c r="AA435" t="str">
        <f>VLOOKUP($Z435,'oddspedia-matches'!$A:$AD,AA$2,0)</f>
        <v xml:space="preserve"> - </v>
      </c>
      <c r="AB435" t="str">
        <f>VLOOKUP($Z435,'oddspedia-matches'!$A:$AD,AB$2,0)</f>
        <v>Red</v>
      </c>
      <c r="AC435" t="str">
        <f>VLOOKUP($Z435,'oddspedia-matches'!$A:$AD,AC$2,0)</f>
        <v>Green</v>
      </c>
      <c r="AD435" t="str">
        <f>VLOOKUP($Z435,'oddspedia-matches'!$A:$AD,AD$2,0)</f>
        <v>Red</v>
      </c>
      <c r="AE435" t="str">
        <f>VLOOKUP($Z435,'oddspedia-matches'!$A:$AD,AE$2,0)</f>
        <v>Green</v>
      </c>
      <c r="AF435" t="str">
        <f>VLOOKUP($Z435,'oddspedia-matches'!$A:$AD,AF$2,0)</f>
        <v>Green</v>
      </c>
      <c r="AG435" t="str">
        <f>VLOOKUP($Z435,'oddspedia-matches'!$A:$AD,AG$2,0)</f>
        <v>Red</v>
      </c>
      <c r="AH435" t="str">
        <f>VLOOKUP($Z435,'oddspedia-matches'!$A:$AD,AH$2,0)</f>
        <v>Red</v>
      </c>
      <c r="AI435" t="str">
        <f>VLOOKUP($Z435,'oddspedia-matches'!$A:$AD,AI$2,0)</f>
        <v>Green</v>
      </c>
      <c r="AJ435" t="str">
        <f>VLOOKUP($Z435,'oddspedia-matches'!$A:$AD,AJ$2,0)</f>
        <v>Red</v>
      </c>
      <c r="AK435" t="str">
        <f>VLOOKUP($Z435,'oddspedia-matches'!$A:$AD,AK$2,0)</f>
        <v>Red</v>
      </c>
      <c r="AL435" t="str">
        <f>VLOOKUP($Z435,'oddspedia-matches'!$A:$AD,AL$2,0)</f>
        <v>Red</v>
      </c>
      <c r="AM435" t="str">
        <f>VLOOKUP($Z435,'oddspedia-matches'!$A:$AD,AM$2,0)</f>
        <v>Red</v>
      </c>
      <c r="AN435" t="str">
        <f>VLOOKUP($Z435,'oddspedia-matches'!$A:$AD,AN$2,0)</f>
        <v>Green</v>
      </c>
      <c r="AO435" t="str">
        <f>VLOOKUP($Z435,'oddspedia-matches'!$A:$AD,AO$2,0)</f>
        <v>Green</v>
      </c>
      <c r="AP435" t="str">
        <f>VLOOKUP($Z435,'oddspedia-matches'!$A:$AD,AP$2,0)</f>
        <v>Red</v>
      </c>
      <c r="AQ435" t="str">
        <f>VLOOKUP($Z435,'oddspedia-matches'!$A:$AD,AQ$2,0)</f>
        <v>Green</v>
      </c>
    </row>
    <row r="436" spans="2:43" x14ac:dyDescent="0.25">
      <c r="B436" t="s">
        <v>1105</v>
      </c>
      <c r="C436" t="s">
        <v>930</v>
      </c>
      <c r="D436" s="25">
        <v>0.64583333333333337</v>
      </c>
      <c r="E436" t="s">
        <v>1135</v>
      </c>
      <c r="F436" t="s">
        <v>1136</v>
      </c>
      <c r="H436">
        <v>19.399999999999999</v>
      </c>
      <c r="I436">
        <v>56.9</v>
      </c>
      <c r="J436">
        <v>23.7</v>
      </c>
      <c r="K436">
        <v>76.3</v>
      </c>
      <c r="L436">
        <v>80.599999999999994</v>
      </c>
      <c r="M436">
        <v>43.1</v>
      </c>
      <c r="N436">
        <v>0</v>
      </c>
      <c r="O436">
        <v>82.8</v>
      </c>
      <c r="P436">
        <v>17.2</v>
      </c>
      <c r="Q436">
        <v>17.2</v>
      </c>
      <c r="R436">
        <v>16.5</v>
      </c>
      <c r="S436">
        <v>3.5</v>
      </c>
      <c r="T436">
        <v>96.5</v>
      </c>
      <c r="U436">
        <v>97.2</v>
      </c>
      <c r="V436">
        <v>9.5</v>
      </c>
      <c r="W436">
        <v>90.5</v>
      </c>
      <c r="X436" t="str">
        <f>VLOOKUP(E436,'Transform table'!A:B,2,0)</f>
        <v>Mladost Lucani</v>
      </c>
      <c r="Y436" t="str">
        <f>VLOOKUP(F436,'Transform table'!A:B,2,0)</f>
        <v>Novi Pazar</v>
      </c>
      <c r="Z436" t="str">
        <f t="shared" si="6"/>
        <v>26/07/2026Mladost LucaniNovi Pazar</v>
      </c>
      <c r="AA436" t="str">
        <f>VLOOKUP($Z436,'oddspedia-matches'!$A:$AD,AA$2,0)</f>
        <v>0 - 0</v>
      </c>
      <c r="AB436" t="str">
        <f>VLOOKUP($Z436,'oddspedia-matches'!$A:$AD,AB$2,0)</f>
        <v>Red</v>
      </c>
      <c r="AC436" t="str">
        <f>VLOOKUP($Z436,'oddspedia-matches'!$A:$AD,AC$2,0)</f>
        <v>Green</v>
      </c>
      <c r="AD436" t="str">
        <f>VLOOKUP($Z436,'oddspedia-matches'!$A:$AD,AD$2,0)</f>
        <v>Red</v>
      </c>
      <c r="AE436" t="str">
        <f>VLOOKUP($Z436,'oddspedia-matches'!$A:$AD,AE$2,0)</f>
        <v>Green</v>
      </c>
      <c r="AF436" t="str">
        <f>VLOOKUP($Z436,'oddspedia-matches'!$A:$AD,AF$2,0)</f>
        <v>Green</v>
      </c>
      <c r="AG436" t="str">
        <f>VLOOKUP($Z436,'oddspedia-matches'!$A:$AD,AG$2,0)</f>
        <v>Red</v>
      </c>
      <c r="AH436" t="str">
        <f>VLOOKUP($Z436,'oddspedia-matches'!$A:$AD,AH$2,0)</f>
        <v>Red</v>
      </c>
      <c r="AI436" t="str">
        <f>VLOOKUP($Z436,'oddspedia-matches'!$A:$AD,AI$2,0)</f>
        <v>Green</v>
      </c>
      <c r="AJ436" t="str">
        <f>VLOOKUP($Z436,'oddspedia-matches'!$A:$AD,AJ$2,0)</f>
        <v>Red</v>
      </c>
      <c r="AK436" t="str">
        <f>VLOOKUP($Z436,'oddspedia-matches'!$A:$AD,AK$2,0)</f>
        <v>Red</v>
      </c>
      <c r="AL436" t="str">
        <f>VLOOKUP($Z436,'oddspedia-matches'!$A:$AD,AL$2,0)</f>
        <v>Red</v>
      </c>
      <c r="AM436" t="str">
        <f>VLOOKUP($Z436,'oddspedia-matches'!$A:$AD,AM$2,0)</f>
        <v>Red</v>
      </c>
      <c r="AN436" t="str">
        <f>VLOOKUP($Z436,'oddspedia-matches'!$A:$AD,AN$2,0)</f>
        <v>Green</v>
      </c>
      <c r="AO436" t="str">
        <f>VLOOKUP($Z436,'oddspedia-matches'!$A:$AD,AO$2,0)</f>
        <v>Green</v>
      </c>
      <c r="AP436" t="str">
        <f>VLOOKUP($Z436,'oddspedia-matches'!$A:$AD,AP$2,0)</f>
        <v>Red</v>
      </c>
      <c r="AQ436" t="str">
        <f>VLOOKUP($Z436,'oddspedia-matches'!$A:$AD,AQ$2,0)</f>
        <v>Green</v>
      </c>
    </row>
    <row r="437" spans="2:43" x14ac:dyDescent="0.25">
      <c r="B437" t="s">
        <v>647</v>
      </c>
      <c r="C437" t="s">
        <v>930</v>
      </c>
      <c r="D437" s="25">
        <v>0.66666666666666663</v>
      </c>
      <c r="E437" t="s">
        <v>1137</v>
      </c>
      <c r="F437" t="s">
        <v>338</v>
      </c>
      <c r="H437">
        <v>58.5</v>
      </c>
      <c r="I437">
        <v>25.1</v>
      </c>
      <c r="J437">
        <v>16.399999999999999</v>
      </c>
      <c r="K437">
        <v>83.6</v>
      </c>
      <c r="L437">
        <v>41.5</v>
      </c>
      <c r="M437">
        <v>74.900000000000006</v>
      </c>
      <c r="N437">
        <v>40.1</v>
      </c>
      <c r="O437">
        <v>45.9</v>
      </c>
      <c r="P437">
        <v>14</v>
      </c>
      <c r="Q437">
        <v>63.1</v>
      </c>
      <c r="R437">
        <v>76.2</v>
      </c>
      <c r="S437">
        <v>50.6</v>
      </c>
      <c r="T437">
        <v>49.4</v>
      </c>
      <c r="U437">
        <v>57.1</v>
      </c>
      <c r="V437">
        <v>49.9</v>
      </c>
      <c r="W437">
        <v>50.1</v>
      </c>
      <c r="X437" t="str">
        <f>VLOOKUP(E437,'Transform table'!A:B,2,0)</f>
        <v>Gimnasia Jujuy</v>
      </c>
      <c r="Y437" t="str">
        <f>VLOOKUP(F437,'Transform table'!A:B,2,0)</f>
        <v>CA Guemes</v>
      </c>
      <c r="Z437" t="str">
        <f t="shared" si="6"/>
        <v>26/07/2026Gimnasia JujuyCA Guemes</v>
      </c>
      <c r="AA437" t="str">
        <f>VLOOKUP($Z437,'oddspedia-matches'!$A:$AD,AA$2,0)</f>
        <v>2 - 1</v>
      </c>
      <c r="AB437" t="str">
        <f>VLOOKUP($Z437,'oddspedia-matches'!$A:$AD,AB$2,0)</f>
        <v>Green</v>
      </c>
      <c r="AC437" t="str">
        <f>VLOOKUP($Z437,'oddspedia-matches'!$A:$AD,AC$2,0)</f>
        <v>Red</v>
      </c>
      <c r="AD437" t="str">
        <f>VLOOKUP($Z437,'oddspedia-matches'!$A:$AD,AD$2,0)</f>
        <v>Red</v>
      </c>
      <c r="AE437" t="str">
        <f>VLOOKUP($Z437,'oddspedia-matches'!$A:$AD,AE$2,0)</f>
        <v>Green</v>
      </c>
      <c r="AF437" t="str">
        <f>VLOOKUP($Z437,'oddspedia-matches'!$A:$AD,AF$2,0)</f>
        <v>Red</v>
      </c>
      <c r="AG437" t="str">
        <f>VLOOKUP($Z437,'oddspedia-matches'!$A:$AD,AG$2,0)</f>
        <v>Green</v>
      </c>
      <c r="AH437" t="str">
        <f>VLOOKUP($Z437,'oddspedia-matches'!$A:$AD,AH$2,0)</f>
        <v>Red</v>
      </c>
      <c r="AI437" t="str">
        <f>VLOOKUP($Z437,'oddspedia-matches'!$A:$AD,AI$2,0)</f>
        <v>Red</v>
      </c>
      <c r="AJ437" t="str">
        <f>VLOOKUP($Z437,'oddspedia-matches'!$A:$AD,AJ$2,0)</f>
        <v>Green</v>
      </c>
      <c r="AK437" t="str">
        <f>VLOOKUP($Z437,'oddspedia-matches'!$A:$AD,AK$2,0)</f>
        <v>Green</v>
      </c>
      <c r="AL437" t="str">
        <f>VLOOKUP($Z437,'oddspedia-matches'!$A:$AD,AL$2,0)</f>
        <v>Green</v>
      </c>
      <c r="AM437" t="str">
        <f>VLOOKUP($Z437,'oddspedia-matches'!$A:$AD,AM$2,0)</f>
        <v>Green</v>
      </c>
      <c r="AN437" t="str">
        <f>VLOOKUP($Z437,'oddspedia-matches'!$A:$AD,AN$2,0)</f>
        <v>Red</v>
      </c>
      <c r="AO437" t="str">
        <f>VLOOKUP($Z437,'oddspedia-matches'!$A:$AD,AO$2,0)</f>
        <v>Green</v>
      </c>
      <c r="AP437" t="str">
        <f>VLOOKUP($Z437,'oddspedia-matches'!$A:$AD,AP$2,0)</f>
        <v>Green</v>
      </c>
      <c r="AQ437" t="str">
        <f>VLOOKUP($Z437,'oddspedia-matches'!$A:$AD,AQ$2,0)</f>
        <v>Red</v>
      </c>
    </row>
    <row r="438" spans="2:43" x14ac:dyDescent="0.25">
      <c r="B438" t="s">
        <v>647</v>
      </c>
      <c r="C438" t="s">
        <v>930</v>
      </c>
      <c r="D438" s="25">
        <v>0.66666666666666663</v>
      </c>
      <c r="E438" t="s">
        <v>701</v>
      </c>
      <c r="F438" t="s">
        <v>1138</v>
      </c>
      <c r="H438">
        <v>45.2</v>
      </c>
      <c r="I438">
        <v>35</v>
      </c>
      <c r="J438">
        <v>19.8</v>
      </c>
      <c r="K438">
        <v>80.2</v>
      </c>
      <c r="L438">
        <v>54.8</v>
      </c>
      <c r="M438">
        <v>65</v>
      </c>
      <c r="N438">
        <v>26.3</v>
      </c>
      <c r="O438">
        <v>56.3</v>
      </c>
      <c r="P438">
        <v>17.399999999999999</v>
      </c>
      <c r="Q438">
        <v>50.5</v>
      </c>
      <c r="R438">
        <v>51</v>
      </c>
      <c r="S438">
        <v>23.5</v>
      </c>
      <c r="T438">
        <v>76.5</v>
      </c>
      <c r="U438">
        <v>81</v>
      </c>
      <c r="V438">
        <v>31</v>
      </c>
      <c r="W438">
        <v>69</v>
      </c>
      <c r="X438" t="str">
        <f>VLOOKUP(E438,'Transform table'!A:B,2,0)</f>
        <v>Ferrocarril Midland</v>
      </c>
      <c r="Y438" t="str">
        <f>VLOOKUP(F438,'Transform table'!A:B,2,0)</f>
        <v>Club Atletico Patronato</v>
      </c>
      <c r="Z438" t="str">
        <f t="shared" si="6"/>
        <v>26/07/2026Ferrocarril MidlandClub Atletico Patronato</v>
      </c>
      <c r="AA438" t="str">
        <f>VLOOKUP($Z438,'oddspedia-matches'!$A:$AD,AA$2,0)</f>
        <v>1 - 0</v>
      </c>
      <c r="AB438" t="str">
        <f>VLOOKUP($Z438,'oddspedia-matches'!$A:$AD,AB$2,0)</f>
        <v>Green</v>
      </c>
      <c r="AC438" t="str">
        <f>VLOOKUP($Z438,'oddspedia-matches'!$A:$AD,AC$2,0)</f>
        <v>Red</v>
      </c>
      <c r="AD438" t="str">
        <f>VLOOKUP($Z438,'oddspedia-matches'!$A:$AD,AD$2,0)</f>
        <v>Red</v>
      </c>
      <c r="AE438" t="str">
        <f>VLOOKUP($Z438,'oddspedia-matches'!$A:$AD,AE$2,0)</f>
        <v>Green</v>
      </c>
      <c r="AF438" t="str">
        <f>VLOOKUP($Z438,'oddspedia-matches'!$A:$AD,AF$2,0)</f>
        <v>Red</v>
      </c>
      <c r="AG438" t="str">
        <f>VLOOKUP($Z438,'oddspedia-matches'!$A:$AD,AG$2,0)</f>
        <v>Green</v>
      </c>
      <c r="AH438" t="str">
        <f>VLOOKUP($Z438,'oddspedia-matches'!$A:$AD,AH$2,0)</f>
        <v>Red</v>
      </c>
      <c r="AI438" t="str">
        <f>VLOOKUP($Z438,'oddspedia-matches'!$A:$AD,AI$2,0)</f>
        <v>Green</v>
      </c>
      <c r="AJ438" t="str">
        <f>VLOOKUP($Z438,'oddspedia-matches'!$A:$AD,AJ$2,0)</f>
        <v>Red</v>
      </c>
      <c r="AK438" t="str">
        <f>VLOOKUP($Z438,'oddspedia-matches'!$A:$AD,AK$2,0)</f>
        <v>Red</v>
      </c>
      <c r="AL438" t="str">
        <f>VLOOKUP($Z438,'oddspedia-matches'!$A:$AD,AL$2,0)</f>
        <v>Red</v>
      </c>
      <c r="AM438" t="str">
        <f>VLOOKUP($Z438,'oddspedia-matches'!$A:$AD,AM$2,0)</f>
        <v>Red</v>
      </c>
      <c r="AN438" t="str">
        <f>VLOOKUP($Z438,'oddspedia-matches'!$A:$AD,AN$2,0)</f>
        <v>Green</v>
      </c>
      <c r="AO438" t="str">
        <f>VLOOKUP($Z438,'oddspedia-matches'!$A:$AD,AO$2,0)</f>
        <v>Green</v>
      </c>
      <c r="AP438" t="str">
        <f>VLOOKUP($Z438,'oddspedia-matches'!$A:$AD,AP$2,0)</f>
        <v>Red</v>
      </c>
      <c r="AQ438" t="str">
        <f>VLOOKUP($Z438,'oddspedia-matches'!$A:$AD,AQ$2,0)</f>
        <v>Green</v>
      </c>
    </row>
    <row r="439" spans="2:43" x14ac:dyDescent="0.25">
      <c r="B439" t="s">
        <v>647</v>
      </c>
      <c r="C439" t="s">
        <v>930</v>
      </c>
      <c r="D439" s="25">
        <v>0.66666666666666663</v>
      </c>
      <c r="E439" t="s">
        <v>1139</v>
      </c>
      <c r="F439" t="s">
        <v>1140</v>
      </c>
      <c r="H439">
        <v>32.700000000000003</v>
      </c>
      <c r="I439">
        <v>36.1</v>
      </c>
      <c r="J439">
        <v>31.2</v>
      </c>
      <c r="K439">
        <v>68.8</v>
      </c>
      <c r="L439">
        <v>67.3</v>
      </c>
      <c r="M439">
        <v>63.9</v>
      </c>
      <c r="N439">
        <v>13.8</v>
      </c>
      <c r="O439">
        <v>55.4</v>
      </c>
      <c r="P439">
        <v>30.9</v>
      </c>
      <c r="Q439">
        <v>51.3</v>
      </c>
      <c r="R439">
        <v>53.6</v>
      </c>
      <c r="S439">
        <v>25.7</v>
      </c>
      <c r="T439">
        <v>74.3</v>
      </c>
      <c r="U439">
        <v>78.2</v>
      </c>
      <c r="V439">
        <v>35.4</v>
      </c>
      <c r="W439">
        <v>64.599999999999994</v>
      </c>
      <c r="X439" t="str">
        <f>VLOOKUP(E439,'Transform table'!A:B,2,0)</f>
        <v>Club Atletico Mitre</v>
      </c>
      <c r="Y439" t="str">
        <f>VLOOKUP(F439,'Transform table'!A:B,2,0)</f>
        <v>Club Almirante Brown</v>
      </c>
      <c r="Z439" t="str">
        <f t="shared" si="6"/>
        <v>26/07/2026Club Atletico MitreClub Almirante Brown</v>
      </c>
      <c r="AA439" t="str">
        <f>VLOOKUP($Z439,'oddspedia-matches'!$A:$AD,AA$2,0)</f>
        <v>0 - 0</v>
      </c>
      <c r="AB439" t="str">
        <f>VLOOKUP($Z439,'oddspedia-matches'!$A:$AD,AB$2,0)</f>
        <v>Red</v>
      </c>
      <c r="AC439" t="str">
        <f>VLOOKUP($Z439,'oddspedia-matches'!$A:$AD,AC$2,0)</f>
        <v>Green</v>
      </c>
      <c r="AD439" t="str">
        <f>VLOOKUP($Z439,'oddspedia-matches'!$A:$AD,AD$2,0)</f>
        <v>Red</v>
      </c>
      <c r="AE439" t="str">
        <f>VLOOKUP($Z439,'oddspedia-matches'!$A:$AD,AE$2,0)</f>
        <v>Green</v>
      </c>
      <c r="AF439" t="str">
        <f>VLOOKUP($Z439,'oddspedia-matches'!$A:$AD,AF$2,0)</f>
        <v>Green</v>
      </c>
      <c r="AG439" t="str">
        <f>VLOOKUP($Z439,'oddspedia-matches'!$A:$AD,AG$2,0)</f>
        <v>Red</v>
      </c>
      <c r="AH439" t="str">
        <f>VLOOKUP($Z439,'oddspedia-matches'!$A:$AD,AH$2,0)</f>
        <v>Red</v>
      </c>
      <c r="AI439" t="str">
        <f>VLOOKUP($Z439,'oddspedia-matches'!$A:$AD,AI$2,0)</f>
        <v>Green</v>
      </c>
      <c r="AJ439" t="str">
        <f>VLOOKUP($Z439,'oddspedia-matches'!$A:$AD,AJ$2,0)</f>
        <v>Red</v>
      </c>
      <c r="AK439" t="str">
        <f>VLOOKUP($Z439,'oddspedia-matches'!$A:$AD,AK$2,0)</f>
        <v>Red</v>
      </c>
      <c r="AL439" t="str">
        <f>VLOOKUP($Z439,'oddspedia-matches'!$A:$AD,AL$2,0)</f>
        <v>Red</v>
      </c>
      <c r="AM439" t="str">
        <f>VLOOKUP($Z439,'oddspedia-matches'!$A:$AD,AM$2,0)</f>
        <v>Red</v>
      </c>
      <c r="AN439" t="str">
        <f>VLOOKUP($Z439,'oddspedia-matches'!$A:$AD,AN$2,0)</f>
        <v>Green</v>
      </c>
      <c r="AO439" t="str">
        <f>VLOOKUP($Z439,'oddspedia-matches'!$A:$AD,AO$2,0)</f>
        <v>Green</v>
      </c>
      <c r="AP439" t="str">
        <f>VLOOKUP($Z439,'oddspedia-matches'!$A:$AD,AP$2,0)</f>
        <v>Red</v>
      </c>
      <c r="AQ439" t="str">
        <f>VLOOKUP($Z439,'oddspedia-matches'!$A:$AD,AQ$2,0)</f>
        <v>Green</v>
      </c>
    </row>
    <row r="440" spans="2:43" x14ac:dyDescent="0.25">
      <c r="B440" t="s">
        <v>647</v>
      </c>
      <c r="C440" t="s">
        <v>930</v>
      </c>
      <c r="D440" s="25">
        <v>0.66666666666666663</v>
      </c>
      <c r="E440" t="s">
        <v>327</v>
      </c>
      <c r="F440" t="s">
        <v>1141</v>
      </c>
      <c r="H440">
        <v>42.7</v>
      </c>
      <c r="I440">
        <v>35</v>
      </c>
      <c r="J440">
        <v>22.3</v>
      </c>
      <c r="K440">
        <v>77.7</v>
      </c>
      <c r="L440">
        <v>57.3</v>
      </c>
      <c r="M440">
        <v>65</v>
      </c>
      <c r="N440">
        <v>29.1</v>
      </c>
      <c r="O440">
        <v>57</v>
      </c>
      <c r="P440">
        <v>13.9</v>
      </c>
      <c r="Q440">
        <v>49</v>
      </c>
      <c r="R440">
        <v>52.7</v>
      </c>
      <c r="S440">
        <v>24.9</v>
      </c>
      <c r="T440">
        <v>75.099999999999994</v>
      </c>
      <c r="U440">
        <v>79.400000000000006</v>
      </c>
      <c r="V440">
        <v>33.200000000000003</v>
      </c>
      <c r="W440">
        <v>66.8</v>
      </c>
      <c r="X440" t="str">
        <f>VLOOKUP(E440,'Transform table'!A:B,2,0)</f>
        <v>Quilmes</v>
      </c>
      <c r="Y440" t="str">
        <f>VLOOKUP(F440,'Transform table'!A:B,2,0)</f>
        <v>CA Colegiales</v>
      </c>
      <c r="Z440" t="str">
        <f t="shared" si="6"/>
        <v>26/07/2026QuilmesCA Colegiales</v>
      </c>
      <c r="AA440" t="str">
        <f>VLOOKUP($Z440,'oddspedia-matches'!$A:$AD,AA$2,0)</f>
        <v>0 - 1</v>
      </c>
      <c r="AB440" t="str">
        <f>VLOOKUP($Z440,'oddspedia-matches'!$A:$AD,AB$2,0)</f>
        <v>Red</v>
      </c>
      <c r="AC440" t="str">
        <f>VLOOKUP($Z440,'oddspedia-matches'!$A:$AD,AC$2,0)</f>
        <v>Red</v>
      </c>
      <c r="AD440" t="str">
        <f>VLOOKUP($Z440,'oddspedia-matches'!$A:$AD,AD$2,0)</f>
        <v>Green</v>
      </c>
      <c r="AE440" t="str">
        <f>VLOOKUP($Z440,'oddspedia-matches'!$A:$AD,AE$2,0)</f>
        <v>Red</v>
      </c>
      <c r="AF440" t="str">
        <f>VLOOKUP($Z440,'oddspedia-matches'!$A:$AD,AF$2,0)</f>
        <v>Green</v>
      </c>
      <c r="AG440" t="str">
        <f>VLOOKUP($Z440,'oddspedia-matches'!$A:$AD,AG$2,0)</f>
        <v>Green</v>
      </c>
      <c r="AH440" t="str">
        <f>VLOOKUP($Z440,'oddspedia-matches'!$A:$AD,AH$2,0)</f>
        <v>Red</v>
      </c>
      <c r="AI440" t="str">
        <f>VLOOKUP($Z440,'oddspedia-matches'!$A:$AD,AI$2,0)</f>
        <v>Green</v>
      </c>
      <c r="AJ440" t="str">
        <f>VLOOKUP($Z440,'oddspedia-matches'!$A:$AD,AJ$2,0)</f>
        <v>Red</v>
      </c>
      <c r="AK440" t="str">
        <f>VLOOKUP($Z440,'oddspedia-matches'!$A:$AD,AK$2,0)</f>
        <v>Red</v>
      </c>
      <c r="AL440" t="str">
        <f>VLOOKUP($Z440,'oddspedia-matches'!$A:$AD,AL$2,0)</f>
        <v>Red</v>
      </c>
      <c r="AM440" t="str">
        <f>VLOOKUP($Z440,'oddspedia-matches'!$A:$AD,AM$2,0)</f>
        <v>Red</v>
      </c>
      <c r="AN440" t="str">
        <f>VLOOKUP($Z440,'oddspedia-matches'!$A:$AD,AN$2,0)</f>
        <v>Green</v>
      </c>
      <c r="AO440" t="str">
        <f>VLOOKUP($Z440,'oddspedia-matches'!$A:$AD,AO$2,0)</f>
        <v>Green</v>
      </c>
      <c r="AP440" t="str">
        <f>VLOOKUP($Z440,'oddspedia-matches'!$A:$AD,AP$2,0)</f>
        <v>Red</v>
      </c>
      <c r="AQ440" t="str">
        <f>VLOOKUP($Z440,'oddspedia-matches'!$A:$AD,AQ$2,0)</f>
        <v>Green</v>
      </c>
    </row>
    <row r="441" spans="2:43" x14ac:dyDescent="0.25">
      <c r="B441" t="s">
        <v>647</v>
      </c>
      <c r="C441" t="s">
        <v>930</v>
      </c>
      <c r="D441" s="25">
        <v>0.66666666666666663</v>
      </c>
      <c r="E441" t="s">
        <v>1142</v>
      </c>
      <c r="F441" t="s">
        <v>336</v>
      </c>
      <c r="H441">
        <v>41.1</v>
      </c>
      <c r="I441">
        <v>33.1</v>
      </c>
      <c r="J441">
        <v>25.9</v>
      </c>
      <c r="K441">
        <v>74.099999999999994</v>
      </c>
      <c r="L441">
        <v>58.9</v>
      </c>
      <c r="M441">
        <v>66.900000000000006</v>
      </c>
      <c r="N441">
        <v>31.2</v>
      </c>
      <c r="O441">
        <v>48.9</v>
      </c>
      <c r="P441">
        <v>19.899999999999999</v>
      </c>
      <c r="Q441">
        <v>61</v>
      </c>
      <c r="R441">
        <v>59.9</v>
      </c>
      <c r="S441">
        <v>31.5</v>
      </c>
      <c r="T441">
        <v>68.5</v>
      </c>
      <c r="U441">
        <v>73.2</v>
      </c>
      <c r="V441">
        <v>39.799999999999997</v>
      </c>
      <c r="W441">
        <v>60.2</v>
      </c>
      <c r="X441" t="str">
        <f>VLOOKUP(E441,'Transform table'!A:B,2,0)</f>
        <v>Racing de Cordoba</v>
      </c>
      <c r="Y441" t="str">
        <f>VLOOKUP(F441,'Transform table'!A:B,2,0)</f>
        <v>San Telmo</v>
      </c>
      <c r="Z441" t="str">
        <f t="shared" si="6"/>
        <v>26/07/2026Racing de CordobaSan Telmo</v>
      </c>
      <c r="AA441" t="str">
        <f>VLOOKUP($Z441,'oddspedia-matches'!$A:$AD,AA$2,0)</f>
        <v>2 - 1</v>
      </c>
      <c r="AB441" t="str">
        <f>VLOOKUP($Z441,'oddspedia-matches'!$A:$AD,AB$2,0)</f>
        <v>Green</v>
      </c>
      <c r="AC441" t="str">
        <f>VLOOKUP($Z441,'oddspedia-matches'!$A:$AD,AC$2,0)</f>
        <v>Red</v>
      </c>
      <c r="AD441" t="str">
        <f>VLOOKUP($Z441,'oddspedia-matches'!$A:$AD,AD$2,0)</f>
        <v>Red</v>
      </c>
      <c r="AE441" t="str">
        <f>VLOOKUP($Z441,'oddspedia-matches'!$A:$AD,AE$2,0)</f>
        <v>Green</v>
      </c>
      <c r="AF441" t="str">
        <f>VLOOKUP($Z441,'oddspedia-matches'!$A:$AD,AF$2,0)</f>
        <v>Red</v>
      </c>
      <c r="AG441" t="str">
        <f>VLOOKUP($Z441,'oddspedia-matches'!$A:$AD,AG$2,0)</f>
        <v>Green</v>
      </c>
      <c r="AH441" t="str">
        <f>VLOOKUP($Z441,'oddspedia-matches'!$A:$AD,AH$2,0)</f>
        <v>Green</v>
      </c>
      <c r="AI441" t="str">
        <f>VLOOKUP($Z441,'oddspedia-matches'!$A:$AD,AI$2,0)</f>
        <v>Red</v>
      </c>
      <c r="AJ441" t="str">
        <f>VLOOKUP($Z441,'oddspedia-matches'!$A:$AD,AJ$2,0)</f>
        <v>Red</v>
      </c>
      <c r="AK441" t="str">
        <f>VLOOKUP($Z441,'oddspedia-matches'!$A:$AD,AK$2,0)</f>
        <v>Green</v>
      </c>
      <c r="AL441" t="str">
        <f>VLOOKUP($Z441,'oddspedia-matches'!$A:$AD,AL$2,0)</f>
        <v>Green</v>
      </c>
      <c r="AM441" t="str">
        <f>VLOOKUP($Z441,'oddspedia-matches'!$A:$AD,AM$2,0)</f>
        <v>Green</v>
      </c>
      <c r="AN441" t="str">
        <f>VLOOKUP($Z441,'oddspedia-matches'!$A:$AD,AN$2,0)</f>
        <v>Red</v>
      </c>
      <c r="AO441" t="str">
        <f>VLOOKUP($Z441,'oddspedia-matches'!$A:$AD,AO$2,0)</f>
        <v>Green</v>
      </c>
      <c r="AP441" t="str">
        <f>VLOOKUP($Z441,'oddspedia-matches'!$A:$AD,AP$2,0)</f>
        <v>Green</v>
      </c>
      <c r="AQ441" t="str">
        <f>VLOOKUP($Z441,'oddspedia-matches'!$A:$AD,AQ$2,0)</f>
        <v>Red</v>
      </c>
    </row>
    <row r="442" spans="2:43" x14ac:dyDescent="0.25">
      <c r="B442" t="s">
        <v>457</v>
      </c>
      <c r="C442" t="s">
        <v>930</v>
      </c>
      <c r="D442" s="25">
        <v>0.66666666666666663</v>
      </c>
      <c r="E442" t="s">
        <v>266</v>
      </c>
      <c r="F442" t="s">
        <v>1143</v>
      </c>
      <c r="H442">
        <v>57.5</v>
      </c>
      <c r="I442">
        <v>25.1</v>
      </c>
      <c r="J442">
        <v>17.399999999999999</v>
      </c>
      <c r="K442">
        <v>82.6</v>
      </c>
      <c r="L442">
        <v>42.5</v>
      </c>
      <c r="M442">
        <v>74.900000000000006</v>
      </c>
      <c r="N442">
        <v>32.799999999999997</v>
      </c>
      <c r="O442">
        <v>54</v>
      </c>
      <c r="P442">
        <v>13.2</v>
      </c>
      <c r="Q442">
        <v>52.5</v>
      </c>
      <c r="R442">
        <v>77.3</v>
      </c>
      <c r="S442">
        <v>52.1</v>
      </c>
      <c r="T442">
        <v>47.9</v>
      </c>
      <c r="U442">
        <v>55.4</v>
      </c>
      <c r="V442">
        <v>51.8</v>
      </c>
      <c r="W442">
        <v>48.2</v>
      </c>
      <c r="X442" t="str">
        <f>VLOOKUP(E442,'Transform table'!A:B,2,0)</f>
        <v>Nacional Potosi</v>
      </c>
      <c r="Y442" t="str">
        <f>VLOOKUP(F442,'Transform table'!A:B,2,0)</f>
        <v>CD Real Tomayapo</v>
      </c>
      <c r="Z442" t="str">
        <f t="shared" si="6"/>
        <v>26/07/2026Nacional PotosiCD Real Tomayapo</v>
      </c>
      <c r="AA442" t="str">
        <f>VLOOKUP($Z442,'oddspedia-matches'!$A:$AD,AA$2,0)</f>
        <v>4 - 1</v>
      </c>
      <c r="AB442" t="str">
        <f>VLOOKUP($Z442,'oddspedia-matches'!$A:$AD,AB$2,0)</f>
        <v>Green</v>
      </c>
      <c r="AC442" t="str">
        <f>VLOOKUP($Z442,'oddspedia-matches'!$A:$AD,AC$2,0)</f>
        <v>Red</v>
      </c>
      <c r="AD442" t="str">
        <f>VLOOKUP($Z442,'oddspedia-matches'!$A:$AD,AD$2,0)</f>
        <v>Red</v>
      </c>
      <c r="AE442" t="str">
        <f>VLOOKUP($Z442,'oddspedia-matches'!$A:$AD,AE$2,0)</f>
        <v>Green</v>
      </c>
      <c r="AF442" t="str">
        <f>VLOOKUP($Z442,'oddspedia-matches'!$A:$AD,AF$2,0)</f>
        <v>Red</v>
      </c>
      <c r="AG442" t="str">
        <f>VLOOKUP($Z442,'oddspedia-matches'!$A:$AD,AG$2,0)</f>
        <v>Green</v>
      </c>
      <c r="AH442" t="str">
        <f>VLOOKUP($Z442,'oddspedia-matches'!$A:$AD,AH$2,0)</f>
        <v>Green</v>
      </c>
      <c r="AI442" t="str">
        <f>VLOOKUP($Z442,'oddspedia-matches'!$A:$AD,AI$2,0)</f>
        <v>Red</v>
      </c>
      <c r="AJ442" t="str">
        <f>VLOOKUP($Z442,'oddspedia-matches'!$A:$AD,AJ$2,0)</f>
        <v>Red</v>
      </c>
      <c r="AK442" t="str">
        <f>VLOOKUP($Z442,'oddspedia-matches'!$A:$AD,AK$2,0)</f>
        <v>Green</v>
      </c>
      <c r="AL442" t="str">
        <f>VLOOKUP($Z442,'oddspedia-matches'!$A:$AD,AL$2,0)</f>
        <v>Green</v>
      </c>
      <c r="AM442" t="str">
        <f>VLOOKUP($Z442,'oddspedia-matches'!$A:$AD,AM$2,0)</f>
        <v>Green</v>
      </c>
      <c r="AN442" t="str">
        <f>VLOOKUP($Z442,'oddspedia-matches'!$A:$AD,AN$2,0)</f>
        <v>Red</v>
      </c>
      <c r="AO442" t="str">
        <f>VLOOKUP($Z442,'oddspedia-matches'!$A:$AD,AO$2,0)</f>
        <v>Red</v>
      </c>
      <c r="AP442" t="str">
        <f>VLOOKUP($Z442,'oddspedia-matches'!$A:$AD,AP$2,0)</f>
        <v>Green</v>
      </c>
      <c r="AQ442" t="str">
        <f>VLOOKUP($Z442,'oddspedia-matches'!$A:$AD,AQ$2,0)</f>
        <v>Red</v>
      </c>
    </row>
    <row r="443" spans="2:43" x14ac:dyDescent="0.25">
      <c r="B443" t="s">
        <v>454</v>
      </c>
      <c r="C443" t="s">
        <v>930</v>
      </c>
      <c r="D443" s="25">
        <v>0.66666666666666663</v>
      </c>
      <c r="E443" t="s">
        <v>231</v>
      </c>
      <c r="F443" t="s">
        <v>110</v>
      </c>
      <c r="H443">
        <v>43.8</v>
      </c>
      <c r="I443">
        <v>29.5</v>
      </c>
      <c r="J443">
        <v>26.8</v>
      </c>
      <c r="K443">
        <v>73.2</v>
      </c>
      <c r="L443">
        <v>56.2</v>
      </c>
      <c r="M443">
        <v>70.5</v>
      </c>
      <c r="N443">
        <v>38.299999999999997</v>
      </c>
      <c r="O443">
        <v>40</v>
      </c>
      <c r="P443">
        <v>21.7</v>
      </c>
      <c r="Q443">
        <v>74.099999999999994</v>
      </c>
      <c r="R443">
        <v>71</v>
      </c>
      <c r="S443">
        <v>43.8</v>
      </c>
      <c r="T443">
        <v>56.2</v>
      </c>
      <c r="U443">
        <v>61.9</v>
      </c>
      <c r="V443">
        <v>49.8</v>
      </c>
      <c r="W443">
        <v>50.2</v>
      </c>
      <c r="X443" t="str">
        <f>VLOOKUP(E443,'Transform table'!A:B,2,0)</f>
        <v>Bahia</v>
      </c>
      <c r="Y443" t="str">
        <f>VLOOKUP(F443,'Transform table'!A:B,2,0)</f>
        <v>Corinthians</v>
      </c>
      <c r="Z443" t="str">
        <f t="shared" si="6"/>
        <v>26/07/2026BahiaCorinthians</v>
      </c>
      <c r="AA443" t="str">
        <f>VLOOKUP($Z443,'oddspedia-matches'!$A:$AD,AA$2,0)</f>
        <v>1 - 1</v>
      </c>
      <c r="AB443" t="str">
        <f>VLOOKUP($Z443,'oddspedia-matches'!$A:$AD,AB$2,0)</f>
        <v>Red</v>
      </c>
      <c r="AC443" t="str">
        <f>VLOOKUP($Z443,'oddspedia-matches'!$A:$AD,AC$2,0)</f>
        <v>Green</v>
      </c>
      <c r="AD443" t="str">
        <f>VLOOKUP($Z443,'oddspedia-matches'!$A:$AD,AD$2,0)</f>
        <v>Red</v>
      </c>
      <c r="AE443" t="str">
        <f>VLOOKUP($Z443,'oddspedia-matches'!$A:$AD,AE$2,0)</f>
        <v>Green</v>
      </c>
      <c r="AF443" t="str">
        <f>VLOOKUP($Z443,'oddspedia-matches'!$A:$AD,AF$2,0)</f>
        <v>Green</v>
      </c>
      <c r="AG443" t="str">
        <f>VLOOKUP($Z443,'oddspedia-matches'!$A:$AD,AG$2,0)</f>
        <v>Red</v>
      </c>
      <c r="AH443" t="str">
        <f>VLOOKUP($Z443,'oddspedia-matches'!$A:$AD,AH$2,0)</f>
        <v>Red</v>
      </c>
      <c r="AI443" t="str">
        <f>VLOOKUP($Z443,'oddspedia-matches'!$A:$AD,AI$2,0)</f>
        <v>Green</v>
      </c>
      <c r="AJ443" t="str">
        <f>VLOOKUP($Z443,'oddspedia-matches'!$A:$AD,AJ$2,0)</f>
        <v>Red</v>
      </c>
      <c r="AK443" t="str">
        <f>VLOOKUP($Z443,'oddspedia-matches'!$A:$AD,AK$2,0)</f>
        <v>Green</v>
      </c>
      <c r="AL443" t="str">
        <f>VLOOKUP($Z443,'oddspedia-matches'!$A:$AD,AL$2,0)</f>
        <v>Green</v>
      </c>
      <c r="AM443" t="str">
        <f>VLOOKUP($Z443,'oddspedia-matches'!$A:$AD,AM$2,0)</f>
        <v>Red</v>
      </c>
      <c r="AN443" t="str">
        <f>VLOOKUP($Z443,'oddspedia-matches'!$A:$AD,AN$2,0)</f>
        <v>Green</v>
      </c>
      <c r="AO443" t="str">
        <f>VLOOKUP($Z443,'oddspedia-matches'!$A:$AD,AO$2,0)</f>
        <v>Green</v>
      </c>
      <c r="AP443" t="str">
        <f>VLOOKUP($Z443,'oddspedia-matches'!$A:$AD,AP$2,0)</f>
        <v>Green</v>
      </c>
      <c r="AQ443" t="str">
        <f>VLOOKUP($Z443,'oddspedia-matches'!$A:$AD,AQ$2,0)</f>
        <v>Red</v>
      </c>
    </row>
    <row r="444" spans="2:43" x14ac:dyDescent="0.25">
      <c r="B444" t="s">
        <v>454</v>
      </c>
      <c r="C444" t="s">
        <v>930</v>
      </c>
      <c r="D444" s="25">
        <v>0.66666666666666663</v>
      </c>
      <c r="E444" t="s">
        <v>68</v>
      </c>
      <c r="F444" t="s">
        <v>108</v>
      </c>
      <c r="H444">
        <v>42.3</v>
      </c>
      <c r="I444">
        <v>26.6</v>
      </c>
      <c r="J444">
        <v>31.1</v>
      </c>
      <c r="K444">
        <v>68.900000000000006</v>
      </c>
      <c r="L444">
        <v>57.7</v>
      </c>
      <c r="M444">
        <v>73.400000000000006</v>
      </c>
      <c r="N444">
        <v>33.799999999999997</v>
      </c>
      <c r="O444">
        <v>40.5</v>
      </c>
      <c r="P444">
        <v>25.7</v>
      </c>
      <c r="Q444">
        <v>74.099999999999994</v>
      </c>
      <c r="R444">
        <v>83</v>
      </c>
      <c r="S444">
        <v>60.5</v>
      </c>
      <c r="T444">
        <v>39.5</v>
      </c>
      <c r="U444">
        <v>45.2</v>
      </c>
      <c r="V444">
        <v>63.5</v>
      </c>
      <c r="W444">
        <v>36.5</v>
      </c>
      <c r="X444" t="str">
        <f>VLOOKUP(E444,'Transform table'!A:B,2,0)</f>
        <v>Cruzeiro</v>
      </c>
      <c r="Y444" t="str">
        <f>VLOOKUP(F444,'Transform table'!A:B,2,0)</f>
        <v>Botafogo RJ</v>
      </c>
      <c r="Z444" t="str">
        <f t="shared" si="6"/>
        <v>26/07/2026CruzeiroBotafogo RJ</v>
      </c>
      <c r="AA444" t="str">
        <f>VLOOKUP($Z444,'oddspedia-matches'!$A:$AD,AA$2,0)</f>
        <v>0 - 1</v>
      </c>
      <c r="AB444" t="str">
        <f>VLOOKUP($Z444,'oddspedia-matches'!$A:$AD,AB$2,0)</f>
        <v>Red</v>
      </c>
      <c r="AC444" t="str">
        <f>VLOOKUP($Z444,'oddspedia-matches'!$A:$AD,AC$2,0)</f>
        <v>Red</v>
      </c>
      <c r="AD444" t="str">
        <f>VLOOKUP($Z444,'oddspedia-matches'!$A:$AD,AD$2,0)</f>
        <v>Green</v>
      </c>
      <c r="AE444" t="str">
        <f>VLOOKUP($Z444,'oddspedia-matches'!$A:$AD,AE$2,0)</f>
        <v>Red</v>
      </c>
      <c r="AF444" t="str">
        <f>VLOOKUP($Z444,'oddspedia-matches'!$A:$AD,AF$2,0)</f>
        <v>Green</v>
      </c>
      <c r="AG444" t="str">
        <f>VLOOKUP($Z444,'oddspedia-matches'!$A:$AD,AG$2,0)</f>
        <v>Green</v>
      </c>
      <c r="AH444" t="str">
        <f>VLOOKUP($Z444,'oddspedia-matches'!$A:$AD,AH$2,0)</f>
        <v>Red</v>
      </c>
      <c r="AI444" t="str">
        <f>VLOOKUP($Z444,'oddspedia-matches'!$A:$AD,AI$2,0)</f>
        <v>Red</v>
      </c>
      <c r="AJ444" t="str">
        <f>VLOOKUP($Z444,'oddspedia-matches'!$A:$AD,AJ$2,0)</f>
        <v>Green</v>
      </c>
      <c r="AK444" t="str">
        <f>VLOOKUP($Z444,'oddspedia-matches'!$A:$AD,AK$2,0)</f>
        <v>Green</v>
      </c>
      <c r="AL444" t="str">
        <f>VLOOKUP($Z444,'oddspedia-matches'!$A:$AD,AL$2,0)</f>
        <v>Red</v>
      </c>
      <c r="AM444" t="str">
        <f>VLOOKUP($Z444,'oddspedia-matches'!$A:$AD,AM$2,0)</f>
        <v>Red</v>
      </c>
      <c r="AN444" t="str">
        <f>VLOOKUP($Z444,'oddspedia-matches'!$A:$AD,AN$2,0)</f>
        <v>Green</v>
      </c>
      <c r="AO444" t="str">
        <f>VLOOKUP($Z444,'oddspedia-matches'!$A:$AD,AO$2,0)</f>
        <v>Green</v>
      </c>
      <c r="AP444" t="str">
        <f>VLOOKUP($Z444,'oddspedia-matches'!$A:$AD,AP$2,0)</f>
        <v>Red</v>
      </c>
      <c r="AQ444" t="str">
        <f>VLOOKUP($Z444,'oddspedia-matches'!$A:$AD,AQ$2,0)</f>
        <v>Green</v>
      </c>
    </row>
    <row r="445" spans="2:43" x14ac:dyDescent="0.25">
      <c r="B445" t="s">
        <v>455</v>
      </c>
      <c r="C445" t="s">
        <v>930</v>
      </c>
      <c r="D445" s="25">
        <v>0.66666666666666663</v>
      </c>
      <c r="E445" t="s">
        <v>235</v>
      </c>
      <c r="F445" t="s">
        <v>71</v>
      </c>
      <c r="H445">
        <v>47.8</v>
      </c>
      <c r="I445">
        <v>30.1</v>
      </c>
      <c r="J445">
        <v>22.1</v>
      </c>
      <c r="K445">
        <v>77.900000000000006</v>
      </c>
      <c r="L445">
        <v>52.2</v>
      </c>
      <c r="M445">
        <v>69.900000000000006</v>
      </c>
      <c r="N445">
        <v>42.3</v>
      </c>
      <c r="O445">
        <v>46.2</v>
      </c>
      <c r="P445">
        <v>11.5</v>
      </c>
      <c r="Q445">
        <v>61.6</v>
      </c>
      <c r="R445">
        <v>65.900000000000006</v>
      </c>
      <c r="S445">
        <v>37.799999999999997</v>
      </c>
      <c r="T445">
        <v>62.2</v>
      </c>
      <c r="U445">
        <v>68</v>
      </c>
      <c r="V445">
        <v>43.6</v>
      </c>
      <c r="W445">
        <v>56.4</v>
      </c>
      <c r="X445" t="str">
        <f>VLOOKUP(E445,'Transform table'!A:B,2,0)</f>
        <v>Criciuma</v>
      </c>
      <c r="Y445" t="str">
        <f>VLOOKUP(F445,'Transform table'!A:B,2,0)</f>
        <v>Nautico</v>
      </c>
      <c r="Z445" t="str">
        <f t="shared" si="6"/>
        <v>26/07/2026CriciumaNautico</v>
      </c>
      <c r="AA445" t="str">
        <f>VLOOKUP($Z445,'oddspedia-matches'!$A:$AD,AA$2,0)</f>
        <v>0 - 0</v>
      </c>
      <c r="AB445" t="str">
        <f>VLOOKUP($Z445,'oddspedia-matches'!$A:$AD,AB$2,0)</f>
        <v>Red</v>
      </c>
      <c r="AC445" t="str">
        <f>VLOOKUP($Z445,'oddspedia-matches'!$A:$AD,AC$2,0)</f>
        <v>Green</v>
      </c>
      <c r="AD445" t="str">
        <f>VLOOKUP($Z445,'oddspedia-matches'!$A:$AD,AD$2,0)</f>
        <v>Red</v>
      </c>
      <c r="AE445" t="str">
        <f>VLOOKUP($Z445,'oddspedia-matches'!$A:$AD,AE$2,0)</f>
        <v>Green</v>
      </c>
      <c r="AF445" t="str">
        <f>VLOOKUP($Z445,'oddspedia-matches'!$A:$AD,AF$2,0)</f>
        <v>Green</v>
      </c>
      <c r="AG445" t="str">
        <f>VLOOKUP($Z445,'oddspedia-matches'!$A:$AD,AG$2,0)</f>
        <v>Red</v>
      </c>
      <c r="AH445" t="str">
        <f>VLOOKUP($Z445,'oddspedia-matches'!$A:$AD,AH$2,0)</f>
        <v>Red</v>
      </c>
      <c r="AI445" t="str">
        <f>VLOOKUP($Z445,'oddspedia-matches'!$A:$AD,AI$2,0)</f>
        <v>Green</v>
      </c>
      <c r="AJ445" t="str">
        <f>VLOOKUP($Z445,'oddspedia-matches'!$A:$AD,AJ$2,0)</f>
        <v>Red</v>
      </c>
      <c r="AK445" t="str">
        <f>VLOOKUP($Z445,'oddspedia-matches'!$A:$AD,AK$2,0)</f>
        <v>Red</v>
      </c>
      <c r="AL445" t="str">
        <f>VLOOKUP($Z445,'oddspedia-matches'!$A:$AD,AL$2,0)</f>
        <v>Red</v>
      </c>
      <c r="AM445" t="str">
        <f>VLOOKUP($Z445,'oddspedia-matches'!$A:$AD,AM$2,0)</f>
        <v>Red</v>
      </c>
      <c r="AN445" t="str">
        <f>VLOOKUP($Z445,'oddspedia-matches'!$A:$AD,AN$2,0)</f>
        <v>Green</v>
      </c>
      <c r="AO445" t="str">
        <f>VLOOKUP($Z445,'oddspedia-matches'!$A:$AD,AO$2,0)</f>
        <v>Green</v>
      </c>
      <c r="AP445" t="str">
        <f>VLOOKUP($Z445,'oddspedia-matches'!$A:$AD,AP$2,0)</f>
        <v>Red</v>
      </c>
      <c r="AQ445" t="str">
        <f>VLOOKUP($Z445,'oddspedia-matches'!$A:$AD,AQ$2,0)</f>
        <v>Green</v>
      </c>
    </row>
    <row r="446" spans="2:43" x14ac:dyDescent="0.25">
      <c r="B446" t="s">
        <v>455</v>
      </c>
      <c r="C446" t="s">
        <v>930</v>
      </c>
      <c r="D446" s="25">
        <v>0.66666666666666663</v>
      </c>
      <c r="E446" t="s">
        <v>113</v>
      </c>
      <c r="F446" t="s">
        <v>41</v>
      </c>
      <c r="H446">
        <v>51.1</v>
      </c>
      <c r="I446">
        <v>29</v>
      </c>
      <c r="J446">
        <v>19.899999999999999</v>
      </c>
      <c r="K446">
        <v>80.099999999999994</v>
      </c>
      <c r="L446">
        <v>48.9</v>
      </c>
      <c r="M446">
        <v>71</v>
      </c>
      <c r="N446">
        <v>30.6</v>
      </c>
      <c r="O446">
        <v>48.4</v>
      </c>
      <c r="P446">
        <v>20.9</v>
      </c>
      <c r="Q446">
        <v>61.8</v>
      </c>
      <c r="R446">
        <v>67</v>
      </c>
      <c r="S446">
        <v>39.200000000000003</v>
      </c>
      <c r="T446">
        <v>60.8</v>
      </c>
      <c r="U446">
        <v>67.099999999999994</v>
      </c>
      <c r="V446">
        <v>43.6</v>
      </c>
      <c r="W446">
        <v>56.4</v>
      </c>
      <c r="X446" t="str">
        <f>VLOOKUP(E446,'Transform table'!A:B,2,0)</f>
        <v>Sao Bernardo FC SP</v>
      </c>
      <c r="Y446" t="str">
        <f>VLOOKUP(F446,'Transform table'!A:B,2,0)</f>
        <v>Ceara</v>
      </c>
      <c r="Z446" t="str">
        <f t="shared" si="6"/>
        <v>26/07/2026Sao Bernardo FC SPCeara</v>
      </c>
      <c r="AA446" t="str">
        <f>VLOOKUP($Z446,'oddspedia-matches'!$A:$AD,AA$2,0)</f>
        <v>3 - 4</v>
      </c>
      <c r="AB446" t="str">
        <f>VLOOKUP($Z446,'oddspedia-matches'!$A:$AD,AB$2,0)</f>
        <v>Red</v>
      </c>
      <c r="AC446" t="str">
        <f>VLOOKUP($Z446,'oddspedia-matches'!$A:$AD,AC$2,0)</f>
        <v>Red</v>
      </c>
      <c r="AD446" t="str">
        <f>VLOOKUP($Z446,'oddspedia-matches'!$A:$AD,AD$2,0)</f>
        <v>Green</v>
      </c>
      <c r="AE446" t="str">
        <f>VLOOKUP($Z446,'oddspedia-matches'!$A:$AD,AE$2,0)</f>
        <v>Red</v>
      </c>
      <c r="AF446" t="str">
        <f>VLOOKUP($Z446,'oddspedia-matches'!$A:$AD,AF$2,0)</f>
        <v>Green</v>
      </c>
      <c r="AG446" t="str">
        <f>VLOOKUP($Z446,'oddspedia-matches'!$A:$AD,AG$2,0)</f>
        <v>Green</v>
      </c>
      <c r="AH446" t="str">
        <f>VLOOKUP($Z446,'oddspedia-matches'!$A:$AD,AH$2,0)</f>
        <v>Green</v>
      </c>
      <c r="AI446" t="str">
        <f>VLOOKUP($Z446,'oddspedia-matches'!$A:$AD,AI$2,0)</f>
        <v>Red</v>
      </c>
      <c r="AJ446" t="str">
        <f>VLOOKUP($Z446,'oddspedia-matches'!$A:$AD,AJ$2,0)</f>
        <v>Red</v>
      </c>
      <c r="AK446" t="str">
        <f>VLOOKUP($Z446,'oddspedia-matches'!$A:$AD,AK$2,0)</f>
        <v>Green</v>
      </c>
      <c r="AL446" t="str">
        <f>VLOOKUP($Z446,'oddspedia-matches'!$A:$AD,AL$2,0)</f>
        <v>Green</v>
      </c>
      <c r="AM446" t="str">
        <f>VLOOKUP($Z446,'oddspedia-matches'!$A:$AD,AM$2,0)</f>
        <v>Green</v>
      </c>
      <c r="AN446" t="str">
        <f>VLOOKUP($Z446,'oddspedia-matches'!$A:$AD,AN$2,0)</f>
        <v>Red</v>
      </c>
      <c r="AO446" t="str">
        <f>VLOOKUP($Z446,'oddspedia-matches'!$A:$AD,AO$2,0)</f>
        <v>Red</v>
      </c>
      <c r="AP446" t="str">
        <f>VLOOKUP($Z446,'oddspedia-matches'!$A:$AD,AP$2,0)</f>
        <v>Green</v>
      </c>
      <c r="AQ446" t="str">
        <f>VLOOKUP($Z446,'oddspedia-matches'!$A:$AD,AQ$2,0)</f>
        <v>Red</v>
      </c>
    </row>
    <row r="447" spans="2:43" x14ac:dyDescent="0.25">
      <c r="B447" t="s">
        <v>728</v>
      </c>
      <c r="C447" t="s">
        <v>930</v>
      </c>
      <c r="D447" s="25">
        <v>0.66666666666666663</v>
      </c>
      <c r="E447" t="s">
        <v>1144</v>
      </c>
      <c r="F447" t="s">
        <v>1145</v>
      </c>
      <c r="H447">
        <v>45.8</v>
      </c>
      <c r="I447">
        <v>29.6</v>
      </c>
      <c r="J447">
        <v>24.6</v>
      </c>
      <c r="K447">
        <v>75.400000000000006</v>
      </c>
      <c r="L447">
        <v>54.2</v>
      </c>
      <c r="M447">
        <v>70.400000000000006</v>
      </c>
      <c r="N447">
        <v>27.5</v>
      </c>
      <c r="O447">
        <v>53.5</v>
      </c>
      <c r="P447">
        <v>18.899999999999999</v>
      </c>
      <c r="Q447">
        <v>54.4</v>
      </c>
      <c r="R447">
        <v>69.400000000000006</v>
      </c>
      <c r="S447">
        <v>41.8</v>
      </c>
      <c r="T447">
        <v>58.2</v>
      </c>
      <c r="U447">
        <v>63.9</v>
      </c>
      <c r="V447">
        <v>47.7</v>
      </c>
      <c r="W447">
        <v>52.3</v>
      </c>
      <c r="X447" t="str">
        <f>VLOOKUP(E447,'Transform table'!A:B,2,0)</f>
        <v>Brusque FC</v>
      </c>
      <c r="Y447" t="str">
        <f>VLOOKUP(F447,'Transform table'!A:B,2,0)</f>
        <v>Ituano</v>
      </c>
      <c r="Z447" t="str">
        <f t="shared" si="6"/>
        <v>26/07/2026Brusque FCItuano</v>
      </c>
      <c r="AA447" t="str">
        <f>VLOOKUP($Z447,'oddspedia-matches'!$A:$AD,AA$2,0)</f>
        <v>1 - 0</v>
      </c>
      <c r="AB447" t="str">
        <f>VLOOKUP($Z447,'oddspedia-matches'!$A:$AD,AB$2,0)</f>
        <v>Green</v>
      </c>
      <c r="AC447" t="str">
        <f>VLOOKUP($Z447,'oddspedia-matches'!$A:$AD,AC$2,0)</f>
        <v>Red</v>
      </c>
      <c r="AD447" t="str">
        <f>VLOOKUP($Z447,'oddspedia-matches'!$A:$AD,AD$2,0)</f>
        <v>Red</v>
      </c>
      <c r="AE447" t="str">
        <f>VLOOKUP($Z447,'oddspedia-matches'!$A:$AD,AE$2,0)</f>
        <v>Green</v>
      </c>
      <c r="AF447" t="str">
        <f>VLOOKUP($Z447,'oddspedia-matches'!$A:$AD,AF$2,0)</f>
        <v>Red</v>
      </c>
      <c r="AG447" t="str">
        <f>VLOOKUP($Z447,'oddspedia-matches'!$A:$AD,AG$2,0)</f>
        <v>Green</v>
      </c>
      <c r="AH447" t="str">
        <f>VLOOKUP($Z447,'oddspedia-matches'!$A:$AD,AH$2,0)</f>
        <v>Green</v>
      </c>
      <c r="AI447" t="str">
        <f>VLOOKUP($Z447,'oddspedia-matches'!$A:$AD,AI$2,0)</f>
        <v>Red</v>
      </c>
      <c r="AJ447" t="str">
        <f>VLOOKUP($Z447,'oddspedia-matches'!$A:$AD,AJ$2,0)</f>
        <v>Red</v>
      </c>
      <c r="AK447" t="str">
        <f>VLOOKUP($Z447,'oddspedia-matches'!$A:$AD,AK$2,0)</f>
        <v>Green</v>
      </c>
      <c r="AL447" t="str">
        <f>VLOOKUP($Z447,'oddspedia-matches'!$A:$AD,AL$2,0)</f>
        <v>Red</v>
      </c>
      <c r="AM447" t="str">
        <f>VLOOKUP($Z447,'oddspedia-matches'!$A:$AD,AM$2,0)</f>
        <v>Red</v>
      </c>
      <c r="AN447" t="str">
        <f>VLOOKUP($Z447,'oddspedia-matches'!$A:$AD,AN$2,0)</f>
        <v>Green</v>
      </c>
      <c r="AO447" t="str">
        <f>VLOOKUP($Z447,'oddspedia-matches'!$A:$AD,AO$2,0)</f>
        <v>Green</v>
      </c>
      <c r="AP447" t="str">
        <f>VLOOKUP($Z447,'oddspedia-matches'!$A:$AD,AP$2,0)</f>
        <v>Red</v>
      </c>
      <c r="AQ447" t="str">
        <f>VLOOKUP($Z447,'oddspedia-matches'!$A:$AD,AQ$2,0)</f>
        <v>Green</v>
      </c>
    </row>
    <row r="448" spans="2:43" x14ac:dyDescent="0.25">
      <c r="B448" t="s">
        <v>728</v>
      </c>
      <c r="C448" t="s">
        <v>930</v>
      </c>
      <c r="D448" s="25">
        <v>0.66666666666666663</v>
      </c>
      <c r="E448" t="s">
        <v>1146</v>
      </c>
      <c r="F448" t="s">
        <v>1147</v>
      </c>
      <c r="H448">
        <v>39.6</v>
      </c>
      <c r="I448">
        <v>29.5</v>
      </c>
      <c r="J448">
        <v>30.8</v>
      </c>
      <c r="K448">
        <v>69.2</v>
      </c>
      <c r="L448">
        <v>60.4</v>
      </c>
      <c r="M448">
        <v>70.5</v>
      </c>
      <c r="N448">
        <v>37.5</v>
      </c>
      <c r="O448">
        <v>43</v>
      </c>
      <c r="P448">
        <v>19.5</v>
      </c>
      <c r="Q448">
        <v>69.099999999999994</v>
      </c>
      <c r="R448">
        <v>72.8</v>
      </c>
      <c r="S448">
        <v>45.9</v>
      </c>
      <c r="T448">
        <v>54.1</v>
      </c>
      <c r="U448">
        <v>59.5</v>
      </c>
      <c r="V448">
        <v>52.3</v>
      </c>
      <c r="W448">
        <v>47.7</v>
      </c>
      <c r="X448" t="str">
        <f>VLOOKUP(E448,'Transform table'!A:B,2,0)</f>
        <v>Ypiranga RS</v>
      </c>
      <c r="Y448" t="str">
        <f>VLOOKUP(F448,'Transform table'!A:B,2,0)</f>
        <v>Barra FC</v>
      </c>
      <c r="Z448" t="str">
        <f t="shared" si="6"/>
        <v>26/07/2026Ypiranga RSBarra FC</v>
      </c>
      <c r="AA448" t="str">
        <f>VLOOKUP($Z448,'oddspedia-matches'!$A:$AD,AA$2,0)</f>
        <v>1 - 0</v>
      </c>
      <c r="AB448" t="str">
        <f>VLOOKUP($Z448,'oddspedia-matches'!$A:$AD,AB$2,0)</f>
        <v>Green</v>
      </c>
      <c r="AC448" t="str">
        <f>VLOOKUP($Z448,'oddspedia-matches'!$A:$AD,AC$2,0)</f>
        <v>Red</v>
      </c>
      <c r="AD448" t="str">
        <f>VLOOKUP($Z448,'oddspedia-matches'!$A:$AD,AD$2,0)</f>
        <v>Red</v>
      </c>
      <c r="AE448" t="str">
        <f>VLOOKUP($Z448,'oddspedia-matches'!$A:$AD,AE$2,0)</f>
        <v>Green</v>
      </c>
      <c r="AF448" t="str">
        <f>VLOOKUP($Z448,'oddspedia-matches'!$A:$AD,AF$2,0)</f>
        <v>Red</v>
      </c>
      <c r="AG448" t="str">
        <f>VLOOKUP($Z448,'oddspedia-matches'!$A:$AD,AG$2,0)</f>
        <v>Green</v>
      </c>
      <c r="AH448" t="str">
        <f>VLOOKUP($Z448,'oddspedia-matches'!$A:$AD,AH$2,0)</f>
        <v>Red</v>
      </c>
      <c r="AI448" t="str">
        <f>VLOOKUP($Z448,'oddspedia-matches'!$A:$AD,AI$2,0)</f>
        <v>Green</v>
      </c>
      <c r="AJ448" t="str">
        <f>VLOOKUP($Z448,'oddspedia-matches'!$A:$AD,AJ$2,0)</f>
        <v>Red</v>
      </c>
      <c r="AK448" t="str">
        <f>VLOOKUP($Z448,'oddspedia-matches'!$A:$AD,AK$2,0)</f>
        <v>Red</v>
      </c>
      <c r="AL448" t="str">
        <f>VLOOKUP($Z448,'oddspedia-matches'!$A:$AD,AL$2,0)</f>
        <v>Red</v>
      </c>
      <c r="AM448" t="str">
        <f>VLOOKUP($Z448,'oddspedia-matches'!$A:$AD,AM$2,0)</f>
        <v>Red</v>
      </c>
      <c r="AN448" t="str">
        <f>VLOOKUP($Z448,'oddspedia-matches'!$A:$AD,AN$2,0)</f>
        <v>Green</v>
      </c>
      <c r="AO448" t="str">
        <f>VLOOKUP($Z448,'oddspedia-matches'!$A:$AD,AO$2,0)</f>
        <v>Green</v>
      </c>
      <c r="AP448" t="str">
        <f>VLOOKUP($Z448,'oddspedia-matches'!$A:$AD,AP$2,0)</f>
        <v>Red</v>
      </c>
      <c r="AQ448" t="str">
        <f>VLOOKUP($Z448,'oddspedia-matches'!$A:$AD,AQ$2,0)</f>
        <v>Green</v>
      </c>
    </row>
    <row r="449" spans="2:43" x14ac:dyDescent="0.25">
      <c r="B449" t="s">
        <v>685</v>
      </c>
      <c r="C449" t="s">
        <v>930</v>
      </c>
      <c r="D449" s="25">
        <v>0.66666666666666663</v>
      </c>
      <c r="E449" t="s">
        <v>1148</v>
      </c>
      <c r="F449" t="s">
        <v>1149</v>
      </c>
      <c r="H449">
        <v>60.9</v>
      </c>
      <c r="I449">
        <v>25.1</v>
      </c>
      <c r="J449">
        <v>14</v>
      </c>
      <c r="K449">
        <v>86</v>
      </c>
      <c r="L449">
        <v>39.1</v>
      </c>
      <c r="M449">
        <v>74.900000000000006</v>
      </c>
      <c r="N449">
        <v>33.1</v>
      </c>
      <c r="O449">
        <v>52.1</v>
      </c>
      <c r="P449">
        <v>14.8</v>
      </c>
      <c r="Q449">
        <v>55.4</v>
      </c>
      <c r="R449">
        <v>71.900000000000006</v>
      </c>
      <c r="S449">
        <v>45.1</v>
      </c>
      <c r="T449">
        <v>54.9</v>
      </c>
      <c r="U449">
        <v>63.2</v>
      </c>
      <c r="V449">
        <v>43.6</v>
      </c>
      <c r="W449">
        <v>56.4</v>
      </c>
      <c r="X449" t="str">
        <f>VLOOKUP(E449,'Transform table'!A:B,2,0)</f>
        <v>CS Alagoano</v>
      </c>
      <c r="Y449" t="str">
        <f>VLOOKUP(F449,'Transform table'!A:B,2,0)</f>
        <v>Sao Luiz</v>
      </c>
      <c r="Z449" t="str">
        <f t="shared" si="6"/>
        <v>26/07/2026CS AlagoanoSao Luiz</v>
      </c>
      <c r="AA449" t="str">
        <f>VLOOKUP($Z449,'oddspedia-matches'!$A:$AD,AA$2,0)</f>
        <v>2 - 1</v>
      </c>
      <c r="AB449" t="str">
        <f>VLOOKUP($Z449,'oddspedia-matches'!$A:$AD,AB$2,0)</f>
        <v>Green</v>
      </c>
      <c r="AC449" t="str">
        <f>VLOOKUP($Z449,'oddspedia-matches'!$A:$AD,AC$2,0)</f>
        <v>Red</v>
      </c>
      <c r="AD449" t="str">
        <f>VLOOKUP($Z449,'oddspedia-matches'!$A:$AD,AD$2,0)</f>
        <v>Red</v>
      </c>
      <c r="AE449" t="str">
        <f>VLOOKUP($Z449,'oddspedia-matches'!$A:$AD,AE$2,0)</f>
        <v>Green</v>
      </c>
      <c r="AF449" t="str">
        <f>VLOOKUP($Z449,'oddspedia-matches'!$A:$AD,AF$2,0)</f>
        <v>Red</v>
      </c>
      <c r="AG449" t="str">
        <f>VLOOKUP($Z449,'oddspedia-matches'!$A:$AD,AG$2,0)</f>
        <v>Green</v>
      </c>
      <c r="AH449" t="str">
        <f>VLOOKUP($Z449,'oddspedia-matches'!$A:$AD,AH$2,0)</f>
        <v>Green</v>
      </c>
      <c r="AI449" t="str">
        <f>VLOOKUP($Z449,'oddspedia-matches'!$A:$AD,AI$2,0)</f>
        <v>Red</v>
      </c>
      <c r="AJ449" t="str">
        <f>VLOOKUP($Z449,'oddspedia-matches'!$A:$AD,AJ$2,0)</f>
        <v>Red</v>
      </c>
      <c r="AK449" t="str">
        <f>VLOOKUP($Z449,'oddspedia-matches'!$A:$AD,AK$2,0)</f>
        <v>Green</v>
      </c>
      <c r="AL449" t="str">
        <f>VLOOKUP($Z449,'oddspedia-matches'!$A:$AD,AL$2,0)</f>
        <v>Green</v>
      </c>
      <c r="AM449" t="str">
        <f>VLOOKUP($Z449,'oddspedia-matches'!$A:$AD,AM$2,0)</f>
        <v>Green</v>
      </c>
      <c r="AN449" t="str">
        <f>VLOOKUP($Z449,'oddspedia-matches'!$A:$AD,AN$2,0)</f>
        <v>Red</v>
      </c>
      <c r="AO449" t="str">
        <f>VLOOKUP($Z449,'oddspedia-matches'!$A:$AD,AO$2,0)</f>
        <v>Green</v>
      </c>
      <c r="AP449" t="str">
        <f>VLOOKUP($Z449,'oddspedia-matches'!$A:$AD,AP$2,0)</f>
        <v>Green</v>
      </c>
      <c r="AQ449" t="str">
        <f>VLOOKUP($Z449,'oddspedia-matches'!$A:$AD,AQ$2,0)</f>
        <v>Red</v>
      </c>
    </row>
    <row r="450" spans="2:43" x14ac:dyDescent="0.25">
      <c r="B450" t="s">
        <v>685</v>
      </c>
      <c r="C450" t="s">
        <v>930</v>
      </c>
      <c r="D450" s="25">
        <v>0.66666666666666663</v>
      </c>
      <c r="E450" t="s">
        <v>1150</v>
      </c>
      <c r="F450" t="s">
        <v>1151</v>
      </c>
      <c r="H450">
        <v>40.4</v>
      </c>
      <c r="I450">
        <v>30.9</v>
      </c>
      <c r="J450">
        <v>28.7</v>
      </c>
      <c r="K450">
        <v>71.3</v>
      </c>
      <c r="L450">
        <v>59.6</v>
      </c>
      <c r="M450">
        <v>69.099999999999994</v>
      </c>
      <c r="N450">
        <v>32.4</v>
      </c>
      <c r="O450">
        <v>44.5</v>
      </c>
      <c r="P450">
        <v>23.1</v>
      </c>
      <c r="Q450">
        <v>67.8</v>
      </c>
      <c r="R450">
        <v>67.7</v>
      </c>
      <c r="S450">
        <v>39.799999999999997</v>
      </c>
      <c r="T450">
        <v>60.2</v>
      </c>
      <c r="U450">
        <v>65.400000000000006</v>
      </c>
      <c r="V450">
        <v>47.1</v>
      </c>
      <c r="W450">
        <v>52.9</v>
      </c>
      <c r="X450" t="str">
        <f>VLOOKUP(E450,'Transform table'!A:B,2,0)</f>
        <v>Gama DF</v>
      </c>
      <c r="Y450" t="str">
        <f>VLOOKUP(F450,'Transform table'!A:B,2,0)</f>
        <v>America RN</v>
      </c>
      <c r="Z450" t="str">
        <f t="shared" si="6"/>
        <v>26/07/2026Gama DFAmerica RN</v>
      </c>
      <c r="AA450" t="str">
        <f>VLOOKUP($Z450,'oddspedia-matches'!$A:$AD,AA$2,0)</f>
        <v>3 - 2</v>
      </c>
      <c r="AB450" t="str">
        <f>VLOOKUP($Z450,'oddspedia-matches'!$A:$AD,AB$2,0)</f>
        <v>Green</v>
      </c>
      <c r="AC450" t="str">
        <f>VLOOKUP($Z450,'oddspedia-matches'!$A:$AD,AC$2,0)</f>
        <v>Red</v>
      </c>
      <c r="AD450" t="str">
        <f>VLOOKUP($Z450,'oddspedia-matches'!$A:$AD,AD$2,0)</f>
        <v>Red</v>
      </c>
      <c r="AE450" t="str">
        <f>VLOOKUP($Z450,'oddspedia-matches'!$A:$AD,AE$2,0)</f>
        <v>Green</v>
      </c>
      <c r="AF450" t="str">
        <f>VLOOKUP($Z450,'oddspedia-matches'!$A:$AD,AF$2,0)</f>
        <v>Red</v>
      </c>
      <c r="AG450" t="str">
        <f>VLOOKUP($Z450,'oddspedia-matches'!$A:$AD,AG$2,0)</f>
        <v>Green</v>
      </c>
      <c r="AH450" t="str">
        <f>VLOOKUP($Z450,'oddspedia-matches'!$A:$AD,AH$2,0)</f>
        <v>Red</v>
      </c>
      <c r="AI450" t="str">
        <f>VLOOKUP($Z450,'oddspedia-matches'!$A:$AD,AI$2,0)</f>
        <v>Green</v>
      </c>
      <c r="AJ450" t="str">
        <f>VLOOKUP($Z450,'oddspedia-matches'!$A:$AD,AJ$2,0)</f>
        <v>Red</v>
      </c>
      <c r="AK450" t="str">
        <f>VLOOKUP($Z450,'oddspedia-matches'!$A:$AD,AK$2,0)</f>
        <v>Green</v>
      </c>
      <c r="AL450" t="str">
        <f>VLOOKUP($Z450,'oddspedia-matches'!$A:$AD,AL$2,0)</f>
        <v>Green</v>
      </c>
      <c r="AM450" t="str">
        <f>VLOOKUP($Z450,'oddspedia-matches'!$A:$AD,AM$2,0)</f>
        <v>Green</v>
      </c>
      <c r="AN450" t="str">
        <f>VLOOKUP($Z450,'oddspedia-matches'!$A:$AD,AN$2,0)</f>
        <v>Red</v>
      </c>
      <c r="AO450" t="str">
        <f>VLOOKUP($Z450,'oddspedia-matches'!$A:$AD,AO$2,0)</f>
        <v>Red</v>
      </c>
      <c r="AP450" t="str">
        <f>VLOOKUP($Z450,'oddspedia-matches'!$A:$AD,AP$2,0)</f>
        <v>Green</v>
      </c>
      <c r="AQ450" t="str">
        <f>VLOOKUP($Z450,'oddspedia-matches'!$A:$AD,AQ$2,0)</f>
        <v>Red</v>
      </c>
    </row>
    <row r="451" spans="2:43" x14ac:dyDescent="0.25">
      <c r="B451" t="s">
        <v>485</v>
      </c>
      <c r="C451" t="s">
        <v>930</v>
      </c>
      <c r="D451" s="25">
        <v>0.66666666666666663</v>
      </c>
      <c r="E451" t="s">
        <v>1152</v>
      </c>
      <c r="F451" t="s">
        <v>1153</v>
      </c>
      <c r="H451">
        <v>41.5</v>
      </c>
      <c r="I451">
        <v>28.5</v>
      </c>
      <c r="J451">
        <v>30</v>
      </c>
      <c r="K451">
        <v>70</v>
      </c>
      <c r="L451">
        <v>58.5</v>
      </c>
      <c r="M451">
        <v>71.5</v>
      </c>
      <c r="N451">
        <v>25.4</v>
      </c>
      <c r="O451">
        <v>42.8</v>
      </c>
      <c r="P451">
        <v>31.7</v>
      </c>
      <c r="Q451">
        <v>70.8</v>
      </c>
      <c r="R451">
        <v>76</v>
      </c>
      <c r="S451">
        <v>50.1</v>
      </c>
      <c r="T451">
        <v>49.9</v>
      </c>
      <c r="U451">
        <v>55.5</v>
      </c>
      <c r="V451">
        <v>55.4</v>
      </c>
      <c r="W451">
        <v>44.6</v>
      </c>
      <c r="X451" t="str">
        <f>VLOOKUP(E451,'Transform table'!A:B,2,0)</f>
        <v>Nublense</v>
      </c>
      <c r="Y451" t="str">
        <f>VLOOKUP(F451,'Transform table'!A:B,2,0)</f>
        <v>Palestino</v>
      </c>
      <c r="Z451" t="str">
        <f t="shared" si="6"/>
        <v>26/07/2026NublensePalestino</v>
      </c>
      <c r="AA451" t="str">
        <f>VLOOKUP($Z451,'oddspedia-matches'!$A:$AD,AA$2,0)</f>
        <v>2 - 0</v>
      </c>
      <c r="AB451" t="str">
        <f>VLOOKUP($Z451,'oddspedia-matches'!$A:$AD,AB$2,0)</f>
        <v>Green</v>
      </c>
      <c r="AC451" t="str">
        <f>VLOOKUP($Z451,'oddspedia-matches'!$A:$AD,AC$2,0)</f>
        <v>Red</v>
      </c>
      <c r="AD451" t="str">
        <f>VLOOKUP($Z451,'oddspedia-matches'!$A:$AD,AD$2,0)</f>
        <v>Red</v>
      </c>
      <c r="AE451" t="str">
        <f>VLOOKUP($Z451,'oddspedia-matches'!$A:$AD,AE$2,0)</f>
        <v>Green</v>
      </c>
      <c r="AF451" t="str">
        <f>VLOOKUP($Z451,'oddspedia-matches'!$A:$AD,AF$2,0)</f>
        <v>Red</v>
      </c>
      <c r="AG451" t="str">
        <f>VLOOKUP($Z451,'oddspedia-matches'!$A:$AD,AG$2,0)</f>
        <v>Green</v>
      </c>
      <c r="AH451" t="str">
        <f>VLOOKUP($Z451,'oddspedia-matches'!$A:$AD,AH$2,0)</f>
        <v>Green</v>
      </c>
      <c r="AI451" t="str">
        <f>VLOOKUP($Z451,'oddspedia-matches'!$A:$AD,AI$2,0)</f>
        <v>Red</v>
      </c>
      <c r="AJ451" t="str">
        <f>VLOOKUP($Z451,'oddspedia-matches'!$A:$AD,AJ$2,0)</f>
        <v>Red</v>
      </c>
      <c r="AK451" t="str">
        <f>VLOOKUP($Z451,'oddspedia-matches'!$A:$AD,AK$2,0)</f>
        <v>Green</v>
      </c>
      <c r="AL451" t="str">
        <f>VLOOKUP($Z451,'oddspedia-matches'!$A:$AD,AL$2,0)</f>
        <v>Green</v>
      </c>
      <c r="AM451" t="str">
        <f>VLOOKUP($Z451,'oddspedia-matches'!$A:$AD,AM$2,0)</f>
        <v>Red</v>
      </c>
      <c r="AN451" t="str">
        <f>VLOOKUP($Z451,'oddspedia-matches'!$A:$AD,AN$2,0)</f>
        <v>Green</v>
      </c>
      <c r="AO451" t="str">
        <f>VLOOKUP($Z451,'oddspedia-matches'!$A:$AD,AO$2,0)</f>
        <v>Green</v>
      </c>
      <c r="AP451" t="str">
        <f>VLOOKUP($Z451,'oddspedia-matches'!$A:$AD,AP$2,0)</f>
        <v>Red</v>
      </c>
      <c r="AQ451" t="str">
        <f>VLOOKUP($Z451,'oddspedia-matches'!$A:$AD,AQ$2,0)</f>
        <v>Green</v>
      </c>
    </row>
    <row r="452" spans="2:43" x14ac:dyDescent="0.25">
      <c r="B452" t="s">
        <v>487</v>
      </c>
      <c r="C452" t="s">
        <v>930</v>
      </c>
      <c r="D452" s="25">
        <v>0.66666666666666663</v>
      </c>
      <c r="E452" t="s">
        <v>1154</v>
      </c>
      <c r="F452" t="s">
        <v>1155</v>
      </c>
      <c r="H452">
        <v>35.299999999999997</v>
      </c>
      <c r="I452">
        <v>30.1</v>
      </c>
      <c r="J452">
        <v>34.6</v>
      </c>
      <c r="K452">
        <v>65.400000000000006</v>
      </c>
      <c r="L452">
        <v>64.7</v>
      </c>
      <c r="M452">
        <v>69.900000000000006</v>
      </c>
      <c r="N452">
        <v>29</v>
      </c>
      <c r="O452">
        <v>44.2</v>
      </c>
      <c r="P452">
        <v>26.8</v>
      </c>
      <c r="Q452">
        <v>68.7</v>
      </c>
      <c r="R452">
        <v>72</v>
      </c>
      <c r="S452">
        <v>44.9</v>
      </c>
      <c r="T452">
        <v>55.1</v>
      </c>
      <c r="U452">
        <v>60.4</v>
      </c>
      <c r="V452">
        <v>51.7</v>
      </c>
      <c r="W452">
        <v>48.3</v>
      </c>
      <c r="X452" t="str">
        <f>VLOOKUP(E452,'Transform table'!A:B,2,0)</f>
        <v>Inter Bogota</v>
      </c>
      <c r="Y452" t="str">
        <f>VLOOKUP(F452,'Transform table'!A:B,2,0)</f>
        <v>America de Cali</v>
      </c>
      <c r="Z452" t="str">
        <f t="shared" ref="Z452:Z515" si="7">C452&amp;X452&amp;Y452</f>
        <v>26/07/2026Inter BogotaAmerica de Cali</v>
      </c>
      <c r="AA452" t="str">
        <f>VLOOKUP($Z452,'oddspedia-matches'!$A:$AD,AA$2,0)</f>
        <v>0 - 2</v>
      </c>
      <c r="AB452" t="str">
        <f>VLOOKUP($Z452,'oddspedia-matches'!$A:$AD,AB$2,0)</f>
        <v>Red</v>
      </c>
      <c r="AC452" t="str">
        <f>VLOOKUP($Z452,'oddspedia-matches'!$A:$AD,AC$2,0)</f>
        <v>Red</v>
      </c>
      <c r="AD452" t="str">
        <f>VLOOKUP($Z452,'oddspedia-matches'!$A:$AD,AD$2,0)</f>
        <v>Green</v>
      </c>
      <c r="AE452" t="str">
        <f>VLOOKUP($Z452,'oddspedia-matches'!$A:$AD,AE$2,0)</f>
        <v>Red</v>
      </c>
      <c r="AF452" t="str">
        <f>VLOOKUP($Z452,'oddspedia-matches'!$A:$AD,AF$2,0)</f>
        <v>Green</v>
      </c>
      <c r="AG452" t="str">
        <f>VLOOKUP($Z452,'oddspedia-matches'!$A:$AD,AG$2,0)</f>
        <v>Green</v>
      </c>
      <c r="AH452" t="str">
        <f>VLOOKUP($Z452,'oddspedia-matches'!$A:$AD,AH$2,0)</f>
        <v>Red</v>
      </c>
      <c r="AI452" t="str">
        <f>VLOOKUP($Z452,'oddspedia-matches'!$A:$AD,AI$2,0)</f>
        <v>Green</v>
      </c>
      <c r="AJ452" t="str">
        <f>VLOOKUP($Z452,'oddspedia-matches'!$A:$AD,AJ$2,0)</f>
        <v>Red</v>
      </c>
      <c r="AK452" t="str">
        <f>VLOOKUP($Z452,'oddspedia-matches'!$A:$AD,AK$2,0)</f>
        <v>Red</v>
      </c>
      <c r="AL452" t="str">
        <f>VLOOKUP($Z452,'oddspedia-matches'!$A:$AD,AL$2,0)</f>
        <v>Green</v>
      </c>
      <c r="AM452" t="str">
        <f>VLOOKUP($Z452,'oddspedia-matches'!$A:$AD,AM$2,0)</f>
        <v>Red</v>
      </c>
      <c r="AN452" t="str">
        <f>VLOOKUP($Z452,'oddspedia-matches'!$A:$AD,AN$2,0)</f>
        <v>Green</v>
      </c>
      <c r="AO452" t="str">
        <f>VLOOKUP($Z452,'oddspedia-matches'!$A:$AD,AO$2,0)</f>
        <v>Green</v>
      </c>
      <c r="AP452" t="str">
        <f>VLOOKUP($Z452,'oddspedia-matches'!$A:$AD,AP$2,0)</f>
        <v>Red</v>
      </c>
      <c r="AQ452" t="str">
        <f>VLOOKUP($Z452,'oddspedia-matches'!$A:$AD,AQ$2,0)</f>
        <v>Green</v>
      </c>
    </row>
    <row r="453" spans="2:43" x14ac:dyDescent="0.25">
      <c r="B453" t="s">
        <v>479</v>
      </c>
      <c r="C453" t="s">
        <v>930</v>
      </c>
      <c r="D453" s="25">
        <v>0.66666666666666663</v>
      </c>
      <c r="E453" t="s">
        <v>1156</v>
      </c>
      <c r="F453" t="s">
        <v>1157</v>
      </c>
      <c r="H453">
        <v>48.4</v>
      </c>
      <c r="I453">
        <v>27.8</v>
      </c>
      <c r="J453">
        <v>23.8</v>
      </c>
      <c r="K453">
        <v>76.2</v>
      </c>
      <c r="L453">
        <v>51.6</v>
      </c>
      <c r="M453">
        <v>72.2</v>
      </c>
      <c r="N453">
        <v>29.9</v>
      </c>
      <c r="O453">
        <v>49</v>
      </c>
      <c r="P453">
        <v>21.1</v>
      </c>
      <c r="Q453">
        <v>61.1</v>
      </c>
      <c r="R453">
        <v>74.7</v>
      </c>
      <c r="S453">
        <v>48.5</v>
      </c>
      <c r="T453">
        <v>51.5</v>
      </c>
      <c r="U453">
        <v>57.7</v>
      </c>
      <c r="V453">
        <v>52.5</v>
      </c>
      <c r="W453">
        <v>47.5</v>
      </c>
      <c r="X453" t="str">
        <f>VLOOKUP(E453,'Transform table'!A:B,2,0)</f>
        <v>Club Olimpia</v>
      </c>
      <c r="Y453" t="str">
        <f>VLOOKUP(F453,'Transform table'!A:B,2,0)</f>
        <v>Club Libertad</v>
      </c>
      <c r="Z453" t="str">
        <f t="shared" si="7"/>
        <v>26/07/2026Club OlimpiaClub Libertad</v>
      </c>
      <c r="AA453" t="str">
        <f>VLOOKUP($Z453,'oddspedia-matches'!$A:$AD,AA$2,0)</f>
        <v>0 - 1</v>
      </c>
      <c r="AB453" t="str">
        <f>VLOOKUP($Z453,'oddspedia-matches'!$A:$AD,AB$2,0)</f>
        <v>Red</v>
      </c>
      <c r="AC453" t="str">
        <f>VLOOKUP($Z453,'oddspedia-matches'!$A:$AD,AC$2,0)</f>
        <v>Red</v>
      </c>
      <c r="AD453" t="str">
        <f>VLOOKUP($Z453,'oddspedia-matches'!$A:$AD,AD$2,0)</f>
        <v>Green</v>
      </c>
      <c r="AE453" t="str">
        <f>VLOOKUP($Z453,'oddspedia-matches'!$A:$AD,AE$2,0)</f>
        <v>Red</v>
      </c>
      <c r="AF453" t="str">
        <f>VLOOKUP($Z453,'oddspedia-matches'!$A:$AD,AF$2,0)</f>
        <v>Green</v>
      </c>
      <c r="AG453" t="str">
        <f>VLOOKUP($Z453,'oddspedia-matches'!$A:$AD,AG$2,0)</f>
        <v>Green</v>
      </c>
      <c r="AH453" t="str">
        <f>VLOOKUP($Z453,'oddspedia-matches'!$A:$AD,AH$2,0)</f>
        <v>Red</v>
      </c>
      <c r="AI453" t="str">
        <f>VLOOKUP($Z453,'oddspedia-matches'!$A:$AD,AI$2,0)</f>
        <v>Green</v>
      </c>
      <c r="AJ453" t="str">
        <f>VLOOKUP($Z453,'oddspedia-matches'!$A:$AD,AJ$2,0)</f>
        <v>Red</v>
      </c>
      <c r="AK453" t="str">
        <f>VLOOKUP($Z453,'oddspedia-matches'!$A:$AD,AK$2,0)</f>
        <v>Red</v>
      </c>
      <c r="AL453" t="str">
        <f>VLOOKUP($Z453,'oddspedia-matches'!$A:$AD,AL$2,0)</f>
        <v>Red</v>
      </c>
      <c r="AM453" t="str">
        <f>VLOOKUP($Z453,'oddspedia-matches'!$A:$AD,AM$2,0)</f>
        <v>Red</v>
      </c>
      <c r="AN453" t="str">
        <f>VLOOKUP($Z453,'oddspedia-matches'!$A:$AD,AN$2,0)</f>
        <v>Green</v>
      </c>
      <c r="AO453" t="str">
        <f>VLOOKUP($Z453,'oddspedia-matches'!$A:$AD,AO$2,0)</f>
        <v>Green</v>
      </c>
      <c r="AP453" t="str">
        <f>VLOOKUP($Z453,'oddspedia-matches'!$A:$AD,AP$2,0)</f>
        <v>Red</v>
      </c>
      <c r="AQ453" t="str">
        <f>VLOOKUP($Z453,'oddspedia-matches'!$A:$AD,AQ$2,0)</f>
        <v>Green</v>
      </c>
    </row>
    <row r="454" spans="2:43" x14ac:dyDescent="0.25">
      <c r="B454" t="s">
        <v>1105</v>
      </c>
      <c r="C454" t="s">
        <v>930</v>
      </c>
      <c r="D454" s="25">
        <v>0.66666666666666663</v>
      </c>
      <c r="E454" t="s">
        <v>1158</v>
      </c>
      <c r="F454" t="s">
        <v>1159</v>
      </c>
      <c r="H454">
        <v>11.5</v>
      </c>
      <c r="I454">
        <v>30.8</v>
      </c>
      <c r="J454">
        <v>57.7</v>
      </c>
      <c r="K454">
        <v>42.3</v>
      </c>
      <c r="L454">
        <v>88.5</v>
      </c>
      <c r="M454">
        <v>69.2</v>
      </c>
      <c r="N454">
        <v>0</v>
      </c>
      <c r="O454">
        <v>46.8</v>
      </c>
      <c r="P454">
        <v>53.2</v>
      </c>
      <c r="Q454">
        <v>53.3</v>
      </c>
      <c r="R454">
        <v>59.4</v>
      </c>
      <c r="S454">
        <v>31.3</v>
      </c>
      <c r="T454">
        <v>68.7</v>
      </c>
      <c r="U454">
        <v>76.3</v>
      </c>
      <c r="V454">
        <v>31.5</v>
      </c>
      <c r="W454">
        <v>68.5</v>
      </c>
      <c r="X454" t="str">
        <f>VLOOKUP(E454,'Transform table'!A:B,2,0)</f>
        <v>FK Macva Sabac</v>
      </c>
      <c r="Y454" t="str">
        <f>VLOOKUP(F454,'Transform table'!A:B,2,0)</f>
        <v>Partizan Belgrade</v>
      </c>
      <c r="Z454" t="str">
        <f t="shared" si="7"/>
        <v>26/07/2026FK Macva SabacPartizan Belgrade</v>
      </c>
      <c r="AA454" t="str">
        <f>VLOOKUP($Z454,'oddspedia-matches'!$A:$AD,AA$2,0)</f>
        <v>1 - 3</v>
      </c>
      <c r="AB454" t="str">
        <f>VLOOKUP($Z454,'oddspedia-matches'!$A:$AD,AB$2,0)</f>
        <v>Red</v>
      </c>
      <c r="AC454" t="str">
        <f>VLOOKUP($Z454,'oddspedia-matches'!$A:$AD,AC$2,0)</f>
        <v>Red</v>
      </c>
      <c r="AD454" t="str">
        <f>VLOOKUP($Z454,'oddspedia-matches'!$A:$AD,AD$2,0)</f>
        <v>Green</v>
      </c>
      <c r="AE454" t="str">
        <f>VLOOKUP($Z454,'oddspedia-matches'!$A:$AD,AE$2,0)</f>
        <v>Red</v>
      </c>
      <c r="AF454" t="str">
        <f>VLOOKUP($Z454,'oddspedia-matches'!$A:$AD,AF$2,0)</f>
        <v>Green</v>
      </c>
      <c r="AG454" t="str">
        <f>VLOOKUP($Z454,'oddspedia-matches'!$A:$AD,AG$2,0)</f>
        <v>Green</v>
      </c>
      <c r="AH454" t="str">
        <f>VLOOKUP($Z454,'oddspedia-matches'!$A:$AD,AH$2,0)</f>
        <v>Red</v>
      </c>
      <c r="AI454" t="str">
        <f>VLOOKUP($Z454,'oddspedia-matches'!$A:$AD,AI$2,0)</f>
        <v>Red</v>
      </c>
      <c r="AJ454" t="str">
        <f>VLOOKUP($Z454,'oddspedia-matches'!$A:$AD,AJ$2,0)</f>
        <v>Green</v>
      </c>
      <c r="AK454" t="str">
        <f>VLOOKUP($Z454,'oddspedia-matches'!$A:$AD,AK$2,0)</f>
        <v>Green</v>
      </c>
      <c r="AL454" t="str">
        <f>VLOOKUP($Z454,'oddspedia-matches'!$A:$AD,AL$2,0)</f>
        <v>Green</v>
      </c>
      <c r="AM454" t="str">
        <f>VLOOKUP($Z454,'oddspedia-matches'!$A:$AD,AM$2,0)</f>
        <v>Green</v>
      </c>
      <c r="AN454" t="str">
        <f>VLOOKUP($Z454,'oddspedia-matches'!$A:$AD,AN$2,0)</f>
        <v>Red</v>
      </c>
      <c r="AO454" t="str">
        <f>VLOOKUP($Z454,'oddspedia-matches'!$A:$AD,AO$2,0)</f>
        <v>Red</v>
      </c>
      <c r="AP454" t="str">
        <f>VLOOKUP($Z454,'oddspedia-matches'!$A:$AD,AP$2,0)</f>
        <v>Green</v>
      </c>
      <c r="AQ454" t="str">
        <f>VLOOKUP($Z454,'oddspedia-matches'!$A:$AD,AQ$2,0)</f>
        <v>Red</v>
      </c>
    </row>
    <row r="455" spans="2:43" x14ac:dyDescent="0.25">
      <c r="B455" t="s">
        <v>481</v>
      </c>
      <c r="C455" t="s">
        <v>930</v>
      </c>
      <c r="D455" s="25">
        <v>0.67708333333333337</v>
      </c>
      <c r="E455" t="s">
        <v>1160</v>
      </c>
      <c r="F455" t="s">
        <v>262</v>
      </c>
      <c r="H455">
        <v>56.4</v>
      </c>
      <c r="I455">
        <v>24.4</v>
      </c>
      <c r="J455">
        <v>19.2</v>
      </c>
      <c r="K455">
        <v>80.8</v>
      </c>
      <c r="L455">
        <v>43.6</v>
      </c>
      <c r="M455">
        <v>75.599999999999994</v>
      </c>
      <c r="N455">
        <v>47.4</v>
      </c>
      <c r="O455">
        <v>31</v>
      </c>
      <c r="P455">
        <v>21.7</v>
      </c>
      <c r="Q455">
        <v>86.9</v>
      </c>
      <c r="R455">
        <v>92.9</v>
      </c>
      <c r="S455">
        <v>79.3</v>
      </c>
      <c r="T455">
        <v>20.7</v>
      </c>
      <c r="U455">
        <v>26.4</v>
      </c>
      <c r="V455">
        <v>74.7</v>
      </c>
      <c r="W455">
        <v>25.3</v>
      </c>
      <c r="X455" t="str">
        <f>VLOOKUP(E455,'Transform table'!A:B,2,0)</f>
        <v>Fram Reykjavik</v>
      </c>
      <c r="Y455" t="str">
        <f>VLOOKUP(F455,'Transform table'!A:B,2,0)</f>
        <v>Hafnarfjordur</v>
      </c>
      <c r="Z455" t="str">
        <f t="shared" si="7"/>
        <v>26/07/2026Fram ReykjavikHafnarfjordur</v>
      </c>
      <c r="AA455" t="str">
        <f>VLOOKUP($Z455,'oddspedia-matches'!$A:$AD,AA$2,0)</f>
        <v>0 - 0</v>
      </c>
      <c r="AB455" t="str">
        <f>VLOOKUP($Z455,'oddspedia-matches'!$A:$AD,AB$2,0)</f>
        <v>Red</v>
      </c>
      <c r="AC455" t="str">
        <f>VLOOKUP($Z455,'oddspedia-matches'!$A:$AD,AC$2,0)</f>
        <v>Green</v>
      </c>
      <c r="AD455" t="str">
        <f>VLOOKUP($Z455,'oddspedia-matches'!$A:$AD,AD$2,0)</f>
        <v>Red</v>
      </c>
      <c r="AE455" t="str">
        <f>VLOOKUP($Z455,'oddspedia-matches'!$A:$AD,AE$2,0)</f>
        <v>Green</v>
      </c>
      <c r="AF455" t="str">
        <f>VLOOKUP($Z455,'oddspedia-matches'!$A:$AD,AF$2,0)</f>
        <v>Green</v>
      </c>
      <c r="AG455" t="str">
        <f>VLOOKUP($Z455,'oddspedia-matches'!$A:$AD,AG$2,0)</f>
        <v>Red</v>
      </c>
      <c r="AH455" t="str">
        <f>VLOOKUP($Z455,'oddspedia-matches'!$A:$AD,AH$2,0)</f>
        <v>Red</v>
      </c>
      <c r="AI455" t="str">
        <f>VLOOKUP($Z455,'oddspedia-matches'!$A:$AD,AI$2,0)</f>
        <v>Green</v>
      </c>
      <c r="AJ455" t="str">
        <f>VLOOKUP($Z455,'oddspedia-matches'!$A:$AD,AJ$2,0)</f>
        <v>Red</v>
      </c>
      <c r="AK455" t="str">
        <f>VLOOKUP($Z455,'oddspedia-matches'!$A:$AD,AK$2,0)</f>
        <v>Red</v>
      </c>
      <c r="AL455" t="str">
        <f>VLOOKUP($Z455,'oddspedia-matches'!$A:$AD,AL$2,0)</f>
        <v>Red</v>
      </c>
      <c r="AM455" t="str">
        <f>VLOOKUP($Z455,'oddspedia-matches'!$A:$AD,AM$2,0)</f>
        <v>Red</v>
      </c>
      <c r="AN455" t="str">
        <f>VLOOKUP($Z455,'oddspedia-matches'!$A:$AD,AN$2,0)</f>
        <v>Green</v>
      </c>
      <c r="AO455" t="str">
        <f>VLOOKUP($Z455,'oddspedia-matches'!$A:$AD,AO$2,0)</f>
        <v>Green</v>
      </c>
      <c r="AP455" t="str">
        <f>VLOOKUP($Z455,'oddspedia-matches'!$A:$AD,AP$2,0)</f>
        <v>Red</v>
      </c>
      <c r="AQ455" t="str">
        <f>VLOOKUP($Z455,'oddspedia-matches'!$A:$AD,AQ$2,0)</f>
        <v>Green</v>
      </c>
    </row>
    <row r="456" spans="2:43" x14ac:dyDescent="0.25">
      <c r="B456" t="s">
        <v>481</v>
      </c>
      <c r="C456" t="s">
        <v>930</v>
      </c>
      <c r="D456" s="25">
        <v>0.67708333333333337</v>
      </c>
      <c r="E456" t="s">
        <v>264</v>
      </c>
      <c r="F456" t="s">
        <v>1161</v>
      </c>
      <c r="H456">
        <v>45.4</v>
      </c>
      <c r="I456">
        <v>25.1</v>
      </c>
      <c r="J456">
        <v>29.5</v>
      </c>
      <c r="K456">
        <v>70.5</v>
      </c>
      <c r="L456">
        <v>54.6</v>
      </c>
      <c r="M456">
        <v>74.900000000000006</v>
      </c>
      <c r="N456">
        <v>38.4</v>
      </c>
      <c r="O456">
        <v>36.5</v>
      </c>
      <c r="P456">
        <v>25.2</v>
      </c>
      <c r="Q456">
        <v>80</v>
      </c>
      <c r="R456">
        <v>90.8</v>
      </c>
      <c r="S456">
        <v>74.7</v>
      </c>
      <c r="T456">
        <v>25.3</v>
      </c>
      <c r="U456">
        <v>30.5</v>
      </c>
      <c r="V456">
        <v>74.099999999999994</v>
      </c>
      <c r="W456">
        <v>25.9</v>
      </c>
      <c r="X456" t="str">
        <f>VLOOKUP(E456,'Transform table'!A:B,2,0)</f>
        <v>IA Akranes</v>
      </c>
      <c r="Y456" t="str">
        <f>VLOOKUP(F456,'Transform table'!A:B,2,0)</f>
        <v>Stjarnan FC</v>
      </c>
      <c r="Z456" t="str">
        <f t="shared" si="7"/>
        <v>26/07/2026IA AkranesStjarnan FC</v>
      </c>
      <c r="AA456" t="str">
        <f>VLOOKUP($Z456,'oddspedia-matches'!$A:$AD,AA$2,0)</f>
        <v>5 - 1</v>
      </c>
      <c r="AB456" t="str">
        <f>VLOOKUP($Z456,'oddspedia-matches'!$A:$AD,AB$2,0)</f>
        <v>Green</v>
      </c>
      <c r="AC456" t="str">
        <f>VLOOKUP($Z456,'oddspedia-matches'!$A:$AD,AC$2,0)</f>
        <v>Red</v>
      </c>
      <c r="AD456" t="str">
        <f>VLOOKUP($Z456,'oddspedia-matches'!$A:$AD,AD$2,0)</f>
        <v>Red</v>
      </c>
      <c r="AE456" t="str">
        <f>VLOOKUP($Z456,'oddspedia-matches'!$A:$AD,AE$2,0)</f>
        <v>Green</v>
      </c>
      <c r="AF456" t="str">
        <f>VLOOKUP($Z456,'oddspedia-matches'!$A:$AD,AF$2,0)</f>
        <v>Red</v>
      </c>
      <c r="AG456" t="str">
        <f>VLOOKUP($Z456,'oddspedia-matches'!$A:$AD,AG$2,0)</f>
        <v>Green</v>
      </c>
      <c r="AH456" t="str">
        <f>VLOOKUP($Z456,'oddspedia-matches'!$A:$AD,AH$2,0)</f>
        <v>Green</v>
      </c>
      <c r="AI456" t="str">
        <f>VLOOKUP($Z456,'oddspedia-matches'!$A:$AD,AI$2,0)</f>
        <v>Red</v>
      </c>
      <c r="AJ456" t="str">
        <f>VLOOKUP($Z456,'oddspedia-matches'!$A:$AD,AJ$2,0)</f>
        <v>Red</v>
      </c>
      <c r="AK456" t="str">
        <f>VLOOKUP($Z456,'oddspedia-matches'!$A:$AD,AK$2,0)</f>
        <v>Green</v>
      </c>
      <c r="AL456" t="str">
        <f>VLOOKUP($Z456,'oddspedia-matches'!$A:$AD,AL$2,0)</f>
        <v>Green</v>
      </c>
      <c r="AM456" t="str">
        <f>VLOOKUP($Z456,'oddspedia-matches'!$A:$AD,AM$2,0)</f>
        <v>Green</v>
      </c>
      <c r="AN456" t="str">
        <f>VLOOKUP($Z456,'oddspedia-matches'!$A:$AD,AN$2,0)</f>
        <v>Red</v>
      </c>
      <c r="AO456" t="str">
        <f>VLOOKUP($Z456,'oddspedia-matches'!$A:$AD,AO$2,0)</f>
        <v>Red</v>
      </c>
      <c r="AP456" t="str">
        <f>VLOOKUP($Z456,'oddspedia-matches'!$A:$AD,AP$2,0)</f>
        <v>Green</v>
      </c>
      <c r="AQ456" t="str">
        <f>VLOOKUP($Z456,'oddspedia-matches'!$A:$AD,AQ$2,0)</f>
        <v>Red</v>
      </c>
    </row>
    <row r="457" spans="2:43" x14ac:dyDescent="0.25">
      <c r="B457" t="s">
        <v>647</v>
      </c>
      <c r="C457" t="s">
        <v>930</v>
      </c>
      <c r="D457" s="25">
        <v>0.6875</v>
      </c>
      <c r="E457" t="s">
        <v>1162</v>
      </c>
      <c r="F457" t="s">
        <v>323</v>
      </c>
      <c r="H457">
        <v>45.6</v>
      </c>
      <c r="I457">
        <v>34.299999999999997</v>
      </c>
      <c r="J457">
        <v>20</v>
      </c>
      <c r="K457">
        <v>80</v>
      </c>
      <c r="L457">
        <v>54.4</v>
      </c>
      <c r="M457">
        <v>65.7</v>
      </c>
      <c r="N457">
        <v>33.299999999999997</v>
      </c>
      <c r="O457">
        <v>49.4</v>
      </c>
      <c r="P457">
        <v>17.3</v>
      </c>
      <c r="Q457">
        <v>59.6</v>
      </c>
      <c r="R457">
        <v>52.7</v>
      </c>
      <c r="S457">
        <v>24.9</v>
      </c>
      <c r="T457">
        <v>75.099999999999994</v>
      </c>
      <c r="U457">
        <v>79.7</v>
      </c>
      <c r="V457">
        <v>32.299999999999997</v>
      </c>
      <c r="W457">
        <v>67.7</v>
      </c>
      <c r="X457" t="str">
        <f>VLOOKUP(E457,'Transform table'!A:B,2,0)</f>
        <v>Godoy Cruz</v>
      </c>
      <c r="Y457" t="str">
        <f>VLOOKUP(F457,'Transform table'!A:B,2,0)</f>
        <v>Central Norte</v>
      </c>
      <c r="Z457" t="str">
        <f t="shared" si="7"/>
        <v>26/07/2026Godoy CruzCentral Norte</v>
      </c>
      <c r="AA457" t="str">
        <f>VLOOKUP($Z457,'oddspedia-matches'!$A:$AD,AA$2,0)</f>
        <v>2 - 1</v>
      </c>
      <c r="AB457" t="str">
        <f>VLOOKUP($Z457,'oddspedia-matches'!$A:$AD,AB$2,0)</f>
        <v>Green</v>
      </c>
      <c r="AC457" t="str">
        <f>VLOOKUP($Z457,'oddspedia-matches'!$A:$AD,AC$2,0)</f>
        <v>Red</v>
      </c>
      <c r="AD457" t="str">
        <f>VLOOKUP($Z457,'oddspedia-matches'!$A:$AD,AD$2,0)</f>
        <v>Red</v>
      </c>
      <c r="AE457" t="str">
        <f>VLOOKUP($Z457,'oddspedia-matches'!$A:$AD,AE$2,0)</f>
        <v>Green</v>
      </c>
      <c r="AF457" t="str">
        <f>VLOOKUP($Z457,'oddspedia-matches'!$A:$AD,AF$2,0)</f>
        <v>Red</v>
      </c>
      <c r="AG457" t="str">
        <f>VLOOKUP($Z457,'oddspedia-matches'!$A:$AD,AG$2,0)</f>
        <v>Green</v>
      </c>
      <c r="AH457" t="str">
        <f>VLOOKUP($Z457,'oddspedia-matches'!$A:$AD,AH$2,0)</f>
        <v>Green</v>
      </c>
      <c r="AI457" t="str">
        <f>VLOOKUP($Z457,'oddspedia-matches'!$A:$AD,AI$2,0)</f>
        <v>Red</v>
      </c>
      <c r="AJ457" t="str">
        <f>VLOOKUP($Z457,'oddspedia-matches'!$A:$AD,AJ$2,0)</f>
        <v>Red</v>
      </c>
      <c r="AK457" t="str">
        <f>VLOOKUP($Z457,'oddspedia-matches'!$A:$AD,AK$2,0)</f>
        <v>Green</v>
      </c>
      <c r="AL457" t="str">
        <f>VLOOKUP($Z457,'oddspedia-matches'!$A:$AD,AL$2,0)</f>
        <v>Green</v>
      </c>
      <c r="AM457" t="str">
        <f>VLOOKUP($Z457,'oddspedia-matches'!$A:$AD,AM$2,0)</f>
        <v>Green</v>
      </c>
      <c r="AN457" t="str">
        <f>VLOOKUP($Z457,'oddspedia-matches'!$A:$AD,AN$2,0)</f>
        <v>Red</v>
      </c>
      <c r="AO457" t="str">
        <f>VLOOKUP($Z457,'oddspedia-matches'!$A:$AD,AO$2,0)</f>
        <v>Green</v>
      </c>
      <c r="AP457" t="str">
        <f>VLOOKUP($Z457,'oddspedia-matches'!$A:$AD,AP$2,0)</f>
        <v>Green</v>
      </c>
      <c r="AQ457" t="str">
        <f>VLOOKUP($Z457,'oddspedia-matches'!$A:$AD,AQ$2,0)</f>
        <v>Red</v>
      </c>
    </row>
    <row r="458" spans="2:43" x14ac:dyDescent="0.25">
      <c r="B458" t="s">
        <v>685</v>
      </c>
      <c r="C458" t="s">
        <v>930</v>
      </c>
      <c r="D458" s="25">
        <v>0.70833333333333337</v>
      </c>
      <c r="E458" t="s">
        <v>1163</v>
      </c>
      <c r="F458" t="s">
        <v>1164</v>
      </c>
      <c r="H458">
        <v>51.2</v>
      </c>
      <c r="I458">
        <v>31.3</v>
      </c>
      <c r="J458">
        <v>17.399999999999999</v>
      </c>
      <c r="K458">
        <v>82.6</v>
      </c>
      <c r="L458">
        <v>48.8</v>
      </c>
      <c r="M458">
        <v>68.7</v>
      </c>
      <c r="N458">
        <v>32</v>
      </c>
      <c r="O458">
        <v>54.7</v>
      </c>
      <c r="P458">
        <v>13.3</v>
      </c>
      <c r="Q458">
        <v>51.6</v>
      </c>
      <c r="R458">
        <v>57.9</v>
      </c>
      <c r="S458">
        <v>29.7</v>
      </c>
      <c r="T458">
        <v>70.3</v>
      </c>
      <c r="U458">
        <v>76.099999999999994</v>
      </c>
      <c r="V458">
        <v>34.700000000000003</v>
      </c>
      <c r="W458">
        <v>65.3</v>
      </c>
      <c r="X458" t="str">
        <f>VLOOKUP(E458,'Transform table'!A:B,2,0)</f>
        <v>ABC</v>
      </c>
      <c r="Y458" t="str">
        <f>VLOOKUP(F458,'Transform table'!A:B,2,0)</f>
        <v>Luverdense</v>
      </c>
      <c r="Z458" t="str">
        <f t="shared" si="7"/>
        <v>26/07/2026ABCLuverdense</v>
      </c>
      <c r="AA458" t="str">
        <f>VLOOKUP($Z458,'oddspedia-matches'!$A:$AD,AA$2,0)</f>
        <v>4 - 1</v>
      </c>
      <c r="AB458" t="str">
        <f>VLOOKUP($Z458,'oddspedia-matches'!$A:$AD,AB$2,0)</f>
        <v>Green</v>
      </c>
      <c r="AC458" t="str">
        <f>VLOOKUP($Z458,'oddspedia-matches'!$A:$AD,AC$2,0)</f>
        <v>Red</v>
      </c>
      <c r="AD458" t="str">
        <f>VLOOKUP($Z458,'oddspedia-matches'!$A:$AD,AD$2,0)</f>
        <v>Red</v>
      </c>
      <c r="AE458" t="str">
        <f>VLOOKUP($Z458,'oddspedia-matches'!$A:$AD,AE$2,0)</f>
        <v>Green</v>
      </c>
      <c r="AF458" t="str">
        <f>VLOOKUP($Z458,'oddspedia-matches'!$A:$AD,AF$2,0)</f>
        <v>Red</v>
      </c>
      <c r="AG458" t="str">
        <f>VLOOKUP($Z458,'oddspedia-matches'!$A:$AD,AG$2,0)</f>
        <v>Green</v>
      </c>
      <c r="AH458" t="str">
        <f>VLOOKUP($Z458,'oddspedia-matches'!$A:$AD,AH$2,0)</f>
        <v>Green</v>
      </c>
      <c r="AI458" t="str">
        <f>VLOOKUP($Z458,'oddspedia-matches'!$A:$AD,AI$2,0)</f>
        <v>Red</v>
      </c>
      <c r="AJ458" t="str">
        <f>VLOOKUP($Z458,'oddspedia-matches'!$A:$AD,AJ$2,0)</f>
        <v>Red</v>
      </c>
      <c r="AK458" t="str">
        <f>VLOOKUP($Z458,'oddspedia-matches'!$A:$AD,AK$2,0)</f>
        <v>Green</v>
      </c>
      <c r="AL458" t="str">
        <f>VLOOKUP($Z458,'oddspedia-matches'!$A:$AD,AL$2,0)</f>
        <v>Green</v>
      </c>
      <c r="AM458" t="str">
        <f>VLOOKUP($Z458,'oddspedia-matches'!$A:$AD,AM$2,0)</f>
        <v>Green</v>
      </c>
      <c r="AN458" t="str">
        <f>VLOOKUP($Z458,'oddspedia-matches'!$A:$AD,AN$2,0)</f>
        <v>Red</v>
      </c>
      <c r="AO458" t="str">
        <f>VLOOKUP($Z458,'oddspedia-matches'!$A:$AD,AO$2,0)</f>
        <v>Red</v>
      </c>
      <c r="AP458" t="str">
        <f>VLOOKUP($Z458,'oddspedia-matches'!$A:$AD,AP$2,0)</f>
        <v>Green</v>
      </c>
      <c r="AQ458" t="str">
        <f>VLOOKUP($Z458,'oddspedia-matches'!$A:$AD,AQ$2,0)</f>
        <v>Red</v>
      </c>
    </row>
    <row r="459" spans="2:43" x14ac:dyDescent="0.25">
      <c r="B459" t="s">
        <v>685</v>
      </c>
      <c r="C459" t="s">
        <v>930</v>
      </c>
      <c r="D459" s="25">
        <v>0.70833333333333337</v>
      </c>
      <c r="E459" t="s">
        <v>1165</v>
      </c>
      <c r="F459" t="s">
        <v>1166</v>
      </c>
      <c r="H459">
        <v>49</v>
      </c>
      <c r="I459">
        <v>32.299999999999997</v>
      </c>
      <c r="J459">
        <v>18.7</v>
      </c>
      <c r="K459">
        <v>81.3</v>
      </c>
      <c r="L459">
        <v>51</v>
      </c>
      <c r="M459">
        <v>67.7</v>
      </c>
      <c r="N459">
        <v>32</v>
      </c>
      <c r="O459">
        <v>55.4</v>
      </c>
      <c r="P459">
        <v>12.6</v>
      </c>
      <c r="Q459">
        <v>50.6</v>
      </c>
      <c r="R459">
        <v>56.5</v>
      </c>
      <c r="S459">
        <v>28.4</v>
      </c>
      <c r="T459">
        <v>71.599999999999994</v>
      </c>
      <c r="U459">
        <v>77</v>
      </c>
      <c r="V459">
        <v>34.4</v>
      </c>
      <c r="W459">
        <v>65.599999999999994</v>
      </c>
      <c r="X459" t="str">
        <f>VLOOKUP(E459,'Transform table'!A:B,2,0)</f>
        <v>ASA</v>
      </c>
      <c r="Y459" t="str">
        <f>VLOOKUP(F459,'Transform table'!A:B,2,0)</f>
        <v>Cianorte PR</v>
      </c>
      <c r="Z459" t="str">
        <f t="shared" si="7"/>
        <v>26/07/2026ASACianorte PR</v>
      </c>
      <c r="AA459" t="str">
        <f>VLOOKUP($Z459,'oddspedia-matches'!$A:$AD,AA$2,0)</f>
        <v>5 - 1</v>
      </c>
      <c r="AB459" t="str">
        <f>VLOOKUP($Z459,'oddspedia-matches'!$A:$AD,AB$2,0)</f>
        <v>Green</v>
      </c>
      <c r="AC459" t="str">
        <f>VLOOKUP($Z459,'oddspedia-matches'!$A:$AD,AC$2,0)</f>
        <v>Red</v>
      </c>
      <c r="AD459" t="str">
        <f>VLOOKUP($Z459,'oddspedia-matches'!$A:$AD,AD$2,0)</f>
        <v>Red</v>
      </c>
      <c r="AE459" t="str">
        <f>VLOOKUP($Z459,'oddspedia-matches'!$A:$AD,AE$2,0)</f>
        <v>Green</v>
      </c>
      <c r="AF459" t="str">
        <f>VLOOKUP($Z459,'oddspedia-matches'!$A:$AD,AF$2,0)</f>
        <v>Red</v>
      </c>
      <c r="AG459" t="str">
        <f>VLOOKUP($Z459,'oddspedia-matches'!$A:$AD,AG$2,0)</f>
        <v>Green</v>
      </c>
      <c r="AH459" t="str">
        <f>VLOOKUP($Z459,'oddspedia-matches'!$A:$AD,AH$2,0)</f>
        <v>Green</v>
      </c>
      <c r="AI459" t="str">
        <f>VLOOKUP($Z459,'oddspedia-matches'!$A:$AD,AI$2,0)</f>
        <v>Red</v>
      </c>
      <c r="AJ459" t="str">
        <f>VLOOKUP($Z459,'oddspedia-matches'!$A:$AD,AJ$2,0)</f>
        <v>Red</v>
      </c>
      <c r="AK459" t="str">
        <f>VLOOKUP($Z459,'oddspedia-matches'!$A:$AD,AK$2,0)</f>
        <v>Green</v>
      </c>
      <c r="AL459" t="str">
        <f>VLOOKUP($Z459,'oddspedia-matches'!$A:$AD,AL$2,0)</f>
        <v>Green</v>
      </c>
      <c r="AM459" t="str">
        <f>VLOOKUP($Z459,'oddspedia-matches'!$A:$AD,AM$2,0)</f>
        <v>Green</v>
      </c>
      <c r="AN459" t="str">
        <f>VLOOKUP($Z459,'oddspedia-matches'!$A:$AD,AN$2,0)</f>
        <v>Red</v>
      </c>
      <c r="AO459" t="str">
        <f>VLOOKUP($Z459,'oddspedia-matches'!$A:$AD,AO$2,0)</f>
        <v>Red</v>
      </c>
      <c r="AP459" t="str">
        <f>VLOOKUP($Z459,'oddspedia-matches'!$A:$AD,AP$2,0)</f>
        <v>Green</v>
      </c>
      <c r="AQ459" t="str">
        <f>VLOOKUP($Z459,'oddspedia-matches'!$A:$AD,AQ$2,0)</f>
        <v>Red</v>
      </c>
    </row>
    <row r="460" spans="2:43" x14ac:dyDescent="0.25">
      <c r="B460" t="s">
        <v>685</v>
      </c>
      <c r="C460" t="s">
        <v>930</v>
      </c>
      <c r="D460" s="25">
        <v>0.70833333333333337</v>
      </c>
      <c r="E460" t="s">
        <v>1167</v>
      </c>
      <c r="F460" t="s">
        <v>1168</v>
      </c>
      <c r="H460">
        <v>40.700000000000003</v>
      </c>
      <c r="I460">
        <v>32.9</v>
      </c>
      <c r="J460">
        <v>26.5</v>
      </c>
      <c r="K460">
        <v>73.5</v>
      </c>
      <c r="L460">
        <v>59.3</v>
      </c>
      <c r="M460">
        <v>67.099999999999994</v>
      </c>
      <c r="N460">
        <v>24.4</v>
      </c>
      <c r="O460">
        <v>53.1</v>
      </c>
      <c r="P460">
        <v>22.5</v>
      </c>
      <c r="Q460">
        <v>55.4</v>
      </c>
      <c r="R460">
        <v>60.8</v>
      </c>
      <c r="S460">
        <v>32.4</v>
      </c>
      <c r="T460">
        <v>67.599999999999994</v>
      </c>
      <c r="U460">
        <v>72.400000000000006</v>
      </c>
      <c r="V460">
        <v>40.700000000000003</v>
      </c>
      <c r="W460">
        <v>59.3</v>
      </c>
      <c r="X460" t="str">
        <f>VLOOKUP(E460,'Transform table'!A:B,2,0)</f>
        <v>Ferroviario CE</v>
      </c>
      <c r="Y460" t="str">
        <f>VLOOKUP(F460,'Transform table'!A:B,2,0)</f>
        <v>Goiatuba EC</v>
      </c>
      <c r="Z460" t="str">
        <f t="shared" si="7"/>
        <v>26/07/2026Ferroviario CEGoiatuba EC</v>
      </c>
      <c r="AA460" t="str">
        <f>VLOOKUP($Z460,'oddspedia-matches'!$A:$AD,AA$2,0)</f>
        <v>1 - 2</v>
      </c>
      <c r="AB460" t="str">
        <f>VLOOKUP($Z460,'oddspedia-matches'!$A:$AD,AB$2,0)</f>
        <v>Red</v>
      </c>
      <c r="AC460" t="str">
        <f>VLOOKUP($Z460,'oddspedia-matches'!$A:$AD,AC$2,0)</f>
        <v>Red</v>
      </c>
      <c r="AD460" t="str">
        <f>VLOOKUP($Z460,'oddspedia-matches'!$A:$AD,AD$2,0)</f>
        <v>Green</v>
      </c>
      <c r="AE460" t="str">
        <f>VLOOKUP($Z460,'oddspedia-matches'!$A:$AD,AE$2,0)</f>
        <v>Red</v>
      </c>
      <c r="AF460" t="str">
        <f>VLOOKUP($Z460,'oddspedia-matches'!$A:$AD,AF$2,0)</f>
        <v>Green</v>
      </c>
      <c r="AG460" t="str">
        <f>VLOOKUP($Z460,'oddspedia-matches'!$A:$AD,AG$2,0)</f>
        <v>Green</v>
      </c>
      <c r="AH460" t="str">
        <f>VLOOKUP($Z460,'oddspedia-matches'!$A:$AD,AH$2,0)</f>
        <v>Red</v>
      </c>
      <c r="AI460" t="str">
        <f>VLOOKUP($Z460,'oddspedia-matches'!$A:$AD,AI$2,0)</f>
        <v>Green</v>
      </c>
      <c r="AJ460" t="str">
        <f>VLOOKUP($Z460,'oddspedia-matches'!$A:$AD,AJ$2,0)</f>
        <v>Red</v>
      </c>
      <c r="AK460" t="str">
        <f>VLOOKUP($Z460,'oddspedia-matches'!$A:$AD,AK$2,0)</f>
        <v>Red</v>
      </c>
      <c r="AL460" t="str">
        <f>VLOOKUP($Z460,'oddspedia-matches'!$A:$AD,AL$2,0)</f>
        <v>Green</v>
      </c>
      <c r="AM460" t="str">
        <f>VLOOKUP($Z460,'oddspedia-matches'!$A:$AD,AM$2,0)</f>
        <v>Green</v>
      </c>
      <c r="AN460" t="str">
        <f>VLOOKUP($Z460,'oddspedia-matches'!$A:$AD,AN$2,0)</f>
        <v>Red</v>
      </c>
      <c r="AO460" t="str">
        <f>VLOOKUP($Z460,'oddspedia-matches'!$A:$AD,AO$2,0)</f>
        <v>Green</v>
      </c>
      <c r="AP460" t="str">
        <f>VLOOKUP($Z460,'oddspedia-matches'!$A:$AD,AP$2,0)</f>
        <v>Green</v>
      </c>
      <c r="AQ460" t="str">
        <f>VLOOKUP($Z460,'oddspedia-matches'!$A:$AD,AQ$2,0)</f>
        <v>Red</v>
      </c>
    </row>
    <row r="461" spans="2:43" x14ac:dyDescent="0.25">
      <c r="B461" t="s">
        <v>685</v>
      </c>
      <c r="C461" t="s">
        <v>930</v>
      </c>
      <c r="D461" s="25">
        <v>0.70833333333333337</v>
      </c>
      <c r="E461" t="s">
        <v>1169</v>
      </c>
      <c r="F461" t="s">
        <v>1170</v>
      </c>
      <c r="H461">
        <v>45.2</v>
      </c>
      <c r="I461">
        <v>31.2</v>
      </c>
      <c r="J461">
        <v>23.6</v>
      </c>
      <c r="K461">
        <v>76.400000000000006</v>
      </c>
      <c r="L461">
        <v>54.8</v>
      </c>
      <c r="M461">
        <v>68.8</v>
      </c>
      <c r="N461">
        <v>45.7</v>
      </c>
      <c r="O461">
        <v>43.3</v>
      </c>
      <c r="P461">
        <v>11</v>
      </c>
      <c r="Q461">
        <v>65</v>
      </c>
      <c r="R461">
        <v>63.9</v>
      </c>
      <c r="S461">
        <v>35.6</v>
      </c>
      <c r="T461">
        <v>64.400000000000006</v>
      </c>
      <c r="U461">
        <v>69.8</v>
      </c>
      <c r="V461">
        <v>42.4</v>
      </c>
      <c r="W461">
        <v>57.6</v>
      </c>
      <c r="X461" t="str">
        <f>VLOOKUP(E461,'Transform table'!A:B,2,0)</f>
        <v>Treze PB</v>
      </c>
      <c r="Y461" t="str">
        <f>VLOOKUP(F461,'Transform table'!A:B,2,0)</f>
        <v>Sao Jose RS</v>
      </c>
      <c r="Z461" t="str">
        <f t="shared" si="7"/>
        <v>26/07/2026Treze PBSao Jose RS</v>
      </c>
      <c r="AA461" t="str">
        <f>VLOOKUP($Z461,'oddspedia-matches'!$A:$AD,AA$2,0)</f>
        <v>1 - 0</v>
      </c>
      <c r="AB461" t="str">
        <f>VLOOKUP($Z461,'oddspedia-matches'!$A:$AD,AB$2,0)</f>
        <v>Green</v>
      </c>
      <c r="AC461" t="str">
        <f>VLOOKUP($Z461,'oddspedia-matches'!$A:$AD,AC$2,0)</f>
        <v>Red</v>
      </c>
      <c r="AD461" t="str">
        <f>VLOOKUP($Z461,'oddspedia-matches'!$A:$AD,AD$2,0)</f>
        <v>Red</v>
      </c>
      <c r="AE461" t="str">
        <f>VLOOKUP($Z461,'oddspedia-matches'!$A:$AD,AE$2,0)</f>
        <v>Green</v>
      </c>
      <c r="AF461" t="str">
        <f>VLOOKUP($Z461,'oddspedia-matches'!$A:$AD,AF$2,0)</f>
        <v>Red</v>
      </c>
      <c r="AG461" t="str">
        <f>VLOOKUP($Z461,'oddspedia-matches'!$A:$AD,AG$2,0)</f>
        <v>Green</v>
      </c>
      <c r="AH461" t="str">
        <f>VLOOKUP($Z461,'oddspedia-matches'!$A:$AD,AH$2,0)</f>
        <v>Green</v>
      </c>
      <c r="AI461" t="str">
        <f>VLOOKUP($Z461,'oddspedia-matches'!$A:$AD,AI$2,0)</f>
        <v>Red</v>
      </c>
      <c r="AJ461" t="str">
        <f>VLOOKUP($Z461,'oddspedia-matches'!$A:$AD,AJ$2,0)</f>
        <v>Red</v>
      </c>
      <c r="AK461" t="str">
        <f>VLOOKUP($Z461,'oddspedia-matches'!$A:$AD,AK$2,0)</f>
        <v>Green</v>
      </c>
      <c r="AL461" t="str">
        <f>VLOOKUP($Z461,'oddspedia-matches'!$A:$AD,AL$2,0)</f>
        <v>Red</v>
      </c>
      <c r="AM461" t="str">
        <f>VLOOKUP($Z461,'oddspedia-matches'!$A:$AD,AM$2,0)</f>
        <v>Red</v>
      </c>
      <c r="AN461" t="str">
        <f>VLOOKUP($Z461,'oddspedia-matches'!$A:$AD,AN$2,0)</f>
        <v>Green</v>
      </c>
      <c r="AO461" t="str">
        <f>VLOOKUP($Z461,'oddspedia-matches'!$A:$AD,AO$2,0)</f>
        <v>Green</v>
      </c>
      <c r="AP461" t="str">
        <f>VLOOKUP($Z461,'oddspedia-matches'!$A:$AD,AP$2,0)</f>
        <v>Red</v>
      </c>
      <c r="AQ461" t="str">
        <f>VLOOKUP($Z461,'oddspedia-matches'!$A:$AD,AQ$2,0)</f>
        <v>Green</v>
      </c>
    </row>
    <row r="462" spans="2:43" x14ac:dyDescent="0.25">
      <c r="B462" t="s">
        <v>452</v>
      </c>
      <c r="C462" t="s">
        <v>930</v>
      </c>
      <c r="D462" s="25">
        <v>0.70833333333333337</v>
      </c>
      <c r="E462" t="s">
        <v>239</v>
      </c>
      <c r="F462" t="s">
        <v>62</v>
      </c>
      <c r="H462">
        <v>41.3</v>
      </c>
      <c r="I462">
        <v>34.4</v>
      </c>
      <c r="J462">
        <v>24.2</v>
      </c>
      <c r="K462">
        <v>75.8</v>
      </c>
      <c r="L462">
        <v>58.7</v>
      </c>
      <c r="M462">
        <v>65.599999999999994</v>
      </c>
      <c r="N462">
        <v>27.6</v>
      </c>
      <c r="O462">
        <v>56</v>
      </c>
      <c r="P462">
        <v>16.399999999999999</v>
      </c>
      <c r="Q462">
        <v>50.8</v>
      </c>
      <c r="R462">
        <v>55.3</v>
      </c>
      <c r="S462">
        <v>27.2</v>
      </c>
      <c r="T462">
        <v>72.8</v>
      </c>
      <c r="U462">
        <v>77.2</v>
      </c>
      <c r="V462">
        <v>35.799999999999997</v>
      </c>
      <c r="W462">
        <v>64.2</v>
      </c>
      <c r="X462" t="str">
        <f>VLOOKUP(E462,'Transform table'!A:B,2,0)</f>
        <v>Barcelona SC</v>
      </c>
      <c r="Y462" t="str">
        <f>VLOOKUP(F462,'Transform table'!A:B,2,0)</f>
        <v>LDU Quito</v>
      </c>
      <c r="Z462" t="str">
        <f t="shared" si="7"/>
        <v>26/07/2026Barcelona SCLDU Quito</v>
      </c>
      <c r="AA462" t="str">
        <f>VLOOKUP($Z462,'oddspedia-matches'!$A:$AD,AA$2,0)</f>
        <v>0 - 1</v>
      </c>
      <c r="AB462" t="str">
        <f>VLOOKUP($Z462,'oddspedia-matches'!$A:$AD,AB$2,0)</f>
        <v>Red</v>
      </c>
      <c r="AC462" t="str">
        <f>VLOOKUP($Z462,'oddspedia-matches'!$A:$AD,AC$2,0)</f>
        <v>Red</v>
      </c>
      <c r="AD462" t="str">
        <f>VLOOKUP($Z462,'oddspedia-matches'!$A:$AD,AD$2,0)</f>
        <v>Green</v>
      </c>
      <c r="AE462" t="str">
        <f>VLOOKUP($Z462,'oddspedia-matches'!$A:$AD,AE$2,0)</f>
        <v>Red</v>
      </c>
      <c r="AF462" t="str">
        <f>VLOOKUP($Z462,'oddspedia-matches'!$A:$AD,AF$2,0)</f>
        <v>Green</v>
      </c>
      <c r="AG462" t="str">
        <f>VLOOKUP($Z462,'oddspedia-matches'!$A:$AD,AG$2,0)</f>
        <v>Green</v>
      </c>
      <c r="AH462" t="str">
        <f>VLOOKUP($Z462,'oddspedia-matches'!$A:$AD,AH$2,0)</f>
        <v>Red</v>
      </c>
      <c r="AI462" t="str">
        <f>VLOOKUP($Z462,'oddspedia-matches'!$A:$AD,AI$2,0)</f>
        <v>Green</v>
      </c>
      <c r="AJ462" t="str">
        <f>VLOOKUP($Z462,'oddspedia-matches'!$A:$AD,AJ$2,0)</f>
        <v>Red</v>
      </c>
      <c r="AK462" t="str">
        <f>VLOOKUP($Z462,'oddspedia-matches'!$A:$AD,AK$2,0)</f>
        <v>Red</v>
      </c>
      <c r="AL462" t="str">
        <f>VLOOKUP($Z462,'oddspedia-matches'!$A:$AD,AL$2,0)</f>
        <v>Red</v>
      </c>
      <c r="AM462" t="str">
        <f>VLOOKUP($Z462,'oddspedia-matches'!$A:$AD,AM$2,0)</f>
        <v>Red</v>
      </c>
      <c r="AN462" t="str">
        <f>VLOOKUP($Z462,'oddspedia-matches'!$A:$AD,AN$2,0)</f>
        <v>Green</v>
      </c>
      <c r="AO462" t="str">
        <f>VLOOKUP($Z462,'oddspedia-matches'!$A:$AD,AO$2,0)</f>
        <v>Green</v>
      </c>
      <c r="AP462" t="str">
        <f>VLOOKUP($Z462,'oddspedia-matches'!$A:$AD,AP$2,0)</f>
        <v>Red</v>
      </c>
      <c r="AQ462" t="str">
        <f>VLOOKUP($Z462,'oddspedia-matches'!$A:$AD,AQ$2,0)</f>
        <v>Green</v>
      </c>
    </row>
    <row r="463" spans="2:43" x14ac:dyDescent="0.25">
      <c r="B463" t="s">
        <v>452</v>
      </c>
      <c r="C463" t="s">
        <v>930</v>
      </c>
      <c r="D463" s="25">
        <v>0.70833333333333337</v>
      </c>
      <c r="E463" t="s">
        <v>38</v>
      </c>
      <c r="F463" t="s">
        <v>61</v>
      </c>
      <c r="H463">
        <v>46.7</v>
      </c>
      <c r="I463">
        <v>32.6</v>
      </c>
      <c r="J463">
        <v>20.7</v>
      </c>
      <c r="K463">
        <v>79.3</v>
      </c>
      <c r="L463">
        <v>53.3</v>
      </c>
      <c r="M463">
        <v>67.400000000000006</v>
      </c>
      <c r="N463">
        <v>34.200000000000003</v>
      </c>
      <c r="O463">
        <v>53.5</v>
      </c>
      <c r="P463">
        <v>12.3</v>
      </c>
      <c r="Q463">
        <v>52.9</v>
      </c>
      <c r="R463">
        <v>57.7</v>
      </c>
      <c r="S463">
        <v>29.4</v>
      </c>
      <c r="T463">
        <v>70.599999999999994</v>
      </c>
      <c r="U463">
        <v>75.7</v>
      </c>
      <c r="V463">
        <v>36.299999999999997</v>
      </c>
      <c r="W463">
        <v>63.7</v>
      </c>
      <c r="X463" t="str">
        <f>VLOOKUP(E463,'Transform table'!A:B,2,0)</f>
        <v>Tecnico Universitario</v>
      </c>
      <c r="Y463" t="str">
        <f>VLOOKUP(F463,'Transform table'!A:B,2,0)</f>
        <v>Manta FC</v>
      </c>
      <c r="Z463" t="str">
        <f t="shared" si="7"/>
        <v>26/07/2026Tecnico UniversitarioManta FC</v>
      </c>
      <c r="AA463" t="e">
        <f>VLOOKUP($Z463,'oddspedia-matches'!$A:$AD,AA$2,0)</f>
        <v>#N/A</v>
      </c>
      <c r="AB463" t="e">
        <f>VLOOKUP($Z463,'oddspedia-matches'!$A:$AD,AB$2,0)</f>
        <v>#N/A</v>
      </c>
      <c r="AC463" t="e">
        <f>VLOOKUP($Z463,'oddspedia-matches'!$A:$AD,AC$2,0)</f>
        <v>#N/A</v>
      </c>
      <c r="AD463" t="e">
        <f>VLOOKUP($Z463,'oddspedia-matches'!$A:$AD,AD$2,0)</f>
        <v>#N/A</v>
      </c>
      <c r="AE463" t="e">
        <f>VLOOKUP($Z463,'oddspedia-matches'!$A:$AD,AE$2,0)</f>
        <v>#N/A</v>
      </c>
      <c r="AF463" t="e">
        <f>VLOOKUP($Z463,'oddspedia-matches'!$A:$AD,AF$2,0)</f>
        <v>#N/A</v>
      </c>
      <c r="AG463" t="e">
        <f>VLOOKUP($Z463,'oddspedia-matches'!$A:$AD,AG$2,0)</f>
        <v>#N/A</v>
      </c>
      <c r="AH463" t="e">
        <f>VLOOKUP($Z463,'oddspedia-matches'!$A:$AD,AH$2,0)</f>
        <v>#N/A</v>
      </c>
      <c r="AI463" t="e">
        <f>VLOOKUP($Z463,'oddspedia-matches'!$A:$AD,AI$2,0)</f>
        <v>#N/A</v>
      </c>
      <c r="AJ463" t="e">
        <f>VLOOKUP($Z463,'oddspedia-matches'!$A:$AD,AJ$2,0)</f>
        <v>#N/A</v>
      </c>
      <c r="AK463" t="e">
        <f>VLOOKUP($Z463,'oddspedia-matches'!$A:$AD,AK$2,0)</f>
        <v>#N/A</v>
      </c>
      <c r="AL463" t="e">
        <f>VLOOKUP($Z463,'oddspedia-matches'!$A:$AD,AL$2,0)</f>
        <v>#N/A</v>
      </c>
      <c r="AM463" t="e">
        <f>VLOOKUP($Z463,'oddspedia-matches'!$A:$AD,AM$2,0)</f>
        <v>#N/A</v>
      </c>
      <c r="AN463" t="e">
        <f>VLOOKUP($Z463,'oddspedia-matches'!$A:$AD,AN$2,0)</f>
        <v>#N/A</v>
      </c>
      <c r="AO463" t="e">
        <f>VLOOKUP($Z463,'oddspedia-matches'!$A:$AD,AO$2,0)</f>
        <v>#N/A</v>
      </c>
      <c r="AP463" t="e">
        <f>VLOOKUP($Z463,'oddspedia-matches'!$A:$AD,AP$2,0)</f>
        <v>#N/A</v>
      </c>
      <c r="AQ463" t="e">
        <f>VLOOKUP($Z463,'oddspedia-matches'!$A:$AD,AQ$2,0)</f>
        <v>#N/A</v>
      </c>
    </row>
    <row r="464" spans="2:43" x14ac:dyDescent="0.25">
      <c r="B464" t="s">
        <v>466</v>
      </c>
      <c r="C464" t="s">
        <v>930</v>
      </c>
      <c r="D464" s="25">
        <v>0.70833333333333337</v>
      </c>
      <c r="E464" t="s">
        <v>1171</v>
      </c>
      <c r="F464" t="s">
        <v>1172</v>
      </c>
      <c r="H464">
        <v>48.3</v>
      </c>
      <c r="I464">
        <v>26</v>
      </c>
      <c r="J464">
        <v>25.6</v>
      </c>
      <c r="K464">
        <v>74.400000000000006</v>
      </c>
      <c r="L464">
        <v>51.7</v>
      </c>
      <c r="M464">
        <v>74</v>
      </c>
      <c r="N464">
        <v>27.4</v>
      </c>
      <c r="O464">
        <v>45.2</v>
      </c>
      <c r="P464">
        <v>27.4</v>
      </c>
      <c r="Q464">
        <v>67.099999999999994</v>
      </c>
      <c r="R464">
        <v>82.3</v>
      </c>
      <c r="S464">
        <v>59.4</v>
      </c>
      <c r="T464">
        <v>40.6</v>
      </c>
      <c r="U464">
        <v>46.8</v>
      </c>
      <c r="V464">
        <v>61.4</v>
      </c>
      <c r="W464">
        <v>38.6</v>
      </c>
      <c r="X464" t="str">
        <f>VLOOKUP(E464,'Transform table'!A:B,2,0)</f>
        <v>Portland Timbers II</v>
      </c>
      <c r="Y464" t="str">
        <f>VLOOKUP(F464,'Transform table'!A:B,2,0)</f>
        <v>Real Monarchs SLC</v>
      </c>
      <c r="Z464" t="str">
        <f t="shared" si="7"/>
        <v>26/07/2026Portland Timbers IIReal Monarchs SLC</v>
      </c>
      <c r="AA464" t="str">
        <f>VLOOKUP($Z464,'oddspedia-matches'!$A:$AD,AA$2,0)</f>
        <v>1 - 0</v>
      </c>
      <c r="AB464" t="str">
        <f>VLOOKUP($Z464,'oddspedia-matches'!$A:$AD,AB$2,0)</f>
        <v>Green</v>
      </c>
      <c r="AC464" t="str">
        <f>VLOOKUP($Z464,'oddspedia-matches'!$A:$AD,AC$2,0)</f>
        <v>Red</v>
      </c>
      <c r="AD464" t="str">
        <f>VLOOKUP($Z464,'oddspedia-matches'!$A:$AD,AD$2,0)</f>
        <v>Red</v>
      </c>
      <c r="AE464" t="str">
        <f>VLOOKUP($Z464,'oddspedia-matches'!$A:$AD,AE$2,0)</f>
        <v>Green</v>
      </c>
      <c r="AF464" t="str">
        <f>VLOOKUP($Z464,'oddspedia-matches'!$A:$AD,AF$2,0)</f>
        <v>Red</v>
      </c>
      <c r="AG464" t="str">
        <f>VLOOKUP($Z464,'oddspedia-matches'!$A:$AD,AG$2,0)</f>
        <v>Green</v>
      </c>
      <c r="AH464" t="str">
        <f>VLOOKUP($Z464,'oddspedia-matches'!$A:$AD,AH$2,0)</f>
        <v>Red</v>
      </c>
      <c r="AI464" t="str">
        <f>VLOOKUP($Z464,'oddspedia-matches'!$A:$AD,AI$2,0)</f>
        <v>Green</v>
      </c>
      <c r="AJ464" t="str">
        <f>VLOOKUP($Z464,'oddspedia-matches'!$A:$AD,AJ$2,0)</f>
        <v>Red</v>
      </c>
      <c r="AK464" t="str">
        <f>VLOOKUP($Z464,'oddspedia-matches'!$A:$AD,AK$2,0)</f>
        <v>Red</v>
      </c>
      <c r="AL464" t="str">
        <f>VLOOKUP($Z464,'oddspedia-matches'!$A:$AD,AL$2,0)</f>
        <v>Red</v>
      </c>
      <c r="AM464" t="str">
        <f>VLOOKUP($Z464,'oddspedia-matches'!$A:$AD,AM$2,0)</f>
        <v>Red</v>
      </c>
      <c r="AN464" t="str">
        <f>VLOOKUP($Z464,'oddspedia-matches'!$A:$AD,AN$2,0)</f>
        <v>Green</v>
      </c>
      <c r="AO464" t="str">
        <f>VLOOKUP($Z464,'oddspedia-matches'!$A:$AD,AO$2,0)</f>
        <v>Green</v>
      </c>
      <c r="AP464" t="str">
        <f>VLOOKUP($Z464,'oddspedia-matches'!$A:$AD,AP$2,0)</f>
        <v>Red</v>
      </c>
      <c r="AQ464" t="str">
        <f>VLOOKUP($Z464,'oddspedia-matches'!$A:$AD,AQ$2,0)</f>
        <v>Green</v>
      </c>
    </row>
    <row r="465" spans="2:43" x14ac:dyDescent="0.25">
      <c r="B465" t="s">
        <v>470</v>
      </c>
      <c r="C465" t="s">
        <v>930</v>
      </c>
      <c r="D465" s="25">
        <v>0.71875</v>
      </c>
      <c r="E465" t="s">
        <v>1173</v>
      </c>
      <c r="F465" t="s">
        <v>1174</v>
      </c>
      <c r="H465">
        <v>47.8</v>
      </c>
      <c r="I465">
        <v>29.9</v>
      </c>
      <c r="J465">
        <v>22.3</v>
      </c>
      <c r="K465">
        <v>77.7</v>
      </c>
      <c r="L465">
        <v>52.2</v>
      </c>
      <c r="M465">
        <v>70.099999999999994</v>
      </c>
      <c r="N465">
        <v>26</v>
      </c>
      <c r="O465">
        <v>52.5</v>
      </c>
      <c r="P465">
        <v>21.5</v>
      </c>
      <c r="Q465">
        <v>56.1</v>
      </c>
      <c r="R465">
        <v>66.7</v>
      </c>
      <c r="S465">
        <v>38.700000000000003</v>
      </c>
      <c r="T465">
        <v>61.3</v>
      </c>
      <c r="U465">
        <v>67.099999999999994</v>
      </c>
      <c r="V465">
        <v>44.4</v>
      </c>
      <c r="W465">
        <v>55.6</v>
      </c>
      <c r="X465" t="str">
        <f>VLOOKUP(E465,'Transform table'!A:B,2,0)</f>
        <v>Estudiantes de La Plata</v>
      </c>
      <c r="Y465" t="str">
        <f>VLOOKUP(F465,'Transform table'!A:B,2,0)</f>
        <v>Atletico Independiente</v>
      </c>
      <c r="Z465" t="str">
        <f t="shared" si="7"/>
        <v>26/07/2026Estudiantes de La PlataAtletico Independiente</v>
      </c>
      <c r="AA465" t="str">
        <f>VLOOKUP($Z465,'oddspedia-matches'!$A:$AD,AA$2,0)</f>
        <v>0 - 2</v>
      </c>
      <c r="AB465" t="str">
        <f>VLOOKUP($Z465,'oddspedia-matches'!$A:$AD,AB$2,0)</f>
        <v>Red</v>
      </c>
      <c r="AC465" t="str">
        <f>VLOOKUP($Z465,'oddspedia-matches'!$A:$AD,AC$2,0)</f>
        <v>Red</v>
      </c>
      <c r="AD465" t="str">
        <f>VLOOKUP($Z465,'oddspedia-matches'!$A:$AD,AD$2,0)</f>
        <v>Green</v>
      </c>
      <c r="AE465" t="str">
        <f>VLOOKUP($Z465,'oddspedia-matches'!$A:$AD,AE$2,0)</f>
        <v>Red</v>
      </c>
      <c r="AF465" t="str">
        <f>VLOOKUP($Z465,'oddspedia-matches'!$A:$AD,AF$2,0)</f>
        <v>Green</v>
      </c>
      <c r="AG465" t="str">
        <f>VLOOKUP($Z465,'oddspedia-matches'!$A:$AD,AG$2,0)</f>
        <v>Green</v>
      </c>
      <c r="AH465" t="str">
        <f>VLOOKUP($Z465,'oddspedia-matches'!$A:$AD,AH$2,0)</f>
        <v>Red</v>
      </c>
      <c r="AI465" t="str">
        <f>VLOOKUP($Z465,'oddspedia-matches'!$A:$AD,AI$2,0)</f>
        <v>Green</v>
      </c>
      <c r="AJ465" t="str">
        <f>VLOOKUP($Z465,'oddspedia-matches'!$A:$AD,AJ$2,0)</f>
        <v>Red</v>
      </c>
      <c r="AK465" t="str">
        <f>VLOOKUP($Z465,'oddspedia-matches'!$A:$AD,AK$2,0)</f>
        <v>Red</v>
      </c>
      <c r="AL465" t="str">
        <f>VLOOKUP($Z465,'oddspedia-matches'!$A:$AD,AL$2,0)</f>
        <v>Green</v>
      </c>
      <c r="AM465" t="str">
        <f>VLOOKUP($Z465,'oddspedia-matches'!$A:$AD,AM$2,0)</f>
        <v>Red</v>
      </c>
      <c r="AN465" t="str">
        <f>VLOOKUP($Z465,'oddspedia-matches'!$A:$AD,AN$2,0)</f>
        <v>Green</v>
      </c>
      <c r="AO465" t="str">
        <f>VLOOKUP($Z465,'oddspedia-matches'!$A:$AD,AO$2,0)</f>
        <v>Green</v>
      </c>
      <c r="AP465" t="str">
        <f>VLOOKUP($Z465,'oddspedia-matches'!$A:$AD,AP$2,0)</f>
        <v>Red</v>
      </c>
      <c r="AQ465" t="str">
        <f>VLOOKUP($Z465,'oddspedia-matches'!$A:$AD,AQ$2,0)</f>
        <v>Green</v>
      </c>
    </row>
    <row r="466" spans="2:43" x14ac:dyDescent="0.25">
      <c r="B466" t="s">
        <v>482</v>
      </c>
      <c r="C466" t="s">
        <v>930</v>
      </c>
      <c r="D466" s="25">
        <v>0.72916666666666663</v>
      </c>
      <c r="E466" t="s">
        <v>1175</v>
      </c>
      <c r="F466" t="s">
        <v>1176</v>
      </c>
      <c r="H466">
        <v>26.6</v>
      </c>
      <c r="I466">
        <v>32.1</v>
      </c>
      <c r="J466">
        <v>41.2</v>
      </c>
      <c r="K466">
        <v>58.8</v>
      </c>
      <c r="L466">
        <v>73.400000000000006</v>
      </c>
      <c r="M466">
        <v>67.900000000000006</v>
      </c>
      <c r="N466">
        <v>17.5</v>
      </c>
      <c r="O466">
        <v>47.8</v>
      </c>
      <c r="P466">
        <v>34.700000000000003</v>
      </c>
      <c r="Q466">
        <v>62.2</v>
      </c>
      <c r="R466">
        <v>65.3</v>
      </c>
      <c r="S466">
        <v>37.1</v>
      </c>
      <c r="T466">
        <v>62.9</v>
      </c>
      <c r="U466">
        <v>68</v>
      </c>
      <c r="V466">
        <v>44.7</v>
      </c>
      <c r="W466">
        <v>55.3</v>
      </c>
      <c r="X466" t="str">
        <f>VLOOKUP(E466,'Transform table'!A:B,2,0)</f>
        <v>Comerciantes Unidos</v>
      </c>
      <c r="Y466" t="str">
        <f>VLOOKUP(F466,'Transform table'!A:B,2,0)</f>
        <v>Alianza Lima</v>
      </c>
      <c r="Z466" t="str">
        <f t="shared" si="7"/>
        <v>26/07/2026Comerciantes UnidosAlianza Lima</v>
      </c>
      <c r="AA466" t="str">
        <f>VLOOKUP($Z466,'oddspedia-matches'!$A:$AD,AA$2,0)</f>
        <v>2 - 2</v>
      </c>
      <c r="AB466" t="str">
        <f>VLOOKUP($Z466,'oddspedia-matches'!$A:$AD,AB$2,0)</f>
        <v>Red</v>
      </c>
      <c r="AC466" t="str">
        <f>VLOOKUP($Z466,'oddspedia-matches'!$A:$AD,AC$2,0)</f>
        <v>Green</v>
      </c>
      <c r="AD466" t="str">
        <f>VLOOKUP($Z466,'oddspedia-matches'!$A:$AD,AD$2,0)</f>
        <v>Red</v>
      </c>
      <c r="AE466" t="str">
        <f>VLOOKUP($Z466,'oddspedia-matches'!$A:$AD,AE$2,0)</f>
        <v>Green</v>
      </c>
      <c r="AF466" t="str">
        <f>VLOOKUP($Z466,'oddspedia-matches'!$A:$AD,AF$2,0)</f>
        <v>Green</v>
      </c>
      <c r="AG466" t="str">
        <f>VLOOKUP($Z466,'oddspedia-matches'!$A:$AD,AG$2,0)</f>
        <v>Red</v>
      </c>
      <c r="AH466" t="str">
        <f>VLOOKUP($Z466,'oddspedia-matches'!$A:$AD,AH$2,0)</f>
        <v>Red</v>
      </c>
      <c r="AI466" t="str">
        <f>VLOOKUP($Z466,'oddspedia-matches'!$A:$AD,AI$2,0)</f>
        <v>Green</v>
      </c>
      <c r="AJ466" t="str">
        <f>VLOOKUP($Z466,'oddspedia-matches'!$A:$AD,AJ$2,0)</f>
        <v>Red</v>
      </c>
      <c r="AK466" t="str">
        <f>VLOOKUP($Z466,'oddspedia-matches'!$A:$AD,AK$2,0)</f>
        <v>Green</v>
      </c>
      <c r="AL466" t="str">
        <f>VLOOKUP($Z466,'oddspedia-matches'!$A:$AD,AL$2,0)</f>
        <v>Green</v>
      </c>
      <c r="AM466" t="str">
        <f>VLOOKUP($Z466,'oddspedia-matches'!$A:$AD,AM$2,0)</f>
        <v>Green</v>
      </c>
      <c r="AN466" t="str">
        <f>VLOOKUP($Z466,'oddspedia-matches'!$A:$AD,AN$2,0)</f>
        <v>Red</v>
      </c>
      <c r="AO466" t="str">
        <f>VLOOKUP($Z466,'oddspedia-matches'!$A:$AD,AO$2,0)</f>
        <v>Red</v>
      </c>
      <c r="AP466" t="str">
        <f>VLOOKUP($Z466,'oddspedia-matches'!$A:$AD,AP$2,0)</f>
        <v>Green</v>
      </c>
      <c r="AQ466" t="str">
        <f>VLOOKUP($Z466,'oddspedia-matches'!$A:$AD,AQ$2,0)</f>
        <v>Red</v>
      </c>
    </row>
    <row r="467" spans="2:43" x14ac:dyDescent="0.25">
      <c r="B467" t="s">
        <v>452</v>
      </c>
      <c r="C467" t="s">
        <v>930</v>
      </c>
      <c r="D467" s="25">
        <v>0.73958333333333337</v>
      </c>
      <c r="E467" t="s">
        <v>102</v>
      </c>
      <c r="F467" t="s">
        <v>37</v>
      </c>
      <c r="H467">
        <v>25.4</v>
      </c>
      <c r="I467">
        <v>27.7</v>
      </c>
      <c r="J467">
        <v>46.8</v>
      </c>
      <c r="K467">
        <v>53.2</v>
      </c>
      <c r="L467">
        <v>74.599999999999994</v>
      </c>
      <c r="M467">
        <v>72.3</v>
      </c>
      <c r="N467">
        <v>22</v>
      </c>
      <c r="O467">
        <v>42.3</v>
      </c>
      <c r="P467">
        <v>35.700000000000003</v>
      </c>
      <c r="Q467">
        <v>71.3</v>
      </c>
      <c r="R467">
        <v>79.099999999999994</v>
      </c>
      <c r="S467">
        <v>54.5</v>
      </c>
      <c r="T467">
        <v>45.5</v>
      </c>
      <c r="U467">
        <v>51.6</v>
      </c>
      <c r="V467">
        <v>57.8</v>
      </c>
      <c r="W467">
        <v>42.2</v>
      </c>
      <c r="X467" t="str">
        <f>VLOOKUP(E467,'Transform table'!A:B,2,0)</f>
        <v>Orense SC</v>
      </c>
      <c r="Y467" t="str">
        <f>VLOOKUP(F467,'Transform table'!A:B,2,0)</f>
        <v>Independiente del Valle</v>
      </c>
      <c r="Z467" t="str">
        <f t="shared" si="7"/>
        <v>26/07/2026Orense SCIndependiente del Valle</v>
      </c>
      <c r="AA467" t="str">
        <f>VLOOKUP($Z467,'oddspedia-matches'!$A:$AD,AA$2,0)</f>
        <v>2 - 3</v>
      </c>
      <c r="AB467" t="str">
        <f>VLOOKUP($Z467,'oddspedia-matches'!$A:$AD,AB$2,0)</f>
        <v>Red</v>
      </c>
      <c r="AC467" t="str">
        <f>VLOOKUP($Z467,'oddspedia-matches'!$A:$AD,AC$2,0)</f>
        <v>Red</v>
      </c>
      <c r="AD467" t="str">
        <f>VLOOKUP($Z467,'oddspedia-matches'!$A:$AD,AD$2,0)</f>
        <v>Green</v>
      </c>
      <c r="AE467" t="str">
        <f>VLOOKUP($Z467,'oddspedia-matches'!$A:$AD,AE$2,0)</f>
        <v>Red</v>
      </c>
      <c r="AF467" t="str">
        <f>VLOOKUP($Z467,'oddspedia-matches'!$A:$AD,AF$2,0)</f>
        <v>Green</v>
      </c>
      <c r="AG467" t="str">
        <f>VLOOKUP($Z467,'oddspedia-matches'!$A:$AD,AG$2,0)</f>
        <v>Green</v>
      </c>
      <c r="AH467" t="str">
        <f>VLOOKUP($Z467,'oddspedia-matches'!$A:$AD,AH$2,0)</f>
        <v>Red</v>
      </c>
      <c r="AI467" t="str">
        <f>VLOOKUP($Z467,'oddspedia-matches'!$A:$AD,AI$2,0)</f>
        <v>Red</v>
      </c>
      <c r="AJ467" t="str">
        <f>VLOOKUP($Z467,'oddspedia-matches'!$A:$AD,AJ$2,0)</f>
        <v>Green</v>
      </c>
      <c r="AK467" t="str">
        <f>VLOOKUP($Z467,'oddspedia-matches'!$A:$AD,AK$2,0)</f>
        <v>Green</v>
      </c>
      <c r="AL467" t="str">
        <f>VLOOKUP($Z467,'oddspedia-matches'!$A:$AD,AL$2,0)</f>
        <v>Green</v>
      </c>
      <c r="AM467" t="str">
        <f>VLOOKUP($Z467,'oddspedia-matches'!$A:$AD,AM$2,0)</f>
        <v>Green</v>
      </c>
      <c r="AN467" t="str">
        <f>VLOOKUP($Z467,'oddspedia-matches'!$A:$AD,AN$2,0)</f>
        <v>Red</v>
      </c>
      <c r="AO467" t="str">
        <f>VLOOKUP($Z467,'oddspedia-matches'!$A:$AD,AO$2,0)</f>
        <v>Red</v>
      </c>
      <c r="AP467" t="str">
        <f>VLOOKUP($Z467,'oddspedia-matches'!$A:$AD,AP$2,0)</f>
        <v>Green</v>
      </c>
      <c r="AQ467" t="str">
        <f>VLOOKUP($Z467,'oddspedia-matches'!$A:$AD,AQ$2,0)</f>
        <v>Red</v>
      </c>
    </row>
    <row r="468" spans="2:43" x14ac:dyDescent="0.25">
      <c r="B468" t="s">
        <v>647</v>
      </c>
      <c r="C468" t="s">
        <v>930</v>
      </c>
      <c r="D468" s="25">
        <v>0.75</v>
      </c>
      <c r="E468" t="s">
        <v>375</v>
      </c>
      <c r="F468" t="s">
        <v>1177</v>
      </c>
      <c r="H468">
        <v>34.700000000000003</v>
      </c>
      <c r="I468">
        <v>32.5</v>
      </c>
      <c r="J468">
        <v>32.799999999999997</v>
      </c>
      <c r="K468">
        <v>67.2</v>
      </c>
      <c r="L468">
        <v>65.3</v>
      </c>
      <c r="M468">
        <v>67.5</v>
      </c>
      <c r="N468">
        <v>21.8</v>
      </c>
      <c r="O468">
        <v>48.8</v>
      </c>
      <c r="P468">
        <v>29.4</v>
      </c>
      <c r="Q468">
        <v>61.6</v>
      </c>
      <c r="R468">
        <v>64.099999999999994</v>
      </c>
      <c r="S468">
        <v>35.799999999999997</v>
      </c>
      <c r="T468">
        <v>64.2</v>
      </c>
      <c r="U468">
        <v>69</v>
      </c>
      <c r="V468">
        <v>44.3</v>
      </c>
      <c r="W468">
        <v>55.7</v>
      </c>
      <c r="X468" t="str">
        <f>VLOOKUP(E468,'Transform table'!A:B,2,0)</f>
        <v>Gimnasia y Tiro</v>
      </c>
      <c r="Y468" t="str">
        <f>VLOOKUP(F468,'Transform table'!A:B,2,0)</f>
        <v>Deportivo Maipu</v>
      </c>
      <c r="Z468" t="str">
        <f t="shared" si="7"/>
        <v>26/07/2026Gimnasia y TiroDeportivo Maipu</v>
      </c>
      <c r="AA468" t="str">
        <f>VLOOKUP($Z468,'oddspedia-matches'!$A:$AD,AA$2,0)</f>
        <v>1 - 0</v>
      </c>
      <c r="AB468" t="str">
        <f>VLOOKUP($Z468,'oddspedia-matches'!$A:$AD,AB$2,0)</f>
        <v>Green</v>
      </c>
      <c r="AC468" t="str">
        <f>VLOOKUP($Z468,'oddspedia-matches'!$A:$AD,AC$2,0)</f>
        <v>Red</v>
      </c>
      <c r="AD468" t="str">
        <f>VLOOKUP($Z468,'oddspedia-matches'!$A:$AD,AD$2,0)</f>
        <v>Red</v>
      </c>
      <c r="AE468" t="str">
        <f>VLOOKUP($Z468,'oddspedia-matches'!$A:$AD,AE$2,0)</f>
        <v>Green</v>
      </c>
      <c r="AF468" t="str">
        <f>VLOOKUP($Z468,'oddspedia-matches'!$A:$AD,AF$2,0)</f>
        <v>Red</v>
      </c>
      <c r="AG468" t="str">
        <f>VLOOKUP($Z468,'oddspedia-matches'!$A:$AD,AG$2,0)</f>
        <v>Green</v>
      </c>
      <c r="AH468" t="str">
        <f>VLOOKUP($Z468,'oddspedia-matches'!$A:$AD,AH$2,0)</f>
        <v>Red</v>
      </c>
      <c r="AI468" t="str">
        <f>VLOOKUP($Z468,'oddspedia-matches'!$A:$AD,AI$2,0)</f>
        <v>Green</v>
      </c>
      <c r="AJ468" t="str">
        <f>VLOOKUP($Z468,'oddspedia-matches'!$A:$AD,AJ$2,0)</f>
        <v>Red</v>
      </c>
      <c r="AK468" t="str">
        <f>VLOOKUP($Z468,'oddspedia-matches'!$A:$AD,AK$2,0)</f>
        <v>Red</v>
      </c>
      <c r="AL468" t="str">
        <f>VLOOKUP($Z468,'oddspedia-matches'!$A:$AD,AL$2,0)</f>
        <v>Red</v>
      </c>
      <c r="AM468" t="str">
        <f>VLOOKUP($Z468,'oddspedia-matches'!$A:$AD,AM$2,0)</f>
        <v>Red</v>
      </c>
      <c r="AN468" t="str">
        <f>VLOOKUP($Z468,'oddspedia-matches'!$A:$AD,AN$2,0)</f>
        <v>Green</v>
      </c>
      <c r="AO468" t="str">
        <f>VLOOKUP($Z468,'oddspedia-matches'!$A:$AD,AO$2,0)</f>
        <v>Green</v>
      </c>
      <c r="AP468" t="str">
        <f>VLOOKUP($Z468,'oddspedia-matches'!$A:$AD,AP$2,0)</f>
        <v>Red</v>
      </c>
      <c r="AQ468" t="str">
        <f>VLOOKUP($Z468,'oddspedia-matches'!$A:$AD,AQ$2,0)</f>
        <v>Green</v>
      </c>
    </row>
    <row r="469" spans="2:43" x14ac:dyDescent="0.25">
      <c r="B469" t="s">
        <v>484</v>
      </c>
      <c r="C469" t="s">
        <v>930</v>
      </c>
      <c r="D469" s="25">
        <v>0.75</v>
      </c>
      <c r="E469" t="s">
        <v>1178</v>
      </c>
      <c r="F469" t="s">
        <v>1179</v>
      </c>
      <c r="H469">
        <v>23</v>
      </c>
      <c r="I469">
        <v>28.2</v>
      </c>
      <c r="J469">
        <v>48.7</v>
      </c>
      <c r="K469">
        <v>51.3</v>
      </c>
      <c r="L469">
        <v>77</v>
      </c>
      <c r="M469">
        <v>71.8</v>
      </c>
      <c r="N469">
        <v>17.100000000000001</v>
      </c>
      <c r="O469">
        <v>50.9</v>
      </c>
      <c r="P469">
        <v>32</v>
      </c>
      <c r="Q469">
        <v>57.9</v>
      </c>
      <c r="R469">
        <v>76.5</v>
      </c>
      <c r="S469">
        <v>50.9</v>
      </c>
      <c r="T469">
        <v>49.1</v>
      </c>
      <c r="U469">
        <v>55.5</v>
      </c>
      <c r="V469">
        <v>54.2</v>
      </c>
      <c r="W469">
        <v>45.8</v>
      </c>
      <c r="X469" t="str">
        <f>VLOOKUP(E469,'Transform table'!A:B,2,0)</f>
        <v>York 9 FC</v>
      </c>
      <c r="Y469" t="str">
        <f>VLOOKUP(F469,'Transform table'!A:B,2,0)</f>
        <v>Forge FC</v>
      </c>
      <c r="Z469" t="str">
        <f t="shared" si="7"/>
        <v>26/07/2026York 9 FCForge FC</v>
      </c>
      <c r="AA469" t="str">
        <f>VLOOKUP($Z469,'oddspedia-matches'!$A:$AD,AA$2,0)</f>
        <v>1 - 3</v>
      </c>
      <c r="AB469" t="str">
        <f>VLOOKUP($Z469,'oddspedia-matches'!$A:$AD,AB$2,0)</f>
        <v>Red</v>
      </c>
      <c r="AC469" t="str">
        <f>VLOOKUP($Z469,'oddspedia-matches'!$A:$AD,AC$2,0)</f>
        <v>Red</v>
      </c>
      <c r="AD469" t="str">
        <f>VLOOKUP($Z469,'oddspedia-matches'!$A:$AD,AD$2,0)</f>
        <v>Green</v>
      </c>
      <c r="AE469" t="str">
        <f>VLOOKUP($Z469,'oddspedia-matches'!$A:$AD,AE$2,0)</f>
        <v>Red</v>
      </c>
      <c r="AF469" t="str">
        <f>VLOOKUP($Z469,'oddspedia-matches'!$A:$AD,AF$2,0)</f>
        <v>Green</v>
      </c>
      <c r="AG469" t="str">
        <f>VLOOKUP($Z469,'oddspedia-matches'!$A:$AD,AG$2,0)</f>
        <v>Green</v>
      </c>
      <c r="AH469" t="str">
        <f>VLOOKUP($Z469,'oddspedia-matches'!$A:$AD,AH$2,0)</f>
        <v>Red</v>
      </c>
      <c r="AI469" t="str">
        <f>VLOOKUP($Z469,'oddspedia-matches'!$A:$AD,AI$2,0)</f>
        <v>Green</v>
      </c>
      <c r="AJ469" t="str">
        <f>VLOOKUP($Z469,'oddspedia-matches'!$A:$AD,AJ$2,0)</f>
        <v>Red</v>
      </c>
      <c r="AK469" t="str">
        <f>VLOOKUP($Z469,'oddspedia-matches'!$A:$AD,AK$2,0)</f>
        <v>Green</v>
      </c>
      <c r="AL469" t="str">
        <f>VLOOKUP($Z469,'oddspedia-matches'!$A:$AD,AL$2,0)</f>
        <v>Green</v>
      </c>
      <c r="AM469" t="str">
        <f>VLOOKUP($Z469,'oddspedia-matches'!$A:$AD,AM$2,0)</f>
        <v>Green</v>
      </c>
      <c r="AN469" t="str">
        <f>VLOOKUP($Z469,'oddspedia-matches'!$A:$AD,AN$2,0)</f>
        <v>Red</v>
      </c>
      <c r="AO469" t="str">
        <f>VLOOKUP($Z469,'oddspedia-matches'!$A:$AD,AO$2,0)</f>
        <v>Red</v>
      </c>
      <c r="AP469" t="str">
        <f>VLOOKUP($Z469,'oddspedia-matches'!$A:$AD,AP$2,0)</f>
        <v>Green</v>
      </c>
      <c r="AQ469" t="str">
        <f>VLOOKUP($Z469,'oddspedia-matches'!$A:$AD,AQ$2,0)</f>
        <v>Red</v>
      </c>
    </row>
    <row r="470" spans="2:43" x14ac:dyDescent="0.25">
      <c r="B470" t="s">
        <v>483</v>
      </c>
      <c r="C470" t="s">
        <v>930</v>
      </c>
      <c r="D470" s="25">
        <v>0.75</v>
      </c>
      <c r="E470" t="s">
        <v>1180</v>
      </c>
      <c r="F470" t="s">
        <v>1181</v>
      </c>
      <c r="H470">
        <v>28.3</v>
      </c>
      <c r="I470">
        <v>33.200000000000003</v>
      </c>
      <c r="J470">
        <v>38.5</v>
      </c>
      <c r="K470">
        <v>61.5</v>
      </c>
      <c r="L470">
        <v>71.7</v>
      </c>
      <c r="M470">
        <v>66.8</v>
      </c>
      <c r="N470">
        <v>23.2</v>
      </c>
      <c r="O470">
        <v>44.6</v>
      </c>
      <c r="P470">
        <v>32.200000000000003</v>
      </c>
      <c r="Q470">
        <v>67.900000000000006</v>
      </c>
      <c r="R470">
        <v>62.4</v>
      </c>
      <c r="S470">
        <v>34</v>
      </c>
      <c r="T470">
        <v>66</v>
      </c>
      <c r="U470">
        <v>70.8</v>
      </c>
      <c r="V470">
        <v>42.4</v>
      </c>
      <c r="W470">
        <v>57.6</v>
      </c>
      <c r="X470" t="str">
        <f>VLOOKUP(E470,'Transform table'!A:B,2,0)</f>
        <v>Patriotas FC</v>
      </c>
      <c r="Y470" t="str">
        <f>VLOOKUP(F470,'Transform table'!A:B,2,0)</f>
        <v>Internacional FC Palmira</v>
      </c>
      <c r="Z470" t="str">
        <f t="shared" si="7"/>
        <v>26/07/2026Patriotas FCInternacional FC Palmira</v>
      </c>
      <c r="AA470" t="str">
        <f>VLOOKUP($Z470,'oddspedia-matches'!$A:$AD,AA$2,0)</f>
        <v>3 - 1</v>
      </c>
      <c r="AB470" t="str">
        <f>VLOOKUP($Z470,'oddspedia-matches'!$A:$AD,AB$2,0)</f>
        <v>Green</v>
      </c>
      <c r="AC470" t="str">
        <f>VLOOKUP($Z470,'oddspedia-matches'!$A:$AD,AC$2,0)</f>
        <v>Red</v>
      </c>
      <c r="AD470" t="str">
        <f>VLOOKUP($Z470,'oddspedia-matches'!$A:$AD,AD$2,0)</f>
        <v>Red</v>
      </c>
      <c r="AE470" t="str">
        <f>VLOOKUP($Z470,'oddspedia-matches'!$A:$AD,AE$2,0)</f>
        <v>Green</v>
      </c>
      <c r="AF470" t="str">
        <f>VLOOKUP($Z470,'oddspedia-matches'!$A:$AD,AF$2,0)</f>
        <v>Red</v>
      </c>
      <c r="AG470" t="str">
        <f>VLOOKUP($Z470,'oddspedia-matches'!$A:$AD,AG$2,0)</f>
        <v>Green</v>
      </c>
      <c r="AH470" t="str">
        <f>VLOOKUP($Z470,'oddspedia-matches'!$A:$AD,AH$2,0)</f>
        <v>Red</v>
      </c>
      <c r="AI470" t="str">
        <f>VLOOKUP($Z470,'oddspedia-matches'!$A:$AD,AI$2,0)</f>
        <v>Red</v>
      </c>
      <c r="AJ470" t="str">
        <f>VLOOKUP($Z470,'oddspedia-matches'!$A:$AD,AJ$2,0)</f>
        <v>Green</v>
      </c>
      <c r="AK470" t="str">
        <f>VLOOKUP($Z470,'oddspedia-matches'!$A:$AD,AK$2,0)</f>
        <v>Green</v>
      </c>
      <c r="AL470" t="str">
        <f>VLOOKUP($Z470,'oddspedia-matches'!$A:$AD,AL$2,0)</f>
        <v>Green</v>
      </c>
      <c r="AM470" t="str">
        <f>VLOOKUP($Z470,'oddspedia-matches'!$A:$AD,AM$2,0)</f>
        <v>Green</v>
      </c>
      <c r="AN470" t="str">
        <f>VLOOKUP($Z470,'oddspedia-matches'!$A:$AD,AN$2,0)</f>
        <v>Red</v>
      </c>
      <c r="AO470" t="str">
        <f>VLOOKUP($Z470,'oddspedia-matches'!$A:$AD,AO$2,0)</f>
        <v>Red</v>
      </c>
      <c r="AP470" t="str">
        <f>VLOOKUP($Z470,'oddspedia-matches'!$A:$AD,AP$2,0)</f>
        <v>Green</v>
      </c>
      <c r="AQ470" t="str">
        <f>VLOOKUP($Z470,'oddspedia-matches'!$A:$AD,AQ$2,0)</f>
        <v>Red</v>
      </c>
    </row>
    <row r="471" spans="2:43" x14ac:dyDescent="0.25">
      <c r="B471" t="s">
        <v>489</v>
      </c>
      <c r="C471" t="s">
        <v>930</v>
      </c>
      <c r="D471" s="25">
        <v>0.75</v>
      </c>
      <c r="E471" t="s">
        <v>1182</v>
      </c>
      <c r="F471" t="s">
        <v>1183</v>
      </c>
      <c r="H471">
        <v>21.6</v>
      </c>
      <c r="I471">
        <v>30.7</v>
      </c>
      <c r="J471">
        <v>47.7</v>
      </c>
      <c r="K471">
        <v>52.3</v>
      </c>
      <c r="L471">
        <v>78.400000000000006</v>
      </c>
      <c r="M471">
        <v>69.3</v>
      </c>
      <c r="N471">
        <v>12.7</v>
      </c>
      <c r="O471">
        <v>49.8</v>
      </c>
      <c r="P471">
        <v>37.5</v>
      </c>
      <c r="Q471">
        <v>58.2</v>
      </c>
      <c r="R471">
        <v>67.900000000000006</v>
      </c>
      <c r="S471">
        <v>40.1</v>
      </c>
      <c r="T471">
        <v>59.9</v>
      </c>
      <c r="U471">
        <v>65.8</v>
      </c>
      <c r="V471">
        <v>45.4</v>
      </c>
      <c r="W471">
        <v>54.6</v>
      </c>
      <c r="X471" t="str">
        <f>VLOOKUP(E471,'Transform table'!A:B,2,0)</f>
        <v>Herrera FC</v>
      </c>
      <c r="Y471" t="str">
        <f>VLOOKUP(F471,'Transform table'!A:B,2,0)</f>
        <v>Union Cocle</v>
      </c>
      <c r="Z471" t="str">
        <f t="shared" si="7"/>
        <v>26/07/2026Herrera FCUnion Cocle</v>
      </c>
      <c r="AA471" t="str">
        <f>VLOOKUP($Z471,'oddspedia-matches'!$A:$AD,AA$2,0)</f>
        <v>1 - 0</v>
      </c>
      <c r="AB471" t="str">
        <f>VLOOKUP($Z471,'oddspedia-matches'!$A:$AD,AB$2,0)</f>
        <v>Green</v>
      </c>
      <c r="AC471" t="str">
        <f>VLOOKUP($Z471,'oddspedia-matches'!$A:$AD,AC$2,0)</f>
        <v>Red</v>
      </c>
      <c r="AD471" t="str">
        <f>VLOOKUP($Z471,'oddspedia-matches'!$A:$AD,AD$2,0)</f>
        <v>Red</v>
      </c>
      <c r="AE471" t="str">
        <f>VLOOKUP($Z471,'oddspedia-matches'!$A:$AD,AE$2,0)</f>
        <v>Green</v>
      </c>
      <c r="AF471" t="str">
        <f>VLOOKUP($Z471,'oddspedia-matches'!$A:$AD,AF$2,0)</f>
        <v>Red</v>
      </c>
      <c r="AG471" t="str">
        <f>VLOOKUP($Z471,'oddspedia-matches'!$A:$AD,AG$2,0)</f>
        <v>Green</v>
      </c>
      <c r="AH471" t="str">
        <f>VLOOKUP($Z471,'oddspedia-matches'!$A:$AD,AH$2,0)</f>
        <v>Green</v>
      </c>
      <c r="AI471" t="str">
        <f>VLOOKUP($Z471,'oddspedia-matches'!$A:$AD,AI$2,0)</f>
        <v>Red</v>
      </c>
      <c r="AJ471" t="str">
        <f>VLOOKUP($Z471,'oddspedia-matches'!$A:$AD,AJ$2,0)</f>
        <v>Red</v>
      </c>
      <c r="AK471" t="str">
        <f>VLOOKUP($Z471,'oddspedia-matches'!$A:$AD,AK$2,0)</f>
        <v>Green</v>
      </c>
      <c r="AL471" t="str">
        <f>VLOOKUP($Z471,'oddspedia-matches'!$A:$AD,AL$2,0)</f>
        <v>Red</v>
      </c>
      <c r="AM471" t="str">
        <f>VLOOKUP($Z471,'oddspedia-matches'!$A:$AD,AM$2,0)</f>
        <v>Red</v>
      </c>
      <c r="AN471" t="str">
        <f>VLOOKUP($Z471,'oddspedia-matches'!$A:$AD,AN$2,0)</f>
        <v>Green</v>
      </c>
      <c r="AO471" t="str">
        <f>VLOOKUP($Z471,'oddspedia-matches'!$A:$AD,AO$2,0)</f>
        <v>Green</v>
      </c>
      <c r="AP471" t="str">
        <f>VLOOKUP($Z471,'oddspedia-matches'!$A:$AD,AP$2,0)</f>
        <v>Red</v>
      </c>
      <c r="AQ471" t="str">
        <f>VLOOKUP($Z471,'oddspedia-matches'!$A:$AD,AQ$2,0)</f>
        <v>Green</v>
      </c>
    </row>
    <row r="472" spans="2:43" x14ac:dyDescent="0.25">
      <c r="B472" t="s">
        <v>487</v>
      </c>
      <c r="C472" t="s">
        <v>930</v>
      </c>
      <c r="D472" s="25">
        <v>0.75347222222222221</v>
      </c>
      <c r="E472" t="s">
        <v>1184</v>
      </c>
      <c r="F472" t="s">
        <v>421</v>
      </c>
      <c r="H472">
        <v>33.5</v>
      </c>
      <c r="I472">
        <v>30.5</v>
      </c>
      <c r="J472">
        <v>36</v>
      </c>
      <c r="K472">
        <v>64</v>
      </c>
      <c r="L472">
        <v>66.5</v>
      </c>
      <c r="M472">
        <v>69.5</v>
      </c>
      <c r="N472">
        <v>19.7</v>
      </c>
      <c r="O472">
        <v>52.8</v>
      </c>
      <c r="P472">
        <v>27.6</v>
      </c>
      <c r="Q472">
        <v>55.8</v>
      </c>
      <c r="R472">
        <v>71</v>
      </c>
      <c r="S472">
        <v>43.6</v>
      </c>
      <c r="T472">
        <v>56.4</v>
      </c>
      <c r="U472">
        <v>61.6</v>
      </c>
      <c r="V472">
        <v>50.7</v>
      </c>
      <c r="W472">
        <v>49.3</v>
      </c>
      <c r="X472" t="str">
        <f>VLOOKUP(E472,'Transform table'!A:B,2,0)</f>
        <v>Aguilas Pereira</v>
      </c>
      <c r="Y472" t="str">
        <f>VLOOKUP(F472,'Transform table'!A:B,2,0)</f>
        <v>Independiente Santa Fe</v>
      </c>
      <c r="Z472" t="str">
        <f t="shared" si="7"/>
        <v>26/07/2026Aguilas PereiraIndependiente Santa Fe</v>
      </c>
      <c r="AA472" t="str">
        <f>VLOOKUP($Z472,'oddspedia-matches'!$A:$AD,AA$2,0)</f>
        <v>2 - 1</v>
      </c>
      <c r="AB472" t="str">
        <f>VLOOKUP($Z472,'oddspedia-matches'!$A:$AD,AB$2,0)</f>
        <v>Green</v>
      </c>
      <c r="AC472" t="str">
        <f>VLOOKUP($Z472,'oddspedia-matches'!$A:$AD,AC$2,0)</f>
        <v>Red</v>
      </c>
      <c r="AD472" t="str">
        <f>VLOOKUP($Z472,'oddspedia-matches'!$A:$AD,AD$2,0)</f>
        <v>Red</v>
      </c>
      <c r="AE472" t="str">
        <f>VLOOKUP($Z472,'oddspedia-matches'!$A:$AD,AE$2,0)</f>
        <v>Green</v>
      </c>
      <c r="AF472" t="str">
        <f>VLOOKUP($Z472,'oddspedia-matches'!$A:$AD,AF$2,0)</f>
        <v>Red</v>
      </c>
      <c r="AG472" t="str">
        <f>VLOOKUP($Z472,'oddspedia-matches'!$A:$AD,AG$2,0)</f>
        <v>Green</v>
      </c>
      <c r="AH472" t="str">
        <f>VLOOKUP($Z472,'oddspedia-matches'!$A:$AD,AH$2,0)</f>
        <v>Red</v>
      </c>
      <c r="AI472" t="str">
        <f>VLOOKUP($Z472,'oddspedia-matches'!$A:$AD,AI$2,0)</f>
        <v>Green</v>
      </c>
      <c r="AJ472" t="str">
        <f>VLOOKUP($Z472,'oddspedia-matches'!$A:$AD,AJ$2,0)</f>
        <v>Red</v>
      </c>
      <c r="AK472" t="str">
        <f>VLOOKUP($Z472,'oddspedia-matches'!$A:$AD,AK$2,0)</f>
        <v>Red</v>
      </c>
      <c r="AL472" t="str">
        <f>VLOOKUP($Z472,'oddspedia-matches'!$A:$AD,AL$2,0)</f>
        <v>Green</v>
      </c>
      <c r="AM472" t="str">
        <f>VLOOKUP($Z472,'oddspedia-matches'!$A:$AD,AM$2,0)</f>
        <v>Green</v>
      </c>
      <c r="AN472" t="str">
        <f>VLOOKUP($Z472,'oddspedia-matches'!$A:$AD,AN$2,0)</f>
        <v>Red</v>
      </c>
      <c r="AO472" t="str">
        <f>VLOOKUP($Z472,'oddspedia-matches'!$A:$AD,AO$2,0)</f>
        <v>Green</v>
      </c>
      <c r="AP472" t="str">
        <f>VLOOKUP($Z472,'oddspedia-matches'!$A:$AD,AP$2,0)</f>
        <v>Green</v>
      </c>
      <c r="AQ472" t="str">
        <f>VLOOKUP($Z472,'oddspedia-matches'!$A:$AD,AQ$2,0)</f>
        <v>Red</v>
      </c>
    </row>
    <row r="473" spans="2:43" x14ac:dyDescent="0.25">
      <c r="B473" t="s">
        <v>457</v>
      </c>
      <c r="C473" t="s">
        <v>930</v>
      </c>
      <c r="D473" s="25">
        <v>0.76041666666666663</v>
      </c>
      <c r="E473" t="s">
        <v>1185</v>
      </c>
      <c r="F473" t="s">
        <v>237</v>
      </c>
      <c r="H473">
        <v>52.3</v>
      </c>
      <c r="I473">
        <v>26.2</v>
      </c>
      <c r="J473">
        <v>21.5</v>
      </c>
      <c r="K473">
        <v>78.5</v>
      </c>
      <c r="L473">
        <v>47.7</v>
      </c>
      <c r="M473">
        <v>73.8</v>
      </c>
      <c r="N473">
        <v>34.799999999999997</v>
      </c>
      <c r="O473">
        <v>43</v>
      </c>
      <c r="P473">
        <v>22.2</v>
      </c>
      <c r="Q473">
        <v>69.8</v>
      </c>
      <c r="R473">
        <v>78.3</v>
      </c>
      <c r="S473">
        <v>53.5</v>
      </c>
      <c r="T473">
        <v>46.5</v>
      </c>
      <c r="U473">
        <v>53.1</v>
      </c>
      <c r="V473">
        <v>55.3</v>
      </c>
      <c r="W473">
        <v>44.7</v>
      </c>
      <c r="X473" t="str">
        <f>VLOOKUP(E473,'Transform table'!A:B,2,0)</f>
        <v>Club Bolivar</v>
      </c>
      <c r="Y473" t="str">
        <f>VLOOKUP(F473,'Transform table'!A:B,2,0)</f>
        <v>Real Potosi</v>
      </c>
      <c r="Z473" t="str">
        <f t="shared" si="7"/>
        <v>26/07/2026Club BolivarReal Potosi</v>
      </c>
      <c r="AA473" t="str">
        <f>VLOOKUP($Z473,'oddspedia-matches'!$A:$AD,AA$2,0)</f>
        <v>2 - 1</v>
      </c>
      <c r="AB473" t="str">
        <f>VLOOKUP($Z473,'oddspedia-matches'!$A:$AD,AB$2,0)</f>
        <v>Green</v>
      </c>
      <c r="AC473" t="str">
        <f>VLOOKUP($Z473,'oddspedia-matches'!$A:$AD,AC$2,0)</f>
        <v>Red</v>
      </c>
      <c r="AD473" t="str">
        <f>VLOOKUP($Z473,'oddspedia-matches'!$A:$AD,AD$2,0)</f>
        <v>Red</v>
      </c>
      <c r="AE473" t="str">
        <f>VLOOKUP($Z473,'oddspedia-matches'!$A:$AD,AE$2,0)</f>
        <v>Green</v>
      </c>
      <c r="AF473" t="str">
        <f>VLOOKUP($Z473,'oddspedia-matches'!$A:$AD,AF$2,0)</f>
        <v>Red</v>
      </c>
      <c r="AG473" t="str">
        <f>VLOOKUP($Z473,'oddspedia-matches'!$A:$AD,AG$2,0)</f>
        <v>Green</v>
      </c>
      <c r="AH473" t="str">
        <f>VLOOKUP($Z473,'oddspedia-matches'!$A:$AD,AH$2,0)</f>
        <v>Red</v>
      </c>
      <c r="AI473" t="str">
        <f>VLOOKUP($Z473,'oddspedia-matches'!$A:$AD,AI$2,0)</f>
        <v>Green</v>
      </c>
      <c r="AJ473" t="str">
        <f>VLOOKUP($Z473,'oddspedia-matches'!$A:$AD,AJ$2,0)</f>
        <v>Red</v>
      </c>
      <c r="AK473" t="str">
        <f>VLOOKUP($Z473,'oddspedia-matches'!$A:$AD,AK$2,0)</f>
        <v>Green</v>
      </c>
      <c r="AL473" t="str">
        <f>VLOOKUP($Z473,'oddspedia-matches'!$A:$AD,AL$2,0)</f>
        <v>Green</v>
      </c>
      <c r="AM473" t="str">
        <f>VLOOKUP($Z473,'oddspedia-matches'!$A:$AD,AM$2,0)</f>
        <v>Green</v>
      </c>
      <c r="AN473" t="str">
        <f>VLOOKUP($Z473,'oddspedia-matches'!$A:$AD,AN$2,0)</f>
        <v>Red</v>
      </c>
      <c r="AO473" t="str">
        <f>VLOOKUP($Z473,'oddspedia-matches'!$A:$AD,AO$2,0)</f>
        <v>Green</v>
      </c>
      <c r="AP473" t="str">
        <f>VLOOKUP($Z473,'oddspedia-matches'!$A:$AD,AP$2,0)</f>
        <v>Green</v>
      </c>
      <c r="AQ473" t="str">
        <f>VLOOKUP($Z473,'oddspedia-matches'!$A:$AD,AQ$2,0)</f>
        <v>Red</v>
      </c>
    </row>
    <row r="474" spans="2:43" x14ac:dyDescent="0.25">
      <c r="B474" t="s">
        <v>454</v>
      </c>
      <c r="C474" t="s">
        <v>930</v>
      </c>
      <c r="D474" s="25">
        <v>0.77083333333333337</v>
      </c>
      <c r="E474" t="s">
        <v>1186</v>
      </c>
      <c r="F474" t="s">
        <v>39</v>
      </c>
      <c r="H474">
        <v>47.6</v>
      </c>
      <c r="I474">
        <v>27.9</v>
      </c>
      <c r="J474">
        <v>24.5</v>
      </c>
      <c r="K474">
        <v>75.5</v>
      </c>
      <c r="L474">
        <v>52.4</v>
      </c>
      <c r="M474">
        <v>72.099999999999994</v>
      </c>
      <c r="N474">
        <v>36.9</v>
      </c>
      <c r="O474">
        <v>42.3</v>
      </c>
      <c r="P474">
        <v>20.8</v>
      </c>
      <c r="Q474">
        <v>70.400000000000006</v>
      </c>
      <c r="R474">
        <v>74.7</v>
      </c>
      <c r="S474">
        <v>48.5</v>
      </c>
      <c r="T474">
        <v>51.5</v>
      </c>
      <c r="U474">
        <v>57.6</v>
      </c>
      <c r="V474">
        <v>52.7</v>
      </c>
      <c r="W474">
        <v>47.3</v>
      </c>
      <c r="X474" t="str">
        <f>VLOOKUP(E474,'Transform table'!A:B,2,0)</f>
        <v>Red Bull Bragantino</v>
      </c>
      <c r="Y474" t="str">
        <f>VLOOKUP(F474,'Transform table'!A:B,2,0)</f>
        <v>Coritiba PR</v>
      </c>
      <c r="Z474" t="str">
        <f t="shared" si="7"/>
        <v>26/07/2026Red Bull BragantinoCoritiba PR</v>
      </c>
      <c r="AA474" t="str">
        <f>VLOOKUP($Z474,'oddspedia-matches'!$A:$AD,AA$2,0)</f>
        <v>0 - 0</v>
      </c>
      <c r="AB474" t="str">
        <f>VLOOKUP($Z474,'oddspedia-matches'!$A:$AD,AB$2,0)</f>
        <v>Red</v>
      </c>
      <c r="AC474" t="str">
        <f>VLOOKUP($Z474,'oddspedia-matches'!$A:$AD,AC$2,0)</f>
        <v>Green</v>
      </c>
      <c r="AD474" t="str">
        <f>VLOOKUP($Z474,'oddspedia-matches'!$A:$AD,AD$2,0)</f>
        <v>Red</v>
      </c>
      <c r="AE474" t="str">
        <f>VLOOKUP($Z474,'oddspedia-matches'!$A:$AD,AE$2,0)</f>
        <v>Green</v>
      </c>
      <c r="AF474" t="str">
        <f>VLOOKUP($Z474,'oddspedia-matches'!$A:$AD,AF$2,0)</f>
        <v>Green</v>
      </c>
      <c r="AG474" t="str">
        <f>VLOOKUP($Z474,'oddspedia-matches'!$A:$AD,AG$2,0)</f>
        <v>Red</v>
      </c>
      <c r="AH474" t="str">
        <f>VLOOKUP($Z474,'oddspedia-matches'!$A:$AD,AH$2,0)</f>
        <v>Red</v>
      </c>
      <c r="AI474" t="str">
        <f>VLOOKUP($Z474,'oddspedia-matches'!$A:$AD,AI$2,0)</f>
        <v>Green</v>
      </c>
      <c r="AJ474" t="str">
        <f>VLOOKUP($Z474,'oddspedia-matches'!$A:$AD,AJ$2,0)</f>
        <v>Red</v>
      </c>
      <c r="AK474" t="str">
        <f>VLOOKUP($Z474,'oddspedia-matches'!$A:$AD,AK$2,0)</f>
        <v>Red</v>
      </c>
      <c r="AL474" t="str">
        <f>VLOOKUP($Z474,'oddspedia-matches'!$A:$AD,AL$2,0)</f>
        <v>Red</v>
      </c>
      <c r="AM474" t="str">
        <f>VLOOKUP($Z474,'oddspedia-matches'!$A:$AD,AM$2,0)</f>
        <v>Red</v>
      </c>
      <c r="AN474" t="str">
        <f>VLOOKUP($Z474,'oddspedia-matches'!$A:$AD,AN$2,0)</f>
        <v>Green</v>
      </c>
      <c r="AO474" t="str">
        <f>VLOOKUP($Z474,'oddspedia-matches'!$A:$AD,AO$2,0)</f>
        <v>Green</v>
      </c>
      <c r="AP474" t="str">
        <f>VLOOKUP($Z474,'oddspedia-matches'!$A:$AD,AP$2,0)</f>
        <v>Red</v>
      </c>
      <c r="AQ474" t="str">
        <f>VLOOKUP($Z474,'oddspedia-matches'!$A:$AD,AQ$2,0)</f>
        <v>Green</v>
      </c>
    </row>
    <row r="475" spans="2:43" x14ac:dyDescent="0.25">
      <c r="B475" t="s">
        <v>454</v>
      </c>
      <c r="C475" t="s">
        <v>930</v>
      </c>
      <c r="D475" s="25">
        <v>0.77083333333333337</v>
      </c>
      <c r="E475" t="s">
        <v>66</v>
      </c>
      <c r="F475" t="s">
        <v>69</v>
      </c>
      <c r="H475">
        <v>54.6</v>
      </c>
      <c r="I475">
        <v>26.1</v>
      </c>
      <c r="J475">
        <v>19.3</v>
      </c>
      <c r="K475">
        <v>80.7</v>
      </c>
      <c r="L475">
        <v>45.4</v>
      </c>
      <c r="M475">
        <v>73.900000000000006</v>
      </c>
      <c r="N475">
        <v>40.6</v>
      </c>
      <c r="O475">
        <v>45.1</v>
      </c>
      <c r="P475">
        <v>14.4</v>
      </c>
      <c r="Q475">
        <v>64.400000000000006</v>
      </c>
      <c r="R475">
        <v>76.2</v>
      </c>
      <c r="S475">
        <v>50.5</v>
      </c>
      <c r="T475">
        <v>49.5</v>
      </c>
      <c r="U475">
        <v>56.5</v>
      </c>
      <c r="V475">
        <v>51.9</v>
      </c>
      <c r="W475">
        <v>48.1</v>
      </c>
      <c r="X475" t="str">
        <f>VLOOKUP(E475,'Transform table'!A:B,2,0)</f>
        <v>Flamengo RJ</v>
      </c>
      <c r="Y475" t="str">
        <f>VLOOKUP(F475,'Transform table'!A:B,2,0)</f>
        <v>Sao Paulo</v>
      </c>
      <c r="Z475" t="str">
        <f t="shared" si="7"/>
        <v>26/07/2026Flamengo RJSao Paulo</v>
      </c>
      <c r="AA475" t="str">
        <f>VLOOKUP($Z475,'oddspedia-matches'!$A:$AD,AA$2,0)</f>
        <v>1 - 1</v>
      </c>
      <c r="AB475" t="str">
        <f>VLOOKUP($Z475,'oddspedia-matches'!$A:$AD,AB$2,0)</f>
        <v>Red</v>
      </c>
      <c r="AC475" t="str">
        <f>VLOOKUP($Z475,'oddspedia-matches'!$A:$AD,AC$2,0)</f>
        <v>Green</v>
      </c>
      <c r="AD475" t="str">
        <f>VLOOKUP($Z475,'oddspedia-matches'!$A:$AD,AD$2,0)</f>
        <v>Red</v>
      </c>
      <c r="AE475" t="str">
        <f>VLOOKUP($Z475,'oddspedia-matches'!$A:$AD,AE$2,0)</f>
        <v>Green</v>
      </c>
      <c r="AF475" t="str">
        <f>VLOOKUP($Z475,'oddspedia-matches'!$A:$AD,AF$2,0)</f>
        <v>Green</v>
      </c>
      <c r="AG475" t="str">
        <f>VLOOKUP($Z475,'oddspedia-matches'!$A:$AD,AG$2,0)</f>
        <v>Red</v>
      </c>
      <c r="AH475" t="str">
        <f>VLOOKUP($Z475,'oddspedia-matches'!$A:$AD,AH$2,0)</f>
        <v>Red</v>
      </c>
      <c r="AI475" t="str">
        <f>VLOOKUP($Z475,'oddspedia-matches'!$A:$AD,AI$2,0)</f>
        <v>Green</v>
      </c>
      <c r="AJ475" t="str">
        <f>VLOOKUP($Z475,'oddspedia-matches'!$A:$AD,AJ$2,0)</f>
        <v>Red</v>
      </c>
      <c r="AK475" t="str">
        <f>VLOOKUP($Z475,'oddspedia-matches'!$A:$AD,AK$2,0)</f>
        <v>Red</v>
      </c>
      <c r="AL475" t="str">
        <f>VLOOKUP($Z475,'oddspedia-matches'!$A:$AD,AL$2,0)</f>
        <v>Green</v>
      </c>
      <c r="AM475" t="str">
        <f>VLOOKUP($Z475,'oddspedia-matches'!$A:$AD,AM$2,0)</f>
        <v>Red</v>
      </c>
      <c r="AN475" t="str">
        <f>VLOOKUP($Z475,'oddspedia-matches'!$A:$AD,AN$2,0)</f>
        <v>Green</v>
      </c>
      <c r="AO475" t="str">
        <f>VLOOKUP($Z475,'oddspedia-matches'!$A:$AD,AO$2,0)</f>
        <v>Green</v>
      </c>
      <c r="AP475" t="str">
        <f>VLOOKUP($Z475,'oddspedia-matches'!$A:$AD,AP$2,0)</f>
        <v>Green</v>
      </c>
      <c r="AQ475" t="str">
        <f>VLOOKUP($Z475,'oddspedia-matches'!$A:$AD,AQ$2,0)</f>
        <v>Red</v>
      </c>
    </row>
    <row r="476" spans="2:43" x14ac:dyDescent="0.25">
      <c r="B476" t="s">
        <v>454</v>
      </c>
      <c r="C476" t="s">
        <v>930</v>
      </c>
      <c r="D476" s="25">
        <v>0.77083333333333337</v>
      </c>
      <c r="E476" t="s">
        <v>1187</v>
      </c>
      <c r="F476" t="s">
        <v>1188</v>
      </c>
      <c r="H476">
        <v>37.6</v>
      </c>
      <c r="I476">
        <v>29.5</v>
      </c>
      <c r="J476">
        <v>32.9</v>
      </c>
      <c r="K476">
        <v>67.099999999999994</v>
      </c>
      <c r="L476">
        <v>62.4</v>
      </c>
      <c r="M476">
        <v>70.5</v>
      </c>
      <c r="N476">
        <v>23.1</v>
      </c>
      <c r="O476">
        <v>47.7</v>
      </c>
      <c r="P476">
        <v>29.3</v>
      </c>
      <c r="Q476">
        <v>63.4</v>
      </c>
      <c r="R476">
        <v>73.7</v>
      </c>
      <c r="S476">
        <v>47</v>
      </c>
      <c r="T476">
        <v>53</v>
      </c>
      <c r="U476">
        <v>58.4</v>
      </c>
      <c r="V476">
        <v>53.3</v>
      </c>
      <c r="W476">
        <v>46.7</v>
      </c>
      <c r="X476" t="str">
        <f>VLOOKUP(E476,'Transform table'!A:B,2,0)</f>
        <v>Gremio RS</v>
      </c>
      <c r="Y476" t="str">
        <f>VLOOKUP(F476,'Transform table'!A:B,2,0)</f>
        <v>Fluminense</v>
      </c>
      <c r="Z476" t="str">
        <f t="shared" si="7"/>
        <v>26/07/2026Gremio RSFluminense</v>
      </c>
      <c r="AA476" t="str">
        <f>VLOOKUP($Z476,'oddspedia-matches'!$A:$AD,AA$2,0)</f>
        <v>1 - 1</v>
      </c>
      <c r="AB476" t="str">
        <f>VLOOKUP($Z476,'oddspedia-matches'!$A:$AD,AB$2,0)</f>
        <v>Red</v>
      </c>
      <c r="AC476" t="str">
        <f>VLOOKUP($Z476,'oddspedia-matches'!$A:$AD,AC$2,0)</f>
        <v>Green</v>
      </c>
      <c r="AD476" t="str">
        <f>VLOOKUP($Z476,'oddspedia-matches'!$A:$AD,AD$2,0)</f>
        <v>Red</v>
      </c>
      <c r="AE476" t="str">
        <f>VLOOKUP($Z476,'oddspedia-matches'!$A:$AD,AE$2,0)</f>
        <v>Green</v>
      </c>
      <c r="AF476" t="str">
        <f>VLOOKUP($Z476,'oddspedia-matches'!$A:$AD,AF$2,0)</f>
        <v>Green</v>
      </c>
      <c r="AG476" t="str">
        <f>VLOOKUP($Z476,'oddspedia-matches'!$A:$AD,AG$2,0)</f>
        <v>Red</v>
      </c>
      <c r="AH476" t="str">
        <f>VLOOKUP($Z476,'oddspedia-matches'!$A:$AD,AH$2,0)</f>
        <v>Red</v>
      </c>
      <c r="AI476" t="str">
        <f>VLOOKUP($Z476,'oddspedia-matches'!$A:$AD,AI$2,0)</f>
        <v>Green</v>
      </c>
      <c r="AJ476" t="str">
        <f>VLOOKUP($Z476,'oddspedia-matches'!$A:$AD,AJ$2,0)</f>
        <v>Red</v>
      </c>
      <c r="AK476" t="str">
        <f>VLOOKUP($Z476,'oddspedia-matches'!$A:$AD,AK$2,0)</f>
        <v>Red</v>
      </c>
      <c r="AL476" t="str">
        <f>VLOOKUP($Z476,'oddspedia-matches'!$A:$AD,AL$2,0)</f>
        <v>Green</v>
      </c>
      <c r="AM476" t="str">
        <f>VLOOKUP($Z476,'oddspedia-matches'!$A:$AD,AM$2,0)</f>
        <v>Red</v>
      </c>
      <c r="AN476" t="str">
        <f>VLOOKUP($Z476,'oddspedia-matches'!$A:$AD,AN$2,0)</f>
        <v>Green</v>
      </c>
      <c r="AO476" t="str">
        <f>VLOOKUP($Z476,'oddspedia-matches'!$A:$AD,AO$2,0)</f>
        <v>Green</v>
      </c>
      <c r="AP476" t="str">
        <f>VLOOKUP($Z476,'oddspedia-matches'!$A:$AD,AP$2,0)</f>
        <v>Green</v>
      </c>
      <c r="AQ476" t="str">
        <f>VLOOKUP($Z476,'oddspedia-matches'!$A:$AD,AQ$2,0)</f>
        <v>Red</v>
      </c>
    </row>
    <row r="477" spans="2:43" x14ac:dyDescent="0.25">
      <c r="B477" t="s">
        <v>455</v>
      </c>
      <c r="C477" t="s">
        <v>930</v>
      </c>
      <c r="D477" s="25">
        <v>0.77083333333333337</v>
      </c>
      <c r="E477" t="s">
        <v>233</v>
      </c>
      <c r="F477" t="s">
        <v>49</v>
      </c>
      <c r="H477">
        <v>32.9</v>
      </c>
      <c r="I477">
        <v>31</v>
      </c>
      <c r="J477">
        <v>36.1</v>
      </c>
      <c r="K477">
        <v>63.9</v>
      </c>
      <c r="L477">
        <v>67.099999999999994</v>
      </c>
      <c r="M477">
        <v>69</v>
      </c>
      <c r="N477">
        <v>26.8</v>
      </c>
      <c r="O477">
        <v>47.6</v>
      </c>
      <c r="P477">
        <v>25.6</v>
      </c>
      <c r="Q477">
        <v>63.6</v>
      </c>
      <c r="R477">
        <v>69.400000000000006</v>
      </c>
      <c r="S477">
        <v>41.7</v>
      </c>
      <c r="T477">
        <v>58.3</v>
      </c>
      <c r="U477">
        <v>63.4</v>
      </c>
      <c r="V477">
        <v>49.2</v>
      </c>
      <c r="W477">
        <v>50.8</v>
      </c>
      <c r="X477" t="str">
        <f>VLOOKUP(E477,'Transform table'!A:B,2,0)</f>
        <v>America Mineiro</v>
      </c>
      <c r="Y477" t="str">
        <f>VLOOKUP(F477,'Transform table'!A:B,2,0)</f>
        <v>Goias</v>
      </c>
      <c r="Z477" t="str">
        <f t="shared" si="7"/>
        <v>26/07/2026America MineiroGoias</v>
      </c>
      <c r="AA477" t="str">
        <f>VLOOKUP($Z477,'oddspedia-matches'!$A:$AD,AA$2,0)</f>
        <v>1 - 0</v>
      </c>
      <c r="AB477" t="str">
        <f>VLOOKUP($Z477,'oddspedia-matches'!$A:$AD,AB$2,0)</f>
        <v>Green</v>
      </c>
      <c r="AC477" t="str">
        <f>VLOOKUP($Z477,'oddspedia-matches'!$A:$AD,AC$2,0)</f>
        <v>Red</v>
      </c>
      <c r="AD477" t="str">
        <f>VLOOKUP($Z477,'oddspedia-matches'!$A:$AD,AD$2,0)</f>
        <v>Red</v>
      </c>
      <c r="AE477" t="str">
        <f>VLOOKUP($Z477,'oddspedia-matches'!$A:$AD,AE$2,0)</f>
        <v>Green</v>
      </c>
      <c r="AF477" t="str">
        <f>VLOOKUP($Z477,'oddspedia-matches'!$A:$AD,AF$2,0)</f>
        <v>Red</v>
      </c>
      <c r="AG477" t="str">
        <f>VLOOKUP($Z477,'oddspedia-matches'!$A:$AD,AG$2,0)</f>
        <v>Green</v>
      </c>
      <c r="AH477" t="str">
        <f>VLOOKUP($Z477,'oddspedia-matches'!$A:$AD,AH$2,0)</f>
        <v>Red</v>
      </c>
      <c r="AI477" t="str">
        <f>VLOOKUP($Z477,'oddspedia-matches'!$A:$AD,AI$2,0)</f>
        <v>Green</v>
      </c>
      <c r="AJ477" t="str">
        <f>VLOOKUP($Z477,'oddspedia-matches'!$A:$AD,AJ$2,0)</f>
        <v>Red</v>
      </c>
      <c r="AK477" t="str">
        <f>VLOOKUP($Z477,'oddspedia-matches'!$A:$AD,AK$2,0)</f>
        <v>Red</v>
      </c>
      <c r="AL477" t="str">
        <f>VLOOKUP($Z477,'oddspedia-matches'!$A:$AD,AL$2,0)</f>
        <v>Red</v>
      </c>
      <c r="AM477" t="str">
        <f>VLOOKUP($Z477,'oddspedia-matches'!$A:$AD,AM$2,0)</f>
        <v>Red</v>
      </c>
      <c r="AN477" t="str">
        <f>VLOOKUP($Z477,'oddspedia-matches'!$A:$AD,AN$2,0)</f>
        <v>Green</v>
      </c>
      <c r="AO477" t="str">
        <f>VLOOKUP($Z477,'oddspedia-matches'!$A:$AD,AO$2,0)</f>
        <v>Green</v>
      </c>
      <c r="AP477" t="str">
        <f>VLOOKUP($Z477,'oddspedia-matches'!$A:$AD,AP$2,0)</f>
        <v>Red</v>
      </c>
      <c r="AQ477" t="str">
        <f>VLOOKUP($Z477,'oddspedia-matches'!$A:$AD,AQ$2,0)</f>
        <v>Green</v>
      </c>
    </row>
    <row r="478" spans="2:43" x14ac:dyDescent="0.25">
      <c r="B478" t="s">
        <v>455</v>
      </c>
      <c r="C478" t="s">
        <v>930</v>
      </c>
      <c r="D478" s="25">
        <v>0.77083333333333337</v>
      </c>
      <c r="E478" t="s">
        <v>72</v>
      </c>
      <c r="F478" t="s">
        <v>234</v>
      </c>
      <c r="H478">
        <v>37.299999999999997</v>
      </c>
      <c r="I478">
        <v>29.3</v>
      </c>
      <c r="J478">
        <v>33.4</v>
      </c>
      <c r="K478">
        <v>66.599999999999994</v>
      </c>
      <c r="L478">
        <v>62.7</v>
      </c>
      <c r="M478">
        <v>70.7</v>
      </c>
      <c r="N478">
        <v>26</v>
      </c>
      <c r="O478">
        <v>50.1</v>
      </c>
      <c r="P478">
        <v>23.9</v>
      </c>
      <c r="Q478">
        <v>59.7</v>
      </c>
      <c r="R478">
        <v>74.400000000000006</v>
      </c>
      <c r="S478">
        <v>48</v>
      </c>
      <c r="T478">
        <v>52</v>
      </c>
      <c r="U478">
        <v>57.4</v>
      </c>
      <c r="V478">
        <v>54.2</v>
      </c>
      <c r="W478">
        <v>45.8</v>
      </c>
      <c r="X478" t="str">
        <f>VLOOKUP(E478,'Transform table'!A:B,2,0)</f>
        <v>Londrina EC</v>
      </c>
      <c r="Y478" t="str">
        <f>VLOOKUP(F478,'Transform table'!A:B,2,0)</f>
        <v>Novorizontino SP</v>
      </c>
      <c r="Z478" t="str">
        <f t="shared" si="7"/>
        <v>26/07/2026Londrina ECNovorizontino SP</v>
      </c>
      <c r="AA478" t="str">
        <f>VLOOKUP($Z478,'oddspedia-matches'!$A:$AD,AA$2,0)</f>
        <v>1 - 4</v>
      </c>
      <c r="AB478" t="str">
        <f>VLOOKUP($Z478,'oddspedia-matches'!$A:$AD,AB$2,0)</f>
        <v>Red</v>
      </c>
      <c r="AC478" t="str">
        <f>VLOOKUP($Z478,'oddspedia-matches'!$A:$AD,AC$2,0)</f>
        <v>Red</v>
      </c>
      <c r="AD478" t="str">
        <f>VLOOKUP($Z478,'oddspedia-matches'!$A:$AD,AD$2,0)</f>
        <v>Green</v>
      </c>
      <c r="AE478" t="str">
        <f>VLOOKUP($Z478,'oddspedia-matches'!$A:$AD,AE$2,0)</f>
        <v>Red</v>
      </c>
      <c r="AF478" t="str">
        <f>VLOOKUP($Z478,'oddspedia-matches'!$A:$AD,AF$2,0)</f>
        <v>Green</v>
      </c>
      <c r="AG478" t="str">
        <f>VLOOKUP($Z478,'oddspedia-matches'!$A:$AD,AG$2,0)</f>
        <v>Green</v>
      </c>
      <c r="AH478" t="str">
        <f>VLOOKUP($Z478,'oddspedia-matches'!$A:$AD,AH$2,0)</f>
        <v>Red</v>
      </c>
      <c r="AI478" t="str">
        <f>VLOOKUP($Z478,'oddspedia-matches'!$A:$AD,AI$2,0)</f>
        <v>Red</v>
      </c>
      <c r="AJ478" t="str">
        <f>VLOOKUP($Z478,'oddspedia-matches'!$A:$AD,AJ$2,0)</f>
        <v>Green</v>
      </c>
      <c r="AK478" t="str">
        <f>VLOOKUP($Z478,'oddspedia-matches'!$A:$AD,AK$2,0)</f>
        <v>Green</v>
      </c>
      <c r="AL478" t="str">
        <f>VLOOKUP($Z478,'oddspedia-matches'!$A:$AD,AL$2,0)</f>
        <v>Green</v>
      </c>
      <c r="AM478" t="str">
        <f>VLOOKUP($Z478,'oddspedia-matches'!$A:$AD,AM$2,0)</f>
        <v>Green</v>
      </c>
      <c r="AN478" t="str">
        <f>VLOOKUP($Z478,'oddspedia-matches'!$A:$AD,AN$2,0)</f>
        <v>Red</v>
      </c>
      <c r="AO478" t="str">
        <f>VLOOKUP($Z478,'oddspedia-matches'!$A:$AD,AO$2,0)</f>
        <v>Red</v>
      </c>
      <c r="AP478" t="str">
        <f>VLOOKUP($Z478,'oddspedia-matches'!$A:$AD,AP$2,0)</f>
        <v>Green</v>
      </c>
      <c r="AQ478" t="str">
        <f>VLOOKUP($Z478,'oddspedia-matches'!$A:$AD,AQ$2,0)</f>
        <v>Red</v>
      </c>
    </row>
    <row r="479" spans="2:43" x14ac:dyDescent="0.25">
      <c r="B479" t="s">
        <v>728</v>
      </c>
      <c r="C479" t="s">
        <v>930</v>
      </c>
      <c r="D479" s="25">
        <v>0.77083333333333337</v>
      </c>
      <c r="E479" t="s">
        <v>1189</v>
      </c>
      <c r="F479" t="s">
        <v>1190</v>
      </c>
      <c r="H479">
        <v>38.6</v>
      </c>
      <c r="I479">
        <v>32.9</v>
      </c>
      <c r="J479">
        <v>28.5</v>
      </c>
      <c r="K479">
        <v>71.5</v>
      </c>
      <c r="L479">
        <v>61.4</v>
      </c>
      <c r="M479">
        <v>67.099999999999994</v>
      </c>
      <c r="N479">
        <v>27</v>
      </c>
      <c r="O479">
        <v>51.6</v>
      </c>
      <c r="P479">
        <v>21.4</v>
      </c>
      <c r="Q479">
        <v>57.4</v>
      </c>
      <c r="R479">
        <v>61.7</v>
      </c>
      <c r="S479">
        <v>33.299999999999997</v>
      </c>
      <c r="T479">
        <v>66.7</v>
      </c>
      <c r="U479">
        <v>71.400000000000006</v>
      </c>
      <c r="V479">
        <v>41.8</v>
      </c>
      <c r="W479">
        <v>58.2</v>
      </c>
      <c r="X479" t="str">
        <f>VLOOKUP(E479,'Transform table'!A:B,2,0)</f>
        <v>Caxias RS</v>
      </c>
      <c r="Y479" t="str">
        <f>VLOOKUP(F479,'Transform table'!A:B,2,0)</f>
        <v>Botafogo PB</v>
      </c>
      <c r="Z479" t="str">
        <f t="shared" si="7"/>
        <v>26/07/2026Caxias RSBotafogo PB</v>
      </c>
      <c r="AA479" t="str">
        <f>VLOOKUP($Z479,'oddspedia-matches'!$A:$AD,AA$2,0)</f>
        <v>1 - 2</v>
      </c>
      <c r="AB479" t="str">
        <f>VLOOKUP($Z479,'oddspedia-matches'!$A:$AD,AB$2,0)</f>
        <v>Red</v>
      </c>
      <c r="AC479" t="str">
        <f>VLOOKUP($Z479,'oddspedia-matches'!$A:$AD,AC$2,0)</f>
        <v>Red</v>
      </c>
      <c r="AD479" t="str">
        <f>VLOOKUP($Z479,'oddspedia-matches'!$A:$AD,AD$2,0)</f>
        <v>Green</v>
      </c>
      <c r="AE479" t="str">
        <f>VLOOKUP($Z479,'oddspedia-matches'!$A:$AD,AE$2,0)</f>
        <v>Red</v>
      </c>
      <c r="AF479" t="str">
        <f>VLOOKUP($Z479,'oddspedia-matches'!$A:$AD,AF$2,0)</f>
        <v>Green</v>
      </c>
      <c r="AG479" t="str">
        <f>VLOOKUP($Z479,'oddspedia-matches'!$A:$AD,AG$2,0)</f>
        <v>Green</v>
      </c>
      <c r="AH479" t="str">
        <f>VLOOKUP($Z479,'oddspedia-matches'!$A:$AD,AH$2,0)</f>
        <v>Green</v>
      </c>
      <c r="AI479" t="str">
        <f>VLOOKUP($Z479,'oddspedia-matches'!$A:$AD,AI$2,0)</f>
        <v>Red</v>
      </c>
      <c r="AJ479" t="str">
        <f>VLOOKUP($Z479,'oddspedia-matches'!$A:$AD,AJ$2,0)</f>
        <v>Red</v>
      </c>
      <c r="AK479" t="str">
        <f>VLOOKUP($Z479,'oddspedia-matches'!$A:$AD,AK$2,0)</f>
        <v>Green</v>
      </c>
      <c r="AL479" t="str">
        <f>VLOOKUP($Z479,'oddspedia-matches'!$A:$AD,AL$2,0)</f>
        <v>Green</v>
      </c>
      <c r="AM479" t="str">
        <f>VLOOKUP($Z479,'oddspedia-matches'!$A:$AD,AM$2,0)</f>
        <v>Green</v>
      </c>
      <c r="AN479" t="str">
        <f>VLOOKUP($Z479,'oddspedia-matches'!$A:$AD,AN$2,0)</f>
        <v>Red</v>
      </c>
      <c r="AO479" t="str">
        <f>VLOOKUP($Z479,'oddspedia-matches'!$A:$AD,AO$2,0)</f>
        <v>Green</v>
      </c>
      <c r="AP479" t="str">
        <f>VLOOKUP($Z479,'oddspedia-matches'!$A:$AD,AP$2,0)</f>
        <v>Green</v>
      </c>
      <c r="AQ479" t="str">
        <f>VLOOKUP($Z479,'oddspedia-matches'!$A:$AD,AQ$2,0)</f>
        <v>Red</v>
      </c>
    </row>
    <row r="480" spans="2:43" x14ac:dyDescent="0.25">
      <c r="B480" t="s">
        <v>485</v>
      </c>
      <c r="C480" t="s">
        <v>930</v>
      </c>
      <c r="D480" s="25">
        <v>0.77083333333333337</v>
      </c>
      <c r="E480" t="s">
        <v>1191</v>
      </c>
      <c r="F480" t="s">
        <v>1192</v>
      </c>
      <c r="H480">
        <v>30.7</v>
      </c>
      <c r="I480">
        <v>33.1</v>
      </c>
      <c r="J480">
        <v>36.200000000000003</v>
      </c>
      <c r="K480">
        <v>63.8</v>
      </c>
      <c r="L480">
        <v>69.3</v>
      </c>
      <c r="M480">
        <v>66.900000000000006</v>
      </c>
      <c r="N480">
        <v>26.6</v>
      </c>
      <c r="O480">
        <v>47</v>
      </c>
      <c r="P480">
        <v>26.4</v>
      </c>
      <c r="Q480">
        <v>64.400000000000006</v>
      </c>
      <c r="R480">
        <v>62.7</v>
      </c>
      <c r="S480">
        <v>34.4</v>
      </c>
      <c r="T480">
        <v>65.599999999999994</v>
      </c>
      <c r="U480">
        <v>70.3</v>
      </c>
      <c r="V480">
        <v>43</v>
      </c>
      <c r="W480">
        <v>57</v>
      </c>
      <c r="X480" t="str">
        <f>VLOOKUP(E480,'Transform table'!A:B,2,0)</f>
        <v>Audax Italiano</v>
      </c>
      <c r="Y480" t="str">
        <f>VLOOKUP(F480,'Transform table'!A:B,2,0)</f>
        <v>Universidad de Chile</v>
      </c>
      <c r="Z480" t="str">
        <f t="shared" si="7"/>
        <v>26/07/2026Audax ItalianoUniversidad de Chile</v>
      </c>
      <c r="AA480" t="str">
        <f>VLOOKUP($Z480,'oddspedia-matches'!$A:$AD,AA$2,0)</f>
        <v>1 - 2</v>
      </c>
      <c r="AB480" t="str">
        <f>VLOOKUP($Z480,'oddspedia-matches'!$A:$AD,AB$2,0)</f>
        <v>Red</v>
      </c>
      <c r="AC480" t="str">
        <f>VLOOKUP($Z480,'oddspedia-matches'!$A:$AD,AC$2,0)</f>
        <v>Red</v>
      </c>
      <c r="AD480" t="str">
        <f>VLOOKUP($Z480,'oddspedia-matches'!$A:$AD,AD$2,0)</f>
        <v>Green</v>
      </c>
      <c r="AE480" t="str">
        <f>VLOOKUP($Z480,'oddspedia-matches'!$A:$AD,AE$2,0)</f>
        <v>Red</v>
      </c>
      <c r="AF480" t="str">
        <f>VLOOKUP($Z480,'oddspedia-matches'!$A:$AD,AF$2,0)</f>
        <v>Green</v>
      </c>
      <c r="AG480" t="str">
        <f>VLOOKUP($Z480,'oddspedia-matches'!$A:$AD,AG$2,0)</f>
        <v>Green</v>
      </c>
      <c r="AH480" t="str">
        <f>VLOOKUP($Z480,'oddspedia-matches'!$A:$AD,AH$2,0)</f>
        <v>Red</v>
      </c>
      <c r="AI480" t="str">
        <f>VLOOKUP($Z480,'oddspedia-matches'!$A:$AD,AI$2,0)</f>
        <v>Red</v>
      </c>
      <c r="AJ480" t="str">
        <f>VLOOKUP($Z480,'oddspedia-matches'!$A:$AD,AJ$2,0)</f>
        <v>Green</v>
      </c>
      <c r="AK480" t="str">
        <f>VLOOKUP($Z480,'oddspedia-matches'!$A:$AD,AK$2,0)</f>
        <v>Green</v>
      </c>
      <c r="AL480" t="str">
        <f>VLOOKUP($Z480,'oddspedia-matches'!$A:$AD,AL$2,0)</f>
        <v>Green</v>
      </c>
      <c r="AM480" t="str">
        <f>VLOOKUP($Z480,'oddspedia-matches'!$A:$AD,AM$2,0)</f>
        <v>Green</v>
      </c>
      <c r="AN480" t="str">
        <f>VLOOKUP($Z480,'oddspedia-matches'!$A:$AD,AN$2,0)</f>
        <v>Red</v>
      </c>
      <c r="AO480" t="str">
        <f>VLOOKUP($Z480,'oddspedia-matches'!$A:$AD,AO$2,0)</f>
        <v>Green</v>
      </c>
      <c r="AP480" t="str">
        <f>VLOOKUP($Z480,'oddspedia-matches'!$A:$AD,AP$2,0)</f>
        <v>Green</v>
      </c>
      <c r="AQ480" t="str">
        <f>VLOOKUP($Z480,'oddspedia-matches'!$A:$AD,AQ$2,0)</f>
        <v>Red</v>
      </c>
    </row>
    <row r="481" spans="2:43" x14ac:dyDescent="0.25">
      <c r="B481" t="s">
        <v>488</v>
      </c>
      <c r="C481" t="s">
        <v>930</v>
      </c>
      <c r="D481" s="25">
        <v>0.77083333333333337</v>
      </c>
      <c r="E481" t="s">
        <v>1193</v>
      </c>
      <c r="F481" t="s">
        <v>1194</v>
      </c>
      <c r="H481">
        <v>52.1</v>
      </c>
      <c r="I481">
        <v>26.6</v>
      </c>
      <c r="J481">
        <v>21.3</v>
      </c>
      <c r="K481">
        <v>78.7</v>
      </c>
      <c r="L481">
        <v>47.9</v>
      </c>
      <c r="M481">
        <v>73.400000000000006</v>
      </c>
      <c r="N481">
        <v>36.700000000000003</v>
      </c>
      <c r="O481">
        <v>45.1</v>
      </c>
      <c r="P481">
        <v>18.3</v>
      </c>
      <c r="Q481">
        <v>65.8</v>
      </c>
      <c r="R481">
        <v>76.599999999999994</v>
      </c>
      <c r="S481">
        <v>51</v>
      </c>
      <c r="T481">
        <v>49</v>
      </c>
      <c r="U481">
        <v>55.6</v>
      </c>
      <c r="V481">
        <v>53.4</v>
      </c>
      <c r="W481">
        <v>46.6</v>
      </c>
      <c r="X481" t="str">
        <f>VLOOKUP(E481,'Transform table'!A:B,2,0)</f>
        <v>San Marcos De Arica</v>
      </c>
      <c r="Y481" t="str">
        <f>VLOOKUP(F481,'Transform table'!A:B,2,0)</f>
        <v>CD Magallanes</v>
      </c>
      <c r="Z481" t="str">
        <f t="shared" si="7"/>
        <v>26/07/2026San Marcos De AricaCD Magallanes</v>
      </c>
      <c r="AA481" t="str">
        <f>VLOOKUP($Z481,'oddspedia-matches'!$A:$AD,AA$2,0)</f>
        <v>2 - 0</v>
      </c>
      <c r="AB481" t="str">
        <f>VLOOKUP($Z481,'oddspedia-matches'!$A:$AD,AB$2,0)</f>
        <v>Green</v>
      </c>
      <c r="AC481" t="str">
        <f>VLOOKUP($Z481,'oddspedia-matches'!$A:$AD,AC$2,0)</f>
        <v>Red</v>
      </c>
      <c r="AD481" t="str">
        <f>VLOOKUP($Z481,'oddspedia-matches'!$A:$AD,AD$2,0)</f>
        <v>Red</v>
      </c>
      <c r="AE481" t="str">
        <f>VLOOKUP($Z481,'oddspedia-matches'!$A:$AD,AE$2,0)</f>
        <v>Green</v>
      </c>
      <c r="AF481" t="str">
        <f>VLOOKUP($Z481,'oddspedia-matches'!$A:$AD,AF$2,0)</f>
        <v>Red</v>
      </c>
      <c r="AG481" t="str">
        <f>VLOOKUP($Z481,'oddspedia-matches'!$A:$AD,AG$2,0)</f>
        <v>Green</v>
      </c>
      <c r="AH481" t="str">
        <f>VLOOKUP($Z481,'oddspedia-matches'!$A:$AD,AH$2,0)</f>
        <v>Green</v>
      </c>
      <c r="AI481" t="str">
        <f>VLOOKUP($Z481,'oddspedia-matches'!$A:$AD,AI$2,0)</f>
        <v>Red</v>
      </c>
      <c r="AJ481" t="str">
        <f>VLOOKUP($Z481,'oddspedia-matches'!$A:$AD,AJ$2,0)</f>
        <v>Red</v>
      </c>
      <c r="AK481" t="str">
        <f>VLOOKUP($Z481,'oddspedia-matches'!$A:$AD,AK$2,0)</f>
        <v>Green</v>
      </c>
      <c r="AL481" t="str">
        <f>VLOOKUP($Z481,'oddspedia-matches'!$A:$AD,AL$2,0)</f>
        <v>Green</v>
      </c>
      <c r="AM481" t="str">
        <f>VLOOKUP($Z481,'oddspedia-matches'!$A:$AD,AM$2,0)</f>
        <v>Red</v>
      </c>
      <c r="AN481" t="str">
        <f>VLOOKUP($Z481,'oddspedia-matches'!$A:$AD,AN$2,0)</f>
        <v>Green</v>
      </c>
      <c r="AO481" t="str">
        <f>VLOOKUP($Z481,'oddspedia-matches'!$A:$AD,AO$2,0)</f>
        <v>Green</v>
      </c>
      <c r="AP481" t="str">
        <f>VLOOKUP($Z481,'oddspedia-matches'!$A:$AD,AP$2,0)</f>
        <v>Red</v>
      </c>
      <c r="AQ481" t="str">
        <f>VLOOKUP($Z481,'oddspedia-matches'!$A:$AD,AQ$2,0)</f>
        <v>Green</v>
      </c>
    </row>
    <row r="482" spans="2:43" x14ac:dyDescent="0.25">
      <c r="B482" t="s">
        <v>479</v>
      </c>
      <c r="C482" t="s">
        <v>930</v>
      </c>
      <c r="D482" s="25">
        <v>0.77083333333333337</v>
      </c>
      <c r="E482" t="s">
        <v>1195</v>
      </c>
      <c r="F482" t="s">
        <v>1196</v>
      </c>
      <c r="H482">
        <v>50.9</v>
      </c>
      <c r="I482">
        <v>27.8</v>
      </c>
      <c r="J482">
        <v>21.3</v>
      </c>
      <c r="K482">
        <v>78.7</v>
      </c>
      <c r="L482">
        <v>49.1</v>
      </c>
      <c r="M482">
        <v>72.2</v>
      </c>
      <c r="N482">
        <v>36</v>
      </c>
      <c r="O482">
        <v>43.3</v>
      </c>
      <c r="P482">
        <v>20.7</v>
      </c>
      <c r="Q482">
        <v>69</v>
      </c>
      <c r="R482">
        <v>72.400000000000006</v>
      </c>
      <c r="S482">
        <v>45.5</v>
      </c>
      <c r="T482">
        <v>54.5</v>
      </c>
      <c r="U482">
        <v>60.9</v>
      </c>
      <c r="V482">
        <v>49.1</v>
      </c>
      <c r="W482">
        <v>50.9</v>
      </c>
      <c r="X482" t="str">
        <f>VLOOKUP(E482,'Transform table'!A:B,2,0)</f>
        <v>Guarani Asuncion</v>
      </c>
      <c r="Y482" t="str">
        <f>VLOOKUP(F482,'Transform table'!A:B,2,0)</f>
        <v>Sportivo Luqueno</v>
      </c>
      <c r="Z482" t="str">
        <f t="shared" si="7"/>
        <v>26/07/2026Guarani AsuncionSportivo Luqueno</v>
      </c>
      <c r="AA482" t="str">
        <f>VLOOKUP($Z482,'oddspedia-matches'!$A:$AD,AA$2,0)</f>
        <v>1 - 2</v>
      </c>
      <c r="AB482" t="str">
        <f>VLOOKUP($Z482,'oddspedia-matches'!$A:$AD,AB$2,0)</f>
        <v>Red</v>
      </c>
      <c r="AC482" t="str">
        <f>VLOOKUP($Z482,'oddspedia-matches'!$A:$AD,AC$2,0)</f>
        <v>Red</v>
      </c>
      <c r="AD482" t="str">
        <f>VLOOKUP($Z482,'oddspedia-matches'!$A:$AD,AD$2,0)</f>
        <v>Green</v>
      </c>
      <c r="AE482" t="str">
        <f>VLOOKUP($Z482,'oddspedia-matches'!$A:$AD,AE$2,0)</f>
        <v>Red</v>
      </c>
      <c r="AF482" t="str">
        <f>VLOOKUP($Z482,'oddspedia-matches'!$A:$AD,AF$2,0)</f>
        <v>Green</v>
      </c>
      <c r="AG482" t="str">
        <f>VLOOKUP($Z482,'oddspedia-matches'!$A:$AD,AG$2,0)</f>
        <v>Green</v>
      </c>
      <c r="AH482" t="str">
        <f>VLOOKUP($Z482,'oddspedia-matches'!$A:$AD,AH$2,0)</f>
        <v>Red</v>
      </c>
      <c r="AI482" t="str">
        <f>VLOOKUP($Z482,'oddspedia-matches'!$A:$AD,AI$2,0)</f>
        <v>Green</v>
      </c>
      <c r="AJ482" t="str">
        <f>VLOOKUP($Z482,'oddspedia-matches'!$A:$AD,AJ$2,0)</f>
        <v>Red</v>
      </c>
      <c r="AK482" t="str">
        <f>VLOOKUP($Z482,'oddspedia-matches'!$A:$AD,AK$2,0)</f>
        <v>Red</v>
      </c>
      <c r="AL482" t="str">
        <f>VLOOKUP($Z482,'oddspedia-matches'!$A:$AD,AL$2,0)</f>
        <v>Green</v>
      </c>
      <c r="AM482" t="str">
        <f>VLOOKUP($Z482,'oddspedia-matches'!$A:$AD,AM$2,0)</f>
        <v>Green</v>
      </c>
      <c r="AN482" t="str">
        <f>VLOOKUP($Z482,'oddspedia-matches'!$A:$AD,AN$2,0)</f>
        <v>Red</v>
      </c>
      <c r="AO482" t="str">
        <f>VLOOKUP($Z482,'oddspedia-matches'!$A:$AD,AO$2,0)</f>
        <v>Green</v>
      </c>
      <c r="AP482" t="str">
        <f>VLOOKUP($Z482,'oddspedia-matches'!$A:$AD,AP$2,0)</f>
        <v>Green</v>
      </c>
      <c r="AQ482" t="str">
        <f>VLOOKUP($Z482,'oddspedia-matches'!$A:$AD,AQ$2,0)</f>
        <v>Red</v>
      </c>
    </row>
    <row r="483" spans="2:43" x14ac:dyDescent="0.25">
      <c r="B483" t="s">
        <v>483</v>
      </c>
      <c r="C483" t="s">
        <v>930</v>
      </c>
      <c r="D483" s="25">
        <v>0.79166666666666663</v>
      </c>
      <c r="E483" t="s">
        <v>1197</v>
      </c>
      <c r="F483" t="s">
        <v>1198</v>
      </c>
      <c r="H483">
        <v>39.4</v>
      </c>
      <c r="I483">
        <v>31.5</v>
      </c>
      <c r="J483">
        <v>29.1</v>
      </c>
      <c r="K483">
        <v>70.900000000000006</v>
      </c>
      <c r="L483">
        <v>60.6</v>
      </c>
      <c r="M483">
        <v>68.5</v>
      </c>
      <c r="N483">
        <v>25.8</v>
      </c>
      <c r="O483">
        <v>53.2</v>
      </c>
      <c r="P483">
        <v>21</v>
      </c>
      <c r="Q483">
        <v>55.1</v>
      </c>
      <c r="R483">
        <v>66.099999999999994</v>
      </c>
      <c r="S483">
        <v>38</v>
      </c>
      <c r="T483">
        <v>62</v>
      </c>
      <c r="U483">
        <v>67.099999999999994</v>
      </c>
      <c r="V483">
        <v>45.7</v>
      </c>
      <c r="W483">
        <v>54.3</v>
      </c>
      <c r="X483" t="str">
        <f>VLOOKUP(E483,'Transform table'!A:B,2,0)</f>
        <v>Orsomarso</v>
      </c>
      <c r="Y483" t="str">
        <f>VLOOKUP(F483,'Transform table'!A:B,2,0)</f>
        <v>Barranquilla</v>
      </c>
      <c r="Z483" t="str">
        <f t="shared" si="7"/>
        <v>26/07/2026OrsomarsoBarranquilla</v>
      </c>
      <c r="AA483" t="str">
        <f>VLOOKUP($Z483,'oddspedia-matches'!$A:$AD,AA$2,0)</f>
        <v>1 - 0</v>
      </c>
      <c r="AB483" t="str">
        <f>VLOOKUP($Z483,'oddspedia-matches'!$A:$AD,AB$2,0)</f>
        <v>Green</v>
      </c>
      <c r="AC483" t="str">
        <f>VLOOKUP($Z483,'oddspedia-matches'!$A:$AD,AC$2,0)</f>
        <v>Red</v>
      </c>
      <c r="AD483" t="str">
        <f>VLOOKUP($Z483,'oddspedia-matches'!$A:$AD,AD$2,0)</f>
        <v>Red</v>
      </c>
      <c r="AE483" t="str">
        <f>VLOOKUP($Z483,'oddspedia-matches'!$A:$AD,AE$2,0)</f>
        <v>Green</v>
      </c>
      <c r="AF483" t="str">
        <f>VLOOKUP($Z483,'oddspedia-matches'!$A:$AD,AF$2,0)</f>
        <v>Red</v>
      </c>
      <c r="AG483" t="str">
        <f>VLOOKUP($Z483,'oddspedia-matches'!$A:$AD,AG$2,0)</f>
        <v>Green</v>
      </c>
      <c r="AH483" t="str">
        <f>VLOOKUP($Z483,'oddspedia-matches'!$A:$AD,AH$2,0)</f>
        <v>Red</v>
      </c>
      <c r="AI483" t="str">
        <f>VLOOKUP($Z483,'oddspedia-matches'!$A:$AD,AI$2,0)</f>
        <v>Green</v>
      </c>
      <c r="AJ483" t="str">
        <f>VLOOKUP($Z483,'oddspedia-matches'!$A:$AD,AJ$2,0)</f>
        <v>Red</v>
      </c>
      <c r="AK483" t="str">
        <f>VLOOKUP($Z483,'oddspedia-matches'!$A:$AD,AK$2,0)</f>
        <v>Red</v>
      </c>
      <c r="AL483" t="str">
        <f>VLOOKUP($Z483,'oddspedia-matches'!$A:$AD,AL$2,0)</f>
        <v>Red</v>
      </c>
      <c r="AM483" t="str">
        <f>VLOOKUP($Z483,'oddspedia-matches'!$A:$AD,AM$2,0)</f>
        <v>Red</v>
      </c>
      <c r="AN483" t="str">
        <f>VLOOKUP($Z483,'oddspedia-matches'!$A:$AD,AN$2,0)</f>
        <v>Green</v>
      </c>
      <c r="AO483" t="str">
        <f>VLOOKUP($Z483,'oddspedia-matches'!$A:$AD,AO$2,0)</f>
        <v>Green</v>
      </c>
      <c r="AP483" t="str">
        <f>VLOOKUP($Z483,'oddspedia-matches'!$A:$AD,AP$2,0)</f>
        <v>Red</v>
      </c>
      <c r="AQ483" t="str">
        <f>VLOOKUP($Z483,'oddspedia-matches'!$A:$AD,AQ$2,0)</f>
        <v>Green</v>
      </c>
    </row>
    <row r="484" spans="2:43" x14ac:dyDescent="0.25">
      <c r="B484" t="s">
        <v>466</v>
      </c>
      <c r="C484" t="s">
        <v>930</v>
      </c>
      <c r="D484" s="25">
        <v>0.79166666666666663</v>
      </c>
      <c r="E484" t="s">
        <v>1199</v>
      </c>
      <c r="F484" t="s">
        <v>1200</v>
      </c>
      <c r="H484">
        <v>41.8</v>
      </c>
      <c r="I484">
        <v>25.8</v>
      </c>
      <c r="J484">
        <v>32.4</v>
      </c>
      <c r="K484">
        <v>67.599999999999994</v>
      </c>
      <c r="L484">
        <v>58.2</v>
      </c>
      <c r="M484">
        <v>74.2</v>
      </c>
      <c r="N484">
        <v>38.700000000000003</v>
      </c>
      <c r="O484">
        <v>36.1</v>
      </c>
      <c r="P484">
        <v>25.1</v>
      </c>
      <c r="Q484">
        <v>80.5</v>
      </c>
      <c r="R484">
        <v>86.9</v>
      </c>
      <c r="S484">
        <v>67.2</v>
      </c>
      <c r="T484">
        <v>32.799999999999997</v>
      </c>
      <c r="U484">
        <v>38.299999999999997</v>
      </c>
      <c r="V484">
        <v>68.7</v>
      </c>
      <c r="W484">
        <v>31.3</v>
      </c>
      <c r="X484" t="str">
        <f>VLOOKUP(E484,'Transform table'!A:B,2,0)</f>
        <v>Connecticut United</v>
      </c>
      <c r="Y484" t="str">
        <f>VLOOKUP(F484,'Transform table'!A:B,2,0)</f>
        <v>Columbus Crew II</v>
      </c>
      <c r="Z484" t="str">
        <f t="shared" si="7"/>
        <v>26/07/2026Connecticut UnitedColumbus Crew II</v>
      </c>
      <c r="AA484" t="str">
        <f>VLOOKUP($Z484,'oddspedia-matches'!$A:$AD,AA$2,0)</f>
        <v>2 - 1</v>
      </c>
      <c r="AB484" t="str">
        <f>VLOOKUP($Z484,'oddspedia-matches'!$A:$AD,AB$2,0)</f>
        <v>Green</v>
      </c>
      <c r="AC484" t="str">
        <f>VLOOKUP($Z484,'oddspedia-matches'!$A:$AD,AC$2,0)</f>
        <v>Red</v>
      </c>
      <c r="AD484" t="str">
        <f>VLOOKUP($Z484,'oddspedia-matches'!$A:$AD,AD$2,0)</f>
        <v>Red</v>
      </c>
      <c r="AE484" t="str">
        <f>VLOOKUP($Z484,'oddspedia-matches'!$A:$AD,AE$2,0)</f>
        <v>Green</v>
      </c>
      <c r="AF484" t="str">
        <f>VLOOKUP($Z484,'oddspedia-matches'!$A:$AD,AF$2,0)</f>
        <v>Red</v>
      </c>
      <c r="AG484" t="str">
        <f>VLOOKUP($Z484,'oddspedia-matches'!$A:$AD,AG$2,0)</f>
        <v>Green</v>
      </c>
      <c r="AH484" t="str">
        <f>VLOOKUP($Z484,'oddspedia-matches'!$A:$AD,AH$2,0)</f>
        <v>Red</v>
      </c>
      <c r="AI484" t="str">
        <f>VLOOKUP($Z484,'oddspedia-matches'!$A:$AD,AI$2,0)</f>
        <v>Green</v>
      </c>
      <c r="AJ484" t="str">
        <f>VLOOKUP($Z484,'oddspedia-matches'!$A:$AD,AJ$2,0)</f>
        <v>Red</v>
      </c>
      <c r="AK484" t="str">
        <f>VLOOKUP($Z484,'oddspedia-matches'!$A:$AD,AK$2,0)</f>
        <v>Green</v>
      </c>
      <c r="AL484" t="str">
        <f>VLOOKUP($Z484,'oddspedia-matches'!$A:$AD,AL$2,0)</f>
        <v>Green</v>
      </c>
      <c r="AM484" t="str">
        <f>VLOOKUP($Z484,'oddspedia-matches'!$A:$AD,AM$2,0)</f>
        <v>Green</v>
      </c>
      <c r="AN484" t="str">
        <f>VLOOKUP($Z484,'oddspedia-matches'!$A:$AD,AN$2,0)</f>
        <v>Red</v>
      </c>
      <c r="AO484" t="str">
        <f>VLOOKUP($Z484,'oddspedia-matches'!$A:$AD,AO$2,0)</f>
        <v>Green</v>
      </c>
      <c r="AP484" t="str">
        <f>VLOOKUP($Z484,'oddspedia-matches'!$A:$AD,AP$2,0)</f>
        <v>Green</v>
      </c>
      <c r="AQ484" t="str">
        <f>VLOOKUP($Z484,'oddspedia-matches'!$A:$AD,AQ$2,0)</f>
        <v>Red</v>
      </c>
    </row>
    <row r="485" spans="2:43" x14ac:dyDescent="0.25">
      <c r="B485" t="s">
        <v>466</v>
      </c>
      <c r="C485" t="s">
        <v>930</v>
      </c>
      <c r="D485" s="25">
        <v>0.79166666666666663</v>
      </c>
      <c r="E485" t="s">
        <v>1201</v>
      </c>
      <c r="F485" t="s">
        <v>96</v>
      </c>
      <c r="H485">
        <v>27</v>
      </c>
      <c r="I485">
        <v>29.6</v>
      </c>
      <c r="J485">
        <v>43.4</v>
      </c>
      <c r="K485">
        <v>56.6</v>
      </c>
      <c r="L485">
        <v>73</v>
      </c>
      <c r="M485">
        <v>70.400000000000006</v>
      </c>
      <c r="N485">
        <v>21.1</v>
      </c>
      <c r="O485">
        <v>44.5</v>
      </c>
      <c r="P485">
        <v>34.4</v>
      </c>
      <c r="Q485">
        <v>67.8</v>
      </c>
      <c r="R485">
        <v>73.3</v>
      </c>
      <c r="S485">
        <v>46.6</v>
      </c>
      <c r="T485">
        <v>53.4</v>
      </c>
      <c r="U485">
        <v>59.1</v>
      </c>
      <c r="V485">
        <v>52.1</v>
      </c>
      <c r="W485">
        <v>47.9</v>
      </c>
      <c r="X485" t="str">
        <f>VLOOKUP(E485,'Transform table'!A:B,2,0)</f>
        <v>FC Cincinnati II</v>
      </c>
      <c r="Y485" t="str">
        <f>VLOOKUP(F485,'Transform table'!A:B,2,0)</f>
        <v>New England Revolution II</v>
      </c>
      <c r="Z485" t="str">
        <f t="shared" si="7"/>
        <v>26/07/2026FC Cincinnati IINew England Revolution II</v>
      </c>
      <c r="AA485" t="str">
        <f>VLOOKUP($Z485,'oddspedia-matches'!$A:$AD,AA$2,0)</f>
        <v>2 - 2</v>
      </c>
      <c r="AB485" t="str">
        <f>VLOOKUP($Z485,'oddspedia-matches'!$A:$AD,AB$2,0)</f>
        <v>Red</v>
      </c>
      <c r="AC485" t="str">
        <f>VLOOKUP($Z485,'oddspedia-matches'!$A:$AD,AC$2,0)</f>
        <v>Green</v>
      </c>
      <c r="AD485" t="str">
        <f>VLOOKUP($Z485,'oddspedia-matches'!$A:$AD,AD$2,0)</f>
        <v>Red</v>
      </c>
      <c r="AE485" t="str">
        <f>VLOOKUP($Z485,'oddspedia-matches'!$A:$AD,AE$2,0)</f>
        <v>Green</v>
      </c>
      <c r="AF485" t="str">
        <f>VLOOKUP($Z485,'oddspedia-matches'!$A:$AD,AF$2,0)</f>
        <v>Green</v>
      </c>
      <c r="AG485" t="str">
        <f>VLOOKUP($Z485,'oddspedia-matches'!$A:$AD,AG$2,0)</f>
        <v>Red</v>
      </c>
      <c r="AH485" t="str">
        <f>VLOOKUP($Z485,'oddspedia-matches'!$A:$AD,AH$2,0)</f>
        <v>Red</v>
      </c>
      <c r="AI485" t="str">
        <f>VLOOKUP($Z485,'oddspedia-matches'!$A:$AD,AI$2,0)</f>
        <v>Green</v>
      </c>
      <c r="AJ485" t="str">
        <f>VLOOKUP($Z485,'oddspedia-matches'!$A:$AD,AJ$2,0)</f>
        <v>Red</v>
      </c>
      <c r="AK485" t="str">
        <f>VLOOKUP($Z485,'oddspedia-matches'!$A:$AD,AK$2,0)</f>
        <v>Green</v>
      </c>
      <c r="AL485" t="str">
        <f>VLOOKUP($Z485,'oddspedia-matches'!$A:$AD,AL$2,0)</f>
        <v>Green</v>
      </c>
      <c r="AM485" t="str">
        <f>VLOOKUP($Z485,'oddspedia-matches'!$A:$AD,AM$2,0)</f>
        <v>Green</v>
      </c>
      <c r="AN485" t="str">
        <f>VLOOKUP($Z485,'oddspedia-matches'!$A:$AD,AN$2,0)</f>
        <v>Red</v>
      </c>
      <c r="AO485" t="str">
        <f>VLOOKUP($Z485,'oddspedia-matches'!$A:$AD,AO$2,0)</f>
        <v>Red</v>
      </c>
      <c r="AP485" t="str">
        <f>VLOOKUP($Z485,'oddspedia-matches'!$A:$AD,AP$2,0)</f>
        <v>Green</v>
      </c>
      <c r="AQ485" t="str">
        <f>VLOOKUP($Z485,'oddspedia-matches'!$A:$AD,AQ$2,0)</f>
        <v>Red</v>
      </c>
    </row>
    <row r="486" spans="2:43" x14ac:dyDescent="0.25">
      <c r="B486" t="s">
        <v>470</v>
      </c>
      <c r="C486" t="s">
        <v>930</v>
      </c>
      <c r="D486" s="25">
        <v>0.8125</v>
      </c>
      <c r="E486" t="s">
        <v>1202</v>
      </c>
      <c r="F486" t="s">
        <v>1203</v>
      </c>
      <c r="H486">
        <v>17.5</v>
      </c>
      <c r="I486">
        <v>39.4</v>
      </c>
      <c r="J486">
        <v>43.1</v>
      </c>
      <c r="K486">
        <v>56.9</v>
      </c>
      <c r="L486">
        <v>82.5</v>
      </c>
      <c r="M486">
        <v>60.6</v>
      </c>
      <c r="N486">
        <v>20.2</v>
      </c>
      <c r="O486">
        <v>56.7</v>
      </c>
      <c r="P486">
        <v>23.1</v>
      </c>
      <c r="Q486">
        <v>50.3</v>
      </c>
      <c r="R486">
        <v>43.4</v>
      </c>
      <c r="S486">
        <v>17.7</v>
      </c>
      <c r="T486">
        <v>82.3</v>
      </c>
      <c r="U486">
        <v>86.2</v>
      </c>
      <c r="V486">
        <v>25</v>
      </c>
      <c r="W486">
        <v>75</v>
      </c>
      <c r="X486" t="str">
        <f>VLOOKUP(E486,'Transform table'!A:B,2,0)</f>
        <v>Deportivo Riestra</v>
      </c>
      <c r="Y486" t="str">
        <f>VLOOKUP(F486,'Transform table'!A:B,2,0)</f>
        <v>Boca Juniors</v>
      </c>
      <c r="Z486" t="str">
        <f t="shared" si="7"/>
        <v>26/07/2026Deportivo RiestraBoca Juniors</v>
      </c>
      <c r="AA486" t="str">
        <f>VLOOKUP($Z486,'oddspedia-matches'!$A:$AD,AA$2,0)</f>
        <v>3 - 0</v>
      </c>
      <c r="AB486" t="str">
        <f>VLOOKUP($Z486,'oddspedia-matches'!$A:$AD,AB$2,0)</f>
        <v>Green</v>
      </c>
      <c r="AC486" t="str">
        <f>VLOOKUP($Z486,'oddspedia-matches'!$A:$AD,AC$2,0)</f>
        <v>Red</v>
      </c>
      <c r="AD486" t="str">
        <f>VLOOKUP($Z486,'oddspedia-matches'!$A:$AD,AD$2,0)</f>
        <v>Red</v>
      </c>
      <c r="AE486" t="str">
        <f>VLOOKUP($Z486,'oddspedia-matches'!$A:$AD,AE$2,0)</f>
        <v>Green</v>
      </c>
      <c r="AF486" t="str">
        <f>VLOOKUP($Z486,'oddspedia-matches'!$A:$AD,AF$2,0)</f>
        <v>Red</v>
      </c>
      <c r="AG486" t="str">
        <f>VLOOKUP($Z486,'oddspedia-matches'!$A:$AD,AG$2,0)</f>
        <v>Green</v>
      </c>
      <c r="AH486" t="str">
        <f>VLOOKUP($Z486,'oddspedia-matches'!$A:$AD,AH$2,0)</f>
        <v>Green</v>
      </c>
      <c r="AI486" t="str">
        <f>VLOOKUP($Z486,'oddspedia-matches'!$A:$AD,AI$2,0)</f>
        <v>Red</v>
      </c>
      <c r="AJ486" t="str">
        <f>VLOOKUP($Z486,'oddspedia-matches'!$A:$AD,AJ$2,0)</f>
        <v>Red</v>
      </c>
      <c r="AK486" t="str">
        <f>VLOOKUP($Z486,'oddspedia-matches'!$A:$AD,AK$2,0)</f>
        <v>Green</v>
      </c>
      <c r="AL486" t="str">
        <f>VLOOKUP($Z486,'oddspedia-matches'!$A:$AD,AL$2,0)</f>
        <v>Green</v>
      </c>
      <c r="AM486" t="str">
        <f>VLOOKUP($Z486,'oddspedia-matches'!$A:$AD,AM$2,0)</f>
        <v>Green</v>
      </c>
      <c r="AN486" t="str">
        <f>VLOOKUP($Z486,'oddspedia-matches'!$A:$AD,AN$2,0)</f>
        <v>Red</v>
      </c>
      <c r="AO486" t="str">
        <f>VLOOKUP($Z486,'oddspedia-matches'!$A:$AD,AO$2,0)</f>
        <v>Green</v>
      </c>
      <c r="AP486" t="str">
        <f>VLOOKUP($Z486,'oddspedia-matches'!$A:$AD,AP$2,0)</f>
        <v>Red</v>
      </c>
      <c r="AQ486" t="str">
        <f>VLOOKUP($Z486,'oddspedia-matches'!$A:$AD,AQ$2,0)</f>
        <v>Green</v>
      </c>
    </row>
    <row r="487" spans="2:43" x14ac:dyDescent="0.25">
      <c r="B487" t="s">
        <v>454</v>
      </c>
      <c r="C487" t="s">
        <v>930</v>
      </c>
      <c r="D487" s="25">
        <v>0.8125</v>
      </c>
      <c r="E487" t="s">
        <v>40</v>
      </c>
      <c r="F487" t="s">
        <v>230</v>
      </c>
      <c r="H487">
        <v>56.6</v>
      </c>
      <c r="I487">
        <v>26</v>
      </c>
      <c r="J487">
        <v>17.399999999999999</v>
      </c>
      <c r="K487">
        <v>82.6</v>
      </c>
      <c r="L487">
        <v>43.4</v>
      </c>
      <c r="M487">
        <v>74</v>
      </c>
      <c r="N487">
        <v>44.7</v>
      </c>
      <c r="O487">
        <v>38.700000000000003</v>
      </c>
      <c r="P487">
        <v>16.5</v>
      </c>
      <c r="Q487">
        <v>73.8</v>
      </c>
      <c r="R487">
        <v>74.099999999999994</v>
      </c>
      <c r="S487">
        <v>47.8</v>
      </c>
      <c r="T487">
        <v>52.2</v>
      </c>
      <c r="U487">
        <v>59.5</v>
      </c>
      <c r="V487">
        <v>48.6</v>
      </c>
      <c r="W487">
        <v>51.4</v>
      </c>
      <c r="X487" t="str">
        <f>VLOOKUP(E487,'Transform table'!A:B,2,0)</f>
        <v>Palmeiras</v>
      </c>
      <c r="Y487" t="str">
        <f>VLOOKUP(F487,'Transform table'!A:B,2,0)</f>
        <v>Atletico Mineiro</v>
      </c>
      <c r="Z487" t="str">
        <f t="shared" si="7"/>
        <v>26/07/2026PalmeirasAtletico Mineiro</v>
      </c>
      <c r="AA487" t="str">
        <f>VLOOKUP($Z487,'oddspedia-matches'!$A:$AD,AA$2,0)</f>
        <v>1 - 2</v>
      </c>
      <c r="AB487" t="str">
        <f>VLOOKUP($Z487,'oddspedia-matches'!$A:$AD,AB$2,0)</f>
        <v>Red</v>
      </c>
      <c r="AC487" t="str">
        <f>VLOOKUP($Z487,'oddspedia-matches'!$A:$AD,AC$2,0)</f>
        <v>Red</v>
      </c>
      <c r="AD487" t="str">
        <f>VLOOKUP($Z487,'oddspedia-matches'!$A:$AD,AD$2,0)</f>
        <v>Green</v>
      </c>
      <c r="AE487" t="str">
        <f>VLOOKUP($Z487,'oddspedia-matches'!$A:$AD,AE$2,0)</f>
        <v>Red</v>
      </c>
      <c r="AF487" t="str">
        <f>VLOOKUP($Z487,'oddspedia-matches'!$A:$AD,AF$2,0)</f>
        <v>Green</v>
      </c>
      <c r="AG487" t="str">
        <f>VLOOKUP($Z487,'oddspedia-matches'!$A:$AD,AG$2,0)</f>
        <v>Green</v>
      </c>
      <c r="AH487" t="str">
        <f>VLOOKUP($Z487,'oddspedia-matches'!$A:$AD,AH$2,0)</f>
        <v>Red</v>
      </c>
      <c r="AI487" t="str">
        <f>VLOOKUP($Z487,'oddspedia-matches'!$A:$AD,AI$2,0)</f>
        <v>Green</v>
      </c>
      <c r="AJ487" t="str">
        <f>VLOOKUP($Z487,'oddspedia-matches'!$A:$AD,AJ$2,0)</f>
        <v>Red</v>
      </c>
      <c r="AK487" t="str">
        <f>VLOOKUP($Z487,'oddspedia-matches'!$A:$AD,AK$2,0)</f>
        <v>Red</v>
      </c>
      <c r="AL487" t="str">
        <f>VLOOKUP($Z487,'oddspedia-matches'!$A:$AD,AL$2,0)</f>
        <v>Green</v>
      </c>
      <c r="AM487" t="str">
        <f>VLOOKUP($Z487,'oddspedia-matches'!$A:$AD,AM$2,0)</f>
        <v>Green</v>
      </c>
      <c r="AN487" t="str">
        <f>VLOOKUP($Z487,'oddspedia-matches'!$A:$AD,AN$2,0)</f>
        <v>Red</v>
      </c>
      <c r="AO487" t="str">
        <f>VLOOKUP($Z487,'oddspedia-matches'!$A:$AD,AO$2,0)</f>
        <v>Green</v>
      </c>
      <c r="AP487" t="str">
        <f>VLOOKUP($Z487,'oddspedia-matches'!$A:$AD,AP$2,0)</f>
        <v>Green</v>
      </c>
      <c r="AQ487" t="str">
        <f>VLOOKUP($Z487,'oddspedia-matches'!$A:$AD,AQ$2,0)</f>
        <v>Red</v>
      </c>
    </row>
    <row r="488" spans="2:43" x14ac:dyDescent="0.25">
      <c r="B488" t="s">
        <v>454</v>
      </c>
      <c r="C488" t="s">
        <v>930</v>
      </c>
      <c r="D488" s="25">
        <v>0.8125</v>
      </c>
      <c r="E488" t="s">
        <v>111</v>
      </c>
      <c r="F488" t="s">
        <v>109</v>
      </c>
      <c r="H488">
        <v>37</v>
      </c>
      <c r="I488">
        <v>29.9</v>
      </c>
      <c r="J488">
        <v>33.200000000000003</v>
      </c>
      <c r="K488">
        <v>66.8</v>
      </c>
      <c r="L488">
        <v>63</v>
      </c>
      <c r="M488">
        <v>70.099999999999994</v>
      </c>
      <c r="N488">
        <v>33.200000000000003</v>
      </c>
      <c r="O488">
        <v>42.6</v>
      </c>
      <c r="P488">
        <v>24.3</v>
      </c>
      <c r="Q488">
        <v>70.8</v>
      </c>
      <c r="R488">
        <v>72.400000000000006</v>
      </c>
      <c r="S488">
        <v>45.4</v>
      </c>
      <c r="T488">
        <v>54.6</v>
      </c>
      <c r="U488">
        <v>59.9</v>
      </c>
      <c r="V488">
        <v>52.1</v>
      </c>
      <c r="W488">
        <v>47.9</v>
      </c>
      <c r="X488" t="str">
        <f>VLOOKUP(E488,'Transform table'!A:B,2,0)</f>
        <v>Clube Do Remo</v>
      </c>
      <c r="Y488" t="str">
        <f>VLOOKUP(F488,'Transform table'!A:B,2,0)</f>
        <v>Vitoria BA</v>
      </c>
      <c r="Z488" t="str">
        <f t="shared" si="7"/>
        <v>26/07/2026Clube Do RemoVitoria BA</v>
      </c>
      <c r="AA488" t="str">
        <f>VLOOKUP($Z488,'oddspedia-matches'!$A:$AD,AA$2,0)</f>
        <v>2 - 0</v>
      </c>
      <c r="AB488" t="str">
        <f>VLOOKUP($Z488,'oddspedia-matches'!$A:$AD,AB$2,0)</f>
        <v>Green</v>
      </c>
      <c r="AC488" t="str">
        <f>VLOOKUP($Z488,'oddspedia-matches'!$A:$AD,AC$2,0)</f>
        <v>Red</v>
      </c>
      <c r="AD488" t="str">
        <f>VLOOKUP($Z488,'oddspedia-matches'!$A:$AD,AD$2,0)</f>
        <v>Red</v>
      </c>
      <c r="AE488" t="str">
        <f>VLOOKUP($Z488,'oddspedia-matches'!$A:$AD,AE$2,0)</f>
        <v>Green</v>
      </c>
      <c r="AF488" t="str">
        <f>VLOOKUP($Z488,'oddspedia-matches'!$A:$AD,AF$2,0)</f>
        <v>Red</v>
      </c>
      <c r="AG488" t="str">
        <f>VLOOKUP($Z488,'oddspedia-matches'!$A:$AD,AG$2,0)</f>
        <v>Green</v>
      </c>
      <c r="AH488" t="str">
        <f>VLOOKUP($Z488,'oddspedia-matches'!$A:$AD,AH$2,0)</f>
        <v>Green</v>
      </c>
      <c r="AI488" t="str">
        <f>VLOOKUP($Z488,'oddspedia-matches'!$A:$AD,AI$2,0)</f>
        <v>Red</v>
      </c>
      <c r="AJ488" t="str">
        <f>VLOOKUP($Z488,'oddspedia-matches'!$A:$AD,AJ$2,0)</f>
        <v>Red</v>
      </c>
      <c r="AK488" t="str">
        <f>VLOOKUP($Z488,'oddspedia-matches'!$A:$AD,AK$2,0)</f>
        <v>Green</v>
      </c>
      <c r="AL488" t="str">
        <f>VLOOKUP($Z488,'oddspedia-matches'!$A:$AD,AL$2,0)</f>
        <v>Green</v>
      </c>
      <c r="AM488" t="str">
        <f>VLOOKUP($Z488,'oddspedia-matches'!$A:$AD,AM$2,0)</f>
        <v>Red</v>
      </c>
      <c r="AN488" t="str">
        <f>VLOOKUP($Z488,'oddspedia-matches'!$A:$AD,AN$2,0)</f>
        <v>Green</v>
      </c>
      <c r="AO488" t="str">
        <f>VLOOKUP($Z488,'oddspedia-matches'!$A:$AD,AO$2,0)</f>
        <v>Green</v>
      </c>
      <c r="AP488" t="str">
        <f>VLOOKUP($Z488,'oddspedia-matches'!$A:$AD,AP$2,0)</f>
        <v>Red</v>
      </c>
      <c r="AQ488" t="str">
        <f>VLOOKUP($Z488,'oddspedia-matches'!$A:$AD,AQ$2,0)</f>
        <v>Green</v>
      </c>
    </row>
    <row r="489" spans="2:43" x14ac:dyDescent="0.25">
      <c r="B489" t="s">
        <v>1007</v>
      </c>
      <c r="C489" t="s">
        <v>930</v>
      </c>
      <c r="D489" s="25">
        <v>0.8125</v>
      </c>
      <c r="E489" t="s">
        <v>1204</v>
      </c>
      <c r="F489" t="s">
        <v>1205</v>
      </c>
      <c r="H489">
        <v>41.1</v>
      </c>
      <c r="I489">
        <v>32.9</v>
      </c>
      <c r="J489">
        <v>25.9</v>
      </c>
      <c r="K489">
        <v>74.099999999999994</v>
      </c>
      <c r="L489">
        <v>58.9</v>
      </c>
      <c r="M489">
        <v>67.099999999999994</v>
      </c>
      <c r="N489">
        <v>29.9</v>
      </c>
      <c r="O489">
        <v>49</v>
      </c>
      <c r="P489">
        <v>21.1</v>
      </c>
      <c r="Q489">
        <v>61</v>
      </c>
      <c r="R489">
        <v>60.3</v>
      </c>
      <c r="S489">
        <v>31.9</v>
      </c>
      <c r="T489">
        <v>68.099999999999994</v>
      </c>
      <c r="U489">
        <v>72.8</v>
      </c>
      <c r="V489">
        <v>40.200000000000003</v>
      </c>
      <c r="W489">
        <v>59.8</v>
      </c>
      <c r="X489" t="str">
        <f>VLOOKUP(E489,'Transform table'!A:B,2,0)</f>
        <v>Miramar Misiones</v>
      </c>
      <c r="Y489" t="str">
        <f>VLOOKUP(F489,'Transform table'!A:B,2,0)</f>
        <v>La Luz</v>
      </c>
      <c r="Z489" t="str">
        <f t="shared" si="7"/>
        <v>26/07/2026Miramar MisionesLa Luz</v>
      </c>
      <c r="AA489" t="str">
        <f>VLOOKUP($Z489,'oddspedia-matches'!$A:$AD,AA$2,0)</f>
        <v>0 - 1</v>
      </c>
      <c r="AB489" t="str">
        <f>VLOOKUP($Z489,'oddspedia-matches'!$A:$AD,AB$2,0)</f>
        <v>Red</v>
      </c>
      <c r="AC489" t="str">
        <f>VLOOKUP($Z489,'oddspedia-matches'!$A:$AD,AC$2,0)</f>
        <v>Red</v>
      </c>
      <c r="AD489" t="str">
        <f>VLOOKUP($Z489,'oddspedia-matches'!$A:$AD,AD$2,0)</f>
        <v>Green</v>
      </c>
      <c r="AE489" t="str">
        <f>VLOOKUP($Z489,'oddspedia-matches'!$A:$AD,AE$2,0)</f>
        <v>Red</v>
      </c>
      <c r="AF489" t="str">
        <f>VLOOKUP($Z489,'oddspedia-matches'!$A:$AD,AF$2,0)</f>
        <v>Green</v>
      </c>
      <c r="AG489" t="str">
        <f>VLOOKUP($Z489,'oddspedia-matches'!$A:$AD,AG$2,0)</f>
        <v>Green</v>
      </c>
      <c r="AH489" t="str">
        <f>VLOOKUP($Z489,'oddspedia-matches'!$A:$AD,AH$2,0)</f>
        <v>Red</v>
      </c>
      <c r="AI489" t="str">
        <f>VLOOKUP($Z489,'oddspedia-matches'!$A:$AD,AI$2,0)</f>
        <v>Green</v>
      </c>
      <c r="AJ489" t="str">
        <f>VLOOKUP($Z489,'oddspedia-matches'!$A:$AD,AJ$2,0)</f>
        <v>Red</v>
      </c>
      <c r="AK489" t="str">
        <f>VLOOKUP($Z489,'oddspedia-matches'!$A:$AD,AK$2,0)</f>
        <v>Red</v>
      </c>
      <c r="AL489" t="str">
        <f>VLOOKUP($Z489,'oddspedia-matches'!$A:$AD,AL$2,0)</f>
        <v>Red</v>
      </c>
      <c r="AM489" t="str">
        <f>VLOOKUP($Z489,'oddspedia-matches'!$A:$AD,AM$2,0)</f>
        <v>Red</v>
      </c>
      <c r="AN489" t="str">
        <f>VLOOKUP($Z489,'oddspedia-matches'!$A:$AD,AN$2,0)</f>
        <v>Green</v>
      </c>
      <c r="AO489" t="str">
        <f>VLOOKUP($Z489,'oddspedia-matches'!$A:$AD,AO$2,0)</f>
        <v>Green</v>
      </c>
      <c r="AP489" t="str">
        <f>VLOOKUP($Z489,'oddspedia-matches'!$A:$AD,AP$2,0)</f>
        <v>Red</v>
      </c>
      <c r="AQ489" t="str">
        <f>VLOOKUP($Z489,'oddspedia-matches'!$A:$AD,AQ$2,0)</f>
        <v>Green</v>
      </c>
    </row>
    <row r="490" spans="2:43" x14ac:dyDescent="0.25">
      <c r="B490" t="s">
        <v>466</v>
      </c>
      <c r="C490" t="s">
        <v>930</v>
      </c>
      <c r="D490" s="25">
        <v>0.83333333333333337</v>
      </c>
      <c r="E490" t="s">
        <v>1206</v>
      </c>
      <c r="F490" t="s">
        <v>84</v>
      </c>
      <c r="H490">
        <v>48</v>
      </c>
      <c r="I490">
        <v>25.9</v>
      </c>
      <c r="J490">
        <v>26.1</v>
      </c>
      <c r="K490">
        <v>73.900000000000006</v>
      </c>
      <c r="L490">
        <v>52</v>
      </c>
      <c r="M490">
        <v>74.099999999999994</v>
      </c>
      <c r="N490">
        <v>36.299999999999997</v>
      </c>
      <c r="O490">
        <v>39.9</v>
      </c>
      <c r="P490">
        <v>23.8</v>
      </c>
      <c r="Q490">
        <v>74.599999999999994</v>
      </c>
      <c r="R490">
        <v>83.4</v>
      </c>
      <c r="S490">
        <v>61.2</v>
      </c>
      <c r="T490">
        <v>38.799999999999997</v>
      </c>
      <c r="U490">
        <v>44.9</v>
      </c>
      <c r="V490">
        <v>62.9</v>
      </c>
      <c r="W490">
        <v>37.1</v>
      </c>
      <c r="X490" t="str">
        <f>VLOOKUP(E490,'Transform table'!A:B,2,0)</f>
        <v>Houston Dynamo II</v>
      </c>
      <c r="Y490" t="str">
        <f>VLOOKUP(F490,'Transform table'!A:B,2,0)</f>
        <v>Austin FC II</v>
      </c>
      <c r="Z490" t="str">
        <f t="shared" si="7"/>
        <v>26/07/2026Houston Dynamo IIAustin FC II</v>
      </c>
      <c r="AA490" t="str">
        <f>VLOOKUP($Z490,'oddspedia-matches'!$A:$AD,AA$2,0)</f>
        <v>1 - 1</v>
      </c>
      <c r="AB490" t="str">
        <f>VLOOKUP($Z490,'oddspedia-matches'!$A:$AD,AB$2,0)</f>
        <v>Red</v>
      </c>
      <c r="AC490" t="str">
        <f>VLOOKUP($Z490,'oddspedia-matches'!$A:$AD,AC$2,0)</f>
        <v>Green</v>
      </c>
      <c r="AD490" t="str">
        <f>VLOOKUP($Z490,'oddspedia-matches'!$A:$AD,AD$2,0)</f>
        <v>Red</v>
      </c>
      <c r="AE490" t="str">
        <f>VLOOKUP($Z490,'oddspedia-matches'!$A:$AD,AE$2,0)</f>
        <v>Green</v>
      </c>
      <c r="AF490" t="str">
        <f>VLOOKUP($Z490,'oddspedia-matches'!$A:$AD,AF$2,0)</f>
        <v>Green</v>
      </c>
      <c r="AG490" t="str">
        <f>VLOOKUP($Z490,'oddspedia-matches'!$A:$AD,AG$2,0)</f>
        <v>Red</v>
      </c>
      <c r="AH490" t="str">
        <f>VLOOKUP($Z490,'oddspedia-matches'!$A:$AD,AH$2,0)</f>
        <v>Green</v>
      </c>
      <c r="AI490" t="str">
        <f>VLOOKUP($Z490,'oddspedia-matches'!$A:$AD,AI$2,0)</f>
        <v>Red</v>
      </c>
      <c r="AJ490" t="str">
        <f>VLOOKUP($Z490,'oddspedia-matches'!$A:$AD,AJ$2,0)</f>
        <v>Red</v>
      </c>
      <c r="AK490" t="str">
        <f>VLOOKUP($Z490,'oddspedia-matches'!$A:$AD,AK$2,0)</f>
        <v>Green</v>
      </c>
      <c r="AL490" t="str">
        <f>VLOOKUP($Z490,'oddspedia-matches'!$A:$AD,AL$2,0)</f>
        <v>Green</v>
      </c>
      <c r="AM490" t="str">
        <f>VLOOKUP($Z490,'oddspedia-matches'!$A:$AD,AM$2,0)</f>
        <v>Red</v>
      </c>
      <c r="AN490" t="str">
        <f>VLOOKUP($Z490,'oddspedia-matches'!$A:$AD,AN$2,0)</f>
        <v>Green</v>
      </c>
      <c r="AO490" t="str">
        <f>VLOOKUP($Z490,'oddspedia-matches'!$A:$AD,AO$2,0)</f>
        <v>Green</v>
      </c>
      <c r="AP490" t="str">
        <f>VLOOKUP($Z490,'oddspedia-matches'!$A:$AD,AP$2,0)</f>
        <v>Green</v>
      </c>
      <c r="AQ490" t="str">
        <f>VLOOKUP($Z490,'oddspedia-matches'!$A:$AD,AQ$2,0)</f>
        <v>Red</v>
      </c>
    </row>
    <row r="491" spans="2:43" x14ac:dyDescent="0.25">
      <c r="B491" t="s">
        <v>466</v>
      </c>
      <c r="C491" t="s">
        <v>930</v>
      </c>
      <c r="D491" s="25">
        <v>0.83333333333333337</v>
      </c>
      <c r="E491" t="s">
        <v>1207</v>
      </c>
      <c r="F491" t="s">
        <v>1208</v>
      </c>
      <c r="H491">
        <v>50.5</v>
      </c>
      <c r="I491">
        <v>24.7</v>
      </c>
      <c r="J491">
        <v>24.9</v>
      </c>
      <c r="K491">
        <v>75.099999999999994</v>
      </c>
      <c r="L491">
        <v>49.5</v>
      </c>
      <c r="M491">
        <v>75.3</v>
      </c>
      <c r="N491">
        <v>33.700000000000003</v>
      </c>
      <c r="O491">
        <v>37.5</v>
      </c>
      <c r="P491">
        <v>28.9</v>
      </c>
      <c r="Q491">
        <v>79.099999999999994</v>
      </c>
      <c r="R491">
        <v>89.8</v>
      </c>
      <c r="S491">
        <v>72.7</v>
      </c>
      <c r="T491">
        <v>27.3</v>
      </c>
      <c r="U491">
        <v>33.1</v>
      </c>
      <c r="V491">
        <v>71.400000000000006</v>
      </c>
      <c r="W491">
        <v>28.6</v>
      </c>
      <c r="X491" t="str">
        <f>VLOOKUP(E491,'Transform table'!A:B,2,0)</f>
        <v>Orlando City II</v>
      </c>
      <c r="Y491" t="str">
        <f>VLOOKUP(F491,'Transform table'!A:B,2,0)</f>
        <v>Huntsville City</v>
      </c>
      <c r="Z491" t="str">
        <f t="shared" si="7"/>
        <v>26/07/2026Orlando City IIHuntsville City</v>
      </c>
      <c r="AA491" t="str">
        <f>VLOOKUP($Z491,'oddspedia-matches'!$A:$AD,AA$2,0)</f>
        <v>0 - 1</v>
      </c>
      <c r="AB491" t="str">
        <f>VLOOKUP($Z491,'oddspedia-matches'!$A:$AD,AB$2,0)</f>
        <v>Red</v>
      </c>
      <c r="AC491" t="str">
        <f>VLOOKUP($Z491,'oddspedia-matches'!$A:$AD,AC$2,0)</f>
        <v>Red</v>
      </c>
      <c r="AD491" t="str">
        <f>VLOOKUP($Z491,'oddspedia-matches'!$A:$AD,AD$2,0)</f>
        <v>Green</v>
      </c>
      <c r="AE491" t="str">
        <f>VLOOKUP($Z491,'oddspedia-matches'!$A:$AD,AE$2,0)</f>
        <v>Red</v>
      </c>
      <c r="AF491" t="str">
        <f>VLOOKUP($Z491,'oddspedia-matches'!$A:$AD,AF$2,0)</f>
        <v>Green</v>
      </c>
      <c r="AG491" t="str">
        <f>VLOOKUP($Z491,'oddspedia-matches'!$A:$AD,AG$2,0)</f>
        <v>Green</v>
      </c>
      <c r="AH491" t="str">
        <f>VLOOKUP($Z491,'oddspedia-matches'!$A:$AD,AH$2,0)</f>
        <v>Red</v>
      </c>
      <c r="AI491" t="str">
        <f>VLOOKUP($Z491,'oddspedia-matches'!$A:$AD,AI$2,0)</f>
        <v>Green</v>
      </c>
      <c r="AJ491" t="str">
        <f>VLOOKUP($Z491,'oddspedia-matches'!$A:$AD,AJ$2,0)</f>
        <v>Red</v>
      </c>
      <c r="AK491" t="str">
        <f>VLOOKUP($Z491,'oddspedia-matches'!$A:$AD,AK$2,0)</f>
        <v>Red</v>
      </c>
      <c r="AL491" t="str">
        <f>VLOOKUP($Z491,'oddspedia-matches'!$A:$AD,AL$2,0)</f>
        <v>Red</v>
      </c>
      <c r="AM491" t="str">
        <f>VLOOKUP($Z491,'oddspedia-matches'!$A:$AD,AM$2,0)</f>
        <v>Red</v>
      </c>
      <c r="AN491" t="str">
        <f>VLOOKUP($Z491,'oddspedia-matches'!$A:$AD,AN$2,0)</f>
        <v>Green</v>
      </c>
      <c r="AO491" t="str">
        <f>VLOOKUP($Z491,'oddspedia-matches'!$A:$AD,AO$2,0)</f>
        <v>Green</v>
      </c>
      <c r="AP491" t="str">
        <f>VLOOKUP($Z491,'oddspedia-matches'!$A:$AD,AP$2,0)</f>
        <v>Red</v>
      </c>
      <c r="AQ491" t="str">
        <f>VLOOKUP($Z491,'oddspedia-matches'!$A:$AD,AQ$2,0)</f>
        <v>Green</v>
      </c>
    </row>
    <row r="492" spans="2:43" x14ac:dyDescent="0.25">
      <c r="B492" t="s">
        <v>466</v>
      </c>
      <c r="C492" t="s">
        <v>930</v>
      </c>
      <c r="D492" s="25">
        <v>0.83333333333333337</v>
      </c>
      <c r="E492" t="s">
        <v>1209</v>
      </c>
      <c r="F492" t="s">
        <v>83</v>
      </c>
      <c r="H492">
        <v>54.6</v>
      </c>
      <c r="I492">
        <v>24.3</v>
      </c>
      <c r="J492">
        <v>21.1</v>
      </c>
      <c r="K492">
        <v>78.900000000000006</v>
      </c>
      <c r="L492">
        <v>45.4</v>
      </c>
      <c r="M492">
        <v>75.7</v>
      </c>
      <c r="N492">
        <v>44.6</v>
      </c>
      <c r="O492">
        <v>38.5</v>
      </c>
      <c r="P492">
        <v>16.899999999999999</v>
      </c>
      <c r="Q492">
        <v>74.3</v>
      </c>
      <c r="R492">
        <v>86.4</v>
      </c>
      <c r="S492">
        <v>66.400000000000006</v>
      </c>
      <c r="T492">
        <v>33.6</v>
      </c>
      <c r="U492">
        <v>40.1</v>
      </c>
      <c r="V492">
        <v>65</v>
      </c>
      <c r="W492">
        <v>35</v>
      </c>
      <c r="X492" t="str">
        <f>VLOOKUP(E492,'Transform table'!A:B,2,0)</f>
        <v>Saint Louis City II</v>
      </c>
      <c r="Y492" t="str">
        <f>VLOOKUP(F492,'Transform table'!A:B,2,0)</f>
        <v>Vancouver Whitecaps II</v>
      </c>
      <c r="Z492" t="str">
        <f t="shared" si="7"/>
        <v>26/07/2026Saint Louis City IIVancouver Whitecaps II</v>
      </c>
      <c r="AA492" t="str">
        <f>VLOOKUP($Z492,'oddspedia-matches'!$A:$AD,AA$2,0)</f>
        <v>1 - 1</v>
      </c>
      <c r="AB492" t="str">
        <f>VLOOKUP($Z492,'oddspedia-matches'!$A:$AD,AB$2,0)</f>
        <v>Red</v>
      </c>
      <c r="AC492" t="str">
        <f>VLOOKUP($Z492,'oddspedia-matches'!$A:$AD,AC$2,0)</f>
        <v>Green</v>
      </c>
      <c r="AD492" t="str">
        <f>VLOOKUP($Z492,'oddspedia-matches'!$A:$AD,AD$2,0)</f>
        <v>Red</v>
      </c>
      <c r="AE492" t="str">
        <f>VLOOKUP($Z492,'oddspedia-matches'!$A:$AD,AE$2,0)</f>
        <v>Green</v>
      </c>
      <c r="AF492" t="str">
        <f>VLOOKUP($Z492,'oddspedia-matches'!$A:$AD,AF$2,0)</f>
        <v>Green</v>
      </c>
      <c r="AG492" t="str">
        <f>VLOOKUP($Z492,'oddspedia-matches'!$A:$AD,AG$2,0)</f>
        <v>Red</v>
      </c>
      <c r="AH492" t="str">
        <f>VLOOKUP($Z492,'oddspedia-matches'!$A:$AD,AH$2,0)</f>
        <v>Red</v>
      </c>
      <c r="AI492" t="str">
        <f>VLOOKUP($Z492,'oddspedia-matches'!$A:$AD,AI$2,0)</f>
        <v>Green</v>
      </c>
      <c r="AJ492" t="str">
        <f>VLOOKUP($Z492,'oddspedia-matches'!$A:$AD,AJ$2,0)</f>
        <v>Red</v>
      </c>
      <c r="AK492" t="str">
        <f>VLOOKUP($Z492,'oddspedia-matches'!$A:$AD,AK$2,0)</f>
        <v>Green</v>
      </c>
      <c r="AL492" t="str">
        <f>VLOOKUP($Z492,'oddspedia-matches'!$A:$AD,AL$2,0)</f>
        <v>Green</v>
      </c>
      <c r="AM492" t="str">
        <f>VLOOKUP($Z492,'oddspedia-matches'!$A:$AD,AM$2,0)</f>
        <v>Red</v>
      </c>
      <c r="AN492" t="str">
        <f>VLOOKUP($Z492,'oddspedia-matches'!$A:$AD,AN$2,0)</f>
        <v>Green</v>
      </c>
      <c r="AO492" t="str">
        <f>VLOOKUP($Z492,'oddspedia-matches'!$A:$AD,AO$2,0)</f>
        <v>Green</v>
      </c>
      <c r="AP492" t="str">
        <f>VLOOKUP($Z492,'oddspedia-matches'!$A:$AD,AP$2,0)</f>
        <v>Green</v>
      </c>
      <c r="AQ492" t="str">
        <f>VLOOKUP($Z492,'oddspedia-matches'!$A:$AD,AQ$2,0)</f>
        <v>Red</v>
      </c>
    </row>
    <row r="493" spans="2:43" x14ac:dyDescent="0.25">
      <c r="B493" t="s">
        <v>932</v>
      </c>
      <c r="C493" t="s">
        <v>930</v>
      </c>
      <c r="D493" s="25">
        <v>0.83333333333333337</v>
      </c>
      <c r="E493" t="s">
        <v>1210</v>
      </c>
      <c r="F493" t="s">
        <v>1211</v>
      </c>
      <c r="H493">
        <v>41.8</v>
      </c>
      <c r="I493">
        <v>32.9</v>
      </c>
      <c r="J493">
        <v>25.3</v>
      </c>
      <c r="K493">
        <v>74.7</v>
      </c>
      <c r="L493">
        <v>58.2</v>
      </c>
      <c r="M493">
        <v>67.099999999999994</v>
      </c>
      <c r="N493">
        <v>16.2</v>
      </c>
      <c r="O493">
        <v>50.7</v>
      </c>
      <c r="P493">
        <v>33.1</v>
      </c>
      <c r="Q493">
        <v>58.1</v>
      </c>
      <c r="R493">
        <v>60.1</v>
      </c>
      <c r="S493">
        <v>31.7</v>
      </c>
      <c r="T493">
        <v>68.3</v>
      </c>
      <c r="U493">
        <v>73.099999999999994</v>
      </c>
      <c r="V493">
        <v>39.799999999999997</v>
      </c>
      <c r="W493">
        <v>60.2</v>
      </c>
      <c r="X493" t="str">
        <f>VLOOKUP(E493,'Transform table'!A:B,2,0)</f>
        <v>Necaxa</v>
      </c>
      <c r="Y493" t="str">
        <f>VLOOKUP(F493,'Transform table'!A:B,2,0)</f>
        <v>Monterrey</v>
      </c>
      <c r="Z493" t="str">
        <f t="shared" si="7"/>
        <v>26/07/2026NecaxaMonterrey</v>
      </c>
      <c r="AA493" t="str">
        <f>VLOOKUP($Z493,'oddspedia-matches'!$A:$AD,AA$2,0)</f>
        <v>2 - 1</v>
      </c>
      <c r="AB493" t="str">
        <f>VLOOKUP($Z493,'oddspedia-matches'!$A:$AD,AB$2,0)</f>
        <v>Green</v>
      </c>
      <c r="AC493" t="str">
        <f>VLOOKUP($Z493,'oddspedia-matches'!$A:$AD,AC$2,0)</f>
        <v>Red</v>
      </c>
      <c r="AD493" t="str">
        <f>VLOOKUP($Z493,'oddspedia-matches'!$A:$AD,AD$2,0)</f>
        <v>Red</v>
      </c>
      <c r="AE493" t="str">
        <f>VLOOKUP($Z493,'oddspedia-matches'!$A:$AD,AE$2,0)</f>
        <v>Green</v>
      </c>
      <c r="AF493" t="str">
        <f>VLOOKUP($Z493,'oddspedia-matches'!$A:$AD,AF$2,0)</f>
        <v>Red</v>
      </c>
      <c r="AG493" t="str">
        <f>VLOOKUP($Z493,'oddspedia-matches'!$A:$AD,AG$2,0)</f>
        <v>Green</v>
      </c>
      <c r="AH493" t="str">
        <f>VLOOKUP($Z493,'oddspedia-matches'!$A:$AD,AH$2,0)</f>
        <v>Red</v>
      </c>
      <c r="AI493" t="str">
        <f>VLOOKUP($Z493,'oddspedia-matches'!$A:$AD,AI$2,0)</f>
        <v>Green</v>
      </c>
      <c r="AJ493" t="str">
        <f>VLOOKUP($Z493,'oddspedia-matches'!$A:$AD,AJ$2,0)</f>
        <v>Red</v>
      </c>
      <c r="AK493" t="str">
        <f>VLOOKUP($Z493,'oddspedia-matches'!$A:$AD,AK$2,0)</f>
        <v>Red</v>
      </c>
      <c r="AL493" t="str">
        <f>VLOOKUP($Z493,'oddspedia-matches'!$A:$AD,AL$2,0)</f>
        <v>Green</v>
      </c>
      <c r="AM493" t="str">
        <f>VLOOKUP($Z493,'oddspedia-matches'!$A:$AD,AM$2,0)</f>
        <v>Green</v>
      </c>
      <c r="AN493" t="str">
        <f>VLOOKUP($Z493,'oddspedia-matches'!$A:$AD,AN$2,0)</f>
        <v>Red</v>
      </c>
      <c r="AO493" t="str">
        <f>VLOOKUP($Z493,'oddspedia-matches'!$A:$AD,AO$2,0)</f>
        <v>Green</v>
      </c>
      <c r="AP493" t="str">
        <f>VLOOKUP($Z493,'oddspedia-matches'!$A:$AD,AP$2,0)</f>
        <v>Green</v>
      </c>
      <c r="AQ493" t="str">
        <f>VLOOKUP($Z493,'oddspedia-matches'!$A:$AD,AQ$2,0)</f>
        <v>Red</v>
      </c>
    </row>
    <row r="494" spans="2:43" x14ac:dyDescent="0.25">
      <c r="B494" t="s">
        <v>487</v>
      </c>
      <c r="C494" t="s">
        <v>930</v>
      </c>
      <c r="D494" s="25">
        <v>0.84027777777777779</v>
      </c>
      <c r="E494" t="s">
        <v>1212</v>
      </c>
      <c r="F494" t="s">
        <v>241</v>
      </c>
      <c r="H494">
        <v>33</v>
      </c>
      <c r="I494">
        <v>31.9</v>
      </c>
      <c r="J494">
        <v>35.1</v>
      </c>
      <c r="K494">
        <v>64.900000000000006</v>
      </c>
      <c r="L494">
        <v>67</v>
      </c>
      <c r="M494">
        <v>68.099999999999994</v>
      </c>
      <c r="N494">
        <v>30.8</v>
      </c>
      <c r="O494">
        <v>45.2</v>
      </c>
      <c r="P494">
        <v>24.1</v>
      </c>
      <c r="Q494">
        <v>67</v>
      </c>
      <c r="R494">
        <v>66.5</v>
      </c>
      <c r="S494">
        <v>38.4</v>
      </c>
      <c r="T494">
        <v>61.6</v>
      </c>
      <c r="U494">
        <v>66.599999999999994</v>
      </c>
      <c r="V494">
        <v>46.4</v>
      </c>
      <c r="W494">
        <v>53.6</v>
      </c>
      <c r="X494" t="str">
        <f>VLOOKUP(E494,'Transform table'!A:B,2,0)</f>
        <v>Alianza Valledupar</v>
      </c>
      <c r="Y494" t="str">
        <f>VLOOKUP(F494,'Transform table'!A:B,2,0)</f>
        <v>Fortaleza EC</v>
      </c>
      <c r="Z494" t="str">
        <f t="shared" si="7"/>
        <v>26/07/2026Alianza ValleduparFortaleza EC</v>
      </c>
      <c r="AA494" t="e">
        <f>VLOOKUP($Z494,'oddspedia-matches'!$A:$AD,AA$2,0)</f>
        <v>#N/A</v>
      </c>
      <c r="AB494" t="e">
        <f>VLOOKUP($Z494,'oddspedia-matches'!$A:$AD,AB$2,0)</f>
        <v>#N/A</v>
      </c>
      <c r="AC494" t="e">
        <f>VLOOKUP($Z494,'oddspedia-matches'!$A:$AD,AC$2,0)</f>
        <v>#N/A</v>
      </c>
      <c r="AD494" t="e">
        <f>VLOOKUP($Z494,'oddspedia-matches'!$A:$AD,AD$2,0)</f>
        <v>#N/A</v>
      </c>
      <c r="AE494" t="e">
        <f>VLOOKUP($Z494,'oddspedia-matches'!$A:$AD,AE$2,0)</f>
        <v>#N/A</v>
      </c>
      <c r="AF494" t="e">
        <f>VLOOKUP($Z494,'oddspedia-matches'!$A:$AD,AF$2,0)</f>
        <v>#N/A</v>
      </c>
      <c r="AG494" t="e">
        <f>VLOOKUP($Z494,'oddspedia-matches'!$A:$AD,AG$2,0)</f>
        <v>#N/A</v>
      </c>
      <c r="AH494" t="e">
        <f>VLOOKUP($Z494,'oddspedia-matches'!$A:$AD,AH$2,0)</f>
        <v>#N/A</v>
      </c>
      <c r="AI494" t="e">
        <f>VLOOKUP($Z494,'oddspedia-matches'!$A:$AD,AI$2,0)</f>
        <v>#N/A</v>
      </c>
      <c r="AJ494" t="e">
        <f>VLOOKUP($Z494,'oddspedia-matches'!$A:$AD,AJ$2,0)</f>
        <v>#N/A</v>
      </c>
      <c r="AK494" t="e">
        <f>VLOOKUP($Z494,'oddspedia-matches'!$A:$AD,AK$2,0)</f>
        <v>#N/A</v>
      </c>
      <c r="AL494" t="e">
        <f>VLOOKUP($Z494,'oddspedia-matches'!$A:$AD,AL$2,0)</f>
        <v>#N/A</v>
      </c>
      <c r="AM494" t="e">
        <f>VLOOKUP($Z494,'oddspedia-matches'!$A:$AD,AM$2,0)</f>
        <v>#N/A</v>
      </c>
      <c r="AN494" t="e">
        <f>VLOOKUP($Z494,'oddspedia-matches'!$A:$AD,AN$2,0)</f>
        <v>#N/A</v>
      </c>
      <c r="AO494" t="e">
        <f>VLOOKUP($Z494,'oddspedia-matches'!$A:$AD,AO$2,0)</f>
        <v>#N/A</v>
      </c>
      <c r="AP494" t="e">
        <f>VLOOKUP($Z494,'oddspedia-matches'!$A:$AD,AP$2,0)</f>
        <v>#N/A</v>
      </c>
      <c r="AQ494" t="e">
        <f>VLOOKUP($Z494,'oddspedia-matches'!$A:$AD,AQ$2,0)</f>
        <v>#N/A</v>
      </c>
    </row>
    <row r="495" spans="2:43" x14ac:dyDescent="0.25">
      <c r="B495" t="s">
        <v>489</v>
      </c>
      <c r="C495" t="s">
        <v>930</v>
      </c>
      <c r="D495" s="25">
        <v>0.84375</v>
      </c>
      <c r="E495" t="s">
        <v>1213</v>
      </c>
      <c r="F495" t="s">
        <v>1214</v>
      </c>
      <c r="H495">
        <v>42.6</v>
      </c>
      <c r="I495">
        <v>29.2</v>
      </c>
      <c r="J495">
        <v>28.2</v>
      </c>
      <c r="K495">
        <v>71.8</v>
      </c>
      <c r="L495">
        <v>57.4</v>
      </c>
      <c r="M495">
        <v>70.8</v>
      </c>
      <c r="N495">
        <v>33.1</v>
      </c>
      <c r="O495">
        <v>43.9</v>
      </c>
      <c r="P495">
        <v>23</v>
      </c>
      <c r="Q495">
        <v>68.599999999999994</v>
      </c>
      <c r="R495">
        <v>72.8</v>
      </c>
      <c r="S495">
        <v>45.9</v>
      </c>
      <c r="T495">
        <v>54.1</v>
      </c>
      <c r="U495">
        <v>59.7</v>
      </c>
      <c r="V495">
        <v>51.8</v>
      </c>
      <c r="W495">
        <v>48.2</v>
      </c>
      <c r="X495" t="str">
        <f>VLOOKUP(E495,'Transform table'!A:B,2,0)</f>
        <v>Veraguas CD</v>
      </c>
      <c r="Y495" t="str">
        <f>VLOOKUP(F495,'Transform table'!A:B,2,0)</f>
        <v>Independiente La Chorrera</v>
      </c>
      <c r="Z495" t="str">
        <f t="shared" si="7"/>
        <v>26/07/2026Veraguas CDIndependiente La Chorrera</v>
      </c>
      <c r="AA495" t="str">
        <f>VLOOKUP($Z495,'oddspedia-matches'!$A:$AD,AA$2,0)</f>
        <v>1 - 1</v>
      </c>
      <c r="AB495" t="str">
        <f>VLOOKUP($Z495,'oddspedia-matches'!$A:$AD,AB$2,0)</f>
        <v>Red</v>
      </c>
      <c r="AC495" t="str">
        <f>VLOOKUP($Z495,'oddspedia-matches'!$A:$AD,AC$2,0)</f>
        <v>Green</v>
      </c>
      <c r="AD495" t="str">
        <f>VLOOKUP($Z495,'oddspedia-matches'!$A:$AD,AD$2,0)</f>
        <v>Red</v>
      </c>
      <c r="AE495" t="str">
        <f>VLOOKUP($Z495,'oddspedia-matches'!$A:$AD,AE$2,0)</f>
        <v>Green</v>
      </c>
      <c r="AF495" t="str">
        <f>VLOOKUP($Z495,'oddspedia-matches'!$A:$AD,AF$2,0)</f>
        <v>Green</v>
      </c>
      <c r="AG495" t="str">
        <f>VLOOKUP($Z495,'oddspedia-matches'!$A:$AD,AG$2,0)</f>
        <v>Red</v>
      </c>
      <c r="AH495" t="str">
        <f>VLOOKUP($Z495,'oddspedia-matches'!$A:$AD,AH$2,0)</f>
        <v>Green</v>
      </c>
      <c r="AI495" t="str">
        <f>VLOOKUP($Z495,'oddspedia-matches'!$A:$AD,AI$2,0)</f>
        <v>Red</v>
      </c>
      <c r="AJ495" t="str">
        <f>VLOOKUP($Z495,'oddspedia-matches'!$A:$AD,AJ$2,0)</f>
        <v>Red</v>
      </c>
      <c r="AK495" t="str">
        <f>VLOOKUP($Z495,'oddspedia-matches'!$A:$AD,AK$2,0)</f>
        <v>Green</v>
      </c>
      <c r="AL495" t="str">
        <f>VLOOKUP($Z495,'oddspedia-matches'!$A:$AD,AL$2,0)</f>
        <v>Green</v>
      </c>
      <c r="AM495" t="str">
        <f>VLOOKUP($Z495,'oddspedia-matches'!$A:$AD,AM$2,0)</f>
        <v>Red</v>
      </c>
      <c r="AN495" t="str">
        <f>VLOOKUP($Z495,'oddspedia-matches'!$A:$AD,AN$2,0)</f>
        <v>Green</v>
      </c>
      <c r="AO495" t="str">
        <f>VLOOKUP($Z495,'oddspedia-matches'!$A:$AD,AO$2,0)</f>
        <v>Green</v>
      </c>
      <c r="AP495" t="str">
        <f>VLOOKUP($Z495,'oddspedia-matches'!$A:$AD,AP$2,0)</f>
        <v>Green</v>
      </c>
      <c r="AQ495" t="str">
        <f>VLOOKUP($Z495,'oddspedia-matches'!$A:$AD,AQ$2,0)</f>
        <v>Red</v>
      </c>
    </row>
    <row r="496" spans="2:43" x14ac:dyDescent="0.25">
      <c r="B496" t="s">
        <v>457</v>
      </c>
      <c r="C496" t="s">
        <v>930</v>
      </c>
      <c r="D496" s="25">
        <v>0.85416666666666663</v>
      </c>
      <c r="E496" t="s">
        <v>1215</v>
      </c>
      <c r="F496" t="s">
        <v>1216</v>
      </c>
      <c r="H496">
        <v>41.9</v>
      </c>
      <c r="I496">
        <v>29.5</v>
      </c>
      <c r="J496">
        <v>28.6</v>
      </c>
      <c r="K496">
        <v>71.400000000000006</v>
      </c>
      <c r="L496">
        <v>58.1</v>
      </c>
      <c r="M496">
        <v>70.5</v>
      </c>
      <c r="N496">
        <v>47.8</v>
      </c>
      <c r="O496">
        <v>38.1</v>
      </c>
      <c r="P496">
        <v>14</v>
      </c>
      <c r="Q496">
        <v>73.3</v>
      </c>
      <c r="R496">
        <v>72</v>
      </c>
      <c r="S496">
        <v>44.9</v>
      </c>
      <c r="T496">
        <v>55.1</v>
      </c>
      <c r="U496">
        <v>60.6</v>
      </c>
      <c r="V496">
        <v>51.1</v>
      </c>
      <c r="W496">
        <v>48.9</v>
      </c>
      <c r="X496" t="str">
        <f>VLOOKUP(E496,'Transform table'!A:B,2,0)</f>
        <v>Club Blooming</v>
      </c>
      <c r="Y496" t="str">
        <f>VLOOKUP(F496,'Transform table'!A:B,2,0)</f>
        <v>Club The Strongest</v>
      </c>
      <c r="Z496" t="str">
        <f t="shared" si="7"/>
        <v>26/07/2026Club BloomingClub The Strongest</v>
      </c>
      <c r="AA496" t="str">
        <f>VLOOKUP($Z496,'oddspedia-matches'!$A:$AD,AA$2,0)</f>
        <v>1 - 1</v>
      </c>
      <c r="AB496" t="str">
        <f>VLOOKUP($Z496,'oddspedia-matches'!$A:$AD,AB$2,0)</f>
        <v>Red</v>
      </c>
      <c r="AC496" t="str">
        <f>VLOOKUP($Z496,'oddspedia-matches'!$A:$AD,AC$2,0)</f>
        <v>Green</v>
      </c>
      <c r="AD496" t="str">
        <f>VLOOKUP($Z496,'oddspedia-matches'!$A:$AD,AD$2,0)</f>
        <v>Red</v>
      </c>
      <c r="AE496" t="str">
        <f>VLOOKUP($Z496,'oddspedia-matches'!$A:$AD,AE$2,0)</f>
        <v>Green</v>
      </c>
      <c r="AF496" t="str">
        <f>VLOOKUP($Z496,'oddspedia-matches'!$A:$AD,AF$2,0)</f>
        <v>Green</v>
      </c>
      <c r="AG496" t="str">
        <f>VLOOKUP($Z496,'oddspedia-matches'!$A:$AD,AG$2,0)</f>
        <v>Red</v>
      </c>
      <c r="AH496" t="str">
        <f>VLOOKUP($Z496,'oddspedia-matches'!$A:$AD,AH$2,0)</f>
        <v>Green</v>
      </c>
      <c r="AI496" t="str">
        <f>VLOOKUP($Z496,'oddspedia-matches'!$A:$AD,AI$2,0)</f>
        <v>Red</v>
      </c>
      <c r="AJ496" t="str">
        <f>VLOOKUP($Z496,'oddspedia-matches'!$A:$AD,AJ$2,0)</f>
        <v>Red</v>
      </c>
      <c r="AK496" t="str">
        <f>VLOOKUP($Z496,'oddspedia-matches'!$A:$AD,AK$2,0)</f>
        <v>Green</v>
      </c>
      <c r="AL496" t="str">
        <f>VLOOKUP($Z496,'oddspedia-matches'!$A:$AD,AL$2,0)</f>
        <v>Green</v>
      </c>
      <c r="AM496" t="str">
        <f>VLOOKUP($Z496,'oddspedia-matches'!$A:$AD,AM$2,0)</f>
        <v>Red</v>
      </c>
      <c r="AN496" t="str">
        <f>VLOOKUP($Z496,'oddspedia-matches'!$A:$AD,AN$2,0)</f>
        <v>Green</v>
      </c>
      <c r="AO496" t="str">
        <f>VLOOKUP($Z496,'oddspedia-matches'!$A:$AD,AO$2,0)</f>
        <v>Green</v>
      </c>
      <c r="AP496" t="str">
        <f>VLOOKUP($Z496,'oddspedia-matches'!$A:$AD,AP$2,0)</f>
        <v>Green</v>
      </c>
      <c r="AQ496" t="str">
        <f>VLOOKUP($Z496,'oddspedia-matches'!$A:$AD,AQ$2,0)</f>
        <v>Red</v>
      </c>
    </row>
    <row r="497" spans="2:43" x14ac:dyDescent="0.25">
      <c r="B497" t="s">
        <v>728</v>
      </c>
      <c r="C497" t="s">
        <v>930</v>
      </c>
      <c r="D497" s="25">
        <v>0.85416666666666663</v>
      </c>
      <c r="E497" t="s">
        <v>1217</v>
      </c>
      <c r="F497" t="s">
        <v>1218</v>
      </c>
      <c r="H497">
        <v>35.1</v>
      </c>
      <c r="I497">
        <v>29.6</v>
      </c>
      <c r="J497">
        <v>35.4</v>
      </c>
      <c r="K497">
        <v>64.599999999999994</v>
      </c>
      <c r="L497">
        <v>64.900000000000006</v>
      </c>
      <c r="M497">
        <v>70.400000000000006</v>
      </c>
      <c r="N497">
        <v>30.8</v>
      </c>
      <c r="O497">
        <v>47.3</v>
      </c>
      <c r="P497">
        <v>21.9</v>
      </c>
      <c r="Q497">
        <v>63.6</v>
      </c>
      <c r="R497">
        <v>73.900000000000006</v>
      </c>
      <c r="S497">
        <v>47.3</v>
      </c>
      <c r="T497">
        <v>52.7</v>
      </c>
      <c r="U497">
        <v>58.1</v>
      </c>
      <c r="V497">
        <v>53.6</v>
      </c>
      <c r="W497">
        <v>46.4</v>
      </c>
      <c r="X497" t="str">
        <f>VLOOKUP(E497,'Transform table'!A:B,2,0)</f>
        <v>Amazonas FC AM</v>
      </c>
      <c r="Y497" t="str">
        <f>VLOOKUP(F497,'Transform table'!A:B,2,0)</f>
        <v>Paysandu PA</v>
      </c>
      <c r="Z497" t="str">
        <f t="shared" si="7"/>
        <v>26/07/2026Amazonas FC AMPaysandu PA</v>
      </c>
      <c r="AA497" t="str">
        <f>VLOOKUP($Z497,'oddspedia-matches'!$A:$AD,AA$2,0)</f>
        <v>2 - 1</v>
      </c>
      <c r="AB497" t="str">
        <f>VLOOKUP($Z497,'oddspedia-matches'!$A:$AD,AB$2,0)</f>
        <v>Green</v>
      </c>
      <c r="AC497" t="str">
        <f>VLOOKUP($Z497,'oddspedia-matches'!$A:$AD,AC$2,0)</f>
        <v>Red</v>
      </c>
      <c r="AD497" t="str">
        <f>VLOOKUP($Z497,'oddspedia-matches'!$A:$AD,AD$2,0)</f>
        <v>Red</v>
      </c>
      <c r="AE497" t="str">
        <f>VLOOKUP($Z497,'oddspedia-matches'!$A:$AD,AE$2,0)</f>
        <v>Green</v>
      </c>
      <c r="AF497" t="str">
        <f>VLOOKUP($Z497,'oddspedia-matches'!$A:$AD,AF$2,0)</f>
        <v>Red</v>
      </c>
      <c r="AG497" t="str">
        <f>VLOOKUP($Z497,'oddspedia-matches'!$A:$AD,AG$2,0)</f>
        <v>Green</v>
      </c>
      <c r="AH497" t="str">
        <f>VLOOKUP($Z497,'oddspedia-matches'!$A:$AD,AH$2,0)</f>
        <v>Red</v>
      </c>
      <c r="AI497" t="str">
        <f>VLOOKUP($Z497,'oddspedia-matches'!$A:$AD,AI$2,0)</f>
        <v>Green</v>
      </c>
      <c r="AJ497" t="str">
        <f>VLOOKUP($Z497,'oddspedia-matches'!$A:$AD,AJ$2,0)</f>
        <v>Red</v>
      </c>
      <c r="AK497" t="str">
        <f>VLOOKUP($Z497,'oddspedia-matches'!$A:$AD,AK$2,0)</f>
        <v>Green</v>
      </c>
      <c r="AL497" t="str">
        <f>VLOOKUP($Z497,'oddspedia-matches'!$A:$AD,AL$2,0)</f>
        <v>Green</v>
      </c>
      <c r="AM497" t="str">
        <f>VLOOKUP($Z497,'oddspedia-matches'!$A:$AD,AM$2,0)</f>
        <v>Green</v>
      </c>
      <c r="AN497" t="str">
        <f>VLOOKUP($Z497,'oddspedia-matches'!$A:$AD,AN$2,0)</f>
        <v>Red</v>
      </c>
      <c r="AO497" t="str">
        <f>VLOOKUP($Z497,'oddspedia-matches'!$A:$AD,AO$2,0)</f>
        <v>Green</v>
      </c>
      <c r="AP497" t="str">
        <f>VLOOKUP($Z497,'oddspedia-matches'!$A:$AD,AP$2,0)</f>
        <v>Green</v>
      </c>
      <c r="AQ497" t="str">
        <f>VLOOKUP($Z497,'oddspedia-matches'!$A:$AD,AQ$2,0)</f>
        <v>Red</v>
      </c>
    </row>
    <row r="498" spans="2:43" x14ac:dyDescent="0.25">
      <c r="B498" t="s">
        <v>1219</v>
      </c>
      <c r="C498" t="s">
        <v>930</v>
      </c>
      <c r="D498" s="25">
        <v>0.875</v>
      </c>
      <c r="E498" t="s">
        <v>1220</v>
      </c>
      <c r="F498" t="s">
        <v>1221</v>
      </c>
      <c r="H498">
        <v>41.1</v>
      </c>
      <c r="I498">
        <v>41</v>
      </c>
      <c r="J498">
        <v>17.899999999999999</v>
      </c>
      <c r="K498">
        <v>82.1</v>
      </c>
      <c r="L498">
        <v>58.9</v>
      </c>
      <c r="M498">
        <v>59</v>
      </c>
      <c r="N498">
        <v>14.4</v>
      </c>
      <c r="O498">
        <v>57.3</v>
      </c>
      <c r="P498">
        <v>28.3</v>
      </c>
      <c r="Q498">
        <v>49</v>
      </c>
      <c r="R498">
        <v>37.200000000000003</v>
      </c>
      <c r="S498">
        <v>13.5</v>
      </c>
      <c r="T498">
        <v>86.5</v>
      </c>
      <c r="U498">
        <v>89.5</v>
      </c>
      <c r="V498">
        <v>21.1</v>
      </c>
      <c r="W498">
        <v>78.900000000000006</v>
      </c>
      <c r="X498" t="e">
        <f>VLOOKUP(E498,'Transform table'!A:B,2,0)</f>
        <v>#N/A</v>
      </c>
      <c r="Y498" t="e">
        <f>VLOOKUP(F498,'Transform table'!A:B,2,0)</f>
        <v>#N/A</v>
      </c>
      <c r="Z498" t="e">
        <f t="shared" si="7"/>
        <v>#N/A</v>
      </c>
      <c r="AA498" t="e">
        <f>VLOOKUP($Z498,'oddspedia-matches'!$A:$AD,AA$2,0)</f>
        <v>#N/A</v>
      </c>
      <c r="AB498" t="e">
        <f>VLOOKUP($Z498,'oddspedia-matches'!$A:$AD,AB$2,0)</f>
        <v>#N/A</v>
      </c>
      <c r="AC498" t="e">
        <f>VLOOKUP($Z498,'oddspedia-matches'!$A:$AD,AC$2,0)</f>
        <v>#N/A</v>
      </c>
      <c r="AD498" t="e">
        <f>VLOOKUP($Z498,'oddspedia-matches'!$A:$AD,AD$2,0)</f>
        <v>#N/A</v>
      </c>
      <c r="AE498" t="e">
        <f>VLOOKUP($Z498,'oddspedia-matches'!$A:$AD,AE$2,0)</f>
        <v>#N/A</v>
      </c>
      <c r="AF498" t="e">
        <f>VLOOKUP($Z498,'oddspedia-matches'!$A:$AD,AF$2,0)</f>
        <v>#N/A</v>
      </c>
      <c r="AG498" t="e">
        <f>VLOOKUP($Z498,'oddspedia-matches'!$A:$AD,AG$2,0)</f>
        <v>#N/A</v>
      </c>
      <c r="AH498" t="e">
        <f>VLOOKUP($Z498,'oddspedia-matches'!$A:$AD,AH$2,0)</f>
        <v>#N/A</v>
      </c>
      <c r="AI498" t="e">
        <f>VLOOKUP($Z498,'oddspedia-matches'!$A:$AD,AI$2,0)</f>
        <v>#N/A</v>
      </c>
      <c r="AJ498" t="e">
        <f>VLOOKUP($Z498,'oddspedia-matches'!$A:$AD,AJ$2,0)</f>
        <v>#N/A</v>
      </c>
      <c r="AK498" t="e">
        <f>VLOOKUP($Z498,'oddspedia-matches'!$A:$AD,AK$2,0)</f>
        <v>#N/A</v>
      </c>
      <c r="AL498" t="e">
        <f>VLOOKUP($Z498,'oddspedia-matches'!$A:$AD,AL$2,0)</f>
        <v>#N/A</v>
      </c>
      <c r="AM498" t="e">
        <f>VLOOKUP($Z498,'oddspedia-matches'!$A:$AD,AM$2,0)</f>
        <v>#N/A</v>
      </c>
      <c r="AN498" t="e">
        <f>VLOOKUP($Z498,'oddspedia-matches'!$A:$AD,AN$2,0)</f>
        <v>#N/A</v>
      </c>
      <c r="AO498" t="e">
        <f>VLOOKUP($Z498,'oddspedia-matches'!$A:$AD,AO$2,0)</f>
        <v>#N/A</v>
      </c>
      <c r="AP498" t="e">
        <f>VLOOKUP($Z498,'oddspedia-matches'!$A:$AD,AP$2,0)</f>
        <v>#N/A</v>
      </c>
      <c r="AQ498" t="e">
        <f>VLOOKUP($Z498,'oddspedia-matches'!$A:$AD,AQ$2,0)</f>
        <v>#N/A</v>
      </c>
    </row>
    <row r="499" spans="2:43" x14ac:dyDescent="0.25">
      <c r="B499" t="s">
        <v>482</v>
      </c>
      <c r="C499" t="s">
        <v>930</v>
      </c>
      <c r="D499" s="25">
        <v>0.875</v>
      </c>
      <c r="E499" t="s">
        <v>1222</v>
      </c>
      <c r="F499" t="s">
        <v>1223</v>
      </c>
      <c r="H499">
        <v>47.9</v>
      </c>
      <c r="I499">
        <v>27.8</v>
      </c>
      <c r="J499">
        <v>24.2</v>
      </c>
      <c r="K499">
        <v>75.8</v>
      </c>
      <c r="L499">
        <v>52.1</v>
      </c>
      <c r="M499">
        <v>72.2</v>
      </c>
      <c r="N499">
        <v>31.1</v>
      </c>
      <c r="O499">
        <v>53.1</v>
      </c>
      <c r="P499">
        <v>15.8</v>
      </c>
      <c r="Q499">
        <v>54.4</v>
      </c>
      <c r="R499">
        <v>74.8</v>
      </c>
      <c r="S499">
        <v>48.6</v>
      </c>
      <c r="T499">
        <v>51.4</v>
      </c>
      <c r="U499">
        <v>57.5</v>
      </c>
      <c r="V499">
        <v>52.8</v>
      </c>
      <c r="W499">
        <v>47.2</v>
      </c>
      <c r="X499" t="str">
        <f>VLOOKUP(E499,'Transform table'!A:B,2,0)</f>
        <v>Deportivo Garcilaso</v>
      </c>
      <c r="Y499" t="str">
        <f>VLOOKUP(F499,'Transform table'!A:B,2,0)</f>
        <v>FC Cajamarca</v>
      </c>
      <c r="Z499" t="str">
        <f t="shared" si="7"/>
        <v>26/07/2026Deportivo GarcilasoFC Cajamarca</v>
      </c>
      <c r="AA499" t="str">
        <f>VLOOKUP($Z499,'oddspedia-matches'!$A:$AD,AA$2,0)</f>
        <v>2 - 1</v>
      </c>
      <c r="AB499" t="str">
        <f>VLOOKUP($Z499,'oddspedia-matches'!$A:$AD,AB$2,0)</f>
        <v>Green</v>
      </c>
      <c r="AC499" t="str">
        <f>VLOOKUP($Z499,'oddspedia-matches'!$A:$AD,AC$2,0)</f>
        <v>Red</v>
      </c>
      <c r="AD499" t="str">
        <f>VLOOKUP($Z499,'oddspedia-matches'!$A:$AD,AD$2,0)</f>
        <v>Red</v>
      </c>
      <c r="AE499" t="str">
        <f>VLOOKUP($Z499,'oddspedia-matches'!$A:$AD,AE$2,0)</f>
        <v>Green</v>
      </c>
      <c r="AF499" t="str">
        <f>VLOOKUP($Z499,'oddspedia-matches'!$A:$AD,AF$2,0)</f>
        <v>Red</v>
      </c>
      <c r="AG499" t="str">
        <f>VLOOKUP($Z499,'oddspedia-matches'!$A:$AD,AG$2,0)</f>
        <v>Green</v>
      </c>
      <c r="AH499" t="str">
        <f>VLOOKUP($Z499,'oddspedia-matches'!$A:$AD,AH$2,0)</f>
        <v>Green</v>
      </c>
      <c r="AI499" t="str">
        <f>VLOOKUP($Z499,'oddspedia-matches'!$A:$AD,AI$2,0)</f>
        <v>Red</v>
      </c>
      <c r="AJ499" t="str">
        <f>VLOOKUP($Z499,'oddspedia-matches'!$A:$AD,AJ$2,0)</f>
        <v>Red</v>
      </c>
      <c r="AK499" t="str">
        <f>VLOOKUP($Z499,'oddspedia-matches'!$A:$AD,AK$2,0)</f>
        <v>Green</v>
      </c>
      <c r="AL499" t="str">
        <f>VLOOKUP($Z499,'oddspedia-matches'!$A:$AD,AL$2,0)</f>
        <v>Green</v>
      </c>
      <c r="AM499" t="str">
        <f>VLOOKUP($Z499,'oddspedia-matches'!$A:$AD,AM$2,0)</f>
        <v>Green</v>
      </c>
      <c r="AN499" t="str">
        <f>VLOOKUP($Z499,'oddspedia-matches'!$A:$AD,AN$2,0)</f>
        <v>Red</v>
      </c>
      <c r="AO499" t="str">
        <f>VLOOKUP($Z499,'oddspedia-matches'!$A:$AD,AO$2,0)</f>
        <v>Green</v>
      </c>
      <c r="AP499" t="str">
        <f>VLOOKUP($Z499,'oddspedia-matches'!$A:$AD,AP$2,0)</f>
        <v>Green</v>
      </c>
      <c r="AQ499" t="str">
        <f>VLOOKUP($Z499,'oddspedia-matches'!$A:$AD,AQ$2,0)</f>
        <v>Red</v>
      </c>
    </row>
    <row r="500" spans="2:43" x14ac:dyDescent="0.25">
      <c r="B500" t="s">
        <v>485</v>
      </c>
      <c r="C500" t="s">
        <v>930</v>
      </c>
      <c r="D500" s="25">
        <v>0.89583333333333337</v>
      </c>
      <c r="E500" t="s">
        <v>1224</v>
      </c>
      <c r="F500" t="s">
        <v>1225</v>
      </c>
      <c r="H500">
        <v>37.4</v>
      </c>
      <c r="I500">
        <v>29.1</v>
      </c>
      <c r="J500">
        <v>33.5</v>
      </c>
      <c r="K500">
        <v>66.5</v>
      </c>
      <c r="L500">
        <v>62.6</v>
      </c>
      <c r="M500">
        <v>70.900000000000006</v>
      </c>
      <c r="N500">
        <v>27.5</v>
      </c>
      <c r="O500">
        <v>45.2</v>
      </c>
      <c r="P500">
        <v>27.3</v>
      </c>
      <c r="Q500">
        <v>67.2</v>
      </c>
      <c r="R500">
        <v>74.900000000000006</v>
      </c>
      <c r="S500">
        <v>48.6</v>
      </c>
      <c r="T500">
        <v>51.4</v>
      </c>
      <c r="U500">
        <v>56.8</v>
      </c>
      <c r="V500">
        <v>54.6</v>
      </c>
      <c r="W500">
        <v>45.4</v>
      </c>
      <c r="X500" t="str">
        <f>VLOOKUP(E500,'Transform table'!A:B,2,0)</f>
        <v>Deportes Concepcion</v>
      </c>
      <c r="Y500" t="str">
        <f>VLOOKUP(F500,'Transform table'!A:B,2,0)</f>
        <v>CD OHiggins</v>
      </c>
      <c r="Z500" t="str">
        <f t="shared" si="7"/>
        <v>26/07/2026Deportes ConcepcionCD OHiggins</v>
      </c>
      <c r="AA500" t="str">
        <f>VLOOKUP($Z500,'oddspedia-matches'!$A:$AD,AA$2,0)</f>
        <v>2 - 0</v>
      </c>
      <c r="AB500" t="str">
        <f>VLOOKUP($Z500,'oddspedia-matches'!$A:$AD,AB$2,0)</f>
        <v>Green</v>
      </c>
      <c r="AC500" t="str">
        <f>VLOOKUP($Z500,'oddspedia-matches'!$A:$AD,AC$2,0)</f>
        <v>Red</v>
      </c>
      <c r="AD500" t="str">
        <f>VLOOKUP($Z500,'oddspedia-matches'!$A:$AD,AD$2,0)</f>
        <v>Red</v>
      </c>
      <c r="AE500" t="str">
        <f>VLOOKUP($Z500,'oddspedia-matches'!$A:$AD,AE$2,0)</f>
        <v>Green</v>
      </c>
      <c r="AF500" t="str">
        <f>VLOOKUP($Z500,'oddspedia-matches'!$A:$AD,AF$2,0)</f>
        <v>Red</v>
      </c>
      <c r="AG500" t="str">
        <f>VLOOKUP($Z500,'oddspedia-matches'!$A:$AD,AG$2,0)</f>
        <v>Green</v>
      </c>
      <c r="AH500" t="str">
        <f>VLOOKUP($Z500,'oddspedia-matches'!$A:$AD,AH$2,0)</f>
        <v>Green</v>
      </c>
      <c r="AI500" t="str">
        <f>VLOOKUP($Z500,'oddspedia-matches'!$A:$AD,AI$2,0)</f>
        <v>Red</v>
      </c>
      <c r="AJ500" t="str">
        <f>VLOOKUP($Z500,'oddspedia-matches'!$A:$AD,AJ$2,0)</f>
        <v>Red</v>
      </c>
      <c r="AK500" t="str">
        <f>VLOOKUP($Z500,'oddspedia-matches'!$A:$AD,AK$2,0)</f>
        <v>Green</v>
      </c>
      <c r="AL500" t="str">
        <f>VLOOKUP($Z500,'oddspedia-matches'!$A:$AD,AL$2,0)</f>
        <v>Green</v>
      </c>
      <c r="AM500" t="str">
        <f>VLOOKUP($Z500,'oddspedia-matches'!$A:$AD,AM$2,0)</f>
        <v>Red</v>
      </c>
      <c r="AN500" t="str">
        <f>VLOOKUP($Z500,'oddspedia-matches'!$A:$AD,AN$2,0)</f>
        <v>Green</v>
      </c>
      <c r="AO500" t="str">
        <f>VLOOKUP($Z500,'oddspedia-matches'!$A:$AD,AO$2,0)</f>
        <v>Green</v>
      </c>
      <c r="AP500" t="str">
        <f>VLOOKUP($Z500,'oddspedia-matches'!$A:$AD,AP$2,0)</f>
        <v>Red</v>
      </c>
      <c r="AQ500" t="str">
        <f>VLOOKUP($Z500,'oddspedia-matches'!$A:$AD,AQ$2,0)</f>
        <v>Green</v>
      </c>
    </row>
    <row r="501" spans="2:43" x14ac:dyDescent="0.25">
      <c r="B501" t="s">
        <v>932</v>
      </c>
      <c r="C501" t="s">
        <v>930</v>
      </c>
      <c r="D501" s="25">
        <v>0.91666666666666663</v>
      </c>
      <c r="E501" t="s">
        <v>1226</v>
      </c>
      <c r="F501" t="s">
        <v>1227</v>
      </c>
      <c r="H501">
        <v>72.5</v>
      </c>
      <c r="I501">
        <v>27.5</v>
      </c>
      <c r="J501">
        <v>0</v>
      </c>
      <c r="K501">
        <v>100</v>
      </c>
      <c r="L501">
        <v>27.5</v>
      </c>
      <c r="M501">
        <v>72.5</v>
      </c>
      <c r="N501">
        <v>47.8</v>
      </c>
      <c r="O501">
        <v>52.2</v>
      </c>
      <c r="P501">
        <v>0</v>
      </c>
      <c r="Q501">
        <v>47.8</v>
      </c>
      <c r="R501">
        <v>37.299999999999997</v>
      </c>
      <c r="S501">
        <v>14.3</v>
      </c>
      <c r="T501">
        <v>85.7</v>
      </c>
      <c r="U501">
        <v>95.7</v>
      </c>
      <c r="V501">
        <v>0.2</v>
      </c>
      <c r="W501">
        <v>99.8</v>
      </c>
      <c r="X501" t="str">
        <f>VLOOKUP(E501,'Transform table'!A:B,2,0)</f>
        <v>Pachuca</v>
      </c>
      <c r="Y501" t="str">
        <f>VLOOKUP(F501,'Transform table'!A:B,2,0)</f>
        <v>Queretaro</v>
      </c>
      <c r="Z501" t="str">
        <f t="shared" si="7"/>
        <v>26/07/2026PachucaQueretaro</v>
      </c>
      <c r="AA501" t="str">
        <f>VLOOKUP($Z501,'oddspedia-matches'!$A:$AD,AA$2,0)</f>
        <v>1 - 2</v>
      </c>
      <c r="AB501" t="str">
        <f>VLOOKUP($Z501,'oddspedia-matches'!$A:$AD,AB$2,0)</f>
        <v>Red</v>
      </c>
      <c r="AC501" t="str">
        <f>VLOOKUP($Z501,'oddspedia-matches'!$A:$AD,AC$2,0)</f>
        <v>Red</v>
      </c>
      <c r="AD501" t="str">
        <f>VLOOKUP($Z501,'oddspedia-matches'!$A:$AD,AD$2,0)</f>
        <v>Green</v>
      </c>
      <c r="AE501" t="str">
        <f>VLOOKUP($Z501,'oddspedia-matches'!$A:$AD,AE$2,0)</f>
        <v>Red</v>
      </c>
      <c r="AF501" t="str">
        <f>VLOOKUP($Z501,'oddspedia-matches'!$A:$AD,AF$2,0)</f>
        <v>Green</v>
      </c>
      <c r="AG501" t="str">
        <f>VLOOKUP($Z501,'oddspedia-matches'!$A:$AD,AG$2,0)</f>
        <v>Green</v>
      </c>
      <c r="AH501" t="str">
        <f>VLOOKUP($Z501,'oddspedia-matches'!$A:$AD,AH$2,0)</f>
        <v>Green</v>
      </c>
      <c r="AI501" t="str">
        <f>VLOOKUP($Z501,'oddspedia-matches'!$A:$AD,AI$2,0)</f>
        <v>Red</v>
      </c>
      <c r="AJ501" t="str">
        <f>VLOOKUP($Z501,'oddspedia-matches'!$A:$AD,AJ$2,0)</f>
        <v>Red</v>
      </c>
      <c r="AK501" t="str">
        <f>VLOOKUP($Z501,'oddspedia-matches'!$A:$AD,AK$2,0)</f>
        <v>Green</v>
      </c>
      <c r="AL501" t="str">
        <f>VLOOKUP($Z501,'oddspedia-matches'!$A:$AD,AL$2,0)</f>
        <v>Green</v>
      </c>
      <c r="AM501" t="str">
        <f>VLOOKUP($Z501,'oddspedia-matches'!$A:$AD,AM$2,0)</f>
        <v>Green</v>
      </c>
      <c r="AN501" t="str">
        <f>VLOOKUP($Z501,'oddspedia-matches'!$A:$AD,AN$2,0)</f>
        <v>Red</v>
      </c>
      <c r="AO501" t="str">
        <f>VLOOKUP($Z501,'oddspedia-matches'!$A:$AD,AO$2,0)</f>
        <v>Green</v>
      </c>
      <c r="AP501" t="str">
        <f>VLOOKUP($Z501,'oddspedia-matches'!$A:$AD,AP$2,0)</f>
        <v>Green</v>
      </c>
      <c r="AQ501" t="str">
        <f>VLOOKUP($Z501,'oddspedia-matches'!$A:$AD,AQ$2,0)</f>
        <v>Red</v>
      </c>
    </row>
    <row r="502" spans="2:43" x14ac:dyDescent="0.25">
      <c r="B502" t="s">
        <v>487</v>
      </c>
      <c r="C502" t="s">
        <v>930</v>
      </c>
      <c r="D502" s="25">
        <v>0.92708333333333337</v>
      </c>
      <c r="E502" t="s">
        <v>425</v>
      </c>
      <c r="F502" t="s">
        <v>1228</v>
      </c>
      <c r="H502">
        <v>55.6</v>
      </c>
      <c r="I502">
        <v>25.2</v>
      </c>
      <c r="J502">
        <v>19.3</v>
      </c>
      <c r="K502">
        <v>80.7</v>
      </c>
      <c r="L502">
        <v>44.4</v>
      </c>
      <c r="M502">
        <v>74.8</v>
      </c>
      <c r="N502" t="s">
        <v>20</v>
      </c>
      <c r="O502" t="s">
        <v>20</v>
      </c>
      <c r="P502" t="s">
        <v>20</v>
      </c>
      <c r="Q502" t="s">
        <v>20</v>
      </c>
      <c r="R502">
        <v>79.8</v>
      </c>
      <c r="S502">
        <v>55.7</v>
      </c>
      <c r="T502">
        <v>44.3</v>
      </c>
      <c r="U502">
        <v>51.5</v>
      </c>
      <c r="V502">
        <v>55.7</v>
      </c>
      <c r="W502">
        <v>44.3</v>
      </c>
      <c r="X502" t="str">
        <f>VLOOKUP(E502,'Transform table'!A:B,2,0)</f>
        <v>Once Caldas</v>
      </c>
      <c r="Y502" t="str">
        <f>VLOOKUP(F502,'Transform table'!A:B,2,0)</f>
        <v>Cucuta Deportivo</v>
      </c>
      <c r="Z502" t="str">
        <f t="shared" si="7"/>
        <v>26/07/2026Once CaldasCucuta Deportivo</v>
      </c>
      <c r="AA502" t="str">
        <f>VLOOKUP($Z502,'oddspedia-matches'!$A:$AD,AA$2,0)</f>
        <v>5 - 1</v>
      </c>
      <c r="AB502" t="str">
        <f>VLOOKUP($Z502,'oddspedia-matches'!$A:$AD,AB$2,0)</f>
        <v>Green</v>
      </c>
      <c r="AC502" t="str">
        <f>VLOOKUP($Z502,'oddspedia-matches'!$A:$AD,AC$2,0)</f>
        <v>Red</v>
      </c>
      <c r="AD502" t="str">
        <f>VLOOKUP($Z502,'oddspedia-matches'!$A:$AD,AD$2,0)</f>
        <v>Red</v>
      </c>
      <c r="AE502" t="str">
        <f>VLOOKUP($Z502,'oddspedia-matches'!$A:$AD,AE$2,0)</f>
        <v>Green</v>
      </c>
      <c r="AF502" t="str">
        <f>VLOOKUP($Z502,'oddspedia-matches'!$A:$AD,AF$2,0)</f>
        <v>Red</v>
      </c>
      <c r="AG502" t="str">
        <f>VLOOKUP($Z502,'oddspedia-matches'!$A:$AD,AG$2,0)</f>
        <v>Green</v>
      </c>
      <c r="AH502" t="str">
        <f>VLOOKUP($Z502,'oddspedia-matches'!$A:$AD,AH$2,0)</f>
        <v>Green</v>
      </c>
      <c r="AI502" t="str">
        <f>VLOOKUP($Z502,'oddspedia-matches'!$A:$AD,AI$2,0)</f>
        <v>Red</v>
      </c>
      <c r="AJ502" t="str">
        <f>VLOOKUP($Z502,'oddspedia-matches'!$A:$AD,AJ$2,0)</f>
        <v>Red</v>
      </c>
      <c r="AK502" t="str">
        <f>VLOOKUP($Z502,'oddspedia-matches'!$A:$AD,AK$2,0)</f>
        <v>Green</v>
      </c>
      <c r="AL502" t="str">
        <f>VLOOKUP($Z502,'oddspedia-matches'!$A:$AD,AL$2,0)</f>
        <v>Green</v>
      </c>
      <c r="AM502" t="str">
        <f>VLOOKUP($Z502,'oddspedia-matches'!$A:$AD,AM$2,0)</f>
        <v>Green</v>
      </c>
      <c r="AN502" t="str">
        <f>VLOOKUP($Z502,'oddspedia-matches'!$A:$AD,AN$2,0)</f>
        <v>Red</v>
      </c>
      <c r="AO502" t="str">
        <f>VLOOKUP($Z502,'oddspedia-matches'!$A:$AD,AO$2,0)</f>
        <v>Red</v>
      </c>
      <c r="AP502" t="str">
        <f>VLOOKUP($Z502,'oddspedia-matches'!$A:$AD,AP$2,0)</f>
        <v>Green</v>
      </c>
      <c r="AQ502" t="str">
        <f>VLOOKUP($Z502,'oddspedia-matches'!$A:$AD,AQ$2,0)</f>
        <v>Red</v>
      </c>
    </row>
    <row r="503" spans="2:43" x14ac:dyDescent="0.25">
      <c r="B503" t="s">
        <v>466</v>
      </c>
      <c r="C503" t="s">
        <v>930</v>
      </c>
      <c r="D503" s="25">
        <v>0.95833333333333337</v>
      </c>
      <c r="E503" t="s">
        <v>1229</v>
      </c>
      <c r="F503" t="s">
        <v>1230</v>
      </c>
      <c r="H503">
        <v>54.8</v>
      </c>
      <c r="I503">
        <v>25.6</v>
      </c>
      <c r="J503">
        <v>19.5</v>
      </c>
      <c r="K503">
        <v>80.5</v>
      </c>
      <c r="L503">
        <v>45.2</v>
      </c>
      <c r="M503">
        <v>74.400000000000006</v>
      </c>
      <c r="N503">
        <v>38.200000000000003</v>
      </c>
      <c r="O503">
        <v>43</v>
      </c>
      <c r="P503">
        <v>18.8</v>
      </c>
      <c r="Q503">
        <v>68.8</v>
      </c>
      <c r="R503">
        <v>78.2</v>
      </c>
      <c r="S503">
        <v>53.4</v>
      </c>
      <c r="T503">
        <v>46.6</v>
      </c>
      <c r="U503">
        <v>53.7</v>
      </c>
      <c r="V503">
        <v>54.1</v>
      </c>
      <c r="W503">
        <v>45.9</v>
      </c>
      <c r="X503" t="str">
        <f>VLOOKUP(E503,'Transform table'!A:B,2,0)</f>
        <v>Tacoma Defiance</v>
      </c>
      <c r="Y503" t="str">
        <f>VLOOKUP(F503,'Transform table'!A:B,2,0)</f>
        <v>Colorado Rapids II</v>
      </c>
      <c r="Z503" t="str">
        <f t="shared" si="7"/>
        <v>26/07/2026Tacoma DefianceColorado Rapids II</v>
      </c>
      <c r="AA503" t="str">
        <f>VLOOKUP($Z503,'oddspedia-matches'!$A:$AD,AA$2,0)</f>
        <v>2 - 1</v>
      </c>
      <c r="AB503" t="str">
        <f>VLOOKUP($Z503,'oddspedia-matches'!$A:$AD,AB$2,0)</f>
        <v>Green</v>
      </c>
      <c r="AC503" t="str">
        <f>VLOOKUP($Z503,'oddspedia-matches'!$A:$AD,AC$2,0)</f>
        <v>Red</v>
      </c>
      <c r="AD503" t="str">
        <f>VLOOKUP($Z503,'oddspedia-matches'!$A:$AD,AD$2,0)</f>
        <v>Red</v>
      </c>
      <c r="AE503" t="str">
        <f>VLOOKUP($Z503,'oddspedia-matches'!$A:$AD,AE$2,0)</f>
        <v>Green</v>
      </c>
      <c r="AF503" t="str">
        <f>VLOOKUP($Z503,'oddspedia-matches'!$A:$AD,AF$2,0)</f>
        <v>Red</v>
      </c>
      <c r="AG503" t="str">
        <f>VLOOKUP($Z503,'oddspedia-matches'!$A:$AD,AG$2,0)</f>
        <v>Green</v>
      </c>
      <c r="AH503" t="str">
        <f>VLOOKUP($Z503,'oddspedia-matches'!$A:$AD,AH$2,0)</f>
        <v>Green</v>
      </c>
      <c r="AI503" t="str">
        <f>VLOOKUP($Z503,'oddspedia-matches'!$A:$AD,AI$2,0)</f>
        <v>Red</v>
      </c>
      <c r="AJ503" t="str">
        <f>VLOOKUP($Z503,'oddspedia-matches'!$A:$AD,AJ$2,0)</f>
        <v>Red</v>
      </c>
      <c r="AK503" t="str">
        <f>VLOOKUP($Z503,'oddspedia-matches'!$A:$AD,AK$2,0)</f>
        <v>Green</v>
      </c>
      <c r="AL503" t="str">
        <f>VLOOKUP($Z503,'oddspedia-matches'!$A:$AD,AL$2,0)</f>
        <v>Green</v>
      </c>
      <c r="AM503" t="str">
        <f>VLOOKUP($Z503,'oddspedia-matches'!$A:$AD,AM$2,0)</f>
        <v>Green</v>
      </c>
      <c r="AN503" t="str">
        <f>VLOOKUP($Z503,'oddspedia-matches'!$A:$AD,AN$2,0)</f>
        <v>Red</v>
      </c>
      <c r="AO503" t="str">
        <f>VLOOKUP($Z503,'oddspedia-matches'!$A:$AD,AO$2,0)</f>
        <v>Green</v>
      </c>
      <c r="AP503" t="str">
        <f>VLOOKUP($Z503,'oddspedia-matches'!$A:$AD,AP$2,0)</f>
        <v>Green</v>
      </c>
      <c r="AQ503" t="str">
        <f>VLOOKUP($Z503,'oddspedia-matches'!$A:$AD,AQ$2,0)</f>
        <v>Red</v>
      </c>
    </row>
    <row r="504" spans="2:43" x14ac:dyDescent="0.25">
      <c r="B504" t="s">
        <v>546</v>
      </c>
      <c r="C504" t="s">
        <v>1231</v>
      </c>
      <c r="D504" s="25">
        <v>0.3125</v>
      </c>
      <c r="E504" t="s">
        <v>1232</v>
      </c>
      <c r="F504" t="s">
        <v>1233</v>
      </c>
      <c r="H504">
        <v>51.5</v>
      </c>
      <c r="I504">
        <v>29.4</v>
      </c>
      <c r="J504">
        <v>19.2</v>
      </c>
      <c r="K504">
        <v>80.8</v>
      </c>
      <c r="L504">
        <v>48.5</v>
      </c>
      <c r="M504">
        <v>70.599999999999994</v>
      </c>
      <c r="N504">
        <v>40.799999999999997</v>
      </c>
      <c r="O504">
        <v>48.7</v>
      </c>
      <c r="P504">
        <v>10.5</v>
      </c>
      <c r="Q504">
        <v>58</v>
      </c>
      <c r="R504">
        <v>65.3</v>
      </c>
      <c r="S504">
        <v>37.200000000000003</v>
      </c>
      <c r="T504">
        <v>62.8</v>
      </c>
      <c r="U504">
        <v>69</v>
      </c>
      <c r="V504">
        <v>41.7</v>
      </c>
      <c r="W504">
        <v>58.3</v>
      </c>
      <c r="X504" t="str">
        <f>VLOOKUP(E504,'Transform table'!A:B,2,0)</f>
        <v>Qingdao Red Lions</v>
      </c>
      <c r="Y504" t="str">
        <f>VLOOKUP(F504,'Transform table'!A:B,2,0)</f>
        <v>Beijing Institute of Technology</v>
      </c>
      <c r="Z504" t="str">
        <f t="shared" si="7"/>
        <v>27/07/2026Qingdao Red LionsBeijing Institute of Technology</v>
      </c>
      <c r="AA504" t="str">
        <f>VLOOKUP($Z504,'oddspedia-matches'!$A:$AD,AA$2,0)</f>
        <v>6 - 1</v>
      </c>
      <c r="AB504" t="str">
        <f>VLOOKUP($Z504,'oddspedia-matches'!$A:$AD,AB$2,0)</f>
        <v>Green</v>
      </c>
      <c r="AC504" t="str">
        <f>VLOOKUP($Z504,'oddspedia-matches'!$A:$AD,AC$2,0)</f>
        <v>Red</v>
      </c>
      <c r="AD504" t="str">
        <f>VLOOKUP($Z504,'oddspedia-matches'!$A:$AD,AD$2,0)</f>
        <v>Red</v>
      </c>
      <c r="AE504" t="str">
        <f>VLOOKUP($Z504,'oddspedia-matches'!$A:$AD,AE$2,0)</f>
        <v>Green</v>
      </c>
      <c r="AF504" t="str">
        <f>VLOOKUP($Z504,'oddspedia-matches'!$A:$AD,AF$2,0)</f>
        <v>Red</v>
      </c>
      <c r="AG504" t="str">
        <f>VLOOKUP($Z504,'oddspedia-matches'!$A:$AD,AG$2,0)</f>
        <v>Green</v>
      </c>
      <c r="AH504" t="str">
        <f>VLOOKUP($Z504,'oddspedia-matches'!$A:$AD,AH$2,0)</f>
        <v>Green</v>
      </c>
      <c r="AI504" t="str">
        <f>VLOOKUP($Z504,'oddspedia-matches'!$A:$AD,AI$2,0)</f>
        <v>Red</v>
      </c>
      <c r="AJ504" t="str">
        <f>VLOOKUP($Z504,'oddspedia-matches'!$A:$AD,AJ$2,0)</f>
        <v>Red</v>
      </c>
      <c r="AK504" t="str">
        <f>VLOOKUP($Z504,'oddspedia-matches'!$A:$AD,AK$2,0)</f>
        <v>Green</v>
      </c>
      <c r="AL504" t="str">
        <f>VLOOKUP($Z504,'oddspedia-matches'!$A:$AD,AL$2,0)</f>
        <v>Green</v>
      </c>
      <c r="AM504" t="str">
        <f>VLOOKUP($Z504,'oddspedia-matches'!$A:$AD,AM$2,0)</f>
        <v>Green</v>
      </c>
      <c r="AN504" t="str">
        <f>VLOOKUP($Z504,'oddspedia-matches'!$A:$AD,AN$2,0)</f>
        <v>Red</v>
      </c>
      <c r="AO504" t="str">
        <f>VLOOKUP($Z504,'oddspedia-matches'!$A:$AD,AO$2,0)</f>
        <v>Red</v>
      </c>
      <c r="AP504" t="str">
        <f>VLOOKUP($Z504,'oddspedia-matches'!$A:$AD,AP$2,0)</f>
        <v>Green</v>
      </c>
      <c r="AQ504" t="str">
        <f>VLOOKUP($Z504,'oddspedia-matches'!$A:$AD,AQ$2,0)</f>
        <v>Red</v>
      </c>
    </row>
    <row r="505" spans="2:43" x14ac:dyDescent="0.25">
      <c r="B505" t="s">
        <v>990</v>
      </c>
      <c r="C505" t="s">
        <v>1231</v>
      </c>
      <c r="D505" s="25">
        <v>0.5</v>
      </c>
      <c r="E505" t="s">
        <v>1234</v>
      </c>
      <c r="F505" t="s">
        <v>246</v>
      </c>
      <c r="H505">
        <v>25.9</v>
      </c>
      <c r="I505">
        <v>26.4</v>
      </c>
      <c r="J505">
        <v>47.8</v>
      </c>
      <c r="K505">
        <v>52.2</v>
      </c>
      <c r="L505">
        <v>74.099999999999994</v>
      </c>
      <c r="M505">
        <v>73.599999999999994</v>
      </c>
      <c r="N505">
        <v>24.6</v>
      </c>
      <c r="O505">
        <v>38</v>
      </c>
      <c r="P505">
        <v>37.4</v>
      </c>
      <c r="Q505">
        <v>78.099999999999994</v>
      </c>
      <c r="R505">
        <v>84.3</v>
      </c>
      <c r="S505">
        <v>62.6</v>
      </c>
      <c r="T505">
        <v>37.4</v>
      </c>
      <c r="U505">
        <v>43.4</v>
      </c>
      <c r="V505">
        <v>64</v>
      </c>
      <c r="W505">
        <v>36</v>
      </c>
      <c r="X505" t="str">
        <f>VLOOKUP(E505,'Transform table'!A:B,2,0)</f>
        <v>FK Tukums 2000</v>
      </c>
      <c r="Y505" t="str">
        <f>VLOOKUP(F505,'Transform table'!A:B,2,0)</f>
        <v>Rigas Futbola Skola</v>
      </c>
      <c r="Z505" t="str">
        <f t="shared" si="7"/>
        <v>27/07/2026FK Tukums 2000Rigas Futbola Skola</v>
      </c>
      <c r="AA505" t="str">
        <f>VLOOKUP($Z505,'oddspedia-matches'!$A:$AD,AA$2,0)</f>
        <v>0 - 1</v>
      </c>
      <c r="AB505" t="str">
        <f>VLOOKUP($Z505,'oddspedia-matches'!$A:$AD,AB$2,0)</f>
        <v>Red</v>
      </c>
      <c r="AC505" t="str">
        <f>VLOOKUP($Z505,'oddspedia-matches'!$A:$AD,AC$2,0)</f>
        <v>Red</v>
      </c>
      <c r="AD505" t="str">
        <f>VLOOKUP($Z505,'oddspedia-matches'!$A:$AD,AD$2,0)</f>
        <v>Green</v>
      </c>
      <c r="AE505" t="str">
        <f>VLOOKUP($Z505,'oddspedia-matches'!$A:$AD,AE$2,0)</f>
        <v>Red</v>
      </c>
      <c r="AF505" t="str">
        <f>VLOOKUP($Z505,'oddspedia-matches'!$A:$AD,AF$2,0)</f>
        <v>Green</v>
      </c>
      <c r="AG505" t="str">
        <f>VLOOKUP($Z505,'oddspedia-matches'!$A:$AD,AG$2,0)</f>
        <v>Green</v>
      </c>
      <c r="AH505" t="str">
        <f>VLOOKUP($Z505,'oddspedia-matches'!$A:$AD,AH$2,0)</f>
        <v>Red</v>
      </c>
      <c r="AI505" t="str">
        <f>VLOOKUP($Z505,'oddspedia-matches'!$A:$AD,AI$2,0)</f>
        <v>Red</v>
      </c>
      <c r="AJ505" t="str">
        <f>VLOOKUP($Z505,'oddspedia-matches'!$A:$AD,AJ$2,0)</f>
        <v>Green</v>
      </c>
      <c r="AK505" t="str">
        <f>VLOOKUP($Z505,'oddspedia-matches'!$A:$AD,AK$2,0)</f>
        <v>Green</v>
      </c>
      <c r="AL505" t="str">
        <f>VLOOKUP($Z505,'oddspedia-matches'!$A:$AD,AL$2,0)</f>
        <v>Red</v>
      </c>
      <c r="AM505" t="str">
        <f>VLOOKUP($Z505,'oddspedia-matches'!$A:$AD,AM$2,0)</f>
        <v>Red</v>
      </c>
      <c r="AN505" t="str">
        <f>VLOOKUP($Z505,'oddspedia-matches'!$A:$AD,AN$2,0)</f>
        <v>Green</v>
      </c>
      <c r="AO505" t="str">
        <f>VLOOKUP($Z505,'oddspedia-matches'!$A:$AD,AO$2,0)</f>
        <v>Green</v>
      </c>
      <c r="AP505" t="str">
        <f>VLOOKUP($Z505,'oddspedia-matches'!$A:$AD,AP$2,0)</f>
        <v>Red</v>
      </c>
      <c r="AQ505" t="str">
        <f>VLOOKUP($Z505,'oddspedia-matches'!$A:$AD,AQ$2,0)</f>
        <v>Green</v>
      </c>
    </row>
    <row r="506" spans="2:43" x14ac:dyDescent="0.25">
      <c r="B506" t="s">
        <v>569</v>
      </c>
      <c r="C506" t="s">
        <v>1231</v>
      </c>
      <c r="D506" s="25">
        <v>0.5</v>
      </c>
      <c r="E506" t="s">
        <v>1235</v>
      </c>
      <c r="F506" t="s">
        <v>1236</v>
      </c>
      <c r="H506">
        <v>64.5</v>
      </c>
      <c r="I506">
        <v>22.4</v>
      </c>
      <c r="J506">
        <v>13.1</v>
      </c>
      <c r="K506">
        <v>86.9</v>
      </c>
      <c r="L506">
        <v>35.5</v>
      </c>
      <c r="M506">
        <v>77.599999999999994</v>
      </c>
      <c r="N506">
        <v>37.4</v>
      </c>
      <c r="O506">
        <v>44.1</v>
      </c>
      <c r="P506">
        <v>18.5</v>
      </c>
      <c r="Q506">
        <v>67.2</v>
      </c>
      <c r="R506">
        <v>88.7</v>
      </c>
      <c r="S506">
        <v>70.8</v>
      </c>
      <c r="T506">
        <v>29.2</v>
      </c>
      <c r="U506">
        <v>37.200000000000003</v>
      </c>
      <c r="V506">
        <v>63.2</v>
      </c>
      <c r="W506">
        <v>36.799999999999997</v>
      </c>
      <c r="X506" t="str">
        <f>VLOOKUP(E506,'Transform table'!A:B,2,0)</f>
        <v>Valmieras FK</v>
      </c>
      <c r="Y506" t="str">
        <f>VLOOKUP(F506,'Transform table'!A:B,2,0)</f>
        <v>Riga FC II</v>
      </c>
      <c r="Z506" t="str">
        <f t="shared" si="7"/>
        <v>27/07/2026Valmieras FKRiga FC II</v>
      </c>
      <c r="AA506" t="str">
        <f>VLOOKUP($Z506,'oddspedia-matches'!$A:$AD,AA$2,0)</f>
        <v>3 - 0</v>
      </c>
      <c r="AB506" t="str">
        <f>VLOOKUP($Z506,'oddspedia-matches'!$A:$AD,AB$2,0)</f>
        <v>Green</v>
      </c>
      <c r="AC506" t="str">
        <f>VLOOKUP($Z506,'oddspedia-matches'!$A:$AD,AC$2,0)</f>
        <v>Red</v>
      </c>
      <c r="AD506" t="str">
        <f>VLOOKUP($Z506,'oddspedia-matches'!$A:$AD,AD$2,0)</f>
        <v>Red</v>
      </c>
      <c r="AE506" t="str">
        <f>VLOOKUP($Z506,'oddspedia-matches'!$A:$AD,AE$2,0)</f>
        <v>Green</v>
      </c>
      <c r="AF506" t="str">
        <f>VLOOKUP($Z506,'oddspedia-matches'!$A:$AD,AF$2,0)</f>
        <v>Red</v>
      </c>
      <c r="AG506" t="str">
        <f>VLOOKUP($Z506,'oddspedia-matches'!$A:$AD,AG$2,0)</f>
        <v>Green</v>
      </c>
      <c r="AH506" t="str">
        <f>VLOOKUP($Z506,'oddspedia-matches'!$A:$AD,AH$2,0)</f>
        <v>Green</v>
      </c>
      <c r="AI506" t="str">
        <f>VLOOKUP($Z506,'oddspedia-matches'!$A:$AD,AI$2,0)</f>
        <v>Red</v>
      </c>
      <c r="AJ506" t="str">
        <f>VLOOKUP($Z506,'oddspedia-matches'!$A:$AD,AJ$2,0)</f>
        <v>Red</v>
      </c>
      <c r="AK506" t="str">
        <f>VLOOKUP($Z506,'oddspedia-matches'!$A:$AD,AK$2,0)</f>
        <v>Green</v>
      </c>
      <c r="AL506" t="str">
        <f>VLOOKUP($Z506,'oddspedia-matches'!$A:$AD,AL$2,0)</f>
        <v>Green</v>
      </c>
      <c r="AM506" t="str">
        <f>VLOOKUP($Z506,'oddspedia-matches'!$A:$AD,AM$2,0)</f>
        <v>Green</v>
      </c>
      <c r="AN506" t="str">
        <f>VLOOKUP($Z506,'oddspedia-matches'!$A:$AD,AN$2,0)</f>
        <v>Red</v>
      </c>
      <c r="AO506" t="str">
        <f>VLOOKUP($Z506,'oddspedia-matches'!$A:$AD,AO$2,0)</f>
        <v>Green</v>
      </c>
      <c r="AP506" t="str">
        <f>VLOOKUP($Z506,'oddspedia-matches'!$A:$AD,AP$2,0)</f>
        <v>Red</v>
      </c>
      <c r="AQ506" t="str">
        <f>VLOOKUP($Z506,'oddspedia-matches'!$A:$AD,AQ$2,0)</f>
        <v>Green</v>
      </c>
    </row>
    <row r="507" spans="2:43" x14ac:dyDescent="0.25">
      <c r="B507" t="s">
        <v>1043</v>
      </c>
      <c r="C507" t="s">
        <v>1231</v>
      </c>
      <c r="D507" s="25">
        <v>0.52083333333333337</v>
      </c>
      <c r="E507" t="s">
        <v>1237</v>
      </c>
      <c r="F507" t="s">
        <v>1238</v>
      </c>
      <c r="H507">
        <v>37.700000000000003</v>
      </c>
      <c r="I507">
        <v>35.700000000000003</v>
      </c>
      <c r="J507">
        <v>26.6</v>
      </c>
      <c r="K507">
        <v>73.400000000000006</v>
      </c>
      <c r="L507">
        <v>62.3</v>
      </c>
      <c r="M507">
        <v>64.3</v>
      </c>
      <c r="N507">
        <v>19.399999999999999</v>
      </c>
      <c r="O507">
        <v>56.9</v>
      </c>
      <c r="P507">
        <v>23.7</v>
      </c>
      <c r="Q507">
        <v>50.1</v>
      </c>
      <c r="R507">
        <v>53.3</v>
      </c>
      <c r="S507">
        <v>25.4</v>
      </c>
      <c r="T507">
        <v>74.599999999999994</v>
      </c>
      <c r="U507">
        <v>78.599999999999994</v>
      </c>
      <c r="V507">
        <v>34.799999999999997</v>
      </c>
      <c r="W507">
        <v>65.2</v>
      </c>
      <c r="X507" t="str">
        <f>VLOOKUP(E507,'Transform table'!A:B,2,0)</f>
        <v>CFR Cluj</v>
      </c>
      <c r="Y507" t="str">
        <f>VLOOKUP(F507,'Transform table'!A:B,2,0)</f>
        <v>FC Voluntari</v>
      </c>
      <c r="Z507" t="str">
        <f t="shared" si="7"/>
        <v>27/07/2026CFR ClujFC Voluntari</v>
      </c>
      <c r="AA507" t="str">
        <f>VLOOKUP($Z507,'oddspedia-matches'!$A:$AD,AA$2,0)</f>
        <v>5 - 0</v>
      </c>
      <c r="AB507" t="str">
        <f>VLOOKUP($Z507,'oddspedia-matches'!$A:$AD,AB$2,0)</f>
        <v>Green</v>
      </c>
      <c r="AC507" t="str">
        <f>VLOOKUP($Z507,'oddspedia-matches'!$A:$AD,AC$2,0)</f>
        <v>Red</v>
      </c>
      <c r="AD507" t="str">
        <f>VLOOKUP($Z507,'oddspedia-matches'!$A:$AD,AD$2,0)</f>
        <v>Red</v>
      </c>
      <c r="AE507" t="str">
        <f>VLOOKUP($Z507,'oddspedia-matches'!$A:$AD,AE$2,0)</f>
        <v>Green</v>
      </c>
      <c r="AF507" t="str">
        <f>VLOOKUP($Z507,'oddspedia-matches'!$A:$AD,AF$2,0)</f>
        <v>Red</v>
      </c>
      <c r="AG507" t="str">
        <f>VLOOKUP($Z507,'oddspedia-matches'!$A:$AD,AG$2,0)</f>
        <v>Green</v>
      </c>
      <c r="AH507" t="str">
        <f>VLOOKUP($Z507,'oddspedia-matches'!$A:$AD,AH$2,0)</f>
        <v>Green</v>
      </c>
      <c r="AI507" t="str">
        <f>VLOOKUP($Z507,'oddspedia-matches'!$A:$AD,AI$2,0)</f>
        <v>Red</v>
      </c>
      <c r="AJ507" t="str">
        <f>VLOOKUP($Z507,'oddspedia-matches'!$A:$AD,AJ$2,0)</f>
        <v>Red</v>
      </c>
      <c r="AK507" t="str">
        <f>VLOOKUP($Z507,'oddspedia-matches'!$A:$AD,AK$2,0)</f>
        <v>Green</v>
      </c>
      <c r="AL507" t="str">
        <f>VLOOKUP($Z507,'oddspedia-matches'!$A:$AD,AL$2,0)</f>
        <v>Green</v>
      </c>
      <c r="AM507" t="str">
        <f>VLOOKUP($Z507,'oddspedia-matches'!$A:$AD,AM$2,0)</f>
        <v>Green</v>
      </c>
      <c r="AN507" t="str">
        <f>VLOOKUP($Z507,'oddspedia-matches'!$A:$AD,AN$2,0)</f>
        <v>Red</v>
      </c>
      <c r="AO507" t="str">
        <f>VLOOKUP($Z507,'oddspedia-matches'!$A:$AD,AO$2,0)</f>
        <v>Red</v>
      </c>
      <c r="AP507" t="str">
        <f>VLOOKUP($Z507,'oddspedia-matches'!$A:$AD,AP$2,0)</f>
        <v>Red</v>
      </c>
      <c r="AQ507" t="str">
        <f>VLOOKUP($Z507,'oddspedia-matches'!$A:$AD,AQ$2,0)</f>
        <v>Green</v>
      </c>
    </row>
    <row r="508" spans="2:43" x14ac:dyDescent="0.25">
      <c r="B508" t="s">
        <v>475</v>
      </c>
      <c r="C508" t="s">
        <v>1231</v>
      </c>
      <c r="D508" s="25">
        <v>0.53125</v>
      </c>
      <c r="E508" t="s">
        <v>144</v>
      </c>
      <c r="F508" t="s">
        <v>1239</v>
      </c>
      <c r="H508">
        <v>32.6</v>
      </c>
      <c r="I508">
        <v>29.7</v>
      </c>
      <c r="J508">
        <v>37.700000000000003</v>
      </c>
      <c r="K508">
        <v>62.3</v>
      </c>
      <c r="L508">
        <v>67.400000000000006</v>
      </c>
      <c r="M508">
        <v>70.3</v>
      </c>
      <c r="N508">
        <v>23</v>
      </c>
      <c r="O508">
        <v>45.4</v>
      </c>
      <c r="P508">
        <v>31.6</v>
      </c>
      <c r="Q508">
        <v>66.7</v>
      </c>
      <c r="R508">
        <v>73.5</v>
      </c>
      <c r="S508">
        <v>46.9</v>
      </c>
      <c r="T508">
        <v>53.1</v>
      </c>
      <c r="U508">
        <v>58.6</v>
      </c>
      <c r="V508">
        <v>53.2</v>
      </c>
      <c r="W508">
        <v>46.8</v>
      </c>
      <c r="X508" t="str">
        <f>VLOOKUP(E508,'Transform table'!A:B,2,0)</f>
        <v>Hegelmann Litauen</v>
      </c>
      <c r="Y508" t="str">
        <f>VLOOKUP(F508,'Transform table'!A:B,2,0)</f>
        <v>VMFD Zalgiris</v>
      </c>
      <c r="Z508" t="str">
        <f t="shared" si="7"/>
        <v>27/07/2026Hegelmann LitauenVMFD Zalgiris</v>
      </c>
      <c r="AA508" t="str">
        <f>VLOOKUP($Z508,'oddspedia-matches'!$A:$AD,AA$2,0)</f>
        <v>2 - 3</v>
      </c>
      <c r="AB508" t="str">
        <f>VLOOKUP($Z508,'oddspedia-matches'!$A:$AD,AB$2,0)</f>
        <v>Red</v>
      </c>
      <c r="AC508" t="str">
        <f>VLOOKUP($Z508,'oddspedia-matches'!$A:$AD,AC$2,0)</f>
        <v>Red</v>
      </c>
      <c r="AD508" t="str">
        <f>VLOOKUP($Z508,'oddspedia-matches'!$A:$AD,AD$2,0)</f>
        <v>Green</v>
      </c>
      <c r="AE508" t="str">
        <f>VLOOKUP($Z508,'oddspedia-matches'!$A:$AD,AE$2,0)</f>
        <v>Red</v>
      </c>
      <c r="AF508" t="str">
        <f>VLOOKUP($Z508,'oddspedia-matches'!$A:$AD,AF$2,0)</f>
        <v>Green</v>
      </c>
      <c r="AG508" t="str">
        <f>VLOOKUP($Z508,'oddspedia-matches'!$A:$AD,AG$2,0)</f>
        <v>Green</v>
      </c>
      <c r="AH508" t="str">
        <f>VLOOKUP($Z508,'oddspedia-matches'!$A:$AD,AH$2,0)</f>
        <v>Red</v>
      </c>
      <c r="AI508" t="str">
        <f>VLOOKUP($Z508,'oddspedia-matches'!$A:$AD,AI$2,0)</f>
        <v>Green</v>
      </c>
      <c r="AJ508" t="str">
        <f>VLOOKUP($Z508,'oddspedia-matches'!$A:$AD,AJ$2,0)</f>
        <v>Red</v>
      </c>
      <c r="AK508" t="str">
        <f>VLOOKUP($Z508,'oddspedia-matches'!$A:$AD,AK$2,0)</f>
        <v>Green</v>
      </c>
      <c r="AL508" t="str">
        <f>VLOOKUP($Z508,'oddspedia-matches'!$A:$AD,AL$2,0)</f>
        <v>Green</v>
      </c>
      <c r="AM508" t="str">
        <f>VLOOKUP($Z508,'oddspedia-matches'!$A:$AD,AM$2,0)</f>
        <v>Green</v>
      </c>
      <c r="AN508" t="str">
        <f>VLOOKUP($Z508,'oddspedia-matches'!$A:$AD,AN$2,0)</f>
        <v>Red</v>
      </c>
      <c r="AO508" t="str">
        <f>VLOOKUP($Z508,'oddspedia-matches'!$A:$AD,AO$2,0)</f>
        <v>Red</v>
      </c>
      <c r="AP508" t="str">
        <f>VLOOKUP($Z508,'oddspedia-matches'!$A:$AD,AP$2,0)</f>
        <v>Green</v>
      </c>
      <c r="AQ508" t="str">
        <f>VLOOKUP($Z508,'oddspedia-matches'!$A:$AD,AQ$2,0)</f>
        <v>Red</v>
      </c>
    </row>
    <row r="509" spans="2:43" x14ac:dyDescent="0.25">
      <c r="B509" t="s">
        <v>1081</v>
      </c>
      <c r="C509" t="s">
        <v>1231</v>
      </c>
      <c r="D509" s="25">
        <v>0.54166666666666663</v>
      </c>
      <c r="E509" t="s">
        <v>1240</v>
      </c>
      <c r="F509" t="s">
        <v>1241</v>
      </c>
      <c r="H509">
        <v>16.2</v>
      </c>
      <c r="I509">
        <v>50.7</v>
      </c>
      <c r="J509">
        <v>33.1</v>
      </c>
      <c r="K509">
        <v>66.900000000000006</v>
      </c>
      <c r="L509">
        <v>83.8</v>
      </c>
      <c r="M509">
        <v>49.3</v>
      </c>
      <c r="N509">
        <v>0</v>
      </c>
      <c r="O509">
        <v>69.099999999999994</v>
      </c>
      <c r="P509">
        <v>30.9</v>
      </c>
      <c r="Q509">
        <v>30.9</v>
      </c>
      <c r="R509">
        <v>23.6</v>
      </c>
      <c r="S509">
        <v>6.3</v>
      </c>
      <c r="T509">
        <v>93.7</v>
      </c>
      <c r="U509">
        <v>95.2</v>
      </c>
      <c r="V509">
        <v>12.9</v>
      </c>
      <c r="W509">
        <v>87.1</v>
      </c>
      <c r="X509" t="str">
        <f>VLOOKUP(E509,'Transform table'!A:B,2,0)</f>
        <v>Dunav Ruse FC</v>
      </c>
      <c r="Y509" t="str">
        <f>VLOOKUP(F509,'Transform table'!A:B,2,0)</f>
        <v>Ludogorets</v>
      </c>
      <c r="Z509" t="str">
        <f t="shared" si="7"/>
        <v>27/07/2026Dunav Ruse FCLudogorets</v>
      </c>
      <c r="AA509" t="str">
        <f>VLOOKUP($Z509,'oddspedia-matches'!$A:$AD,AA$2,0)</f>
        <v>0 - 2</v>
      </c>
      <c r="AB509" t="str">
        <f>VLOOKUP($Z509,'oddspedia-matches'!$A:$AD,AB$2,0)</f>
        <v>Red</v>
      </c>
      <c r="AC509" t="str">
        <f>VLOOKUP($Z509,'oddspedia-matches'!$A:$AD,AC$2,0)</f>
        <v>Red</v>
      </c>
      <c r="AD509" t="str">
        <f>VLOOKUP($Z509,'oddspedia-matches'!$A:$AD,AD$2,0)</f>
        <v>Green</v>
      </c>
      <c r="AE509" t="str">
        <f>VLOOKUP($Z509,'oddspedia-matches'!$A:$AD,AE$2,0)</f>
        <v>Red</v>
      </c>
      <c r="AF509" t="str">
        <f>VLOOKUP($Z509,'oddspedia-matches'!$A:$AD,AF$2,0)</f>
        <v>Green</v>
      </c>
      <c r="AG509" t="str">
        <f>VLOOKUP($Z509,'oddspedia-matches'!$A:$AD,AG$2,0)</f>
        <v>Green</v>
      </c>
      <c r="AH509" t="str">
        <f>VLOOKUP($Z509,'oddspedia-matches'!$A:$AD,AH$2,0)</f>
        <v>Red</v>
      </c>
      <c r="AI509" t="str">
        <f>VLOOKUP($Z509,'oddspedia-matches'!$A:$AD,AI$2,0)</f>
        <v>Red</v>
      </c>
      <c r="AJ509" t="str">
        <f>VLOOKUP($Z509,'oddspedia-matches'!$A:$AD,AJ$2,0)</f>
        <v>Green</v>
      </c>
      <c r="AK509" t="str">
        <f>VLOOKUP($Z509,'oddspedia-matches'!$A:$AD,AK$2,0)</f>
        <v>Green</v>
      </c>
      <c r="AL509" t="str">
        <f>VLOOKUP($Z509,'oddspedia-matches'!$A:$AD,AL$2,0)</f>
        <v>Green</v>
      </c>
      <c r="AM509" t="str">
        <f>VLOOKUP($Z509,'oddspedia-matches'!$A:$AD,AM$2,0)</f>
        <v>Red</v>
      </c>
      <c r="AN509" t="str">
        <f>VLOOKUP($Z509,'oddspedia-matches'!$A:$AD,AN$2,0)</f>
        <v>Green</v>
      </c>
      <c r="AO509" t="str">
        <f>VLOOKUP($Z509,'oddspedia-matches'!$A:$AD,AO$2,0)</f>
        <v>Green</v>
      </c>
      <c r="AP509" t="str">
        <f>VLOOKUP($Z509,'oddspedia-matches'!$A:$AD,AP$2,0)</f>
        <v>Red</v>
      </c>
      <c r="AQ509" t="str">
        <f>VLOOKUP($Z509,'oddspedia-matches'!$A:$AD,AQ$2,0)</f>
        <v>Green</v>
      </c>
    </row>
    <row r="510" spans="2:43" x14ac:dyDescent="0.25">
      <c r="B510" t="s">
        <v>626</v>
      </c>
      <c r="C510" t="s">
        <v>1231</v>
      </c>
      <c r="D510" s="25">
        <v>0.54166666666666663</v>
      </c>
      <c r="E510" t="s">
        <v>1242</v>
      </c>
      <c r="F510" t="s">
        <v>1243</v>
      </c>
      <c r="H510">
        <v>36</v>
      </c>
      <c r="I510">
        <v>26</v>
      </c>
      <c r="J510">
        <v>38</v>
      </c>
      <c r="K510">
        <v>62</v>
      </c>
      <c r="L510">
        <v>64</v>
      </c>
      <c r="M510">
        <v>74</v>
      </c>
      <c r="N510">
        <v>28.8</v>
      </c>
      <c r="O510">
        <v>39.4</v>
      </c>
      <c r="P510">
        <v>31.8</v>
      </c>
      <c r="Q510">
        <v>76.3</v>
      </c>
      <c r="R510">
        <v>87.2</v>
      </c>
      <c r="S510">
        <v>67.7</v>
      </c>
      <c r="T510">
        <v>32.299999999999997</v>
      </c>
      <c r="U510">
        <v>37.799999999999997</v>
      </c>
      <c r="V510">
        <v>69.3</v>
      </c>
      <c r="W510">
        <v>30.7</v>
      </c>
      <c r="X510" t="str">
        <f>VLOOKUP(E510,'Transform table'!A:B,2,0)</f>
        <v>JK Nomme United U21</v>
      </c>
      <c r="Y510" t="str">
        <f>VLOOKUP(F510,'Transform table'!A:B,2,0)</f>
        <v>Viimsi JK</v>
      </c>
      <c r="Z510" t="str">
        <f t="shared" si="7"/>
        <v>27/07/2026JK Nomme United U21Viimsi JK</v>
      </c>
      <c r="AA510" t="str">
        <f>VLOOKUP($Z510,'oddspedia-matches'!$A:$AD,AA$2,0)</f>
        <v>0 - 3</v>
      </c>
      <c r="AB510" t="str">
        <f>VLOOKUP($Z510,'oddspedia-matches'!$A:$AD,AB$2,0)</f>
        <v>Red</v>
      </c>
      <c r="AC510" t="str">
        <f>VLOOKUP($Z510,'oddspedia-matches'!$A:$AD,AC$2,0)</f>
        <v>Red</v>
      </c>
      <c r="AD510" t="str">
        <f>VLOOKUP($Z510,'oddspedia-matches'!$A:$AD,AD$2,0)</f>
        <v>Green</v>
      </c>
      <c r="AE510" t="str">
        <f>VLOOKUP($Z510,'oddspedia-matches'!$A:$AD,AE$2,0)</f>
        <v>Red</v>
      </c>
      <c r="AF510" t="str">
        <f>VLOOKUP($Z510,'oddspedia-matches'!$A:$AD,AF$2,0)</f>
        <v>Green</v>
      </c>
      <c r="AG510" t="str">
        <f>VLOOKUP($Z510,'oddspedia-matches'!$A:$AD,AG$2,0)</f>
        <v>Green</v>
      </c>
      <c r="AH510" t="str">
        <f>VLOOKUP($Z510,'oddspedia-matches'!$A:$AD,AH$2,0)</f>
        <v>Red</v>
      </c>
      <c r="AI510" t="str">
        <f>VLOOKUP($Z510,'oddspedia-matches'!$A:$AD,AI$2,0)</f>
        <v>Green</v>
      </c>
      <c r="AJ510" t="str">
        <f>VLOOKUP($Z510,'oddspedia-matches'!$A:$AD,AJ$2,0)</f>
        <v>Red</v>
      </c>
      <c r="AK510" t="str">
        <f>VLOOKUP($Z510,'oddspedia-matches'!$A:$AD,AK$2,0)</f>
        <v>Red</v>
      </c>
      <c r="AL510" t="str">
        <f>VLOOKUP($Z510,'oddspedia-matches'!$A:$AD,AL$2,0)</f>
        <v>Green</v>
      </c>
      <c r="AM510" t="str">
        <f>VLOOKUP($Z510,'oddspedia-matches'!$A:$AD,AM$2,0)</f>
        <v>Green</v>
      </c>
      <c r="AN510" t="str">
        <f>VLOOKUP($Z510,'oddspedia-matches'!$A:$AD,AN$2,0)</f>
        <v>Red</v>
      </c>
      <c r="AO510" t="str">
        <f>VLOOKUP($Z510,'oddspedia-matches'!$A:$AD,AO$2,0)</f>
        <v>Green</v>
      </c>
      <c r="AP510" t="str">
        <f>VLOOKUP($Z510,'oddspedia-matches'!$A:$AD,AP$2,0)</f>
        <v>Red</v>
      </c>
      <c r="AQ510" t="str">
        <f>VLOOKUP($Z510,'oddspedia-matches'!$A:$AD,AQ$2,0)</f>
        <v>Green</v>
      </c>
    </row>
    <row r="511" spans="2:43" x14ac:dyDescent="0.25">
      <c r="B511" t="s">
        <v>990</v>
      </c>
      <c r="C511" t="s">
        <v>1231</v>
      </c>
      <c r="D511" s="25">
        <v>0.54166666666666663</v>
      </c>
      <c r="E511" t="s">
        <v>253</v>
      </c>
      <c r="F511" t="s">
        <v>1244</v>
      </c>
      <c r="H511">
        <v>52.1</v>
      </c>
      <c r="I511">
        <v>26.1</v>
      </c>
      <c r="J511">
        <v>21.8</v>
      </c>
      <c r="K511">
        <v>78.2</v>
      </c>
      <c r="L511">
        <v>47.9</v>
      </c>
      <c r="M511">
        <v>73.900000000000006</v>
      </c>
      <c r="N511">
        <v>46</v>
      </c>
      <c r="O511">
        <v>38</v>
      </c>
      <c r="P511">
        <v>16</v>
      </c>
      <c r="Q511">
        <v>74.599999999999994</v>
      </c>
      <c r="R511">
        <v>78.900000000000006</v>
      </c>
      <c r="S511">
        <v>54.3</v>
      </c>
      <c r="T511">
        <v>45.7</v>
      </c>
      <c r="U511">
        <v>52.3</v>
      </c>
      <c r="V511">
        <v>56.1</v>
      </c>
      <c r="W511">
        <v>43.9</v>
      </c>
      <c r="X511" t="str">
        <f>VLOOKUP(E511,'Transform table'!A:B,2,0)</f>
        <v>SC Grobinas</v>
      </c>
      <c r="Y511" t="str">
        <f>VLOOKUP(F511,'Transform table'!A:B,2,0)</f>
        <v>Ogre United</v>
      </c>
      <c r="Z511" t="str">
        <f t="shared" si="7"/>
        <v>27/07/2026SC GrobinasOgre United</v>
      </c>
      <c r="AA511" t="str">
        <f>VLOOKUP($Z511,'oddspedia-matches'!$A:$AD,AA$2,0)</f>
        <v>2 - 2</v>
      </c>
      <c r="AB511" t="str">
        <f>VLOOKUP($Z511,'oddspedia-matches'!$A:$AD,AB$2,0)</f>
        <v>Red</v>
      </c>
      <c r="AC511" t="str">
        <f>VLOOKUP($Z511,'oddspedia-matches'!$A:$AD,AC$2,0)</f>
        <v>Green</v>
      </c>
      <c r="AD511" t="str">
        <f>VLOOKUP($Z511,'oddspedia-matches'!$A:$AD,AD$2,0)</f>
        <v>Red</v>
      </c>
      <c r="AE511" t="str">
        <f>VLOOKUP($Z511,'oddspedia-matches'!$A:$AD,AE$2,0)</f>
        <v>Green</v>
      </c>
      <c r="AF511" t="str">
        <f>VLOOKUP($Z511,'oddspedia-matches'!$A:$AD,AF$2,0)</f>
        <v>Green</v>
      </c>
      <c r="AG511" t="str">
        <f>VLOOKUP($Z511,'oddspedia-matches'!$A:$AD,AG$2,0)</f>
        <v>Red</v>
      </c>
      <c r="AH511" t="str">
        <f>VLOOKUP($Z511,'oddspedia-matches'!$A:$AD,AH$2,0)</f>
        <v>Red</v>
      </c>
      <c r="AI511" t="str">
        <f>VLOOKUP($Z511,'oddspedia-matches'!$A:$AD,AI$2,0)</f>
        <v>Red</v>
      </c>
      <c r="AJ511" t="str">
        <f>VLOOKUP($Z511,'oddspedia-matches'!$A:$AD,AJ$2,0)</f>
        <v>Green</v>
      </c>
      <c r="AK511" t="str">
        <f>VLOOKUP($Z511,'oddspedia-matches'!$A:$AD,AK$2,0)</f>
        <v>Green</v>
      </c>
      <c r="AL511" t="str">
        <f>VLOOKUP($Z511,'oddspedia-matches'!$A:$AD,AL$2,0)</f>
        <v>Green</v>
      </c>
      <c r="AM511" t="str">
        <f>VLOOKUP($Z511,'oddspedia-matches'!$A:$AD,AM$2,0)</f>
        <v>Green</v>
      </c>
      <c r="AN511" t="str">
        <f>VLOOKUP($Z511,'oddspedia-matches'!$A:$AD,AN$2,0)</f>
        <v>Red</v>
      </c>
      <c r="AO511" t="str">
        <f>VLOOKUP($Z511,'oddspedia-matches'!$A:$AD,AO$2,0)</f>
        <v>Red</v>
      </c>
      <c r="AP511" t="str">
        <f>VLOOKUP($Z511,'oddspedia-matches'!$A:$AD,AP$2,0)</f>
        <v>Green</v>
      </c>
      <c r="AQ511" t="str">
        <f>VLOOKUP($Z511,'oddspedia-matches'!$A:$AD,AQ$2,0)</f>
        <v>Red</v>
      </c>
    </row>
    <row r="512" spans="2:43" x14ac:dyDescent="0.25">
      <c r="B512" t="s">
        <v>569</v>
      </c>
      <c r="C512" t="s">
        <v>1231</v>
      </c>
      <c r="D512" s="25">
        <v>0.54166666666666663</v>
      </c>
      <c r="E512" t="s">
        <v>1245</v>
      </c>
      <c r="F512" t="s">
        <v>254</v>
      </c>
      <c r="H512">
        <v>69</v>
      </c>
      <c r="I512">
        <v>23.5</v>
      </c>
      <c r="J512">
        <v>7.5</v>
      </c>
      <c r="K512">
        <v>92.5</v>
      </c>
      <c r="L512">
        <v>31</v>
      </c>
      <c r="M512">
        <v>76.5</v>
      </c>
      <c r="N512">
        <v>72.7</v>
      </c>
      <c r="O512">
        <v>22.4</v>
      </c>
      <c r="P512">
        <v>4.9000000000000004</v>
      </c>
      <c r="Q512">
        <v>85.9</v>
      </c>
      <c r="R512">
        <v>93.2</v>
      </c>
      <c r="S512">
        <v>80.2</v>
      </c>
      <c r="T512">
        <v>19.8</v>
      </c>
      <c r="U512">
        <v>28.1</v>
      </c>
      <c r="V512">
        <v>65.7</v>
      </c>
      <c r="W512">
        <v>34.299999999999997</v>
      </c>
      <c r="X512" t="str">
        <f>VLOOKUP(E512,'Transform table'!A:B,2,0)</f>
        <v>FS Metta/LU Riga</v>
      </c>
      <c r="Y512" t="str">
        <f>VLOOKUP(F512,'Transform table'!A:B,2,0)</f>
        <v>FK Tukums 2000 II</v>
      </c>
      <c r="Z512" t="str">
        <f t="shared" si="7"/>
        <v>27/07/2026FS Metta/LU RigaFK Tukums 2000 II</v>
      </c>
      <c r="AA512" t="str">
        <f>VLOOKUP($Z512,'oddspedia-matches'!$A:$AD,AA$2,0)</f>
        <v>9 - 0</v>
      </c>
      <c r="AB512" t="str">
        <f>VLOOKUP($Z512,'oddspedia-matches'!$A:$AD,AB$2,0)</f>
        <v>Green</v>
      </c>
      <c r="AC512" t="str">
        <f>VLOOKUP($Z512,'oddspedia-matches'!$A:$AD,AC$2,0)</f>
        <v>Red</v>
      </c>
      <c r="AD512" t="str">
        <f>VLOOKUP($Z512,'oddspedia-matches'!$A:$AD,AD$2,0)</f>
        <v>Red</v>
      </c>
      <c r="AE512" t="str">
        <f>VLOOKUP($Z512,'oddspedia-matches'!$A:$AD,AE$2,0)</f>
        <v>Green</v>
      </c>
      <c r="AF512" t="str">
        <f>VLOOKUP($Z512,'oddspedia-matches'!$A:$AD,AF$2,0)</f>
        <v>Red</v>
      </c>
      <c r="AG512" t="str">
        <f>VLOOKUP($Z512,'oddspedia-matches'!$A:$AD,AG$2,0)</f>
        <v>Green</v>
      </c>
      <c r="AH512" t="str">
        <f>VLOOKUP($Z512,'oddspedia-matches'!$A:$AD,AH$2,0)</f>
        <v>Green</v>
      </c>
      <c r="AI512" t="str">
        <f>VLOOKUP($Z512,'oddspedia-matches'!$A:$AD,AI$2,0)</f>
        <v>Red</v>
      </c>
      <c r="AJ512" t="str">
        <f>VLOOKUP($Z512,'oddspedia-matches'!$A:$AD,AJ$2,0)</f>
        <v>Red</v>
      </c>
      <c r="AK512" t="str">
        <f>VLOOKUP($Z512,'oddspedia-matches'!$A:$AD,AK$2,0)</f>
        <v>Green</v>
      </c>
      <c r="AL512" t="str">
        <f>VLOOKUP($Z512,'oddspedia-matches'!$A:$AD,AL$2,0)</f>
        <v>Green</v>
      </c>
      <c r="AM512" t="str">
        <f>VLOOKUP($Z512,'oddspedia-matches'!$A:$AD,AM$2,0)</f>
        <v>Green</v>
      </c>
      <c r="AN512" t="str">
        <f>VLOOKUP($Z512,'oddspedia-matches'!$A:$AD,AN$2,0)</f>
        <v>Red</v>
      </c>
      <c r="AO512" t="str">
        <f>VLOOKUP($Z512,'oddspedia-matches'!$A:$AD,AO$2,0)</f>
        <v>Red</v>
      </c>
      <c r="AP512" t="str">
        <f>VLOOKUP($Z512,'oddspedia-matches'!$A:$AD,AP$2,0)</f>
        <v>Red</v>
      </c>
      <c r="AQ512" t="str">
        <f>VLOOKUP($Z512,'oddspedia-matches'!$A:$AD,AQ$2,0)</f>
        <v>Green</v>
      </c>
    </row>
    <row r="513" spans="2:43" x14ac:dyDescent="0.25">
      <c r="B513" t="s">
        <v>982</v>
      </c>
      <c r="C513" t="s">
        <v>1231</v>
      </c>
      <c r="D513" s="25">
        <v>0.58333333333333337</v>
      </c>
      <c r="E513" t="s">
        <v>1246</v>
      </c>
      <c r="F513" t="s">
        <v>1247</v>
      </c>
      <c r="H513">
        <v>0</v>
      </c>
      <c r="I513">
        <v>100</v>
      </c>
      <c r="J513">
        <v>0</v>
      </c>
      <c r="K513">
        <v>100</v>
      </c>
      <c r="L513">
        <v>100</v>
      </c>
      <c r="M513">
        <v>0</v>
      </c>
      <c r="N513">
        <v>0</v>
      </c>
      <c r="O513">
        <v>100</v>
      </c>
      <c r="P513">
        <v>0</v>
      </c>
      <c r="Q513">
        <v>0</v>
      </c>
      <c r="R513">
        <v>0</v>
      </c>
      <c r="S513">
        <v>0</v>
      </c>
      <c r="T513">
        <v>100</v>
      </c>
      <c r="U513">
        <v>100</v>
      </c>
      <c r="V513">
        <v>0</v>
      </c>
      <c r="W513">
        <v>100</v>
      </c>
      <c r="X513" t="str">
        <f>VLOOKUP(E513,'Transform table'!A:B,2,0)</f>
        <v>Randers FC</v>
      </c>
      <c r="Y513" t="str">
        <f>VLOOKUP(F513,'Transform table'!A:B,2,0)</f>
        <v>Silkeborg IF</v>
      </c>
      <c r="Z513" t="str">
        <f t="shared" si="7"/>
        <v>27/07/2026Randers FCSilkeborg IF</v>
      </c>
      <c r="AA513" t="str">
        <f>VLOOKUP($Z513,'oddspedia-matches'!$A:$AD,AA$2,0)</f>
        <v>1 - 1</v>
      </c>
      <c r="AB513" t="str">
        <f>VLOOKUP($Z513,'oddspedia-matches'!$A:$AD,AB$2,0)</f>
        <v>Red</v>
      </c>
      <c r="AC513" t="str">
        <f>VLOOKUP($Z513,'oddspedia-matches'!$A:$AD,AC$2,0)</f>
        <v>Green</v>
      </c>
      <c r="AD513" t="str">
        <f>VLOOKUP($Z513,'oddspedia-matches'!$A:$AD,AD$2,0)</f>
        <v>Red</v>
      </c>
      <c r="AE513" t="str">
        <f>VLOOKUP($Z513,'oddspedia-matches'!$A:$AD,AE$2,0)</f>
        <v>Green</v>
      </c>
      <c r="AF513" t="str">
        <f>VLOOKUP($Z513,'oddspedia-matches'!$A:$AD,AF$2,0)</f>
        <v>Green</v>
      </c>
      <c r="AG513" t="str">
        <f>VLOOKUP($Z513,'oddspedia-matches'!$A:$AD,AG$2,0)</f>
        <v>Red</v>
      </c>
      <c r="AH513" t="str">
        <f>VLOOKUP($Z513,'oddspedia-matches'!$A:$AD,AH$2,0)</f>
        <v>Red</v>
      </c>
      <c r="AI513" t="str">
        <f>VLOOKUP($Z513,'oddspedia-matches'!$A:$AD,AI$2,0)</f>
        <v>Green</v>
      </c>
      <c r="AJ513" t="str">
        <f>VLOOKUP($Z513,'oddspedia-matches'!$A:$AD,AJ$2,0)</f>
        <v>Red</v>
      </c>
      <c r="AK513" t="str">
        <f>VLOOKUP($Z513,'oddspedia-matches'!$A:$AD,AK$2,0)</f>
        <v>Green</v>
      </c>
      <c r="AL513" t="str">
        <f>VLOOKUP($Z513,'oddspedia-matches'!$A:$AD,AL$2,0)</f>
        <v>Green</v>
      </c>
      <c r="AM513" t="str">
        <f>VLOOKUP($Z513,'oddspedia-matches'!$A:$AD,AM$2,0)</f>
        <v>Red</v>
      </c>
      <c r="AN513" t="str">
        <f>VLOOKUP($Z513,'oddspedia-matches'!$A:$AD,AN$2,0)</f>
        <v>Green</v>
      </c>
      <c r="AO513" t="str">
        <f>VLOOKUP($Z513,'oddspedia-matches'!$A:$AD,AO$2,0)</f>
        <v>Green</v>
      </c>
      <c r="AP513" t="str">
        <f>VLOOKUP($Z513,'oddspedia-matches'!$A:$AD,AP$2,0)</f>
        <v>Green</v>
      </c>
      <c r="AQ513" t="str">
        <f>VLOOKUP($Z513,'oddspedia-matches'!$A:$AD,AQ$2,0)</f>
        <v>Red</v>
      </c>
    </row>
    <row r="514" spans="2:43" x14ac:dyDescent="0.25">
      <c r="B514" t="s">
        <v>465</v>
      </c>
      <c r="C514" t="s">
        <v>1231</v>
      </c>
      <c r="D514" s="25">
        <v>0.58333333333333337</v>
      </c>
      <c r="E514" t="s">
        <v>1248</v>
      </c>
      <c r="F514" t="s">
        <v>1249</v>
      </c>
      <c r="H514">
        <v>45.8</v>
      </c>
      <c r="I514">
        <v>27.9</v>
      </c>
      <c r="J514">
        <v>26.3</v>
      </c>
      <c r="K514">
        <v>73.7</v>
      </c>
      <c r="L514">
        <v>54.2</v>
      </c>
      <c r="M514">
        <v>72.099999999999994</v>
      </c>
      <c r="N514">
        <v>34.200000000000003</v>
      </c>
      <c r="O514">
        <v>41.8</v>
      </c>
      <c r="P514">
        <v>24</v>
      </c>
      <c r="Q514">
        <v>71.900000000000006</v>
      </c>
      <c r="R514">
        <v>75.8</v>
      </c>
      <c r="S514">
        <v>49.9</v>
      </c>
      <c r="T514">
        <v>50.1</v>
      </c>
      <c r="U514">
        <v>56</v>
      </c>
      <c r="V514">
        <v>54.4</v>
      </c>
      <c r="W514">
        <v>45.6</v>
      </c>
      <c r="X514" t="str">
        <f>VLOOKUP(E514,'Transform table'!A:B,2,0)</f>
        <v>Rosenborg</v>
      </c>
      <c r="Y514" t="str">
        <f>VLOOKUP(F514,'Transform table'!A:B,2,0)</f>
        <v>Fredrikstad</v>
      </c>
      <c r="Z514" t="str">
        <f t="shared" si="7"/>
        <v>27/07/2026RosenborgFredrikstad</v>
      </c>
      <c r="AA514" t="str">
        <f>VLOOKUP($Z514,'oddspedia-matches'!$A:$AD,AA$2,0)</f>
        <v>4 - 0</v>
      </c>
      <c r="AB514" t="str">
        <f>VLOOKUP($Z514,'oddspedia-matches'!$A:$AD,AB$2,0)</f>
        <v>Green</v>
      </c>
      <c r="AC514" t="str">
        <f>VLOOKUP($Z514,'oddspedia-matches'!$A:$AD,AC$2,0)</f>
        <v>Red</v>
      </c>
      <c r="AD514" t="str">
        <f>VLOOKUP($Z514,'oddspedia-matches'!$A:$AD,AD$2,0)</f>
        <v>Red</v>
      </c>
      <c r="AE514" t="str">
        <f>VLOOKUP($Z514,'oddspedia-matches'!$A:$AD,AE$2,0)</f>
        <v>Green</v>
      </c>
      <c r="AF514" t="str">
        <f>VLOOKUP($Z514,'oddspedia-matches'!$A:$AD,AF$2,0)</f>
        <v>Red</v>
      </c>
      <c r="AG514" t="str">
        <f>VLOOKUP($Z514,'oddspedia-matches'!$A:$AD,AG$2,0)</f>
        <v>Green</v>
      </c>
      <c r="AH514" t="str">
        <f>VLOOKUP($Z514,'oddspedia-matches'!$A:$AD,AH$2,0)</f>
        <v>Green</v>
      </c>
      <c r="AI514" t="str">
        <f>VLOOKUP($Z514,'oddspedia-matches'!$A:$AD,AI$2,0)</f>
        <v>Red</v>
      </c>
      <c r="AJ514" t="str">
        <f>VLOOKUP($Z514,'oddspedia-matches'!$A:$AD,AJ$2,0)</f>
        <v>Red</v>
      </c>
      <c r="AK514" t="str">
        <f>VLOOKUP($Z514,'oddspedia-matches'!$A:$AD,AK$2,0)</f>
        <v>Green</v>
      </c>
      <c r="AL514" t="str">
        <f>VLOOKUP($Z514,'oddspedia-matches'!$A:$AD,AL$2,0)</f>
        <v>Green</v>
      </c>
      <c r="AM514" t="str">
        <f>VLOOKUP($Z514,'oddspedia-matches'!$A:$AD,AM$2,0)</f>
        <v>Green</v>
      </c>
      <c r="AN514" t="str">
        <f>VLOOKUP($Z514,'oddspedia-matches'!$A:$AD,AN$2,0)</f>
        <v>Red</v>
      </c>
      <c r="AO514" t="str">
        <f>VLOOKUP($Z514,'oddspedia-matches'!$A:$AD,AO$2,0)</f>
        <v>Red</v>
      </c>
      <c r="AP514" t="str">
        <f>VLOOKUP($Z514,'oddspedia-matches'!$A:$AD,AP$2,0)</f>
        <v>Red</v>
      </c>
      <c r="AQ514" t="str">
        <f>VLOOKUP($Z514,'oddspedia-matches'!$A:$AD,AQ$2,0)</f>
        <v>Green</v>
      </c>
    </row>
    <row r="515" spans="2:43" x14ac:dyDescent="0.25">
      <c r="B515" t="s">
        <v>638</v>
      </c>
      <c r="C515" t="s">
        <v>1231</v>
      </c>
      <c r="D515" s="25">
        <v>0.58333333333333337</v>
      </c>
      <c r="E515" t="s">
        <v>1250</v>
      </c>
      <c r="F515" t="s">
        <v>1251</v>
      </c>
      <c r="H515">
        <v>56.3</v>
      </c>
      <c r="I515">
        <v>24.2</v>
      </c>
      <c r="J515">
        <v>19.5</v>
      </c>
      <c r="K515">
        <v>80.5</v>
      </c>
      <c r="L515">
        <v>43.7</v>
      </c>
      <c r="M515">
        <v>75.8</v>
      </c>
      <c r="N515">
        <v>37.299999999999997</v>
      </c>
      <c r="O515">
        <v>38.5</v>
      </c>
      <c r="P515">
        <v>24.2</v>
      </c>
      <c r="Q515">
        <v>76.8</v>
      </c>
      <c r="R515">
        <v>84.6</v>
      </c>
      <c r="S515">
        <v>63.3</v>
      </c>
      <c r="T515">
        <v>36.700000000000003</v>
      </c>
      <c r="U515">
        <v>43.7</v>
      </c>
      <c r="V515">
        <v>61.7</v>
      </c>
      <c r="W515">
        <v>38.299999999999997</v>
      </c>
      <c r="X515" t="str">
        <f>VLOOKUP(E515,'Transform table'!A:B,2,0)</f>
        <v>Stabaek</v>
      </c>
      <c r="Y515" t="str">
        <f>VLOOKUP(F515,'Transform table'!A:B,2,0)</f>
        <v>Hodd</v>
      </c>
      <c r="Z515" t="str">
        <f t="shared" si="7"/>
        <v>27/07/2026StabaekHodd</v>
      </c>
      <c r="AA515" t="str">
        <f>VLOOKUP($Z515,'oddspedia-matches'!$A:$AD,AA$2,0)</f>
        <v>6 - 0</v>
      </c>
      <c r="AB515" t="str">
        <f>VLOOKUP($Z515,'oddspedia-matches'!$A:$AD,AB$2,0)</f>
        <v>Green</v>
      </c>
      <c r="AC515" t="str">
        <f>VLOOKUP($Z515,'oddspedia-matches'!$A:$AD,AC$2,0)</f>
        <v>Red</v>
      </c>
      <c r="AD515" t="str">
        <f>VLOOKUP($Z515,'oddspedia-matches'!$A:$AD,AD$2,0)</f>
        <v>Red</v>
      </c>
      <c r="AE515" t="str">
        <f>VLOOKUP($Z515,'oddspedia-matches'!$A:$AD,AE$2,0)</f>
        <v>Green</v>
      </c>
      <c r="AF515" t="str">
        <f>VLOOKUP($Z515,'oddspedia-matches'!$A:$AD,AF$2,0)</f>
        <v>Red</v>
      </c>
      <c r="AG515" t="str">
        <f>VLOOKUP($Z515,'oddspedia-matches'!$A:$AD,AG$2,0)</f>
        <v>Green</v>
      </c>
      <c r="AH515" t="str">
        <f>VLOOKUP($Z515,'oddspedia-matches'!$A:$AD,AH$2,0)</f>
        <v>Green</v>
      </c>
      <c r="AI515" t="str">
        <f>VLOOKUP($Z515,'oddspedia-matches'!$A:$AD,AI$2,0)</f>
        <v>Red</v>
      </c>
      <c r="AJ515" t="str">
        <f>VLOOKUP($Z515,'oddspedia-matches'!$A:$AD,AJ$2,0)</f>
        <v>Red</v>
      </c>
      <c r="AK515" t="str">
        <f>VLOOKUP($Z515,'oddspedia-matches'!$A:$AD,AK$2,0)</f>
        <v>Green</v>
      </c>
      <c r="AL515" t="str">
        <f>VLOOKUP($Z515,'oddspedia-matches'!$A:$AD,AL$2,0)</f>
        <v>Green</v>
      </c>
      <c r="AM515" t="str">
        <f>VLOOKUP($Z515,'oddspedia-matches'!$A:$AD,AM$2,0)</f>
        <v>Green</v>
      </c>
      <c r="AN515" t="str">
        <f>VLOOKUP($Z515,'oddspedia-matches'!$A:$AD,AN$2,0)</f>
        <v>Red</v>
      </c>
      <c r="AO515" t="str">
        <f>VLOOKUP($Z515,'oddspedia-matches'!$A:$AD,AO$2,0)</f>
        <v>Red</v>
      </c>
      <c r="AP515" t="str">
        <f>VLOOKUP($Z515,'oddspedia-matches'!$A:$AD,AP$2,0)</f>
        <v>Red</v>
      </c>
      <c r="AQ515" t="str">
        <f>VLOOKUP($Z515,'oddspedia-matches'!$A:$AD,AQ$2,0)</f>
        <v>Green</v>
      </c>
    </row>
    <row r="516" spans="2:43" x14ac:dyDescent="0.25">
      <c r="B516" t="s">
        <v>1015</v>
      </c>
      <c r="C516" t="s">
        <v>1231</v>
      </c>
      <c r="D516" s="25">
        <v>0.58333333333333337</v>
      </c>
      <c r="E516" t="s">
        <v>1252</v>
      </c>
      <c r="F516" t="s">
        <v>1253</v>
      </c>
      <c r="H516">
        <v>0</v>
      </c>
      <c r="I516">
        <v>100</v>
      </c>
      <c r="J516">
        <v>0</v>
      </c>
      <c r="K516">
        <v>100</v>
      </c>
      <c r="L516">
        <v>100</v>
      </c>
      <c r="M516">
        <v>0</v>
      </c>
      <c r="N516">
        <v>0</v>
      </c>
      <c r="O516">
        <v>100</v>
      </c>
      <c r="P516">
        <v>0</v>
      </c>
      <c r="Q516">
        <v>0</v>
      </c>
      <c r="R516">
        <v>0</v>
      </c>
      <c r="S516">
        <v>0</v>
      </c>
      <c r="T516">
        <v>100</v>
      </c>
      <c r="U516">
        <v>100</v>
      </c>
      <c r="V516">
        <v>0</v>
      </c>
      <c r="W516">
        <v>100</v>
      </c>
      <c r="X516" t="str">
        <f>VLOOKUP(E516,'Transform table'!A:B,2,0)</f>
        <v>Zaglebie Lubin</v>
      </c>
      <c r="Y516" t="str">
        <f>VLOOKUP(F516,'Transform table'!A:B,2,0)</f>
        <v>Piast Gliwice</v>
      </c>
      <c r="Z516" t="str">
        <f t="shared" ref="Z516:Z559" si="8">C516&amp;X516&amp;Y516</f>
        <v>27/07/2026Zaglebie LubinPiast Gliwice</v>
      </c>
      <c r="AA516" t="str">
        <f>VLOOKUP($Z516,'oddspedia-matches'!$A:$AD,AA$2,0)</f>
        <v>2 - 0</v>
      </c>
      <c r="AB516" t="str">
        <f>VLOOKUP($Z516,'oddspedia-matches'!$A:$AD,AB$2,0)</f>
        <v>Green</v>
      </c>
      <c r="AC516" t="str">
        <f>VLOOKUP($Z516,'oddspedia-matches'!$A:$AD,AC$2,0)</f>
        <v>Red</v>
      </c>
      <c r="AD516" t="str">
        <f>VLOOKUP($Z516,'oddspedia-matches'!$A:$AD,AD$2,0)</f>
        <v>Red</v>
      </c>
      <c r="AE516" t="str">
        <f>VLOOKUP($Z516,'oddspedia-matches'!$A:$AD,AE$2,0)</f>
        <v>Green</v>
      </c>
      <c r="AF516" t="str">
        <f>VLOOKUP($Z516,'oddspedia-matches'!$A:$AD,AF$2,0)</f>
        <v>Red</v>
      </c>
      <c r="AG516" t="str">
        <f>VLOOKUP($Z516,'oddspedia-matches'!$A:$AD,AG$2,0)</f>
        <v>Green</v>
      </c>
      <c r="AH516" t="str">
        <f>VLOOKUP($Z516,'oddspedia-matches'!$A:$AD,AH$2,0)</f>
        <v>Red</v>
      </c>
      <c r="AI516" t="str">
        <f>VLOOKUP($Z516,'oddspedia-matches'!$A:$AD,AI$2,0)</f>
        <v>Green</v>
      </c>
      <c r="AJ516" t="str">
        <f>VLOOKUP($Z516,'oddspedia-matches'!$A:$AD,AJ$2,0)</f>
        <v>Red</v>
      </c>
      <c r="AK516" t="str">
        <f>VLOOKUP($Z516,'oddspedia-matches'!$A:$AD,AK$2,0)</f>
        <v>Red</v>
      </c>
      <c r="AL516" t="str">
        <f>VLOOKUP($Z516,'oddspedia-matches'!$A:$AD,AL$2,0)</f>
        <v>Green</v>
      </c>
      <c r="AM516" t="str">
        <f>VLOOKUP($Z516,'oddspedia-matches'!$A:$AD,AM$2,0)</f>
        <v>Red</v>
      </c>
      <c r="AN516" t="str">
        <f>VLOOKUP($Z516,'oddspedia-matches'!$A:$AD,AN$2,0)</f>
        <v>Green</v>
      </c>
      <c r="AO516" t="str">
        <f>VLOOKUP($Z516,'oddspedia-matches'!$A:$AD,AO$2,0)</f>
        <v>Green</v>
      </c>
      <c r="AP516" t="str">
        <f>VLOOKUP($Z516,'oddspedia-matches'!$A:$AD,AP$2,0)</f>
        <v>Red</v>
      </c>
      <c r="AQ516" t="str">
        <f>VLOOKUP($Z516,'oddspedia-matches'!$A:$AD,AQ$2,0)</f>
        <v>Green</v>
      </c>
    </row>
    <row r="517" spans="2:43" x14ac:dyDescent="0.25">
      <c r="B517" t="s">
        <v>1012</v>
      </c>
      <c r="C517" t="s">
        <v>1231</v>
      </c>
      <c r="D517" s="25">
        <v>0.58333333333333337</v>
      </c>
      <c r="E517" t="s">
        <v>1254</v>
      </c>
      <c r="F517" t="s">
        <v>1255</v>
      </c>
      <c r="H517">
        <v>0</v>
      </c>
      <c r="I517">
        <v>100</v>
      </c>
      <c r="J517">
        <v>0</v>
      </c>
      <c r="K517">
        <v>100</v>
      </c>
      <c r="L517">
        <v>100</v>
      </c>
      <c r="M517">
        <v>0</v>
      </c>
      <c r="N517">
        <v>0</v>
      </c>
      <c r="O517">
        <v>100</v>
      </c>
      <c r="P517">
        <v>0</v>
      </c>
      <c r="Q517">
        <v>0</v>
      </c>
      <c r="R517">
        <v>0</v>
      </c>
      <c r="S517">
        <v>0</v>
      </c>
      <c r="T517">
        <v>100</v>
      </c>
      <c r="U517">
        <v>100</v>
      </c>
      <c r="V517">
        <v>0</v>
      </c>
      <c r="W517">
        <v>100</v>
      </c>
      <c r="X517" t="str">
        <f>VLOOKUP(E517,'Transform table'!A:B,2,0)</f>
        <v>Miedz Legnica</v>
      </c>
      <c r="Y517" t="str">
        <f>VLOOKUP(F517,'Transform table'!A:B,2,0)</f>
        <v>Podbeskidzie Bielsko Biala</v>
      </c>
      <c r="Z517" t="str">
        <f t="shared" si="8"/>
        <v>27/07/2026Miedz LegnicaPodbeskidzie Bielsko Biala</v>
      </c>
      <c r="AA517" t="str">
        <f>VLOOKUP($Z517,'oddspedia-matches'!$A:$AD,AA$2,0)</f>
        <v>1 - 1</v>
      </c>
      <c r="AB517" t="str">
        <f>VLOOKUP($Z517,'oddspedia-matches'!$A:$AD,AB$2,0)</f>
        <v>Red</v>
      </c>
      <c r="AC517" t="str">
        <f>VLOOKUP($Z517,'oddspedia-matches'!$A:$AD,AC$2,0)</f>
        <v>Green</v>
      </c>
      <c r="AD517" t="str">
        <f>VLOOKUP($Z517,'oddspedia-matches'!$A:$AD,AD$2,0)</f>
        <v>Red</v>
      </c>
      <c r="AE517" t="str">
        <f>VLOOKUP($Z517,'oddspedia-matches'!$A:$AD,AE$2,0)</f>
        <v>Green</v>
      </c>
      <c r="AF517" t="str">
        <f>VLOOKUP($Z517,'oddspedia-matches'!$A:$AD,AF$2,0)</f>
        <v>Green</v>
      </c>
      <c r="AG517" t="str">
        <f>VLOOKUP($Z517,'oddspedia-matches'!$A:$AD,AG$2,0)</f>
        <v>Red</v>
      </c>
      <c r="AH517" t="str">
        <f>VLOOKUP($Z517,'oddspedia-matches'!$A:$AD,AH$2,0)</f>
        <v>Red</v>
      </c>
      <c r="AI517" t="str">
        <f>VLOOKUP($Z517,'oddspedia-matches'!$A:$AD,AI$2,0)</f>
        <v>Red</v>
      </c>
      <c r="AJ517" t="str">
        <f>VLOOKUP($Z517,'oddspedia-matches'!$A:$AD,AJ$2,0)</f>
        <v>Green</v>
      </c>
      <c r="AK517" t="str">
        <f>VLOOKUP($Z517,'oddspedia-matches'!$A:$AD,AK$2,0)</f>
        <v>Green</v>
      </c>
      <c r="AL517" t="str">
        <f>VLOOKUP($Z517,'oddspedia-matches'!$A:$AD,AL$2,0)</f>
        <v>Green</v>
      </c>
      <c r="AM517" t="str">
        <f>VLOOKUP($Z517,'oddspedia-matches'!$A:$AD,AM$2,0)</f>
        <v>Red</v>
      </c>
      <c r="AN517" t="str">
        <f>VLOOKUP($Z517,'oddspedia-matches'!$A:$AD,AN$2,0)</f>
        <v>Green</v>
      </c>
      <c r="AO517" t="str">
        <f>VLOOKUP($Z517,'oddspedia-matches'!$A:$AD,AO$2,0)</f>
        <v>Green</v>
      </c>
      <c r="AP517" t="str">
        <f>VLOOKUP($Z517,'oddspedia-matches'!$A:$AD,AP$2,0)</f>
        <v>Green</v>
      </c>
      <c r="AQ517" t="str">
        <f>VLOOKUP($Z517,'oddspedia-matches'!$A:$AD,AQ$2,0)</f>
        <v>Red</v>
      </c>
    </row>
    <row r="518" spans="2:43" x14ac:dyDescent="0.25">
      <c r="B518" t="s">
        <v>947</v>
      </c>
      <c r="C518" t="s">
        <v>1231</v>
      </c>
      <c r="D518" s="25">
        <v>0.58333333333333337</v>
      </c>
      <c r="E518" t="s">
        <v>1256</v>
      </c>
      <c r="F518" t="s">
        <v>271</v>
      </c>
      <c r="H518">
        <v>33</v>
      </c>
      <c r="I518">
        <v>26.3</v>
      </c>
      <c r="J518">
        <v>40.6</v>
      </c>
      <c r="K518">
        <v>59.4</v>
      </c>
      <c r="L518">
        <v>67</v>
      </c>
      <c r="M518">
        <v>73.7</v>
      </c>
      <c r="N518">
        <v>21.9</v>
      </c>
      <c r="O518">
        <v>33.799999999999997</v>
      </c>
      <c r="P518">
        <v>44.3</v>
      </c>
      <c r="Q518">
        <v>83.6</v>
      </c>
      <c r="R518">
        <v>85.7</v>
      </c>
      <c r="S518">
        <v>64.900000000000006</v>
      </c>
      <c r="T518">
        <v>35.1</v>
      </c>
      <c r="U518">
        <v>40.6</v>
      </c>
      <c r="V518">
        <v>67.099999999999994</v>
      </c>
      <c r="W518">
        <v>32.9</v>
      </c>
      <c r="X518" t="str">
        <f>VLOOKUP(E518,'Transform table'!A:B,2,0)</f>
        <v>Kamaz Naberezhnye Chelny</v>
      </c>
      <c r="Y518" t="str">
        <f>VLOOKUP(F518,'Transform table'!A:B,2,0)</f>
        <v>Rotor Volgograd</v>
      </c>
      <c r="Z518" t="str">
        <f t="shared" si="8"/>
        <v>27/07/2026Kamaz Naberezhnye ChelnyRotor Volgograd</v>
      </c>
      <c r="AA518" t="str">
        <f>VLOOKUP($Z518,'oddspedia-matches'!$A:$AD,AA$2,0)</f>
        <v>0 - 2</v>
      </c>
      <c r="AB518" t="str">
        <f>VLOOKUP($Z518,'oddspedia-matches'!$A:$AD,AB$2,0)</f>
        <v>Red</v>
      </c>
      <c r="AC518" t="str">
        <f>VLOOKUP($Z518,'oddspedia-matches'!$A:$AD,AC$2,0)</f>
        <v>Red</v>
      </c>
      <c r="AD518" t="str">
        <f>VLOOKUP($Z518,'oddspedia-matches'!$A:$AD,AD$2,0)</f>
        <v>Green</v>
      </c>
      <c r="AE518" t="str">
        <f>VLOOKUP($Z518,'oddspedia-matches'!$A:$AD,AE$2,0)</f>
        <v>Red</v>
      </c>
      <c r="AF518" t="str">
        <f>VLOOKUP($Z518,'oddspedia-matches'!$A:$AD,AF$2,0)</f>
        <v>Green</v>
      </c>
      <c r="AG518" t="str">
        <f>VLOOKUP($Z518,'oddspedia-matches'!$A:$AD,AG$2,0)</f>
        <v>Green</v>
      </c>
      <c r="AH518" t="str">
        <f>VLOOKUP($Z518,'oddspedia-matches'!$A:$AD,AH$2,0)</f>
        <v>Red</v>
      </c>
      <c r="AI518" t="str">
        <f>VLOOKUP($Z518,'oddspedia-matches'!$A:$AD,AI$2,0)</f>
        <v>Red</v>
      </c>
      <c r="AJ518" t="str">
        <f>VLOOKUP($Z518,'oddspedia-matches'!$A:$AD,AJ$2,0)</f>
        <v>Green</v>
      </c>
      <c r="AK518" t="str">
        <f>VLOOKUP($Z518,'oddspedia-matches'!$A:$AD,AK$2,0)</f>
        <v>Green</v>
      </c>
      <c r="AL518" t="str">
        <f>VLOOKUP($Z518,'oddspedia-matches'!$A:$AD,AL$2,0)</f>
        <v>Green</v>
      </c>
      <c r="AM518" t="str">
        <f>VLOOKUP($Z518,'oddspedia-matches'!$A:$AD,AM$2,0)</f>
        <v>Red</v>
      </c>
      <c r="AN518" t="str">
        <f>VLOOKUP($Z518,'oddspedia-matches'!$A:$AD,AN$2,0)</f>
        <v>Green</v>
      </c>
      <c r="AO518" t="str">
        <f>VLOOKUP($Z518,'oddspedia-matches'!$A:$AD,AO$2,0)</f>
        <v>Green</v>
      </c>
      <c r="AP518" t="str">
        <f>VLOOKUP($Z518,'oddspedia-matches'!$A:$AD,AP$2,0)</f>
        <v>Red</v>
      </c>
      <c r="AQ518" t="str">
        <f>VLOOKUP($Z518,'oddspedia-matches'!$A:$AD,AQ$2,0)</f>
        <v>Green</v>
      </c>
    </row>
    <row r="519" spans="2:43" x14ac:dyDescent="0.25">
      <c r="B519" t="s">
        <v>476</v>
      </c>
      <c r="C519" t="s">
        <v>1231</v>
      </c>
      <c r="D519" s="25">
        <v>0.58333333333333337</v>
      </c>
      <c r="E519" t="s">
        <v>1257</v>
      </c>
      <c r="F519" t="s">
        <v>1258</v>
      </c>
      <c r="H519">
        <v>48.7</v>
      </c>
      <c r="I519">
        <v>25.2</v>
      </c>
      <c r="J519">
        <v>26.1</v>
      </c>
      <c r="K519">
        <v>73.900000000000006</v>
      </c>
      <c r="L519">
        <v>51.3</v>
      </c>
      <c r="M519">
        <v>74.8</v>
      </c>
      <c r="N519">
        <v>41.4</v>
      </c>
      <c r="O519">
        <v>36</v>
      </c>
      <c r="P519">
        <v>22.6</v>
      </c>
      <c r="Q519">
        <v>80</v>
      </c>
      <c r="R519">
        <v>86.3</v>
      </c>
      <c r="S519">
        <v>66.099999999999994</v>
      </c>
      <c r="T519">
        <v>33.9</v>
      </c>
      <c r="U519">
        <v>39.799999999999997</v>
      </c>
      <c r="V519">
        <v>66.7</v>
      </c>
      <c r="W519">
        <v>33.299999999999997</v>
      </c>
      <c r="X519" t="str">
        <f>VLOOKUP(E519,'Transform table'!A:B,2,0)</f>
        <v>Hacken</v>
      </c>
      <c r="Y519" t="str">
        <f>VLOOKUP(F519,'Transform table'!A:B,2,0)</f>
        <v>AIK</v>
      </c>
      <c r="Z519" t="str">
        <f t="shared" si="8"/>
        <v>27/07/2026HackenAIK</v>
      </c>
      <c r="AA519" t="str">
        <f>VLOOKUP($Z519,'oddspedia-matches'!$A:$AD,AA$2,0)</f>
        <v>0 - 0</v>
      </c>
      <c r="AB519" t="str">
        <f>VLOOKUP($Z519,'oddspedia-matches'!$A:$AD,AB$2,0)</f>
        <v>Red</v>
      </c>
      <c r="AC519" t="str">
        <f>VLOOKUP($Z519,'oddspedia-matches'!$A:$AD,AC$2,0)</f>
        <v>Green</v>
      </c>
      <c r="AD519" t="str">
        <f>VLOOKUP($Z519,'oddspedia-matches'!$A:$AD,AD$2,0)</f>
        <v>Red</v>
      </c>
      <c r="AE519" t="str">
        <f>VLOOKUP($Z519,'oddspedia-matches'!$A:$AD,AE$2,0)</f>
        <v>Green</v>
      </c>
      <c r="AF519" t="str">
        <f>VLOOKUP($Z519,'oddspedia-matches'!$A:$AD,AF$2,0)</f>
        <v>Green</v>
      </c>
      <c r="AG519" t="str">
        <f>VLOOKUP($Z519,'oddspedia-matches'!$A:$AD,AG$2,0)</f>
        <v>Red</v>
      </c>
      <c r="AH519" t="str">
        <f>VLOOKUP($Z519,'oddspedia-matches'!$A:$AD,AH$2,0)</f>
        <v>Red</v>
      </c>
      <c r="AI519" t="str">
        <f>VLOOKUP($Z519,'oddspedia-matches'!$A:$AD,AI$2,0)</f>
        <v>Green</v>
      </c>
      <c r="AJ519" t="str">
        <f>VLOOKUP($Z519,'oddspedia-matches'!$A:$AD,AJ$2,0)</f>
        <v>Red</v>
      </c>
      <c r="AK519" t="str">
        <f>VLOOKUP($Z519,'oddspedia-matches'!$A:$AD,AK$2,0)</f>
        <v>Red</v>
      </c>
      <c r="AL519" t="str">
        <f>VLOOKUP($Z519,'oddspedia-matches'!$A:$AD,AL$2,0)</f>
        <v>Red</v>
      </c>
      <c r="AM519" t="str">
        <f>VLOOKUP($Z519,'oddspedia-matches'!$A:$AD,AM$2,0)</f>
        <v>Red</v>
      </c>
      <c r="AN519" t="str">
        <f>VLOOKUP($Z519,'oddspedia-matches'!$A:$AD,AN$2,0)</f>
        <v>Green</v>
      </c>
      <c r="AO519" t="str">
        <f>VLOOKUP($Z519,'oddspedia-matches'!$A:$AD,AO$2,0)</f>
        <v>Green</v>
      </c>
      <c r="AP519" t="str">
        <f>VLOOKUP($Z519,'oddspedia-matches'!$A:$AD,AP$2,0)</f>
        <v>Red</v>
      </c>
      <c r="AQ519" t="str">
        <f>VLOOKUP($Z519,'oddspedia-matches'!$A:$AD,AQ$2,0)</f>
        <v>Green</v>
      </c>
    </row>
    <row r="520" spans="2:43" x14ac:dyDescent="0.25">
      <c r="B520" t="s">
        <v>451</v>
      </c>
      <c r="C520" t="s">
        <v>1231</v>
      </c>
      <c r="D520" s="25">
        <v>0.58333333333333337</v>
      </c>
      <c r="E520" t="s">
        <v>1259</v>
      </c>
      <c r="F520" t="s">
        <v>1260</v>
      </c>
      <c r="H520">
        <v>36.1</v>
      </c>
      <c r="I520">
        <v>27.5</v>
      </c>
      <c r="J520">
        <v>36.4</v>
      </c>
      <c r="K520">
        <v>63.6</v>
      </c>
      <c r="L520">
        <v>63.9</v>
      </c>
      <c r="M520">
        <v>72.5</v>
      </c>
      <c r="N520">
        <v>23.8</v>
      </c>
      <c r="O520">
        <v>43.8</v>
      </c>
      <c r="P520">
        <v>32.4</v>
      </c>
      <c r="Q520">
        <v>69.099999999999994</v>
      </c>
      <c r="R520">
        <v>81</v>
      </c>
      <c r="S520">
        <v>57.3</v>
      </c>
      <c r="T520">
        <v>42.7</v>
      </c>
      <c r="U520">
        <v>48.3</v>
      </c>
      <c r="V520">
        <v>61.4</v>
      </c>
      <c r="W520">
        <v>38.6</v>
      </c>
      <c r="X520" t="str">
        <f>VLOOKUP(E520,'Transform table'!A:B,2,0)</f>
        <v>Orebro</v>
      </c>
      <c r="Y520" t="str">
        <f>VLOOKUP(F520,'Transform table'!A:B,2,0)</f>
        <v>Oddevold</v>
      </c>
      <c r="Z520" t="str">
        <f t="shared" si="8"/>
        <v>27/07/2026OrebroOddevold</v>
      </c>
      <c r="AA520" t="str">
        <f>VLOOKUP($Z520,'oddspedia-matches'!$A:$AD,AA$2,0)</f>
        <v>0 - 0</v>
      </c>
      <c r="AB520" t="str">
        <f>VLOOKUP($Z520,'oddspedia-matches'!$A:$AD,AB$2,0)</f>
        <v>Red</v>
      </c>
      <c r="AC520" t="str">
        <f>VLOOKUP($Z520,'oddspedia-matches'!$A:$AD,AC$2,0)</f>
        <v>Green</v>
      </c>
      <c r="AD520" t="str">
        <f>VLOOKUP($Z520,'oddspedia-matches'!$A:$AD,AD$2,0)</f>
        <v>Red</v>
      </c>
      <c r="AE520" t="str">
        <f>VLOOKUP($Z520,'oddspedia-matches'!$A:$AD,AE$2,0)</f>
        <v>Green</v>
      </c>
      <c r="AF520" t="str">
        <f>VLOOKUP($Z520,'oddspedia-matches'!$A:$AD,AF$2,0)</f>
        <v>Green</v>
      </c>
      <c r="AG520" t="str">
        <f>VLOOKUP($Z520,'oddspedia-matches'!$A:$AD,AG$2,0)</f>
        <v>Red</v>
      </c>
      <c r="AH520" t="str">
        <f>VLOOKUP($Z520,'oddspedia-matches'!$A:$AD,AH$2,0)</f>
        <v>Red</v>
      </c>
      <c r="AI520" t="str">
        <f>VLOOKUP($Z520,'oddspedia-matches'!$A:$AD,AI$2,0)</f>
        <v>Green</v>
      </c>
      <c r="AJ520" t="str">
        <f>VLOOKUP($Z520,'oddspedia-matches'!$A:$AD,AJ$2,0)</f>
        <v>Red</v>
      </c>
      <c r="AK520" t="str">
        <f>VLOOKUP($Z520,'oddspedia-matches'!$A:$AD,AK$2,0)</f>
        <v>Red</v>
      </c>
      <c r="AL520" t="str">
        <f>VLOOKUP($Z520,'oddspedia-matches'!$A:$AD,AL$2,0)</f>
        <v>Red</v>
      </c>
      <c r="AM520" t="str">
        <f>VLOOKUP($Z520,'oddspedia-matches'!$A:$AD,AM$2,0)</f>
        <v>Red</v>
      </c>
      <c r="AN520" t="str">
        <f>VLOOKUP($Z520,'oddspedia-matches'!$A:$AD,AN$2,0)</f>
        <v>Green</v>
      </c>
      <c r="AO520" t="str">
        <f>VLOOKUP($Z520,'oddspedia-matches'!$A:$AD,AO$2,0)</f>
        <v>Green</v>
      </c>
      <c r="AP520" t="str">
        <f>VLOOKUP($Z520,'oddspedia-matches'!$A:$AD,AP$2,0)</f>
        <v>Red</v>
      </c>
      <c r="AQ520" t="str">
        <f>VLOOKUP($Z520,'oddspedia-matches'!$A:$AD,AQ$2,0)</f>
        <v>Green</v>
      </c>
    </row>
    <row r="521" spans="2:43" x14ac:dyDescent="0.25">
      <c r="B521" t="s">
        <v>451</v>
      </c>
      <c r="C521" t="s">
        <v>1231</v>
      </c>
      <c r="D521" s="25">
        <v>0.58680555555555558</v>
      </c>
      <c r="E521" t="s">
        <v>1261</v>
      </c>
      <c r="F521" t="s">
        <v>1262</v>
      </c>
      <c r="H521">
        <v>36</v>
      </c>
      <c r="I521">
        <v>26.3</v>
      </c>
      <c r="J521">
        <v>37.6</v>
      </c>
      <c r="K521">
        <v>62.4</v>
      </c>
      <c r="L521">
        <v>64</v>
      </c>
      <c r="M521">
        <v>73.7</v>
      </c>
      <c r="N521">
        <v>30.3</v>
      </c>
      <c r="O521">
        <v>38.299999999999997</v>
      </c>
      <c r="P521">
        <v>31.4</v>
      </c>
      <c r="Q521">
        <v>78</v>
      </c>
      <c r="R521">
        <v>85.7</v>
      </c>
      <c r="S521">
        <v>65</v>
      </c>
      <c r="T521">
        <v>35</v>
      </c>
      <c r="U521">
        <v>40.5</v>
      </c>
      <c r="V521">
        <v>67.2</v>
      </c>
      <c r="W521">
        <v>32.799999999999997</v>
      </c>
      <c r="X521" t="str">
        <f>VLOOKUP(E521,'Transform table'!A:B,2,0)</f>
        <v>Osters IF</v>
      </c>
      <c r="Y521" t="str">
        <f>VLOOKUP(F521,'Transform table'!A:B,2,0)</f>
        <v>Varbergs BoIS</v>
      </c>
      <c r="Z521" t="str">
        <f t="shared" si="8"/>
        <v>27/07/2026Osters IFVarbergs BoIS</v>
      </c>
      <c r="AA521" t="str">
        <f>VLOOKUP($Z521,'oddspedia-matches'!$A:$AD,AA$2,0)</f>
        <v>3 - 0</v>
      </c>
      <c r="AB521" t="str">
        <f>VLOOKUP($Z521,'oddspedia-matches'!$A:$AD,AB$2,0)</f>
        <v>Green</v>
      </c>
      <c r="AC521" t="str">
        <f>VLOOKUP($Z521,'oddspedia-matches'!$A:$AD,AC$2,0)</f>
        <v>Red</v>
      </c>
      <c r="AD521" t="str">
        <f>VLOOKUP($Z521,'oddspedia-matches'!$A:$AD,AD$2,0)</f>
        <v>Red</v>
      </c>
      <c r="AE521" t="str">
        <f>VLOOKUP($Z521,'oddspedia-matches'!$A:$AD,AE$2,0)</f>
        <v>Green</v>
      </c>
      <c r="AF521" t="str">
        <f>VLOOKUP($Z521,'oddspedia-matches'!$A:$AD,AF$2,0)</f>
        <v>Red</v>
      </c>
      <c r="AG521" t="str">
        <f>VLOOKUP($Z521,'oddspedia-matches'!$A:$AD,AG$2,0)</f>
        <v>Green</v>
      </c>
      <c r="AH521" t="str">
        <f>VLOOKUP($Z521,'oddspedia-matches'!$A:$AD,AH$2,0)</f>
        <v>Red</v>
      </c>
      <c r="AI521" t="str">
        <f>VLOOKUP($Z521,'oddspedia-matches'!$A:$AD,AI$2,0)</f>
        <v>Green</v>
      </c>
      <c r="AJ521" t="str">
        <f>VLOOKUP($Z521,'oddspedia-matches'!$A:$AD,AJ$2,0)</f>
        <v>Red</v>
      </c>
      <c r="AK521" t="str">
        <f>VLOOKUP($Z521,'oddspedia-matches'!$A:$AD,AK$2,0)</f>
        <v>Red</v>
      </c>
      <c r="AL521" t="str">
        <f>VLOOKUP($Z521,'oddspedia-matches'!$A:$AD,AL$2,0)</f>
        <v>Green</v>
      </c>
      <c r="AM521" t="str">
        <f>VLOOKUP($Z521,'oddspedia-matches'!$A:$AD,AM$2,0)</f>
        <v>Green</v>
      </c>
      <c r="AN521" t="str">
        <f>VLOOKUP($Z521,'oddspedia-matches'!$A:$AD,AN$2,0)</f>
        <v>Red</v>
      </c>
      <c r="AO521" t="str">
        <f>VLOOKUP($Z521,'oddspedia-matches'!$A:$AD,AO$2,0)</f>
        <v>Green</v>
      </c>
      <c r="AP521" t="str">
        <f>VLOOKUP($Z521,'oddspedia-matches'!$A:$AD,AP$2,0)</f>
        <v>Red</v>
      </c>
      <c r="AQ521" t="str">
        <f>VLOOKUP($Z521,'oddspedia-matches'!$A:$AD,AQ$2,0)</f>
        <v>Green</v>
      </c>
    </row>
    <row r="522" spans="2:43" x14ac:dyDescent="0.25">
      <c r="B522" t="s">
        <v>650</v>
      </c>
      <c r="C522" t="s">
        <v>1231</v>
      </c>
      <c r="D522" s="25">
        <v>0.625</v>
      </c>
      <c r="E522" t="s">
        <v>655</v>
      </c>
      <c r="F522" t="s">
        <v>656</v>
      </c>
      <c r="H522">
        <v>39.4</v>
      </c>
      <c r="I522">
        <v>34.5</v>
      </c>
      <c r="J522">
        <v>26.1</v>
      </c>
      <c r="K522">
        <v>73.900000000000006</v>
      </c>
      <c r="L522">
        <v>60.6</v>
      </c>
      <c r="M522">
        <v>65.5</v>
      </c>
      <c r="N522">
        <v>25</v>
      </c>
      <c r="O522">
        <v>52.2</v>
      </c>
      <c r="P522">
        <v>22.8</v>
      </c>
      <c r="Q522">
        <v>56.7</v>
      </c>
      <c r="R522">
        <v>56.3</v>
      </c>
      <c r="S522">
        <v>28.1</v>
      </c>
      <c r="T522">
        <v>71.900000000000006</v>
      </c>
      <c r="U522">
        <v>76.3</v>
      </c>
      <c r="V522">
        <v>36.9</v>
      </c>
      <c r="W522">
        <v>63.1</v>
      </c>
      <c r="X522" t="e">
        <f>VLOOKUP(E522,'Transform table'!A:B,2,0)</f>
        <v>#N/A</v>
      </c>
      <c r="Y522" t="e">
        <f>VLOOKUP(F522,'Transform table'!A:B,2,0)</f>
        <v>#N/A</v>
      </c>
      <c r="Z522" t="e">
        <f t="shared" si="8"/>
        <v>#N/A</v>
      </c>
      <c r="AA522" t="e">
        <f>VLOOKUP($Z522,'oddspedia-matches'!$A:$AD,AA$2,0)</f>
        <v>#N/A</v>
      </c>
      <c r="AB522" t="e">
        <f>VLOOKUP($Z522,'oddspedia-matches'!$A:$AD,AB$2,0)</f>
        <v>#N/A</v>
      </c>
      <c r="AC522" t="e">
        <f>VLOOKUP($Z522,'oddspedia-matches'!$A:$AD,AC$2,0)</f>
        <v>#N/A</v>
      </c>
      <c r="AD522" t="e">
        <f>VLOOKUP($Z522,'oddspedia-matches'!$A:$AD,AD$2,0)</f>
        <v>#N/A</v>
      </c>
      <c r="AE522" t="e">
        <f>VLOOKUP($Z522,'oddspedia-matches'!$A:$AD,AE$2,0)</f>
        <v>#N/A</v>
      </c>
      <c r="AF522" t="e">
        <f>VLOOKUP($Z522,'oddspedia-matches'!$A:$AD,AF$2,0)</f>
        <v>#N/A</v>
      </c>
      <c r="AG522" t="e">
        <f>VLOOKUP($Z522,'oddspedia-matches'!$A:$AD,AG$2,0)</f>
        <v>#N/A</v>
      </c>
      <c r="AH522" t="e">
        <f>VLOOKUP($Z522,'oddspedia-matches'!$A:$AD,AH$2,0)</f>
        <v>#N/A</v>
      </c>
      <c r="AI522" t="e">
        <f>VLOOKUP($Z522,'oddspedia-matches'!$A:$AD,AI$2,0)</f>
        <v>#N/A</v>
      </c>
      <c r="AJ522" t="e">
        <f>VLOOKUP($Z522,'oddspedia-matches'!$A:$AD,AJ$2,0)</f>
        <v>#N/A</v>
      </c>
      <c r="AK522" t="e">
        <f>VLOOKUP($Z522,'oddspedia-matches'!$A:$AD,AK$2,0)</f>
        <v>#N/A</v>
      </c>
      <c r="AL522" t="e">
        <f>VLOOKUP($Z522,'oddspedia-matches'!$A:$AD,AL$2,0)</f>
        <v>#N/A</v>
      </c>
      <c r="AM522" t="e">
        <f>VLOOKUP($Z522,'oddspedia-matches'!$A:$AD,AM$2,0)</f>
        <v>#N/A</v>
      </c>
      <c r="AN522" t="e">
        <f>VLOOKUP($Z522,'oddspedia-matches'!$A:$AD,AN$2,0)</f>
        <v>#N/A</v>
      </c>
      <c r="AO522" t="e">
        <f>VLOOKUP($Z522,'oddspedia-matches'!$A:$AD,AO$2,0)</f>
        <v>#N/A</v>
      </c>
      <c r="AP522" t="e">
        <f>VLOOKUP($Z522,'oddspedia-matches'!$A:$AD,AP$2,0)</f>
        <v>#N/A</v>
      </c>
      <c r="AQ522" t="e">
        <f>VLOOKUP($Z522,'oddspedia-matches'!$A:$AD,AQ$2,0)</f>
        <v>#N/A</v>
      </c>
    </row>
    <row r="523" spans="2:43" x14ac:dyDescent="0.25">
      <c r="B523" t="s">
        <v>650</v>
      </c>
      <c r="C523" t="s">
        <v>1231</v>
      </c>
      <c r="D523" s="25">
        <v>0.625</v>
      </c>
      <c r="E523" t="s">
        <v>661</v>
      </c>
      <c r="F523" t="s">
        <v>662</v>
      </c>
      <c r="H523">
        <v>32.5</v>
      </c>
      <c r="I523">
        <v>34.1</v>
      </c>
      <c r="J523">
        <v>33.4</v>
      </c>
      <c r="K523">
        <v>66.599999999999994</v>
      </c>
      <c r="L523">
        <v>67.5</v>
      </c>
      <c r="M523">
        <v>65.900000000000006</v>
      </c>
      <c r="N523">
        <v>25.7</v>
      </c>
      <c r="O523">
        <v>54.7</v>
      </c>
      <c r="P523">
        <v>19.600000000000001</v>
      </c>
      <c r="Q523">
        <v>52.9</v>
      </c>
      <c r="R523">
        <v>59.6</v>
      </c>
      <c r="S523">
        <v>31.2</v>
      </c>
      <c r="T523">
        <v>68.8</v>
      </c>
      <c r="U523">
        <v>73.2</v>
      </c>
      <c r="V523">
        <v>40.4</v>
      </c>
      <c r="W523">
        <v>59.6</v>
      </c>
      <c r="X523" t="str">
        <f>VLOOKUP(E523,'Transform table'!A:B,2,0)</f>
        <v>Centro AtlÃ©tico FÃ©nix</v>
      </c>
      <c r="Y523" t="e">
        <f>VLOOKUP(F523,'Transform table'!A:B,2,0)</f>
        <v>#N/A</v>
      </c>
      <c r="Z523" t="e">
        <f t="shared" si="8"/>
        <v>#N/A</v>
      </c>
      <c r="AA523" t="e">
        <f>VLOOKUP($Z523,'oddspedia-matches'!$A:$AD,AA$2,0)</f>
        <v>#N/A</v>
      </c>
      <c r="AB523" t="e">
        <f>VLOOKUP($Z523,'oddspedia-matches'!$A:$AD,AB$2,0)</f>
        <v>#N/A</v>
      </c>
      <c r="AC523" t="e">
        <f>VLOOKUP($Z523,'oddspedia-matches'!$A:$AD,AC$2,0)</f>
        <v>#N/A</v>
      </c>
      <c r="AD523" t="e">
        <f>VLOOKUP($Z523,'oddspedia-matches'!$A:$AD,AD$2,0)</f>
        <v>#N/A</v>
      </c>
      <c r="AE523" t="e">
        <f>VLOOKUP($Z523,'oddspedia-matches'!$A:$AD,AE$2,0)</f>
        <v>#N/A</v>
      </c>
      <c r="AF523" t="e">
        <f>VLOOKUP($Z523,'oddspedia-matches'!$A:$AD,AF$2,0)</f>
        <v>#N/A</v>
      </c>
      <c r="AG523" t="e">
        <f>VLOOKUP($Z523,'oddspedia-matches'!$A:$AD,AG$2,0)</f>
        <v>#N/A</v>
      </c>
      <c r="AH523" t="e">
        <f>VLOOKUP($Z523,'oddspedia-matches'!$A:$AD,AH$2,0)</f>
        <v>#N/A</v>
      </c>
      <c r="AI523" t="e">
        <f>VLOOKUP($Z523,'oddspedia-matches'!$A:$AD,AI$2,0)</f>
        <v>#N/A</v>
      </c>
      <c r="AJ523" t="e">
        <f>VLOOKUP($Z523,'oddspedia-matches'!$A:$AD,AJ$2,0)</f>
        <v>#N/A</v>
      </c>
      <c r="AK523" t="e">
        <f>VLOOKUP($Z523,'oddspedia-matches'!$A:$AD,AK$2,0)</f>
        <v>#N/A</v>
      </c>
      <c r="AL523" t="e">
        <f>VLOOKUP($Z523,'oddspedia-matches'!$A:$AD,AL$2,0)</f>
        <v>#N/A</v>
      </c>
      <c r="AM523" t="e">
        <f>VLOOKUP($Z523,'oddspedia-matches'!$A:$AD,AM$2,0)</f>
        <v>#N/A</v>
      </c>
      <c r="AN523" t="e">
        <f>VLOOKUP($Z523,'oddspedia-matches'!$A:$AD,AN$2,0)</f>
        <v>#N/A</v>
      </c>
      <c r="AO523" t="e">
        <f>VLOOKUP($Z523,'oddspedia-matches'!$A:$AD,AO$2,0)</f>
        <v>#N/A</v>
      </c>
      <c r="AP523" t="e">
        <f>VLOOKUP($Z523,'oddspedia-matches'!$A:$AD,AP$2,0)</f>
        <v>#N/A</v>
      </c>
      <c r="AQ523" t="e">
        <f>VLOOKUP($Z523,'oddspedia-matches'!$A:$AD,AQ$2,0)</f>
        <v>#N/A</v>
      </c>
    </row>
    <row r="524" spans="2:43" x14ac:dyDescent="0.25">
      <c r="B524" t="s">
        <v>650</v>
      </c>
      <c r="C524" t="s">
        <v>1231</v>
      </c>
      <c r="D524" s="25">
        <v>0.625</v>
      </c>
      <c r="E524" t="s">
        <v>318</v>
      </c>
      <c r="F524" t="s">
        <v>669</v>
      </c>
      <c r="H524">
        <v>54.4</v>
      </c>
      <c r="I524">
        <v>27.6</v>
      </c>
      <c r="J524">
        <v>18.100000000000001</v>
      </c>
      <c r="K524">
        <v>81.900000000000006</v>
      </c>
      <c r="L524">
        <v>45.6</v>
      </c>
      <c r="M524">
        <v>72.400000000000006</v>
      </c>
      <c r="N524">
        <v>43</v>
      </c>
      <c r="O524">
        <v>45.9</v>
      </c>
      <c r="P524">
        <v>11.1</v>
      </c>
      <c r="Q524">
        <v>61.7</v>
      </c>
      <c r="R524">
        <v>69.7</v>
      </c>
      <c r="S524">
        <v>42.2</v>
      </c>
      <c r="T524">
        <v>57.8</v>
      </c>
      <c r="U524">
        <v>64.7</v>
      </c>
      <c r="V524">
        <v>44.8</v>
      </c>
      <c r="W524">
        <v>55.2</v>
      </c>
      <c r="X524" t="e">
        <f>VLOOKUP(E524,'Transform table'!A:B,2,0)</f>
        <v>#N/A</v>
      </c>
      <c r="Y524" t="e">
        <f>VLOOKUP(F524,'Transform table'!A:B,2,0)</f>
        <v>#N/A</v>
      </c>
      <c r="Z524" t="e">
        <f t="shared" si="8"/>
        <v>#N/A</v>
      </c>
      <c r="AA524" t="e">
        <f>VLOOKUP($Z524,'oddspedia-matches'!$A:$AD,AA$2,0)</f>
        <v>#N/A</v>
      </c>
      <c r="AB524" t="e">
        <f>VLOOKUP($Z524,'oddspedia-matches'!$A:$AD,AB$2,0)</f>
        <v>#N/A</v>
      </c>
      <c r="AC524" t="e">
        <f>VLOOKUP($Z524,'oddspedia-matches'!$A:$AD,AC$2,0)</f>
        <v>#N/A</v>
      </c>
      <c r="AD524" t="e">
        <f>VLOOKUP($Z524,'oddspedia-matches'!$A:$AD,AD$2,0)</f>
        <v>#N/A</v>
      </c>
      <c r="AE524" t="e">
        <f>VLOOKUP($Z524,'oddspedia-matches'!$A:$AD,AE$2,0)</f>
        <v>#N/A</v>
      </c>
      <c r="AF524" t="e">
        <f>VLOOKUP($Z524,'oddspedia-matches'!$A:$AD,AF$2,0)</f>
        <v>#N/A</v>
      </c>
      <c r="AG524" t="e">
        <f>VLOOKUP($Z524,'oddspedia-matches'!$A:$AD,AG$2,0)</f>
        <v>#N/A</v>
      </c>
      <c r="AH524" t="e">
        <f>VLOOKUP($Z524,'oddspedia-matches'!$A:$AD,AH$2,0)</f>
        <v>#N/A</v>
      </c>
      <c r="AI524" t="e">
        <f>VLOOKUP($Z524,'oddspedia-matches'!$A:$AD,AI$2,0)</f>
        <v>#N/A</v>
      </c>
      <c r="AJ524" t="e">
        <f>VLOOKUP($Z524,'oddspedia-matches'!$A:$AD,AJ$2,0)</f>
        <v>#N/A</v>
      </c>
      <c r="AK524" t="e">
        <f>VLOOKUP($Z524,'oddspedia-matches'!$A:$AD,AK$2,0)</f>
        <v>#N/A</v>
      </c>
      <c r="AL524" t="e">
        <f>VLOOKUP($Z524,'oddspedia-matches'!$A:$AD,AL$2,0)</f>
        <v>#N/A</v>
      </c>
      <c r="AM524" t="e">
        <f>VLOOKUP($Z524,'oddspedia-matches'!$A:$AD,AM$2,0)</f>
        <v>#N/A</v>
      </c>
      <c r="AN524" t="e">
        <f>VLOOKUP($Z524,'oddspedia-matches'!$A:$AD,AN$2,0)</f>
        <v>#N/A</v>
      </c>
      <c r="AO524" t="e">
        <f>VLOOKUP($Z524,'oddspedia-matches'!$A:$AD,AO$2,0)</f>
        <v>#N/A</v>
      </c>
      <c r="AP524" t="e">
        <f>VLOOKUP($Z524,'oddspedia-matches'!$A:$AD,AP$2,0)</f>
        <v>#N/A</v>
      </c>
      <c r="AQ524" t="e">
        <f>VLOOKUP($Z524,'oddspedia-matches'!$A:$AD,AQ$2,0)</f>
        <v>#N/A</v>
      </c>
    </row>
    <row r="525" spans="2:43" x14ac:dyDescent="0.25">
      <c r="B525" t="s">
        <v>481</v>
      </c>
      <c r="C525" t="s">
        <v>1231</v>
      </c>
      <c r="D525" s="25">
        <v>0.625</v>
      </c>
      <c r="E525" t="s">
        <v>263</v>
      </c>
      <c r="F525" t="s">
        <v>1263</v>
      </c>
      <c r="H525">
        <v>54.6</v>
      </c>
      <c r="I525">
        <v>24.3</v>
      </c>
      <c r="J525">
        <v>21.1</v>
      </c>
      <c r="K525">
        <v>78.900000000000006</v>
      </c>
      <c r="L525">
        <v>45.4</v>
      </c>
      <c r="M525">
        <v>75.7</v>
      </c>
      <c r="N525">
        <v>43.6</v>
      </c>
      <c r="O525">
        <v>34.9</v>
      </c>
      <c r="P525">
        <v>21.6</v>
      </c>
      <c r="Q525">
        <v>81.3</v>
      </c>
      <c r="R525">
        <v>91.9</v>
      </c>
      <c r="S525">
        <v>77</v>
      </c>
      <c r="T525">
        <v>23</v>
      </c>
      <c r="U525">
        <v>28.7</v>
      </c>
      <c r="V525">
        <v>73.599999999999994</v>
      </c>
      <c r="W525">
        <v>26.4</v>
      </c>
      <c r="X525" t="str">
        <f>VLOOKUP(E525,'Transform table'!A:B,2,0)</f>
        <v>Breidablik</v>
      </c>
      <c r="Y525" t="str">
        <f>VLOOKUP(F525,'Transform table'!A:B,2,0)</f>
        <v>IBV Vestmannaeyjar</v>
      </c>
      <c r="Z525" t="str">
        <f t="shared" si="8"/>
        <v>27/07/2026BreidablikIBV Vestmannaeyjar</v>
      </c>
      <c r="AA525" t="str">
        <f>VLOOKUP($Z525,'oddspedia-matches'!$A:$AD,AA$2,0)</f>
        <v>1 - 0</v>
      </c>
      <c r="AB525" t="str">
        <f>VLOOKUP($Z525,'oddspedia-matches'!$A:$AD,AB$2,0)</f>
        <v>Green</v>
      </c>
      <c r="AC525" t="str">
        <f>VLOOKUP($Z525,'oddspedia-matches'!$A:$AD,AC$2,0)</f>
        <v>Red</v>
      </c>
      <c r="AD525" t="str">
        <f>VLOOKUP($Z525,'oddspedia-matches'!$A:$AD,AD$2,0)</f>
        <v>Red</v>
      </c>
      <c r="AE525" t="str">
        <f>VLOOKUP($Z525,'oddspedia-matches'!$A:$AD,AE$2,0)</f>
        <v>Green</v>
      </c>
      <c r="AF525" t="str">
        <f>VLOOKUP($Z525,'oddspedia-matches'!$A:$AD,AF$2,0)</f>
        <v>Red</v>
      </c>
      <c r="AG525" t="str">
        <f>VLOOKUP($Z525,'oddspedia-matches'!$A:$AD,AG$2,0)</f>
        <v>Green</v>
      </c>
      <c r="AH525" t="str">
        <f>VLOOKUP($Z525,'oddspedia-matches'!$A:$AD,AH$2,0)</f>
        <v>Red</v>
      </c>
      <c r="AI525" t="str">
        <f>VLOOKUP($Z525,'oddspedia-matches'!$A:$AD,AI$2,0)</f>
        <v>Green</v>
      </c>
      <c r="AJ525" t="str">
        <f>VLOOKUP($Z525,'oddspedia-matches'!$A:$AD,AJ$2,0)</f>
        <v>Red</v>
      </c>
      <c r="AK525" t="str">
        <f>VLOOKUP($Z525,'oddspedia-matches'!$A:$AD,AK$2,0)</f>
        <v>Red</v>
      </c>
      <c r="AL525" t="str">
        <f>VLOOKUP($Z525,'oddspedia-matches'!$A:$AD,AL$2,0)</f>
        <v>Red</v>
      </c>
      <c r="AM525" t="str">
        <f>VLOOKUP($Z525,'oddspedia-matches'!$A:$AD,AM$2,0)</f>
        <v>Red</v>
      </c>
      <c r="AN525" t="str">
        <f>VLOOKUP($Z525,'oddspedia-matches'!$A:$AD,AN$2,0)</f>
        <v>Green</v>
      </c>
      <c r="AO525" t="str">
        <f>VLOOKUP($Z525,'oddspedia-matches'!$A:$AD,AO$2,0)</f>
        <v>Green</v>
      </c>
      <c r="AP525" t="str">
        <f>VLOOKUP($Z525,'oddspedia-matches'!$A:$AD,AP$2,0)</f>
        <v>Red</v>
      </c>
      <c r="AQ525" t="str">
        <f>VLOOKUP($Z525,'oddspedia-matches'!$A:$AD,AQ$2,0)</f>
        <v>Green</v>
      </c>
    </row>
    <row r="526" spans="2:43" x14ac:dyDescent="0.25">
      <c r="B526" t="s">
        <v>1081</v>
      </c>
      <c r="C526" t="s">
        <v>1231</v>
      </c>
      <c r="D526" s="25">
        <v>0.63541666666666663</v>
      </c>
      <c r="E526" t="s">
        <v>1264</v>
      </c>
      <c r="F526" t="s">
        <v>302</v>
      </c>
      <c r="H526">
        <v>23.2</v>
      </c>
      <c r="I526">
        <v>64</v>
      </c>
      <c r="J526">
        <v>12.8</v>
      </c>
      <c r="K526">
        <v>87.2</v>
      </c>
      <c r="L526">
        <v>76.8</v>
      </c>
      <c r="M526">
        <v>36</v>
      </c>
      <c r="N526">
        <v>0</v>
      </c>
      <c r="O526">
        <v>100</v>
      </c>
      <c r="P526">
        <v>0</v>
      </c>
      <c r="Q526">
        <v>0</v>
      </c>
      <c r="R526">
        <v>9.9</v>
      </c>
      <c r="S526">
        <v>1.6</v>
      </c>
      <c r="T526">
        <v>98.4</v>
      </c>
      <c r="U526">
        <v>98.8</v>
      </c>
      <c r="V526">
        <v>5.2</v>
      </c>
      <c r="W526">
        <v>94.8</v>
      </c>
      <c r="X526" t="str">
        <f>VLOOKUP(E526,'Transform table'!A:B,2,0)</f>
        <v>CSKA</v>
      </c>
      <c r="Y526" t="str">
        <f>VLOOKUP(F526,'Transform table'!A:B,2,0)</f>
        <v>Botev Plovdiv</v>
      </c>
      <c r="Z526" t="str">
        <f t="shared" si="8"/>
        <v>27/07/2026CSKABotev Plovdiv</v>
      </c>
      <c r="AA526" t="str">
        <f>VLOOKUP($Z526,'oddspedia-matches'!$A:$AD,AA$2,0)</f>
        <v>3 - 2</v>
      </c>
      <c r="AB526" t="str">
        <f>VLOOKUP($Z526,'oddspedia-matches'!$A:$AD,AB$2,0)</f>
        <v>Green</v>
      </c>
      <c r="AC526" t="str">
        <f>VLOOKUP($Z526,'oddspedia-matches'!$A:$AD,AC$2,0)</f>
        <v>Red</v>
      </c>
      <c r="AD526" t="str">
        <f>VLOOKUP($Z526,'oddspedia-matches'!$A:$AD,AD$2,0)</f>
        <v>Red</v>
      </c>
      <c r="AE526" t="str">
        <f>VLOOKUP($Z526,'oddspedia-matches'!$A:$AD,AE$2,0)</f>
        <v>Green</v>
      </c>
      <c r="AF526" t="str">
        <f>VLOOKUP($Z526,'oddspedia-matches'!$A:$AD,AF$2,0)</f>
        <v>Red</v>
      </c>
      <c r="AG526" t="str">
        <f>VLOOKUP($Z526,'oddspedia-matches'!$A:$AD,AG$2,0)</f>
        <v>Green</v>
      </c>
      <c r="AH526" t="str">
        <f>VLOOKUP($Z526,'oddspedia-matches'!$A:$AD,AH$2,0)</f>
        <v>Red</v>
      </c>
      <c r="AI526" t="str">
        <f>VLOOKUP($Z526,'oddspedia-matches'!$A:$AD,AI$2,0)</f>
        <v>Green</v>
      </c>
      <c r="AJ526" t="str">
        <f>VLOOKUP($Z526,'oddspedia-matches'!$A:$AD,AJ$2,0)</f>
        <v>Red</v>
      </c>
      <c r="AK526" t="str">
        <f>VLOOKUP($Z526,'oddspedia-matches'!$A:$AD,AK$2,0)</f>
        <v>Green</v>
      </c>
      <c r="AL526" t="str">
        <f>VLOOKUP($Z526,'oddspedia-matches'!$A:$AD,AL$2,0)</f>
        <v>Green</v>
      </c>
      <c r="AM526" t="str">
        <f>VLOOKUP($Z526,'oddspedia-matches'!$A:$AD,AM$2,0)</f>
        <v>Green</v>
      </c>
      <c r="AN526" t="str">
        <f>VLOOKUP($Z526,'oddspedia-matches'!$A:$AD,AN$2,0)</f>
        <v>Red</v>
      </c>
      <c r="AO526" t="str">
        <f>VLOOKUP($Z526,'oddspedia-matches'!$A:$AD,AO$2,0)</f>
        <v>Red</v>
      </c>
      <c r="AP526" t="str">
        <f>VLOOKUP($Z526,'oddspedia-matches'!$A:$AD,AP$2,0)</f>
        <v>Green</v>
      </c>
      <c r="AQ526" t="str">
        <f>VLOOKUP($Z526,'oddspedia-matches'!$A:$AD,AQ$2,0)</f>
        <v>Red</v>
      </c>
    </row>
    <row r="527" spans="2:43" x14ac:dyDescent="0.25">
      <c r="B527" t="s">
        <v>1043</v>
      </c>
      <c r="C527" t="s">
        <v>1231</v>
      </c>
      <c r="D527" s="25">
        <v>0.64583333333333337</v>
      </c>
      <c r="E527" t="s">
        <v>1265</v>
      </c>
      <c r="F527" t="s">
        <v>273</v>
      </c>
      <c r="H527">
        <v>30.5</v>
      </c>
      <c r="I527">
        <v>43.5</v>
      </c>
      <c r="J527">
        <v>26</v>
      </c>
      <c r="K527">
        <v>74</v>
      </c>
      <c r="L527">
        <v>69.5</v>
      </c>
      <c r="M527">
        <v>56.5</v>
      </c>
      <c r="N527">
        <v>23.2</v>
      </c>
      <c r="O527">
        <v>64</v>
      </c>
      <c r="P527">
        <v>12.8</v>
      </c>
      <c r="Q527">
        <v>40.200000000000003</v>
      </c>
      <c r="R527">
        <v>35.799999999999997</v>
      </c>
      <c r="S527">
        <v>12.6</v>
      </c>
      <c r="T527">
        <v>87.4</v>
      </c>
      <c r="U527">
        <v>89.6</v>
      </c>
      <c r="V527">
        <v>22.1</v>
      </c>
      <c r="W527">
        <v>77.900000000000006</v>
      </c>
      <c r="X527" t="str">
        <f>VLOOKUP(E527,'Transform table'!A:B,2,0)</f>
        <v>Botosani</v>
      </c>
      <c r="Y527" t="str">
        <f>VLOOKUP(F527,'Transform table'!A:B,2,0)</f>
        <v>Rapid Bucuresti</v>
      </c>
      <c r="Z527" t="str">
        <f t="shared" si="8"/>
        <v>27/07/2026BotosaniRapid Bucuresti</v>
      </c>
      <c r="AA527" t="str">
        <f>VLOOKUP($Z527,'oddspedia-matches'!$A:$AD,AA$2,0)</f>
        <v>1 - 1</v>
      </c>
      <c r="AB527" t="str">
        <f>VLOOKUP($Z527,'oddspedia-matches'!$A:$AD,AB$2,0)</f>
        <v>Red</v>
      </c>
      <c r="AC527" t="str">
        <f>VLOOKUP($Z527,'oddspedia-matches'!$A:$AD,AC$2,0)</f>
        <v>Green</v>
      </c>
      <c r="AD527" t="str">
        <f>VLOOKUP($Z527,'oddspedia-matches'!$A:$AD,AD$2,0)</f>
        <v>Red</v>
      </c>
      <c r="AE527" t="str">
        <f>VLOOKUP($Z527,'oddspedia-matches'!$A:$AD,AE$2,0)</f>
        <v>Green</v>
      </c>
      <c r="AF527" t="str">
        <f>VLOOKUP($Z527,'oddspedia-matches'!$A:$AD,AF$2,0)</f>
        <v>Green</v>
      </c>
      <c r="AG527" t="str">
        <f>VLOOKUP($Z527,'oddspedia-matches'!$A:$AD,AG$2,0)</f>
        <v>Red</v>
      </c>
      <c r="AH527" t="str">
        <f>VLOOKUP($Z527,'oddspedia-matches'!$A:$AD,AH$2,0)</f>
        <v>Red</v>
      </c>
      <c r="AI527" t="str">
        <f>VLOOKUP($Z527,'oddspedia-matches'!$A:$AD,AI$2,0)</f>
        <v>Red</v>
      </c>
      <c r="AJ527" t="str">
        <f>VLOOKUP($Z527,'oddspedia-matches'!$A:$AD,AJ$2,0)</f>
        <v>Green</v>
      </c>
      <c r="AK527" t="str">
        <f>VLOOKUP($Z527,'oddspedia-matches'!$A:$AD,AK$2,0)</f>
        <v>Green</v>
      </c>
      <c r="AL527" t="str">
        <f>VLOOKUP($Z527,'oddspedia-matches'!$A:$AD,AL$2,0)</f>
        <v>Green</v>
      </c>
      <c r="AM527" t="str">
        <f>VLOOKUP($Z527,'oddspedia-matches'!$A:$AD,AM$2,0)</f>
        <v>Red</v>
      </c>
      <c r="AN527" t="str">
        <f>VLOOKUP($Z527,'oddspedia-matches'!$A:$AD,AN$2,0)</f>
        <v>Green</v>
      </c>
      <c r="AO527" t="str">
        <f>VLOOKUP($Z527,'oddspedia-matches'!$A:$AD,AO$2,0)</f>
        <v>Green</v>
      </c>
      <c r="AP527" t="str">
        <f>VLOOKUP($Z527,'oddspedia-matches'!$A:$AD,AP$2,0)</f>
        <v>Green</v>
      </c>
      <c r="AQ527" t="str">
        <f>VLOOKUP($Z527,'oddspedia-matches'!$A:$AD,AQ$2,0)</f>
        <v>Red</v>
      </c>
    </row>
    <row r="528" spans="2:43" x14ac:dyDescent="0.25">
      <c r="B528" t="s">
        <v>457</v>
      </c>
      <c r="C528" t="s">
        <v>1231</v>
      </c>
      <c r="D528" s="25">
        <v>0.66666666666666663</v>
      </c>
      <c r="E528" t="s">
        <v>1266</v>
      </c>
      <c r="F528" t="s">
        <v>1267</v>
      </c>
      <c r="H528">
        <v>43.6</v>
      </c>
      <c r="I528">
        <v>26.7</v>
      </c>
      <c r="J528">
        <v>29.7</v>
      </c>
      <c r="K528">
        <v>70.3</v>
      </c>
      <c r="L528">
        <v>56.4</v>
      </c>
      <c r="M528">
        <v>73.3</v>
      </c>
      <c r="N528">
        <v>24.7</v>
      </c>
      <c r="O528">
        <v>44.7</v>
      </c>
      <c r="P528">
        <v>30.6</v>
      </c>
      <c r="Q528">
        <v>67.900000000000006</v>
      </c>
      <c r="R528">
        <v>81.900000000000006</v>
      </c>
      <c r="S528">
        <v>58.9</v>
      </c>
      <c r="T528">
        <v>41.1</v>
      </c>
      <c r="U528">
        <v>47</v>
      </c>
      <c r="V528">
        <v>62</v>
      </c>
      <c r="W528">
        <v>38</v>
      </c>
      <c r="X528" t="str">
        <f>VLOOKUP(E528,'Transform table'!A:B,2,0)</f>
        <v>Club Deportivo San Jose</v>
      </c>
      <c r="Y528" t="str">
        <f>VLOOKUP(F528,'Transform table'!A:B,2,0)</f>
        <v>Universidad De Vinto</v>
      </c>
      <c r="Z528" t="str">
        <f t="shared" si="8"/>
        <v>27/07/2026Club Deportivo San JoseUniversidad De Vinto</v>
      </c>
      <c r="AA528" t="str">
        <f>VLOOKUP($Z528,'oddspedia-matches'!$A:$AD,AA$2,0)</f>
        <v>2 - 1</v>
      </c>
      <c r="AB528" t="str">
        <f>VLOOKUP($Z528,'oddspedia-matches'!$A:$AD,AB$2,0)</f>
        <v>Green</v>
      </c>
      <c r="AC528" t="str">
        <f>VLOOKUP($Z528,'oddspedia-matches'!$A:$AD,AC$2,0)</f>
        <v>Red</v>
      </c>
      <c r="AD528" t="str">
        <f>VLOOKUP($Z528,'oddspedia-matches'!$A:$AD,AD$2,0)</f>
        <v>Red</v>
      </c>
      <c r="AE528" t="str">
        <f>VLOOKUP($Z528,'oddspedia-matches'!$A:$AD,AE$2,0)</f>
        <v>Green</v>
      </c>
      <c r="AF528" t="str">
        <f>VLOOKUP($Z528,'oddspedia-matches'!$A:$AD,AF$2,0)</f>
        <v>Red</v>
      </c>
      <c r="AG528" t="str">
        <f>VLOOKUP($Z528,'oddspedia-matches'!$A:$AD,AG$2,0)</f>
        <v>Green</v>
      </c>
      <c r="AH528" t="str">
        <f>VLOOKUP($Z528,'oddspedia-matches'!$A:$AD,AH$2,0)</f>
        <v>Red</v>
      </c>
      <c r="AI528" t="str">
        <f>VLOOKUP($Z528,'oddspedia-matches'!$A:$AD,AI$2,0)</f>
        <v>Red</v>
      </c>
      <c r="AJ528" t="str">
        <f>VLOOKUP($Z528,'oddspedia-matches'!$A:$AD,AJ$2,0)</f>
        <v>Green</v>
      </c>
      <c r="AK528" t="str">
        <f>VLOOKUP($Z528,'oddspedia-matches'!$A:$AD,AK$2,0)</f>
        <v>Green</v>
      </c>
      <c r="AL528" t="str">
        <f>VLOOKUP($Z528,'oddspedia-matches'!$A:$AD,AL$2,0)</f>
        <v>Green</v>
      </c>
      <c r="AM528" t="str">
        <f>VLOOKUP($Z528,'oddspedia-matches'!$A:$AD,AM$2,0)</f>
        <v>Green</v>
      </c>
      <c r="AN528" t="str">
        <f>VLOOKUP($Z528,'oddspedia-matches'!$A:$AD,AN$2,0)</f>
        <v>Red</v>
      </c>
      <c r="AO528" t="str">
        <f>VLOOKUP($Z528,'oddspedia-matches'!$A:$AD,AO$2,0)</f>
        <v>Green</v>
      </c>
      <c r="AP528" t="str">
        <f>VLOOKUP($Z528,'oddspedia-matches'!$A:$AD,AP$2,0)</f>
        <v>Green</v>
      </c>
      <c r="AQ528" t="str">
        <f>VLOOKUP($Z528,'oddspedia-matches'!$A:$AD,AQ$2,0)</f>
        <v>Red</v>
      </c>
    </row>
    <row r="529" spans="2:43" x14ac:dyDescent="0.25">
      <c r="B529" t="s">
        <v>452</v>
      </c>
      <c r="C529" t="s">
        <v>1231</v>
      </c>
      <c r="D529" s="25">
        <v>0.66666666666666663</v>
      </c>
      <c r="E529" t="s">
        <v>117</v>
      </c>
      <c r="F529" t="s">
        <v>228</v>
      </c>
      <c r="H529">
        <v>44.4</v>
      </c>
      <c r="I529">
        <v>29.5</v>
      </c>
      <c r="J529">
        <v>26.1</v>
      </c>
      <c r="K529">
        <v>73.900000000000006</v>
      </c>
      <c r="L529">
        <v>55.6</v>
      </c>
      <c r="M529">
        <v>70.5</v>
      </c>
      <c r="N529">
        <v>39</v>
      </c>
      <c r="O529">
        <v>43.9</v>
      </c>
      <c r="P529">
        <v>17.100000000000001</v>
      </c>
      <c r="Q529">
        <v>67</v>
      </c>
      <c r="R529">
        <v>70.599999999999994</v>
      </c>
      <c r="S529">
        <v>43.3</v>
      </c>
      <c r="T529">
        <v>56.7</v>
      </c>
      <c r="U529">
        <v>62.4</v>
      </c>
      <c r="V529">
        <v>49.3</v>
      </c>
      <c r="W529">
        <v>50.7</v>
      </c>
      <c r="X529" t="str">
        <f>VLOOKUP(E529,'Transform table'!A:B,2,0)</f>
        <v>Mushuc Runa</v>
      </c>
      <c r="Y529" t="str">
        <f>VLOOKUP(F529,'Transform table'!A:B,2,0)</f>
        <v>Libertad Loja</v>
      </c>
      <c r="Z529" t="str">
        <f t="shared" si="8"/>
        <v>27/07/2026Mushuc RunaLibertad Loja</v>
      </c>
      <c r="AA529" t="str">
        <f>VLOOKUP($Z529,'oddspedia-matches'!$A:$AD,AA$2,0)</f>
        <v>0 - 2</v>
      </c>
      <c r="AB529" t="str">
        <f>VLOOKUP($Z529,'oddspedia-matches'!$A:$AD,AB$2,0)</f>
        <v>Red</v>
      </c>
      <c r="AC529" t="str">
        <f>VLOOKUP($Z529,'oddspedia-matches'!$A:$AD,AC$2,0)</f>
        <v>Red</v>
      </c>
      <c r="AD529" t="str">
        <f>VLOOKUP($Z529,'oddspedia-matches'!$A:$AD,AD$2,0)</f>
        <v>Green</v>
      </c>
      <c r="AE529" t="str">
        <f>VLOOKUP($Z529,'oddspedia-matches'!$A:$AD,AE$2,0)</f>
        <v>Red</v>
      </c>
      <c r="AF529" t="str">
        <f>VLOOKUP($Z529,'oddspedia-matches'!$A:$AD,AF$2,0)</f>
        <v>Green</v>
      </c>
      <c r="AG529" t="str">
        <f>VLOOKUP($Z529,'oddspedia-matches'!$A:$AD,AG$2,0)</f>
        <v>Green</v>
      </c>
      <c r="AH529" t="str">
        <f>VLOOKUP($Z529,'oddspedia-matches'!$A:$AD,AH$2,0)</f>
        <v>Red</v>
      </c>
      <c r="AI529" t="str">
        <f>VLOOKUP($Z529,'oddspedia-matches'!$A:$AD,AI$2,0)</f>
        <v>Green</v>
      </c>
      <c r="AJ529" t="str">
        <f>VLOOKUP($Z529,'oddspedia-matches'!$A:$AD,AJ$2,0)</f>
        <v>Red</v>
      </c>
      <c r="AK529" t="str">
        <f>VLOOKUP($Z529,'oddspedia-matches'!$A:$AD,AK$2,0)</f>
        <v>Red</v>
      </c>
      <c r="AL529" t="str">
        <f>VLOOKUP($Z529,'oddspedia-matches'!$A:$AD,AL$2,0)</f>
        <v>Green</v>
      </c>
      <c r="AM529" t="str">
        <f>VLOOKUP($Z529,'oddspedia-matches'!$A:$AD,AM$2,0)</f>
        <v>Red</v>
      </c>
      <c r="AN529" t="str">
        <f>VLOOKUP($Z529,'oddspedia-matches'!$A:$AD,AN$2,0)</f>
        <v>Green</v>
      </c>
      <c r="AO529" t="str">
        <f>VLOOKUP($Z529,'oddspedia-matches'!$A:$AD,AO$2,0)</f>
        <v>Green</v>
      </c>
      <c r="AP529" t="str">
        <f>VLOOKUP($Z529,'oddspedia-matches'!$A:$AD,AP$2,0)</f>
        <v>Red</v>
      </c>
      <c r="AQ529" t="str">
        <f>VLOOKUP($Z529,'oddspedia-matches'!$A:$AD,AQ$2,0)</f>
        <v>Green</v>
      </c>
    </row>
    <row r="530" spans="2:43" x14ac:dyDescent="0.25">
      <c r="B530" t="s">
        <v>481</v>
      </c>
      <c r="C530" t="s">
        <v>1231</v>
      </c>
      <c r="D530" s="25">
        <v>0.67708333333333337</v>
      </c>
      <c r="E530" t="s">
        <v>1268</v>
      </c>
      <c r="F530" t="s">
        <v>1269</v>
      </c>
      <c r="H530">
        <v>56.4</v>
      </c>
      <c r="I530">
        <v>24</v>
      </c>
      <c r="J530">
        <v>19.600000000000001</v>
      </c>
      <c r="K530">
        <v>80.400000000000006</v>
      </c>
      <c r="L530">
        <v>43.6</v>
      </c>
      <c r="M530">
        <v>76</v>
      </c>
      <c r="N530">
        <v>41</v>
      </c>
      <c r="O530">
        <v>36.4</v>
      </c>
      <c r="P530">
        <v>22.6</v>
      </c>
      <c r="Q530">
        <v>79.5</v>
      </c>
      <c r="R530">
        <v>90.9</v>
      </c>
      <c r="S530">
        <v>75</v>
      </c>
      <c r="T530">
        <v>25</v>
      </c>
      <c r="U530">
        <v>31.1</v>
      </c>
      <c r="V530">
        <v>71.3</v>
      </c>
      <c r="W530">
        <v>28.7</v>
      </c>
      <c r="X530" t="str">
        <f>VLOOKUP(E530,'Transform table'!A:B,2,0)</f>
        <v>KA Akureyri</v>
      </c>
      <c r="Y530" t="str">
        <f>VLOOKUP(F530,'Transform table'!A:B,2,0)</f>
        <v>Thor Akureyri</v>
      </c>
      <c r="Z530" t="str">
        <f t="shared" si="8"/>
        <v>27/07/2026KA AkureyriThor Akureyri</v>
      </c>
      <c r="AA530" t="str">
        <f>VLOOKUP($Z530,'oddspedia-matches'!$A:$AD,AA$2,0)</f>
        <v>0 - 0</v>
      </c>
      <c r="AB530" t="str">
        <f>VLOOKUP($Z530,'oddspedia-matches'!$A:$AD,AB$2,0)</f>
        <v>Red</v>
      </c>
      <c r="AC530" t="str">
        <f>VLOOKUP($Z530,'oddspedia-matches'!$A:$AD,AC$2,0)</f>
        <v>Green</v>
      </c>
      <c r="AD530" t="str">
        <f>VLOOKUP($Z530,'oddspedia-matches'!$A:$AD,AD$2,0)</f>
        <v>Red</v>
      </c>
      <c r="AE530" t="str">
        <f>VLOOKUP($Z530,'oddspedia-matches'!$A:$AD,AE$2,0)</f>
        <v>Green</v>
      </c>
      <c r="AF530" t="str">
        <f>VLOOKUP($Z530,'oddspedia-matches'!$A:$AD,AF$2,0)</f>
        <v>Green</v>
      </c>
      <c r="AG530" t="str">
        <f>VLOOKUP($Z530,'oddspedia-matches'!$A:$AD,AG$2,0)</f>
        <v>Red</v>
      </c>
      <c r="AH530" t="str">
        <f>VLOOKUP($Z530,'oddspedia-matches'!$A:$AD,AH$2,0)</f>
        <v>Red</v>
      </c>
      <c r="AI530" t="str">
        <f>VLOOKUP($Z530,'oddspedia-matches'!$A:$AD,AI$2,0)</f>
        <v>Green</v>
      </c>
      <c r="AJ530" t="str">
        <f>VLOOKUP($Z530,'oddspedia-matches'!$A:$AD,AJ$2,0)</f>
        <v>Red</v>
      </c>
      <c r="AK530" t="str">
        <f>VLOOKUP($Z530,'oddspedia-matches'!$A:$AD,AK$2,0)</f>
        <v>Red</v>
      </c>
      <c r="AL530" t="str">
        <f>VLOOKUP($Z530,'oddspedia-matches'!$A:$AD,AL$2,0)</f>
        <v>Red</v>
      </c>
      <c r="AM530" t="str">
        <f>VLOOKUP($Z530,'oddspedia-matches'!$A:$AD,AM$2,0)</f>
        <v>Red</v>
      </c>
      <c r="AN530" t="str">
        <f>VLOOKUP($Z530,'oddspedia-matches'!$A:$AD,AN$2,0)</f>
        <v>Green</v>
      </c>
      <c r="AO530" t="str">
        <f>VLOOKUP($Z530,'oddspedia-matches'!$A:$AD,AO$2,0)</f>
        <v>Green</v>
      </c>
      <c r="AP530" t="str">
        <f>VLOOKUP($Z530,'oddspedia-matches'!$A:$AD,AP$2,0)</f>
        <v>Red</v>
      </c>
      <c r="AQ530" t="str">
        <f>VLOOKUP($Z530,'oddspedia-matches'!$A:$AD,AQ$2,0)</f>
        <v>Green</v>
      </c>
    </row>
    <row r="531" spans="2:43" x14ac:dyDescent="0.25">
      <c r="B531" t="s">
        <v>483</v>
      </c>
      <c r="C531" t="s">
        <v>1231</v>
      </c>
      <c r="D531" s="25">
        <v>0.72916666666666663</v>
      </c>
      <c r="E531" t="s">
        <v>426</v>
      </c>
      <c r="F531" t="s">
        <v>1270</v>
      </c>
      <c r="H531">
        <v>55.7</v>
      </c>
      <c r="I531">
        <v>27.1</v>
      </c>
      <c r="J531">
        <v>17.2</v>
      </c>
      <c r="K531">
        <v>82.8</v>
      </c>
      <c r="L531">
        <v>44.3</v>
      </c>
      <c r="M531">
        <v>72.900000000000006</v>
      </c>
      <c r="N531">
        <v>46.7</v>
      </c>
      <c r="O531">
        <v>43.4</v>
      </c>
      <c r="P531">
        <v>9.9</v>
      </c>
      <c r="Q531">
        <v>64.2</v>
      </c>
      <c r="R531">
        <v>69.900000000000006</v>
      </c>
      <c r="S531">
        <v>42.5</v>
      </c>
      <c r="T531">
        <v>57.5</v>
      </c>
      <c r="U531">
        <v>64.599999999999994</v>
      </c>
      <c r="V531">
        <v>44.4</v>
      </c>
      <c r="W531">
        <v>55.6</v>
      </c>
      <c r="X531" t="str">
        <f>VLOOKUP(E531,'Transform table'!A:B,2,0)</f>
        <v>Envigado</v>
      </c>
      <c r="Y531" t="str">
        <f>VLOOKUP(F531,'Transform table'!A:B,2,0)</f>
        <v>Real Soacha</v>
      </c>
      <c r="Z531" t="str">
        <f t="shared" si="8"/>
        <v>27/07/2026EnvigadoReal Soacha</v>
      </c>
      <c r="AA531" t="str">
        <f>VLOOKUP($Z531,'oddspedia-matches'!$A:$AD,AA$2,0)</f>
        <v>1 - 0</v>
      </c>
      <c r="AB531" t="str">
        <f>VLOOKUP($Z531,'oddspedia-matches'!$A:$AD,AB$2,0)</f>
        <v>Green</v>
      </c>
      <c r="AC531" t="str">
        <f>VLOOKUP($Z531,'oddspedia-matches'!$A:$AD,AC$2,0)</f>
        <v>Red</v>
      </c>
      <c r="AD531" t="str">
        <f>VLOOKUP($Z531,'oddspedia-matches'!$A:$AD,AD$2,0)</f>
        <v>Red</v>
      </c>
      <c r="AE531" t="str">
        <f>VLOOKUP($Z531,'oddspedia-matches'!$A:$AD,AE$2,0)</f>
        <v>Green</v>
      </c>
      <c r="AF531" t="str">
        <f>VLOOKUP($Z531,'oddspedia-matches'!$A:$AD,AF$2,0)</f>
        <v>Red</v>
      </c>
      <c r="AG531" t="str">
        <f>VLOOKUP($Z531,'oddspedia-matches'!$A:$AD,AG$2,0)</f>
        <v>Green</v>
      </c>
      <c r="AH531" t="str">
        <f>VLOOKUP($Z531,'oddspedia-matches'!$A:$AD,AH$2,0)</f>
        <v>Red</v>
      </c>
      <c r="AI531" t="str">
        <f>VLOOKUP($Z531,'oddspedia-matches'!$A:$AD,AI$2,0)</f>
        <v>Green</v>
      </c>
      <c r="AJ531" t="str">
        <f>VLOOKUP($Z531,'oddspedia-matches'!$A:$AD,AJ$2,0)</f>
        <v>Red</v>
      </c>
      <c r="AK531" t="str">
        <f>VLOOKUP($Z531,'oddspedia-matches'!$A:$AD,AK$2,0)</f>
        <v>Red</v>
      </c>
      <c r="AL531" t="str">
        <f>VLOOKUP($Z531,'oddspedia-matches'!$A:$AD,AL$2,0)</f>
        <v>Red</v>
      </c>
      <c r="AM531" t="str">
        <f>VLOOKUP($Z531,'oddspedia-matches'!$A:$AD,AM$2,0)</f>
        <v>Red</v>
      </c>
      <c r="AN531" t="str">
        <f>VLOOKUP($Z531,'oddspedia-matches'!$A:$AD,AN$2,0)</f>
        <v>Green</v>
      </c>
      <c r="AO531" t="str">
        <f>VLOOKUP($Z531,'oddspedia-matches'!$A:$AD,AO$2,0)</f>
        <v>Green</v>
      </c>
      <c r="AP531" t="str">
        <f>VLOOKUP($Z531,'oddspedia-matches'!$A:$AD,AP$2,0)</f>
        <v>Red</v>
      </c>
      <c r="AQ531" t="str">
        <f>VLOOKUP($Z531,'oddspedia-matches'!$A:$AD,AQ$2,0)</f>
        <v>Green</v>
      </c>
    </row>
    <row r="532" spans="2:43" x14ac:dyDescent="0.25">
      <c r="B532" t="s">
        <v>452</v>
      </c>
      <c r="C532" t="s">
        <v>1231</v>
      </c>
      <c r="D532" s="25">
        <v>0.77083333333333337</v>
      </c>
      <c r="E532" t="s">
        <v>101</v>
      </c>
      <c r="F532" t="s">
        <v>238</v>
      </c>
      <c r="H532">
        <v>30</v>
      </c>
      <c r="I532">
        <v>32.9</v>
      </c>
      <c r="J532">
        <v>37.1</v>
      </c>
      <c r="K532">
        <v>62.9</v>
      </c>
      <c r="L532">
        <v>70</v>
      </c>
      <c r="M532">
        <v>67.099999999999994</v>
      </c>
      <c r="N532">
        <v>25.3</v>
      </c>
      <c r="O532">
        <v>51.1</v>
      </c>
      <c r="P532">
        <v>23.6</v>
      </c>
      <c r="Q532">
        <v>58.3</v>
      </c>
      <c r="R532">
        <v>63.3</v>
      </c>
      <c r="S532">
        <v>34.9</v>
      </c>
      <c r="T532">
        <v>65.099999999999994</v>
      </c>
      <c r="U532">
        <v>69.8</v>
      </c>
      <c r="V532">
        <v>43.4</v>
      </c>
      <c r="W532">
        <v>56.6</v>
      </c>
      <c r="X532" t="str">
        <f>VLOOKUP(E532,'Transform table'!A:B,2,0)</f>
        <v>Guayaquil City FC</v>
      </c>
      <c r="Y532" t="str">
        <f>VLOOKUP(F532,'Transform table'!A:B,2,0)</f>
        <v>CD Uni Catolica del Ecuador</v>
      </c>
      <c r="Z532" t="str">
        <f t="shared" si="8"/>
        <v>27/07/2026Guayaquil City FCCD Uni Catolica del Ecuador</v>
      </c>
      <c r="AA532" t="str">
        <f>VLOOKUP($Z532,'oddspedia-matches'!$A:$AD,AA$2,0)</f>
        <v>0 - 0</v>
      </c>
      <c r="AB532" t="str">
        <f>VLOOKUP($Z532,'oddspedia-matches'!$A:$AD,AB$2,0)</f>
        <v>Red</v>
      </c>
      <c r="AC532" t="str">
        <f>VLOOKUP($Z532,'oddspedia-matches'!$A:$AD,AC$2,0)</f>
        <v>Green</v>
      </c>
      <c r="AD532" t="str">
        <f>VLOOKUP($Z532,'oddspedia-matches'!$A:$AD,AD$2,0)</f>
        <v>Red</v>
      </c>
      <c r="AE532" t="str">
        <f>VLOOKUP($Z532,'oddspedia-matches'!$A:$AD,AE$2,0)</f>
        <v>Green</v>
      </c>
      <c r="AF532" t="str">
        <f>VLOOKUP($Z532,'oddspedia-matches'!$A:$AD,AF$2,0)</f>
        <v>Green</v>
      </c>
      <c r="AG532" t="str">
        <f>VLOOKUP($Z532,'oddspedia-matches'!$A:$AD,AG$2,0)</f>
        <v>Red</v>
      </c>
      <c r="AH532" t="str">
        <f>VLOOKUP($Z532,'oddspedia-matches'!$A:$AD,AH$2,0)</f>
        <v>Red</v>
      </c>
      <c r="AI532" t="str">
        <f>VLOOKUP($Z532,'oddspedia-matches'!$A:$AD,AI$2,0)</f>
        <v>Green</v>
      </c>
      <c r="AJ532" t="str">
        <f>VLOOKUP($Z532,'oddspedia-matches'!$A:$AD,AJ$2,0)</f>
        <v>Red</v>
      </c>
      <c r="AK532" t="str">
        <f>VLOOKUP($Z532,'oddspedia-matches'!$A:$AD,AK$2,0)</f>
        <v>Red</v>
      </c>
      <c r="AL532" t="str">
        <f>VLOOKUP($Z532,'oddspedia-matches'!$A:$AD,AL$2,0)</f>
        <v>Red</v>
      </c>
      <c r="AM532" t="str">
        <f>VLOOKUP($Z532,'oddspedia-matches'!$A:$AD,AM$2,0)</f>
        <v>Red</v>
      </c>
      <c r="AN532" t="str">
        <f>VLOOKUP($Z532,'oddspedia-matches'!$A:$AD,AN$2,0)</f>
        <v>Green</v>
      </c>
      <c r="AO532" t="str">
        <f>VLOOKUP($Z532,'oddspedia-matches'!$A:$AD,AO$2,0)</f>
        <v>Green</v>
      </c>
      <c r="AP532" t="str">
        <f>VLOOKUP($Z532,'oddspedia-matches'!$A:$AD,AP$2,0)</f>
        <v>Red</v>
      </c>
      <c r="AQ532" t="str">
        <f>VLOOKUP($Z532,'oddspedia-matches'!$A:$AD,AQ$2,0)</f>
        <v>Green</v>
      </c>
    </row>
    <row r="533" spans="2:43" x14ac:dyDescent="0.25">
      <c r="B533" t="s">
        <v>1007</v>
      </c>
      <c r="C533" t="s">
        <v>1231</v>
      </c>
      <c r="D533" s="25">
        <v>0.79166666666666663</v>
      </c>
      <c r="E533" t="s">
        <v>1271</v>
      </c>
      <c r="F533" t="s">
        <v>1272</v>
      </c>
      <c r="H533">
        <v>33.700000000000003</v>
      </c>
      <c r="I533">
        <v>30.7</v>
      </c>
      <c r="J533">
        <v>35.6</v>
      </c>
      <c r="K533">
        <v>64.400000000000006</v>
      </c>
      <c r="L533">
        <v>66.3</v>
      </c>
      <c r="M533">
        <v>69.3</v>
      </c>
      <c r="N533" t="s">
        <v>20</v>
      </c>
      <c r="O533" t="s">
        <v>20</v>
      </c>
      <c r="P533" t="s">
        <v>20</v>
      </c>
      <c r="Q533" t="s">
        <v>20</v>
      </c>
      <c r="R533">
        <v>70.2</v>
      </c>
      <c r="S533">
        <v>42.8</v>
      </c>
      <c r="T533">
        <v>57.2</v>
      </c>
      <c r="U533">
        <v>62.4</v>
      </c>
      <c r="V533">
        <v>50</v>
      </c>
      <c r="W533">
        <v>50</v>
      </c>
      <c r="X533" t="str">
        <f>VLOOKUP(E533,'Transform table'!A:B,2,0)</f>
        <v>Paysandu FC</v>
      </c>
      <c r="Y533" t="str">
        <f>VLOOKUP(F533,'Transform table'!A:B,2,0)</f>
        <v>Club Oriental De Football</v>
      </c>
      <c r="Z533" t="str">
        <f t="shared" si="8"/>
        <v>27/07/2026Paysandu FCClub Oriental De Football</v>
      </c>
      <c r="AA533" t="str">
        <f>VLOOKUP($Z533,'oddspedia-matches'!$A:$AD,AA$2,0)</f>
        <v xml:space="preserve"> - </v>
      </c>
      <c r="AB533" t="str">
        <f>VLOOKUP($Z533,'oddspedia-matches'!$A:$AD,AB$2,0)</f>
        <v>Red</v>
      </c>
      <c r="AC533" t="str">
        <f>VLOOKUP($Z533,'oddspedia-matches'!$A:$AD,AC$2,0)</f>
        <v>Green</v>
      </c>
      <c r="AD533" t="str">
        <f>VLOOKUP($Z533,'oddspedia-matches'!$A:$AD,AD$2,0)</f>
        <v>Red</v>
      </c>
      <c r="AE533" t="str">
        <f>VLOOKUP($Z533,'oddspedia-matches'!$A:$AD,AE$2,0)</f>
        <v>Green</v>
      </c>
      <c r="AF533" t="str">
        <f>VLOOKUP($Z533,'oddspedia-matches'!$A:$AD,AF$2,0)</f>
        <v>Green</v>
      </c>
      <c r="AG533" t="str">
        <f>VLOOKUP($Z533,'oddspedia-matches'!$A:$AD,AG$2,0)</f>
        <v>Red</v>
      </c>
      <c r="AH533" t="str">
        <f>VLOOKUP($Z533,'oddspedia-matches'!$A:$AD,AH$2,0)</f>
        <v>Red</v>
      </c>
      <c r="AI533" t="str">
        <f>VLOOKUP($Z533,'oddspedia-matches'!$A:$AD,AI$2,0)</f>
        <v>Green</v>
      </c>
      <c r="AJ533" t="str">
        <f>VLOOKUP($Z533,'oddspedia-matches'!$A:$AD,AJ$2,0)</f>
        <v>Red</v>
      </c>
      <c r="AK533" t="str">
        <f>VLOOKUP($Z533,'oddspedia-matches'!$A:$AD,AK$2,0)</f>
        <v>Red</v>
      </c>
      <c r="AL533" t="str">
        <f>VLOOKUP($Z533,'oddspedia-matches'!$A:$AD,AL$2,0)</f>
        <v>Red</v>
      </c>
      <c r="AM533" t="str">
        <f>VLOOKUP($Z533,'oddspedia-matches'!$A:$AD,AM$2,0)</f>
        <v>Red</v>
      </c>
      <c r="AN533" t="str">
        <f>VLOOKUP($Z533,'oddspedia-matches'!$A:$AD,AN$2,0)</f>
        <v>Green</v>
      </c>
      <c r="AO533" t="str">
        <f>VLOOKUP($Z533,'oddspedia-matches'!$A:$AD,AO$2,0)</f>
        <v>Green</v>
      </c>
      <c r="AP533" t="str">
        <f>VLOOKUP($Z533,'oddspedia-matches'!$A:$AD,AP$2,0)</f>
        <v>Red</v>
      </c>
      <c r="AQ533" t="str">
        <f>VLOOKUP($Z533,'oddspedia-matches'!$A:$AD,AQ$2,0)</f>
        <v>Green</v>
      </c>
    </row>
    <row r="534" spans="2:43" x14ac:dyDescent="0.25">
      <c r="B534" t="s">
        <v>455</v>
      </c>
      <c r="C534" t="s">
        <v>1231</v>
      </c>
      <c r="D534" s="25">
        <v>0.8125</v>
      </c>
      <c r="E534" t="s">
        <v>115</v>
      </c>
      <c r="F534" t="s">
        <v>43</v>
      </c>
      <c r="H534">
        <v>39.200000000000003</v>
      </c>
      <c r="I534">
        <v>30.8</v>
      </c>
      <c r="J534">
        <v>30</v>
      </c>
      <c r="K534">
        <v>70</v>
      </c>
      <c r="L534">
        <v>60.8</v>
      </c>
      <c r="M534">
        <v>69.2</v>
      </c>
      <c r="N534">
        <v>29.5</v>
      </c>
      <c r="O534">
        <v>45.9</v>
      </c>
      <c r="P534">
        <v>24.6</v>
      </c>
      <c r="Q534">
        <v>65.900000000000006</v>
      </c>
      <c r="R534">
        <v>68.5</v>
      </c>
      <c r="S534">
        <v>40.700000000000003</v>
      </c>
      <c r="T534">
        <v>59.3</v>
      </c>
      <c r="U534">
        <v>64.5</v>
      </c>
      <c r="V534">
        <v>48.1</v>
      </c>
      <c r="W534">
        <v>51.9</v>
      </c>
      <c r="X534" t="str">
        <f>VLOOKUP(E534,'Transform table'!A:B,2,0)</f>
        <v>Atletico Goianiense</v>
      </c>
      <c r="Y534" t="str">
        <f>VLOOKUP(F534,'Transform table'!A:B,2,0)</f>
        <v>Operario PR</v>
      </c>
      <c r="Z534" t="str">
        <f t="shared" si="8"/>
        <v>27/07/2026Atletico GoianienseOperario PR</v>
      </c>
      <c r="AA534" t="str">
        <f>VLOOKUP($Z534,'oddspedia-matches'!$A:$AD,AA$2,0)</f>
        <v>3 - 1</v>
      </c>
      <c r="AB534" t="str">
        <f>VLOOKUP($Z534,'oddspedia-matches'!$A:$AD,AB$2,0)</f>
        <v>Green</v>
      </c>
      <c r="AC534" t="str">
        <f>VLOOKUP($Z534,'oddspedia-matches'!$A:$AD,AC$2,0)</f>
        <v>Red</v>
      </c>
      <c r="AD534" t="str">
        <f>VLOOKUP($Z534,'oddspedia-matches'!$A:$AD,AD$2,0)</f>
        <v>Red</v>
      </c>
      <c r="AE534" t="str">
        <f>VLOOKUP($Z534,'oddspedia-matches'!$A:$AD,AE$2,0)</f>
        <v>Green</v>
      </c>
      <c r="AF534" t="str">
        <f>VLOOKUP($Z534,'oddspedia-matches'!$A:$AD,AF$2,0)</f>
        <v>Red</v>
      </c>
      <c r="AG534" t="str">
        <f>VLOOKUP($Z534,'oddspedia-matches'!$A:$AD,AG$2,0)</f>
        <v>Green</v>
      </c>
      <c r="AH534" t="str">
        <f>VLOOKUP($Z534,'oddspedia-matches'!$A:$AD,AH$2,0)</f>
        <v>Green</v>
      </c>
      <c r="AI534" t="str">
        <f>VLOOKUP($Z534,'oddspedia-matches'!$A:$AD,AI$2,0)</f>
        <v>Red</v>
      </c>
      <c r="AJ534" t="str">
        <f>VLOOKUP($Z534,'oddspedia-matches'!$A:$AD,AJ$2,0)</f>
        <v>Red</v>
      </c>
      <c r="AK534" t="str">
        <f>VLOOKUP($Z534,'oddspedia-matches'!$A:$AD,AK$2,0)</f>
        <v>Green</v>
      </c>
      <c r="AL534" t="str">
        <f>VLOOKUP($Z534,'oddspedia-matches'!$A:$AD,AL$2,0)</f>
        <v>Green</v>
      </c>
      <c r="AM534" t="str">
        <f>VLOOKUP($Z534,'oddspedia-matches'!$A:$AD,AM$2,0)</f>
        <v>Green</v>
      </c>
      <c r="AN534" t="str">
        <f>VLOOKUP($Z534,'oddspedia-matches'!$A:$AD,AN$2,0)</f>
        <v>Red</v>
      </c>
      <c r="AO534" t="str">
        <f>VLOOKUP($Z534,'oddspedia-matches'!$A:$AD,AO$2,0)</f>
        <v>Red</v>
      </c>
      <c r="AP534" t="str">
        <f>VLOOKUP($Z534,'oddspedia-matches'!$A:$AD,AP$2,0)</f>
        <v>Green</v>
      </c>
      <c r="AQ534" t="str">
        <f>VLOOKUP($Z534,'oddspedia-matches'!$A:$AD,AQ$2,0)</f>
        <v>Red</v>
      </c>
    </row>
    <row r="535" spans="2:43" x14ac:dyDescent="0.25">
      <c r="B535" t="s">
        <v>455</v>
      </c>
      <c r="C535" t="s">
        <v>1231</v>
      </c>
      <c r="D535" s="25">
        <v>0.8125</v>
      </c>
      <c r="E535" t="s">
        <v>42</v>
      </c>
      <c r="F535" t="s">
        <v>240</v>
      </c>
      <c r="H535">
        <v>40</v>
      </c>
      <c r="I535">
        <v>27.7</v>
      </c>
      <c r="J535">
        <v>32.200000000000003</v>
      </c>
      <c r="K535">
        <v>67.8</v>
      </c>
      <c r="L535">
        <v>60</v>
      </c>
      <c r="M535">
        <v>72.3</v>
      </c>
      <c r="N535">
        <v>35.5</v>
      </c>
      <c r="O535">
        <v>40</v>
      </c>
      <c r="P535">
        <v>24.5</v>
      </c>
      <c r="Q535">
        <v>74.7</v>
      </c>
      <c r="R535">
        <v>79.3</v>
      </c>
      <c r="S535">
        <v>54.8</v>
      </c>
      <c r="T535">
        <v>45.2</v>
      </c>
      <c r="U535">
        <v>50.9</v>
      </c>
      <c r="V535">
        <v>59.3</v>
      </c>
      <c r="W535">
        <v>40.700000000000003</v>
      </c>
      <c r="X535" t="str">
        <f>VLOOKUP(E535,'Transform table'!A:B,2,0)</f>
        <v>Clube de Regatas Brasil</v>
      </c>
      <c r="Y535" t="str">
        <f>VLOOKUP(F535,'Transform table'!A:B,2,0)</f>
        <v>Vila Nova GO</v>
      </c>
      <c r="Z535" t="str">
        <f t="shared" si="8"/>
        <v>27/07/2026Clube de Regatas BrasilVila Nova GO</v>
      </c>
      <c r="AA535" t="str">
        <f>VLOOKUP($Z535,'oddspedia-matches'!$A:$AD,AA$2,0)</f>
        <v>2 - 0</v>
      </c>
      <c r="AB535" t="str">
        <f>VLOOKUP($Z535,'oddspedia-matches'!$A:$AD,AB$2,0)</f>
        <v>Green</v>
      </c>
      <c r="AC535" t="str">
        <f>VLOOKUP($Z535,'oddspedia-matches'!$A:$AD,AC$2,0)</f>
        <v>Red</v>
      </c>
      <c r="AD535" t="str">
        <f>VLOOKUP($Z535,'oddspedia-matches'!$A:$AD,AD$2,0)</f>
        <v>Red</v>
      </c>
      <c r="AE535" t="str">
        <f>VLOOKUP($Z535,'oddspedia-matches'!$A:$AD,AE$2,0)</f>
        <v>Green</v>
      </c>
      <c r="AF535" t="str">
        <f>VLOOKUP($Z535,'oddspedia-matches'!$A:$AD,AF$2,0)</f>
        <v>Red</v>
      </c>
      <c r="AG535" t="str">
        <f>VLOOKUP($Z535,'oddspedia-matches'!$A:$AD,AG$2,0)</f>
        <v>Green</v>
      </c>
      <c r="AH535" t="str">
        <f>VLOOKUP($Z535,'oddspedia-matches'!$A:$AD,AH$2,0)</f>
        <v>Green</v>
      </c>
      <c r="AI535" t="str">
        <f>VLOOKUP($Z535,'oddspedia-matches'!$A:$AD,AI$2,0)</f>
        <v>Red</v>
      </c>
      <c r="AJ535" t="str">
        <f>VLOOKUP($Z535,'oddspedia-matches'!$A:$AD,AJ$2,0)</f>
        <v>Red</v>
      </c>
      <c r="AK535" t="str">
        <f>VLOOKUP($Z535,'oddspedia-matches'!$A:$AD,AK$2,0)</f>
        <v>Green</v>
      </c>
      <c r="AL535" t="str">
        <f>VLOOKUP($Z535,'oddspedia-matches'!$A:$AD,AL$2,0)</f>
        <v>Green</v>
      </c>
      <c r="AM535" t="str">
        <f>VLOOKUP($Z535,'oddspedia-matches'!$A:$AD,AM$2,0)</f>
        <v>Red</v>
      </c>
      <c r="AN535" t="str">
        <f>VLOOKUP($Z535,'oddspedia-matches'!$A:$AD,AN$2,0)</f>
        <v>Green</v>
      </c>
      <c r="AO535" t="str">
        <f>VLOOKUP($Z535,'oddspedia-matches'!$A:$AD,AO$2,0)</f>
        <v>Green</v>
      </c>
      <c r="AP535" t="str">
        <f>VLOOKUP($Z535,'oddspedia-matches'!$A:$AD,AP$2,0)</f>
        <v>Red</v>
      </c>
      <c r="AQ535" t="str">
        <f>VLOOKUP($Z535,'oddspedia-matches'!$A:$AD,AQ$2,0)</f>
        <v>Green</v>
      </c>
    </row>
    <row r="536" spans="2:43" x14ac:dyDescent="0.25">
      <c r="B536" t="s">
        <v>455</v>
      </c>
      <c r="C536" t="s">
        <v>1231</v>
      </c>
      <c r="D536" s="25">
        <v>0.8125</v>
      </c>
      <c r="E536" t="s">
        <v>50</v>
      </c>
      <c r="F536" t="s">
        <v>114</v>
      </c>
      <c r="H536">
        <v>42.6</v>
      </c>
      <c r="I536">
        <v>33.700000000000003</v>
      </c>
      <c r="J536">
        <v>23.7</v>
      </c>
      <c r="K536">
        <v>76.3</v>
      </c>
      <c r="L536">
        <v>57.4</v>
      </c>
      <c r="M536">
        <v>66.3</v>
      </c>
      <c r="N536">
        <v>24.8</v>
      </c>
      <c r="O536">
        <v>54.9</v>
      </c>
      <c r="P536">
        <v>20.3</v>
      </c>
      <c r="Q536">
        <v>52.8</v>
      </c>
      <c r="R536">
        <v>56.8</v>
      </c>
      <c r="S536">
        <v>28.6</v>
      </c>
      <c r="T536">
        <v>71.400000000000006</v>
      </c>
      <c r="U536">
        <v>76</v>
      </c>
      <c r="V536">
        <v>36.799999999999997</v>
      </c>
      <c r="W536">
        <v>63.2</v>
      </c>
      <c r="X536" t="str">
        <f>VLOOKUP(E536,'Transform table'!A:B,2,0)</f>
        <v>Sport Recife</v>
      </c>
      <c r="Y536" t="str">
        <f>VLOOKUP(F536,'Transform table'!A:B,2,0)</f>
        <v>Cuiaba</v>
      </c>
      <c r="Z536" t="str">
        <f t="shared" si="8"/>
        <v>27/07/2026Sport RecifeCuiaba</v>
      </c>
      <c r="AA536" t="str">
        <f>VLOOKUP($Z536,'oddspedia-matches'!$A:$AD,AA$2,0)</f>
        <v>1 - 1</v>
      </c>
      <c r="AB536" t="str">
        <f>VLOOKUP($Z536,'oddspedia-matches'!$A:$AD,AB$2,0)</f>
        <v>Red</v>
      </c>
      <c r="AC536" t="str">
        <f>VLOOKUP($Z536,'oddspedia-matches'!$A:$AD,AC$2,0)</f>
        <v>Green</v>
      </c>
      <c r="AD536" t="str">
        <f>VLOOKUP($Z536,'oddspedia-matches'!$A:$AD,AD$2,0)</f>
        <v>Red</v>
      </c>
      <c r="AE536" t="str">
        <f>VLOOKUP($Z536,'oddspedia-matches'!$A:$AD,AE$2,0)</f>
        <v>Green</v>
      </c>
      <c r="AF536" t="str">
        <f>VLOOKUP($Z536,'oddspedia-matches'!$A:$AD,AF$2,0)</f>
        <v>Green</v>
      </c>
      <c r="AG536" t="str">
        <f>VLOOKUP($Z536,'oddspedia-matches'!$A:$AD,AG$2,0)</f>
        <v>Red</v>
      </c>
      <c r="AH536" t="str">
        <f>VLOOKUP($Z536,'oddspedia-matches'!$A:$AD,AH$2,0)</f>
        <v>Red</v>
      </c>
      <c r="AI536" t="str">
        <f>VLOOKUP($Z536,'oddspedia-matches'!$A:$AD,AI$2,0)</f>
        <v>Green</v>
      </c>
      <c r="AJ536" t="str">
        <f>VLOOKUP($Z536,'oddspedia-matches'!$A:$AD,AJ$2,0)</f>
        <v>Red</v>
      </c>
      <c r="AK536" t="str">
        <f>VLOOKUP($Z536,'oddspedia-matches'!$A:$AD,AK$2,0)</f>
        <v>Red</v>
      </c>
      <c r="AL536" t="str">
        <f>VLOOKUP($Z536,'oddspedia-matches'!$A:$AD,AL$2,0)</f>
        <v>Green</v>
      </c>
      <c r="AM536" t="str">
        <f>VLOOKUP($Z536,'oddspedia-matches'!$A:$AD,AM$2,0)</f>
        <v>Red</v>
      </c>
      <c r="AN536" t="str">
        <f>VLOOKUP($Z536,'oddspedia-matches'!$A:$AD,AN$2,0)</f>
        <v>Green</v>
      </c>
      <c r="AO536" t="str">
        <f>VLOOKUP($Z536,'oddspedia-matches'!$A:$AD,AO$2,0)</f>
        <v>Green</v>
      </c>
      <c r="AP536" t="str">
        <f>VLOOKUP($Z536,'oddspedia-matches'!$A:$AD,AP$2,0)</f>
        <v>Green</v>
      </c>
      <c r="AQ536" t="str">
        <f>VLOOKUP($Z536,'oddspedia-matches'!$A:$AD,AQ$2,0)</f>
        <v>Red</v>
      </c>
    </row>
    <row r="537" spans="2:43" x14ac:dyDescent="0.25">
      <c r="B537" t="s">
        <v>486</v>
      </c>
      <c r="C537" t="s">
        <v>1231</v>
      </c>
      <c r="D537" s="25">
        <v>0.8125</v>
      </c>
      <c r="E537" t="s">
        <v>1273</v>
      </c>
      <c r="F537" t="s">
        <v>1274</v>
      </c>
      <c r="H537">
        <v>45.6</v>
      </c>
      <c r="I537">
        <v>27.7</v>
      </c>
      <c r="J537">
        <v>26.8</v>
      </c>
      <c r="K537">
        <v>73.2</v>
      </c>
      <c r="L537">
        <v>54.4</v>
      </c>
      <c r="M537">
        <v>72.3</v>
      </c>
      <c r="N537">
        <v>31.6</v>
      </c>
      <c r="O537">
        <v>40.9</v>
      </c>
      <c r="P537">
        <v>27.5</v>
      </c>
      <c r="Q537">
        <v>73.8</v>
      </c>
      <c r="R537">
        <v>76.900000000000006</v>
      </c>
      <c r="S537">
        <v>51.5</v>
      </c>
      <c r="T537">
        <v>48.5</v>
      </c>
      <c r="U537">
        <v>54.5</v>
      </c>
      <c r="V537">
        <v>55.7</v>
      </c>
      <c r="W537">
        <v>44.3</v>
      </c>
      <c r="X537" t="str">
        <f>VLOOKUP(E537,'Transform table'!A:B,2,0)</f>
        <v>Torque</v>
      </c>
      <c r="Y537" t="str">
        <f>VLOOKUP(F537,'Transform table'!A:B,2,0)</f>
        <v>Montevideo Wanderers</v>
      </c>
      <c r="Z537" t="str">
        <f t="shared" si="8"/>
        <v>27/07/2026TorqueMontevideo Wanderers</v>
      </c>
      <c r="AA537" t="str">
        <f>VLOOKUP($Z537,'oddspedia-matches'!$A:$AD,AA$2,0)</f>
        <v xml:space="preserve"> - </v>
      </c>
      <c r="AB537" t="str">
        <f>VLOOKUP($Z537,'oddspedia-matches'!$A:$AD,AB$2,0)</f>
        <v>Red</v>
      </c>
      <c r="AC537" t="str">
        <f>VLOOKUP($Z537,'oddspedia-matches'!$A:$AD,AC$2,0)</f>
        <v>Green</v>
      </c>
      <c r="AD537" t="str">
        <f>VLOOKUP($Z537,'oddspedia-matches'!$A:$AD,AD$2,0)</f>
        <v>Red</v>
      </c>
      <c r="AE537" t="str">
        <f>VLOOKUP($Z537,'oddspedia-matches'!$A:$AD,AE$2,0)</f>
        <v>Green</v>
      </c>
      <c r="AF537" t="str">
        <f>VLOOKUP($Z537,'oddspedia-matches'!$A:$AD,AF$2,0)</f>
        <v>Green</v>
      </c>
      <c r="AG537" t="str">
        <f>VLOOKUP($Z537,'oddspedia-matches'!$A:$AD,AG$2,0)</f>
        <v>Red</v>
      </c>
      <c r="AH537" t="str">
        <f>VLOOKUP($Z537,'oddspedia-matches'!$A:$AD,AH$2,0)</f>
        <v>Red</v>
      </c>
      <c r="AI537" t="str">
        <f>VLOOKUP($Z537,'oddspedia-matches'!$A:$AD,AI$2,0)</f>
        <v>Green</v>
      </c>
      <c r="AJ537" t="str">
        <f>VLOOKUP($Z537,'oddspedia-matches'!$A:$AD,AJ$2,0)</f>
        <v>Red</v>
      </c>
      <c r="AK537" t="str">
        <f>VLOOKUP($Z537,'oddspedia-matches'!$A:$AD,AK$2,0)</f>
        <v>Red</v>
      </c>
      <c r="AL537" t="str">
        <f>VLOOKUP($Z537,'oddspedia-matches'!$A:$AD,AL$2,0)</f>
        <v>Red</v>
      </c>
      <c r="AM537" t="str">
        <f>VLOOKUP($Z537,'oddspedia-matches'!$A:$AD,AM$2,0)</f>
        <v>Red</v>
      </c>
      <c r="AN537" t="str">
        <f>VLOOKUP($Z537,'oddspedia-matches'!$A:$AD,AN$2,0)</f>
        <v>Green</v>
      </c>
      <c r="AO537" t="str">
        <f>VLOOKUP($Z537,'oddspedia-matches'!$A:$AD,AO$2,0)</f>
        <v>Green</v>
      </c>
      <c r="AP537" t="str">
        <f>VLOOKUP($Z537,'oddspedia-matches'!$A:$AD,AP$2,0)</f>
        <v>Red</v>
      </c>
      <c r="AQ537" t="str">
        <f>VLOOKUP($Z537,'oddspedia-matches'!$A:$AD,AQ$2,0)</f>
        <v>Green</v>
      </c>
    </row>
    <row r="538" spans="2:43" x14ac:dyDescent="0.25">
      <c r="B538" t="s">
        <v>647</v>
      </c>
      <c r="C538" t="s">
        <v>1231</v>
      </c>
      <c r="D538" s="25">
        <v>0.83333333333333337</v>
      </c>
      <c r="E538" t="s">
        <v>702</v>
      </c>
      <c r="F538" t="s">
        <v>700</v>
      </c>
      <c r="H538">
        <v>50.1</v>
      </c>
      <c r="I538">
        <v>31.3</v>
      </c>
      <c r="J538">
        <v>18.600000000000001</v>
      </c>
      <c r="K538">
        <v>81.400000000000006</v>
      </c>
      <c r="L538">
        <v>49.9</v>
      </c>
      <c r="M538">
        <v>68.7</v>
      </c>
      <c r="N538">
        <v>31.7</v>
      </c>
      <c r="O538">
        <v>58.9</v>
      </c>
      <c r="P538">
        <v>9.3000000000000007</v>
      </c>
      <c r="Q538">
        <v>45.4</v>
      </c>
      <c r="R538">
        <v>59.1</v>
      </c>
      <c r="S538">
        <v>30.8</v>
      </c>
      <c r="T538">
        <v>69.2</v>
      </c>
      <c r="U538">
        <v>74.900000000000006</v>
      </c>
      <c r="V538">
        <v>36.299999999999997</v>
      </c>
      <c r="W538">
        <v>63.7</v>
      </c>
      <c r="X538" t="str">
        <f>VLOOKUP(E538,'Transform table'!A:B,2,0)</f>
        <v>CA Atlanta</v>
      </c>
      <c r="Y538" t="str">
        <f>VLOOKUP(F538,'Transform table'!A:B,2,0)</f>
        <v>Club Almagro</v>
      </c>
      <c r="Z538" t="str">
        <f t="shared" si="8"/>
        <v>27/07/2026CA AtlantaClub Almagro</v>
      </c>
      <c r="AA538" t="str">
        <f>VLOOKUP($Z538,'oddspedia-matches'!$A:$AD,AA$2,0)</f>
        <v>1 - 3</v>
      </c>
      <c r="AB538" t="str">
        <f>VLOOKUP($Z538,'oddspedia-matches'!$A:$AD,AB$2,0)</f>
        <v>Red</v>
      </c>
      <c r="AC538" t="str">
        <f>VLOOKUP($Z538,'oddspedia-matches'!$A:$AD,AC$2,0)</f>
        <v>Red</v>
      </c>
      <c r="AD538" t="str">
        <f>VLOOKUP($Z538,'oddspedia-matches'!$A:$AD,AD$2,0)</f>
        <v>Green</v>
      </c>
      <c r="AE538" t="str">
        <f>VLOOKUP($Z538,'oddspedia-matches'!$A:$AD,AE$2,0)</f>
        <v>Red</v>
      </c>
      <c r="AF538" t="str">
        <f>VLOOKUP($Z538,'oddspedia-matches'!$A:$AD,AF$2,0)</f>
        <v>Green</v>
      </c>
      <c r="AG538" t="str">
        <f>VLOOKUP($Z538,'oddspedia-matches'!$A:$AD,AG$2,0)</f>
        <v>Green</v>
      </c>
      <c r="AH538" t="str">
        <f>VLOOKUP($Z538,'oddspedia-matches'!$A:$AD,AH$2,0)</f>
        <v>Red</v>
      </c>
      <c r="AI538" t="str">
        <f>VLOOKUP($Z538,'oddspedia-matches'!$A:$AD,AI$2,0)</f>
        <v>Red</v>
      </c>
      <c r="AJ538" t="str">
        <f>VLOOKUP($Z538,'oddspedia-matches'!$A:$AD,AJ$2,0)</f>
        <v>Green</v>
      </c>
      <c r="AK538" t="str">
        <f>VLOOKUP($Z538,'oddspedia-matches'!$A:$AD,AK$2,0)</f>
        <v>Green</v>
      </c>
      <c r="AL538" t="str">
        <f>VLOOKUP($Z538,'oddspedia-matches'!$A:$AD,AL$2,0)</f>
        <v>Green</v>
      </c>
      <c r="AM538" t="str">
        <f>VLOOKUP($Z538,'oddspedia-matches'!$A:$AD,AM$2,0)</f>
        <v>Green</v>
      </c>
      <c r="AN538" t="str">
        <f>VLOOKUP($Z538,'oddspedia-matches'!$A:$AD,AN$2,0)</f>
        <v>Red</v>
      </c>
      <c r="AO538" t="str">
        <f>VLOOKUP($Z538,'oddspedia-matches'!$A:$AD,AO$2,0)</f>
        <v>Red</v>
      </c>
      <c r="AP538" t="str">
        <f>VLOOKUP($Z538,'oddspedia-matches'!$A:$AD,AP$2,0)</f>
        <v>Green</v>
      </c>
      <c r="AQ538" t="str">
        <f>VLOOKUP($Z538,'oddspedia-matches'!$A:$AD,AQ$2,0)</f>
        <v>Red</v>
      </c>
    </row>
    <row r="539" spans="2:43" x14ac:dyDescent="0.25">
      <c r="B539" t="s">
        <v>728</v>
      </c>
      <c r="C539" t="s">
        <v>1231</v>
      </c>
      <c r="D539" s="25">
        <v>0.83333333333333337</v>
      </c>
      <c r="E539" t="s">
        <v>1275</v>
      </c>
      <c r="F539" t="s">
        <v>1276</v>
      </c>
      <c r="H539">
        <v>42.7</v>
      </c>
      <c r="I539">
        <v>27.4</v>
      </c>
      <c r="J539">
        <v>30</v>
      </c>
      <c r="K539">
        <v>70</v>
      </c>
      <c r="L539">
        <v>57.3</v>
      </c>
      <c r="M539">
        <v>72.599999999999994</v>
      </c>
      <c r="N539">
        <v>41.3</v>
      </c>
      <c r="O539">
        <v>37.4</v>
      </c>
      <c r="P539">
        <v>21.3</v>
      </c>
      <c r="Q539">
        <v>77.5</v>
      </c>
      <c r="R539">
        <v>79.7</v>
      </c>
      <c r="S539">
        <v>55.4</v>
      </c>
      <c r="T539">
        <v>44.6</v>
      </c>
      <c r="U539">
        <v>50.4</v>
      </c>
      <c r="V539">
        <v>59.4</v>
      </c>
      <c r="W539">
        <v>40.6</v>
      </c>
      <c r="X539" t="str">
        <f>VLOOKUP(E539,'Transform table'!A:B,2,0)</f>
        <v>Floresta EC</v>
      </c>
      <c r="Y539" t="str">
        <f>VLOOKUP(F539,'Transform table'!A:B,2,0)</f>
        <v>Maringa PR</v>
      </c>
      <c r="Z539" t="str">
        <f t="shared" si="8"/>
        <v>27/07/2026Floresta ECMaringa PR</v>
      </c>
      <c r="AA539" t="str">
        <f>VLOOKUP($Z539,'oddspedia-matches'!$A:$AD,AA$2,0)</f>
        <v>1 - 1</v>
      </c>
      <c r="AB539" t="str">
        <f>VLOOKUP($Z539,'oddspedia-matches'!$A:$AD,AB$2,0)</f>
        <v>Red</v>
      </c>
      <c r="AC539" t="str">
        <f>VLOOKUP($Z539,'oddspedia-matches'!$A:$AD,AC$2,0)</f>
        <v>Green</v>
      </c>
      <c r="AD539" t="str">
        <f>VLOOKUP($Z539,'oddspedia-matches'!$A:$AD,AD$2,0)</f>
        <v>Red</v>
      </c>
      <c r="AE539" t="str">
        <f>VLOOKUP($Z539,'oddspedia-matches'!$A:$AD,AE$2,0)</f>
        <v>Green</v>
      </c>
      <c r="AF539" t="str">
        <f>VLOOKUP($Z539,'oddspedia-matches'!$A:$AD,AF$2,0)</f>
        <v>Green</v>
      </c>
      <c r="AG539" t="str">
        <f>VLOOKUP($Z539,'oddspedia-matches'!$A:$AD,AG$2,0)</f>
        <v>Red</v>
      </c>
      <c r="AH539" t="str">
        <f>VLOOKUP($Z539,'oddspedia-matches'!$A:$AD,AH$2,0)</f>
        <v>Red</v>
      </c>
      <c r="AI539" t="str">
        <f>VLOOKUP($Z539,'oddspedia-matches'!$A:$AD,AI$2,0)</f>
        <v>Green</v>
      </c>
      <c r="AJ539" t="str">
        <f>VLOOKUP($Z539,'oddspedia-matches'!$A:$AD,AJ$2,0)</f>
        <v>Red</v>
      </c>
      <c r="AK539" t="str">
        <f>VLOOKUP($Z539,'oddspedia-matches'!$A:$AD,AK$2,0)</f>
        <v>Red</v>
      </c>
      <c r="AL539" t="str">
        <f>VLOOKUP($Z539,'oddspedia-matches'!$A:$AD,AL$2,0)</f>
        <v>Green</v>
      </c>
      <c r="AM539" t="str">
        <f>VLOOKUP($Z539,'oddspedia-matches'!$A:$AD,AM$2,0)</f>
        <v>Red</v>
      </c>
      <c r="AN539" t="str">
        <f>VLOOKUP($Z539,'oddspedia-matches'!$A:$AD,AN$2,0)</f>
        <v>Green</v>
      </c>
      <c r="AO539" t="str">
        <f>VLOOKUP($Z539,'oddspedia-matches'!$A:$AD,AO$2,0)</f>
        <v>Green</v>
      </c>
      <c r="AP539" t="str">
        <f>VLOOKUP($Z539,'oddspedia-matches'!$A:$AD,AP$2,0)</f>
        <v>Green</v>
      </c>
      <c r="AQ539" t="str">
        <f>VLOOKUP($Z539,'oddspedia-matches'!$A:$AD,AQ$2,0)</f>
        <v>Red</v>
      </c>
    </row>
    <row r="540" spans="2:43" x14ac:dyDescent="0.25">
      <c r="B540" t="s">
        <v>728</v>
      </c>
      <c r="C540" t="s">
        <v>1231</v>
      </c>
      <c r="D540" s="25">
        <v>0.83333333333333337</v>
      </c>
      <c r="E540" t="s">
        <v>1277</v>
      </c>
      <c r="F540" t="s">
        <v>1278</v>
      </c>
      <c r="H540">
        <v>51.6</v>
      </c>
      <c r="I540">
        <v>27</v>
      </c>
      <c r="J540">
        <v>21.4</v>
      </c>
      <c r="K540">
        <v>78.599999999999994</v>
      </c>
      <c r="L540">
        <v>48.4</v>
      </c>
      <c r="M540">
        <v>73</v>
      </c>
      <c r="N540">
        <v>44.8</v>
      </c>
      <c r="O540">
        <v>42.5</v>
      </c>
      <c r="P540">
        <v>12.7</v>
      </c>
      <c r="Q540">
        <v>66.900000000000006</v>
      </c>
      <c r="R540">
        <v>75.099999999999994</v>
      </c>
      <c r="S540">
        <v>49.1</v>
      </c>
      <c r="T540">
        <v>50.9</v>
      </c>
      <c r="U540">
        <v>57.5</v>
      </c>
      <c r="V540">
        <v>51.9</v>
      </c>
      <c r="W540">
        <v>48.1</v>
      </c>
      <c r="X540" t="str">
        <f>VLOOKUP(E540,'Transform table'!A:B,2,0)</f>
        <v>Guarani SP</v>
      </c>
      <c r="Y540" t="str">
        <f>VLOOKUP(F540,'Transform table'!A:B,2,0)</f>
        <v>Inter de Limeira</v>
      </c>
      <c r="Z540" t="str">
        <f t="shared" si="8"/>
        <v>27/07/2026Guarani SPInter de Limeira</v>
      </c>
      <c r="AA540" t="str">
        <f>VLOOKUP($Z540,'oddspedia-matches'!$A:$AD,AA$2,0)</f>
        <v>3 - 1</v>
      </c>
      <c r="AB540" t="str">
        <f>VLOOKUP($Z540,'oddspedia-matches'!$A:$AD,AB$2,0)</f>
        <v>Green</v>
      </c>
      <c r="AC540" t="str">
        <f>VLOOKUP($Z540,'oddspedia-matches'!$A:$AD,AC$2,0)</f>
        <v>Red</v>
      </c>
      <c r="AD540" t="str">
        <f>VLOOKUP($Z540,'oddspedia-matches'!$A:$AD,AD$2,0)</f>
        <v>Red</v>
      </c>
      <c r="AE540" t="str">
        <f>VLOOKUP($Z540,'oddspedia-matches'!$A:$AD,AE$2,0)</f>
        <v>Green</v>
      </c>
      <c r="AF540" t="str">
        <f>VLOOKUP($Z540,'oddspedia-matches'!$A:$AD,AF$2,0)</f>
        <v>Red</v>
      </c>
      <c r="AG540" t="str">
        <f>VLOOKUP($Z540,'oddspedia-matches'!$A:$AD,AG$2,0)</f>
        <v>Green</v>
      </c>
      <c r="AH540" t="str">
        <f>VLOOKUP($Z540,'oddspedia-matches'!$A:$AD,AH$2,0)</f>
        <v>Red</v>
      </c>
      <c r="AI540" t="str">
        <f>VLOOKUP($Z540,'oddspedia-matches'!$A:$AD,AI$2,0)</f>
        <v>Green</v>
      </c>
      <c r="AJ540" t="str">
        <f>VLOOKUP($Z540,'oddspedia-matches'!$A:$AD,AJ$2,0)</f>
        <v>Red</v>
      </c>
      <c r="AK540" t="str">
        <f>VLOOKUP($Z540,'oddspedia-matches'!$A:$AD,AK$2,0)</f>
        <v>Green</v>
      </c>
      <c r="AL540" t="str">
        <f>VLOOKUP($Z540,'oddspedia-matches'!$A:$AD,AL$2,0)</f>
        <v>Green</v>
      </c>
      <c r="AM540" t="str">
        <f>VLOOKUP($Z540,'oddspedia-matches'!$A:$AD,AM$2,0)</f>
        <v>Green</v>
      </c>
      <c r="AN540" t="str">
        <f>VLOOKUP($Z540,'oddspedia-matches'!$A:$AD,AN$2,0)</f>
        <v>Red</v>
      </c>
      <c r="AO540" t="str">
        <f>VLOOKUP($Z540,'oddspedia-matches'!$A:$AD,AO$2,0)</f>
        <v>Red</v>
      </c>
      <c r="AP540" t="str">
        <f>VLOOKUP($Z540,'oddspedia-matches'!$A:$AD,AP$2,0)</f>
        <v>Green</v>
      </c>
      <c r="AQ540" t="str">
        <f>VLOOKUP($Z540,'oddspedia-matches'!$A:$AD,AQ$2,0)</f>
        <v>Red</v>
      </c>
    </row>
    <row r="541" spans="2:43" x14ac:dyDescent="0.25">
      <c r="B541" t="s">
        <v>485</v>
      </c>
      <c r="C541" t="s">
        <v>1231</v>
      </c>
      <c r="D541" s="25">
        <v>0.83333333333333337</v>
      </c>
      <c r="E541" t="s">
        <v>183</v>
      </c>
      <c r="F541" t="s">
        <v>184</v>
      </c>
      <c r="H541">
        <v>36.1</v>
      </c>
      <c r="I541">
        <v>30.4</v>
      </c>
      <c r="J541">
        <v>33.4</v>
      </c>
      <c r="K541">
        <v>66.599999999999994</v>
      </c>
      <c r="L541">
        <v>63.9</v>
      </c>
      <c r="M541">
        <v>69.599999999999994</v>
      </c>
      <c r="N541">
        <v>26.1</v>
      </c>
      <c r="O541">
        <v>45.3</v>
      </c>
      <c r="P541">
        <v>28.6</v>
      </c>
      <c r="Q541">
        <v>67</v>
      </c>
      <c r="R541">
        <v>70.599999999999994</v>
      </c>
      <c r="S541">
        <v>43.2</v>
      </c>
      <c r="T541">
        <v>56.8</v>
      </c>
      <c r="U541">
        <v>62</v>
      </c>
      <c r="V541">
        <v>50.4</v>
      </c>
      <c r="W541">
        <v>49.6</v>
      </c>
      <c r="X541" t="str">
        <f>VLOOKUP(E541,'Transform table'!A:B,2,0)</f>
        <v>Union La Calera</v>
      </c>
      <c r="Y541" t="str">
        <f>VLOOKUP(F541,'Transform table'!A:B,2,0)</f>
        <v>Everton de Vina</v>
      </c>
      <c r="Z541" t="str">
        <f t="shared" si="8"/>
        <v>27/07/2026Union La CaleraEverton de Vina</v>
      </c>
      <c r="AA541" t="str">
        <f>VLOOKUP($Z541,'oddspedia-matches'!$A:$AD,AA$2,0)</f>
        <v>1 - 1</v>
      </c>
      <c r="AB541" t="str">
        <f>VLOOKUP($Z541,'oddspedia-matches'!$A:$AD,AB$2,0)</f>
        <v>Red</v>
      </c>
      <c r="AC541" t="str">
        <f>VLOOKUP($Z541,'oddspedia-matches'!$A:$AD,AC$2,0)</f>
        <v>Green</v>
      </c>
      <c r="AD541" t="str">
        <f>VLOOKUP($Z541,'oddspedia-matches'!$A:$AD,AD$2,0)</f>
        <v>Red</v>
      </c>
      <c r="AE541" t="str">
        <f>VLOOKUP($Z541,'oddspedia-matches'!$A:$AD,AE$2,0)</f>
        <v>Green</v>
      </c>
      <c r="AF541" t="str">
        <f>VLOOKUP($Z541,'oddspedia-matches'!$A:$AD,AF$2,0)</f>
        <v>Green</v>
      </c>
      <c r="AG541" t="str">
        <f>VLOOKUP($Z541,'oddspedia-matches'!$A:$AD,AG$2,0)</f>
        <v>Red</v>
      </c>
      <c r="AH541" t="str">
        <f>VLOOKUP($Z541,'oddspedia-matches'!$A:$AD,AH$2,0)</f>
        <v>Red</v>
      </c>
      <c r="AI541" t="str">
        <f>VLOOKUP($Z541,'oddspedia-matches'!$A:$AD,AI$2,0)</f>
        <v>Green</v>
      </c>
      <c r="AJ541" t="str">
        <f>VLOOKUP($Z541,'oddspedia-matches'!$A:$AD,AJ$2,0)</f>
        <v>Red</v>
      </c>
      <c r="AK541" t="str">
        <f>VLOOKUP($Z541,'oddspedia-matches'!$A:$AD,AK$2,0)</f>
        <v>Red</v>
      </c>
      <c r="AL541" t="str">
        <f>VLOOKUP($Z541,'oddspedia-matches'!$A:$AD,AL$2,0)</f>
        <v>Green</v>
      </c>
      <c r="AM541" t="str">
        <f>VLOOKUP($Z541,'oddspedia-matches'!$A:$AD,AM$2,0)</f>
        <v>Red</v>
      </c>
      <c r="AN541" t="str">
        <f>VLOOKUP($Z541,'oddspedia-matches'!$A:$AD,AN$2,0)</f>
        <v>Green</v>
      </c>
      <c r="AO541" t="str">
        <f>VLOOKUP($Z541,'oddspedia-matches'!$A:$AD,AO$2,0)</f>
        <v>Green</v>
      </c>
      <c r="AP541" t="str">
        <f>VLOOKUP($Z541,'oddspedia-matches'!$A:$AD,AP$2,0)</f>
        <v>Green</v>
      </c>
      <c r="AQ541" t="str">
        <f>VLOOKUP($Z541,'oddspedia-matches'!$A:$AD,AQ$2,0)</f>
        <v>Red</v>
      </c>
    </row>
    <row r="542" spans="2:43" x14ac:dyDescent="0.25">
      <c r="B542" t="s">
        <v>488</v>
      </c>
      <c r="C542" t="s">
        <v>1231</v>
      </c>
      <c r="D542" s="25">
        <v>0.83333333333333337</v>
      </c>
      <c r="E542" t="s">
        <v>1279</v>
      </c>
      <c r="F542" t="s">
        <v>1280</v>
      </c>
      <c r="H542">
        <v>45.8</v>
      </c>
      <c r="I542">
        <v>26.8</v>
      </c>
      <c r="J542">
        <v>27.4</v>
      </c>
      <c r="K542">
        <v>72.599999999999994</v>
      </c>
      <c r="L542">
        <v>54.2</v>
      </c>
      <c r="M542">
        <v>73.2</v>
      </c>
      <c r="N542">
        <v>37.1</v>
      </c>
      <c r="O542">
        <v>38.4</v>
      </c>
      <c r="P542">
        <v>24.5</v>
      </c>
      <c r="Q542">
        <v>77</v>
      </c>
      <c r="R542">
        <v>80.599999999999994</v>
      </c>
      <c r="S542">
        <v>56.8</v>
      </c>
      <c r="T542">
        <v>43.2</v>
      </c>
      <c r="U542">
        <v>49.2</v>
      </c>
      <c r="V542">
        <v>59.9</v>
      </c>
      <c r="W542">
        <v>40.1</v>
      </c>
      <c r="X542" t="str">
        <f>VLOOKUP(E542,'Transform table'!A:B,2,0)</f>
        <v>Union Espanola</v>
      </c>
      <c r="Y542" t="str">
        <f>VLOOKUP(F542,'Transform table'!A:B,2,0)</f>
        <v>Deportes Recoleta</v>
      </c>
      <c r="Z542" t="str">
        <f t="shared" si="8"/>
        <v>27/07/2026Union EspanolaDeportes Recoleta</v>
      </c>
      <c r="AA542" t="str">
        <f>VLOOKUP($Z542,'oddspedia-matches'!$A:$AD,AA$2,0)</f>
        <v>2 - 1</v>
      </c>
      <c r="AB542" t="str">
        <f>VLOOKUP($Z542,'oddspedia-matches'!$A:$AD,AB$2,0)</f>
        <v>Green</v>
      </c>
      <c r="AC542" t="str">
        <f>VLOOKUP($Z542,'oddspedia-matches'!$A:$AD,AC$2,0)</f>
        <v>Red</v>
      </c>
      <c r="AD542" t="str">
        <f>VLOOKUP($Z542,'oddspedia-matches'!$A:$AD,AD$2,0)</f>
        <v>Red</v>
      </c>
      <c r="AE542" t="str">
        <f>VLOOKUP($Z542,'oddspedia-matches'!$A:$AD,AE$2,0)</f>
        <v>Green</v>
      </c>
      <c r="AF542" t="str">
        <f>VLOOKUP($Z542,'oddspedia-matches'!$A:$AD,AF$2,0)</f>
        <v>Red</v>
      </c>
      <c r="AG542" t="str">
        <f>VLOOKUP($Z542,'oddspedia-matches'!$A:$AD,AG$2,0)</f>
        <v>Green</v>
      </c>
      <c r="AH542" t="str">
        <f>VLOOKUP($Z542,'oddspedia-matches'!$A:$AD,AH$2,0)</f>
        <v>Red</v>
      </c>
      <c r="AI542" t="str">
        <f>VLOOKUP($Z542,'oddspedia-matches'!$A:$AD,AI$2,0)</f>
        <v>Green</v>
      </c>
      <c r="AJ542" t="str">
        <f>VLOOKUP($Z542,'oddspedia-matches'!$A:$AD,AJ$2,0)</f>
        <v>Red</v>
      </c>
      <c r="AK542" t="str">
        <f>VLOOKUP($Z542,'oddspedia-matches'!$A:$AD,AK$2,0)</f>
        <v>Red</v>
      </c>
      <c r="AL542" t="str">
        <f>VLOOKUP($Z542,'oddspedia-matches'!$A:$AD,AL$2,0)</f>
        <v>Green</v>
      </c>
      <c r="AM542" t="str">
        <f>VLOOKUP($Z542,'oddspedia-matches'!$A:$AD,AM$2,0)</f>
        <v>Green</v>
      </c>
      <c r="AN542" t="str">
        <f>VLOOKUP($Z542,'oddspedia-matches'!$A:$AD,AN$2,0)</f>
        <v>Red</v>
      </c>
      <c r="AO542" t="str">
        <f>VLOOKUP($Z542,'oddspedia-matches'!$A:$AD,AO$2,0)</f>
        <v>Green</v>
      </c>
      <c r="AP542" t="str">
        <f>VLOOKUP($Z542,'oddspedia-matches'!$A:$AD,AP$2,0)</f>
        <v>Green</v>
      </c>
      <c r="AQ542" t="str">
        <f>VLOOKUP($Z542,'oddspedia-matches'!$A:$AD,AQ$2,0)</f>
        <v>Red</v>
      </c>
    </row>
    <row r="543" spans="2:43" x14ac:dyDescent="0.25">
      <c r="B543" t="s">
        <v>452</v>
      </c>
      <c r="C543" t="s">
        <v>1231</v>
      </c>
      <c r="D543" s="25">
        <v>0.875</v>
      </c>
      <c r="E543" t="s">
        <v>36</v>
      </c>
      <c r="F543" t="s">
        <v>116</v>
      </c>
      <c r="H543">
        <v>37.4</v>
      </c>
      <c r="I543">
        <v>33.299999999999997</v>
      </c>
      <c r="J543">
        <v>29.3</v>
      </c>
      <c r="K543">
        <v>70.7</v>
      </c>
      <c r="L543">
        <v>62.6</v>
      </c>
      <c r="M543">
        <v>66.7</v>
      </c>
      <c r="N543">
        <v>23.6</v>
      </c>
      <c r="O543">
        <v>54.3</v>
      </c>
      <c r="P543">
        <v>22.2</v>
      </c>
      <c r="Q543">
        <v>53.7</v>
      </c>
      <c r="R543">
        <v>60.8</v>
      </c>
      <c r="S543">
        <v>32.4</v>
      </c>
      <c r="T543">
        <v>67.599999999999994</v>
      </c>
      <c r="U543">
        <v>72.2</v>
      </c>
      <c r="V543">
        <v>41.2</v>
      </c>
      <c r="W543">
        <v>58.8</v>
      </c>
      <c r="X543" t="str">
        <f>VLOOKUP(E543,'Transform table'!A:B,2,0)</f>
        <v>Deportivo Cuenca</v>
      </c>
      <c r="Y543" t="str">
        <f>VLOOKUP(F543,'Transform table'!A:B,2,0)</f>
        <v>Emelec</v>
      </c>
      <c r="Z543" t="str">
        <f t="shared" si="8"/>
        <v>27/07/2026Deportivo CuencaEmelec</v>
      </c>
      <c r="AA543" t="str">
        <f>VLOOKUP($Z543,'oddspedia-matches'!$A:$AD,AA$2,0)</f>
        <v>2 - 1</v>
      </c>
      <c r="AB543" t="str">
        <f>VLOOKUP($Z543,'oddspedia-matches'!$A:$AD,AB$2,0)</f>
        <v>Green</v>
      </c>
      <c r="AC543" t="str">
        <f>VLOOKUP($Z543,'oddspedia-matches'!$A:$AD,AC$2,0)</f>
        <v>Red</v>
      </c>
      <c r="AD543" t="str">
        <f>VLOOKUP($Z543,'oddspedia-matches'!$A:$AD,AD$2,0)</f>
        <v>Red</v>
      </c>
      <c r="AE543" t="str">
        <f>VLOOKUP($Z543,'oddspedia-matches'!$A:$AD,AE$2,0)</f>
        <v>Green</v>
      </c>
      <c r="AF543" t="str">
        <f>VLOOKUP($Z543,'oddspedia-matches'!$A:$AD,AF$2,0)</f>
        <v>Red</v>
      </c>
      <c r="AG543" t="str">
        <f>VLOOKUP($Z543,'oddspedia-matches'!$A:$AD,AG$2,0)</f>
        <v>Green</v>
      </c>
      <c r="AH543" t="str">
        <f>VLOOKUP($Z543,'oddspedia-matches'!$A:$AD,AH$2,0)</f>
        <v>Green</v>
      </c>
      <c r="AI543" t="str">
        <f>VLOOKUP($Z543,'oddspedia-matches'!$A:$AD,AI$2,0)</f>
        <v>Red</v>
      </c>
      <c r="AJ543" t="str">
        <f>VLOOKUP($Z543,'oddspedia-matches'!$A:$AD,AJ$2,0)</f>
        <v>Red</v>
      </c>
      <c r="AK543" t="str">
        <f>VLOOKUP($Z543,'oddspedia-matches'!$A:$AD,AK$2,0)</f>
        <v>Green</v>
      </c>
      <c r="AL543" t="str">
        <f>VLOOKUP($Z543,'oddspedia-matches'!$A:$AD,AL$2,0)</f>
        <v>Green</v>
      </c>
      <c r="AM543" t="str">
        <f>VLOOKUP($Z543,'oddspedia-matches'!$A:$AD,AM$2,0)</f>
        <v>Green</v>
      </c>
      <c r="AN543" t="str">
        <f>VLOOKUP($Z543,'oddspedia-matches'!$A:$AD,AN$2,0)</f>
        <v>Red</v>
      </c>
      <c r="AO543" t="str">
        <f>VLOOKUP($Z543,'oddspedia-matches'!$A:$AD,AO$2,0)</f>
        <v>Green</v>
      </c>
      <c r="AP543" t="str">
        <f>VLOOKUP($Z543,'oddspedia-matches'!$A:$AD,AP$2,0)</f>
        <v>Green</v>
      </c>
      <c r="AQ543" t="str">
        <f>VLOOKUP($Z543,'oddspedia-matches'!$A:$AD,AQ$2,0)</f>
        <v>Red</v>
      </c>
    </row>
    <row r="544" spans="2:43" x14ac:dyDescent="0.25">
      <c r="B544" t="s">
        <v>483</v>
      </c>
      <c r="C544" t="s">
        <v>1231</v>
      </c>
      <c r="D544" s="25">
        <v>0.89583333333333337</v>
      </c>
      <c r="E544" t="s">
        <v>1281</v>
      </c>
      <c r="F544" t="s">
        <v>1282</v>
      </c>
      <c r="H544">
        <v>34</v>
      </c>
      <c r="I544">
        <v>32.5</v>
      </c>
      <c r="J544">
        <v>33.6</v>
      </c>
      <c r="K544">
        <v>66.400000000000006</v>
      </c>
      <c r="L544">
        <v>66</v>
      </c>
      <c r="M544">
        <v>67.5</v>
      </c>
      <c r="N544">
        <v>20</v>
      </c>
      <c r="O544">
        <v>48.4</v>
      </c>
      <c r="P544">
        <v>31.6</v>
      </c>
      <c r="Q544">
        <v>61.9</v>
      </c>
      <c r="R544">
        <v>64.5</v>
      </c>
      <c r="S544">
        <v>36.200000000000003</v>
      </c>
      <c r="T544">
        <v>63.8</v>
      </c>
      <c r="U544">
        <v>68.599999999999994</v>
      </c>
      <c r="V544">
        <v>44.6</v>
      </c>
      <c r="W544">
        <v>55.4</v>
      </c>
      <c r="X544" t="str">
        <f>VLOOKUP(E544,'Transform table'!A:B,2,0)</f>
        <v>Atletico Cali</v>
      </c>
      <c r="Y544" t="str">
        <f>VLOOKUP(F544,'Transform table'!A:B,2,0)</f>
        <v>Independiente Valle Del Cauca</v>
      </c>
      <c r="Z544" t="str">
        <f t="shared" si="8"/>
        <v>27/07/2026Atletico CaliIndependiente Valle Del Cauca</v>
      </c>
      <c r="AA544" t="str">
        <f>VLOOKUP($Z544,'oddspedia-matches'!$A:$AD,AA$2,0)</f>
        <v>0 - 2</v>
      </c>
      <c r="AB544" t="str">
        <f>VLOOKUP($Z544,'oddspedia-matches'!$A:$AD,AB$2,0)</f>
        <v>Red</v>
      </c>
      <c r="AC544" t="str">
        <f>VLOOKUP($Z544,'oddspedia-matches'!$A:$AD,AC$2,0)</f>
        <v>Red</v>
      </c>
      <c r="AD544" t="str">
        <f>VLOOKUP($Z544,'oddspedia-matches'!$A:$AD,AD$2,0)</f>
        <v>Green</v>
      </c>
      <c r="AE544" t="str">
        <f>VLOOKUP($Z544,'oddspedia-matches'!$A:$AD,AE$2,0)</f>
        <v>Red</v>
      </c>
      <c r="AF544" t="str">
        <f>VLOOKUP($Z544,'oddspedia-matches'!$A:$AD,AF$2,0)</f>
        <v>Green</v>
      </c>
      <c r="AG544" t="str">
        <f>VLOOKUP($Z544,'oddspedia-matches'!$A:$AD,AG$2,0)</f>
        <v>Green</v>
      </c>
      <c r="AH544" t="str">
        <f>VLOOKUP($Z544,'oddspedia-matches'!$A:$AD,AH$2,0)</f>
        <v>Red</v>
      </c>
      <c r="AI544" t="str">
        <f>VLOOKUP($Z544,'oddspedia-matches'!$A:$AD,AI$2,0)</f>
        <v>Red</v>
      </c>
      <c r="AJ544" t="str">
        <f>VLOOKUP($Z544,'oddspedia-matches'!$A:$AD,AJ$2,0)</f>
        <v>Green</v>
      </c>
      <c r="AK544" t="str">
        <f>VLOOKUP($Z544,'oddspedia-matches'!$A:$AD,AK$2,0)</f>
        <v>Green</v>
      </c>
      <c r="AL544" t="str">
        <f>VLOOKUP($Z544,'oddspedia-matches'!$A:$AD,AL$2,0)</f>
        <v>Green</v>
      </c>
      <c r="AM544" t="str">
        <f>VLOOKUP($Z544,'oddspedia-matches'!$A:$AD,AM$2,0)</f>
        <v>Red</v>
      </c>
      <c r="AN544" t="str">
        <f>VLOOKUP($Z544,'oddspedia-matches'!$A:$AD,AN$2,0)</f>
        <v>Green</v>
      </c>
      <c r="AO544" t="str">
        <f>VLOOKUP($Z544,'oddspedia-matches'!$A:$AD,AO$2,0)</f>
        <v>Green</v>
      </c>
      <c r="AP544" t="str">
        <f>VLOOKUP($Z544,'oddspedia-matches'!$A:$AD,AP$2,0)</f>
        <v>Red</v>
      </c>
      <c r="AQ544" t="str">
        <f>VLOOKUP($Z544,'oddspedia-matches'!$A:$AD,AQ$2,0)</f>
        <v>Green</v>
      </c>
    </row>
    <row r="545" spans="2:43" x14ac:dyDescent="0.25">
      <c r="B545" t="s">
        <v>489</v>
      </c>
      <c r="C545" t="s">
        <v>1231</v>
      </c>
      <c r="D545" s="25">
        <v>0.9375</v>
      </c>
      <c r="E545" t="s">
        <v>1283</v>
      </c>
      <c r="F545" t="s">
        <v>1284</v>
      </c>
      <c r="H545">
        <v>47.7</v>
      </c>
      <c r="I545">
        <v>28</v>
      </c>
      <c r="J545">
        <v>24.3</v>
      </c>
      <c r="K545">
        <v>75.7</v>
      </c>
      <c r="L545">
        <v>52.3</v>
      </c>
      <c r="M545">
        <v>72</v>
      </c>
      <c r="N545">
        <v>27</v>
      </c>
      <c r="O545">
        <v>46.5</v>
      </c>
      <c r="P545">
        <v>26.5</v>
      </c>
      <c r="Q545">
        <v>65.2</v>
      </c>
      <c r="R545">
        <v>74.400000000000006</v>
      </c>
      <c r="S545">
        <v>48.1</v>
      </c>
      <c r="T545">
        <v>51.9</v>
      </c>
      <c r="U545">
        <v>58</v>
      </c>
      <c r="V545">
        <v>52.4</v>
      </c>
      <c r="W545">
        <v>47.6</v>
      </c>
      <c r="X545" t="str">
        <f>VLOOKUP(E545,'Transform table'!A:B,2,0)</f>
        <v>Tauro FC</v>
      </c>
      <c r="Y545" t="str">
        <f>VLOOKUP(F545,'Transform table'!A:B,2,0)</f>
        <v>Sporting San Miguelito</v>
      </c>
      <c r="Z545" t="str">
        <f t="shared" si="8"/>
        <v>27/07/2026Tauro FCSporting San Miguelito</v>
      </c>
      <c r="AA545" t="str">
        <f>VLOOKUP($Z545,'oddspedia-matches'!$A:$AD,AA$2,0)</f>
        <v>0 - 0</v>
      </c>
      <c r="AB545" t="str">
        <f>VLOOKUP($Z545,'oddspedia-matches'!$A:$AD,AB$2,0)</f>
        <v>Red</v>
      </c>
      <c r="AC545" t="str">
        <f>VLOOKUP($Z545,'oddspedia-matches'!$A:$AD,AC$2,0)</f>
        <v>Green</v>
      </c>
      <c r="AD545" t="str">
        <f>VLOOKUP($Z545,'oddspedia-matches'!$A:$AD,AD$2,0)</f>
        <v>Red</v>
      </c>
      <c r="AE545" t="str">
        <f>VLOOKUP($Z545,'oddspedia-matches'!$A:$AD,AE$2,0)</f>
        <v>Green</v>
      </c>
      <c r="AF545" t="str">
        <f>VLOOKUP($Z545,'oddspedia-matches'!$A:$AD,AF$2,0)</f>
        <v>Green</v>
      </c>
      <c r="AG545" t="str">
        <f>VLOOKUP($Z545,'oddspedia-matches'!$A:$AD,AG$2,0)</f>
        <v>Red</v>
      </c>
      <c r="AH545" t="str">
        <f>VLOOKUP($Z545,'oddspedia-matches'!$A:$AD,AH$2,0)</f>
        <v>Red</v>
      </c>
      <c r="AI545" t="str">
        <f>VLOOKUP($Z545,'oddspedia-matches'!$A:$AD,AI$2,0)</f>
        <v>Green</v>
      </c>
      <c r="AJ545" t="str">
        <f>VLOOKUP($Z545,'oddspedia-matches'!$A:$AD,AJ$2,0)</f>
        <v>Red</v>
      </c>
      <c r="AK545" t="str">
        <f>VLOOKUP($Z545,'oddspedia-matches'!$A:$AD,AK$2,0)</f>
        <v>Red</v>
      </c>
      <c r="AL545" t="str">
        <f>VLOOKUP($Z545,'oddspedia-matches'!$A:$AD,AL$2,0)</f>
        <v>Red</v>
      </c>
      <c r="AM545" t="str">
        <f>VLOOKUP($Z545,'oddspedia-matches'!$A:$AD,AM$2,0)</f>
        <v>Red</v>
      </c>
      <c r="AN545" t="str">
        <f>VLOOKUP($Z545,'oddspedia-matches'!$A:$AD,AN$2,0)</f>
        <v>Green</v>
      </c>
      <c r="AO545" t="str">
        <f>VLOOKUP($Z545,'oddspedia-matches'!$A:$AD,AO$2,0)</f>
        <v>Green</v>
      </c>
      <c r="AP545" t="str">
        <f>VLOOKUP($Z545,'oddspedia-matches'!$A:$AD,AP$2,0)</f>
        <v>Red</v>
      </c>
      <c r="AQ545" t="str">
        <f>VLOOKUP($Z545,'oddspedia-matches'!$A:$AD,AQ$2,0)</f>
        <v>Green</v>
      </c>
    </row>
    <row r="546" spans="2:43" x14ac:dyDescent="0.25">
      <c r="B546" t="s">
        <v>450</v>
      </c>
      <c r="C546" t="s">
        <v>2215</v>
      </c>
      <c r="D546" s="25">
        <v>0.5</v>
      </c>
      <c r="E546" t="s">
        <v>2216</v>
      </c>
      <c r="F546" t="s">
        <v>247</v>
      </c>
      <c r="H546">
        <v>67.5</v>
      </c>
      <c r="I546">
        <v>21.5</v>
      </c>
      <c r="J546">
        <v>11</v>
      </c>
      <c r="K546">
        <v>89</v>
      </c>
      <c r="L546">
        <v>32.5</v>
      </c>
      <c r="M546">
        <v>78.5</v>
      </c>
      <c r="N546">
        <v>43.1</v>
      </c>
      <c r="O546">
        <v>43.3</v>
      </c>
      <c r="P546">
        <v>13.6</v>
      </c>
      <c r="Q546">
        <v>66.400000000000006</v>
      </c>
      <c r="R546">
        <v>83</v>
      </c>
      <c r="S546">
        <v>60.9</v>
      </c>
      <c r="T546">
        <v>39.1</v>
      </c>
      <c r="U546">
        <v>48.6</v>
      </c>
      <c r="V546">
        <v>52.4</v>
      </c>
      <c r="W546">
        <v>47.6</v>
      </c>
      <c r="X546" t="str">
        <f>VLOOKUP(E546,'Transform table'!A:B,2,0)</f>
        <v>Dainava Alytus</v>
      </c>
      <c r="Y546" t="str">
        <f>VLOOKUP(F546,'Transform table'!A:B,2,0)</f>
        <v>FK Transinvest II</v>
      </c>
      <c r="Z546" t="str">
        <f t="shared" si="8"/>
        <v>28/07/2026Dainava AlytusFK Transinvest II</v>
      </c>
      <c r="AA546" t="str">
        <f>VLOOKUP($Z546,'oddspedia-matches'!$A:$AD,AA$2,0)</f>
        <v>3 - 1</v>
      </c>
      <c r="AB546" t="str">
        <f>VLOOKUP($Z546,'oddspedia-matches'!$A:$AD,AB$2,0)</f>
        <v>Green</v>
      </c>
      <c r="AC546" t="str">
        <f>VLOOKUP($Z546,'oddspedia-matches'!$A:$AD,AC$2,0)</f>
        <v>Red</v>
      </c>
      <c r="AD546" t="str">
        <f>VLOOKUP($Z546,'oddspedia-matches'!$A:$AD,AD$2,0)</f>
        <v>Red</v>
      </c>
      <c r="AE546" t="str">
        <f>VLOOKUP($Z546,'oddspedia-matches'!$A:$AD,AE$2,0)</f>
        <v>Green</v>
      </c>
      <c r="AF546" t="str">
        <f>VLOOKUP($Z546,'oddspedia-matches'!$A:$AD,AF$2,0)</f>
        <v>Red</v>
      </c>
      <c r="AG546" t="str">
        <f>VLOOKUP($Z546,'oddspedia-matches'!$A:$AD,AG$2,0)</f>
        <v>Green</v>
      </c>
      <c r="AH546" t="str">
        <f>VLOOKUP($Z546,'oddspedia-matches'!$A:$AD,AH$2,0)</f>
        <v>Green</v>
      </c>
      <c r="AI546" t="str">
        <f>VLOOKUP($Z546,'oddspedia-matches'!$A:$AD,AI$2,0)</f>
        <v>Red</v>
      </c>
      <c r="AJ546" t="str">
        <f>VLOOKUP($Z546,'oddspedia-matches'!$A:$AD,AJ$2,0)</f>
        <v>Red</v>
      </c>
      <c r="AK546" t="str">
        <f>VLOOKUP($Z546,'oddspedia-matches'!$A:$AD,AK$2,0)</f>
        <v>Green</v>
      </c>
      <c r="AL546" t="str">
        <f>VLOOKUP($Z546,'oddspedia-matches'!$A:$AD,AL$2,0)</f>
        <v>Green</v>
      </c>
      <c r="AM546" t="str">
        <f>VLOOKUP($Z546,'oddspedia-matches'!$A:$AD,AM$2,0)</f>
        <v>Green</v>
      </c>
      <c r="AN546" t="str">
        <f>VLOOKUP($Z546,'oddspedia-matches'!$A:$AD,AN$2,0)</f>
        <v>Red</v>
      </c>
      <c r="AO546" t="str">
        <f>VLOOKUP($Z546,'oddspedia-matches'!$A:$AD,AO$2,0)</f>
        <v>Red</v>
      </c>
      <c r="AP546" t="str">
        <f>VLOOKUP($Z546,'oddspedia-matches'!$A:$AD,AP$2,0)</f>
        <v>Green</v>
      </c>
      <c r="AQ546" t="str">
        <f>VLOOKUP($Z546,'oddspedia-matches'!$A:$AD,AQ$2,0)</f>
        <v>Red</v>
      </c>
    </row>
    <row r="547" spans="2:43" x14ac:dyDescent="0.25">
      <c r="B547" t="s">
        <v>450</v>
      </c>
      <c r="C547" t="s">
        <v>2215</v>
      </c>
      <c r="D547" s="25">
        <v>0.54166666666666663</v>
      </c>
      <c r="E547" t="s">
        <v>225</v>
      </c>
      <c r="F547" t="s">
        <v>2217</v>
      </c>
      <c r="H547">
        <v>22.9</v>
      </c>
      <c r="I547">
        <v>27.1</v>
      </c>
      <c r="J547">
        <v>50</v>
      </c>
      <c r="K547">
        <v>50</v>
      </c>
      <c r="L547">
        <v>77.099999999999994</v>
      </c>
      <c r="M547">
        <v>72.900000000000006</v>
      </c>
      <c r="N547">
        <v>23.3</v>
      </c>
      <c r="O547">
        <v>44.8</v>
      </c>
      <c r="P547">
        <v>32</v>
      </c>
      <c r="Q547">
        <v>67.7</v>
      </c>
      <c r="R547">
        <v>80.3</v>
      </c>
      <c r="S547">
        <v>56.3</v>
      </c>
      <c r="T547">
        <v>43.7</v>
      </c>
      <c r="U547">
        <v>50.1</v>
      </c>
      <c r="V547">
        <v>58.3</v>
      </c>
      <c r="W547">
        <v>41.7</v>
      </c>
      <c r="X547" t="str">
        <f>VLOOKUP(E547,'Transform table'!A:B,2,0)</f>
        <v>VMFD Zalgiris Vilnius II</v>
      </c>
      <c r="Y547" t="str">
        <f>VLOOKUP(F547,'Transform table'!A:B,2,0)</f>
        <v>FK Minija Kretinga</v>
      </c>
      <c r="Z547" t="str">
        <f t="shared" si="8"/>
        <v>28/07/2026VMFD Zalgiris Vilnius IIFK Minija Kretinga</v>
      </c>
      <c r="AA547" t="str">
        <f>VLOOKUP($Z547,'oddspedia-matches'!$A:$AD,AA$2,0)</f>
        <v>1 - 0</v>
      </c>
      <c r="AB547" t="str">
        <f>VLOOKUP($Z547,'oddspedia-matches'!$A:$AD,AB$2,0)</f>
        <v>Green</v>
      </c>
      <c r="AC547" t="str">
        <f>VLOOKUP($Z547,'oddspedia-matches'!$A:$AD,AC$2,0)</f>
        <v>Red</v>
      </c>
      <c r="AD547" t="str">
        <f>VLOOKUP($Z547,'oddspedia-matches'!$A:$AD,AD$2,0)</f>
        <v>Red</v>
      </c>
      <c r="AE547" t="str">
        <f>VLOOKUP($Z547,'oddspedia-matches'!$A:$AD,AE$2,0)</f>
        <v>Green</v>
      </c>
      <c r="AF547" t="str">
        <f>VLOOKUP($Z547,'oddspedia-matches'!$A:$AD,AF$2,0)</f>
        <v>Red</v>
      </c>
      <c r="AG547" t="str">
        <f>VLOOKUP($Z547,'oddspedia-matches'!$A:$AD,AG$2,0)</f>
        <v>Green</v>
      </c>
      <c r="AH547" t="str">
        <f>VLOOKUP($Z547,'oddspedia-matches'!$A:$AD,AH$2,0)</f>
        <v>Green</v>
      </c>
      <c r="AI547" t="str">
        <f>VLOOKUP($Z547,'oddspedia-matches'!$A:$AD,AI$2,0)</f>
        <v>Red</v>
      </c>
      <c r="AJ547" t="str">
        <f>VLOOKUP($Z547,'oddspedia-matches'!$A:$AD,AJ$2,0)</f>
        <v>Red</v>
      </c>
      <c r="AK547" t="str">
        <f>VLOOKUP($Z547,'oddspedia-matches'!$A:$AD,AK$2,0)</f>
        <v>Green</v>
      </c>
      <c r="AL547" t="str">
        <f>VLOOKUP($Z547,'oddspedia-matches'!$A:$AD,AL$2,0)</f>
        <v>Red</v>
      </c>
      <c r="AM547" t="str">
        <f>VLOOKUP($Z547,'oddspedia-matches'!$A:$AD,AM$2,0)</f>
        <v>Red</v>
      </c>
      <c r="AN547" t="str">
        <f>VLOOKUP($Z547,'oddspedia-matches'!$A:$AD,AN$2,0)</f>
        <v>Green</v>
      </c>
      <c r="AO547" t="str">
        <f>VLOOKUP($Z547,'oddspedia-matches'!$A:$AD,AO$2,0)</f>
        <v>Green</v>
      </c>
      <c r="AP547" t="str">
        <f>VLOOKUP($Z547,'oddspedia-matches'!$A:$AD,AP$2,0)</f>
        <v>Red</v>
      </c>
      <c r="AQ547" t="str">
        <f>VLOOKUP($Z547,'oddspedia-matches'!$A:$AD,AQ$2,0)</f>
        <v>Green</v>
      </c>
    </row>
    <row r="548" spans="2:43" x14ac:dyDescent="0.25">
      <c r="B548" t="s">
        <v>451</v>
      </c>
      <c r="C548" t="s">
        <v>2215</v>
      </c>
      <c r="D548" s="25">
        <v>0.58333333333333337</v>
      </c>
      <c r="E548" t="s">
        <v>227</v>
      </c>
      <c r="F548" t="s">
        <v>2218</v>
      </c>
      <c r="H548">
        <v>43.9</v>
      </c>
      <c r="I548">
        <v>25.5</v>
      </c>
      <c r="J548">
        <v>30.6</v>
      </c>
      <c r="K548">
        <v>69.400000000000006</v>
      </c>
      <c r="L548">
        <v>56.1</v>
      </c>
      <c r="M548">
        <v>74.5</v>
      </c>
      <c r="N548">
        <v>41.3</v>
      </c>
      <c r="O548">
        <v>38.5</v>
      </c>
      <c r="P548">
        <v>20.2</v>
      </c>
      <c r="Q548">
        <v>75.599999999999994</v>
      </c>
      <c r="R548">
        <v>87.8</v>
      </c>
      <c r="S548">
        <v>68.8</v>
      </c>
      <c r="T548">
        <v>31.2</v>
      </c>
      <c r="U548">
        <v>36.700000000000003</v>
      </c>
      <c r="V548">
        <v>69.7</v>
      </c>
      <c r="W548">
        <v>30.3</v>
      </c>
      <c r="X548" t="str">
        <f>VLOOKUP(E548,'Transform table'!A:B,2,0)</f>
        <v>Helsingborg</v>
      </c>
      <c r="Y548" t="str">
        <f>VLOOKUP(F548,'Transform table'!A:B,2,0)</f>
        <v>Assyriska United IK</v>
      </c>
      <c r="Z548" t="str">
        <f t="shared" si="8"/>
        <v>28/07/2026HelsingborgAssyriska United IK</v>
      </c>
      <c r="AA548" t="str">
        <f>VLOOKUP($Z548,'oddspedia-matches'!$A:$AD,AA$2,0)</f>
        <v>1 - 1</v>
      </c>
      <c r="AB548" t="str">
        <f>VLOOKUP($Z548,'oddspedia-matches'!$A:$AD,AB$2,0)</f>
        <v>Red</v>
      </c>
      <c r="AC548" t="str">
        <f>VLOOKUP($Z548,'oddspedia-matches'!$A:$AD,AC$2,0)</f>
        <v>Green</v>
      </c>
      <c r="AD548" t="str">
        <f>VLOOKUP($Z548,'oddspedia-matches'!$A:$AD,AD$2,0)</f>
        <v>Red</v>
      </c>
      <c r="AE548" t="str">
        <f>VLOOKUP($Z548,'oddspedia-matches'!$A:$AD,AE$2,0)</f>
        <v>Green</v>
      </c>
      <c r="AF548" t="str">
        <f>VLOOKUP($Z548,'oddspedia-matches'!$A:$AD,AF$2,0)</f>
        <v>Green</v>
      </c>
      <c r="AG548" t="str">
        <f>VLOOKUP($Z548,'oddspedia-matches'!$A:$AD,AG$2,0)</f>
        <v>Red</v>
      </c>
      <c r="AH548" t="str">
        <f>VLOOKUP($Z548,'oddspedia-matches'!$A:$AD,AH$2,0)</f>
        <v>Red</v>
      </c>
      <c r="AI548" t="str">
        <f>VLOOKUP($Z548,'oddspedia-matches'!$A:$AD,AI$2,0)</f>
        <v>Green</v>
      </c>
      <c r="AJ548" t="str">
        <f>VLOOKUP($Z548,'oddspedia-matches'!$A:$AD,AJ$2,0)</f>
        <v>Red</v>
      </c>
      <c r="AK548" t="str">
        <f>VLOOKUP($Z548,'oddspedia-matches'!$A:$AD,AK$2,0)</f>
        <v>Red</v>
      </c>
      <c r="AL548" t="str">
        <f>VLOOKUP($Z548,'oddspedia-matches'!$A:$AD,AL$2,0)</f>
        <v>Green</v>
      </c>
      <c r="AM548" t="str">
        <f>VLOOKUP($Z548,'oddspedia-matches'!$A:$AD,AM$2,0)</f>
        <v>Red</v>
      </c>
      <c r="AN548" t="str">
        <f>VLOOKUP($Z548,'oddspedia-matches'!$A:$AD,AN$2,0)</f>
        <v>Green</v>
      </c>
      <c r="AO548" t="str">
        <f>VLOOKUP($Z548,'oddspedia-matches'!$A:$AD,AO$2,0)</f>
        <v>Green</v>
      </c>
      <c r="AP548" t="str">
        <f>VLOOKUP($Z548,'oddspedia-matches'!$A:$AD,AP$2,0)</f>
        <v>Green</v>
      </c>
      <c r="AQ548" t="str">
        <f>VLOOKUP($Z548,'oddspedia-matches'!$A:$AD,AQ$2,0)</f>
        <v>Red</v>
      </c>
    </row>
    <row r="549" spans="2:43" x14ac:dyDescent="0.25">
      <c r="B549" t="s">
        <v>451</v>
      </c>
      <c r="C549" t="s">
        <v>2215</v>
      </c>
      <c r="D549" s="25">
        <v>0.58333333333333337</v>
      </c>
      <c r="E549" t="s">
        <v>2219</v>
      </c>
      <c r="F549" t="s">
        <v>2220</v>
      </c>
      <c r="H549">
        <v>35.1</v>
      </c>
      <c r="I549">
        <v>30.2</v>
      </c>
      <c r="J549">
        <v>34.700000000000003</v>
      </c>
      <c r="K549">
        <v>65.3</v>
      </c>
      <c r="L549">
        <v>64.900000000000006</v>
      </c>
      <c r="M549">
        <v>69.8</v>
      </c>
      <c r="N549">
        <v>22.3</v>
      </c>
      <c r="O549">
        <v>42.6</v>
      </c>
      <c r="P549">
        <v>35.1</v>
      </c>
      <c r="Q549">
        <v>70.7</v>
      </c>
      <c r="R549">
        <v>71.599999999999994</v>
      </c>
      <c r="S549">
        <v>44.4</v>
      </c>
      <c r="T549">
        <v>55.6</v>
      </c>
      <c r="U549">
        <v>60.9</v>
      </c>
      <c r="V549">
        <v>51.3</v>
      </c>
      <c r="W549">
        <v>48.7</v>
      </c>
      <c r="X549" t="str">
        <f>VLOOKUP(E549,'Transform table'!A:B,2,0)</f>
        <v>Landskrona</v>
      </c>
      <c r="Y549" t="str">
        <f>VLOOKUP(F549,'Transform table'!A:B,2,0)</f>
        <v>Norrkoping</v>
      </c>
      <c r="Z549" t="str">
        <f t="shared" si="8"/>
        <v>28/07/2026LandskronaNorrkoping</v>
      </c>
      <c r="AA549" t="str">
        <f>VLOOKUP($Z549,'oddspedia-matches'!$A:$AD,AA$2,0)</f>
        <v>0 - 1</v>
      </c>
      <c r="AB549" t="str">
        <f>VLOOKUP($Z549,'oddspedia-matches'!$A:$AD,AB$2,0)</f>
        <v>Red</v>
      </c>
      <c r="AC549" t="str">
        <f>VLOOKUP($Z549,'oddspedia-matches'!$A:$AD,AC$2,0)</f>
        <v>Red</v>
      </c>
      <c r="AD549" t="str">
        <f>VLOOKUP($Z549,'oddspedia-matches'!$A:$AD,AD$2,0)</f>
        <v>Green</v>
      </c>
      <c r="AE549" t="str">
        <f>VLOOKUP($Z549,'oddspedia-matches'!$A:$AD,AE$2,0)</f>
        <v>Red</v>
      </c>
      <c r="AF549" t="str">
        <f>VLOOKUP($Z549,'oddspedia-matches'!$A:$AD,AF$2,0)</f>
        <v>Green</v>
      </c>
      <c r="AG549" t="str">
        <f>VLOOKUP($Z549,'oddspedia-matches'!$A:$AD,AG$2,0)</f>
        <v>Green</v>
      </c>
      <c r="AH549" t="str">
        <f>VLOOKUP($Z549,'oddspedia-matches'!$A:$AD,AH$2,0)</f>
        <v>Red</v>
      </c>
      <c r="AI549" t="str">
        <f>VLOOKUP($Z549,'oddspedia-matches'!$A:$AD,AI$2,0)</f>
        <v>Red</v>
      </c>
      <c r="AJ549" t="str">
        <f>VLOOKUP($Z549,'oddspedia-matches'!$A:$AD,AJ$2,0)</f>
        <v>Green</v>
      </c>
      <c r="AK549" t="str">
        <f>VLOOKUP($Z549,'oddspedia-matches'!$A:$AD,AK$2,0)</f>
        <v>Green</v>
      </c>
      <c r="AL549" t="str">
        <f>VLOOKUP($Z549,'oddspedia-matches'!$A:$AD,AL$2,0)</f>
        <v>Red</v>
      </c>
      <c r="AM549" t="str">
        <f>VLOOKUP($Z549,'oddspedia-matches'!$A:$AD,AM$2,0)</f>
        <v>Red</v>
      </c>
      <c r="AN549" t="str">
        <f>VLOOKUP($Z549,'oddspedia-matches'!$A:$AD,AN$2,0)</f>
        <v>Green</v>
      </c>
      <c r="AO549" t="str">
        <f>VLOOKUP($Z549,'oddspedia-matches'!$A:$AD,AO$2,0)</f>
        <v>Green</v>
      </c>
      <c r="AP549" t="str">
        <f>VLOOKUP($Z549,'oddspedia-matches'!$A:$AD,AP$2,0)</f>
        <v>Red</v>
      </c>
      <c r="AQ549" t="str">
        <f>VLOOKUP($Z549,'oddspedia-matches'!$A:$AD,AQ$2,0)</f>
        <v>Green</v>
      </c>
    </row>
    <row r="550" spans="2:43" x14ac:dyDescent="0.25">
      <c r="B550" t="s">
        <v>479</v>
      </c>
      <c r="C550" t="s">
        <v>2215</v>
      </c>
      <c r="D550" s="25">
        <v>0.66666666666666663</v>
      </c>
      <c r="E550" t="s">
        <v>160</v>
      </c>
      <c r="F550" t="s">
        <v>751</v>
      </c>
      <c r="H550">
        <v>29.9</v>
      </c>
      <c r="I550">
        <v>34.200000000000003</v>
      </c>
      <c r="J550">
        <v>35.9</v>
      </c>
      <c r="K550">
        <v>64.099999999999994</v>
      </c>
      <c r="L550">
        <v>70.099999999999994</v>
      </c>
      <c r="M550">
        <v>65.8</v>
      </c>
      <c r="N550">
        <v>19.399999999999999</v>
      </c>
      <c r="O550">
        <v>54.6</v>
      </c>
      <c r="P550">
        <v>26.1</v>
      </c>
      <c r="Q550">
        <v>53.2</v>
      </c>
      <c r="R550">
        <v>59.4</v>
      </c>
      <c r="S550">
        <v>31</v>
      </c>
      <c r="T550">
        <v>69</v>
      </c>
      <c r="U550">
        <v>73.400000000000006</v>
      </c>
      <c r="V550">
        <v>40.1</v>
      </c>
      <c r="W550">
        <v>59.9</v>
      </c>
      <c r="X550" t="str">
        <f>VLOOKUP(E550,'Transform table'!A:B,2,0)</f>
        <v>Rubio Nu</v>
      </c>
      <c r="Y550" t="str">
        <f>VLOOKUP(F550,'Transform table'!A:B,2,0)</f>
        <v>Club Sportivo Ameliano</v>
      </c>
      <c r="Z550" t="str">
        <f t="shared" si="8"/>
        <v>28/07/2026Rubio NuClub Sportivo Ameliano</v>
      </c>
      <c r="AA550" t="str">
        <f>VLOOKUP($Z550,'oddspedia-matches'!$A:$AD,AA$2,0)</f>
        <v>1 - 1</v>
      </c>
      <c r="AB550" t="str">
        <f>VLOOKUP($Z550,'oddspedia-matches'!$A:$AD,AB$2,0)</f>
        <v>Red</v>
      </c>
      <c r="AC550" t="str">
        <f>VLOOKUP($Z550,'oddspedia-matches'!$A:$AD,AC$2,0)</f>
        <v>Green</v>
      </c>
      <c r="AD550" t="str">
        <f>VLOOKUP($Z550,'oddspedia-matches'!$A:$AD,AD$2,0)</f>
        <v>Red</v>
      </c>
      <c r="AE550" t="str">
        <f>VLOOKUP($Z550,'oddspedia-matches'!$A:$AD,AE$2,0)</f>
        <v>Green</v>
      </c>
      <c r="AF550" t="str">
        <f>VLOOKUP($Z550,'oddspedia-matches'!$A:$AD,AF$2,0)</f>
        <v>Green</v>
      </c>
      <c r="AG550" t="str">
        <f>VLOOKUP($Z550,'oddspedia-matches'!$A:$AD,AG$2,0)</f>
        <v>Red</v>
      </c>
      <c r="AH550" t="str">
        <f>VLOOKUP($Z550,'oddspedia-matches'!$A:$AD,AH$2,0)</f>
        <v>Green</v>
      </c>
      <c r="AI550" t="str">
        <f>VLOOKUP($Z550,'oddspedia-matches'!$A:$AD,AI$2,0)</f>
        <v>Red</v>
      </c>
      <c r="AJ550" t="str">
        <f>VLOOKUP($Z550,'oddspedia-matches'!$A:$AD,AJ$2,0)</f>
        <v>Red</v>
      </c>
      <c r="AK550" t="str">
        <f>VLOOKUP($Z550,'oddspedia-matches'!$A:$AD,AK$2,0)</f>
        <v>Green</v>
      </c>
      <c r="AL550" t="str">
        <f>VLOOKUP($Z550,'oddspedia-matches'!$A:$AD,AL$2,0)</f>
        <v>Green</v>
      </c>
      <c r="AM550" t="str">
        <f>VLOOKUP($Z550,'oddspedia-matches'!$A:$AD,AM$2,0)</f>
        <v>Red</v>
      </c>
      <c r="AN550" t="str">
        <f>VLOOKUP($Z550,'oddspedia-matches'!$A:$AD,AN$2,0)</f>
        <v>Green</v>
      </c>
      <c r="AO550" t="str">
        <f>VLOOKUP($Z550,'oddspedia-matches'!$A:$AD,AO$2,0)</f>
        <v>Green</v>
      </c>
      <c r="AP550" t="str">
        <f>VLOOKUP($Z550,'oddspedia-matches'!$A:$AD,AP$2,0)</f>
        <v>Green</v>
      </c>
      <c r="AQ550" t="str">
        <f>VLOOKUP($Z550,'oddspedia-matches'!$A:$AD,AQ$2,0)</f>
        <v>Red</v>
      </c>
    </row>
    <row r="551" spans="2:43" x14ac:dyDescent="0.25">
      <c r="B551" t="s">
        <v>469</v>
      </c>
      <c r="C551" t="s">
        <v>2215</v>
      </c>
      <c r="D551" s="25">
        <v>0.67708333333333337</v>
      </c>
      <c r="E551" t="s">
        <v>2221</v>
      </c>
      <c r="F551" t="s">
        <v>161</v>
      </c>
      <c r="H551">
        <v>30.6</v>
      </c>
      <c r="I551">
        <v>26.3</v>
      </c>
      <c r="J551">
        <v>43.1</v>
      </c>
      <c r="K551">
        <v>56.9</v>
      </c>
      <c r="L551">
        <v>69.400000000000006</v>
      </c>
      <c r="M551">
        <v>73.7</v>
      </c>
      <c r="N551">
        <v>25.4</v>
      </c>
      <c r="O551">
        <v>38.6</v>
      </c>
      <c r="P551">
        <v>36</v>
      </c>
      <c r="Q551">
        <v>77.3</v>
      </c>
      <c r="R551">
        <v>85.6</v>
      </c>
      <c r="S551">
        <v>64.8</v>
      </c>
      <c r="T551">
        <v>35.200000000000003</v>
      </c>
      <c r="U551">
        <v>40.799999999999997</v>
      </c>
      <c r="V551">
        <v>66.7</v>
      </c>
      <c r="W551">
        <v>33.299999999999997</v>
      </c>
      <c r="X551" t="str">
        <f>VLOOKUP(E551,'Transform table'!A:B,2,0)</f>
        <v>Aegir Thorlakshofn</v>
      </c>
      <c r="Y551" t="str">
        <f>VLOOKUP(F551,'Transform table'!A:B,2,0)</f>
        <v>UMF Njardvik</v>
      </c>
      <c r="Z551" t="str">
        <f t="shared" si="8"/>
        <v>28/07/2026Aegir ThorlakshofnUMF Njardvik</v>
      </c>
      <c r="AA551" t="str">
        <f>VLOOKUP($Z551,'oddspedia-matches'!$A:$AD,AA$2,0)</f>
        <v>0 - 1</v>
      </c>
      <c r="AB551" t="str">
        <f>VLOOKUP($Z551,'oddspedia-matches'!$A:$AD,AB$2,0)</f>
        <v>Red</v>
      </c>
      <c r="AC551" t="str">
        <f>VLOOKUP($Z551,'oddspedia-matches'!$A:$AD,AC$2,0)</f>
        <v>Red</v>
      </c>
      <c r="AD551" t="str">
        <f>VLOOKUP($Z551,'oddspedia-matches'!$A:$AD,AD$2,0)</f>
        <v>Green</v>
      </c>
      <c r="AE551" t="str">
        <f>VLOOKUP($Z551,'oddspedia-matches'!$A:$AD,AE$2,0)</f>
        <v>Red</v>
      </c>
      <c r="AF551" t="str">
        <f>VLOOKUP($Z551,'oddspedia-matches'!$A:$AD,AF$2,0)</f>
        <v>Green</v>
      </c>
      <c r="AG551" t="str">
        <f>VLOOKUP($Z551,'oddspedia-matches'!$A:$AD,AG$2,0)</f>
        <v>Green</v>
      </c>
      <c r="AH551" t="str">
        <f>VLOOKUP($Z551,'oddspedia-matches'!$A:$AD,AH$2,0)</f>
        <v>Red</v>
      </c>
      <c r="AI551" t="str">
        <f>VLOOKUP($Z551,'oddspedia-matches'!$A:$AD,AI$2,0)</f>
        <v>Red</v>
      </c>
      <c r="AJ551" t="str">
        <f>VLOOKUP($Z551,'oddspedia-matches'!$A:$AD,AJ$2,0)</f>
        <v>Green</v>
      </c>
      <c r="AK551" t="str">
        <f>VLOOKUP($Z551,'oddspedia-matches'!$A:$AD,AK$2,0)</f>
        <v>Green</v>
      </c>
      <c r="AL551" t="str">
        <f>VLOOKUP($Z551,'oddspedia-matches'!$A:$AD,AL$2,0)</f>
        <v>Red</v>
      </c>
      <c r="AM551" t="str">
        <f>VLOOKUP($Z551,'oddspedia-matches'!$A:$AD,AM$2,0)</f>
        <v>Red</v>
      </c>
      <c r="AN551" t="str">
        <f>VLOOKUP($Z551,'oddspedia-matches'!$A:$AD,AN$2,0)</f>
        <v>Green</v>
      </c>
      <c r="AO551" t="str">
        <f>VLOOKUP($Z551,'oddspedia-matches'!$A:$AD,AO$2,0)</f>
        <v>Green</v>
      </c>
      <c r="AP551" t="str">
        <f>VLOOKUP($Z551,'oddspedia-matches'!$A:$AD,AP$2,0)</f>
        <v>Red</v>
      </c>
      <c r="AQ551" t="str">
        <f>VLOOKUP($Z551,'oddspedia-matches'!$A:$AD,AQ$2,0)</f>
        <v>Green</v>
      </c>
    </row>
    <row r="552" spans="2:43" x14ac:dyDescent="0.25">
      <c r="B552" t="s">
        <v>479</v>
      </c>
      <c r="C552" t="s">
        <v>2215</v>
      </c>
      <c r="D552" s="25">
        <v>0.77083333333333337</v>
      </c>
      <c r="E552" t="s">
        <v>159</v>
      </c>
      <c r="F552" t="s">
        <v>175</v>
      </c>
      <c r="H552">
        <v>28.1</v>
      </c>
      <c r="I552">
        <v>31.3</v>
      </c>
      <c r="J552">
        <v>40.700000000000003</v>
      </c>
      <c r="K552">
        <v>59.3</v>
      </c>
      <c r="L552">
        <v>71.900000000000006</v>
      </c>
      <c r="M552">
        <v>68.7</v>
      </c>
      <c r="N552">
        <v>20.9</v>
      </c>
      <c r="O552">
        <v>50.2</v>
      </c>
      <c r="P552">
        <v>28.9</v>
      </c>
      <c r="Q552">
        <v>59.6</v>
      </c>
      <c r="R552">
        <v>68.2</v>
      </c>
      <c r="S552">
        <v>40.4</v>
      </c>
      <c r="T552">
        <v>59.6</v>
      </c>
      <c r="U552">
        <v>64.900000000000006</v>
      </c>
      <c r="V552">
        <v>47.5</v>
      </c>
      <c r="W552">
        <v>52.5</v>
      </c>
      <c r="X552" t="str">
        <f>VLOOKUP(E552,'Transform table'!A:B,2,0)</f>
        <v>CS 2 de Mayo</v>
      </c>
      <c r="Y552" t="str">
        <f>VLOOKUP(F552,'Transform table'!A:B,2,0)</f>
        <v>Cerro Porteno</v>
      </c>
      <c r="Z552" t="str">
        <f t="shared" si="8"/>
        <v>28/07/2026CS 2 de MayoCerro Porteno</v>
      </c>
      <c r="AA552" t="str">
        <f>VLOOKUP($Z552,'oddspedia-matches'!$A:$AD,AA$2,0)</f>
        <v>2 - 1</v>
      </c>
      <c r="AB552" t="str">
        <f>VLOOKUP($Z552,'oddspedia-matches'!$A:$AD,AB$2,0)</f>
        <v>Green</v>
      </c>
      <c r="AC552" t="str">
        <f>VLOOKUP($Z552,'oddspedia-matches'!$A:$AD,AC$2,0)</f>
        <v>Red</v>
      </c>
      <c r="AD552" t="str">
        <f>VLOOKUP($Z552,'oddspedia-matches'!$A:$AD,AD$2,0)</f>
        <v>Red</v>
      </c>
      <c r="AE552" t="str">
        <f>VLOOKUP($Z552,'oddspedia-matches'!$A:$AD,AE$2,0)</f>
        <v>Green</v>
      </c>
      <c r="AF552" t="str">
        <f>VLOOKUP($Z552,'oddspedia-matches'!$A:$AD,AF$2,0)</f>
        <v>Red</v>
      </c>
      <c r="AG552" t="str">
        <f>VLOOKUP($Z552,'oddspedia-matches'!$A:$AD,AG$2,0)</f>
        <v>Green</v>
      </c>
      <c r="AH552" t="str">
        <f>VLOOKUP($Z552,'oddspedia-matches'!$A:$AD,AH$2,0)</f>
        <v>Green</v>
      </c>
      <c r="AI552" t="str">
        <f>VLOOKUP($Z552,'oddspedia-matches'!$A:$AD,AI$2,0)</f>
        <v>Red</v>
      </c>
      <c r="AJ552" t="str">
        <f>VLOOKUP($Z552,'oddspedia-matches'!$A:$AD,AJ$2,0)</f>
        <v>Red</v>
      </c>
      <c r="AK552" t="str">
        <f>VLOOKUP($Z552,'oddspedia-matches'!$A:$AD,AK$2,0)</f>
        <v>Green</v>
      </c>
      <c r="AL552" t="str">
        <f>VLOOKUP($Z552,'oddspedia-matches'!$A:$AD,AL$2,0)</f>
        <v>Green</v>
      </c>
      <c r="AM552" t="str">
        <f>VLOOKUP($Z552,'oddspedia-matches'!$A:$AD,AM$2,0)</f>
        <v>Green</v>
      </c>
      <c r="AN552" t="str">
        <f>VLOOKUP($Z552,'oddspedia-matches'!$A:$AD,AN$2,0)</f>
        <v>Red</v>
      </c>
      <c r="AO552" t="str">
        <f>VLOOKUP($Z552,'oddspedia-matches'!$A:$AD,AO$2,0)</f>
        <v>Green</v>
      </c>
      <c r="AP552" t="str">
        <f>VLOOKUP($Z552,'oddspedia-matches'!$A:$AD,AP$2,0)</f>
        <v>Green</v>
      </c>
      <c r="AQ552" t="str">
        <f>VLOOKUP($Z552,'oddspedia-matches'!$A:$AD,AQ$2,0)</f>
        <v>Red</v>
      </c>
    </row>
    <row r="553" spans="2:43" x14ac:dyDescent="0.25">
      <c r="B553" t="s">
        <v>470</v>
      </c>
      <c r="C553" t="s">
        <v>2215</v>
      </c>
      <c r="D553" s="25">
        <v>0.79166666666666663</v>
      </c>
      <c r="E553" t="s">
        <v>198</v>
      </c>
      <c r="F553" t="s">
        <v>106</v>
      </c>
      <c r="H553">
        <v>46.4</v>
      </c>
      <c r="I553">
        <v>30.6</v>
      </c>
      <c r="J553">
        <v>23</v>
      </c>
      <c r="K553">
        <v>77</v>
      </c>
      <c r="L553">
        <v>53.6</v>
      </c>
      <c r="M553">
        <v>69.400000000000006</v>
      </c>
      <c r="N553">
        <v>24.8</v>
      </c>
      <c r="O553">
        <v>49.8</v>
      </c>
      <c r="P553">
        <v>25.3</v>
      </c>
      <c r="Q553">
        <v>60.2</v>
      </c>
      <c r="R553">
        <v>65.2</v>
      </c>
      <c r="S553">
        <v>37.1</v>
      </c>
      <c r="T553">
        <v>62.9</v>
      </c>
      <c r="U553">
        <v>68.5</v>
      </c>
      <c r="V553">
        <v>43.4</v>
      </c>
      <c r="W553">
        <v>56.6</v>
      </c>
      <c r="X553" t="str">
        <f>VLOOKUP(E553,'Transform table'!A:B,2,0)</f>
        <v>Banfield</v>
      </c>
      <c r="Y553" t="str">
        <f>VLOOKUP(F553,'Transform table'!A:B,2,0)</f>
        <v>Sarmiento</v>
      </c>
      <c r="Z553" t="str">
        <f t="shared" si="8"/>
        <v>28/07/2026BanfieldSarmiento</v>
      </c>
      <c r="AA553" t="str">
        <f>VLOOKUP($Z553,'oddspedia-matches'!$A:$AD,AA$2,0)</f>
        <v>3 - 2</v>
      </c>
      <c r="AB553" t="str">
        <f>VLOOKUP($Z553,'oddspedia-matches'!$A:$AD,AB$2,0)</f>
        <v>Green</v>
      </c>
      <c r="AC553" t="str">
        <f>VLOOKUP($Z553,'oddspedia-matches'!$A:$AD,AC$2,0)</f>
        <v>Red</v>
      </c>
      <c r="AD553" t="str">
        <f>VLOOKUP($Z553,'oddspedia-matches'!$A:$AD,AD$2,0)</f>
        <v>Red</v>
      </c>
      <c r="AE553" t="str">
        <f>VLOOKUP($Z553,'oddspedia-matches'!$A:$AD,AE$2,0)</f>
        <v>Green</v>
      </c>
      <c r="AF553" t="str">
        <f>VLOOKUP($Z553,'oddspedia-matches'!$A:$AD,AF$2,0)</f>
        <v>Red</v>
      </c>
      <c r="AG553" t="str">
        <f>VLOOKUP($Z553,'oddspedia-matches'!$A:$AD,AG$2,0)</f>
        <v>Green</v>
      </c>
      <c r="AH553" t="str">
        <f>VLOOKUP($Z553,'oddspedia-matches'!$A:$AD,AH$2,0)</f>
        <v>Red</v>
      </c>
      <c r="AI553" t="str">
        <f>VLOOKUP($Z553,'oddspedia-matches'!$A:$AD,AI$2,0)</f>
        <v>Green</v>
      </c>
      <c r="AJ553" t="str">
        <f>VLOOKUP($Z553,'oddspedia-matches'!$A:$AD,AJ$2,0)</f>
        <v>Red</v>
      </c>
      <c r="AK553" t="str">
        <f>VLOOKUP($Z553,'oddspedia-matches'!$A:$AD,AK$2,0)</f>
        <v>Red</v>
      </c>
      <c r="AL553" t="str">
        <f>VLOOKUP($Z553,'oddspedia-matches'!$A:$AD,AL$2,0)</f>
        <v>Green</v>
      </c>
      <c r="AM553" t="str">
        <f>VLOOKUP($Z553,'oddspedia-matches'!$A:$AD,AM$2,0)</f>
        <v>Green</v>
      </c>
      <c r="AN553" t="str">
        <f>VLOOKUP($Z553,'oddspedia-matches'!$A:$AD,AN$2,0)</f>
        <v>Red</v>
      </c>
      <c r="AO553" t="str">
        <f>VLOOKUP($Z553,'oddspedia-matches'!$A:$AD,AO$2,0)</f>
        <v>Red</v>
      </c>
      <c r="AP553" t="str">
        <f>VLOOKUP($Z553,'oddspedia-matches'!$A:$AD,AP$2,0)</f>
        <v>Green</v>
      </c>
      <c r="AQ553" t="str">
        <f>VLOOKUP($Z553,'oddspedia-matches'!$A:$AD,AQ$2,0)</f>
        <v>Red</v>
      </c>
    </row>
    <row r="554" spans="2:43" x14ac:dyDescent="0.25">
      <c r="B554" t="s">
        <v>470</v>
      </c>
      <c r="C554" t="s">
        <v>2215</v>
      </c>
      <c r="D554" s="25">
        <v>0.79166666666666663</v>
      </c>
      <c r="E554" t="s">
        <v>783</v>
      </c>
      <c r="F554" t="s">
        <v>165</v>
      </c>
      <c r="H554">
        <v>44.6</v>
      </c>
      <c r="I554">
        <v>32</v>
      </c>
      <c r="J554">
        <v>23.3</v>
      </c>
      <c r="K554">
        <v>76.7</v>
      </c>
      <c r="L554">
        <v>55.4</v>
      </c>
      <c r="M554">
        <v>68</v>
      </c>
      <c r="N554">
        <v>27.8</v>
      </c>
      <c r="O554">
        <v>50.1</v>
      </c>
      <c r="P554">
        <v>22.1</v>
      </c>
      <c r="Q554">
        <v>59.5</v>
      </c>
      <c r="R554">
        <v>61.2</v>
      </c>
      <c r="S554">
        <v>32.9</v>
      </c>
      <c r="T554">
        <v>67.099999999999994</v>
      </c>
      <c r="U554">
        <v>72.3</v>
      </c>
      <c r="V554">
        <v>40.1</v>
      </c>
      <c r="W554">
        <v>59.9</v>
      </c>
      <c r="X554" t="str">
        <f>VLOOKUP(E554,'Transform table'!A:B,2,0)</f>
        <v>San Lorenzo</v>
      </c>
      <c r="Y554" t="str">
        <f>VLOOKUP(F554,'Transform table'!A:B,2,0)</f>
        <v>Gimnasia Mendoza</v>
      </c>
      <c r="Z554" t="str">
        <f t="shared" si="8"/>
        <v>28/07/2026San LorenzoGimnasia Mendoza</v>
      </c>
      <c r="AA554" t="str">
        <f>VLOOKUP($Z554,'oddspedia-matches'!$A:$AD,AA$2,0)</f>
        <v>1 - 0</v>
      </c>
      <c r="AB554" t="str">
        <f>VLOOKUP($Z554,'oddspedia-matches'!$A:$AD,AB$2,0)</f>
        <v>Green</v>
      </c>
      <c r="AC554" t="str">
        <f>VLOOKUP($Z554,'oddspedia-matches'!$A:$AD,AC$2,0)</f>
        <v>Red</v>
      </c>
      <c r="AD554" t="str">
        <f>VLOOKUP($Z554,'oddspedia-matches'!$A:$AD,AD$2,0)</f>
        <v>Red</v>
      </c>
      <c r="AE554" t="str">
        <f>VLOOKUP($Z554,'oddspedia-matches'!$A:$AD,AE$2,0)</f>
        <v>Green</v>
      </c>
      <c r="AF554" t="str">
        <f>VLOOKUP($Z554,'oddspedia-matches'!$A:$AD,AF$2,0)</f>
        <v>Red</v>
      </c>
      <c r="AG554" t="str">
        <f>VLOOKUP($Z554,'oddspedia-matches'!$A:$AD,AG$2,0)</f>
        <v>Green</v>
      </c>
      <c r="AH554" t="str">
        <f>VLOOKUP($Z554,'oddspedia-matches'!$A:$AD,AH$2,0)</f>
        <v>Red</v>
      </c>
      <c r="AI554" t="str">
        <f>VLOOKUP($Z554,'oddspedia-matches'!$A:$AD,AI$2,0)</f>
        <v>Green</v>
      </c>
      <c r="AJ554" t="str">
        <f>VLOOKUP($Z554,'oddspedia-matches'!$A:$AD,AJ$2,0)</f>
        <v>Red</v>
      </c>
      <c r="AK554" t="str">
        <f>VLOOKUP($Z554,'oddspedia-matches'!$A:$AD,AK$2,0)</f>
        <v>Red</v>
      </c>
      <c r="AL554" t="str">
        <f>VLOOKUP($Z554,'oddspedia-matches'!$A:$AD,AL$2,0)</f>
        <v>Red</v>
      </c>
      <c r="AM554" t="str">
        <f>VLOOKUP($Z554,'oddspedia-matches'!$A:$AD,AM$2,0)</f>
        <v>Red</v>
      </c>
      <c r="AN554" t="str">
        <f>VLOOKUP($Z554,'oddspedia-matches'!$A:$AD,AN$2,0)</f>
        <v>Green</v>
      </c>
      <c r="AO554" t="str">
        <f>VLOOKUP($Z554,'oddspedia-matches'!$A:$AD,AO$2,0)</f>
        <v>Green</v>
      </c>
      <c r="AP554" t="str">
        <f>VLOOKUP($Z554,'oddspedia-matches'!$A:$AD,AP$2,0)</f>
        <v>Red</v>
      </c>
      <c r="AQ554" t="str">
        <f>VLOOKUP($Z554,'oddspedia-matches'!$A:$AD,AQ$2,0)</f>
        <v>Green</v>
      </c>
    </row>
    <row r="555" spans="2:43" x14ac:dyDescent="0.25">
      <c r="B555" t="s">
        <v>455</v>
      </c>
      <c r="C555" t="s">
        <v>2215</v>
      </c>
      <c r="D555" s="25">
        <v>0.8125</v>
      </c>
      <c r="E555" t="s">
        <v>119</v>
      </c>
      <c r="F555" t="s">
        <v>232</v>
      </c>
      <c r="H555">
        <v>50.5</v>
      </c>
      <c r="I555">
        <v>30.1</v>
      </c>
      <c r="J555">
        <v>19.5</v>
      </c>
      <c r="K555">
        <v>80.5</v>
      </c>
      <c r="L555">
        <v>49.5</v>
      </c>
      <c r="M555">
        <v>69.900000000000006</v>
      </c>
      <c r="N555">
        <v>35.799999999999997</v>
      </c>
      <c r="O555">
        <v>49.1</v>
      </c>
      <c r="P555">
        <v>15.1</v>
      </c>
      <c r="Q555">
        <v>59.4</v>
      </c>
      <c r="R555">
        <v>63.6</v>
      </c>
      <c r="S555">
        <v>35.4</v>
      </c>
      <c r="T555">
        <v>64.599999999999994</v>
      </c>
      <c r="U555">
        <v>70.599999999999994</v>
      </c>
      <c r="V555">
        <v>40.4</v>
      </c>
      <c r="W555">
        <v>59.6</v>
      </c>
      <c r="X555" t="str">
        <f>VLOOKUP(E555,'Transform table'!A:B,2,0)</f>
        <v>EC Juventude</v>
      </c>
      <c r="Y555" t="str">
        <f>VLOOKUP(F555,'Transform table'!A:B,2,0)</f>
        <v>Avai</v>
      </c>
      <c r="Z555" t="str">
        <f t="shared" si="8"/>
        <v>28/07/2026EC JuventudeAvai</v>
      </c>
      <c r="AA555" t="str">
        <f>VLOOKUP($Z555,'oddspedia-matches'!$A:$AD,AA$2,0)</f>
        <v>1 - 0</v>
      </c>
      <c r="AB555" t="str">
        <f>VLOOKUP($Z555,'oddspedia-matches'!$A:$AD,AB$2,0)</f>
        <v>Green</v>
      </c>
      <c r="AC555" t="str">
        <f>VLOOKUP($Z555,'oddspedia-matches'!$A:$AD,AC$2,0)</f>
        <v>Red</v>
      </c>
      <c r="AD555" t="str">
        <f>VLOOKUP($Z555,'oddspedia-matches'!$A:$AD,AD$2,0)</f>
        <v>Red</v>
      </c>
      <c r="AE555" t="str">
        <f>VLOOKUP($Z555,'oddspedia-matches'!$A:$AD,AE$2,0)</f>
        <v>Green</v>
      </c>
      <c r="AF555" t="str">
        <f>VLOOKUP($Z555,'oddspedia-matches'!$A:$AD,AF$2,0)</f>
        <v>Red</v>
      </c>
      <c r="AG555" t="str">
        <f>VLOOKUP($Z555,'oddspedia-matches'!$A:$AD,AG$2,0)</f>
        <v>Green</v>
      </c>
      <c r="AH555" t="str">
        <f>VLOOKUP($Z555,'oddspedia-matches'!$A:$AD,AH$2,0)</f>
        <v>Red</v>
      </c>
      <c r="AI555" t="str">
        <f>VLOOKUP($Z555,'oddspedia-matches'!$A:$AD,AI$2,0)</f>
        <v>Green</v>
      </c>
      <c r="AJ555" t="str">
        <f>VLOOKUP($Z555,'oddspedia-matches'!$A:$AD,AJ$2,0)</f>
        <v>Red</v>
      </c>
      <c r="AK555" t="str">
        <f>VLOOKUP($Z555,'oddspedia-matches'!$A:$AD,AK$2,0)</f>
        <v>Red</v>
      </c>
      <c r="AL555" t="str">
        <f>VLOOKUP($Z555,'oddspedia-matches'!$A:$AD,AL$2,0)</f>
        <v>Red</v>
      </c>
      <c r="AM555" t="str">
        <f>VLOOKUP($Z555,'oddspedia-matches'!$A:$AD,AM$2,0)</f>
        <v>Red</v>
      </c>
      <c r="AN555" t="str">
        <f>VLOOKUP($Z555,'oddspedia-matches'!$A:$AD,AN$2,0)</f>
        <v>Green</v>
      </c>
      <c r="AO555" t="str">
        <f>VLOOKUP($Z555,'oddspedia-matches'!$A:$AD,AO$2,0)</f>
        <v>Green</v>
      </c>
      <c r="AP555" t="str">
        <f>VLOOKUP($Z555,'oddspedia-matches'!$A:$AD,AP$2,0)</f>
        <v>Red</v>
      </c>
      <c r="AQ555" t="str">
        <f>VLOOKUP($Z555,'oddspedia-matches'!$A:$AD,AQ$2,0)</f>
        <v>Green</v>
      </c>
    </row>
    <row r="556" spans="2:43" x14ac:dyDescent="0.25">
      <c r="B556" t="s">
        <v>455</v>
      </c>
      <c r="C556" t="s">
        <v>2215</v>
      </c>
      <c r="D556" s="25">
        <v>0.8125</v>
      </c>
      <c r="E556" t="s">
        <v>44</v>
      </c>
      <c r="F556" t="s">
        <v>112</v>
      </c>
      <c r="H556">
        <v>25.5</v>
      </c>
      <c r="I556">
        <v>31.6</v>
      </c>
      <c r="J556">
        <v>42.9</v>
      </c>
      <c r="K556">
        <v>57.1</v>
      </c>
      <c r="L556">
        <v>74.5</v>
      </c>
      <c r="M556">
        <v>68.400000000000006</v>
      </c>
      <c r="N556">
        <v>21.7</v>
      </c>
      <c r="O556">
        <v>46.7</v>
      </c>
      <c r="P556">
        <v>31.6</v>
      </c>
      <c r="Q556">
        <v>64.7</v>
      </c>
      <c r="R556">
        <v>66.599999999999994</v>
      </c>
      <c r="S556">
        <v>38.5</v>
      </c>
      <c r="T556">
        <v>61.5</v>
      </c>
      <c r="U556">
        <v>66.8</v>
      </c>
      <c r="V556">
        <v>45.5</v>
      </c>
      <c r="W556">
        <v>54.5</v>
      </c>
      <c r="X556" t="str">
        <f>VLOOKUP(E556,'Transform table'!A:B,2,0)</f>
        <v>Ponte Preta</v>
      </c>
      <c r="Y556" t="str">
        <f>VLOOKUP(F556,'Transform table'!A:B,2,0)</f>
        <v>Athletic Club MG</v>
      </c>
      <c r="Z556" t="str">
        <f t="shared" si="8"/>
        <v>28/07/2026Ponte PretaAthletic Club MG</v>
      </c>
      <c r="AA556" t="str">
        <f>VLOOKUP($Z556,'oddspedia-matches'!$A:$AD,AA$2,0)</f>
        <v>1 - 1</v>
      </c>
      <c r="AB556" t="str">
        <f>VLOOKUP($Z556,'oddspedia-matches'!$A:$AD,AB$2,0)</f>
        <v>Red</v>
      </c>
      <c r="AC556" t="str">
        <f>VLOOKUP($Z556,'oddspedia-matches'!$A:$AD,AC$2,0)</f>
        <v>Green</v>
      </c>
      <c r="AD556" t="str">
        <f>VLOOKUP($Z556,'oddspedia-matches'!$A:$AD,AD$2,0)</f>
        <v>Red</v>
      </c>
      <c r="AE556" t="str">
        <f>VLOOKUP($Z556,'oddspedia-matches'!$A:$AD,AE$2,0)</f>
        <v>Green</v>
      </c>
      <c r="AF556" t="str">
        <f>VLOOKUP($Z556,'oddspedia-matches'!$A:$AD,AF$2,0)</f>
        <v>Green</v>
      </c>
      <c r="AG556" t="str">
        <f>VLOOKUP($Z556,'oddspedia-matches'!$A:$AD,AG$2,0)</f>
        <v>Red</v>
      </c>
      <c r="AH556" t="str">
        <f>VLOOKUP($Z556,'oddspedia-matches'!$A:$AD,AH$2,0)</f>
        <v>Green</v>
      </c>
      <c r="AI556" t="str">
        <f>VLOOKUP($Z556,'oddspedia-matches'!$A:$AD,AI$2,0)</f>
        <v>Red</v>
      </c>
      <c r="AJ556" t="str">
        <f>VLOOKUP($Z556,'oddspedia-matches'!$A:$AD,AJ$2,0)</f>
        <v>Red</v>
      </c>
      <c r="AK556" t="str">
        <f>VLOOKUP($Z556,'oddspedia-matches'!$A:$AD,AK$2,0)</f>
        <v>Green</v>
      </c>
      <c r="AL556" t="str">
        <f>VLOOKUP($Z556,'oddspedia-matches'!$A:$AD,AL$2,0)</f>
        <v>Green</v>
      </c>
      <c r="AM556" t="str">
        <f>VLOOKUP($Z556,'oddspedia-matches'!$A:$AD,AM$2,0)</f>
        <v>Red</v>
      </c>
      <c r="AN556" t="str">
        <f>VLOOKUP($Z556,'oddspedia-matches'!$A:$AD,AN$2,0)</f>
        <v>Green</v>
      </c>
      <c r="AO556" t="str">
        <f>VLOOKUP($Z556,'oddspedia-matches'!$A:$AD,AO$2,0)</f>
        <v>Green</v>
      </c>
      <c r="AP556" t="str">
        <f>VLOOKUP($Z556,'oddspedia-matches'!$A:$AD,AP$2,0)</f>
        <v>Green</v>
      </c>
      <c r="AQ556" t="str">
        <f>VLOOKUP($Z556,'oddspedia-matches'!$A:$AD,AQ$2,0)</f>
        <v>Red</v>
      </c>
    </row>
    <row r="557" spans="2:43" x14ac:dyDescent="0.25">
      <c r="B557" t="s">
        <v>470</v>
      </c>
      <c r="C557" t="s">
        <v>2215</v>
      </c>
      <c r="D557" s="25">
        <v>0.88541666666666663</v>
      </c>
      <c r="E557" t="s">
        <v>107</v>
      </c>
      <c r="F557" t="s">
        <v>645</v>
      </c>
      <c r="H557">
        <v>61.2</v>
      </c>
      <c r="I557">
        <v>27.2</v>
      </c>
      <c r="J557">
        <v>11.6</v>
      </c>
      <c r="K557">
        <v>88.4</v>
      </c>
      <c r="L557">
        <v>38.799999999999997</v>
      </c>
      <c r="M557">
        <v>72.8</v>
      </c>
      <c r="N557">
        <v>35</v>
      </c>
      <c r="O557">
        <v>50.1</v>
      </c>
      <c r="P557">
        <v>14.8</v>
      </c>
      <c r="Q557">
        <v>58</v>
      </c>
      <c r="R557">
        <v>60.8</v>
      </c>
      <c r="S557">
        <v>32.799999999999997</v>
      </c>
      <c r="T557">
        <v>67.2</v>
      </c>
      <c r="U557">
        <v>75.3</v>
      </c>
      <c r="V557">
        <v>31.9</v>
      </c>
      <c r="W557">
        <v>68.099999999999994</v>
      </c>
      <c r="X557" t="str">
        <f>VLOOKUP(E557,'Transform table'!A:B,2,0)</f>
        <v>Argentinos Juniors</v>
      </c>
      <c r="Y557" t="str">
        <f>VLOOKUP(F557,'Transform table'!A:B,2,0)</f>
        <v>Estudiantes Rio Cuarto</v>
      </c>
      <c r="Z557" t="str">
        <f t="shared" si="8"/>
        <v>28/07/2026Argentinos JuniorsEstudiantes Rio Cuarto</v>
      </c>
      <c r="AA557" t="str">
        <f>VLOOKUP($Z557,'oddspedia-matches'!$A:$AD,AA$2,0)</f>
        <v>3 - 0</v>
      </c>
      <c r="AB557" t="str">
        <f>VLOOKUP($Z557,'oddspedia-matches'!$A:$AD,AB$2,0)</f>
        <v>Green</v>
      </c>
      <c r="AC557" t="str">
        <f>VLOOKUP($Z557,'oddspedia-matches'!$A:$AD,AC$2,0)</f>
        <v>Red</v>
      </c>
      <c r="AD557" t="str">
        <f>VLOOKUP($Z557,'oddspedia-matches'!$A:$AD,AD$2,0)</f>
        <v>Red</v>
      </c>
      <c r="AE557" t="str">
        <f>VLOOKUP($Z557,'oddspedia-matches'!$A:$AD,AE$2,0)</f>
        <v>Green</v>
      </c>
      <c r="AF557" t="str">
        <f>VLOOKUP($Z557,'oddspedia-matches'!$A:$AD,AF$2,0)</f>
        <v>Red</v>
      </c>
      <c r="AG557" t="str">
        <f>VLOOKUP($Z557,'oddspedia-matches'!$A:$AD,AG$2,0)</f>
        <v>Green</v>
      </c>
      <c r="AH557" t="str">
        <f>VLOOKUP($Z557,'oddspedia-matches'!$A:$AD,AH$2,0)</f>
        <v>Green</v>
      </c>
      <c r="AI557" t="str">
        <f>VLOOKUP($Z557,'oddspedia-matches'!$A:$AD,AI$2,0)</f>
        <v>Red</v>
      </c>
      <c r="AJ557" t="str">
        <f>VLOOKUP($Z557,'oddspedia-matches'!$A:$AD,AJ$2,0)</f>
        <v>Red</v>
      </c>
      <c r="AK557" t="str">
        <f>VLOOKUP($Z557,'oddspedia-matches'!$A:$AD,AK$2,0)</f>
        <v>Green</v>
      </c>
      <c r="AL557" t="str">
        <f>VLOOKUP($Z557,'oddspedia-matches'!$A:$AD,AL$2,0)</f>
        <v>Green</v>
      </c>
      <c r="AM557" t="str">
        <f>VLOOKUP($Z557,'oddspedia-matches'!$A:$AD,AM$2,0)</f>
        <v>Green</v>
      </c>
      <c r="AN557" t="str">
        <f>VLOOKUP($Z557,'oddspedia-matches'!$A:$AD,AN$2,0)</f>
        <v>Red</v>
      </c>
      <c r="AO557" t="str">
        <f>VLOOKUP($Z557,'oddspedia-matches'!$A:$AD,AO$2,0)</f>
        <v>Green</v>
      </c>
      <c r="AP557" t="str">
        <f>VLOOKUP($Z557,'oddspedia-matches'!$A:$AD,AP$2,0)</f>
        <v>Red</v>
      </c>
      <c r="AQ557" t="str">
        <f>VLOOKUP($Z557,'oddspedia-matches'!$A:$AD,AQ$2,0)</f>
        <v>Green</v>
      </c>
    </row>
    <row r="558" spans="2:43" x14ac:dyDescent="0.25">
      <c r="B558" t="s">
        <v>470</v>
      </c>
      <c r="C558" t="s">
        <v>2215</v>
      </c>
      <c r="D558" s="25">
        <v>0.88541666666666663</v>
      </c>
      <c r="E558" t="s">
        <v>105</v>
      </c>
      <c r="F558" t="s">
        <v>177</v>
      </c>
      <c r="H558">
        <v>41.5</v>
      </c>
      <c r="I558">
        <v>31.4</v>
      </c>
      <c r="J558">
        <v>27.1</v>
      </c>
      <c r="K558">
        <v>72.900000000000006</v>
      </c>
      <c r="L558">
        <v>58.5</v>
      </c>
      <c r="M558">
        <v>68.599999999999994</v>
      </c>
      <c r="N558">
        <v>27.2</v>
      </c>
      <c r="O558">
        <v>48.6</v>
      </c>
      <c r="P558">
        <v>24.2</v>
      </c>
      <c r="Q558">
        <v>62</v>
      </c>
      <c r="R558">
        <v>65.400000000000006</v>
      </c>
      <c r="S558">
        <v>37.200000000000003</v>
      </c>
      <c r="T558">
        <v>62.8</v>
      </c>
      <c r="U558">
        <v>67.900000000000006</v>
      </c>
      <c r="V558">
        <v>44.8</v>
      </c>
      <c r="W558">
        <v>55.2</v>
      </c>
      <c r="X558" t="str">
        <f>VLOOKUP(E558,'Transform table'!A:B,2,0)</f>
        <v>Rosario Central</v>
      </c>
      <c r="Y558" t="str">
        <f>VLOOKUP(F558,'Transform table'!A:B,2,0)</f>
        <v>Racing Avellaneda</v>
      </c>
      <c r="Z558" t="str">
        <f t="shared" si="8"/>
        <v>28/07/2026Rosario CentralRacing Avellaneda</v>
      </c>
      <c r="AA558" t="str">
        <f>VLOOKUP($Z558,'oddspedia-matches'!$A:$AD,AA$2,0)</f>
        <v>0 - 0</v>
      </c>
      <c r="AB558" t="str">
        <f>VLOOKUP($Z558,'oddspedia-matches'!$A:$AD,AB$2,0)</f>
        <v>Red</v>
      </c>
      <c r="AC558" t="str">
        <f>VLOOKUP($Z558,'oddspedia-matches'!$A:$AD,AC$2,0)</f>
        <v>Green</v>
      </c>
      <c r="AD558" t="str">
        <f>VLOOKUP($Z558,'oddspedia-matches'!$A:$AD,AD$2,0)</f>
        <v>Red</v>
      </c>
      <c r="AE558" t="str">
        <f>VLOOKUP($Z558,'oddspedia-matches'!$A:$AD,AE$2,0)</f>
        <v>Green</v>
      </c>
      <c r="AF558" t="str">
        <f>VLOOKUP($Z558,'oddspedia-matches'!$A:$AD,AF$2,0)</f>
        <v>Green</v>
      </c>
      <c r="AG558" t="str">
        <f>VLOOKUP($Z558,'oddspedia-matches'!$A:$AD,AG$2,0)</f>
        <v>Red</v>
      </c>
      <c r="AH558" t="str">
        <f>VLOOKUP($Z558,'oddspedia-matches'!$A:$AD,AH$2,0)</f>
        <v>Red</v>
      </c>
      <c r="AI558" t="str">
        <f>VLOOKUP($Z558,'oddspedia-matches'!$A:$AD,AI$2,0)</f>
        <v>Green</v>
      </c>
      <c r="AJ558" t="str">
        <f>VLOOKUP($Z558,'oddspedia-matches'!$A:$AD,AJ$2,0)</f>
        <v>Red</v>
      </c>
      <c r="AK558" t="str">
        <f>VLOOKUP($Z558,'oddspedia-matches'!$A:$AD,AK$2,0)</f>
        <v>Red</v>
      </c>
      <c r="AL558" t="str">
        <f>VLOOKUP($Z558,'oddspedia-matches'!$A:$AD,AL$2,0)</f>
        <v>Red</v>
      </c>
      <c r="AM558" t="str">
        <f>VLOOKUP($Z558,'oddspedia-matches'!$A:$AD,AM$2,0)</f>
        <v>Red</v>
      </c>
      <c r="AN558" t="str">
        <f>VLOOKUP($Z558,'oddspedia-matches'!$A:$AD,AN$2,0)</f>
        <v>Green</v>
      </c>
      <c r="AO558" t="str">
        <f>VLOOKUP($Z558,'oddspedia-matches'!$A:$AD,AO$2,0)</f>
        <v>Green</v>
      </c>
      <c r="AP558" t="str">
        <f>VLOOKUP($Z558,'oddspedia-matches'!$A:$AD,AP$2,0)</f>
        <v>Red</v>
      </c>
      <c r="AQ558" t="str">
        <f>VLOOKUP($Z558,'oddspedia-matches'!$A:$AD,AQ$2,0)</f>
        <v>Green</v>
      </c>
    </row>
    <row r="559" spans="2:43" x14ac:dyDescent="0.25">
      <c r="B559" t="s">
        <v>455</v>
      </c>
      <c r="C559" t="s">
        <v>2215</v>
      </c>
      <c r="D559" s="25">
        <v>0.89930555555555558</v>
      </c>
      <c r="E559" t="s">
        <v>241</v>
      </c>
      <c r="F559" t="s">
        <v>118</v>
      </c>
      <c r="H559">
        <v>41.3</v>
      </c>
      <c r="I559">
        <v>31.1</v>
      </c>
      <c r="J559">
        <v>27.6</v>
      </c>
      <c r="K559">
        <v>72.400000000000006</v>
      </c>
      <c r="L559">
        <v>58.7</v>
      </c>
      <c r="M559">
        <v>68.900000000000006</v>
      </c>
      <c r="N559">
        <v>23.4</v>
      </c>
      <c r="O559">
        <v>49.3</v>
      </c>
      <c r="P559">
        <v>27.3</v>
      </c>
      <c r="Q559">
        <v>60.9</v>
      </c>
      <c r="R559">
        <v>66.599999999999994</v>
      </c>
      <c r="S559">
        <v>38.5</v>
      </c>
      <c r="T559">
        <v>61.5</v>
      </c>
      <c r="U559">
        <v>66.7</v>
      </c>
      <c r="V559">
        <v>45.9</v>
      </c>
      <c r="W559">
        <v>54.1</v>
      </c>
      <c r="X559" t="str">
        <f>VLOOKUP(E559,'Transform table'!A:B,2,0)</f>
        <v>Fortaleza EC</v>
      </c>
      <c r="Y559" t="str">
        <f>VLOOKUP(F559,'Transform table'!A:B,2,0)</f>
        <v>Botafogo SP</v>
      </c>
      <c r="Z559" t="str">
        <f t="shared" si="8"/>
        <v>28/07/2026Fortaleza ECBotafogo SP</v>
      </c>
      <c r="AA559" t="str">
        <f>VLOOKUP($Z559,'oddspedia-matches'!$A:$AD,AA$2,0)</f>
        <v>1 - 0</v>
      </c>
      <c r="AB559" t="str">
        <f>VLOOKUP($Z559,'oddspedia-matches'!$A:$AD,AB$2,0)</f>
        <v>Green</v>
      </c>
      <c r="AC559" t="str">
        <f>VLOOKUP($Z559,'oddspedia-matches'!$A:$AD,AC$2,0)</f>
        <v>Red</v>
      </c>
      <c r="AD559" t="str">
        <f>VLOOKUP($Z559,'oddspedia-matches'!$A:$AD,AD$2,0)</f>
        <v>Red</v>
      </c>
      <c r="AE559" t="str">
        <f>VLOOKUP($Z559,'oddspedia-matches'!$A:$AD,AE$2,0)</f>
        <v>Green</v>
      </c>
      <c r="AF559" t="str">
        <f>VLOOKUP($Z559,'oddspedia-matches'!$A:$AD,AF$2,0)</f>
        <v>Red</v>
      </c>
      <c r="AG559" t="str">
        <f>VLOOKUP($Z559,'oddspedia-matches'!$A:$AD,AG$2,0)</f>
        <v>Green</v>
      </c>
      <c r="AH559" t="str">
        <f>VLOOKUP($Z559,'oddspedia-matches'!$A:$AD,AH$2,0)</f>
        <v>Red</v>
      </c>
      <c r="AI559" t="str">
        <f>VLOOKUP($Z559,'oddspedia-matches'!$A:$AD,AI$2,0)</f>
        <v>Green</v>
      </c>
      <c r="AJ559" t="str">
        <f>VLOOKUP($Z559,'oddspedia-matches'!$A:$AD,AJ$2,0)</f>
        <v>Red</v>
      </c>
      <c r="AK559" t="str">
        <f>VLOOKUP($Z559,'oddspedia-matches'!$A:$AD,AK$2,0)</f>
        <v>Red</v>
      </c>
      <c r="AL559" t="str">
        <f>VLOOKUP($Z559,'oddspedia-matches'!$A:$AD,AL$2,0)</f>
        <v>Red</v>
      </c>
      <c r="AM559" t="str">
        <f>VLOOKUP($Z559,'oddspedia-matches'!$A:$AD,AM$2,0)</f>
        <v>Red</v>
      </c>
      <c r="AN559" t="str">
        <f>VLOOKUP($Z559,'oddspedia-matches'!$A:$AD,AN$2,0)</f>
        <v>Green</v>
      </c>
      <c r="AO559" t="str">
        <f>VLOOKUP($Z559,'oddspedia-matches'!$A:$AD,AO$2,0)</f>
        <v>Green</v>
      </c>
      <c r="AP559" t="str">
        <f>VLOOKUP($Z559,'oddspedia-matches'!$A:$AD,AP$2,0)</f>
        <v>Red</v>
      </c>
      <c r="AQ559" t="str">
        <f>VLOOKUP($Z559,'oddspedia-matches'!$A:$AD,AQ$2,0)</f>
        <v>Green</v>
      </c>
    </row>
    <row r="560" spans="2:43" x14ac:dyDescent="0.25">
      <c r="B560" t="s">
        <v>445</v>
      </c>
      <c r="C560" t="s">
        <v>4010</v>
      </c>
      <c r="D560" s="25">
        <v>0.27083333333333331</v>
      </c>
      <c r="E560" t="s">
        <v>497</v>
      </c>
      <c r="F560" t="s">
        <v>494</v>
      </c>
      <c r="H560">
        <v>18.3</v>
      </c>
      <c r="I560">
        <v>25</v>
      </c>
      <c r="J560">
        <v>56.7</v>
      </c>
      <c r="K560">
        <v>43.3</v>
      </c>
      <c r="L560">
        <v>81.7</v>
      </c>
      <c r="M560">
        <v>75</v>
      </c>
      <c r="N560">
        <v>15.3</v>
      </c>
      <c r="O560">
        <v>44.2</v>
      </c>
      <c r="P560">
        <v>40.4</v>
      </c>
      <c r="Q560">
        <v>66.599999999999994</v>
      </c>
      <c r="R560">
        <v>86.2</v>
      </c>
      <c r="S560">
        <v>66.099999999999994</v>
      </c>
      <c r="T560">
        <v>33.9</v>
      </c>
      <c r="U560">
        <v>41</v>
      </c>
      <c r="V560">
        <v>63.4</v>
      </c>
      <c r="W560">
        <v>36.6</v>
      </c>
      <c r="X560" t="str">
        <f>VLOOKUP(E560,'Transform table'!A:B,2,0)</f>
        <v>Brindabella Blues FC</v>
      </c>
      <c r="Y560" t="str">
        <f>VLOOKUP(F560,'Transform table'!A:B,2,0)</f>
        <v>Queanbeyan City FC</v>
      </c>
      <c r="Z560" t="str">
        <f t="shared" ref="Z560:Z623" si="9">C560&amp;X560&amp;Y560</f>
        <v>29/07/2026Brindabella Blues FCQueanbeyan City FC</v>
      </c>
      <c r="AA560" t="str">
        <f>VLOOKUP($Z560,'oddspedia-matches'!$A:$AD,AA$2,0)</f>
        <v>2 - 0</v>
      </c>
      <c r="AB560" t="str">
        <f>VLOOKUP($Z560,'oddspedia-matches'!$A:$AD,AB$2,0)</f>
        <v>Green</v>
      </c>
      <c r="AC560" t="str">
        <f>VLOOKUP($Z560,'oddspedia-matches'!$A:$AD,AC$2,0)</f>
        <v>Red</v>
      </c>
      <c r="AD560" t="str">
        <f>VLOOKUP($Z560,'oddspedia-matches'!$A:$AD,AD$2,0)</f>
        <v>Red</v>
      </c>
      <c r="AE560" t="str">
        <f>VLOOKUP($Z560,'oddspedia-matches'!$A:$AD,AE$2,0)</f>
        <v>Green</v>
      </c>
      <c r="AF560" t="str">
        <f>VLOOKUP($Z560,'oddspedia-matches'!$A:$AD,AF$2,0)</f>
        <v>Red</v>
      </c>
      <c r="AG560" t="str">
        <f>VLOOKUP($Z560,'oddspedia-matches'!$A:$AD,AG$2,0)</f>
        <v>Green</v>
      </c>
      <c r="AH560" t="str">
        <f>VLOOKUP($Z560,'oddspedia-matches'!$A:$AD,AH$2,0)</f>
        <v>Green</v>
      </c>
      <c r="AI560" t="str">
        <f>VLOOKUP($Z560,'oddspedia-matches'!$A:$AD,AI$2,0)</f>
        <v>Red</v>
      </c>
      <c r="AJ560" t="str">
        <f>VLOOKUP($Z560,'oddspedia-matches'!$A:$AD,AJ$2,0)</f>
        <v>Red</v>
      </c>
      <c r="AK560" t="str">
        <f>VLOOKUP($Z560,'oddspedia-matches'!$A:$AD,AK$2,0)</f>
        <v>Green</v>
      </c>
      <c r="AL560" t="str">
        <f>VLOOKUP($Z560,'oddspedia-matches'!$A:$AD,AL$2,0)</f>
        <v>Green</v>
      </c>
      <c r="AM560" t="str">
        <f>VLOOKUP($Z560,'oddspedia-matches'!$A:$AD,AM$2,0)</f>
        <v>Red</v>
      </c>
      <c r="AN560" t="str">
        <f>VLOOKUP($Z560,'oddspedia-matches'!$A:$AD,AN$2,0)</f>
        <v>Green</v>
      </c>
      <c r="AO560" t="str">
        <f>VLOOKUP($Z560,'oddspedia-matches'!$A:$AD,AO$2,0)</f>
        <v>Green</v>
      </c>
      <c r="AP560" t="str">
        <f>VLOOKUP($Z560,'oddspedia-matches'!$A:$AD,AP$2,0)</f>
        <v>Red</v>
      </c>
      <c r="AQ560" t="str">
        <f>VLOOKUP($Z560,'oddspedia-matches'!$A:$AD,AQ$2,0)</f>
        <v>Green</v>
      </c>
    </row>
    <row r="561" spans="2:43" x14ac:dyDescent="0.25">
      <c r="B561" t="s">
        <v>448</v>
      </c>
      <c r="C561" t="s">
        <v>4010</v>
      </c>
      <c r="D561" s="25">
        <v>0.52083333333333337</v>
      </c>
      <c r="E561" t="s">
        <v>592</v>
      </c>
      <c r="F561" t="s">
        <v>222</v>
      </c>
      <c r="H561">
        <v>46.3</v>
      </c>
      <c r="I561">
        <v>27.8</v>
      </c>
      <c r="J561">
        <v>25.8</v>
      </c>
      <c r="K561">
        <v>74.2</v>
      </c>
      <c r="L561">
        <v>53.7</v>
      </c>
      <c r="M561">
        <v>72.2</v>
      </c>
      <c r="N561">
        <v>37.200000000000003</v>
      </c>
      <c r="O561">
        <v>44</v>
      </c>
      <c r="P561">
        <v>18.8</v>
      </c>
      <c r="Q561">
        <v>67.5</v>
      </c>
      <c r="R561">
        <v>75.8</v>
      </c>
      <c r="S561">
        <v>50</v>
      </c>
      <c r="T561">
        <v>50</v>
      </c>
      <c r="U561">
        <v>56</v>
      </c>
      <c r="V561">
        <v>54.3</v>
      </c>
      <c r="W561">
        <v>45.7</v>
      </c>
      <c r="X561" t="str">
        <f>VLOOKUP(E561,'Transform table'!A:B,2,0)</f>
        <v>Mikkelin Palloilijat</v>
      </c>
      <c r="Y561" t="str">
        <f>VLOOKUP(F561,'Transform table'!A:B,2,0)</f>
        <v>Kapylan Pallo</v>
      </c>
      <c r="Z561" t="str">
        <f t="shared" si="9"/>
        <v>29/07/2026Mikkelin PalloilijatKapylan Pallo</v>
      </c>
      <c r="AA561" t="str">
        <f>VLOOKUP($Z561,'oddspedia-matches'!$A:$AD,AA$2,0)</f>
        <v>2 - 1</v>
      </c>
      <c r="AB561" t="str">
        <f>VLOOKUP($Z561,'oddspedia-matches'!$A:$AD,AB$2,0)</f>
        <v>Green</v>
      </c>
      <c r="AC561" t="str">
        <f>VLOOKUP($Z561,'oddspedia-matches'!$A:$AD,AC$2,0)</f>
        <v>Red</v>
      </c>
      <c r="AD561" t="str">
        <f>VLOOKUP($Z561,'oddspedia-matches'!$A:$AD,AD$2,0)</f>
        <v>Red</v>
      </c>
      <c r="AE561" t="str">
        <f>VLOOKUP($Z561,'oddspedia-matches'!$A:$AD,AE$2,0)</f>
        <v>Green</v>
      </c>
      <c r="AF561" t="str">
        <f>VLOOKUP($Z561,'oddspedia-matches'!$A:$AD,AF$2,0)</f>
        <v>Red</v>
      </c>
      <c r="AG561" t="str">
        <f>VLOOKUP($Z561,'oddspedia-matches'!$A:$AD,AG$2,0)</f>
        <v>Green</v>
      </c>
      <c r="AH561" t="str">
        <f>VLOOKUP($Z561,'oddspedia-matches'!$A:$AD,AH$2,0)</f>
        <v>Green</v>
      </c>
      <c r="AI561" t="str">
        <f>VLOOKUP($Z561,'oddspedia-matches'!$A:$AD,AI$2,0)</f>
        <v>Red</v>
      </c>
      <c r="AJ561" t="str">
        <f>VLOOKUP($Z561,'oddspedia-matches'!$A:$AD,AJ$2,0)</f>
        <v>Red</v>
      </c>
      <c r="AK561" t="str">
        <f>VLOOKUP($Z561,'oddspedia-matches'!$A:$AD,AK$2,0)</f>
        <v>Green</v>
      </c>
      <c r="AL561" t="str">
        <f>VLOOKUP($Z561,'oddspedia-matches'!$A:$AD,AL$2,0)</f>
        <v>Green</v>
      </c>
      <c r="AM561" t="str">
        <f>VLOOKUP($Z561,'oddspedia-matches'!$A:$AD,AM$2,0)</f>
        <v>Green</v>
      </c>
      <c r="AN561" t="str">
        <f>VLOOKUP($Z561,'oddspedia-matches'!$A:$AD,AN$2,0)</f>
        <v>Red</v>
      </c>
      <c r="AO561" t="str">
        <f>VLOOKUP($Z561,'oddspedia-matches'!$A:$AD,AO$2,0)</f>
        <v>Green</v>
      </c>
      <c r="AP561" t="str">
        <f>VLOOKUP($Z561,'oddspedia-matches'!$A:$AD,AP$2,0)</f>
        <v>Green</v>
      </c>
      <c r="AQ561" t="str">
        <f>VLOOKUP($Z561,'oddspedia-matches'!$A:$AD,AQ$2,0)</f>
        <v>Red</v>
      </c>
    </row>
    <row r="562" spans="2:43" x14ac:dyDescent="0.25">
      <c r="B562" t="s">
        <v>470</v>
      </c>
      <c r="C562" t="s">
        <v>4010</v>
      </c>
      <c r="D562" s="25">
        <v>0.60416666666666663</v>
      </c>
      <c r="E562" t="s">
        <v>755</v>
      </c>
      <c r="F562" t="s">
        <v>121</v>
      </c>
      <c r="H562">
        <v>48.4</v>
      </c>
      <c r="I562">
        <v>33.5</v>
      </c>
      <c r="J562">
        <v>18.100000000000001</v>
      </c>
      <c r="K562">
        <v>81.900000000000006</v>
      </c>
      <c r="L562">
        <v>51.6</v>
      </c>
      <c r="M562">
        <v>66.5</v>
      </c>
      <c r="N562">
        <v>37.9</v>
      </c>
      <c r="O562">
        <v>46.6</v>
      </c>
      <c r="P562">
        <v>15.4</v>
      </c>
      <c r="Q562">
        <v>62.7</v>
      </c>
      <c r="R562">
        <v>53</v>
      </c>
      <c r="S562">
        <v>25.2</v>
      </c>
      <c r="T562">
        <v>74.8</v>
      </c>
      <c r="U562">
        <v>79.900000000000006</v>
      </c>
      <c r="V562">
        <v>31.5</v>
      </c>
      <c r="W562">
        <v>68.5</v>
      </c>
      <c r="X562" t="str">
        <f>VLOOKUP(E562,'Transform table'!A:B,2,0)</f>
        <v>Barracas Central</v>
      </c>
      <c r="Y562" t="str">
        <f>VLOOKUP(F562,'Transform table'!A:B,2,0)</f>
        <v>Aldosivi</v>
      </c>
      <c r="Z562" t="str">
        <f t="shared" si="9"/>
        <v>29/07/2026Barracas CentralAldosivi</v>
      </c>
      <c r="AA562" t="str">
        <f>VLOOKUP($Z562,'oddspedia-matches'!$A:$AD,AA$2,0)</f>
        <v>1 - 0</v>
      </c>
      <c r="AB562" t="str">
        <f>VLOOKUP($Z562,'oddspedia-matches'!$A:$AD,AB$2,0)</f>
        <v>Green</v>
      </c>
      <c r="AC562" t="str">
        <f>VLOOKUP($Z562,'oddspedia-matches'!$A:$AD,AC$2,0)</f>
        <v>Red</v>
      </c>
      <c r="AD562" t="str">
        <f>VLOOKUP($Z562,'oddspedia-matches'!$A:$AD,AD$2,0)</f>
        <v>Red</v>
      </c>
      <c r="AE562" t="str">
        <f>VLOOKUP($Z562,'oddspedia-matches'!$A:$AD,AE$2,0)</f>
        <v>Green</v>
      </c>
      <c r="AF562" t="str">
        <f>VLOOKUP($Z562,'oddspedia-matches'!$A:$AD,AF$2,0)</f>
        <v>Red</v>
      </c>
      <c r="AG562" t="str">
        <f>VLOOKUP($Z562,'oddspedia-matches'!$A:$AD,AG$2,0)</f>
        <v>Green</v>
      </c>
      <c r="AH562" t="str">
        <f>VLOOKUP($Z562,'oddspedia-matches'!$A:$AD,AH$2,0)</f>
        <v>Green</v>
      </c>
      <c r="AI562" t="str">
        <f>VLOOKUP($Z562,'oddspedia-matches'!$A:$AD,AI$2,0)</f>
        <v>Red</v>
      </c>
      <c r="AJ562" t="str">
        <f>VLOOKUP($Z562,'oddspedia-matches'!$A:$AD,AJ$2,0)</f>
        <v>Red</v>
      </c>
      <c r="AK562" t="str">
        <f>VLOOKUP($Z562,'oddspedia-matches'!$A:$AD,AK$2,0)</f>
        <v>Green</v>
      </c>
      <c r="AL562" t="str">
        <f>VLOOKUP($Z562,'oddspedia-matches'!$A:$AD,AL$2,0)</f>
        <v>Red</v>
      </c>
      <c r="AM562" t="str">
        <f>VLOOKUP($Z562,'oddspedia-matches'!$A:$AD,AM$2,0)</f>
        <v>Red</v>
      </c>
      <c r="AN562" t="str">
        <f>VLOOKUP($Z562,'oddspedia-matches'!$A:$AD,AN$2,0)</f>
        <v>Green</v>
      </c>
      <c r="AO562" t="str">
        <f>VLOOKUP($Z562,'oddspedia-matches'!$A:$AD,AO$2,0)</f>
        <v>Green</v>
      </c>
      <c r="AP562" t="str">
        <f>VLOOKUP($Z562,'oddspedia-matches'!$A:$AD,AP$2,0)</f>
        <v>Red</v>
      </c>
      <c r="AQ562" t="str">
        <f>VLOOKUP($Z562,'oddspedia-matches'!$A:$AD,AQ$2,0)</f>
        <v>Green</v>
      </c>
    </row>
    <row r="563" spans="2:43" x14ac:dyDescent="0.25">
      <c r="B563" t="s">
        <v>469</v>
      </c>
      <c r="C563" t="s">
        <v>4010</v>
      </c>
      <c r="D563" s="25">
        <v>0.625</v>
      </c>
      <c r="E563" t="s">
        <v>607</v>
      </c>
      <c r="F563" t="s">
        <v>147</v>
      </c>
      <c r="H563">
        <v>61.6</v>
      </c>
      <c r="I563">
        <v>23</v>
      </c>
      <c r="J563">
        <v>15.5</v>
      </c>
      <c r="K563">
        <v>84.5</v>
      </c>
      <c r="L563">
        <v>38.4</v>
      </c>
      <c r="M563">
        <v>77</v>
      </c>
      <c r="N563">
        <v>54.8</v>
      </c>
      <c r="O563">
        <v>30.5</v>
      </c>
      <c r="P563">
        <v>14.7</v>
      </c>
      <c r="Q563">
        <v>84</v>
      </c>
      <c r="R563">
        <v>89.1</v>
      </c>
      <c r="S563">
        <v>71.400000000000006</v>
      </c>
      <c r="T563">
        <v>28.6</v>
      </c>
      <c r="U563">
        <v>35.9</v>
      </c>
      <c r="V563">
        <v>65.599999999999994</v>
      </c>
      <c r="W563">
        <v>34.4</v>
      </c>
      <c r="X563" t="str">
        <f>VLOOKUP(E563,'Transform table'!A:B,2,0)</f>
        <v>Fylkir</v>
      </c>
      <c r="Y563" t="str">
        <f>VLOOKUP(F563,'Transform table'!A:B,2,0)</f>
        <v>Volsungur</v>
      </c>
      <c r="Z563" t="str">
        <f t="shared" si="9"/>
        <v>29/07/2026FylkirVolsungur</v>
      </c>
      <c r="AA563" t="str">
        <f>VLOOKUP($Z563,'oddspedia-matches'!$A:$AD,AA$2,0)</f>
        <v>3 - 1</v>
      </c>
      <c r="AB563" t="str">
        <f>VLOOKUP($Z563,'oddspedia-matches'!$A:$AD,AB$2,0)</f>
        <v>Green</v>
      </c>
      <c r="AC563" t="str">
        <f>VLOOKUP($Z563,'oddspedia-matches'!$A:$AD,AC$2,0)</f>
        <v>Red</v>
      </c>
      <c r="AD563" t="str">
        <f>VLOOKUP($Z563,'oddspedia-matches'!$A:$AD,AD$2,0)</f>
        <v>Red</v>
      </c>
      <c r="AE563" t="str">
        <f>VLOOKUP($Z563,'oddspedia-matches'!$A:$AD,AE$2,0)</f>
        <v>Green</v>
      </c>
      <c r="AF563" t="str">
        <f>VLOOKUP($Z563,'oddspedia-matches'!$A:$AD,AF$2,0)</f>
        <v>Red</v>
      </c>
      <c r="AG563" t="str">
        <f>VLOOKUP($Z563,'oddspedia-matches'!$A:$AD,AG$2,0)</f>
        <v>Green</v>
      </c>
      <c r="AH563" t="str">
        <f>VLOOKUP($Z563,'oddspedia-matches'!$A:$AD,AH$2,0)</f>
        <v>Red</v>
      </c>
      <c r="AI563" t="str">
        <f>VLOOKUP($Z563,'oddspedia-matches'!$A:$AD,AI$2,0)</f>
        <v>Green</v>
      </c>
      <c r="AJ563" t="str">
        <f>VLOOKUP($Z563,'oddspedia-matches'!$A:$AD,AJ$2,0)</f>
        <v>Red</v>
      </c>
      <c r="AK563" t="str">
        <f>VLOOKUP($Z563,'oddspedia-matches'!$A:$AD,AK$2,0)</f>
        <v>Red</v>
      </c>
      <c r="AL563" t="str">
        <f>VLOOKUP($Z563,'oddspedia-matches'!$A:$AD,AL$2,0)</f>
        <v>Green</v>
      </c>
      <c r="AM563" t="str">
        <f>VLOOKUP($Z563,'oddspedia-matches'!$A:$AD,AM$2,0)</f>
        <v>Green</v>
      </c>
      <c r="AN563" t="str">
        <f>VLOOKUP($Z563,'oddspedia-matches'!$A:$AD,AN$2,0)</f>
        <v>Red</v>
      </c>
      <c r="AO563" t="str">
        <f>VLOOKUP($Z563,'oddspedia-matches'!$A:$AD,AO$2,0)</f>
        <v>Red</v>
      </c>
      <c r="AP563" t="str">
        <f>VLOOKUP($Z563,'oddspedia-matches'!$A:$AD,AP$2,0)</f>
        <v>Green</v>
      </c>
      <c r="AQ563" t="str">
        <f>VLOOKUP($Z563,'oddspedia-matches'!$A:$AD,AQ$2,0)</f>
        <v>Red</v>
      </c>
    </row>
    <row r="564" spans="2:43" x14ac:dyDescent="0.25">
      <c r="B564" t="s">
        <v>480</v>
      </c>
      <c r="C564" t="s">
        <v>4010</v>
      </c>
      <c r="D564" s="25">
        <v>0.625</v>
      </c>
      <c r="E564" t="s">
        <v>633</v>
      </c>
      <c r="F564" t="s">
        <v>608</v>
      </c>
      <c r="H564">
        <v>31.7</v>
      </c>
      <c r="I564">
        <v>25.6</v>
      </c>
      <c r="J564">
        <v>42.6</v>
      </c>
      <c r="K564">
        <v>57.4</v>
      </c>
      <c r="L564">
        <v>68.3</v>
      </c>
      <c r="M564">
        <v>74.400000000000006</v>
      </c>
      <c r="N564">
        <v>23.1</v>
      </c>
      <c r="O564">
        <v>33.5</v>
      </c>
      <c r="P564">
        <v>43.4</v>
      </c>
      <c r="Q564">
        <v>84.3</v>
      </c>
      <c r="R564">
        <v>93.5</v>
      </c>
      <c r="S564">
        <v>80.400000000000006</v>
      </c>
      <c r="T564">
        <v>19.600000000000001</v>
      </c>
      <c r="U564">
        <v>24.2</v>
      </c>
      <c r="V564">
        <v>79</v>
      </c>
      <c r="W564">
        <v>21</v>
      </c>
      <c r="X564" t="str">
        <f>VLOOKUP(E564,'Transform table'!A:B,2,0)</f>
        <v>Magni</v>
      </c>
      <c r="Y564" t="str">
        <f>VLOOKUP(F564,'Transform table'!A:B,2,0)</f>
        <v>KFA Austfjarda</v>
      </c>
      <c r="Z564" t="str">
        <f t="shared" si="9"/>
        <v>29/07/2026MagniKFA Austfjarda</v>
      </c>
      <c r="AA564" t="str">
        <f>VLOOKUP($Z564,'oddspedia-matches'!$A:$AD,AA$2,0)</f>
        <v>3 - 0</v>
      </c>
      <c r="AB564" t="str">
        <f>VLOOKUP($Z564,'oddspedia-matches'!$A:$AD,AB$2,0)</f>
        <v>Green</v>
      </c>
      <c r="AC564" t="str">
        <f>VLOOKUP($Z564,'oddspedia-matches'!$A:$AD,AC$2,0)</f>
        <v>Red</v>
      </c>
      <c r="AD564" t="str">
        <f>VLOOKUP($Z564,'oddspedia-matches'!$A:$AD,AD$2,0)</f>
        <v>Red</v>
      </c>
      <c r="AE564" t="str">
        <f>VLOOKUP($Z564,'oddspedia-matches'!$A:$AD,AE$2,0)</f>
        <v>Green</v>
      </c>
      <c r="AF564" t="str">
        <f>VLOOKUP($Z564,'oddspedia-matches'!$A:$AD,AF$2,0)</f>
        <v>Red</v>
      </c>
      <c r="AG564" t="str">
        <f>VLOOKUP($Z564,'oddspedia-matches'!$A:$AD,AG$2,0)</f>
        <v>Green</v>
      </c>
      <c r="AH564" t="str">
        <f>VLOOKUP($Z564,'oddspedia-matches'!$A:$AD,AH$2,0)</f>
        <v>Green</v>
      </c>
      <c r="AI564" t="str">
        <f>VLOOKUP($Z564,'oddspedia-matches'!$A:$AD,AI$2,0)</f>
        <v>Red</v>
      </c>
      <c r="AJ564" t="str">
        <f>VLOOKUP($Z564,'oddspedia-matches'!$A:$AD,AJ$2,0)</f>
        <v>Red</v>
      </c>
      <c r="AK564" t="str">
        <f>VLOOKUP($Z564,'oddspedia-matches'!$A:$AD,AK$2,0)</f>
        <v>Green</v>
      </c>
      <c r="AL564" t="str">
        <f>VLOOKUP($Z564,'oddspedia-matches'!$A:$AD,AL$2,0)</f>
        <v>Green</v>
      </c>
      <c r="AM564" t="str">
        <f>VLOOKUP($Z564,'oddspedia-matches'!$A:$AD,AM$2,0)</f>
        <v>Green</v>
      </c>
      <c r="AN564" t="str">
        <f>VLOOKUP($Z564,'oddspedia-matches'!$A:$AD,AN$2,0)</f>
        <v>Red</v>
      </c>
      <c r="AO564" t="str">
        <f>VLOOKUP($Z564,'oddspedia-matches'!$A:$AD,AO$2,0)</f>
        <v>Green</v>
      </c>
      <c r="AP564" t="str">
        <f>VLOOKUP($Z564,'oddspedia-matches'!$A:$AD,AP$2,0)</f>
        <v>Red</v>
      </c>
      <c r="AQ564" t="str">
        <f>VLOOKUP($Z564,'oddspedia-matches'!$A:$AD,AQ$2,0)</f>
        <v>Green</v>
      </c>
    </row>
    <row r="565" spans="2:43" x14ac:dyDescent="0.25">
      <c r="B565" t="s">
        <v>480</v>
      </c>
      <c r="C565" t="s">
        <v>4010</v>
      </c>
      <c r="D565" s="25">
        <v>0.625</v>
      </c>
      <c r="E565" t="s">
        <v>644</v>
      </c>
      <c r="F565" t="s">
        <v>631</v>
      </c>
      <c r="H565">
        <v>49.1</v>
      </c>
      <c r="I565">
        <v>24.8</v>
      </c>
      <c r="J565">
        <v>26.1</v>
      </c>
      <c r="K565">
        <v>73.900000000000006</v>
      </c>
      <c r="L565">
        <v>50.9</v>
      </c>
      <c r="M565">
        <v>75.2</v>
      </c>
      <c r="N565">
        <v>35.700000000000003</v>
      </c>
      <c r="O565">
        <v>37.4</v>
      </c>
      <c r="P565">
        <v>26.9</v>
      </c>
      <c r="Q565">
        <v>78.900000000000006</v>
      </c>
      <c r="R565">
        <v>89.9</v>
      </c>
      <c r="S565">
        <v>72.8</v>
      </c>
      <c r="T565">
        <v>27.2</v>
      </c>
      <c r="U565">
        <v>32.799999999999997</v>
      </c>
      <c r="V565">
        <v>71.8</v>
      </c>
      <c r="W565">
        <v>28.2</v>
      </c>
      <c r="X565" t="str">
        <f>VLOOKUP(E565,'Transform table'!A:B,2,0)</f>
        <v>Selfoss</v>
      </c>
      <c r="Y565" t="str">
        <f>VLOOKUP(F565,'Transform table'!A:B,2,0)</f>
        <v>Dalvik/Reynir</v>
      </c>
      <c r="Z565" t="str">
        <f t="shared" si="9"/>
        <v>29/07/2026SelfossDalvik/Reynir</v>
      </c>
      <c r="AA565" t="str">
        <f>VLOOKUP($Z565,'oddspedia-matches'!$A:$AD,AA$2,0)</f>
        <v>2 - 1</v>
      </c>
      <c r="AB565" t="str">
        <f>VLOOKUP($Z565,'oddspedia-matches'!$A:$AD,AB$2,0)</f>
        <v>Green</v>
      </c>
      <c r="AC565" t="str">
        <f>VLOOKUP($Z565,'oddspedia-matches'!$A:$AD,AC$2,0)</f>
        <v>Red</v>
      </c>
      <c r="AD565" t="str">
        <f>VLOOKUP($Z565,'oddspedia-matches'!$A:$AD,AD$2,0)</f>
        <v>Red</v>
      </c>
      <c r="AE565" t="str">
        <f>VLOOKUP($Z565,'oddspedia-matches'!$A:$AD,AE$2,0)</f>
        <v>Green</v>
      </c>
      <c r="AF565" t="str">
        <f>VLOOKUP($Z565,'oddspedia-matches'!$A:$AD,AF$2,0)</f>
        <v>Red</v>
      </c>
      <c r="AG565" t="str">
        <f>VLOOKUP($Z565,'oddspedia-matches'!$A:$AD,AG$2,0)</f>
        <v>Green</v>
      </c>
      <c r="AH565" t="str">
        <f>VLOOKUP($Z565,'oddspedia-matches'!$A:$AD,AH$2,0)</f>
        <v>Green</v>
      </c>
      <c r="AI565" t="str">
        <f>VLOOKUP($Z565,'oddspedia-matches'!$A:$AD,AI$2,0)</f>
        <v>Red</v>
      </c>
      <c r="AJ565" t="str">
        <f>VLOOKUP($Z565,'oddspedia-matches'!$A:$AD,AJ$2,0)</f>
        <v>Red</v>
      </c>
      <c r="AK565" t="str">
        <f>VLOOKUP($Z565,'oddspedia-matches'!$A:$AD,AK$2,0)</f>
        <v>Green</v>
      </c>
      <c r="AL565" t="str">
        <f>VLOOKUP($Z565,'oddspedia-matches'!$A:$AD,AL$2,0)</f>
        <v>Green</v>
      </c>
      <c r="AM565" t="str">
        <f>VLOOKUP($Z565,'oddspedia-matches'!$A:$AD,AM$2,0)</f>
        <v>Green</v>
      </c>
      <c r="AN565" t="str">
        <f>VLOOKUP($Z565,'oddspedia-matches'!$A:$AD,AN$2,0)</f>
        <v>Red</v>
      </c>
      <c r="AO565" t="str">
        <f>VLOOKUP($Z565,'oddspedia-matches'!$A:$AD,AO$2,0)</f>
        <v>Green</v>
      </c>
      <c r="AP565" t="str">
        <f>VLOOKUP($Z565,'oddspedia-matches'!$A:$AD,AP$2,0)</f>
        <v>Green</v>
      </c>
      <c r="AQ565" t="str">
        <f>VLOOKUP($Z565,'oddspedia-matches'!$A:$AD,AQ$2,0)</f>
        <v>Red</v>
      </c>
    </row>
    <row r="566" spans="2:43" x14ac:dyDescent="0.25">
      <c r="B566" t="s">
        <v>479</v>
      </c>
      <c r="C566" t="s">
        <v>4010</v>
      </c>
      <c r="D566" s="25">
        <v>0.66666666666666663</v>
      </c>
      <c r="E566" t="s">
        <v>1196</v>
      </c>
      <c r="F566" t="s">
        <v>176</v>
      </c>
      <c r="H566">
        <v>33.700000000000003</v>
      </c>
      <c r="I566">
        <v>30</v>
      </c>
      <c r="J566">
        <v>36.299999999999997</v>
      </c>
      <c r="K566">
        <v>63.7</v>
      </c>
      <c r="L566">
        <v>66.3</v>
      </c>
      <c r="M566">
        <v>70</v>
      </c>
      <c r="N566">
        <v>28.3</v>
      </c>
      <c r="O566">
        <v>44.7</v>
      </c>
      <c r="P566">
        <v>27</v>
      </c>
      <c r="Q566">
        <v>67.900000000000006</v>
      </c>
      <c r="R566">
        <v>72.599999999999994</v>
      </c>
      <c r="S566">
        <v>45.6</v>
      </c>
      <c r="T566">
        <v>54.4</v>
      </c>
      <c r="U566">
        <v>59.7</v>
      </c>
      <c r="V566">
        <v>52.3</v>
      </c>
      <c r="W566">
        <v>47.7</v>
      </c>
      <c r="X566" t="str">
        <f>VLOOKUP(E566,'Transform table'!A:B,2,0)</f>
        <v>Sportivo Luqueno</v>
      </c>
      <c r="Y566" t="str">
        <f>VLOOKUP(F566,'Transform table'!A:B,2,0)</f>
        <v>Sportivo Trinidense</v>
      </c>
      <c r="Z566" t="str">
        <f t="shared" si="9"/>
        <v>29/07/2026Sportivo LuquenoSportivo Trinidense</v>
      </c>
      <c r="AA566" t="str">
        <f>VLOOKUP($Z566,'oddspedia-matches'!$A:$AD,AA$2,0)</f>
        <v>1 - 4</v>
      </c>
      <c r="AB566" t="str">
        <f>VLOOKUP($Z566,'oddspedia-matches'!$A:$AD,AB$2,0)</f>
        <v>Red</v>
      </c>
      <c r="AC566" t="str">
        <f>VLOOKUP($Z566,'oddspedia-matches'!$A:$AD,AC$2,0)</f>
        <v>Red</v>
      </c>
      <c r="AD566" t="str">
        <f>VLOOKUP($Z566,'oddspedia-matches'!$A:$AD,AD$2,0)</f>
        <v>Green</v>
      </c>
      <c r="AE566" t="str">
        <f>VLOOKUP($Z566,'oddspedia-matches'!$A:$AD,AE$2,0)</f>
        <v>Red</v>
      </c>
      <c r="AF566" t="str">
        <f>VLOOKUP($Z566,'oddspedia-matches'!$A:$AD,AF$2,0)</f>
        <v>Green</v>
      </c>
      <c r="AG566" t="str">
        <f>VLOOKUP($Z566,'oddspedia-matches'!$A:$AD,AG$2,0)</f>
        <v>Green</v>
      </c>
      <c r="AH566" t="str">
        <f>VLOOKUP($Z566,'oddspedia-matches'!$A:$AD,AH$2,0)</f>
        <v>Red</v>
      </c>
      <c r="AI566" t="str">
        <f>VLOOKUP($Z566,'oddspedia-matches'!$A:$AD,AI$2,0)</f>
        <v>Green</v>
      </c>
      <c r="AJ566" t="str">
        <f>VLOOKUP($Z566,'oddspedia-matches'!$A:$AD,AJ$2,0)</f>
        <v>Red</v>
      </c>
      <c r="AK566" t="str">
        <f>VLOOKUP($Z566,'oddspedia-matches'!$A:$AD,AK$2,0)</f>
        <v>Red</v>
      </c>
      <c r="AL566" t="str">
        <f>VLOOKUP($Z566,'oddspedia-matches'!$A:$AD,AL$2,0)</f>
        <v>Green</v>
      </c>
      <c r="AM566" t="str">
        <f>VLOOKUP($Z566,'oddspedia-matches'!$A:$AD,AM$2,0)</f>
        <v>Green</v>
      </c>
      <c r="AN566" t="str">
        <f>VLOOKUP($Z566,'oddspedia-matches'!$A:$AD,AN$2,0)</f>
        <v>Red</v>
      </c>
      <c r="AO566" t="str">
        <f>VLOOKUP($Z566,'oddspedia-matches'!$A:$AD,AO$2,0)</f>
        <v>Red</v>
      </c>
      <c r="AP566" t="str">
        <f>VLOOKUP($Z566,'oddspedia-matches'!$A:$AD,AP$2,0)</f>
        <v>Green</v>
      </c>
      <c r="AQ566" t="str">
        <f>VLOOKUP($Z566,'oddspedia-matches'!$A:$AD,AQ$2,0)</f>
        <v>Red</v>
      </c>
    </row>
    <row r="567" spans="2:43" x14ac:dyDescent="0.25">
      <c r="B567" t="s">
        <v>469</v>
      </c>
      <c r="C567" t="s">
        <v>4010</v>
      </c>
      <c r="D567" s="25">
        <v>0.67708333333333337</v>
      </c>
      <c r="E567" t="s">
        <v>148</v>
      </c>
      <c r="F567" t="s">
        <v>98</v>
      </c>
      <c r="H567">
        <v>44.6</v>
      </c>
      <c r="I567">
        <v>28.2</v>
      </c>
      <c r="J567">
        <v>27.2</v>
      </c>
      <c r="K567">
        <v>72.8</v>
      </c>
      <c r="L567">
        <v>55.4</v>
      </c>
      <c r="M567">
        <v>71.8</v>
      </c>
      <c r="N567">
        <v>28.3</v>
      </c>
      <c r="O567">
        <v>45.4</v>
      </c>
      <c r="P567">
        <v>26.3</v>
      </c>
      <c r="Q567">
        <v>66.900000000000006</v>
      </c>
      <c r="R567">
        <v>75.3</v>
      </c>
      <c r="S567">
        <v>49.3</v>
      </c>
      <c r="T567">
        <v>50.7</v>
      </c>
      <c r="U567">
        <v>56.6</v>
      </c>
      <c r="V567">
        <v>54.2</v>
      </c>
      <c r="W567">
        <v>45.8</v>
      </c>
      <c r="X567" t="str">
        <f>VLOOKUP(E567,'Transform table'!A:B,2,0)</f>
        <v>Grindavik</v>
      </c>
      <c r="Y567" t="str">
        <f>VLOOKUP(F567,'Transform table'!A:B,2,0)</f>
        <v>Leiknir Reykjavik</v>
      </c>
      <c r="Z567" t="str">
        <f t="shared" si="9"/>
        <v>29/07/2026GrindavikLeiknir Reykjavik</v>
      </c>
      <c r="AA567" t="str">
        <f>VLOOKUP($Z567,'oddspedia-matches'!$A:$AD,AA$2,0)</f>
        <v>1 - 0</v>
      </c>
      <c r="AB567" t="str">
        <f>VLOOKUP($Z567,'oddspedia-matches'!$A:$AD,AB$2,0)</f>
        <v>Green</v>
      </c>
      <c r="AC567" t="str">
        <f>VLOOKUP($Z567,'oddspedia-matches'!$A:$AD,AC$2,0)</f>
        <v>Red</v>
      </c>
      <c r="AD567" t="str">
        <f>VLOOKUP($Z567,'oddspedia-matches'!$A:$AD,AD$2,0)</f>
        <v>Red</v>
      </c>
      <c r="AE567" t="str">
        <f>VLOOKUP($Z567,'oddspedia-matches'!$A:$AD,AE$2,0)</f>
        <v>Green</v>
      </c>
      <c r="AF567" t="str">
        <f>VLOOKUP($Z567,'oddspedia-matches'!$A:$AD,AF$2,0)</f>
        <v>Red</v>
      </c>
      <c r="AG567" t="str">
        <f>VLOOKUP($Z567,'oddspedia-matches'!$A:$AD,AG$2,0)</f>
        <v>Green</v>
      </c>
      <c r="AH567" t="str">
        <f>VLOOKUP($Z567,'oddspedia-matches'!$A:$AD,AH$2,0)</f>
        <v>Red</v>
      </c>
      <c r="AI567" t="str">
        <f>VLOOKUP($Z567,'oddspedia-matches'!$A:$AD,AI$2,0)</f>
        <v>Green</v>
      </c>
      <c r="AJ567" t="str">
        <f>VLOOKUP($Z567,'oddspedia-matches'!$A:$AD,AJ$2,0)</f>
        <v>Red</v>
      </c>
      <c r="AK567" t="str">
        <f>VLOOKUP($Z567,'oddspedia-matches'!$A:$AD,AK$2,0)</f>
        <v>Red</v>
      </c>
      <c r="AL567" t="str">
        <f>VLOOKUP($Z567,'oddspedia-matches'!$A:$AD,AL$2,0)</f>
        <v>Red</v>
      </c>
      <c r="AM567" t="str">
        <f>VLOOKUP($Z567,'oddspedia-matches'!$A:$AD,AM$2,0)</f>
        <v>Red</v>
      </c>
      <c r="AN567" t="str">
        <f>VLOOKUP($Z567,'oddspedia-matches'!$A:$AD,AN$2,0)</f>
        <v>Green</v>
      </c>
      <c r="AO567" t="str">
        <f>VLOOKUP($Z567,'oddspedia-matches'!$A:$AD,AO$2,0)</f>
        <v>Green</v>
      </c>
      <c r="AP567" t="str">
        <f>VLOOKUP($Z567,'oddspedia-matches'!$A:$AD,AP$2,0)</f>
        <v>Red</v>
      </c>
      <c r="AQ567" t="str">
        <f>VLOOKUP($Z567,'oddspedia-matches'!$A:$AD,AQ$2,0)</f>
        <v>Green</v>
      </c>
    </row>
    <row r="568" spans="2:43" x14ac:dyDescent="0.25">
      <c r="B568" t="s">
        <v>469</v>
      </c>
      <c r="C568" t="s">
        <v>4010</v>
      </c>
      <c r="D568" s="25">
        <v>0.67708333333333337</v>
      </c>
      <c r="E568" t="s">
        <v>99</v>
      </c>
      <c r="F568" t="s">
        <v>604</v>
      </c>
      <c r="H568">
        <v>44.7</v>
      </c>
      <c r="I568">
        <v>25.1</v>
      </c>
      <c r="J568">
        <v>30.2</v>
      </c>
      <c r="K568">
        <v>69.8</v>
      </c>
      <c r="L568">
        <v>55.3</v>
      </c>
      <c r="M568">
        <v>74.900000000000006</v>
      </c>
      <c r="N568">
        <v>37.4</v>
      </c>
      <c r="O568">
        <v>34.299999999999997</v>
      </c>
      <c r="P568">
        <v>28.3</v>
      </c>
      <c r="Q568">
        <v>83.8</v>
      </c>
      <c r="R568">
        <v>91.1</v>
      </c>
      <c r="S568">
        <v>75.099999999999994</v>
      </c>
      <c r="T568">
        <v>24.9</v>
      </c>
      <c r="U568">
        <v>30</v>
      </c>
      <c r="V568">
        <v>74.599999999999994</v>
      </c>
      <c r="W568">
        <v>25.4</v>
      </c>
      <c r="X568" t="str">
        <f>VLOOKUP(E568,'Transform table'!A:B,2,0)</f>
        <v xml:space="preserve">Throttur </v>
      </c>
      <c r="Y568" t="str">
        <f>VLOOKUP(F568,'Transform table'!A:B,2,0)</f>
        <v>Afturelding</v>
      </c>
      <c r="Z568" t="str">
        <f t="shared" si="9"/>
        <v>29/07/2026Throttur Afturelding</v>
      </c>
      <c r="AA568" t="str">
        <f>VLOOKUP($Z568,'oddspedia-matches'!$A:$AD,AA$2,0)</f>
        <v>4 - 1</v>
      </c>
      <c r="AB568" t="str">
        <f>VLOOKUP($Z568,'oddspedia-matches'!$A:$AD,AB$2,0)</f>
        <v>Green</v>
      </c>
      <c r="AC568" t="str">
        <f>VLOOKUP($Z568,'oddspedia-matches'!$A:$AD,AC$2,0)</f>
        <v>Red</v>
      </c>
      <c r="AD568" t="str">
        <f>VLOOKUP($Z568,'oddspedia-matches'!$A:$AD,AD$2,0)</f>
        <v>Red</v>
      </c>
      <c r="AE568" t="str">
        <f>VLOOKUP($Z568,'oddspedia-matches'!$A:$AD,AE$2,0)</f>
        <v>Green</v>
      </c>
      <c r="AF568" t="str">
        <f>VLOOKUP($Z568,'oddspedia-matches'!$A:$AD,AF$2,0)</f>
        <v>Red</v>
      </c>
      <c r="AG568" t="str">
        <f>VLOOKUP($Z568,'oddspedia-matches'!$A:$AD,AG$2,0)</f>
        <v>Green</v>
      </c>
      <c r="AH568" t="str">
        <f>VLOOKUP($Z568,'oddspedia-matches'!$A:$AD,AH$2,0)</f>
        <v>Green</v>
      </c>
      <c r="AI568" t="str">
        <f>VLOOKUP($Z568,'oddspedia-matches'!$A:$AD,AI$2,0)</f>
        <v>Red</v>
      </c>
      <c r="AJ568" t="str">
        <f>VLOOKUP($Z568,'oddspedia-matches'!$A:$AD,AJ$2,0)</f>
        <v>Red</v>
      </c>
      <c r="AK568" t="str">
        <f>VLOOKUP($Z568,'oddspedia-matches'!$A:$AD,AK$2,0)</f>
        <v>Green</v>
      </c>
      <c r="AL568" t="str">
        <f>VLOOKUP($Z568,'oddspedia-matches'!$A:$AD,AL$2,0)</f>
        <v>Green</v>
      </c>
      <c r="AM568" t="str">
        <f>VLOOKUP($Z568,'oddspedia-matches'!$A:$AD,AM$2,0)</f>
        <v>Green</v>
      </c>
      <c r="AN568" t="str">
        <f>VLOOKUP($Z568,'oddspedia-matches'!$A:$AD,AN$2,0)</f>
        <v>Red</v>
      </c>
      <c r="AO568" t="str">
        <f>VLOOKUP($Z568,'oddspedia-matches'!$A:$AD,AO$2,0)</f>
        <v>Red</v>
      </c>
      <c r="AP568" t="str">
        <f>VLOOKUP($Z568,'oddspedia-matches'!$A:$AD,AP$2,0)</f>
        <v>Green</v>
      </c>
      <c r="AQ568" t="str">
        <f>VLOOKUP($Z568,'oddspedia-matches'!$A:$AD,AQ$2,0)</f>
        <v>Red</v>
      </c>
    </row>
    <row r="569" spans="2:43" x14ac:dyDescent="0.25">
      <c r="B569" t="s">
        <v>480</v>
      </c>
      <c r="C569" t="s">
        <v>4010</v>
      </c>
      <c r="D569" s="25">
        <v>0.67708333333333337</v>
      </c>
      <c r="E569" t="s">
        <v>164</v>
      </c>
      <c r="F569" t="s">
        <v>634</v>
      </c>
      <c r="H569">
        <v>65.8</v>
      </c>
      <c r="I569">
        <v>24.4</v>
      </c>
      <c r="J569">
        <v>9.8000000000000007</v>
      </c>
      <c r="K569">
        <v>90.2</v>
      </c>
      <c r="L569">
        <v>34.200000000000003</v>
      </c>
      <c r="M569">
        <v>75.599999999999994</v>
      </c>
      <c r="N569">
        <v>59.4</v>
      </c>
      <c r="O569">
        <v>27.1</v>
      </c>
      <c r="P569">
        <v>13.5</v>
      </c>
      <c r="Q569">
        <v>88</v>
      </c>
      <c r="R569">
        <v>94</v>
      </c>
      <c r="S569">
        <v>82</v>
      </c>
      <c r="T569">
        <v>18</v>
      </c>
      <c r="U569">
        <v>25.2</v>
      </c>
      <c r="V569">
        <v>70.599999999999994</v>
      </c>
      <c r="W569">
        <v>29.4</v>
      </c>
      <c r="X569" t="str">
        <f>VLOOKUP(E569,'Transform table'!A:B,2,0)</f>
        <v>Haukar</v>
      </c>
      <c r="Y569" t="str">
        <f>VLOOKUP(F569,'Transform table'!A:B,2,0)</f>
        <v>KFG Gardabaer</v>
      </c>
      <c r="Z569" t="str">
        <f t="shared" si="9"/>
        <v>29/07/2026HaukarKFG Gardabaer</v>
      </c>
      <c r="AA569" t="str">
        <f>VLOOKUP($Z569,'oddspedia-matches'!$A:$AD,AA$2,0)</f>
        <v>2 - 1</v>
      </c>
      <c r="AB569" t="str">
        <f>VLOOKUP($Z569,'oddspedia-matches'!$A:$AD,AB$2,0)</f>
        <v>Green</v>
      </c>
      <c r="AC569" t="str">
        <f>VLOOKUP($Z569,'oddspedia-matches'!$A:$AD,AC$2,0)</f>
        <v>Red</v>
      </c>
      <c r="AD569" t="str">
        <f>VLOOKUP($Z569,'oddspedia-matches'!$A:$AD,AD$2,0)</f>
        <v>Red</v>
      </c>
      <c r="AE569" t="str">
        <f>VLOOKUP($Z569,'oddspedia-matches'!$A:$AD,AE$2,0)</f>
        <v>Green</v>
      </c>
      <c r="AF569" t="str">
        <f>VLOOKUP($Z569,'oddspedia-matches'!$A:$AD,AF$2,0)</f>
        <v>Red</v>
      </c>
      <c r="AG569" t="str">
        <f>VLOOKUP($Z569,'oddspedia-matches'!$A:$AD,AG$2,0)</f>
        <v>Green</v>
      </c>
      <c r="AH569" t="str">
        <f>VLOOKUP($Z569,'oddspedia-matches'!$A:$AD,AH$2,0)</f>
        <v>Green</v>
      </c>
      <c r="AI569" t="str">
        <f>VLOOKUP($Z569,'oddspedia-matches'!$A:$AD,AI$2,0)</f>
        <v>Red</v>
      </c>
      <c r="AJ569" t="str">
        <f>VLOOKUP($Z569,'oddspedia-matches'!$A:$AD,AJ$2,0)</f>
        <v>Red</v>
      </c>
      <c r="AK569" t="str">
        <f>VLOOKUP($Z569,'oddspedia-matches'!$A:$AD,AK$2,0)</f>
        <v>Green</v>
      </c>
      <c r="AL569" t="str">
        <f>VLOOKUP($Z569,'oddspedia-matches'!$A:$AD,AL$2,0)</f>
        <v>Green</v>
      </c>
      <c r="AM569" t="str">
        <f>VLOOKUP($Z569,'oddspedia-matches'!$A:$AD,AM$2,0)</f>
        <v>Green</v>
      </c>
      <c r="AN569" t="str">
        <f>VLOOKUP($Z569,'oddspedia-matches'!$A:$AD,AN$2,0)</f>
        <v>Red</v>
      </c>
      <c r="AO569" t="str">
        <f>VLOOKUP($Z569,'oddspedia-matches'!$A:$AD,AO$2,0)</f>
        <v>Green</v>
      </c>
      <c r="AP569" t="str">
        <f>VLOOKUP($Z569,'oddspedia-matches'!$A:$AD,AP$2,0)</f>
        <v>Green</v>
      </c>
      <c r="AQ569" t="str">
        <f>VLOOKUP($Z569,'oddspedia-matches'!$A:$AD,AQ$2,0)</f>
        <v>Red</v>
      </c>
    </row>
    <row r="570" spans="2:43" x14ac:dyDescent="0.25">
      <c r="B570" t="s">
        <v>480</v>
      </c>
      <c r="C570" t="s">
        <v>4010</v>
      </c>
      <c r="D570" s="25">
        <v>0.67708333333333337</v>
      </c>
      <c r="E570" t="s">
        <v>170</v>
      </c>
      <c r="F570" t="s">
        <v>643</v>
      </c>
      <c r="H570">
        <v>52.8</v>
      </c>
      <c r="I570">
        <v>24.5</v>
      </c>
      <c r="J570">
        <v>22.7</v>
      </c>
      <c r="K570">
        <v>77.3</v>
      </c>
      <c r="L570">
        <v>47.2</v>
      </c>
      <c r="M570">
        <v>75.5</v>
      </c>
      <c r="N570">
        <v>40</v>
      </c>
      <c r="O570">
        <v>37.299999999999997</v>
      </c>
      <c r="P570">
        <v>22.7</v>
      </c>
      <c r="Q570">
        <v>78.2</v>
      </c>
      <c r="R570">
        <v>92</v>
      </c>
      <c r="S570">
        <v>77.2</v>
      </c>
      <c r="T570">
        <v>22.8</v>
      </c>
      <c r="U570">
        <v>28.4</v>
      </c>
      <c r="V570">
        <v>74.400000000000006</v>
      </c>
      <c r="W570">
        <v>25.6</v>
      </c>
      <c r="X570" t="str">
        <f>VLOOKUP(E570,'Transform table'!A:B,2,0)</f>
        <v>Kari</v>
      </c>
      <c r="Y570" t="str">
        <f>VLOOKUP(F570,'Transform table'!A:B,2,0)</f>
        <v>Kormakur/Hvot</v>
      </c>
      <c r="Z570" t="str">
        <f t="shared" si="9"/>
        <v>29/07/2026KariKormakur/Hvot</v>
      </c>
      <c r="AA570" t="str">
        <f>VLOOKUP($Z570,'oddspedia-matches'!$A:$AD,AA$2,0)</f>
        <v>1 - 1</v>
      </c>
      <c r="AB570" t="str">
        <f>VLOOKUP($Z570,'oddspedia-matches'!$A:$AD,AB$2,0)</f>
        <v>Red</v>
      </c>
      <c r="AC570" t="str">
        <f>VLOOKUP($Z570,'oddspedia-matches'!$A:$AD,AC$2,0)</f>
        <v>Green</v>
      </c>
      <c r="AD570" t="str">
        <f>VLOOKUP($Z570,'oddspedia-matches'!$A:$AD,AD$2,0)</f>
        <v>Red</v>
      </c>
      <c r="AE570" t="str">
        <f>VLOOKUP($Z570,'oddspedia-matches'!$A:$AD,AE$2,0)</f>
        <v>Green</v>
      </c>
      <c r="AF570" t="str">
        <f>VLOOKUP($Z570,'oddspedia-matches'!$A:$AD,AF$2,0)</f>
        <v>Green</v>
      </c>
      <c r="AG570" t="str">
        <f>VLOOKUP($Z570,'oddspedia-matches'!$A:$AD,AG$2,0)</f>
        <v>Red</v>
      </c>
      <c r="AH570" t="str">
        <f>VLOOKUP($Z570,'oddspedia-matches'!$A:$AD,AH$2,0)</f>
        <v>Red</v>
      </c>
      <c r="AI570" t="str">
        <f>VLOOKUP($Z570,'oddspedia-matches'!$A:$AD,AI$2,0)</f>
        <v>Red</v>
      </c>
      <c r="AJ570" t="str">
        <f>VLOOKUP($Z570,'oddspedia-matches'!$A:$AD,AJ$2,0)</f>
        <v>Green</v>
      </c>
      <c r="AK570" t="str">
        <f>VLOOKUP($Z570,'oddspedia-matches'!$A:$AD,AK$2,0)</f>
        <v>Green</v>
      </c>
      <c r="AL570" t="str">
        <f>VLOOKUP($Z570,'oddspedia-matches'!$A:$AD,AL$2,0)</f>
        <v>Green</v>
      </c>
      <c r="AM570" t="str">
        <f>VLOOKUP($Z570,'oddspedia-matches'!$A:$AD,AM$2,0)</f>
        <v>Red</v>
      </c>
      <c r="AN570" t="str">
        <f>VLOOKUP($Z570,'oddspedia-matches'!$A:$AD,AN$2,0)</f>
        <v>Green</v>
      </c>
      <c r="AO570" t="str">
        <f>VLOOKUP($Z570,'oddspedia-matches'!$A:$AD,AO$2,0)</f>
        <v>Green</v>
      </c>
      <c r="AP570" t="str">
        <f>VLOOKUP($Z570,'oddspedia-matches'!$A:$AD,AP$2,0)</f>
        <v>Green</v>
      </c>
      <c r="AQ570" t="str">
        <f>VLOOKUP($Z570,'oddspedia-matches'!$A:$AD,AQ$2,0)</f>
        <v>Red</v>
      </c>
    </row>
    <row r="571" spans="2:43" x14ac:dyDescent="0.25">
      <c r="B571" t="s">
        <v>480</v>
      </c>
      <c r="C571" t="s">
        <v>4010</v>
      </c>
      <c r="D571" s="25">
        <v>0.67708333333333337</v>
      </c>
      <c r="E571" t="s">
        <v>609</v>
      </c>
      <c r="F571" t="s">
        <v>169</v>
      </c>
      <c r="H571">
        <v>47.2</v>
      </c>
      <c r="I571">
        <v>25.3</v>
      </c>
      <c r="J571">
        <v>27.5</v>
      </c>
      <c r="K571">
        <v>72.5</v>
      </c>
      <c r="L571">
        <v>52.8</v>
      </c>
      <c r="M571">
        <v>74.7</v>
      </c>
      <c r="N571">
        <v>46.5</v>
      </c>
      <c r="O571">
        <v>35.700000000000003</v>
      </c>
      <c r="P571">
        <v>17.7</v>
      </c>
      <c r="Q571">
        <v>78.599999999999994</v>
      </c>
      <c r="R571">
        <v>86.8</v>
      </c>
      <c r="S571">
        <v>67</v>
      </c>
      <c r="T571">
        <v>33</v>
      </c>
      <c r="U571">
        <v>38.799999999999997</v>
      </c>
      <c r="V571">
        <v>67.7</v>
      </c>
      <c r="W571">
        <v>32.299999999999997</v>
      </c>
      <c r="X571" t="str">
        <f>VLOOKUP(E571,'Transform table'!A:B,2,0)</f>
        <v>Throttur Vogar</v>
      </c>
      <c r="Y571" t="str">
        <f>VLOOKUP(F571,'Transform table'!A:B,2,0)</f>
        <v>Hviti Riddarinn</v>
      </c>
      <c r="Z571" t="str">
        <f t="shared" si="9"/>
        <v>29/07/2026Throttur VogarHviti Riddarinn</v>
      </c>
      <c r="AA571" t="str">
        <f>VLOOKUP($Z571,'oddspedia-matches'!$A:$AD,AA$2,0)</f>
        <v>3 - 1</v>
      </c>
      <c r="AB571" t="str">
        <f>VLOOKUP($Z571,'oddspedia-matches'!$A:$AD,AB$2,0)</f>
        <v>Green</v>
      </c>
      <c r="AC571" t="str">
        <f>VLOOKUP($Z571,'oddspedia-matches'!$A:$AD,AC$2,0)</f>
        <v>Red</v>
      </c>
      <c r="AD571" t="str">
        <f>VLOOKUP($Z571,'oddspedia-matches'!$A:$AD,AD$2,0)</f>
        <v>Red</v>
      </c>
      <c r="AE571" t="str">
        <f>VLOOKUP($Z571,'oddspedia-matches'!$A:$AD,AE$2,0)</f>
        <v>Green</v>
      </c>
      <c r="AF571" t="str">
        <f>VLOOKUP($Z571,'oddspedia-matches'!$A:$AD,AF$2,0)</f>
        <v>Red</v>
      </c>
      <c r="AG571" t="str">
        <f>VLOOKUP($Z571,'oddspedia-matches'!$A:$AD,AG$2,0)</f>
        <v>Green</v>
      </c>
      <c r="AH571" t="str">
        <f>VLOOKUP($Z571,'oddspedia-matches'!$A:$AD,AH$2,0)</f>
        <v>Red</v>
      </c>
      <c r="AI571" t="str">
        <f>VLOOKUP($Z571,'oddspedia-matches'!$A:$AD,AI$2,0)</f>
        <v>Green</v>
      </c>
      <c r="AJ571" t="str">
        <f>VLOOKUP($Z571,'oddspedia-matches'!$A:$AD,AJ$2,0)</f>
        <v>Red</v>
      </c>
      <c r="AK571" t="str">
        <f>VLOOKUP($Z571,'oddspedia-matches'!$A:$AD,AK$2,0)</f>
        <v>Green</v>
      </c>
      <c r="AL571" t="str">
        <f>VLOOKUP($Z571,'oddspedia-matches'!$A:$AD,AL$2,0)</f>
        <v>Green</v>
      </c>
      <c r="AM571" t="str">
        <f>VLOOKUP($Z571,'oddspedia-matches'!$A:$AD,AM$2,0)</f>
        <v>Green</v>
      </c>
      <c r="AN571" t="str">
        <f>VLOOKUP($Z571,'oddspedia-matches'!$A:$AD,AN$2,0)</f>
        <v>Red</v>
      </c>
      <c r="AO571" t="str">
        <f>VLOOKUP($Z571,'oddspedia-matches'!$A:$AD,AO$2,0)</f>
        <v>Red</v>
      </c>
      <c r="AP571" t="str">
        <f>VLOOKUP($Z571,'oddspedia-matches'!$A:$AD,AP$2,0)</f>
        <v>Green</v>
      </c>
      <c r="AQ571" t="str">
        <f>VLOOKUP($Z571,'oddspedia-matches'!$A:$AD,AQ$2,0)</f>
        <v>Red</v>
      </c>
    </row>
    <row r="572" spans="2:43" x14ac:dyDescent="0.25">
      <c r="B572" t="s">
        <v>480</v>
      </c>
      <c r="C572" t="s">
        <v>4010</v>
      </c>
      <c r="D572" s="25">
        <v>0.67708333333333337</v>
      </c>
      <c r="E572" t="s">
        <v>632</v>
      </c>
      <c r="F572" t="s">
        <v>163</v>
      </c>
      <c r="H572">
        <v>42.5</v>
      </c>
      <c r="I572">
        <v>25.3</v>
      </c>
      <c r="J572">
        <v>32.200000000000003</v>
      </c>
      <c r="K572">
        <v>67.8</v>
      </c>
      <c r="L572">
        <v>57.5</v>
      </c>
      <c r="M572">
        <v>74.7</v>
      </c>
      <c r="N572">
        <v>30.7</v>
      </c>
      <c r="O572">
        <v>41.2</v>
      </c>
      <c r="P572">
        <v>28.1</v>
      </c>
      <c r="Q572">
        <v>73.400000000000006</v>
      </c>
      <c r="R572">
        <v>90.7</v>
      </c>
      <c r="S572">
        <v>74.400000000000006</v>
      </c>
      <c r="T572">
        <v>25.6</v>
      </c>
      <c r="U572">
        <v>30.8</v>
      </c>
      <c r="V572">
        <v>74.2</v>
      </c>
      <c r="W572">
        <v>25.8</v>
      </c>
      <c r="X572" t="str">
        <f>VLOOKUP(E572,'Transform table'!A:B,2,0)</f>
        <v>Vikingur Olafsvik</v>
      </c>
      <c r="Y572" t="str">
        <f>VLOOKUP(F572,'Transform table'!A:B,2,0)</f>
        <v xml:space="preserve">Fjolnir </v>
      </c>
      <c r="Z572" t="str">
        <f t="shared" si="9"/>
        <v xml:space="preserve">29/07/2026Vikingur OlafsvikFjolnir </v>
      </c>
      <c r="AA572" t="str">
        <f>VLOOKUP($Z572,'oddspedia-matches'!$A:$AD,AA$2,0)</f>
        <v>2 - 2</v>
      </c>
      <c r="AB572" t="str">
        <f>VLOOKUP($Z572,'oddspedia-matches'!$A:$AD,AB$2,0)</f>
        <v>Red</v>
      </c>
      <c r="AC572" t="str">
        <f>VLOOKUP($Z572,'oddspedia-matches'!$A:$AD,AC$2,0)</f>
        <v>Green</v>
      </c>
      <c r="AD572" t="str">
        <f>VLOOKUP($Z572,'oddspedia-matches'!$A:$AD,AD$2,0)</f>
        <v>Red</v>
      </c>
      <c r="AE572" t="str">
        <f>VLOOKUP($Z572,'oddspedia-matches'!$A:$AD,AE$2,0)</f>
        <v>Green</v>
      </c>
      <c r="AF572" t="str">
        <f>VLOOKUP($Z572,'oddspedia-matches'!$A:$AD,AF$2,0)</f>
        <v>Green</v>
      </c>
      <c r="AG572" t="str">
        <f>VLOOKUP($Z572,'oddspedia-matches'!$A:$AD,AG$2,0)</f>
        <v>Red</v>
      </c>
      <c r="AH572" t="str">
        <f>VLOOKUP($Z572,'oddspedia-matches'!$A:$AD,AH$2,0)</f>
        <v>Red</v>
      </c>
      <c r="AI572" t="str">
        <f>VLOOKUP($Z572,'oddspedia-matches'!$A:$AD,AI$2,0)</f>
        <v>Red</v>
      </c>
      <c r="AJ572" t="str">
        <f>VLOOKUP($Z572,'oddspedia-matches'!$A:$AD,AJ$2,0)</f>
        <v>Green</v>
      </c>
      <c r="AK572" t="str">
        <f>VLOOKUP($Z572,'oddspedia-matches'!$A:$AD,AK$2,0)</f>
        <v>Green</v>
      </c>
      <c r="AL572" t="str">
        <f>VLOOKUP($Z572,'oddspedia-matches'!$A:$AD,AL$2,0)</f>
        <v>Green</v>
      </c>
      <c r="AM572" t="str">
        <f>VLOOKUP($Z572,'oddspedia-matches'!$A:$AD,AM$2,0)</f>
        <v>Green</v>
      </c>
      <c r="AN572" t="str">
        <f>VLOOKUP($Z572,'oddspedia-matches'!$A:$AD,AN$2,0)</f>
        <v>Red</v>
      </c>
      <c r="AO572" t="str">
        <f>VLOOKUP($Z572,'oddspedia-matches'!$A:$AD,AO$2,0)</f>
        <v>Red</v>
      </c>
      <c r="AP572" t="str">
        <f>VLOOKUP($Z572,'oddspedia-matches'!$A:$AD,AP$2,0)</f>
        <v>Green</v>
      </c>
      <c r="AQ572" t="str">
        <f>VLOOKUP($Z572,'oddspedia-matches'!$A:$AD,AQ$2,0)</f>
        <v>Red</v>
      </c>
    </row>
    <row r="573" spans="2:43" x14ac:dyDescent="0.25">
      <c r="B573" t="s">
        <v>470</v>
      </c>
      <c r="C573" t="s">
        <v>4010</v>
      </c>
      <c r="D573" s="25">
        <v>0.70833333333333337</v>
      </c>
      <c r="E573" t="s">
        <v>120</v>
      </c>
      <c r="F573" t="s">
        <v>1202</v>
      </c>
      <c r="H573">
        <v>43.1</v>
      </c>
      <c r="I573">
        <v>34.4</v>
      </c>
      <c r="J573">
        <v>22.5</v>
      </c>
      <c r="K573">
        <v>77.5</v>
      </c>
      <c r="L573">
        <v>56.9</v>
      </c>
      <c r="M573">
        <v>65.599999999999994</v>
      </c>
      <c r="N573">
        <v>31.9</v>
      </c>
      <c r="O573">
        <v>51.6</v>
      </c>
      <c r="P573">
        <v>16.5</v>
      </c>
      <c r="Q573">
        <v>56.5</v>
      </c>
      <c r="R573">
        <v>54.4</v>
      </c>
      <c r="S573">
        <v>26.4</v>
      </c>
      <c r="T573">
        <v>73.599999999999994</v>
      </c>
      <c r="U573">
        <v>78.099999999999994</v>
      </c>
      <c r="V573">
        <v>34.5</v>
      </c>
      <c r="W573">
        <v>65.5</v>
      </c>
      <c r="X573" t="str">
        <f>VLOOKUP(E573,'Transform table'!A:B,2,0)</f>
        <v>Defensa Y Justicia</v>
      </c>
      <c r="Y573" t="str">
        <f>VLOOKUP(F573,'Transform table'!A:B,2,0)</f>
        <v>Deportivo Riestra</v>
      </c>
      <c r="Z573" t="str">
        <f t="shared" si="9"/>
        <v>29/07/2026Defensa Y JusticiaDeportivo Riestra</v>
      </c>
      <c r="AA573" t="str">
        <f>VLOOKUP($Z573,'oddspedia-matches'!$A:$AD,AA$2,0)</f>
        <v>2 - 1</v>
      </c>
      <c r="AB573" t="str">
        <f>VLOOKUP($Z573,'oddspedia-matches'!$A:$AD,AB$2,0)</f>
        <v>Green</v>
      </c>
      <c r="AC573" t="str">
        <f>VLOOKUP($Z573,'oddspedia-matches'!$A:$AD,AC$2,0)</f>
        <v>Red</v>
      </c>
      <c r="AD573" t="str">
        <f>VLOOKUP($Z573,'oddspedia-matches'!$A:$AD,AD$2,0)</f>
        <v>Red</v>
      </c>
      <c r="AE573" t="str">
        <f>VLOOKUP($Z573,'oddspedia-matches'!$A:$AD,AE$2,0)</f>
        <v>Green</v>
      </c>
      <c r="AF573" t="str">
        <f>VLOOKUP($Z573,'oddspedia-matches'!$A:$AD,AF$2,0)</f>
        <v>Red</v>
      </c>
      <c r="AG573" t="str">
        <f>VLOOKUP($Z573,'oddspedia-matches'!$A:$AD,AG$2,0)</f>
        <v>Green</v>
      </c>
      <c r="AH573" t="str">
        <f>VLOOKUP($Z573,'oddspedia-matches'!$A:$AD,AH$2,0)</f>
        <v>Green</v>
      </c>
      <c r="AI573" t="str">
        <f>VLOOKUP($Z573,'oddspedia-matches'!$A:$AD,AI$2,0)</f>
        <v>Red</v>
      </c>
      <c r="AJ573" t="str">
        <f>VLOOKUP($Z573,'oddspedia-matches'!$A:$AD,AJ$2,0)</f>
        <v>Red</v>
      </c>
      <c r="AK573" t="str">
        <f>VLOOKUP($Z573,'oddspedia-matches'!$A:$AD,AK$2,0)</f>
        <v>Green</v>
      </c>
      <c r="AL573" t="str">
        <f>VLOOKUP($Z573,'oddspedia-matches'!$A:$AD,AL$2,0)</f>
        <v>Green</v>
      </c>
      <c r="AM573" t="str">
        <f>VLOOKUP($Z573,'oddspedia-matches'!$A:$AD,AM$2,0)</f>
        <v>Green</v>
      </c>
      <c r="AN573" t="str">
        <f>VLOOKUP($Z573,'oddspedia-matches'!$A:$AD,AN$2,0)</f>
        <v>Red</v>
      </c>
      <c r="AO573" t="str">
        <f>VLOOKUP($Z573,'oddspedia-matches'!$A:$AD,AO$2,0)</f>
        <v>Green</v>
      </c>
      <c r="AP573" t="str">
        <f>VLOOKUP($Z573,'oddspedia-matches'!$A:$AD,AP$2,0)</f>
        <v>Green</v>
      </c>
      <c r="AQ573" t="str">
        <f>VLOOKUP($Z573,'oddspedia-matches'!$A:$AD,AQ$2,0)</f>
        <v>Red</v>
      </c>
    </row>
    <row r="574" spans="2:43" x14ac:dyDescent="0.25">
      <c r="B574" t="s">
        <v>454</v>
      </c>
      <c r="C574" t="s">
        <v>4010</v>
      </c>
      <c r="D574" s="25">
        <v>0.70833333333333337</v>
      </c>
      <c r="E574" t="s">
        <v>230</v>
      </c>
      <c r="F574" t="s">
        <v>1186</v>
      </c>
      <c r="H574">
        <v>37.700000000000003</v>
      </c>
      <c r="I574">
        <v>30.1</v>
      </c>
      <c r="J574">
        <v>32.200000000000003</v>
      </c>
      <c r="K574">
        <v>67.8</v>
      </c>
      <c r="L574">
        <v>62.3</v>
      </c>
      <c r="M574">
        <v>69.900000000000006</v>
      </c>
      <c r="N574">
        <v>31.8</v>
      </c>
      <c r="O574">
        <v>42.7</v>
      </c>
      <c r="P574">
        <v>25.5</v>
      </c>
      <c r="Q574">
        <v>70.7</v>
      </c>
      <c r="R574">
        <v>71.400000000000006</v>
      </c>
      <c r="S574">
        <v>44.2</v>
      </c>
      <c r="T574">
        <v>55.8</v>
      </c>
      <c r="U574">
        <v>61.1</v>
      </c>
      <c r="V574">
        <v>51.1</v>
      </c>
      <c r="W574">
        <v>48.9</v>
      </c>
      <c r="X574" t="str">
        <f>VLOOKUP(E574,'Transform table'!A:B,2,0)</f>
        <v>Atletico Mineiro</v>
      </c>
      <c r="Y574" t="str">
        <f>VLOOKUP(F574,'Transform table'!A:B,2,0)</f>
        <v>Red Bull Bragantino</v>
      </c>
      <c r="Z574" t="str">
        <f t="shared" si="9"/>
        <v>29/07/2026Atletico MineiroRed Bull Bragantino</v>
      </c>
      <c r="AA574" t="e">
        <f>VLOOKUP($Z574,'oddspedia-matches'!$A:$AD,AA$2,0)</f>
        <v>#N/A</v>
      </c>
      <c r="AB574" t="e">
        <f>VLOOKUP($Z574,'oddspedia-matches'!$A:$AD,AB$2,0)</f>
        <v>#N/A</v>
      </c>
      <c r="AC574" t="e">
        <f>VLOOKUP($Z574,'oddspedia-matches'!$A:$AD,AC$2,0)</f>
        <v>#N/A</v>
      </c>
      <c r="AD574" t="e">
        <f>VLOOKUP($Z574,'oddspedia-matches'!$A:$AD,AD$2,0)</f>
        <v>#N/A</v>
      </c>
      <c r="AE574" t="e">
        <f>VLOOKUP($Z574,'oddspedia-matches'!$A:$AD,AE$2,0)</f>
        <v>#N/A</v>
      </c>
      <c r="AF574" t="e">
        <f>VLOOKUP($Z574,'oddspedia-matches'!$A:$AD,AF$2,0)</f>
        <v>#N/A</v>
      </c>
      <c r="AG574" t="e">
        <f>VLOOKUP($Z574,'oddspedia-matches'!$A:$AD,AG$2,0)</f>
        <v>#N/A</v>
      </c>
      <c r="AH574" t="e">
        <f>VLOOKUP($Z574,'oddspedia-matches'!$A:$AD,AH$2,0)</f>
        <v>#N/A</v>
      </c>
      <c r="AI574" t="e">
        <f>VLOOKUP($Z574,'oddspedia-matches'!$A:$AD,AI$2,0)</f>
        <v>#N/A</v>
      </c>
      <c r="AJ574" t="e">
        <f>VLOOKUP($Z574,'oddspedia-matches'!$A:$AD,AJ$2,0)</f>
        <v>#N/A</v>
      </c>
      <c r="AK574" t="e">
        <f>VLOOKUP($Z574,'oddspedia-matches'!$A:$AD,AK$2,0)</f>
        <v>#N/A</v>
      </c>
      <c r="AL574" t="e">
        <f>VLOOKUP($Z574,'oddspedia-matches'!$A:$AD,AL$2,0)</f>
        <v>#N/A</v>
      </c>
      <c r="AM574" t="e">
        <f>VLOOKUP($Z574,'oddspedia-matches'!$A:$AD,AM$2,0)</f>
        <v>#N/A</v>
      </c>
      <c r="AN574" t="e">
        <f>VLOOKUP($Z574,'oddspedia-matches'!$A:$AD,AN$2,0)</f>
        <v>#N/A</v>
      </c>
      <c r="AO574" t="e">
        <f>VLOOKUP($Z574,'oddspedia-matches'!$A:$AD,AO$2,0)</f>
        <v>#N/A</v>
      </c>
      <c r="AP574" t="e">
        <f>VLOOKUP($Z574,'oddspedia-matches'!$A:$AD,AP$2,0)</f>
        <v>#N/A</v>
      </c>
      <c r="AQ574" t="e">
        <f>VLOOKUP($Z574,'oddspedia-matches'!$A:$AD,AQ$2,0)</f>
        <v>#N/A</v>
      </c>
    </row>
    <row r="575" spans="2:43" x14ac:dyDescent="0.25">
      <c r="B575" t="s">
        <v>454</v>
      </c>
      <c r="C575" t="s">
        <v>4010</v>
      </c>
      <c r="D575" s="25">
        <v>0.70833333333333337</v>
      </c>
      <c r="E575" t="s">
        <v>108</v>
      </c>
      <c r="F575" t="s">
        <v>1187</v>
      </c>
      <c r="H575">
        <v>48.1</v>
      </c>
      <c r="I575">
        <v>26.5</v>
      </c>
      <c r="J575">
        <v>25.4</v>
      </c>
      <c r="K575">
        <v>74.599999999999994</v>
      </c>
      <c r="L575">
        <v>51.9</v>
      </c>
      <c r="M575">
        <v>73.5</v>
      </c>
      <c r="N575">
        <v>37</v>
      </c>
      <c r="O575">
        <v>42.7</v>
      </c>
      <c r="P575">
        <v>20.3</v>
      </c>
      <c r="Q575">
        <v>69.8</v>
      </c>
      <c r="R575">
        <v>80.2</v>
      </c>
      <c r="S575">
        <v>56.2</v>
      </c>
      <c r="T575">
        <v>43.8</v>
      </c>
      <c r="U575">
        <v>49.9</v>
      </c>
      <c r="V575">
        <v>58.9</v>
      </c>
      <c r="W575">
        <v>41.1</v>
      </c>
      <c r="X575" t="str">
        <f>VLOOKUP(E575,'Transform table'!A:B,2,0)</f>
        <v>Botafogo RJ</v>
      </c>
      <c r="Y575" t="str">
        <f>VLOOKUP(F575,'Transform table'!A:B,2,0)</f>
        <v>Gremio RS</v>
      </c>
      <c r="Z575" t="str">
        <f t="shared" si="9"/>
        <v>29/07/2026Botafogo RJGremio RS</v>
      </c>
      <c r="AA575" t="e">
        <f>VLOOKUP($Z575,'oddspedia-matches'!$A:$AD,AA$2,0)</f>
        <v>#N/A</v>
      </c>
      <c r="AB575" t="e">
        <f>VLOOKUP($Z575,'oddspedia-matches'!$A:$AD,AB$2,0)</f>
        <v>#N/A</v>
      </c>
      <c r="AC575" t="e">
        <f>VLOOKUP($Z575,'oddspedia-matches'!$A:$AD,AC$2,0)</f>
        <v>#N/A</v>
      </c>
      <c r="AD575" t="e">
        <f>VLOOKUP($Z575,'oddspedia-matches'!$A:$AD,AD$2,0)</f>
        <v>#N/A</v>
      </c>
      <c r="AE575" t="e">
        <f>VLOOKUP($Z575,'oddspedia-matches'!$A:$AD,AE$2,0)</f>
        <v>#N/A</v>
      </c>
      <c r="AF575" t="e">
        <f>VLOOKUP($Z575,'oddspedia-matches'!$A:$AD,AF$2,0)</f>
        <v>#N/A</v>
      </c>
      <c r="AG575" t="e">
        <f>VLOOKUP($Z575,'oddspedia-matches'!$A:$AD,AG$2,0)</f>
        <v>#N/A</v>
      </c>
      <c r="AH575" t="e">
        <f>VLOOKUP($Z575,'oddspedia-matches'!$A:$AD,AH$2,0)</f>
        <v>#N/A</v>
      </c>
      <c r="AI575" t="e">
        <f>VLOOKUP($Z575,'oddspedia-matches'!$A:$AD,AI$2,0)</f>
        <v>#N/A</v>
      </c>
      <c r="AJ575" t="e">
        <f>VLOOKUP($Z575,'oddspedia-matches'!$A:$AD,AJ$2,0)</f>
        <v>#N/A</v>
      </c>
      <c r="AK575" t="e">
        <f>VLOOKUP($Z575,'oddspedia-matches'!$A:$AD,AK$2,0)</f>
        <v>#N/A</v>
      </c>
      <c r="AL575" t="e">
        <f>VLOOKUP($Z575,'oddspedia-matches'!$A:$AD,AL$2,0)</f>
        <v>#N/A</v>
      </c>
      <c r="AM575" t="e">
        <f>VLOOKUP($Z575,'oddspedia-matches'!$A:$AD,AM$2,0)</f>
        <v>#N/A</v>
      </c>
      <c r="AN575" t="e">
        <f>VLOOKUP($Z575,'oddspedia-matches'!$A:$AD,AN$2,0)</f>
        <v>#N/A</v>
      </c>
      <c r="AO575" t="e">
        <f>VLOOKUP($Z575,'oddspedia-matches'!$A:$AD,AO$2,0)</f>
        <v>#N/A</v>
      </c>
      <c r="AP575" t="e">
        <f>VLOOKUP($Z575,'oddspedia-matches'!$A:$AD,AP$2,0)</f>
        <v>#N/A</v>
      </c>
      <c r="AQ575" t="e">
        <f>VLOOKUP($Z575,'oddspedia-matches'!$A:$AD,AQ$2,0)</f>
        <v>#N/A</v>
      </c>
    </row>
    <row r="576" spans="2:43" x14ac:dyDescent="0.25">
      <c r="B576" t="s">
        <v>454</v>
      </c>
      <c r="C576" t="s">
        <v>4010</v>
      </c>
      <c r="D576" s="25">
        <v>0.70833333333333337</v>
      </c>
      <c r="E576" t="s">
        <v>65</v>
      </c>
      <c r="F576" t="s">
        <v>776</v>
      </c>
      <c r="H576">
        <v>35.4</v>
      </c>
      <c r="I576">
        <v>28.2</v>
      </c>
      <c r="J576">
        <v>36.5</v>
      </c>
      <c r="K576">
        <v>63.5</v>
      </c>
      <c r="L576">
        <v>64.599999999999994</v>
      </c>
      <c r="M576">
        <v>71.8</v>
      </c>
      <c r="N576">
        <v>28.2</v>
      </c>
      <c r="O576">
        <v>45.3</v>
      </c>
      <c r="P576">
        <v>26.5</v>
      </c>
      <c r="Q576">
        <v>67</v>
      </c>
      <c r="R576">
        <v>78.7</v>
      </c>
      <c r="S576">
        <v>53.9</v>
      </c>
      <c r="T576">
        <v>46.1</v>
      </c>
      <c r="U576">
        <v>51.7</v>
      </c>
      <c r="V576">
        <v>58.8</v>
      </c>
      <c r="W576">
        <v>41.2</v>
      </c>
      <c r="X576" t="str">
        <f>VLOOKUP(E576,'Transform table'!A:B,2,0)</f>
        <v>Chapecoense</v>
      </c>
      <c r="Y576" t="str">
        <f>VLOOKUP(F576,'Transform table'!A:B,2,0)</f>
        <v>Vasco Da Gama RJ</v>
      </c>
      <c r="Z576" t="str">
        <f t="shared" si="9"/>
        <v>29/07/2026ChapecoenseVasco Da Gama RJ</v>
      </c>
      <c r="AA576" t="e">
        <f>VLOOKUP($Z576,'oddspedia-matches'!$A:$AD,AA$2,0)</f>
        <v>#N/A</v>
      </c>
      <c r="AB576" t="e">
        <f>VLOOKUP($Z576,'oddspedia-matches'!$A:$AD,AB$2,0)</f>
        <v>#N/A</v>
      </c>
      <c r="AC576" t="e">
        <f>VLOOKUP($Z576,'oddspedia-matches'!$A:$AD,AC$2,0)</f>
        <v>#N/A</v>
      </c>
      <c r="AD576" t="e">
        <f>VLOOKUP($Z576,'oddspedia-matches'!$A:$AD,AD$2,0)</f>
        <v>#N/A</v>
      </c>
      <c r="AE576" t="e">
        <f>VLOOKUP($Z576,'oddspedia-matches'!$A:$AD,AE$2,0)</f>
        <v>#N/A</v>
      </c>
      <c r="AF576" t="e">
        <f>VLOOKUP($Z576,'oddspedia-matches'!$A:$AD,AF$2,0)</f>
        <v>#N/A</v>
      </c>
      <c r="AG576" t="e">
        <f>VLOOKUP($Z576,'oddspedia-matches'!$A:$AD,AG$2,0)</f>
        <v>#N/A</v>
      </c>
      <c r="AH576" t="e">
        <f>VLOOKUP($Z576,'oddspedia-matches'!$A:$AD,AH$2,0)</f>
        <v>#N/A</v>
      </c>
      <c r="AI576" t="e">
        <f>VLOOKUP($Z576,'oddspedia-matches'!$A:$AD,AI$2,0)</f>
        <v>#N/A</v>
      </c>
      <c r="AJ576" t="e">
        <f>VLOOKUP($Z576,'oddspedia-matches'!$A:$AD,AJ$2,0)</f>
        <v>#N/A</v>
      </c>
      <c r="AK576" t="e">
        <f>VLOOKUP($Z576,'oddspedia-matches'!$A:$AD,AK$2,0)</f>
        <v>#N/A</v>
      </c>
      <c r="AL576" t="e">
        <f>VLOOKUP($Z576,'oddspedia-matches'!$A:$AD,AL$2,0)</f>
        <v>#N/A</v>
      </c>
      <c r="AM576" t="e">
        <f>VLOOKUP($Z576,'oddspedia-matches'!$A:$AD,AM$2,0)</f>
        <v>#N/A</v>
      </c>
      <c r="AN576" t="e">
        <f>VLOOKUP($Z576,'oddspedia-matches'!$A:$AD,AN$2,0)</f>
        <v>#N/A</v>
      </c>
      <c r="AO576" t="e">
        <f>VLOOKUP($Z576,'oddspedia-matches'!$A:$AD,AO$2,0)</f>
        <v>#N/A</v>
      </c>
      <c r="AP576" t="e">
        <f>VLOOKUP($Z576,'oddspedia-matches'!$A:$AD,AP$2,0)</f>
        <v>#N/A</v>
      </c>
      <c r="AQ576" t="e">
        <f>VLOOKUP($Z576,'oddspedia-matches'!$A:$AD,AQ$2,0)</f>
        <v>#N/A</v>
      </c>
    </row>
    <row r="577" spans="2:43" x14ac:dyDescent="0.25">
      <c r="B577" t="s">
        <v>454</v>
      </c>
      <c r="C577" t="s">
        <v>4010</v>
      </c>
      <c r="D577" s="25">
        <v>0.70833333333333337</v>
      </c>
      <c r="E577" t="s">
        <v>69</v>
      </c>
      <c r="F577" t="s">
        <v>744</v>
      </c>
      <c r="H577">
        <v>47.8</v>
      </c>
      <c r="I577">
        <v>27.2</v>
      </c>
      <c r="J577">
        <v>25</v>
      </c>
      <c r="K577">
        <v>75</v>
      </c>
      <c r="L577">
        <v>52.2</v>
      </c>
      <c r="M577">
        <v>72.8</v>
      </c>
      <c r="N577">
        <v>28.8</v>
      </c>
      <c r="O577">
        <v>47.7</v>
      </c>
      <c r="P577">
        <v>23.5</v>
      </c>
      <c r="Q577">
        <v>63.2</v>
      </c>
      <c r="R577">
        <v>77.599999999999994</v>
      </c>
      <c r="S577">
        <v>52.4</v>
      </c>
      <c r="T577">
        <v>47.6</v>
      </c>
      <c r="U577">
        <v>53.8</v>
      </c>
      <c r="V577">
        <v>55.9</v>
      </c>
      <c r="W577">
        <v>44.1</v>
      </c>
      <c r="X577" t="str">
        <f>VLOOKUP(E577,'Transform table'!A:B,2,0)</f>
        <v>Sao Paulo</v>
      </c>
      <c r="Y577" t="str">
        <f>VLOOKUP(F577,'Transform table'!A:B,2,0)</f>
        <v>Santos</v>
      </c>
      <c r="Z577" t="str">
        <f t="shared" si="9"/>
        <v>29/07/2026Sao PauloSantos</v>
      </c>
      <c r="AA577" t="e">
        <f>VLOOKUP($Z577,'oddspedia-matches'!$A:$AD,AA$2,0)</f>
        <v>#N/A</v>
      </c>
      <c r="AB577" t="e">
        <f>VLOOKUP($Z577,'oddspedia-matches'!$A:$AD,AB$2,0)</f>
        <v>#N/A</v>
      </c>
      <c r="AC577" t="e">
        <f>VLOOKUP($Z577,'oddspedia-matches'!$A:$AD,AC$2,0)</f>
        <v>#N/A</v>
      </c>
      <c r="AD577" t="e">
        <f>VLOOKUP($Z577,'oddspedia-matches'!$A:$AD,AD$2,0)</f>
        <v>#N/A</v>
      </c>
      <c r="AE577" t="e">
        <f>VLOOKUP($Z577,'oddspedia-matches'!$A:$AD,AE$2,0)</f>
        <v>#N/A</v>
      </c>
      <c r="AF577" t="e">
        <f>VLOOKUP($Z577,'oddspedia-matches'!$A:$AD,AF$2,0)</f>
        <v>#N/A</v>
      </c>
      <c r="AG577" t="e">
        <f>VLOOKUP($Z577,'oddspedia-matches'!$A:$AD,AG$2,0)</f>
        <v>#N/A</v>
      </c>
      <c r="AH577" t="e">
        <f>VLOOKUP($Z577,'oddspedia-matches'!$A:$AD,AH$2,0)</f>
        <v>#N/A</v>
      </c>
      <c r="AI577" t="e">
        <f>VLOOKUP($Z577,'oddspedia-matches'!$A:$AD,AI$2,0)</f>
        <v>#N/A</v>
      </c>
      <c r="AJ577" t="e">
        <f>VLOOKUP($Z577,'oddspedia-matches'!$A:$AD,AJ$2,0)</f>
        <v>#N/A</v>
      </c>
      <c r="AK577" t="e">
        <f>VLOOKUP($Z577,'oddspedia-matches'!$A:$AD,AK$2,0)</f>
        <v>#N/A</v>
      </c>
      <c r="AL577" t="e">
        <f>VLOOKUP($Z577,'oddspedia-matches'!$A:$AD,AL$2,0)</f>
        <v>#N/A</v>
      </c>
      <c r="AM577" t="e">
        <f>VLOOKUP($Z577,'oddspedia-matches'!$A:$AD,AM$2,0)</f>
        <v>#N/A</v>
      </c>
      <c r="AN577" t="e">
        <f>VLOOKUP($Z577,'oddspedia-matches'!$A:$AD,AN$2,0)</f>
        <v>#N/A</v>
      </c>
      <c r="AO577" t="e">
        <f>VLOOKUP($Z577,'oddspedia-matches'!$A:$AD,AO$2,0)</f>
        <v>#N/A</v>
      </c>
      <c r="AP577" t="e">
        <f>VLOOKUP($Z577,'oddspedia-matches'!$A:$AD,AP$2,0)</f>
        <v>#N/A</v>
      </c>
      <c r="AQ577" t="e">
        <f>VLOOKUP($Z577,'oddspedia-matches'!$A:$AD,AQ$2,0)</f>
        <v>#N/A</v>
      </c>
    </row>
    <row r="578" spans="2:43" x14ac:dyDescent="0.25">
      <c r="B578" t="s">
        <v>479</v>
      </c>
      <c r="C578" t="s">
        <v>4010</v>
      </c>
      <c r="D578" s="25">
        <v>0.77083333333333337</v>
      </c>
      <c r="E578" t="s">
        <v>185</v>
      </c>
      <c r="F578" t="s">
        <v>1156</v>
      </c>
      <c r="H578">
        <v>37.299999999999997</v>
      </c>
      <c r="I578">
        <v>30.5</v>
      </c>
      <c r="J578">
        <v>32.200000000000003</v>
      </c>
      <c r="K578">
        <v>67.8</v>
      </c>
      <c r="L578">
        <v>62.7</v>
      </c>
      <c r="M578">
        <v>69.5</v>
      </c>
      <c r="N578">
        <v>25.4</v>
      </c>
      <c r="O578">
        <v>50</v>
      </c>
      <c r="P578">
        <v>24.6</v>
      </c>
      <c r="Q578">
        <v>59.9</v>
      </c>
      <c r="R578">
        <v>70.2</v>
      </c>
      <c r="S578">
        <v>42.7</v>
      </c>
      <c r="T578">
        <v>57.3</v>
      </c>
      <c r="U578">
        <v>62.5</v>
      </c>
      <c r="V578">
        <v>49.9</v>
      </c>
      <c r="W578">
        <v>50.1</v>
      </c>
      <c r="X578" t="str">
        <f>VLOOKUP(E578,'Transform table'!A:B,2,0)</f>
        <v>Nacional De Football</v>
      </c>
      <c r="Y578" t="str">
        <f>VLOOKUP(F578,'Transform table'!A:B,2,0)</f>
        <v>Club Olimpia</v>
      </c>
      <c r="Z578" t="str">
        <f t="shared" si="9"/>
        <v>29/07/2026Nacional De FootballClub Olimpia</v>
      </c>
      <c r="AA578" t="e">
        <f>VLOOKUP($Z578,'oddspedia-matches'!$A:$AD,AA$2,0)</f>
        <v>#N/A</v>
      </c>
      <c r="AB578" t="e">
        <f>VLOOKUP($Z578,'oddspedia-matches'!$A:$AD,AB$2,0)</f>
        <v>#N/A</v>
      </c>
      <c r="AC578" t="e">
        <f>VLOOKUP($Z578,'oddspedia-matches'!$A:$AD,AC$2,0)</f>
        <v>#N/A</v>
      </c>
      <c r="AD578" t="e">
        <f>VLOOKUP($Z578,'oddspedia-matches'!$A:$AD,AD$2,0)</f>
        <v>#N/A</v>
      </c>
      <c r="AE578" t="e">
        <f>VLOOKUP($Z578,'oddspedia-matches'!$A:$AD,AE$2,0)</f>
        <v>#N/A</v>
      </c>
      <c r="AF578" t="e">
        <f>VLOOKUP($Z578,'oddspedia-matches'!$A:$AD,AF$2,0)</f>
        <v>#N/A</v>
      </c>
      <c r="AG578" t="e">
        <f>VLOOKUP($Z578,'oddspedia-matches'!$A:$AD,AG$2,0)</f>
        <v>#N/A</v>
      </c>
      <c r="AH578" t="e">
        <f>VLOOKUP($Z578,'oddspedia-matches'!$A:$AD,AH$2,0)</f>
        <v>#N/A</v>
      </c>
      <c r="AI578" t="e">
        <f>VLOOKUP($Z578,'oddspedia-matches'!$A:$AD,AI$2,0)</f>
        <v>#N/A</v>
      </c>
      <c r="AJ578" t="e">
        <f>VLOOKUP($Z578,'oddspedia-matches'!$A:$AD,AJ$2,0)</f>
        <v>#N/A</v>
      </c>
      <c r="AK578" t="e">
        <f>VLOOKUP($Z578,'oddspedia-matches'!$A:$AD,AK$2,0)</f>
        <v>#N/A</v>
      </c>
      <c r="AL578" t="e">
        <f>VLOOKUP($Z578,'oddspedia-matches'!$A:$AD,AL$2,0)</f>
        <v>#N/A</v>
      </c>
      <c r="AM578" t="e">
        <f>VLOOKUP($Z578,'oddspedia-matches'!$A:$AD,AM$2,0)</f>
        <v>#N/A</v>
      </c>
      <c r="AN578" t="e">
        <f>VLOOKUP($Z578,'oddspedia-matches'!$A:$AD,AN$2,0)</f>
        <v>#N/A</v>
      </c>
      <c r="AO578" t="e">
        <f>VLOOKUP($Z578,'oddspedia-matches'!$A:$AD,AO$2,0)</f>
        <v>#N/A</v>
      </c>
      <c r="AP578" t="e">
        <f>VLOOKUP($Z578,'oddspedia-matches'!$A:$AD,AP$2,0)</f>
        <v>#N/A</v>
      </c>
      <c r="AQ578" t="e">
        <f>VLOOKUP($Z578,'oddspedia-matches'!$A:$AD,AQ$2,0)</f>
        <v>#N/A</v>
      </c>
    </row>
    <row r="579" spans="2:43" x14ac:dyDescent="0.25">
      <c r="B579" t="s">
        <v>470</v>
      </c>
      <c r="C579" t="s">
        <v>4010</v>
      </c>
      <c r="D579" s="25">
        <v>0.80208333333333337</v>
      </c>
      <c r="E579" t="s">
        <v>178</v>
      </c>
      <c r="F579" t="s">
        <v>754</v>
      </c>
      <c r="H579">
        <v>34</v>
      </c>
      <c r="I579">
        <v>32.200000000000003</v>
      </c>
      <c r="J579">
        <v>33.799999999999997</v>
      </c>
      <c r="K579">
        <v>66.2</v>
      </c>
      <c r="L579">
        <v>66</v>
      </c>
      <c r="M579">
        <v>67.8</v>
      </c>
      <c r="N579">
        <v>41</v>
      </c>
      <c r="O579">
        <v>41.4</v>
      </c>
      <c r="P579">
        <v>17.600000000000001</v>
      </c>
      <c r="Q579">
        <v>70.599999999999994</v>
      </c>
      <c r="R579">
        <v>65.3</v>
      </c>
      <c r="S579">
        <v>37.1</v>
      </c>
      <c r="T579">
        <v>62.9</v>
      </c>
      <c r="U579">
        <v>67.8</v>
      </c>
      <c r="V579">
        <v>45.4</v>
      </c>
      <c r="W579">
        <v>54.6</v>
      </c>
      <c r="X579" t="str">
        <f>VLOOKUP(E579,'Transform table'!A:B,2,0)</f>
        <v>Gimnasia La Plata</v>
      </c>
      <c r="Y579" t="str">
        <f>VLOOKUP(F579,'Transform table'!A:B,2,0)</f>
        <v>River Plate</v>
      </c>
      <c r="Z579" t="str">
        <f t="shared" si="9"/>
        <v>29/07/2026Gimnasia La PlataRiver Plate</v>
      </c>
      <c r="AA579" t="str">
        <f>VLOOKUP($Z579,'oddspedia-matches'!$A:$AD,AA$2,0)</f>
        <v>1 - 0</v>
      </c>
      <c r="AB579" t="str">
        <f>VLOOKUP($Z579,'oddspedia-matches'!$A:$AD,AB$2,0)</f>
        <v>Green</v>
      </c>
      <c r="AC579" t="str">
        <f>VLOOKUP($Z579,'oddspedia-matches'!$A:$AD,AC$2,0)</f>
        <v>Red</v>
      </c>
      <c r="AD579" t="str">
        <f>VLOOKUP($Z579,'oddspedia-matches'!$A:$AD,AD$2,0)</f>
        <v>Red</v>
      </c>
      <c r="AE579" t="str">
        <f>VLOOKUP($Z579,'oddspedia-matches'!$A:$AD,AE$2,0)</f>
        <v>Green</v>
      </c>
      <c r="AF579" t="str">
        <f>VLOOKUP($Z579,'oddspedia-matches'!$A:$AD,AF$2,0)</f>
        <v>Red</v>
      </c>
      <c r="AG579" t="str">
        <f>VLOOKUP($Z579,'oddspedia-matches'!$A:$AD,AG$2,0)</f>
        <v>Green</v>
      </c>
      <c r="AH579" t="str">
        <f>VLOOKUP($Z579,'oddspedia-matches'!$A:$AD,AH$2,0)</f>
        <v>Red</v>
      </c>
      <c r="AI579" t="str">
        <f>VLOOKUP($Z579,'oddspedia-matches'!$A:$AD,AI$2,0)</f>
        <v>Green</v>
      </c>
      <c r="AJ579" t="str">
        <f>VLOOKUP($Z579,'oddspedia-matches'!$A:$AD,AJ$2,0)</f>
        <v>Red</v>
      </c>
      <c r="AK579" t="str">
        <f>VLOOKUP($Z579,'oddspedia-matches'!$A:$AD,AK$2,0)</f>
        <v>Red</v>
      </c>
      <c r="AL579" t="str">
        <f>VLOOKUP($Z579,'oddspedia-matches'!$A:$AD,AL$2,0)</f>
        <v>Red</v>
      </c>
      <c r="AM579" t="str">
        <f>VLOOKUP($Z579,'oddspedia-matches'!$A:$AD,AM$2,0)</f>
        <v>Red</v>
      </c>
      <c r="AN579" t="str">
        <f>VLOOKUP($Z579,'oddspedia-matches'!$A:$AD,AN$2,0)</f>
        <v>Green</v>
      </c>
      <c r="AO579" t="str">
        <f>VLOOKUP($Z579,'oddspedia-matches'!$A:$AD,AO$2,0)</f>
        <v>Green</v>
      </c>
      <c r="AP579" t="str">
        <f>VLOOKUP($Z579,'oddspedia-matches'!$A:$AD,AP$2,0)</f>
        <v>Red</v>
      </c>
      <c r="AQ579" t="str">
        <f>VLOOKUP($Z579,'oddspedia-matches'!$A:$AD,AQ$2,0)</f>
        <v>Green</v>
      </c>
    </row>
    <row r="580" spans="2:43" x14ac:dyDescent="0.25">
      <c r="B580" t="s">
        <v>454</v>
      </c>
      <c r="C580" t="s">
        <v>4010</v>
      </c>
      <c r="D580" s="25">
        <v>0.8125</v>
      </c>
      <c r="E580" t="s">
        <v>67</v>
      </c>
      <c r="F580" t="s">
        <v>66</v>
      </c>
      <c r="H580">
        <v>28.7</v>
      </c>
      <c r="I580">
        <v>29.6</v>
      </c>
      <c r="J580">
        <v>41.7</v>
      </c>
      <c r="K580">
        <v>58.3</v>
      </c>
      <c r="L580">
        <v>71.3</v>
      </c>
      <c r="M580">
        <v>70.400000000000006</v>
      </c>
      <c r="N580">
        <v>17.899999999999999</v>
      </c>
      <c r="O580">
        <v>46.4</v>
      </c>
      <c r="P580">
        <v>35.700000000000003</v>
      </c>
      <c r="Q580">
        <v>64.3</v>
      </c>
      <c r="R580">
        <v>73.7</v>
      </c>
      <c r="S580">
        <v>47.1</v>
      </c>
      <c r="T580">
        <v>52.9</v>
      </c>
      <c r="U580">
        <v>58.5</v>
      </c>
      <c r="V580">
        <v>52.9</v>
      </c>
      <c r="W580">
        <v>47.1</v>
      </c>
      <c r="X580" t="str">
        <f>VLOOKUP(E580,'Transform table'!A:B,2,0)</f>
        <v>Internacional</v>
      </c>
      <c r="Y580" t="str">
        <f>VLOOKUP(F580,'Transform table'!A:B,2,0)</f>
        <v>Flamengo RJ</v>
      </c>
      <c r="Z580" t="str">
        <f t="shared" si="9"/>
        <v>29/07/2026InternacionalFlamengo RJ</v>
      </c>
      <c r="AA580" t="str">
        <f>VLOOKUP($Z580,'oddspedia-matches'!$A:$AD,AA$2,0)</f>
        <v>1 - 1</v>
      </c>
      <c r="AB580" t="str">
        <f>VLOOKUP($Z580,'oddspedia-matches'!$A:$AD,AB$2,0)</f>
        <v>Red</v>
      </c>
      <c r="AC580" t="str">
        <f>VLOOKUP($Z580,'oddspedia-matches'!$A:$AD,AC$2,0)</f>
        <v>Green</v>
      </c>
      <c r="AD580" t="str">
        <f>VLOOKUP($Z580,'oddspedia-matches'!$A:$AD,AD$2,0)</f>
        <v>Red</v>
      </c>
      <c r="AE580" t="str">
        <f>VLOOKUP($Z580,'oddspedia-matches'!$A:$AD,AE$2,0)</f>
        <v>Green</v>
      </c>
      <c r="AF580" t="str">
        <f>VLOOKUP($Z580,'oddspedia-matches'!$A:$AD,AF$2,0)</f>
        <v>Green</v>
      </c>
      <c r="AG580" t="str">
        <f>VLOOKUP($Z580,'oddspedia-matches'!$A:$AD,AG$2,0)</f>
        <v>Red</v>
      </c>
      <c r="AH580" t="str">
        <f>VLOOKUP($Z580,'oddspedia-matches'!$A:$AD,AH$2,0)</f>
        <v>Green</v>
      </c>
      <c r="AI580" t="str">
        <f>VLOOKUP($Z580,'oddspedia-matches'!$A:$AD,AI$2,0)</f>
        <v>Red</v>
      </c>
      <c r="AJ580" t="str">
        <f>VLOOKUP($Z580,'oddspedia-matches'!$A:$AD,AJ$2,0)</f>
        <v>Red</v>
      </c>
      <c r="AK580" t="str">
        <f>VLOOKUP($Z580,'oddspedia-matches'!$A:$AD,AK$2,0)</f>
        <v>Green</v>
      </c>
      <c r="AL580" t="str">
        <f>VLOOKUP($Z580,'oddspedia-matches'!$A:$AD,AL$2,0)</f>
        <v>Green</v>
      </c>
      <c r="AM580" t="str">
        <f>VLOOKUP($Z580,'oddspedia-matches'!$A:$AD,AM$2,0)</f>
        <v>Red</v>
      </c>
      <c r="AN580" t="str">
        <f>VLOOKUP($Z580,'oddspedia-matches'!$A:$AD,AN$2,0)</f>
        <v>Green</v>
      </c>
      <c r="AO580" t="str">
        <f>VLOOKUP($Z580,'oddspedia-matches'!$A:$AD,AO$2,0)</f>
        <v>Green</v>
      </c>
      <c r="AP580" t="str">
        <f>VLOOKUP($Z580,'oddspedia-matches'!$A:$AD,AP$2,0)</f>
        <v>Green</v>
      </c>
      <c r="AQ580" t="str">
        <f>VLOOKUP($Z580,'oddspedia-matches'!$A:$AD,AQ$2,0)</f>
        <v>Red</v>
      </c>
    </row>
    <row r="581" spans="2:43" x14ac:dyDescent="0.25">
      <c r="B581" t="s">
        <v>454</v>
      </c>
      <c r="C581" t="s">
        <v>4010</v>
      </c>
      <c r="D581" s="25">
        <v>0.8125</v>
      </c>
      <c r="E581" t="s">
        <v>777</v>
      </c>
      <c r="F581" t="s">
        <v>111</v>
      </c>
      <c r="H581">
        <v>46</v>
      </c>
      <c r="I581">
        <v>28.1</v>
      </c>
      <c r="J581">
        <v>25.9</v>
      </c>
      <c r="K581">
        <v>74.099999999999994</v>
      </c>
      <c r="L581">
        <v>54</v>
      </c>
      <c r="M581">
        <v>71.900000000000006</v>
      </c>
      <c r="N581">
        <v>44.3</v>
      </c>
      <c r="O581">
        <v>39.299999999999997</v>
      </c>
      <c r="P581">
        <v>16.399999999999999</v>
      </c>
      <c r="Q581">
        <v>73</v>
      </c>
      <c r="R581">
        <v>74.900000000000006</v>
      </c>
      <c r="S581">
        <v>48.7</v>
      </c>
      <c r="T581">
        <v>51.3</v>
      </c>
      <c r="U581">
        <v>57.3</v>
      </c>
      <c r="V581">
        <v>53.3</v>
      </c>
      <c r="W581">
        <v>46.7</v>
      </c>
      <c r="X581" t="str">
        <f>VLOOKUP(E581,'Transform table'!A:B,2,0)</f>
        <v>Mirassol SP</v>
      </c>
      <c r="Y581" t="str">
        <f>VLOOKUP(F581,'Transform table'!A:B,2,0)</f>
        <v>Clube Do Remo</v>
      </c>
      <c r="Z581" t="str">
        <f t="shared" si="9"/>
        <v>29/07/2026Mirassol SPClube Do Remo</v>
      </c>
      <c r="AA581" t="str">
        <f>VLOOKUP($Z581,'oddspedia-matches'!$A:$AD,AA$2,0)</f>
        <v>2 - 1</v>
      </c>
      <c r="AB581" t="str">
        <f>VLOOKUP($Z581,'oddspedia-matches'!$A:$AD,AB$2,0)</f>
        <v>Green</v>
      </c>
      <c r="AC581" t="str">
        <f>VLOOKUP($Z581,'oddspedia-matches'!$A:$AD,AC$2,0)</f>
        <v>Red</v>
      </c>
      <c r="AD581" t="str">
        <f>VLOOKUP($Z581,'oddspedia-matches'!$A:$AD,AD$2,0)</f>
        <v>Red</v>
      </c>
      <c r="AE581" t="str">
        <f>VLOOKUP($Z581,'oddspedia-matches'!$A:$AD,AE$2,0)</f>
        <v>Green</v>
      </c>
      <c r="AF581" t="str">
        <f>VLOOKUP($Z581,'oddspedia-matches'!$A:$AD,AF$2,0)</f>
        <v>Red</v>
      </c>
      <c r="AG581" t="str">
        <f>VLOOKUP($Z581,'oddspedia-matches'!$A:$AD,AG$2,0)</f>
        <v>Green</v>
      </c>
      <c r="AH581" t="str">
        <f>VLOOKUP($Z581,'oddspedia-matches'!$A:$AD,AH$2,0)</f>
        <v>Red</v>
      </c>
      <c r="AI581" t="str">
        <f>VLOOKUP($Z581,'oddspedia-matches'!$A:$AD,AI$2,0)</f>
        <v>Green</v>
      </c>
      <c r="AJ581" t="str">
        <f>VLOOKUP($Z581,'oddspedia-matches'!$A:$AD,AJ$2,0)</f>
        <v>Red</v>
      </c>
      <c r="AK581" t="str">
        <f>VLOOKUP($Z581,'oddspedia-matches'!$A:$AD,AK$2,0)</f>
        <v>Green</v>
      </c>
      <c r="AL581" t="str">
        <f>VLOOKUP($Z581,'oddspedia-matches'!$A:$AD,AL$2,0)</f>
        <v>Green</v>
      </c>
      <c r="AM581" t="str">
        <f>VLOOKUP($Z581,'oddspedia-matches'!$A:$AD,AM$2,0)</f>
        <v>Green</v>
      </c>
      <c r="AN581" t="str">
        <f>VLOOKUP($Z581,'oddspedia-matches'!$A:$AD,AN$2,0)</f>
        <v>Red</v>
      </c>
      <c r="AO581" t="str">
        <f>VLOOKUP($Z581,'oddspedia-matches'!$A:$AD,AO$2,0)</f>
        <v>Green</v>
      </c>
      <c r="AP581" t="str">
        <f>VLOOKUP($Z581,'oddspedia-matches'!$A:$AD,AP$2,0)</f>
        <v>Green</v>
      </c>
      <c r="AQ581" t="str">
        <f>VLOOKUP($Z581,'oddspedia-matches'!$A:$AD,AQ$2,0)</f>
        <v>Red</v>
      </c>
    </row>
    <row r="582" spans="2:43" x14ac:dyDescent="0.25">
      <c r="B582" t="s">
        <v>467</v>
      </c>
      <c r="C582" t="s">
        <v>4010</v>
      </c>
      <c r="D582" s="25">
        <v>0.83333333333333337</v>
      </c>
      <c r="E582" t="s">
        <v>765</v>
      </c>
      <c r="F582" t="s">
        <v>784</v>
      </c>
      <c r="H582">
        <v>40.6</v>
      </c>
      <c r="I582">
        <v>30.3</v>
      </c>
      <c r="J582">
        <v>29.1</v>
      </c>
      <c r="K582">
        <v>70.900000000000006</v>
      </c>
      <c r="L582">
        <v>59.4</v>
      </c>
      <c r="M582">
        <v>69.7</v>
      </c>
      <c r="N582">
        <v>28.3</v>
      </c>
      <c r="O582">
        <v>54.2</v>
      </c>
      <c r="P582">
        <v>17.5</v>
      </c>
      <c r="Q582">
        <v>53.3</v>
      </c>
      <c r="R582">
        <v>69.7</v>
      </c>
      <c r="S582">
        <v>42.2</v>
      </c>
      <c r="T582">
        <v>57.8</v>
      </c>
      <c r="U582">
        <v>63.2</v>
      </c>
      <c r="V582">
        <v>49.1</v>
      </c>
      <c r="W582">
        <v>50.9</v>
      </c>
      <c r="X582" t="str">
        <f>VLOOKUP(E582,'Transform table'!A:B,2,0)</f>
        <v>Pittsburgh Riverhounds</v>
      </c>
      <c r="Y582" t="str">
        <f>VLOOKUP(F582,'Transform table'!A:B,2,0)</f>
        <v>Tulsa Roughnecks</v>
      </c>
      <c r="Z582" t="str">
        <f t="shared" si="9"/>
        <v>29/07/2026Pittsburgh RiverhoundsTulsa Roughnecks</v>
      </c>
      <c r="AA582" t="str">
        <f>VLOOKUP($Z582,'oddspedia-matches'!$A:$AD,AA$2,0)</f>
        <v>0 - 1</v>
      </c>
      <c r="AB582" t="str">
        <f>VLOOKUP($Z582,'oddspedia-matches'!$A:$AD,AB$2,0)</f>
        <v>Red</v>
      </c>
      <c r="AC582" t="str">
        <f>VLOOKUP($Z582,'oddspedia-matches'!$A:$AD,AC$2,0)</f>
        <v>Red</v>
      </c>
      <c r="AD582" t="str">
        <f>VLOOKUP($Z582,'oddspedia-matches'!$A:$AD,AD$2,0)</f>
        <v>Green</v>
      </c>
      <c r="AE582" t="str">
        <f>VLOOKUP($Z582,'oddspedia-matches'!$A:$AD,AE$2,0)</f>
        <v>Red</v>
      </c>
      <c r="AF582" t="str">
        <f>VLOOKUP($Z582,'oddspedia-matches'!$A:$AD,AF$2,0)</f>
        <v>Green</v>
      </c>
      <c r="AG582" t="str">
        <f>VLOOKUP($Z582,'oddspedia-matches'!$A:$AD,AG$2,0)</f>
        <v>Green</v>
      </c>
      <c r="AH582" t="str">
        <f>VLOOKUP($Z582,'oddspedia-matches'!$A:$AD,AH$2,0)</f>
        <v>Red</v>
      </c>
      <c r="AI582" t="str">
        <f>VLOOKUP($Z582,'oddspedia-matches'!$A:$AD,AI$2,0)</f>
        <v>Red</v>
      </c>
      <c r="AJ582" t="str">
        <f>VLOOKUP($Z582,'oddspedia-matches'!$A:$AD,AJ$2,0)</f>
        <v>Green</v>
      </c>
      <c r="AK582" t="str">
        <f>VLOOKUP($Z582,'oddspedia-matches'!$A:$AD,AK$2,0)</f>
        <v>Green</v>
      </c>
      <c r="AL582" t="str">
        <f>VLOOKUP($Z582,'oddspedia-matches'!$A:$AD,AL$2,0)</f>
        <v>Red</v>
      </c>
      <c r="AM582" t="str">
        <f>VLOOKUP($Z582,'oddspedia-matches'!$A:$AD,AM$2,0)</f>
        <v>Red</v>
      </c>
      <c r="AN582" t="str">
        <f>VLOOKUP($Z582,'oddspedia-matches'!$A:$AD,AN$2,0)</f>
        <v>Green</v>
      </c>
      <c r="AO582" t="str">
        <f>VLOOKUP($Z582,'oddspedia-matches'!$A:$AD,AO$2,0)</f>
        <v>Green</v>
      </c>
      <c r="AP582" t="str">
        <f>VLOOKUP($Z582,'oddspedia-matches'!$A:$AD,AP$2,0)</f>
        <v>Red</v>
      </c>
      <c r="AQ582" t="str">
        <f>VLOOKUP($Z582,'oddspedia-matches'!$A:$AD,AQ$2,0)</f>
        <v>Green</v>
      </c>
    </row>
    <row r="583" spans="2:43" x14ac:dyDescent="0.25">
      <c r="B583" t="s">
        <v>467</v>
      </c>
      <c r="C583" t="s">
        <v>4010</v>
      </c>
      <c r="D583" s="25">
        <v>0.85416666666666663</v>
      </c>
      <c r="E583" t="s">
        <v>4011</v>
      </c>
      <c r="F583" t="s">
        <v>195</v>
      </c>
      <c r="H583">
        <v>46.7</v>
      </c>
      <c r="I583">
        <v>26.9</v>
      </c>
      <c r="J583">
        <v>26.4</v>
      </c>
      <c r="K583">
        <v>73.599999999999994</v>
      </c>
      <c r="L583">
        <v>53.3</v>
      </c>
      <c r="M583">
        <v>73.099999999999994</v>
      </c>
      <c r="N583">
        <v>27.1</v>
      </c>
      <c r="O583">
        <v>44.1</v>
      </c>
      <c r="P583">
        <v>28.8</v>
      </c>
      <c r="Q583">
        <v>68.900000000000006</v>
      </c>
      <c r="R583">
        <v>79.599999999999994</v>
      </c>
      <c r="S583">
        <v>55.2</v>
      </c>
      <c r="T583">
        <v>44.8</v>
      </c>
      <c r="U583">
        <v>50.8</v>
      </c>
      <c r="V583">
        <v>58.5</v>
      </c>
      <c r="W583">
        <v>41.5</v>
      </c>
      <c r="X583" t="str">
        <f>VLOOKUP(E583,'Transform table'!A:B,2,0)</f>
        <v>Louisville City FC</v>
      </c>
      <c r="Y583" t="str">
        <f>VLOOKUP(F583,'Transform table'!A:B,2,0)</f>
        <v>Birmingham Legion</v>
      </c>
      <c r="Z583" t="str">
        <f t="shared" si="9"/>
        <v>29/07/2026Louisville City FCBirmingham Legion</v>
      </c>
      <c r="AA583" t="str">
        <f>VLOOKUP($Z583,'oddspedia-matches'!$A:$AD,AA$2,0)</f>
        <v>2 - 1</v>
      </c>
      <c r="AB583" t="str">
        <f>VLOOKUP($Z583,'oddspedia-matches'!$A:$AD,AB$2,0)</f>
        <v>Green</v>
      </c>
      <c r="AC583" t="str">
        <f>VLOOKUP($Z583,'oddspedia-matches'!$A:$AD,AC$2,0)</f>
        <v>Red</v>
      </c>
      <c r="AD583" t="str">
        <f>VLOOKUP($Z583,'oddspedia-matches'!$A:$AD,AD$2,0)</f>
        <v>Red</v>
      </c>
      <c r="AE583" t="str">
        <f>VLOOKUP($Z583,'oddspedia-matches'!$A:$AD,AE$2,0)</f>
        <v>Green</v>
      </c>
      <c r="AF583" t="str">
        <f>VLOOKUP($Z583,'oddspedia-matches'!$A:$AD,AF$2,0)</f>
        <v>Red</v>
      </c>
      <c r="AG583" t="str">
        <f>VLOOKUP($Z583,'oddspedia-matches'!$A:$AD,AG$2,0)</f>
        <v>Green</v>
      </c>
      <c r="AH583" t="str">
        <f>VLOOKUP($Z583,'oddspedia-matches'!$A:$AD,AH$2,0)</f>
        <v>Red</v>
      </c>
      <c r="AI583" t="str">
        <f>VLOOKUP($Z583,'oddspedia-matches'!$A:$AD,AI$2,0)</f>
        <v>Green</v>
      </c>
      <c r="AJ583" t="str">
        <f>VLOOKUP($Z583,'oddspedia-matches'!$A:$AD,AJ$2,0)</f>
        <v>Red</v>
      </c>
      <c r="AK583" t="str">
        <f>VLOOKUP($Z583,'oddspedia-matches'!$A:$AD,AK$2,0)</f>
        <v>Green</v>
      </c>
      <c r="AL583" t="str">
        <f>VLOOKUP($Z583,'oddspedia-matches'!$A:$AD,AL$2,0)</f>
        <v>Green</v>
      </c>
      <c r="AM583" t="str">
        <f>VLOOKUP($Z583,'oddspedia-matches'!$A:$AD,AM$2,0)</f>
        <v>Green</v>
      </c>
      <c r="AN583" t="str">
        <f>VLOOKUP($Z583,'oddspedia-matches'!$A:$AD,AN$2,0)</f>
        <v>Red</v>
      </c>
      <c r="AO583" t="str">
        <f>VLOOKUP($Z583,'oddspedia-matches'!$A:$AD,AO$2,0)</f>
        <v>Green</v>
      </c>
      <c r="AP583" t="str">
        <f>VLOOKUP($Z583,'oddspedia-matches'!$A:$AD,AP$2,0)</f>
        <v>Green</v>
      </c>
      <c r="AQ583" t="str">
        <f>VLOOKUP($Z583,'oddspedia-matches'!$A:$AD,AQ$2,0)</f>
        <v>Red</v>
      </c>
    </row>
    <row r="584" spans="2:43" x14ac:dyDescent="0.25">
      <c r="B584" t="s">
        <v>470</v>
      </c>
      <c r="C584" t="s">
        <v>4010</v>
      </c>
      <c r="D584" s="25">
        <v>0.89583333333333337</v>
      </c>
      <c r="E584" t="s">
        <v>180</v>
      </c>
      <c r="F584" t="s">
        <v>199</v>
      </c>
      <c r="H584">
        <v>42.8</v>
      </c>
      <c r="I584">
        <v>33.200000000000003</v>
      </c>
      <c r="J584">
        <v>24.1</v>
      </c>
      <c r="K584">
        <v>75.900000000000006</v>
      </c>
      <c r="L584">
        <v>57.2</v>
      </c>
      <c r="M584">
        <v>66.8</v>
      </c>
      <c r="N584">
        <v>29.5</v>
      </c>
      <c r="O584">
        <v>55.9</v>
      </c>
      <c r="P584">
        <v>14.6</v>
      </c>
      <c r="Q584">
        <v>50.5</v>
      </c>
      <c r="R584">
        <v>58.6</v>
      </c>
      <c r="S584">
        <v>30.3</v>
      </c>
      <c r="T584">
        <v>69.7</v>
      </c>
      <c r="U584">
        <v>74.5</v>
      </c>
      <c r="V584">
        <v>38.299999999999997</v>
      </c>
      <c r="W584">
        <v>61.7</v>
      </c>
      <c r="X584" t="str">
        <f>VLOOKUP(E584,'Transform table'!A:B,2,0)</f>
        <v>Instituto de Cordoba</v>
      </c>
      <c r="Y584" t="str">
        <f>VLOOKUP(F584,'Transform table'!A:B,2,0)</f>
        <v>CA Platense</v>
      </c>
      <c r="Z584" t="str">
        <f t="shared" si="9"/>
        <v>29/07/2026Instituto de CordobaCA Platense</v>
      </c>
      <c r="AA584" t="str">
        <f>VLOOKUP($Z584,'oddspedia-matches'!$A:$AD,AA$2,0)</f>
        <v>2 - 1</v>
      </c>
      <c r="AB584" t="str">
        <f>VLOOKUP($Z584,'oddspedia-matches'!$A:$AD,AB$2,0)</f>
        <v>Green</v>
      </c>
      <c r="AC584" t="str">
        <f>VLOOKUP($Z584,'oddspedia-matches'!$A:$AD,AC$2,0)</f>
        <v>Red</v>
      </c>
      <c r="AD584" t="str">
        <f>VLOOKUP($Z584,'oddspedia-matches'!$A:$AD,AD$2,0)</f>
        <v>Red</v>
      </c>
      <c r="AE584" t="str">
        <f>VLOOKUP($Z584,'oddspedia-matches'!$A:$AD,AE$2,0)</f>
        <v>Green</v>
      </c>
      <c r="AF584" t="str">
        <f>VLOOKUP($Z584,'oddspedia-matches'!$A:$AD,AF$2,0)</f>
        <v>Red</v>
      </c>
      <c r="AG584" t="str">
        <f>VLOOKUP($Z584,'oddspedia-matches'!$A:$AD,AG$2,0)</f>
        <v>Green</v>
      </c>
      <c r="AH584" t="str">
        <f>VLOOKUP($Z584,'oddspedia-matches'!$A:$AD,AH$2,0)</f>
        <v>Green</v>
      </c>
      <c r="AI584" t="str">
        <f>VLOOKUP($Z584,'oddspedia-matches'!$A:$AD,AI$2,0)</f>
        <v>Red</v>
      </c>
      <c r="AJ584" t="str">
        <f>VLOOKUP($Z584,'oddspedia-matches'!$A:$AD,AJ$2,0)</f>
        <v>Red</v>
      </c>
      <c r="AK584" t="str">
        <f>VLOOKUP($Z584,'oddspedia-matches'!$A:$AD,AK$2,0)</f>
        <v>Green</v>
      </c>
      <c r="AL584" t="str">
        <f>VLOOKUP($Z584,'oddspedia-matches'!$A:$AD,AL$2,0)</f>
        <v>Green</v>
      </c>
      <c r="AM584" t="str">
        <f>VLOOKUP($Z584,'oddspedia-matches'!$A:$AD,AM$2,0)</f>
        <v>Green</v>
      </c>
      <c r="AN584" t="str">
        <f>VLOOKUP($Z584,'oddspedia-matches'!$A:$AD,AN$2,0)</f>
        <v>Red</v>
      </c>
      <c r="AO584" t="str">
        <f>VLOOKUP($Z584,'oddspedia-matches'!$A:$AD,AO$2,0)</f>
        <v>Green</v>
      </c>
      <c r="AP584" t="str">
        <f>VLOOKUP($Z584,'oddspedia-matches'!$A:$AD,AP$2,0)</f>
        <v>Green</v>
      </c>
      <c r="AQ584" t="str">
        <f>VLOOKUP($Z584,'oddspedia-matches'!$A:$AD,AQ$2,0)</f>
        <v>Red</v>
      </c>
    </row>
    <row r="585" spans="2:43" x14ac:dyDescent="0.25">
      <c r="B585" t="s">
        <v>454</v>
      </c>
      <c r="C585" t="s">
        <v>4010</v>
      </c>
      <c r="D585" s="25">
        <v>0.89583333333333337</v>
      </c>
      <c r="E585" t="s">
        <v>1188</v>
      </c>
      <c r="F585" t="s">
        <v>231</v>
      </c>
      <c r="H585">
        <v>44.2</v>
      </c>
      <c r="I585">
        <v>27.8</v>
      </c>
      <c r="J585">
        <v>28</v>
      </c>
      <c r="K585">
        <v>72</v>
      </c>
      <c r="L585">
        <v>55.8</v>
      </c>
      <c r="M585">
        <v>72.2</v>
      </c>
      <c r="N585">
        <v>38.799999999999997</v>
      </c>
      <c r="O585">
        <v>40.799999999999997</v>
      </c>
      <c r="P585">
        <v>20.399999999999999</v>
      </c>
      <c r="Q585">
        <v>72.5</v>
      </c>
      <c r="R585">
        <v>77.3</v>
      </c>
      <c r="S585">
        <v>51.9</v>
      </c>
      <c r="T585">
        <v>48.1</v>
      </c>
      <c r="U585">
        <v>53.9</v>
      </c>
      <c r="V585">
        <v>56.4</v>
      </c>
      <c r="W585">
        <v>43.6</v>
      </c>
      <c r="X585" t="str">
        <f>VLOOKUP(E585,'Transform table'!A:B,2,0)</f>
        <v>Fluminense</v>
      </c>
      <c r="Y585" t="str">
        <f>VLOOKUP(F585,'Transform table'!A:B,2,0)</f>
        <v>Bahia</v>
      </c>
      <c r="Z585" t="str">
        <f t="shared" si="9"/>
        <v>29/07/2026FluminenseBahia</v>
      </c>
      <c r="AA585" t="str">
        <f>VLOOKUP($Z585,'oddspedia-matches'!$A:$AD,AA$2,0)</f>
        <v>0 - 0</v>
      </c>
      <c r="AB585" t="str">
        <f>VLOOKUP($Z585,'oddspedia-matches'!$A:$AD,AB$2,0)</f>
        <v>Red</v>
      </c>
      <c r="AC585" t="str">
        <f>VLOOKUP($Z585,'oddspedia-matches'!$A:$AD,AC$2,0)</f>
        <v>Green</v>
      </c>
      <c r="AD585" t="str">
        <f>VLOOKUP($Z585,'oddspedia-matches'!$A:$AD,AD$2,0)</f>
        <v>Red</v>
      </c>
      <c r="AE585" t="str">
        <f>VLOOKUP($Z585,'oddspedia-matches'!$A:$AD,AE$2,0)</f>
        <v>Green</v>
      </c>
      <c r="AF585" t="str">
        <f>VLOOKUP($Z585,'oddspedia-matches'!$A:$AD,AF$2,0)</f>
        <v>Green</v>
      </c>
      <c r="AG585" t="str">
        <f>VLOOKUP($Z585,'oddspedia-matches'!$A:$AD,AG$2,0)</f>
        <v>Red</v>
      </c>
      <c r="AH585" t="str">
        <f>VLOOKUP($Z585,'oddspedia-matches'!$A:$AD,AH$2,0)</f>
        <v>Red</v>
      </c>
      <c r="AI585" t="str">
        <f>VLOOKUP($Z585,'oddspedia-matches'!$A:$AD,AI$2,0)</f>
        <v>Green</v>
      </c>
      <c r="AJ585" t="str">
        <f>VLOOKUP($Z585,'oddspedia-matches'!$A:$AD,AJ$2,0)</f>
        <v>Red</v>
      </c>
      <c r="AK585" t="str">
        <f>VLOOKUP($Z585,'oddspedia-matches'!$A:$AD,AK$2,0)</f>
        <v>Red</v>
      </c>
      <c r="AL585" t="str">
        <f>VLOOKUP($Z585,'oddspedia-matches'!$A:$AD,AL$2,0)</f>
        <v>Red</v>
      </c>
      <c r="AM585" t="str">
        <f>VLOOKUP($Z585,'oddspedia-matches'!$A:$AD,AM$2,0)</f>
        <v>Red</v>
      </c>
      <c r="AN585" t="str">
        <f>VLOOKUP($Z585,'oddspedia-matches'!$A:$AD,AN$2,0)</f>
        <v>Green</v>
      </c>
      <c r="AO585" t="str">
        <f>VLOOKUP($Z585,'oddspedia-matches'!$A:$AD,AO$2,0)</f>
        <v>Green</v>
      </c>
      <c r="AP585" t="str">
        <f>VLOOKUP($Z585,'oddspedia-matches'!$A:$AD,AP$2,0)</f>
        <v>Red</v>
      </c>
      <c r="AQ585" t="str">
        <f>VLOOKUP($Z585,'oddspedia-matches'!$A:$AD,AQ$2,0)</f>
        <v>Green</v>
      </c>
    </row>
    <row r="586" spans="2:43" x14ac:dyDescent="0.25">
      <c r="B586" t="s">
        <v>454</v>
      </c>
      <c r="C586" t="s">
        <v>4010</v>
      </c>
      <c r="D586" s="25">
        <v>0.89583333333333337</v>
      </c>
      <c r="E586" t="s">
        <v>109</v>
      </c>
      <c r="F586" t="s">
        <v>40</v>
      </c>
      <c r="H586">
        <v>29.5</v>
      </c>
      <c r="I586">
        <v>31.1</v>
      </c>
      <c r="J586">
        <v>39.4</v>
      </c>
      <c r="K586">
        <v>60.6</v>
      </c>
      <c r="L586">
        <v>70.5</v>
      </c>
      <c r="M586">
        <v>68.900000000000006</v>
      </c>
      <c r="N586">
        <v>17.100000000000001</v>
      </c>
      <c r="O586">
        <v>43.8</v>
      </c>
      <c r="P586">
        <v>39.1</v>
      </c>
      <c r="Q586">
        <v>67.8</v>
      </c>
      <c r="R586">
        <v>69</v>
      </c>
      <c r="S586">
        <v>41.3</v>
      </c>
      <c r="T586">
        <v>58.7</v>
      </c>
      <c r="U586">
        <v>63.9</v>
      </c>
      <c r="V586">
        <v>48.5</v>
      </c>
      <c r="W586">
        <v>51.5</v>
      </c>
      <c r="X586" t="str">
        <f>VLOOKUP(E586,'Transform table'!A:B,2,0)</f>
        <v>Vitoria BA</v>
      </c>
      <c r="Y586" t="str">
        <f>VLOOKUP(F586,'Transform table'!A:B,2,0)</f>
        <v>Palmeiras</v>
      </c>
      <c r="Z586" t="str">
        <f t="shared" si="9"/>
        <v>29/07/2026Vitoria BAPalmeiras</v>
      </c>
      <c r="AA586" t="str">
        <f>VLOOKUP($Z586,'oddspedia-matches'!$A:$AD,AA$2,0)</f>
        <v>0 - 4</v>
      </c>
      <c r="AB586" t="str">
        <f>VLOOKUP($Z586,'oddspedia-matches'!$A:$AD,AB$2,0)</f>
        <v>Red</v>
      </c>
      <c r="AC586" t="str">
        <f>VLOOKUP($Z586,'oddspedia-matches'!$A:$AD,AC$2,0)</f>
        <v>Red</v>
      </c>
      <c r="AD586" t="str">
        <f>VLOOKUP($Z586,'oddspedia-matches'!$A:$AD,AD$2,0)</f>
        <v>Green</v>
      </c>
      <c r="AE586" t="str">
        <f>VLOOKUP($Z586,'oddspedia-matches'!$A:$AD,AE$2,0)</f>
        <v>Red</v>
      </c>
      <c r="AF586" t="str">
        <f>VLOOKUP($Z586,'oddspedia-matches'!$A:$AD,AF$2,0)</f>
        <v>Green</v>
      </c>
      <c r="AG586" t="str">
        <f>VLOOKUP($Z586,'oddspedia-matches'!$A:$AD,AG$2,0)</f>
        <v>Green</v>
      </c>
      <c r="AH586" t="str">
        <f>VLOOKUP($Z586,'oddspedia-matches'!$A:$AD,AH$2,0)</f>
        <v>Red</v>
      </c>
      <c r="AI586" t="str">
        <f>VLOOKUP($Z586,'oddspedia-matches'!$A:$AD,AI$2,0)</f>
        <v>Red</v>
      </c>
      <c r="AJ586" t="str">
        <f>VLOOKUP($Z586,'oddspedia-matches'!$A:$AD,AJ$2,0)</f>
        <v>Green</v>
      </c>
      <c r="AK586" t="str">
        <f>VLOOKUP($Z586,'oddspedia-matches'!$A:$AD,AK$2,0)</f>
        <v>Green</v>
      </c>
      <c r="AL586" t="str">
        <f>VLOOKUP($Z586,'oddspedia-matches'!$A:$AD,AL$2,0)</f>
        <v>Green</v>
      </c>
      <c r="AM586" t="str">
        <f>VLOOKUP($Z586,'oddspedia-matches'!$A:$AD,AM$2,0)</f>
        <v>Green</v>
      </c>
      <c r="AN586" t="str">
        <f>VLOOKUP($Z586,'oddspedia-matches'!$A:$AD,AN$2,0)</f>
        <v>Red</v>
      </c>
      <c r="AO586" t="str">
        <f>VLOOKUP($Z586,'oddspedia-matches'!$A:$AD,AO$2,0)</f>
        <v>Red</v>
      </c>
      <c r="AP586" t="str">
        <f>VLOOKUP($Z586,'oddspedia-matches'!$A:$AD,AP$2,0)</f>
        <v>Red</v>
      </c>
      <c r="AQ586" t="str">
        <f>VLOOKUP($Z586,'oddspedia-matches'!$A:$AD,AQ$2,0)</f>
        <v>Green</v>
      </c>
    </row>
    <row r="587" spans="2:43" x14ac:dyDescent="0.25">
      <c r="B587" t="s">
        <v>448</v>
      </c>
      <c r="C587" t="s">
        <v>4230</v>
      </c>
      <c r="D587" s="25">
        <v>0.52083333333333337</v>
      </c>
      <c r="E587" t="s">
        <v>618</v>
      </c>
      <c r="F587" t="s">
        <v>591</v>
      </c>
      <c r="H587">
        <v>56.7</v>
      </c>
      <c r="I587">
        <v>26.7</v>
      </c>
      <c r="J587">
        <v>16.600000000000001</v>
      </c>
      <c r="K587">
        <v>83.4</v>
      </c>
      <c r="L587">
        <v>43.3</v>
      </c>
      <c r="M587">
        <v>73.3</v>
      </c>
      <c r="N587">
        <v>32.799999999999997</v>
      </c>
      <c r="O587">
        <v>48.7</v>
      </c>
      <c r="P587">
        <v>18.5</v>
      </c>
      <c r="Q587">
        <v>61</v>
      </c>
      <c r="R587">
        <v>70.400000000000006</v>
      </c>
      <c r="S587">
        <v>43.1</v>
      </c>
      <c r="T587">
        <v>56.9</v>
      </c>
      <c r="U587">
        <v>64.2</v>
      </c>
      <c r="V587">
        <v>44.4</v>
      </c>
      <c r="W587">
        <v>55.6</v>
      </c>
      <c r="X587" t="str">
        <f>VLOOKUP(E587,'Transform table'!A:B,2,0)</f>
        <v>Jippo</v>
      </c>
      <c r="Y587" t="str">
        <f>VLOOKUP(F587,'Transform table'!A:B,2,0)</f>
        <v>JaPS</v>
      </c>
      <c r="Z587" t="str">
        <f t="shared" si="9"/>
        <v>30/07/2026JippoJaPS</v>
      </c>
      <c r="AA587" t="e">
        <f>VLOOKUP($Z587,'oddspedia-matches'!$A:$AD,AA$2,0)</f>
        <v>#N/A</v>
      </c>
      <c r="AB587" t="e">
        <f>VLOOKUP($Z587,'oddspedia-matches'!$A:$AD,AB$2,0)</f>
        <v>#N/A</v>
      </c>
      <c r="AC587" t="e">
        <f>VLOOKUP($Z587,'oddspedia-matches'!$A:$AD,AC$2,0)</f>
        <v>#N/A</v>
      </c>
      <c r="AD587" t="e">
        <f>VLOOKUP($Z587,'oddspedia-matches'!$A:$AD,AD$2,0)</f>
        <v>#N/A</v>
      </c>
      <c r="AE587" t="e">
        <f>VLOOKUP($Z587,'oddspedia-matches'!$A:$AD,AE$2,0)</f>
        <v>#N/A</v>
      </c>
      <c r="AF587" t="e">
        <f>VLOOKUP($Z587,'oddspedia-matches'!$A:$AD,AF$2,0)</f>
        <v>#N/A</v>
      </c>
      <c r="AG587" t="e">
        <f>VLOOKUP($Z587,'oddspedia-matches'!$A:$AD,AG$2,0)</f>
        <v>#N/A</v>
      </c>
      <c r="AH587" t="e">
        <f>VLOOKUP($Z587,'oddspedia-matches'!$A:$AD,AH$2,0)</f>
        <v>#N/A</v>
      </c>
      <c r="AI587" t="e">
        <f>VLOOKUP($Z587,'oddspedia-matches'!$A:$AD,AI$2,0)</f>
        <v>#N/A</v>
      </c>
      <c r="AJ587" t="e">
        <f>VLOOKUP($Z587,'oddspedia-matches'!$A:$AD,AJ$2,0)</f>
        <v>#N/A</v>
      </c>
      <c r="AK587" t="e">
        <f>VLOOKUP($Z587,'oddspedia-matches'!$A:$AD,AK$2,0)</f>
        <v>#N/A</v>
      </c>
      <c r="AL587" t="e">
        <f>VLOOKUP($Z587,'oddspedia-matches'!$A:$AD,AL$2,0)</f>
        <v>#N/A</v>
      </c>
      <c r="AM587" t="e">
        <f>VLOOKUP($Z587,'oddspedia-matches'!$A:$AD,AM$2,0)</f>
        <v>#N/A</v>
      </c>
      <c r="AN587" t="e">
        <f>VLOOKUP($Z587,'oddspedia-matches'!$A:$AD,AN$2,0)</f>
        <v>#N/A</v>
      </c>
      <c r="AO587" t="e">
        <f>VLOOKUP($Z587,'oddspedia-matches'!$A:$AD,AO$2,0)</f>
        <v>#N/A</v>
      </c>
      <c r="AP587" t="e">
        <f>VLOOKUP($Z587,'oddspedia-matches'!$A:$AD,AP$2,0)</f>
        <v>#N/A</v>
      </c>
      <c r="AQ587" t="e">
        <f>VLOOKUP($Z587,'oddspedia-matches'!$A:$AD,AQ$2,0)</f>
        <v>#N/A</v>
      </c>
    </row>
    <row r="588" spans="2:43" x14ac:dyDescent="0.25">
      <c r="B588" t="s">
        <v>479</v>
      </c>
      <c r="C588" t="s">
        <v>4230</v>
      </c>
      <c r="D588" s="25">
        <v>0.66666666666666663</v>
      </c>
      <c r="E588" t="s">
        <v>695</v>
      </c>
      <c r="F588" t="s">
        <v>1195</v>
      </c>
      <c r="H588">
        <v>26.6</v>
      </c>
      <c r="I588">
        <v>31</v>
      </c>
      <c r="J588">
        <v>42.4</v>
      </c>
      <c r="K588">
        <v>57.6</v>
      </c>
      <c r="L588">
        <v>73.400000000000006</v>
      </c>
      <c r="M588">
        <v>69</v>
      </c>
      <c r="N588">
        <v>21.2</v>
      </c>
      <c r="O588">
        <v>48.8</v>
      </c>
      <c r="P588">
        <v>30</v>
      </c>
      <c r="Q588">
        <v>61.5</v>
      </c>
      <c r="R588">
        <v>68.8</v>
      </c>
      <c r="S588">
        <v>41</v>
      </c>
      <c r="T588">
        <v>59</v>
      </c>
      <c r="U588">
        <v>64.400000000000006</v>
      </c>
      <c r="V588">
        <v>47.7</v>
      </c>
      <c r="W588">
        <v>52.3</v>
      </c>
      <c r="X588" t="str">
        <f>VLOOKUP(E588,'Transform table'!A:B,2,0)</f>
        <v>Sportivo San Lorenzo</v>
      </c>
      <c r="Y588" t="str">
        <f>VLOOKUP(F588,'Transform table'!A:B,2,0)</f>
        <v>Guarani Asuncion</v>
      </c>
      <c r="Z588" t="str">
        <f t="shared" si="9"/>
        <v>30/07/2026Sportivo San LorenzoGuarani Asuncion</v>
      </c>
      <c r="AA588" t="e">
        <f>VLOOKUP($Z588,'oddspedia-matches'!$A:$AD,AA$2,0)</f>
        <v>#N/A</v>
      </c>
      <c r="AB588" t="e">
        <f>VLOOKUP($Z588,'oddspedia-matches'!$A:$AD,AB$2,0)</f>
        <v>#N/A</v>
      </c>
      <c r="AC588" t="e">
        <f>VLOOKUP($Z588,'oddspedia-matches'!$A:$AD,AC$2,0)</f>
        <v>#N/A</v>
      </c>
      <c r="AD588" t="e">
        <f>VLOOKUP($Z588,'oddspedia-matches'!$A:$AD,AD$2,0)</f>
        <v>#N/A</v>
      </c>
      <c r="AE588" t="e">
        <f>VLOOKUP($Z588,'oddspedia-matches'!$A:$AD,AE$2,0)</f>
        <v>#N/A</v>
      </c>
      <c r="AF588" t="e">
        <f>VLOOKUP($Z588,'oddspedia-matches'!$A:$AD,AF$2,0)</f>
        <v>#N/A</v>
      </c>
      <c r="AG588" t="e">
        <f>VLOOKUP($Z588,'oddspedia-matches'!$A:$AD,AG$2,0)</f>
        <v>#N/A</v>
      </c>
      <c r="AH588" t="e">
        <f>VLOOKUP($Z588,'oddspedia-matches'!$A:$AD,AH$2,0)</f>
        <v>#N/A</v>
      </c>
      <c r="AI588" t="e">
        <f>VLOOKUP($Z588,'oddspedia-matches'!$A:$AD,AI$2,0)</f>
        <v>#N/A</v>
      </c>
      <c r="AJ588" t="e">
        <f>VLOOKUP($Z588,'oddspedia-matches'!$A:$AD,AJ$2,0)</f>
        <v>#N/A</v>
      </c>
      <c r="AK588" t="e">
        <f>VLOOKUP($Z588,'oddspedia-matches'!$A:$AD,AK$2,0)</f>
        <v>#N/A</v>
      </c>
      <c r="AL588" t="e">
        <f>VLOOKUP($Z588,'oddspedia-matches'!$A:$AD,AL$2,0)</f>
        <v>#N/A</v>
      </c>
      <c r="AM588" t="e">
        <f>VLOOKUP($Z588,'oddspedia-matches'!$A:$AD,AM$2,0)</f>
        <v>#N/A</v>
      </c>
      <c r="AN588" t="e">
        <f>VLOOKUP($Z588,'oddspedia-matches'!$A:$AD,AN$2,0)</f>
        <v>#N/A</v>
      </c>
      <c r="AO588" t="e">
        <f>VLOOKUP($Z588,'oddspedia-matches'!$A:$AD,AO$2,0)</f>
        <v>#N/A</v>
      </c>
      <c r="AP588" t="e">
        <f>VLOOKUP($Z588,'oddspedia-matches'!$A:$AD,AP$2,0)</f>
        <v>#N/A</v>
      </c>
      <c r="AQ588" t="e">
        <f>VLOOKUP($Z588,'oddspedia-matches'!$A:$AD,AQ$2,0)</f>
        <v>#N/A</v>
      </c>
    </row>
    <row r="589" spans="2:43" x14ac:dyDescent="0.25">
      <c r="B589" t="s">
        <v>479</v>
      </c>
      <c r="C589" t="s">
        <v>4230</v>
      </c>
      <c r="D589" s="25">
        <v>0.77083333333333337</v>
      </c>
      <c r="E589" t="s">
        <v>1157</v>
      </c>
      <c r="F589" t="s">
        <v>694</v>
      </c>
      <c r="H589">
        <v>47.4</v>
      </c>
      <c r="I589">
        <v>27</v>
      </c>
      <c r="J589">
        <v>25.6</v>
      </c>
      <c r="K589">
        <v>74.400000000000006</v>
      </c>
      <c r="L589">
        <v>52.6</v>
      </c>
      <c r="M589">
        <v>73</v>
      </c>
      <c r="N589">
        <v>34</v>
      </c>
      <c r="O589">
        <v>43.5</v>
      </c>
      <c r="P589">
        <v>22.5</v>
      </c>
      <c r="Q589">
        <v>69.099999999999994</v>
      </c>
      <c r="R589">
        <v>78.599999999999994</v>
      </c>
      <c r="S589">
        <v>53.8</v>
      </c>
      <c r="T589">
        <v>46.2</v>
      </c>
      <c r="U589">
        <v>52.3</v>
      </c>
      <c r="V589">
        <v>57.1</v>
      </c>
      <c r="W589">
        <v>42.9</v>
      </c>
      <c r="X589" t="str">
        <f>VLOOKUP(E589,'Transform table'!A:B,2,0)</f>
        <v>Club Libertad</v>
      </c>
      <c r="Y589" t="str">
        <f>VLOOKUP(F589,'Transform table'!A:B,2,0)</f>
        <v>CD Recoleta</v>
      </c>
      <c r="Z589" t="str">
        <f t="shared" si="9"/>
        <v>30/07/2026Club LibertadCD Recoleta</v>
      </c>
      <c r="AA589" t="e">
        <f>VLOOKUP($Z589,'oddspedia-matches'!$A:$AD,AA$2,0)</f>
        <v>#N/A</v>
      </c>
      <c r="AB589" t="e">
        <f>VLOOKUP($Z589,'oddspedia-matches'!$A:$AD,AB$2,0)</f>
        <v>#N/A</v>
      </c>
      <c r="AC589" t="e">
        <f>VLOOKUP($Z589,'oddspedia-matches'!$A:$AD,AC$2,0)</f>
        <v>#N/A</v>
      </c>
      <c r="AD589" t="e">
        <f>VLOOKUP($Z589,'oddspedia-matches'!$A:$AD,AD$2,0)</f>
        <v>#N/A</v>
      </c>
      <c r="AE589" t="e">
        <f>VLOOKUP($Z589,'oddspedia-matches'!$A:$AD,AE$2,0)</f>
        <v>#N/A</v>
      </c>
      <c r="AF589" t="e">
        <f>VLOOKUP($Z589,'oddspedia-matches'!$A:$AD,AF$2,0)</f>
        <v>#N/A</v>
      </c>
      <c r="AG589" t="e">
        <f>VLOOKUP($Z589,'oddspedia-matches'!$A:$AD,AG$2,0)</f>
        <v>#N/A</v>
      </c>
      <c r="AH589" t="e">
        <f>VLOOKUP($Z589,'oddspedia-matches'!$A:$AD,AH$2,0)</f>
        <v>#N/A</v>
      </c>
      <c r="AI589" t="e">
        <f>VLOOKUP($Z589,'oddspedia-matches'!$A:$AD,AI$2,0)</f>
        <v>#N/A</v>
      </c>
      <c r="AJ589" t="e">
        <f>VLOOKUP($Z589,'oddspedia-matches'!$A:$AD,AJ$2,0)</f>
        <v>#N/A</v>
      </c>
      <c r="AK589" t="e">
        <f>VLOOKUP($Z589,'oddspedia-matches'!$A:$AD,AK$2,0)</f>
        <v>#N/A</v>
      </c>
      <c r="AL589" t="e">
        <f>VLOOKUP($Z589,'oddspedia-matches'!$A:$AD,AL$2,0)</f>
        <v>#N/A</v>
      </c>
      <c r="AM589" t="e">
        <f>VLOOKUP($Z589,'oddspedia-matches'!$A:$AD,AM$2,0)</f>
        <v>#N/A</v>
      </c>
      <c r="AN589" t="e">
        <f>VLOOKUP($Z589,'oddspedia-matches'!$A:$AD,AN$2,0)</f>
        <v>#N/A</v>
      </c>
      <c r="AO589" t="e">
        <f>VLOOKUP($Z589,'oddspedia-matches'!$A:$AD,AO$2,0)</f>
        <v>#N/A</v>
      </c>
      <c r="AP589" t="e">
        <f>VLOOKUP($Z589,'oddspedia-matches'!$A:$AD,AP$2,0)</f>
        <v>#N/A</v>
      </c>
      <c r="AQ589" t="e">
        <f>VLOOKUP($Z589,'oddspedia-matches'!$A:$AD,AQ$2,0)</f>
        <v>#N/A</v>
      </c>
    </row>
    <row r="590" spans="2:43" x14ac:dyDescent="0.25">
      <c r="B590" t="s">
        <v>470</v>
      </c>
      <c r="C590" t="s">
        <v>4230</v>
      </c>
      <c r="D590" s="25">
        <v>0.79166666666666663</v>
      </c>
      <c r="E590" t="s">
        <v>381</v>
      </c>
      <c r="F590" t="s">
        <v>197</v>
      </c>
      <c r="H590">
        <v>46.8</v>
      </c>
      <c r="I590">
        <v>30.4</v>
      </c>
      <c r="J590">
        <v>22.8</v>
      </c>
      <c r="K590">
        <v>77.2</v>
      </c>
      <c r="L590">
        <v>53.2</v>
      </c>
      <c r="M590">
        <v>69.599999999999994</v>
      </c>
      <c r="N590">
        <v>28.4</v>
      </c>
      <c r="O590">
        <v>47.8</v>
      </c>
      <c r="P590">
        <v>23.8</v>
      </c>
      <c r="Q590">
        <v>63.1</v>
      </c>
      <c r="R590">
        <v>65.7</v>
      </c>
      <c r="S590">
        <v>37.6</v>
      </c>
      <c r="T590">
        <v>62.4</v>
      </c>
      <c r="U590">
        <v>68</v>
      </c>
      <c r="V590">
        <v>43.7</v>
      </c>
      <c r="W590">
        <v>56.3</v>
      </c>
      <c r="X590" t="str">
        <f>VLOOKUP(E590,'Transform table'!A:B,2,0)</f>
        <v>Independiente Rivadavia</v>
      </c>
      <c r="Y590" t="str">
        <f>VLOOKUP(F590,'Transform table'!A:B,2,0)</f>
        <v>Atletico Huracan</v>
      </c>
      <c r="Z590" t="str">
        <f t="shared" si="9"/>
        <v>30/07/2026Independiente RivadaviaAtletico Huracan</v>
      </c>
      <c r="AA590" t="e">
        <f>VLOOKUP($Z590,'oddspedia-matches'!$A:$AD,AA$2,0)</f>
        <v>#N/A</v>
      </c>
      <c r="AB590" t="e">
        <f>VLOOKUP($Z590,'oddspedia-matches'!$A:$AD,AB$2,0)</f>
        <v>#N/A</v>
      </c>
      <c r="AC590" t="e">
        <f>VLOOKUP($Z590,'oddspedia-matches'!$A:$AD,AC$2,0)</f>
        <v>#N/A</v>
      </c>
      <c r="AD590" t="e">
        <f>VLOOKUP($Z590,'oddspedia-matches'!$A:$AD,AD$2,0)</f>
        <v>#N/A</v>
      </c>
      <c r="AE590" t="e">
        <f>VLOOKUP($Z590,'oddspedia-matches'!$A:$AD,AE$2,0)</f>
        <v>#N/A</v>
      </c>
      <c r="AF590" t="e">
        <f>VLOOKUP($Z590,'oddspedia-matches'!$A:$AD,AF$2,0)</f>
        <v>#N/A</v>
      </c>
      <c r="AG590" t="e">
        <f>VLOOKUP($Z590,'oddspedia-matches'!$A:$AD,AG$2,0)</f>
        <v>#N/A</v>
      </c>
      <c r="AH590" t="e">
        <f>VLOOKUP($Z590,'oddspedia-matches'!$A:$AD,AH$2,0)</f>
        <v>#N/A</v>
      </c>
      <c r="AI590" t="e">
        <f>VLOOKUP($Z590,'oddspedia-matches'!$A:$AD,AI$2,0)</f>
        <v>#N/A</v>
      </c>
      <c r="AJ590" t="e">
        <f>VLOOKUP($Z590,'oddspedia-matches'!$A:$AD,AJ$2,0)</f>
        <v>#N/A</v>
      </c>
      <c r="AK590" t="e">
        <f>VLOOKUP($Z590,'oddspedia-matches'!$A:$AD,AK$2,0)</f>
        <v>#N/A</v>
      </c>
      <c r="AL590" t="e">
        <f>VLOOKUP($Z590,'oddspedia-matches'!$A:$AD,AL$2,0)</f>
        <v>#N/A</v>
      </c>
      <c r="AM590" t="e">
        <f>VLOOKUP($Z590,'oddspedia-matches'!$A:$AD,AM$2,0)</f>
        <v>#N/A</v>
      </c>
      <c r="AN590" t="e">
        <f>VLOOKUP($Z590,'oddspedia-matches'!$A:$AD,AN$2,0)</f>
        <v>#N/A</v>
      </c>
      <c r="AO590" t="e">
        <f>VLOOKUP($Z590,'oddspedia-matches'!$A:$AD,AO$2,0)</f>
        <v>#N/A</v>
      </c>
      <c r="AP590" t="e">
        <f>VLOOKUP($Z590,'oddspedia-matches'!$A:$AD,AP$2,0)</f>
        <v>#N/A</v>
      </c>
      <c r="AQ590" t="e">
        <f>VLOOKUP($Z590,'oddspedia-matches'!$A:$AD,AQ$2,0)</f>
        <v>#N/A</v>
      </c>
    </row>
    <row r="591" spans="2:43" x14ac:dyDescent="0.25">
      <c r="B591" t="s">
        <v>470</v>
      </c>
      <c r="C591" t="s">
        <v>4230</v>
      </c>
      <c r="D591" s="25">
        <v>0.79166666666666663</v>
      </c>
      <c r="E591" t="s">
        <v>697</v>
      </c>
      <c r="F591" t="s">
        <v>179</v>
      </c>
      <c r="H591">
        <v>35.5</v>
      </c>
      <c r="I591">
        <v>35.5</v>
      </c>
      <c r="J591">
        <v>29</v>
      </c>
      <c r="K591">
        <v>71</v>
      </c>
      <c r="L591">
        <v>64.5</v>
      </c>
      <c r="M591">
        <v>64.5</v>
      </c>
      <c r="N591">
        <v>29.8</v>
      </c>
      <c r="O591">
        <v>54.3</v>
      </c>
      <c r="P591">
        <v>16</v>
      </c>
      <c r="Q591">
        <v>52.9</v>
      </c>
      <c r="R591">
        <v>54.7</v>
      </c>
      <c r="S591">
        <v>26.6</v>
      </c>
      <c r="T591">
        <v>73.400000000000006</v>
      </c>
      <c r="U591">
        <v>77.400000000000006</v>
      </c>
      <c r="V591">
        <v>36.1</v>
      </c>
      <c r="W591">
        <v>63.9</v>
      </c>
      <c r="X591" t="str">
        <f>VLOOKUP(E591,'Transform table'!A:B,2,0)</f>
        <v>Talleres de Cordoba</v>
      </c>
      <c r="Y591" t="str">
        <f>VLOOKUP(F591,'Transform table'!A:B,2,0)</f>
        <v>Velez Sarsfield</v>
      </c>
      <c r="Z591" t="str">
        <f t="shared" si="9"/>
        <v>30/07/2026Talleres de CordobaVelez Sarsfield</v>
      </c>
      <c r="AA591" t="e">
        <f>VLOOKUP($Z591,'oddspedia-matches'!$A:$AD,AA$2,0)</f>
        <v>#N/A</v>
      </c>
      <c r="AB591" t="e">
        <f>VLOOKUP($Z591,'oddspedia-matches'!$A:$AD,AB$2,0)</f>
        <v>#N/A</v>
      </c>
      <c r="AC591" t="e">
        <f>VLOOKUP($Z591,'oddspedia-matches'!$A:$AD,AC$2,0)</f>
        <v>#N/A</v>
      </c>
      <c r="AD591" t="e">
        <f>VLOOKUP($Z591,'oddspedia-matches'!$A:$AD,AD$2,0)</f>
        <v>#N/A</v>
      </c>
      <c r="AE591" t="e">
        <f>VLOOKUP($Z591,'oddspedia-matches'!$A:$AD,AE$2,0)</f>
        <v>#N/A</v>
      </c>
      <c r="AF591" t="e">
        <f>VLOOKUP($Z591,'oddspedia-matches'!$A:$AD,AF$2,0)</f>
        <v>#N/A</v>
      </c>
      <c r="AG591" t="e">
        <f>VLOOKUP($Z591,'oddspedia-matches'!$A:$AD,AG$2,0)</f>
        <v>#N/A</v>
      </c>
      <c r="AH591" t="e">
        <f>VLOOKUP($Z591,'oddspedia-matches'!$A:$AD,AH$2,0)</f>
        <v>#N/A</v>
      </c>
      <c r="AI591" t="e">
        <f>VLOOKUP($Z591,'oddspedia-matches'!$A:$AD,AI$2,0)</f>
        <v>#N/A</v>
      </c>
      <c r="AJ591" t="e">
        <f>VLOOKUP($Z591,'oddspedia-matches'!$A:$AD,AJ$2,0)</f>
        <v>#N/A</v>
      </c>
      <c r="AK591" t="e">
        <f>VLOOKUP($Z591,'oddspedia-matches'!$A:$AD,AK$2,0)</f>
        <v>#N/A</v>
      </c>
      <c r="AL591" t="e">
        <f>VLOOKUP($Z591,'oddspedia-matches'!$A:$AD,AL$2,0)</f>
        <v>#N/A</v>
      </c>
      <c r="AM591" t="e">
        <f>VLOOKUP($Z591,'oddspedia-matches'!$A:$AD,AM$2,0)</f>
        <v>#N/A</v>
      </c>
      <c r="AN591" t="e">
        <f>VLOOKUP($Z591,'oddspedia-matches'!$A:$AD,AN$2,0)</f>
        <v>#N/A</v>
      </c>
      <c r="AO591" t="e">
        <f>VLOOKUP($Z591,'oddspedia-matches'!$A:$AD,AO$2,0)</f>
        <v>#N/A</v>
      </c>
      <c r="AP591" t="e">
        <f>VLOOKUP($Z591,'oddspedia-matches'!$A:$AD,AP$2,0)</f>
        <v>#N/A</v>
      </c>
      <c r="AQ591" t="e">
        <f>VLOOKUP($Z591,'oddspedia-matches'!$A:$AD,AQ$2,0)</f>
        <v>#N/A</v>
      </c>
    </row>
    <row r="592" spans="2:43" x14ac:dyDescent="0.25">
      <c r="B592" t="s">
        <v>454</v>
      </c>
      <c r="C592" t="s">
        <v>4230</v>
      </c>
      <c r="D592" s="25">
        <v>0.8125</v>
      </c>
      <c r="E592" t="s">
        <v>110</v>
      </c>
      <c r="F592" t="s">
        <v>70</v>
      </c>
      <c r="H592">
        <v>37.700000000000003</v>
      </c>
      <c r="I592">
        <v>31.9</v>
      </c>
      <c r="J592">
        <v>30.4</v>
      </c>
      <c r="K592">
        <v>69.599999999999994</v>
      </c>
      <c r="L592">
        <v>62.3</v>
      </c>
      <c r="M592">
        <v>68.099999999999994</v>
      </c>
      <c r="N592">
        <v>34.299999999999997</v>
      </c>
      <c r="O592">
        <v>42</v>
      </c>
      <c r="P592">
        <v>23.8</v>
      </c>
      <c r="Q592">
        <v>71.599999999999994</v>
      </c>
      <c r="R592">
        <v>65.3</v>
      </c>
      <c r="S592">
        <v>37.1</v>
      </c>
      <c r="T592">
        <v>62.9</v>
      </c>
      <c r="U592">
        <v>67.8</v>
      </c>
      <c r="V592">
        <v>45.2</v>
      </c>
      <c r="W592">
        <v>54.8</v>
      </c>
      <c r="X592" t="str">
        <f>VLOOKUP(E592,'Transform table'!A:B,2,0)</f>
        <v>Corinthians</v>
      </c>
      <c r="Y592" t="str">
        <f>VLOOKUP(F592,'Transform table'!A:B,2,0)</f>
        <v>Athletico Paranaense</v>
      </c>
      <c r="Z592" t="str">
        <f t="shared" si="9"/>
        <v>30/07/2026CorinthiansAthletico Paranaense</v>
      </c>
      <c r="AA592" t="e">
        <f>VLOOKUP($Z592,'oddspedia-matches'!$A:$AD,AA$2,0)</f>
        <v>#N/A</v>
      </c>
      <c r="AB592" t="e">
        <f>VLOOKUP($Z592,'oddspedia-matches'!$A:$AD,AB$2,0)</f>
        <v>#N/A</v>
      </c>
      <c r="AC592" t="e">
        <f>VLOOKUP($Z592,'oddspedia-matches'!$A:$AD,AC$2,0)</f>
        <v>#N/A</v>
      </c>
      <c r="AD592" t="e">
        <f>VLOOKUP($Z592,'oddspedia-matches'!$A:$AD,AD$2,0)</f>
        <v>#N/A</v>
      </c>
      <c r="AE592" t="e">
        <f>VLOOKUP($Z592,'oddspedia-matches'!$A:$AD,AE$2,0)</f>
        <v>#N/A</v>
      </c>
      <c r="AF592" t="e">
        <f>VLOOKUP($Z592,'oddspedia-matches'!$A:$AD,AF$2,0)</f>
        <v>#N/A</v>
      </c>
      <c r="AG592" t="e">
        <f>VLOOKUP($Z592,'oddspedia-matches'!$A:$AD,AG$2,0)</f>
        <v>#N/A</v>
      </c>
      <c r="AH592" t="e">
        <f>VLOOKUP($Z592,'oddspedia-matches'!$A:$AD,AH$2,0)</f>
        <v>#N/A</v>
      </c>
      <c r="AI592" t="e">
        <f>VLOOKUP($Z592,'oddspedia-matches'!$A:$AD,AI$2,0)</f>
        <v>#N/A</v>
      </c>
      <c r="AJ592" t="e">
        <f>VLOOKUP($Z592,'oddspedia-matches'!$A:$AD,AJ$2,0)</f>
        <v>#N/A</v>
      </c>
      <c r="AK592" t="e">
        <f>VLOOKUP($Z592,'oddspedia-matches'!$A:$AD,AK$2,0)</f>
        <v>#N/A</v>
      </c>
      <c r="AL592" t="e">
        <f>VLOOKUP($Z592,'oddspedia-matches'!$A:$AD,AL$2,0)</f>
        <v>#N/A</v>
      </c>
      <c r="AM592" t="e">
        <f>VLOOKUP($Z592,'oddspedia-matches'!$A:$AD,AM$2,0)</f>
        <v>#N/A</v>
      </c>
      <c r="AN592" t="e">
        <f>VLOOKUP($Z592,'oddspedia-matches'!$A:$AD,AN$2,0)</f>
        <v>#N/A</v>
      </c>
      <c r="AO592" t="e">
        <f>VLOOKUP($Z592,'oddspedia-matches'!$A:$AD,AO$2,0)</f>
        <v>#N/A</v>
      </c>
      <c r="AP592" t="e">
        <f>VLOOKUP($Z592,'oddspedia-matches'!$A:$AD,AP$2,0)</f>
        <v>#N/A</v>
      </c>
      <c r="AQ592" t="e">
        <f>VLOOKUP($Z592,'oddspedia-matches'!$A:$AD,AQ$2,0)</f>
        <v>#N/A</v>
      </c>
    </row>
    <row r="593" spans="2:43" x14ac:dyDescent="0.25">
      <c r="B593" t="s">
        <v>470</v>
      </c>
      <c r="C593" t="s">
        <v>4230</v>
      </c>
      <c r="D593" s="25">
        <v>0.88541666666666663</v>
      </c>
      <c r="E593" t="s">
        <v>166</v>
      </c>
      <c r="F593" t="s">
        <v>1112</v>
      </c>
      <c r="H593">
        <v>34.4</v>
      </c>
      <c r="I593">
        <v>34</v>
      </c>
      <c r="J593">
        <v>31.6</v>
      </c>
      <c r="K593">
        <v>68.400000000000006</v>
      </c>
      <c r="L593">
        <v>65.599999999999994</v>
      </c>
      <c r="M593">
        <v>66</v>
      </c>
      <c r="N593">
        <v>21.8</v>
      </c>
      <c r="O593">
        <v>53.4</v>
      </c>
      <c r="P593">
        <v>24.8</v>
      </c>
      <c r="Q593">
        <v>55</v>
      </c>
      <c r="R593">
        <v>59.4</v>
      </c>
      <c r="S593">
        <v>31</v>
      </c>
      <c r="T593">
        <v>69</v>
      </c>
      <c r="U593">
        <v>73.400000000000006</v>
      </c>
      <c r="V593">
        <v>40.200000000000003</v>
      </c>
      <c r="W593">
        <v>59.8</v>
      </c>
      <c r="X593" t="str">
        <f>VLOOKUP(E593,'Transform table'!A:B,2,0)</f>
        <v>Central Cordoba SDE</v>
      </c>
      <c r="Y593" t="str">
        <f>VLOOKUP(F593,'Transform table'!A:B,2,0)</f>
        <v>Atletico Tucuman</v>
      </c>
      <c r="Z593" t="str">
        <f t="shared" si="9"/>
        <v>30/07/2026Central Cordoba SDEAtletico Tucuman</v>
      </c>
      <c r="AA593" t="e">
        <f>VLOOKUP($Z593,'oddspedia-matches'!$A:$AD,AA$2,0)</f>
        <v>#N/A</v>
      </c>
      <c r="AB593" t="e">
        <f>VLOOKUP($Z593,'oddspedia-matches'!$A:$AD,AB$2,0)</f>
        <v>#N/A</v>
      </c>
      <c r="AC593" t="e">
        <f>VLOOKUP($Z593,'oddspedia-matches'!$A:$AD,AC$2,0)</f>
        <v>#N/A</v>
      </c>
      <c r="AD593" t="e">
        <f>VLOOKUP($Z593,'oddspedia-matches'!$A:$AD,AD$2,0)</f>
        <v>#N/A</v>
      </c>
      <c r="AE593" t="e">
        <f>VLOOKUP($Z593,'oddspedia-matches'!$A:$AD,AE$2,0)</f>
        <v>#N/A</v>
      </c>
      <c r="AF593" t="e">
        <f>VLOOKUP($Z593,'oddspedia-matches'!$A:$AD,AF$2,0)</f>
        <v>#N/A</v>
      </c>
      <c r="AG593" t="e">
        <f>VLOOKUP($Z593,'oddspedia-matches'!$A:$AD,AG$2,0)</f>
        <v>#N/A</v>
      </c>
      <c r="AH593" t="e">
        <f>VLOOKUP($Z593,'oddspedia-matches'!$A:$AD,AH$2,0)</f>
        <v>#N/A</v>
      </c>
      <c r="AI593" t="e">
        <f>VLOOKUP($Z593,'oddspedia-matches'!$A:$AD,AI$2,0)</f>
        <v>#N/A</v>
      </c>
      <c r="AJ593" t="e">
        <f>VLOOKUP($Z593,'oddspedia-matches'!$A:$AD,AJ$2,0)</f>
        <v>#N/A</v>
      </c>
      <c r="AK593" t="e">
        <f>VLOOKUP($Z593,'oddspedia-matches'!$A:$AD,AK$2,0)</f>
        <v>#N/A</v>
      </c>
      <c r="AL593" t="e">
        <f>VLOOKUP($Z593,'oddspedia-matches'!$A:$AD,AL$2,0)</f>
        <v>#N/A</v>
      </c>
      <c r="AM593" t="e">
        <f>VLOOKUP($Z593,'oddspedia-matches'!$A:$AD,AM$2,0)</f>
        <v>#N/A</v>
      </c>
      <c r="AN593" t="e">
        <f>VLOOKUP($Z593,'oddspedia-matches'!$A:$AD,AN$2,0)</f>
        <v>#N/A</v>
      </c>
      <c r="AO593" t="e">
        <f>VLOOKUP($Z593,'oddspedia-matches'!$A:$AD,AO$2,0)</f>
        <v>#N/A</v>
      </c>
      <c r="AP593" t="e">
        <f>VLOOKUP($Z593,'oddspedia-matches'!$A:$AD,AP$2,0)</f>
        <v>#N/A</v>
      </c>
      <c r="AQ593" t="e">
        <f>VLOOKUP($Z593,'oddspedia-matches'!$A:$AD,AQ$2,0)</f>
        <v>#N/A</v>
      </c>
    </row>
    <row r="594" spans="2:43" x14ac:dyDescent="0.25">
      <c r="B594" t="s">
        <v>470</v>
      </c>
      <c r="C594" t="s">
        <v>4230</v>
      </c>
      <c r="D594" s="25">
        <v>0.88541666666666663</v>
      </c>
      <c r="E594" t="s">
        <v>1174</v>
      </c>
      <c r="F594" t="s">
        <v>696</v>
      </c>
      <c r="H594">
        <v>53.5</v>
      </c>
      <c r="I594">
        <v>26.2</v>
      </c>
      <c r="J594">
        <v>20.3</v>
      </c>
      <c r="K594">
        <v>79.7</v>
      </c>
      <c r="L594">
        <v>46.5</v>
      </c>
      <c r="M594">
        <v>73.8</v>
      </c>
      <c r="N594">
        <v>33.799999999999997</v>
      </c>
      <c r="O594">
        <v>45.8</v>
      </c>
      <c r="P594">
        <v>20.399999999999999</v>
      </c>
      <c r="Q594">
        <v>65.400000000000006</v>
      </c>
      <c r="R594">
        <v>76.8</v>
      </c>
      <c r="S594">
        <v>51.4</v>
      </c>
      <c r="T594">
        <v>48.6</v>
      </c>
      <c r="U594">
        <v>55.5</v>
      </c>
      <c r="V594">
        <v>53.1</v>
      </c>
      <c r="W594">
        <v>46.9</v>
      </c>
      <c r="X594" t="str">
        <f>VLOOKUP(E594,'Transform table'!A:B,2,0)</f>
        <v>Atletico Independiente</v>
      </c>
      <c r="Y594" t="str">
        <f>VLOOKUP(F594,'Transform table'!A:B,2,0)</f>
        <v>Newell's Old Boys</v>
      </c>
      <c r="Z594" t="str">
        <f t="shared" si="9"/>
        <v>30/07/2026Atletico IndependienteNewell's Old Boys</v>
      </c>
      <c r="AA594" t="e">
        <f>VLOOKUP($Z594,'oddspedia-matches'!$A:$AD,AA$2,0)</f>
        <v>#N/A</v>
      </c>
      <c r="AB594" t="e">
        <f>VLOOKUP($Z594,'oddspedia-matches'!$A:$AD,AB$2,0)</f>
        <v>#N/A</v>
      </c>
      <c r="AC594" t="e">
        <f>VLOOKUP($Z594,'oddspedia-matches'!$A:$AD,AC$2,0)</f>
        <v>#N/A</v>
      </c>
      <c r="AD594" t="e">
        <f>VLOOKUP($Z594,'oddspedia-matches'!$A:$AD,AD$2,0)</f>
        <v>#N/A</v>
      </c>
      <c r="AE594" t="e">
        <f>VLOOKUP($Z594,'oddspedia-matches'!$A:$AD,AE$2,0)</f>
        <v>#N/A</v>
      </c>
      <c r="AF594" t="e">
        <f>VLOOKUP($Z594,'oddspedia-matches'!$A:$AD,AF$2,0)</f>
        <v>#N/A</v>
      </c>
      <c r="AG594" t="e">
        <f>VLOOKUP($Z594,'oddspedia-matches'!$A:$AD,AG$2,0)</f>
        <v>#N/A</v>
      </c>
      <c r="AH594" t="e">
        <f>VLOOKUP($Z594,'oddspedia-matches'!$A:$AD,AH$2,0)</f>
        <v>#N/A</v>
      </c>
      <c r="AI594" t="e">
        <f>VLOOKUP($Z594,'oddspedia-matches'!$A:$AD,AI$2,0)</f>
        <v>#N/A</v>
      </c>
      <c r="AJ594" t="e">
        <f>VLOOKUP($Z594,'oddspedia-matches'!$A:$AD,AJ$2,0)</f>
        <v>#N/A</v>
      </c>
      <c r="AK594" t="e">
        <f>VLOOKUP($Z594,'oddspedia-matches'!$A:$AD,AK$2,0)</f>
        <v>#N/A</v>
      </c>
      <c r="AL594" t="e">
        <f>VLOOKUP($Z594,'oddspedia-matches'!$A:$AD,AL$2,0)</f>
        <v>#N/A</v>
      </c>
      <c r="AM594" t="e">
        <f>VLOOKUP($Z594,'oddspedia-matches'!$A:$AD,AM$2,0)</f>
        <v>#N/A</v>
      </c>
      <c r="AN594" t="e">
        <f>VLOOKUP($Z594,'oddspedia-matches'!$A:$AD,AN$2,0)</f>
        <v>#N/A</v>
      </c>
      <c r="AO594" t="e">
        <f>VLOOKUP($Z594,'oddspedia-matches'!$A:$AD,AO$2,0)</f>
        <v>#N/A</v>
      </c>
      <c r="AP594" t="e">
        <f>VLOOKUP($Z594,'oddspedia-matches'!$A:$AD,AP$2,0)</f>
        <v>#N/A</v>
      </c>
      <c r="AQ594" t="e">
        <f>VLOOKUP($Z594,'oddspedia-matches'!$A:$AD,AQ$2,0)</f>
        <v>#N/A</v>
      </c>
    </row>
    <row r="595" spans="2:43" x14ac:dyDescent="0.25">
      <c r="B595" t="s">
        <v>454</v>
      </c>
      <c r="C595" t="s">
        <v>4230</v>
      </c>
      <c r="D595" s="25">
        <v>0.89583333333333337</v>
      </c>
      <c r="E595" t="s">
        <v>39</v>
      </c>
      <c r="F595" t="s">
        <v>68</v>
      </c>
      <c r="H595">
        <v>45.6</v>
      </c>
      <c r="I595">
        <v>27.8</v>
      </c>
      <c r="J595">
        <v>26.6</v>
      </c>
      <c r="K595">
        <v>73.400000000000006</v>
      </c>
      <c r="L595">
        <v>54.4</v>
      </c>
      <c r="M595">
        <v>72.2</v>
      </c>
      <c r="N595">
        <v>35</v>
      </c>
      <c r="O595">
        <v>42.8</v>
      </c>
      <c r="P595">
        <v>22.3</v>
      </c>
      <c r="Q595">
        <v>70.099999999999994</v>
      </c>
      <c r="R595">
        <v>76.599999999999994</v>
      </c>
      <c r="S595">
        <v>51</v>
      </c>
      <c r="T595">
        <v>49</v>
      </c>
      <c r="U595">
        <v>55</v>
      </c>
      <c r="V595">
        <v>55.3</v>
      </c>
      <c r="W595">
        <v>44.7</v>
      </c>
      <c r="X595" t="str">
        <f>VLOOKUP(E595,'Transform table'!A:B,2,0)</f>
        <v>Coritiba PR</v>
      </c>
      <c r="Y595" t="str">
        <f>VLOOKUP(F595,'Transform table'!A:B,2,0)</f>
        <v>Cruzeiro</v>
      </c>
      <c r="Z595" t="str">
        <f t="shared" si="9"/>
        <v>30/07/2026Coritiba PRCruzeiro</v>
      </c>
      <c r="AA595" t="e">
        <f>VLOOKUP($Z595,'oddspedia-matches'!$A:$AD,AA$2,0)</f>
        <v>#N/A</v>
      </c>
      <c r="AB595" t="e">
        <f>VLOOKUP($Z595,'oddspedia-matches'!$A:$AD,AB$2,0)</f>
        <v>#N/A</v>
      </c>
      <c r="AC595" t="e">
        <f>VLOOKUP($Z595,'oddspedia-matches'!$A:$AD,AC$2,0)</f>
        <v>#N/A</v>
      </c>
      <c r="AD595" t="e">
        <f>VLOOKUP($Z595,'oddspedia-matches'!$A:$AD,AD$2,0)</f>
        <v>#N/A</v>
      </c>
      <c r="AE595" t="e">
        <f>VLOOKUP($Z595,'oddspedia-matches'!$A:$AD,AE$2,0)</f>
        <v>#N/A</v>
      </c>
      <c r="AF595" t="e">
        <f>VLOOKUP($Z595,'oddspedia-matches'!$A:$AD,AF$2,0)</f>
        <v>#N/A</v>
      </c>
      <c r="AG595" t="e">
        <f>VLOOKUP($Z595,'oddspedia-matches'!$A:$AD,AG$2,0)</f>
        <v>#N/A</v>
      </c>
      <c r="AH595" t="e">
        <f>VLOOKUP($Z595,'oddspedia-matches'!$A:$AD,AH$2,0)</f>
        <v>#N/A</v>
      </c>
      <c r="AI595" t="e">
        <f>VLOOKUP($Z595,'oddspedia-matches'!$A:$AD,AI$2,0)</f>
        <v>#N/A</v>
      </c>
      <c r="AJ595" t="e">
        <f>VLOOKUP($Z595,'oddspedia-matches'!$A:$AD,AJ$2,0)</f>
        <v>#N/A</v>
      </c>
      <c r="AK595" t="e">
        <f>VLOOKUP($Z595,'oddspedia-matches'!$A:$AD,AK$2,0)</f>
        <v>#N/A</v>
      </c>
      <c r="AL595" t="e">
        <f>VLOOKUP($Z595,'oddspedia-matches'!$A:$AD,AL$2,0)</f>
        <v>#N/A</v>
      </c>
      <c r="AM595" t="e">
        <f>VLOOKUP($Z595,'oddspedia-matches'!$A:$AD,AM$2,0)</f>
        <v>#N/A</v>
      </c>
      <c r="AN595" t="e">
        <f>VLOOKUP($Z595,'oddspedia-matches'!$A:$AD,AN$2,0)</f>
        <v>#N/A</v>
      </c>
      <c r="AO595" t="e">
        <f>VLOOKUP($Z595,'oddspedia-matches'!$A:$AD,AO$2,0)</f>
        <v>#N/A</v>
      </c>
      <c r="AP595" t="e">
        <f>VLOOKUP($Z595,'oddspedia-matches'!$A:$AD,AP$2,0)</f>
        <v>#N/A</v>
      </c>
      <c r="AQ595" t="e">
        <f>VLOOKUP($Z595,'oddspedia-matches'!$A:$AD,AQ$2,0)</f>
        <v>#N/A</v>
      </c>
    </row>
    <row r="596" spans="2:43" x14ac:dyDescent="0.25">
      <c r="B596" t="s">
        <v>487</v>
      </c>
      <c r="C596" t="s">
        <v>4230</v>
      </c>
      <c r="D596" s="25">
        <v>0.91666666666666663</v>
      </c>
      <c r="E596" t="s">
        <v>772</v>
      </c>
      <c r="F596" t="s">
        <v>193</v>
      </c>
      <c r="H596">
        <v>48.3</v>
      </c>
      <c r="I596">
        <v>30.6</v>
      </c>
      <c r="J596">
        <v>21.1</v>
      </c>
      <c r="K596">
        <v>78.900000000000006</v>
      </c>
      <c r="L596">
        <v>51.7</v>
      </c>
      <c r="M596">
        <v>69.400000000000006</v>
      </c>
      <c r="N596" t="s">
        <v>20</v>
      </c>
      <c r="O596" t="s">
        <v>20</v>
      </c>
      <c r="P596" t="s">
        <v>20</v>
      </c>
      <c r="Q596" t="s">
        <v>20</v>
      </c>
      <c r="R596">
        <v>63.6</v>
      </c>
      <c r="S596">
        <v>35.299999999999997</v>
      </c>
      <c r="T596">
        <v>64.7</v>
      </c>
      <c r="U596">
        <v>70.400000000000006</v>
      </c>
      <c r="V596">
        <v>41.2</v>
      </c>
      <c r="W596">
        <v>58.8</v>
      </c>
      <c r="X596" t="str">
        <f>VLOOKUP(E596,'Transform table'!A:B,2,0)</f>
        <v>Atletico Bucaramanga</v>
      </c>
      <c r="Y596" t="str">
        <f>VLOOKUP(F596,'Transform table'!A:B,2,0)</f>
        <v>Llaneros</v>
      </c>
      <c r="Z596" t="str">
        <f t="shared" si="9"/>
        <v>30/07/2026Atletico BucaramangaLlaneros</v>
      </c>
      <c r="AA596" t="e">
        <f>VLOOKUP($Z596,'oddspedia-matches'!$A:$AD,AA$2,0)</f>
        <v>#N/A</v>
      </c>
      <c r="AB596" t="e">
        <f>VLOOKUP($Z596,'oddspedia-matches'!$A:$AD,AB$2,0)</f>
        <v>#N/A</v>
      </c>
      <c r="AC596" t="e">
        <f>VLOOKUP($Z596,'oddspedia-matches'!$A:$AD,AC$2,0)</f>
        <v>#N/A</v>
      </c>
      <c r="AD596" t="e">
        <f>VLOOKUP($Z596,'oddspedia-matches'!$A:$AD,AD$2,0)</f>
        <v>#N/A</v>
      </c>
      <c r="AE596" t="e">
        <f>VLOOKUP($Z596,'oddspedia-matches'!$A:$AD,AE$2,0)</f>
        <v>#N/A</v>
      </c>
      <c r="AF596" t="e">
        <f>VLOOKUP($Z596,'oddspedia-matches'!$A:$AD,AF$2,0)</f>
        <v>#N/A</v>
      </c>
      <c r="AG596" t="e">
        <f>VLOOKUP($Z596,'oddspedia-matches'!$A:$AD,AG$2,0)</f>
        <v>#N/A</v>
      </c>
      <c r="AH596" t="e">
        <f>VLOOKUP($Z596,'oddspedia-matches'!$A:$AD,AH$2,0)</f>
        <v>#N/A</v>
      </c>
      <c r="AI596" t="e">
        <f>VLOOKUP($Z596,'oddspedia-matches'!$A:$AD,AI$2,0)</f>
        <v>#N/A</v>
      </c>
      <c r="AJ596" t="e">
        <f>VLOOKUP($Z596,'oddspedia-matches'!$A:$AD,AJ$2,0)</f>
        <v>#N/A</v>
      </c>
      <c r="AK596" t="e">
        <f>VLOOKUP($Z596,'oddspedia-matches'!$A:$AD,AK$2,0)</f>
        <v>#N/A</v>
      </c>
      <c r="AL596" t="e">
        <f>VLOOKUP($Z596,'oddspedia-matches'!$A:$AD,AL$2,0)</f>
        <v>#N/A</v>
      </c>
      <c r="AM596" t="e">
        <f>VLOOKUP($Z596,'oddspedia-matches'!$A:$AD,AM$2,0)</f>
        <v>#N/A</v>
      </c>
      <c r="AN596" t="e">
        <f>VLOOKUP($Z596,'oddspedia-matches'!$A:$AD,AN$2,0)</f>
        <v>#N/A</v>
      </c>
      <c r="AO596" t="e">
        <f>VLOOKUP($Z596,'oddspedia-matches'!$A:$AD,AO$2,0)</f>
        <v>#N/A</v>
      </c>
      <c r="AP596" t="e">
        <f>VLOOKUP($Z596,'oddspedia-matches'!$A:$AD,AP$2,0)</f>
        <v>#N/A</v>
      </c>
      <c r="AQ596" t="e">
        <f>VLOOKUP($Z596,'oddspedia-matches'!$A:$AD,AQ$2,0)</f>
        <v>#N/A</v>
      </c>
    </row>
    <row r="597" spans="2:43" x14ac:dyDescent="0.25">
      <c r="B597" t="s">
        <v>536</v>
      </c>
      <c r="C597" t="s">
        <v>4231</v>
      </c>
      <c r="D597" s="25">
        <v>0.27083333333333331</v>
      </c>
      <c r="E597" t="s">
        <v>4232</v>
      </c>
      <c r="F597" t="s">
        <v>4233</v>
      </c>
      <c r="H597">
        <v>35.5</v>
      </c>
      <c r="I597">
        <v>25.7</v>
      </c>
      <c r="J597">
        <v>38.700000000000003</v>
      </c>
      <c r="K597">
        <v>61.3</v>
      </c>
      <c r="L597">
        <v>64.5</v>
      </c>
      <c r="M597">
        <v>74.3</v>
      </c>
      <c r="N597">
        <v>32.299999999999997</v>
      </c>
      <c r="O597">
        <v>37.9</v>
      </c>
      <c r="P597">
        <v>29.9</v>
      </c>
      <c r="Q597">
        <v>78.599999999999994</v>
      </c>
      <c r="R597">
        <v>88.7</v>
      </c>
      <c r="S597">
        <v>70.400000000000006</v>
      </c>
      <c r="T597">
        <v>29.6</v>
      </c>
      <c r="U597">
        <v>34.9</v>
      </c>
      <c r="V597">
        <v>71.400000000000006</v>
      </c>
      <c r="W597">
        <v>28.6</v>
      </c>
      <c r="X597" t="e">
        <f>VLOOKUP(E597,'Transform table'!A:B,2,0)</f>
        <v>#N/A</v>
      </c>
      <c r="Y597" t="e">
        <f>VLOOKUP(F597,'Transform table'!A:B,2,0)</f>
        <v>#N/A</v>
      </c>
      <c r="Z597" t="e">
        <f t="shared" si="9"/>
        <v>#N/A</v>
      </c>
      <c r="AA597" t="e">
        <f>VLOOKUP($Z597,'oddspedia-matches'!$A:$AD,AA$2,0)</f>
        <v>#N/A</v>
      </c>
      <c r="AB597" t="e">
        <f>VLOOKUP($Z597,'oddspedia-matches'!$A:$AD,AB$2,0)</f>
        <v>#N/A</v>
      </c>
      <c r="AC597" t="e">
        <f>VLOOKUP($Z597,'oddspedia-matches'!$A:$AD,AC$2,0)</f>
        <v>#N/A</v>
      </c>
      <c r="AD597" t="e">
        <f>VLOOKUP($Z597,'oddspedia-matches'!$A:$AD,AD$2,0)</f>
        <v>#N/A</v>
      </c>
      <c r="AE597" t="e">
        <f>VLOOKUP($Z597,'oddspedia-matches'!$A:$AD,AE$2,0)</f>
        <v>#N/A</v>
      </c>
      <c r="AF597" t="e">
        <f>VLOOKUP($Z597,'oddspedia-matches'!$A:$AD,AF$2,0)</f>
        <v>#N/A</v>
      </c>
      <c r="AG597" t="e">
        <f>VLOOKUP($Z597,'oddspedia-matches'!$A:$AD,AG$2,0)</f>
        <v>#N/A</v>
      </c>
      <c r="AH597" t="e">
        <f>VLOOKUP($Z597,'oddspedia-matches'!$A:$AD,AH$2,0)</f>
        <v>#N/A</v>
      </c>
      <c r="AI597" t="e">
        <f>VLOOKUP($Z597,'oddspedia-matches'!$A:$AD,AI$2,0)</f>
        <v>#N/A</v>
      </c>
      <c r="AJ597" t="e">
        <f>VLOOKUP($Z597,'oddspedia-matches'!$A:$AD,AJ$2,0)</f>
        <v>#N/A</v>
      </c>
      <c r="AK597" t="e">
        <f>VLOOKUP($Z597,'oddspedia-matches'!$A:$AD,AK$2,0)</f>
        <v>#N/A</v>
      </c>
      <c r="AL597" t="e">
        <f>VLOOKUP($Z597,'oddspedia-matches'!$A:$AD,AL$2,0)</f>
        <v>#N/A</v>
      </c>
      <c r="AM597" t="e">
        <f>VLOOKUP($Z597,'oddspedia-matches'!$A:$AD,AM$2,0)</f>
        <v>#N/A</v>
      </c>
      <c r="AN597" t="e">
        <f>VLOOKUP($Z597,'oddspedia-matches'!$A:$AD,AN$2,0)</f>
        <v>#N/A</v>
      </c>
      <c r="AO597" t="e">
        <f>VLOOKUP($Z597,'oddspedia-matches'!$A:$AD,AO$2,0)</f>
        <v>#N/A</v>
      </c>
      <c r="AP597" t="e">
        <f>VLOOKUP($Z597,'oddspedia-matches'!$A:$AD,AP$2,0)</f>
        <v>#N/A</v>
      </c>
      <c r="AQ597" t="e">
        <f>VLOOKUP($Z597,'oddspedia-matches'!$A:$AD,AQ$2,0)</f>
        <v>#N/A</v>
      </c>
    </row>
    <row r="598" spans="2:43" x14ac:dyDescent="0.25">
      <c r="B598" t="s">
        <v>536</v>
      </c>
      <c r="C598" t="s">
        <v>4231</v>
      </c>
      <c r="D598" s="25">
        <v>0.27083333333333331</v>
      </c>
      <c r="E598" t="s">
        <v>4234</v>
      </c>
      <c r="F598" t="s">
        <v>4235</v>
      </c>
      <c r="H598">
        <v>44.3</v>
      </c>
      <c r="I598">
        <v>25.2</v>
      </c>
      <c r="J598">
        <v>30.6</v>
      </c>
      <c r="K598">
        <v>69.400000000000006</v>
      </c>
      <c r="L598">
        <v>55.7</v>
      </c>
      <c r="M598">
        <v>74.8</v>
      </c>
      <c r="N598">
        <v>42.4</v>
      </c>
      <c r="O598">
        <v>35.299999999999997</v>
      </c>
      <c r="P598">
        <v>22.3</v>
      </c>
      <c r="Q598">
        <v>81</v>
      </c>
      <c r="R598">
        <v>91.7</v>
      </c>
      <c r="S598">
        <v>76.599999999999994</v>
      </c>
      <c r="T598">
        <v>23.4</v>
      </c>
      <c r="U598">
        <v>28.4</v>
      </c>
      <c r="V598">
        <v>75.8</v>
      </c>
      <c r="W598">
        <v>24.2</v>
      </c>
      <c r="X598" t="e">
        <f>VLOOKUP(E598,'Transform table'!A:B,2,0)</f>
        <v>#N/A</v>
      </c>
      <c r="Y598" t="e">
        <f>VLOOKUP(F598,'Transform table'!A:B,2,0)</f>
        <v>#N/A</v>
      </c>
      <c r="Z598" t="e">
        <f t="shared" si="9"/>
        <v>#N/A</v>
      </c>
      <c r="AA598" t="e">
        <f>VLOOKUP($Z598,'oddspedia-matches'!$A:$AD,AA$2,0)</f>
        <v>#N/A</v>
      </c>
      <c r="AB598" t="e">
        <f>VLOOKUP($Z598,'oddspedia-matches'!$A:$AD,AB$2,0)</f>
        <v>#N/A</v>
      </c>
      <c r="AC598" t="e">
        <f>VLOOKUP($Z598,'oddspedia-matches'!$A:$AD,AC$2,0)</f>
        <v>#N/A</v>
      </c>
      <c r="AD598" t="e">
        <f>VLOOKUP($Z598,'oddspedia-matches'!$A:$AD,AD$2,0)</f>
        <v>#N/A</v>
      </c>
      <c r="AE598" t="e">
        <f>VLOOKUP($Z598,'oddspedia-matches'!$A:$AD,AE$2,0)</f>
        <v>#N/A</v>
      </c>
      <c r="AF598" t="e">
        <f>VLOOKUP($Z598,'oddspedia-matches'!$A:$AD,AF$2,0)</f>
        <v>#N/A</v>
      </c>
      <c r="AG598" t="e">
        <f>VLOOKUP($Z598,'oddspedia-matches'!$A:$AD,AG$2,0)</f>
        <v>#N/A</v>
      </c>
      <c r="AH598" t="e">
        <f>VLOOKUP($Z598,'oddspedia-matches'!$A:$AD,AH$2,0)</f>
        <v>#N/A</v>
      </c>
      <c r="AI598" t="e">
        <f>VLOOKUP($Z598,'oddspedia-matches'!$A:$AD,AI$2,0)</f>
        <v>#N/A</v>
      </c>
      <c r="AJ598" t="e">
        <f>VLOOKUP($Z598,'oddspedia-matches'!$A:$AD,AJ$2,0)</f>
        <v>#N/A</v>
      </c>
      <c r="AK598" t="e">
        <f>VLOOKUP($Z598,'oddspedia-matches'!$A:$AD,AK$2,0)</f>
        <v>#N/A</v>
      </c>
      <c r="AL598" t="e">
        <f>VLOOKUP($Z598,'oddspedia-matches'!$A:$AD,AL$2,0)</f>
        <v>#N/A</v>
      </c>
      <c r="AM598" t="e">
        <f>VLOOKUP($Z598,'oddspedia-matches'!$A:$AD,AM$2,0)</f>
        <v>#N/A</v>
      </c>
      <c r="AN598" t="e">
        <f>VLOOKUP($Z598,'oddspedia-matches'!$A:$AD,AN$2,0)</f>
        <v>#N/A</v>
      </c>
      <c r="AO598" t="e">
        <f>VLOOKUP($Z598,'oddspedia-matches'!$A:$AD,AO$2,0)</f>
        <v>#N/A</v>
      </c>
      <c r="AP598" t="e">
        <f>VLOOKUP($Z598,'oddspedia-matches'!$A:$AD,AP$2,0)</f>
        <v>#N/A</v>
      </c>
      <c r="AQ598" t="e">
        <f>VLOOKUP($Z598,'oddspedia-matches'!$A:$AD,AQ$2,0)</f>
        <v>#N/A</v>
      </c>
    </row>
    <row r="599" spans="2:43" x14ac:dyDescent="0.25">
      <c r="B599" t="s">
        <v>472</v>
      </c>
      <c r="C599" t="s">
        <v>4231</v>
      </c>
      <c r="D599" s="25">
        <v>0.27083333333333331</v>
      </c>
      <c r="E599" t="s">
        <v>134</v>
      </c>
      <c r="F599" t="s">
        <v>131</v>
      </c>
      <c r="H599">
        <v>19.7</v>
      </c>
      <c r="I599">
        <v>27.3</v>
      </c>
      <c r="J599">
        <v>53</v>
      </c>
      <c r="K599">
        <v>47</v>
      </c>
      <c r="L599">
        <v>80.3</v>
      </c>
      <c r="M599">
        <v>72.7</v>
      </c>
      <c r="N599">
        <v>18.100000000000001</v>
      </c>
      <c r="O599">
        <v>39.5</v>
      </c>
      <c r="P599">
        <v>42.4</v>
      </c>
      <c r="Q599">
        <v>74.3</v>
      </c>
      <c r="R599">
        <v>77.7</v>
      </c>
      <c r="S599">
        <v>52.7</v>
      </c>
      <c r="T599">
        <v>47.3</v>
      </c>
      <c r="U599">
        <v>54.2</v>
      </c>
      <c r="V599">
        <v>54</v>
      </c>
      <c r="W599">
        <v>46</v>
      </c>
      <c r="X599" t="str">
        <f>VLOOKUP(E599,'Transform table'!A:B,2,0)</f>
        <v>Bentleigh Greens</v>
      </c>
      <c r="Y599" t="str">
        <f>VLOOKUP(F599,'Transform table'!A:B,2,0)</f>
        <v>Oakleigh Cannons</v>
      </c>
      <c r="Z599" t="str">
        <f t="shared" si="9"/>
        <v>31/07/2026Bentleigh GreensOakleigh Cannons</v>
      </c>
      <c r="AA599" t="e">
        <f>VLOOKUP($Z599,'oddspedia-matches'!$A:$AD,AA$2,0)</f>
        <v>#N/A</v>
      </c>
      <c r="AB599" t="e">
        <f>VLOOKUP($Z599,'oddspedia-matches'!$A:$AD,AB$2,0)</f>
        <v>#N/A</v>
      </c>
      <c r="AC599" t="e">
        <f>VLOOKUP($Z599,'oddspedia-matches'!$A:$AD,AC$2,0)</f>
        <v>#N/A</v>
      </c>
      <c r="AD599" t="e">
        <f>VLOOKUP($Z599,'oddspedia-matches'!$A:$AD,AD$2,0)</f>
        <v>#N/A</v>
      </c>
      <c r="AE599" t="e">
        <f>VLOOKUP($Z599,'oddspedia-matches'!$A:$AD,AE$2,0)</f>
        <v>#N/A</v>
      </c>
      <c r="AF599" t="e">
        <f>VLOOKUP($Z599,'oddspedia-matches'!$A:$AD,AF$2,0)</f>
        <v>#N/A</v>
      </c>
      <c r="AG599" t="e">
        <f>VLOOKUP($Z599,'oddspedia-matches'!$A:$AD,AG$2,0)</f>
        <v>#N/A</v>
      </c>
      <c r="AH599" t="e">
        <f>VLOOKUP($Z599,'oddspedia-matches'!$A:$AD,AH$2,0)</f>
        <v>#N/A</v>
      </c>
      <c r="AI599" t="e">
        <f>VLOOKUP($Z599,'oddspedia-matches'!$A:$AD,AI$2,0)</f>
        <v>#N/A</v>
      </c>
      <c r="AJ599" t="e">
        <f>VLOOKUP($Z599,'oddspedia-matches'!$A:$AD,AJ$2,0)</f>
        <v>#N/A</v>
      </c>
      <c r="AK599" t="e">
        <f>VLOOKUP($Z599,'oddspedia-matches'!$A:$AD,AK$2,0)</f>
        <v>#N/A</v>
      </c>
      <c r="AL599" t="e">
        <f>VLOOKUP($Z599,'oddspedia-matches'!$A:$AD,AL$2,0)</f>
        <v>#N/A</v>
      </c>
      <c r="AM599" t="e">
        <f>VLOOKUP($Z599,'oddspedia-matches'!$A:$AD,AM$2,0)</f>
        <v>#N/A</v>
      </c>
      <c r="AN599" t="e">
        <f>VLOOKUP($Z599,'oddspedia-matches'!$A:$AD,AN$2,0)</f>
        <v>#N/A</v>
      </c>
      <c r="AO599" t="e">
        <f>VLOOKUP($Z599,'oddspedia-matches'!$A:$AD,AO$2,0)</f>
        <v>#N/A</v>
      </c>
      <c r="AP599" t="e">
        <f>VLOOKUP($Z599,'oddspedia-matches'!$A:$AD,AP$2,0)</f>
        <v>#N/A</v>
      </c>
      <c r="AQ599" t="e">
        <f>VLOOKUP($Z599,'oddspedia-matches'!$A:$AD,AQ$2,0)</f>
        <v>#N/A</v>
      </c>
    </row>
    <row r="600" spans="2:43" x14ac:dyDescent="0.25">
      <c r="B600" t="s">
        <v>463</v>
      </c>
      <c r="C600" t="s">
        <v>4231</v>
      </c>
      <c r="D600" s="25">
        <v>0.29166666666666669</v>
      </c>
      <c r="E600" t="s">
        <v>491</v>
      </c>
      <c r="F600" t="s">
        <v>514</v>
      </c>
      <c r="H600">
        <v>35</v>
      </c>
      <c r="I600">
        <v>25.8</v>
      </c>
      <c r="J600">
        <v>39.299999999999997</v>
      </c>
      <c r="K600">
        <v>60.7</v>
      </c>
      <c r="L600">
        <v>65</v>
      </c>
      <c r="M600">
        <v>74.2</v>
      </c>
      <c r="N600">
        <v>31.8</v>
      </c>
      <c r="O600">
        <v>35</v>
      </c>
      <c r="P600">
        <v>33.200000000000003</v>
      </c>
      <c r="Q600">
        <v>83.1</v>
      </c>
      <c r="R600">
        <v>88.5</v>
      </c>
      <c r="S600">
        <v>70.099999999999994</v>
      </c>
      <c r="T600">
        <v>29.9</v>
      </c>
      <c r="U600">
        <v>35.200000000000003</v>
      </c>
      <c r="V600">
        <v>71.2</v>
      </c>
      <c r="W600">
        <v>28.8</v>
      </c>
      <c r="X600" t="str">
        <f>VLOOKUP(E600,'Transform table'!A:B,2,0)</f>
        <v>Cooks Hill United</v>
      </c>
      <c r="Y600" t="str">
        <f>VLOOKUP(F600,'Transform table'!A:B,2,0)</f>
        <v>Broadmeadow Magic</v>
      </c>
      <c r="Z600" t="str">
        <f t="shared" si="9"/>
        <v>31/07/2026Cooks Hill UnitedBroadmeadow Magic</v>
      </c>
      <c r="AA600" t="e">
        <f>VLOOKUP($Z600,'oddspedia-matches'!$A:$AD,AA$2,0)</f>
        <v>#N/A</v>
      </c>
      <c r="AB600" t="e">
        <f>VLOOKUP($Z600,'oddspedia-matches'!$A:$AD,AB$2,0)</f>
        <v>#N/A</v>
      </c>
      <c r="AC600" t="e">
        <f>VLOOKUP($Z600,'oddspedia-matches'!$A:$AD,AC$2,0)</f>
        <v>#N/A</v>
      </c>
      <c r="AD600" t="e">
        <f>VLOOKUP($Z600,'oddspedia-matches'!$A:$AD,AD$2,0)</f>
        <v>#N/A</v>
      </c>
      <c r="AE600" t="e">
        <f>VLOOKUP($Z600,'oddspedia-matches'!$A:$AD,AE$2,0)</f>
        <v>#N/A</v>
      </c>
      <c r="AF600" t="e">
        <f>VLOOKUP($Z600,'oddspedia-matches'!$A:$AD,AF$2,0)</f>
        <v>#N/A</v>
      </c>
      <c r="AG600" t="e">
        <f>VLOOKUP($Z600,'oddspedia-matches'!$A:$AD,AG$2,0)</f>
        <v>#N/A</v>
      </c>
      <c r="AH600" t="e">
        <f>VLOOKUP($Z600,'oddspedia-matches'!$A:$AD,AH$2,0)</f>
        <v>#N/A</v>
      </c>
      <c r="AI600" t="e">
        <f>VLOOKUP($Z600,'oddspedia-matches'!$A:$AD,AI$2,0)</f>
        <v>#N/A</v>
      </c>
      <c r="AJ600" t="e">
        <f>VLOOKUP($Z600,'oddspedia-matches'!$A:$AD,AJ$2,0)</f>
        <v>#N/A</v>
      </c>
      <c r="AK600" t="e">
        <f>VLOOKUP($Z600,'oddspedia-matches'!$A:$AD,AK$2,0)</f>
        <v>#N/A</v>
      </c>
      <c r="AL600" t="e">
        <f>VLOOKUP($Z600,'oddspedia-matches'!$A:$AD,AL$2,0)</f>
        <v>#N/A</v>
      </c>
      <c r="AM600" t="e">
        <f>VLOOKUP($Z600,'oddspedia-matches'!$A:$AD,AM$2,0)</f>
        <v>#N/A</v>
      </c>
      <c r="AN600" t="e">
        <f>VLOOKUP($Z600,'oddspedia-matches'!$A:$AD,AN$2,0)</f>
        <v>#N/A</v>
      </c>
      <c r="AO600" t="e">
        <f>VLOOKUP($Z600,'oddspedia-matches'!$A:$AD,AO$2,0)</f>
        <v>#N/A</v>
      </c>
      <c r="AP600" t="e">
        <f>VLOOKUP($Z600,'oddspedia-matches'!$A:$AD,AP$2,0)</f>
        <v>#N/A</v>
      </c>
      <c r="AQ600" t="e">
        <f>VLOOKUP($Z600,'oddspedia-matches'!$A:$AD,AQ$2,0)</f>
        <v>#N/A</v>
      </c>
    </row>
    <row r="601" spans="2:43" x14ac:dyDescent="0.25">
      <c r="B601" t="s">
        <v>498</v>
      </c>
      <c r="C601" t="s">
        <v>4231</v>
      </c>
      <c r="D601" s="25">
        <v>0.29166666666666669</v>
      </c>
      <c r="E601" t="s">
        <v>502</v>
      </c>
      <c r="F601" t="s">
        <v>499</v>
      </c>
      <c r="H601">
        <v>34.700000000000003</v>
      </c>
      <c r="I601">
        <v>28</v>
      </c>
      <c r="J601">
        <v>37.299999999999997</v>
      </c>
      <c r="K601">
        <v>62.7</v>
      </c>
      <c r="L601">
        <v>65.3</v>
      </c>
      <c r="M601">
        <v>72</v>
      </c>
      <c r="N601">
        <v>26.7</v>
      </c>
      <c r="O601">
        <v>40.799999999999997</v>
      </c>
      <c r="P601">
        <v>32.5</v>
      </c>
      <c r="Q601">
        <v>74</v>
      </c>
      <c r="R601">
        <v>79.3</v>
      </c>
      <c r="S601">
        <v>54.8</v>
      </c>
      <c r="T601">
        <v>45.2</v>
      </c>
      <c r="U601">
        <v>50.8</v>
      </c>
      <c r="V601">
        <v>59.4</v>
      </c>
      <c r="W601">
        <v>40.6</v>
      </c>
      <c r="X601" t="str">
        <f>VLOOKUP(E601,'Transform table'!A:B,2,0)</f>
        <v>Campbelltown City</v>
      </c>
      <c r="Y601" t="str">
        <f>VLOOKUP(F601,'Transform table'!A:B,2,0)</f>
        <v>Adelaide City</v>
      </c>
      <c r="Z601" t="str">
        <f t="shared" si="9"/>
        <v>31/07/2026Campbelltown CityAdelaide City</v>
      </c>
      <c r="AA601" t="e">
        <f>VLOOKUP($Z601,'oddspedia-matches'!$A:$AD,AA$2,0)</f>
        <v>#N/A</v>
      </c>
      <c r="AB601" t="e">
        <f>VLOOKUP($Z601,'oddspedia-matches'!$A:$AD,AB$2,0)</f>
        <v>#N/A</v>
      </c>
      <c r="AC601" t="e">
        <f>VLOOKUP($Z601,'oddspedia-matches'!$A:$AD,AC$2,0)</f>
        <v>#N/A</v>
      </c>
      <c r="AD601" t="e">
        <f>VLOOKUP($Z601,'oddspedia-matches'!$A:$AD,AD$2,0)</f>
        <v>#N/A</v>
      </c>
      <c r="AE601" t="e">
        <f>VLOOKUP($Z601,'oddspedia-matches'!$A:$AD,AE$2,0)</f>
        <v>#N/A</v>
      </c>
      <c r="AF601" t="e">
        <f>VLOOKUP($Z601,'oddspedia-matches'!$A:$AD,AF$2,0)</f>
        <v>#N/A</v>
      </c>
      <c r="AG601" t="e">
        <f>VLOOKUP($Z601,'oddspedia-matches'!$A:$AD,AG$2,0)</f>
        <v>#N/A</v>
      </c>
      <c r="AH601" t="e">
        <f>VLOOKUP($Z601,'oddspedia-matches'!$A:$AD,AH$2,0)</f>
        <v>#N/A</v>
      </c>
      <c r="AI601" t="e">
        <f>VLOOKUP($Z601,'oddspedia-matches'!$A:$AD,AI$2,0)</f>
        <v>#N/A</v>
      </c>
      <c r="AJ601" t="e">
        <f>VLOOKUP($Z601,'oddspedia-matches'!$A:$AD,AJ$2,0)</f>
        <v>#N/A</v>
      </c>
      <c r="AK601" t="e">
        <f>VLOOKUP($Z601,'oddspedia-matches'!$A:$AD,AK$2,0)</f>
        <v>#N/A</v>
      </c>
      <c r="AL601" t="e">
        <f>VLOOKUP($Z601,'oddspedia-matches'!$A:$AD,AL$2,0)</f>
        <v>#N/A</v>
      </c>
      <c r="AM601" t="e">
        <f>VLOOKUP($Z601,'oddspedia-matches'!$A:$AD,AM$2,0)</f>
        <v>#N/A</v>
      </c>
      <c r="AN601" t="e">
        <f>VLOOKUP($Z601,'oddspedia-matches'!$A:$AD,AN$2,0)</f>
        <v>#N/A</v>
      </c>
      <c r="AO601" t="e">
        <f>VLOOKUP($Z601,'oddspedia-matches'!$A:$AD,AO$2,0)</f>
        <v>#N/A</v>
      </c>
      <c r="AP601" t="e">
        <f>VLOOKUP($Z601,'oddspedia-matches'!$A:$AD,AP$2,0)</f>
        <v>#N/A</v>
      </c>
      <c r="AQ601" t="e">
        <f>VLOOKUP($Z601,'oddspedia-matches'!$A:$AD,AQ$2,0)</f>
        <v>#N/A</v>
      </c>
    </row>
    <row r="602" spans="2:43" x14ac:dyDescent="0.25">
      <c r="B602" t="s">
        <v>472</v>
      </c>
      <c r="C602" t="s">
        <v>4231</v>
      </c>
      <c r="D602" s="25">
        <v>0.3125</v>
      </c>
      <c r="E602" t="s">
        <v>133</v>
      </c>
      <c r="F602" t="s">
        <v>125</v>
      </c>
      <c r="H602">
        <v>65</v>
      </c>
      <c r="I602">
        <v>23.1</v>
      </c>
      <c r="J602">
        <v>11.9</v>
      </c>
      <c r="K602">
        <v>88.1</v>
      </c>
      <c r="L602">
        <v>35</v>
      </c>
      <c r="M602">
        <v>76.900000000000006</v>
      </c>
      <c r="N602">
        <v>41.3</v>
      </c>
      <c r="O602">
        <v>46.7</v>
      </c>
      <c r="P602">
        <v>12</v>
      </c>
      <c r="Q602">
        <v>61.2</v>
      </c>
      <c r="R602">
        <v>75.5</v>
      </c>
      <c r="S602">
        <v>49.8</v>
      </c>
      <c r="T602">
        <v>50.2</v>
      </c>
      <c r="U602">
        <v>59.5</v>
      </c>
      <c r="V602">
        <v>44.9</v>
      </c>
      <c r="W602">
        <v>55.1</v>
      </c>
      <c r="X602" t="str">
        <f>VLOOKUP(E602,'Transform table'!A:B,2,0)</f>
        <v>Preston Lions</v>
      </c>
      <c r="Y602" t="str">
        <f>VLOOKUP(F602,'Transform table'!A:B,2,0)</f>
        <v>Green Gully SC</v>
      </c>
      <c r="Z602" t="str">
        <f t="shared" si="9"/>
        <v>31/07/2026Preston LionsGreen Gully SC</v>
      </c>
      <c r="AA602" t="e">
        <f>VLOOKUP($Z602,'oddspedia-matches'!$A:$AD,AA$2,0)</f>
        <v>#N/A</v>
      </c>
      <c r="AB602" t="e">
        <f>VLOOKUP($Z602,'oddspedia-matches'!$A:$AD,AB$2,0)</f>
        <v>#N/A</v>
      </c>
      <c r="AC602" t="e">
        <f>VLOOKUP($Z602,'oddspedia-matches'!$A:$AD,AC$2,0)</f>
        <v>#N/A</v>
      </c>
      <c r="AD602" t="e">
        <f>VLOOKUP($Z602,'oddspedia-matches'!$A:$AD,AD$2,0)</f>
        <v>#N/A</v>
      </c>
      <c r="AE602" t="e">
        <f>VLOOKUP($Z602,'oddspedia-matches'!$A:$AD,AE$2,0)</f>
        <v>#N/A</v>
      </c>
      <c r="AF602" t="e">
        <f>VLOOKUP($Z602,'oddspedia-matches'!$A:$AD,AF$2,0)</f>
        <v>#N/A</v>
      </c>
      <c r="AG602" t="e">
        <f>VLOOKUP($Z602,'oddspedia-matches'!$A:$AD,AG$2,0)</f>
        <v>#N/A</v>
      </c>
      <c r="AH602" t="e">
        <f>VLOOKUP($Z602,'oddspedia-matches'!$A:$AD,AH$2,0)</f>
        <v>#N/A</v>
      </c>
      <c r="AI602" t="e">
        <f>VLOOKUP($Z602,'oddspedia-matches'!$A:$AD,AI$2,0)</f>
        <v>#N/A</v>
      </c>
      <c r="AJ602" t="e">
        <f>VLOOKUP($Z602,'oddspedia-matches'!$A:$AD,AJ$2,0)</f>
        <v>#N/A</v>
      </c>
      <c r="AK602" t="e">
        <f>VLOOKUP($Z602,'oddspedia-matches'!$A:$AD,AK$2,0)</f>
        <v>#N/A</v>
      </c>
      <c r="AL602" t="e">
        <f>VLOOKUP($Z602,'oddspedia-matches'!$A:$AD,AL$2,0)</f>
        <v>#N/A</v>
      </c>
      <c r="AM602" t="e">
        <f>VLOOKUP($Z602,'oddspedia-matches'!$A:$AD,AM$2,0)</f>
        <v>#N/A</v>
      </c>
      <c r="AN602" t="e">
        <f>VLOOKUP($Z602,'oddspedia-matches'!$A:$AD,AN$2,0)</f>
        <v>#N/A</v>
      </c>
      <c r="AO602" t="e">
        <f>VLOOKUP($Z602,'oddspedia-matches'!$A:$AD,AO$2,0)</f>
        <v>#N/A</v>
      </c>
      <c r="AP602" t="e">
        <f>VLOOKUP($Z602,'oddspedia-matches'!$A:$AD,AP$2,0)</f>
        <v>#N/A</v>
      </c>
      <c r="AQ602" t="e">
        <f>VLOOKUP($Z602,'oddspedia-matches'!$A:$AD,AQ$2,0)</f>
        <v>#N/A</v>
      </c>
    </row>
    <row r="603" spans="2:43" x14ac:dyDescent="0.25">
      <c r="B603" t="s">
        <v>543</v>
      </c>
      <c r="C603" t="s">
        <v>4231</v>
      </c>
      <c r="D603" s="25">
        <v>0.3576388888888889</v>
      </c>
      <c r="E603" t="s">
        <v>971</v>
      </c>
      <c r="F603" t="s">
        <v>413</v>
      </c>
      <c r="H603">
        <v>48.4</v>
      </c>
      <c r="I603">
        <v>26.2</v>
      </c>
      <c r="J603">
        <v>25.3</v>
      </c>
      <c r="K603">
        <v>74.7</v>
      </c>
      <c r="L603">
        <v>51.6</v>
      </c>
      <c r="M603">
        <v>73.8</v>
      </c>
      <c r="N603">
        <v>49.6</v>
      </c>
      <c r="O603">
        <v>37.1</v>
      </c>
      <c r="P603">
        <v>13.3</v>
      </c>
      <c r="Q603">
        <v>74.3</v>
      </c>
      <c r="R603">
        <v>81.3</v>
      </c>
      <c r="S603">
        <v>57.9</v>
      </c>
      <c r="T603">
        <v>42.1</v>
      </c>
      <c r="U603">
        <v>48.3</v>
      </c>
      <c r="V603">
        <v>60.2</v>
      </c>
      <c r="W603">
        <v>39.799999999999997</v>
      </c>
      <c r="X603" t="str">
        <f>VLOOKUP(E603,'Transform table'!A:B,2,0)</f>
        <v>Henan Jianye</v>
      </c>
      <c r="Y603" t="str">
        <f>VLOOKUP(F603,'Transform table'!A:B,2,0)</f>
        <v>Dalian Young Boy</v>
      </c>
      <c r="Z603" t="str">
        <f t="shared" si="9"/>
        <v>31/07/2026Henan JianyeDalian Young Boy</v>
      </c>
      <c r="AA603" t="e">
        <f>VLOOKUP($Z603,'oddspedia-matches'!$A:$AD,AA$2,0)</f>
        <v>#N/A</v>
      </c>
      <c r="AB603" t="e">
        <f>VLOOKUP($Z603,'oddspedia-matches'!$A:$AD,AB$2,0)</f>
        <v>#N/A</v>
      </c>
      <c r="AC603" t="e">
        <f>VLOOKUP($Z603,'oddspedia-matches'!$A:$AD,AC$2,0)</f>
        <v>#N/A</v>
      </c>
      <c r="AD603" t="e">
        <f>VLOOKUP($Z603,'oddspedia-matches'!$A:$AD,AD$2,0)</f>
        <v>#N/A</v>
      </c>
      <c r="AE603" t="e">
        <f>VLOOKUP($Z603,'oddspedia-matches'!$A:$AD,AE$2,0)</f>
        <v>#N/A</v>
      </c>
      <c r="AF603" t="e">
        <f>VLOOKUP($Z603,'oddspedia-matches'!$A:$AD,AF$2,0)</f>
        <v>#N/A</v>
      </c>
      <c r="AG603" t="e">
        <f>VLOOKUP($Z603,'oddspedia-matches'!$A:$AD,AG$2,0)</f>
        <v>#N/A</v>
      </c>
      <c r="AH603" t="e">
        <f>VLOOKUP($Z603,'oddspedia-matches'!$A:$AD,AH$2,0)</f>
        <v>#N/A</v>
      </c>
      <c r="AI603" t="e">
        <f>VLOOKUP($Z603,'oddspedia-matches'!$A:$AD,AI$2,0)</f>
        <v>#N/A</v>
      </c>
      <c r="AJ603" t="e">
        <f>VLOOKUP($Z603,'oddspedia-matches'!$A:$AD,AJ$2,0)</f>
        <v>#N/A</v>
      </c>
      <c r="AK603" t="e">
        <f>VLOOKUP($Z603,'oddspedia-matches'!$A:$AD,AK$2,0)</f>
        <v>#N/A</v>
      </c>
      <c r="AL603" t="e">
        <f>VLOOKUP($Z603,'oddspedia-matches'!$A:$AD,AL$2,0)</f>
        <v>#N/A</v>
      </c>
      <c r="AM603" t="e">
        <f>VLOOKUP($Z603,'oddspedia-matches'!$A:$AD,AM$2,0)</f>
        <v>#N/A</v>
      </c>
      <c r="AN603" t="e">
        <f>VLOOKUP($Z603,'oddspedia-matches'!$A:$AD,AN$2,0)</f>
        <v>#N/A</v>
      </c>
      <c r="AO603" t="e">
        <f>VLOOKUP($Z603,'oddspedia-matches'!$A:$AD,AO$2,0)</f>
        <v>#N/A</v>
      </c>
      <c r="AP603" t="e">
        <f>VLOOKUP($Z603,'oddspedia-matches'!$A:$AD,AP$2,0)</f>
        <v>#N/A</v>
      </c>
      <c r="AQ603" t="e">
        <f>VLOOKUP($Z603,'oddspedia-matches'!$A:$AD,AQ$2,0)</f>
        <v>#N/A</v>
      </c>
    </row>
    <row r="604" spans="2:43" x14ac:dyDescent="0.25">
      <c r="B604" t="s">
        <v>4236</v>
      </c>
      <c r="C604" t="s">
        <v>4231</v>
      </c>
      <c r="D604" s="25">
        <v>0.5</v>
      </c>
      <c r="E604" t="s">
        <v>3036</v>
      </c>
      <c r="F604" t="s">
        <v>4237</v>
      </c>
      <c r="H604">
        <v>53.7</v>
      </c>
      <c r="I604">
        <v>26.3</v>
      </c>
      <c r="J604">
        <v>20</v>
      </c>
      <c r="K604">
        <v>80</v>
      </c>
      <c r="L604">
        <v>46.3</v>
      </c>
      <c r="M604">
        <v>73.7</v>
      </c>
      <c r="N604">
        <v>52.7</v>
      </c>
      <c r="O604">
        <v>36</v>
      </c>
      <c r="P604">
        <v>11.3</v>
      </c>
      <c r="Q604">
        <v>74.400000000000006</v>
      </c>
      <c r="R604">
        <v>76.2</v>
      </c>
      <c r="S604">
        <v>50.6</v>
      </c>
      <c r="T604">
        <v>49.4</v>
      </c>
      <c r="U604">
        <v>56.3</v>
      </c>
      <c r="V604">
        <v>52.3</v>
      </c>
      <c r="W604">
        <v>47.7</v>
      </c>
      <c r="X604" t="e">
        <f>VLOOKUP(E604,'Transform table'!A:B,2,0)</f>
        <v>#N/A</v>
      </c>
      <c r="Y604" t="e">
        <f>VLOOKUP(F604,'Transform table'!A:B,2,0)</f>
        <v>#N/A</v>
      </c>
      <c r="Z604" t="e">
        <f t="shared" si="9"/>
        <v>#N/A</v>
      </c>
      <c r="AA604" t="e">
        <f>VLOOKUP($Z604,'oddspedia-matches'!$A:$AD,AA$2,0)</f>
        <v>#N/A</v>
      </c>
      <c r="AB604" t="e">
        <f>VLOOKUP($Z604,'oddspedia-matches'!$A:$AD,AB$2,0)</f>
        <v>#N/A</v>
      </c>
      <c r="AC604" t="e">
        <f>VLOOKUP($Z604,'oddspedia-matches'!$A:$AD,AC$2,0)</f>
        <v>#N/A</v>
      </c>
      <c r="AD604" t="e">
        <f>VLOOKUP($Z604,'oddspedia-matches'!$A:$AD,AD$2,0)</f>
        <v>#N/A</v>
      </c>
      <c r="AE604" t="e">
        <f>VLOOKUP($Z604,'oddspedia-matches'!$A:$AD,AE$2,0)</f>
        <v>#N/A</v>
      </c>
      <c r="AF604" t="e">
        <f>VLOOKUP($Z604,'oddspedia-matches'!$A:$AD,AF$2,0)</f>
        <v>#N/A</v>
      </c>
      <c r="AG604" t="e">
        <f>VLOOKUP($Z604,'oddspedia-matches'!$A:$AD,AG$2,0)</f>
        <v>#N/A</v>
      </c>
      <c r="AH604" t="e">
        <f>VLOOKUP($Z604,'oddspedia-matches'!$A:$AD,AH$2,0)</f>
        <v>#N/A</v>
      </c>
      <c r="AI604" t="e">
        <f>VLOOKUP($Z604,'oddspedia-matches'!$A:$AD,AI$2,0)</f>
        <v>#N/A</v>
      </c>
      <c r="AJ604" t="e">
        <f>VLOOKUP($Z604,'oddspedia-matches'!$A:$AD,AJ$2,0)</f>
        <v>#N/A</v>
      </c>
      <c r="AK604" t="e">
        <f>VLOOKUP($Z604,'oddspedia-matches'!$A:$AD,AK$2,0)</f>
        <v>#N/A</v>
      </c>
      <c r="AL604" t="e">
        <f>VLOOKUP($Z604,'oddspedia-matches'!$A:$AD,AL$2,0)</f>
        <v>#N/A</v>
      </c>
      <c r="AM604" t="e">
        <f>VLOOKUP($Z604,'oddspedia-matches'!$A:$AD,AM$2,0)</f>
        <v>#N/A</v>
      </c>
      <c r="AN604" t="e">
        <f>VLOOKUP($Z604,'oddspedia-matches'!$A:$AD,AN$2,0)</f>
        <v>#N/A</v>
      </c>
      <c r="AO604" t="e">
        <f>VLOOKUP($Z604,'oddspedia-matches'!$A:$AD,AO$2,0)</f>
        <v>#N/A</v>
      </c>
      <c r="AP604" t="e">
        <f>VLOOKUP($Z604,'oddspedia-matches'!$A:$AD,AP$2,0)</f>
        <v>#N/A</v>
      </c>
      <c r="AQ604" t="e">
        <f>VLOOKUP($Z604,'oddspedia-matches'!$A:$AD,AQ$2,0)</f>
        <v>#N/A</v>
      </c>
    </row>
    <row r="605" spans="2:43" x14ac:dyDescent="0.25">
      <c r="B605" t="s">
        <v>448</v>
      </c>
      <c r="C605" t="s">
        <v>4231</v>
      </c>
      <c r="D605" s="25">
        <v>0.52083333333333337</v>
      </c>
      <c r="E605" t="s">
        <v>595</v>
      </c>
      <c r="F605" t="s">
        <v>223</v>
      </c>
      <c r="H605">
        <v>41.7</v>
      </c>
      <c r="I605">
        <v>28.7</v>
      </c>
      <c r="J605">
        <v>29.6</v>
      </c>
      <c r="K605">
        <v>70.400000000000006</v>
      </c>
      <c r="L605">
        <v>58.3</v>
      </c>
      <c r="M605">
        <v>71.3</v>
      </c>
      <c r="N605">
        <v>33</v>
      </c>
      <c r="O605">
        <v>46.2</v>
      </c>
      <c r="P605">
        <v>20.8</v>
      </c>
      <c r="Q605">
        <v>64.900000000000006</v>
      </c>
      <c r="R605">
        <v>75</v>
      </c>
      <c r="S605">
        <v>48.8</v>
      </c>
      <c r="T605">
        <v>51.2</v>
      </c>
      <c r="U605">
        <v>56.8</v>
      </c>
      <c r="V605">
        <v>54.3</v>
      </c>
      <c r="W605">
        <v>45.7</v>
      </c>
      <c r="X605" t="str">
        <f>VLOOKUP(E605,'Transform table'!A:B,2,0)</f>
        <v>EIF</v>
      </c>
      <c r="Y605" t="str">
        <f>VLOOKUP(F605,'Transform table'!A:B,2,0)</f>
        <v>Klubi 04</v>
      </c>
      <c r="Z605" t="str">
        <f t="shared" si="9"/>
        <v>31/07/2026EIFKlubi 04</v>
      </c>
      <c r="AA605" t="e">
        <f>VLOOKUP($Z605,'oddspedia-matches'!$A:$AD,AA$2,0)</f>
        <v>#N/A</v>
      </c>
      <c r="AB605" t="e">
        <f>VLOOKUP($Z605,'oddspedia-matches'!$A:$AD,AB$2,0)</f>
        <v>#N/A</v>
      </c>
      <c r="AC605" t="e">
        <f>VLOOKUP($Z605,'oddspedia-matches'!$A:$AD,AC$2,0)</f>
        <v>#N/A</v>
      </c>
      <c r="AD605" t="e">
        <f>VLOOKUP($Z605,'oddspedia-matches'!$A:$AD,AD$2,0)</f>
        <v>#N/A</v>
      </c>
      <c r="AE605" t="e">
        <f>VLOOKUP($Z605,'oddspedia-matches'!$A:$AD,AE$2,0)</f>
        <v>#N/A</v>
      </c>
      <c r="AF605" t="e">
        <f>VLOOKUP($Z605,'oddspedia-matches'!$A:$AD,AF$2,0)</f>
        <v>#N/A</v>
      </c>
      <c r="AG605" t="e">
        <f>VLOOKUP($Z605,'oddspedia-matches'!$A:$AD,AG$2,0)</f>
        <v>#N/A</v>
      </c>
      <c r="AH605" t="e">
        <f>VLOOKUP($Z605,'oddspedia-matches'!$A:$AD,AH$2,0)</f>
        <v>#N/A</v>
      </c>
      <c r="AI605" t="e">
        <f>VLOOKUP($Z605,'oddspedia-matches'!$A:$AD,AI$2,0)</f>
        <v>#N/A</v>
      </c>
      <c r="AJ605" t="e">
        <f>VLOOKUP($Z605,'oddspedia-matches'!$A:$AD,AJ$2,0)</f>
        <v>#N/A</v>
      </c>
      <c r="AK605" t="e">
        <f>VLOOKUP($Z605,'oddspedia-matches'!$A:$AD,AK$2,0)</f>
        <v>#N/A</v>
      </c>
      <c r="AL605" t="e">
        <f>VLOOKUP($Z605,'oddspedia-matches'!$A:$AD,AL$2,0)</f>
        <v>#N/A</v>
      </c>
      <c r="AM605" t="e">
        <f>VLOOKUP($Z605,'oddspedia-matches'!$A:$AD,AM$2,0)</f>
        <v>#N/A</v>
      </c>
      <c r="AN605" t="e">
        <f>VLOOKUP($Z605,'oddspedia-matches'!$A:$AD,AN$2,0)</f>
        <v>#N/A</v>
      </c>
      <c r="AO605" t="e">
        <f>VLOOKUP($Z605,'oddspedia-matches'!$A:$AD,AO$2,0)</f>
        <v>#N/A</v>
      </c>
      <c r="AP605" t="e">
        <f>VLOOKUP($Z605,'oddspedia-matches'!$A:$AD,AP$2,0)</f>
        <v>#N/A</v>
      </c>
      <c r="AQ605" t="e">
        <f>VLOOKUP($Z605,'oddspedia-matches'!$A:$AD,AQ$2,0)</f>
        <v>#N/A</v>
      </c>
    </row>
    <row r="606" spans="2:43" x14ac:dyDescent="0.25">
      <c r="B606" t="s">
        <v>448</v>
      </c>
      <c r="C606" t="s">
        <v>4231</v>
      </c>
      <c r="D606" s="25">
        <v>0.52083333333333337</v>
      </c>
      <c r="E606" t="s">
        <v>593</v>
      </c>
      <c r="F606" t="s">
        <v>594</v>
      </c>
      <c r="H606">
        <v>59.1</v>
      </c>
      <c r="I606">
        <v>26.1</v>
      </c>
      <c r="J606">
        <v>14.8</v>
      </c>
      <c r="K606">
        <v>85.2</v>
      </c>
      <c r="L606">
        <v>40.9</v>
      </c>
      <c r="M606">
        <v>73.900000000000006</v>
      </c>
      <c r="N606">
        <v>36.799999999999997</v>
      </c>
      <c r="O606">
        <v>48.6</v>
      </c>
      <c r="P606">
        <v>14.7</v>
      </c>
      <c r="Q606">
        <v>59.9</v>
      </c>
      <c r="R606">
        <v>69.7</v>
      </c>
      <c r="S606">
        <v>42.4</v>
      </c>
      <c r="T606">
        <v>57.6</v>
      </c>
      <c r="U606">
        <v>65.400000000000006</v>
      </c>
      <c r="V606">
        <v>42.3</v>
      </c>
      <c r="W606">
        <v>57.7</v>
      </c>
      <c r="X606" t="str">
        <f>VLOOKUP(E606,'Transform table'!A:B,2,0)</f>
        <v>KTP</v>
      </c>
      <c r="Y606" t="str">
        <f>VLOOKUP(F606,'Transform table'!A:B,2,0)</f>
        <v>Seinajoen JK II</v>
      </c>
      <c r="Z606" t="str">
        <f t="shared" si="9"/>
        <v>31/07/2026KTPSeinajoen JK II</v>
      </c>
      <c r="AA606" t="e">
        <f>VLOOKUP($Z606,'oddspedia-matches'!$A:$AD,AA$2,0)</f>
        <v>#N/A</v>
      </c>
      <c r="AB606" t="e">
        <f>VLOOKUP($Z606,'oddspedia-matches'!$A:$AD,AB$2,0)</f>
        <v>#N/A</v>
      </c>
      <c r="AC606" t="e">
        <f>VLOOKUP($Z606,'oddspedia-matches'!$A:$AD,AC$2,0)</f>
        <v>#N/A</v>
      </c>
      <c r="AD606" t="e">
        <f>VLOOKUP($Z606,'oddspedia-matches'!$A:$AD,AD$2,0)</f>
        <v>#N/A</v>
      </c>
      <c r="AE606" t="e">
        <f>VLOOKUP($Z606,'oddspedia-matches'!$A:$AD,AE$2,0)</f>
        <v>#N/A</v>
      </c>
      <c r="AF606" t="e">
        <f>VLOOKUP($Z606,'oddspedia-matches'!$A:$AD,AF$2,0)</f>
        <v>#N/A</v>
      </c>
      <c r="AG606" t="e">
        <f>VLOOKUP($Z606,'oddspedia-matches'!$A:$AD,AG$2,0)</f>
        <v>#N/A</v>
      </c>
      <c r="AH606" t="e">
        <f>VLOOKUP($Z606,'oddspedia-matches'!$A:$AD,AH$2,0)</f>
        <v>#N/A</v>
      </c>
      <c r="AI606" t="e">
        <f>VLOOKUP($Z606,'oddspedia-matches'!$A:$AD,AI$2,0)</f>
        <v>#N/A</v>
      </c>
      <c r="AJ606" t="e">
        <f>VLOOKUP($Z606,'oddspedia-matches'!$A:$AD,AJ$2,0)</f>
        <v>#N/A</v>
      </c>
      <c r="AK606" t="e">
        <f>VLOOKUP($Z606,'oddspedia-matches'!$A:$AD,AK$2,0)</f>
        <v>#N/A</v>
      </c>
      <c r="AL606" t="e">
        <f>VLOOKUP($Z606,'oddspedia-matches'!$A:$AD,AL$2,0)</f>
        <v>#N/A</v>
      </c>
      <c r="AM606" t="e">
        <f>VLOOKUP($Z606,'oddspedia-matches'!$A:$AD,AM$2,0)</f>
        <v>#N/A</v>
      </c>
      <c r="AN606" t="e">
        <f>VLOOKUP($Z606,'oddspedia-matches'!$A:$AD,AN$2,0)</f>
        <v>#N/A</v>
      </c>
      <c r="AO606" t="e">
        <f>VLOOKUP($Z606,'oddspedia-matches'!$A:$AD,AO$2,0)</f>
        <v>#N/A</v>
      </c>
      <c r="AP606" t="e">
        <f>VLOOKUP($Z606,'oddspedia-matches'!$A:$AD,AP$2,0)</f>
        <v>#N/A</v>
      </c>
      <c r="AQ606" t="e">
        <f>VLOOKUP($Z606,'oddspedia-matches'!$A:$AD,AQ$2,0)</f>
        <v>#N/A</v>
      </c>
    </row>
    <row r="607" spans="2:43" x14ac:dyDescent="0.25">
      <c r="B607" t="s">
        <v>450</v>
      </c>
      <c r="C607" t="s">
        <v>4231</v>
      </c>
      <c r="D607" s="25">
        <v>0.52083333333333337</v>
      </c>
      <c r="E607" t="s">
        <v>993</v>
      </c>
      <c r="F607" t="s">
        <v>636</v>
      </c>
      <c r="H607">
        <v>52.5</v>
      </c>
      <c r="I607">
        <v>26.2</v>
      </c>
      <c r="J607">
        <v>21.3</v>
      </c>
      <c r="K607">
        <v>78.7</v>
      </c>
      <c r="L607">
        <v>47.5</v>
      </c>
      <c r="M607">
        <v>73.8</v>
      </c>
      <c r="N607">
        <v>44.5</v>
      </c>
      <c r="O607">
        <v>38.9</v>
      </c>
      <c r="P607">
        <v>16.600000000000001</v>
      </c>
      <c r="Q607">
        <v>73.599999999999994</v>
      </c>
      <c r="R607">
        <v>78.099999999999994</v>
      </c>
      <c r="S607">
        <v>53.2</v>
      </c>
      <c r="T607">
        <v>46.8</v>
      </c>
      <c r="U607">
        <v>53.5</v>
      </c>
      <c r="V607">
        <v>55</v>
      </c>
      <c r="W607">
        <v>45</v>
      </c>
      <c r="X607" t="str">
        <f>VLOOKUP(E607,'Transform table'!A:B,2,0)</f>
        <v>NFA Kaunas</v>
      </c>
      <c r="Y607" t="str">
        <f>VLOOKUP(F607,'Transform table'!A:B,2,0)</f>
        <v>Lietava Jonava</v>
      </c>
      <c r="Z607" t="str">
        <f t="shared" si="9"/>
        <v>31/07/2026NFA KaunasLietava Jonava</v>
      </c>
      <c r="AA607" t="e">
        <f>VLOOKUP($Z607,'oddspedia-matches'!$A:$AD,AA$2,0)</f>
        <v>#N/A</v>
      </c>
      <c r="AB607" t="e">
        <f>VLOOKUP($Z607,'oddspedia-matches'!$A:$AD,AB$2,0)</f>
        <v>#N/A</v>
      </c>
      <c r="AC607" t="e">
        <f>VLOOKUP($Z607,'oddspedia-matches'!$A:$AD,AC$2,0)</f>
        <v>#N/A</v>
      </c>
      <c r="AD607" t="e">
        <f>VLOOKUP($Z607,'oddspedia-matches'!$A:$AD,AD$2,0)</f>
        <v>#N/A</v>
      </c>
      <c r="AE607" t="e">
        <f>VLOOKUP($Z607,'oddspedia-matches'!$A:$AD,AE$2,0)</f>
        <v>#N/A</v>
      </c>
      <c r="AF607" t="e">
        <f>VLOOKUP($Z607,'oddspedia-matches'!$A:$AD,AF$2,0)</f>
        <v>#N/A</v>
      </c>
      <c r="AG607" t="e">
        <f>VLOOKUP($Z607,'oddspedia-matches'!$A:$AD,AG$2,0)</f>
        <v>#N/A</v>
      </c>
      <c r="AH607" t="e">
        <f>VLOOKUP($Z607,'oddspedia-matches'!$A:$AD,AH$2,0)</f>
        <v>#N/A</v>
      </c>
      <c r="AI607" t="e">
        <f>VLOOKUP($Z607,'oddspedia-matches'!$A:$AD,AI$2,0)</f>
        <v>#N/A</v>
      </c>
      <c r="AJ607" t="e">
        <f>VLOOKUP($Z607,'oddspedia-matches'!$A:$AD,AJ$2,0)</f>
        <v>#N/A</v>
      </c>
      <c r="AK607" t="e">
        <f>VLOOKUP($Z607,'oddspedia-matches'!$A:$AD,AK$2,0)</f>
        <v>#N/A</v>
      </c>
      <c r="AL607" t="e">
        <f>VLOOKUP($Z607,'oddspedia-matches'!$A:$AD,AL$2,0)</f>
        <v>#N/A</v>
      </c>
      <c r="AM607" t="e">
        <f>VLOOKUP($Z607,'oddspedia-matches'!$A:$AD,AM$2,0)</f>
        <v>#N/A</v>
      </c>
      <c r="AN607" t="e">
        <f>VLOOKUP($Z607,'oddspedia-matches'!$A:$AD,AN$2,0)</f>
        <v>#N/A</v>
      </c>
      <c r="AO607" t="e">
        <f>VLOOKUP($Z607,'oddspedia-matches'!$A:$AD,AO$2,0)</f>
        <v>#N/A</v>
      </c>
      <c r="AP607" t="e">
        <f>VLOOKUP($Z607,'oddspedia-matches'!$A:$AD,AP$2,0)</f>
        <v>#N/A</v>
      </c>
      <c r="AQ607" t="e">
        <f>VLOOKUP($Z607,'oddspedia-matches'!$A:$AD,AQ$2,0)</f>
        <v>#N/A</v>
      </c>
    </row>
    <row r="608" spans="2:43" x14ac:dyDescent="0.25">
      <c r="B608" t="s">
        <v>4238</v>
      </c>
      <c r="C608" t="s">
        <v>4231</v>
      </c>
      <c r="D608" s="25">
        <v>0.54166666666666663</v>
      </c>
      <c r="E608" t="s">
        <v>4239</v>
      </c>
      <c r="F608" t="s">
        <v>1671</v>
      </c>
      <c r="H608">
        <v>57</v>
      </c>
      <c r="I608">
        <v>23.8</v>
      </c>
      <c r="J608">
        <v>19.2</v>
      </c>
      <c r="K608">
        <v>80.8</v>
      </c>
      <c r="L608">
        <v>43</v>
      </c>
      <c r="M608">
        <v>76.2</v>
      </c>
      <c r="N608">
        <v>43.3</v>
      </c>
      <c r="O608">
        <v>34.5</v>
      </c>
      <c r="P608">
        <v>22.2</v>
      </c>
      <c r="Q608">
        <v>82</v>
      </c>
      <c r="R608">
        <v>89.2</v>
      </c>
      <c r="S608">
        <v>71.5</v>
      </c>
      <c r="T608">
        <v>28.5</v>
      </c>
      <c r="U608">
        <v>35.1</v>
      </c>
      <c r="V608">
        <v>68.099999999999994</v>
      </c>
      <c r="W608">
        <v>31.9</v>
      </c>
      <c r="X608" t="e">
        <f>VLOOKUP(E608,'Transform table'!A:B,2,0)</f>
        <v>#N/A</v>
      </c>
      <c r="Y608" t="e">
        <f>VLOOKUP(F608,'Transform table'!A:B,2,0)</f>
        <v>#N/A</v>
      </c>
      <c r="Z608" t="e">
        <f t="shared" si="9"/>
        <v>#N/A</v>
      </c>
      <c r="AA608" t="e">
        <f>VLOOKUP($Z608,'oddspedia-matches'!$A:$AD,AA$2,0)</f>
        <v>#N/A</v>
      </c>
      <c r="AB608" t="e">
        <f>VLOOKUP($Z608,'oddspedia-matches'!$A:$AD,AB$2,0)</f>
        <v>#N/A</v>
      </c>
      <c r="AC608" t="e">
        <f>VLOOKUP($Z608,'oddspedia-matches'!$A:$AD,AC$2,0)</f>
        <v>#N/A</v>
      </c>
      <c r="AD608" t="e">
        <f>VLOOKUP($Z608,'oddspedia-matches'!$A:$AD,AD$2,0)</f>
        <v>#N/A</v>
      </c>
      <c r="AE608" t="e">
        <f>VLOOKUP($Z608,'oddspedia-matches'!$A:$AD,AE$2,0)</f>
        <v>#N/A</v>
      </c>
      <c r="AF608" t="e">
        <f>VLOOKUP($Z608,'oddspedia-matches'!$A:$AD,AF$2,0)</f>
        <v>#N/A</v>
      </c>
      <c r="AG608" t="e">
        <f>VLOOKUP($Z608,'oddspedia-matches'!$A:$AD,AG$2,0)</f>
        <v>#N/A</v>
      </c>
      <c r="AH608" t="e">
        <f>VLOOKUP($Z608,'oddspedia-matches'!$A:$AD,AH$2,0)</f>
        <v>#N/A</v>
      </c>
      <c r="AI608" t="e">
        <f>VLOOKUP($Z608,'oddspedia-matches'!$A:$AD,AI$2,0)</f>
        <v>#N/A</v>
      </c>
      <c r="AJ608" t="e">
        <f>VLOOKUP($Z608,'oddspedia-matches'!$A:$AD,AJ$2,0)</f>
        <v>#N/A</v>
      </c>
      <c r="AK608" t="e">
        <f>VLOOKUP($Z608,'oddspedia-matches'!$A:$AD,AK$2,0)</f>
        <v>#N/A</v>
      </c>
      <c r="AL608" t="e">
        <f>VLOOKUP($Z608,'oddspedia-matches'!$A:$AD,AL$2,0)</f>
        <v>#N/A</v>
      </c>
      <c r="AM608" t="e">
        <f>VLOOKUP($Z608,'oddspedia-matches'!$A:$AD,AM$2,0)</f>
        <v>#N/A</v>
      </c>
      <c r="AN608" t="e">
        <f>VLOOKUP($Z608,'oddspedia-matches'!$A:$AD,AN$2,0)</f>
        <v>#N/A</v>
      </c>
      <c r="AO608" t="e">
        <f>VLOOKUP($Z608,'oddspedia-matches'!$A:$AD,AO$2,0)</f>
        <v>#N/A</v>
      </c>
      <c r="AP608" t="e">
        <f>VLOOKUP($Z608,'oddspedia-matches'!$A:$AD,AP$2,0)</f>
        <v>#N/A</v>
      </c>
      <c r="AQ608" t="e">
        <f>VLOOKUP($Z608,'oddspedia-matches'!$A:$AD,AQ$2,0)</f>
        <v>#N/A</v>
      </c>
    </row>
    <row r="609" spans="2:43" x14ac:dyDescent="0.25">
      <c r="B609" t="s">
        <v>448</v>
      </c>
      <c r="C609" t="s">
        <v>4231</v>
      </c>
      <c r="D609" s="25">
        <v>0.54166666666666663</v>
      </c>
      <c r="E609" t="s">
        <v>617</v>
      </c>
      <c r="F609" t="s">
        <v>587</v>
      </c>
      <c r="H609">
        <v>48.7</v>
      </c>
      <c r="I609">
        <v>27.9</v>
      </c>
      <c r="J609">
        <v>23.4</v>
      </c>
      <c r="K609">
        <v>76.599999999999994</v>
      </c>
      <c r="L609">
        <v>51.3</v>
      </c>
      <c r="M609">
        <v>72.099999999999994</v>
      </c>
      <c r="N609">
        <v>37.4</v>
      </c>
      <c r="O609">
        <v>46.1</v>
      </c>
      <c r="P609">
        <v>16.5</v>
      </c>
      <c r="Q609">
        <v>63.8</v>
      </c>
      <c r="R609">
        <v>74</v>
      </c>
      <c r="S609">
        <v>47.6</v>
      </c>
      <c r="T609">
        <v>52.4</v>
      </c>
      <c r="U609">
        <v>58.6</v>
      </c>
      <c r="V609">
        <v>51.7</v>
      </c>
      <c r="W609">
        <v>48.3</v>
      </c>
      <c r="X609" t="str">
        <f>VLOOKUP(E609,'Transform table'!A:B,2,0)</f>
        <v>PK-35 VJS</v>
      </c>
      <c r="Y609" t="str">
        <f>VLOOKUP(F609,'Transform table'!A:B,2,0)</f>
        <v>Haka</v>
      </c>
      <c r="Z609" t="str">
        <f t="shared" si="9"/>
        <v>31/07/2026PK-35 VJSHaka</v>
      </c>
      <c r="AA609" t="e">
        <f>VLOOKUP($Z609,'oddspedia-matches'!$A:$AD,AA$2,0)</f>
        <v>#N/A</v>
      </c>
      <c r="AB609" t="e">
        <f>VLOOKUP($Z609,'oddspedia-matches'!$A:$AD,AB$2,0)</f>
        <v>#N/A</v>
      </c>
      <c r="AC609" t="e">
        <f>VLOOKUP($Z609,'oddspedia-matches'!$A:$AD,AC$2,0)</f>
        <v>#N/A</v>
      </c>
      <c r="AD609" t="e">
        <f>VLOOKUP($Z609,'oddspedia-matches'!$A:$AD,AD$2,0)</f>
        <v>#N/A</v>
      </c>
      <c r="AE609" t="e">
        <f>VLOOKUP($Z609,'oddspedia-matches'!$A:$AD,AE$2,0)</f>
        <v>#N/A</v>
      </c>
      <c r="AF609" t="e">
        <f>VLOOKUP($Z609,'oddspedia-matches'!$A:$AD,AF$2,0)</f>
        <v>#N/A</v>
      </c>
      <c r="AG609" t="e">
        <f>VLOOKUP($Z609,'oddspedia-matches'!$A:$AD,AG$2,0)</f>
        <v>#N/A</v>
      </c>
      <c r="AH609" t="e">
        <f>VLOOKUP($Z609,'oddspedia-matches'!$A:$AD,AH$2,0)</f>
        <v>#N/A</v>
      </c>
      <c r="AI609" t="e">
        <f>VLOOKUP($Z609,'oddspedia-matches'!$A:$AD,AI$2,0)</f>
        <v>#N/A</v>
      </c>
      <c r="AJ609" t="e">
        <f>VLOOKUP($Z609,'oddspedia-matches'!$A:$AD,AJ$2,0)</f>
        <v>#N/A</v>
      </c>
      <c r="AK609" t="e">
        <f>VLOOKUP($Z609,'oddspedia-matches'!$A:$AD,AK$2,0)</f>
        <v>#N/A</v>
      </c>
      <c r="AL609" t="e">
        <f>VLOOKUP($Z609,'oddspedia-matches'!$A:$AD,AL$2,0)</f>
        <v>#N/A</v>
      </c>
      <c r="AM609" t="e">
        <f>VLOOKUP($Z609,'oddspedia-matches'!$A:$AD,AM$2,0)</f>
        <v>#N/A</v>
      </c>
      <c r="AN609" t="e">
        <f>VLOOKUP($Z609,'oddspedia-matches'!$A:$AD,AN$2,0)</f>
        <v>#N/A</v>
      </c>
      <c r="AO609" t="e">
        <f>VLOOKUP($Z609,'oddspedia-matches'!$A:$AD,AO$2,0)</f>
        <v>#N/A</v>
      </c>
      <c r="AP609" t="e">
        <f>VLOOKUP($Z609,'oddspedia-matches'!$A:$AD,AP$2,0)</f>
        <v>#N/A</v>
      </c>
      <c r="AQ609" t="e">
        <f>VLOOKUP($Z609,'oddspedia-matches'!$A:$AD,AQ$2,0)</f>
        <v>#N/A</v>
      </c>
    </row>
    <row r="610" spans="2:43" x14ac:dyDescent="0.25">
      <c r="B610" t="s">
        <v>569</v>
      </c>
      <c r="C610" t="s">
        <v>4231</v>
      </c>
      <c r="D610" s="25">
        <v>0.54166666666666663</v>
      </c>
      <c r="E610" t="s">
        <v>597</v>
      </c>
      <c r="F610" t="s">
        <v>610</v>
      </c>
      <c r="H610">
        <v>34.4</v>
      </c>
      <c r="I610">
        <v>28</v>
      </c>
      <c r="J610">
        <v>37.6</v>
      </c>
      <c r="K610">
        <v>62.4</v>
      </c>
      <c r="L610">
        <v>65.599999999999994</v>
      </c>
      <c r="M610">
        <v>72</v>
      </c>
      <c r="N610">
        <v>30.9</v>
      </c>
      <c r="O610">
        <v>41.8</v>
      </c>
      <c r="P610">
        <v>27.3</v>
      </c>
      <c r="Q610">
        <v>72.400000000000006</v>
      </c>
      <c r="R610">
        <v>79.2</v>
      </c>
      <c r="S610">
        <v>54.7</v>
      </c>
      <c r="T610">
        <v>45.3</v>
      </c>
      <c r="U610">
        <v>50.9</v>
      </c>
      <c r="V610">
        <v>59.3</v>
      </c>
      <c r="W610">
        <v>40.700000000000003</v>
      </c>
      <c r="X610" t="str">
        <f>VLOOKUP(E610,'Transform table'!A:B,2,0)</f>
        <v>SK Super Nova II</v>
      </c>
      <c r="Y610" t="str">
        <f>VLOOKUP(F610,'Transform table'!A:B,2,0)</f>
        <v>Beitar Riga Mariners</v>
      </c>
      <c r="Z610" t="str">
        <f t="shared" si="9"/>
        <v>31/07/2026SK Super Nova IIBeitar Riga Mariners</v>
      </c>
      <c r="AA610" t="e">
        <f>VLOOKUP($Z610,'oddspedia-matches'!$A:$AD,AA$2,0)</f>
        <v>#N/A</v>
      </c>
      <c r="AB610" t="e">
        <f>VLOOKUP($Z610,'oddspedia-matches'!$A:$AD,AB$2,0)</f>
        <v>#N/A</v>
      </c>
      <c r="AC610" t="e">
        <f>VLOOKUP($Z610,'oddspedia-matches'!$A:$AD,AC$2,0)</f>
        <v>#N/A</v>
      </c>
      <c r="AD610" t="e">
        <f>VLOOKUP($Z610,'oddspedia-matches'!$A:$AD,AD$2,0)</f>
        <v>#N/A</v>
      </c>
      <c r="AE610" t="e">
        <f>VLOOKUP($Z610,'oddspedia-matches'!$A:$AD,AE$2,0)</f>
        <v>#N/A</v>
      </c>
      <c r="AF610" t="e">
        <f>VLOOKUP($Z610,'oddspedia-matches'!$A:$AD,AF$2,0)</f>
        <v>#N/A</v>
      </c>
      <c r="AG610" t="e">
        <f>VLOOKUP($Z610,'oddspedia-matches'!$A:$AD,AG$2,0)</f>
        <v>#N/A</v>
      </c>
      <c r="AH610" t="e">
        <f>VLOOKUP($Z610,'oddspedia-matches'!$A:$AD,AH$2,0)</f>
        <v>#N/A</v>
      </c>
      <c r="AI610" t="e">
        <f>VLOOKUP($Z610,'oddspedia-matches'!$A:$AD,AI$2,0)</f>
        <v>#N/A</v>
      </c>
      <c r="AJ610" t="e">
        <f>VLOOKUP($Z610,'oddspedia-matches'!$A:$AD,AJ$2,0)</f>
        <v>#N/A</v>
      </c>
      <c r="AK610" t="e">
        <f>VLOOKUP($Z610,'oddspedia-matches'!$A:$AD,AK$2,0)</f>
        <v>#N/A</v>
      </c>
      <c r="AL610" t="e">
        <f>VLOOKUP($Z610,'oddspedia-matches'!$A:$AD,AL$2,0)</f>
        <v>#N/A</v>
      </c>
      <c r="AM610" t="e">
        <f>VLOOKUP($Z610,'oddspedia-matches'!$A:$AD,AM$2,0)</f>
        <v>#N/A</v>
      </c>
      <c r="AN610" t="e">
        <f>VLOOKUP($Z610,'oddspedia-matches'!$A:$AD,AN$2,0)</f>
        <v>#N/A</v>
      </c>
      <c r="AO610" t="e">
        <f>VLOOKUP($Z610,'oddspedia-matches'!$A:$AD,AO$2,0)</f>
        <v>#N/A</v>
      </c>
      <c r="AP610" t="e">
        <f>VLOOKUP($Z610,'oddspedia-matches'!$A:$AD,AP$2,0)</f>
        <v>#N/A</v>
      </c>
      <c r="AQ610" t="e">
        <f>VLOOKUP($Z610,'oddspedia-matches'!$A:$AD,AQ$2,0)</f>
        <v>#N/A</v>
      </c>
    </row>
    <row r="611" spans="2:43" x14ac:dyDescent="0.25">
      <c r="B611" t="s">
        <v>450</v>
      </c>
      <c r="C611" t="s">
        <v>4231</v>
      </c>
      <c r="D611" s="25">
        <v>0.54166666666666663</v>
      </c>
      <c r="E611" t="s">
        <v>224</v>
      </c>
      <c r="F611" t="s">
        <v>2217</v>
      </c>
      <c r="H611">
        <v>13.9</v>
      </c>
      <c r="I611">
        <v>24.7</v>
      </c>
      <c r="J611">
        <v>61.4</v>
      </c>
      <c r="K611">
        <v>38.6</v>
      </c>
      <c r="L611">
        <v>86.1</v>
      </c>
      <c r="M611">
        <v>75.3</v>
      </c>
      <c r="N611">
        <v>10.5</v>
      </c>
      <c r="O611">
        <v>40.9</v>
      </c>
      <c r="P611">
        <v>48.6</v>
      </c>
      <c r="Q611">
        <v>68.7</v>
      </c>
      <c r="R611">
        <v>82.7</v>
      </c>
      <c r="S611">
        <v>60.3</v>
      </c>
      <c r="T611">
        <v>39.700000000000003</v>
      </c>
      <c r="U611">
        <v>48</v>
      </c>
      <c r="V611">
        <v>55.7</v>
      </c>
      <c r="W611">
        <v>44.3</v>
      </c>
      <c r="X611" t="str">
        <f>VLOOKUP(E611,'Transform table'!A:B,2,0)</f>
        <v>Hegelmann Litauen II</v>
      </c>
      <c r="Y611" t="str">
        <f>VLOOKUP(F611,'Transform table'!A:B,2,0)</f>
        <v>FK Minija Kretinga</v>
      </c>
      <c r="Z611" t="str">
        <f t="shared" si="9"/>
        <v>31/07/2026Hegelmann Litauen IIFK Minija Kretinga</v>
      </c>
      <c r="AA611" t="e">
        <f>VLOOKUP($Z611,'oddspedia-matches'!$A:$AD,AA$2,0)</f>
        <v>#N/A</v>
      </c>
      <c r="AB611" t="e">
        <f>VLOOKUP($Z611,'oddspedia-matches'!$A:$AD,AB$2,0)</f>
        <v>#N/A</v>
      </c>
      <c r="AC611" t="e">
        <f>VLOOKUP($Z611,'oddspedia-matches'!$A:$AD,AC$2,0)</f>
        <v>#N/A</v>
      </c>
      <c r="AD611" t="e">
        <f>VLOOKUP($Z611,'oddspedia-matches'!$A:$AD,AD$2,0)</f>
        <v>#N/A</v>
      </c>
      <c r="AE611" t="e">
        <f>VLOOKUP($Z611,'oddspedia-matches'!$A:$AD,AE$2,0)</f>
        <v>#N/A</v>
      </c>
      <c r="AF611" t="e">
        <f>VLOOKUP($Z611,'oddspedia-matches'!$A:$AD,AF$2,0)</f>
        <v>#N/A</v>
      </c>
      <c r="AG611" t="e">
        <f>VLOOKUP($Z611,'oddspedia-matches'!$A:$AD,AG$2,0)</f>
        <v>#N/A</v>
      </c>
      <c r="AH611" t="e">
        <f>VLOOKUP($Z611,'oddspedia-matches'!$A:$AD,AH$2,0)</f>
        <v>#N/A</v>
      </c>
      <c r="AI611" t="e">
        <f>VLOOKUP($Z611,'oddspedia-matches'!$A:$AD,AI$2,0)</f>
        <v>#N/A</v>
      </c>
      <c r="AJ611" t="e">
        <f>VLOOKUP($Z611,'oddspedia-matches'!$A:$AD,AJ$2,0)</f>
        <v>#N/A</v>
      </c>
      <c r="AK611" t="e">
        <f>VLOOKUP($Z611,'oddspedia-matches'!$A:$AD,AK$2,0)</f>
        <v>#N/A</v>
      </c>
      <c r="AL611" t="e">
        <f>VLOOKUP($Z611,'oddspedia-matches'!$A:$AD,AL$2,0)</f>
        <v>#N/A</v>
      </c>
      <c r="AM611" t="e">
        <f>VLOOKUP($Z611,'oddspedia-matches'!$A:$AD,AM$2,0)</f>
        <v>#N/A</v>
      </c>
      <c r="AN611" t="e">
        <f>VLOOKUP($Z611,'oddspedia-matches'!$A:$AD,AN$2,0)</f>
        <v>#N/A</v>
      </c>
      <c r="AO611" t="e">
        <f>VLOOKUP($Z611,'oddspedia-matches'!$A:$AD,AO$2,0)</f>
        <v>#N/A</v>
      </c>
      <c r="AP611" t="e">
        <f>VLOOKUP($Z611,'oddspedia-matches'!$A:$AD,AP$2,0)</f>
        <v>#N/A</v>
      </c>
      <c r="AQ611" t="e">
        <f>VLOOKUP($Z611,'oddspedia-matches'!$A:$AD,AQ$2,0)</f>
        <v>#N/A</v>
      </c>
    </row>
    <row r="612" spans="2:43" x14ac:dyDescent="0.25">
      <c r="B612" t="s">
        <v>465</v>
      </c>
      <c r="C612" t="s">
        <v>4231</v>
      </c>
      <c r="D612" s="25">
        <v>0.58333333333333337</v>
      </c>
      <c r="E612" t="s">
        <v>1011</v>
      </c>
      <c r="F612" t="s">
        <v>32</v>
      </c>
      <c r="H612">
        <v>48.3</v>
      </c>
      <c r="I612">
        <v>25.6</v>
      </c>
      <c r="J612">
        <v>26.1</v>
      </c>
      <c r="K612">
        <v>73.900000000000006</v>
      </c>
      <c r="L612">
        <v>51.7</v>
      </c>
      <c r="M612">
        <v>74.400000000000006</v>
      </c>
      <c r="N612">
        <v>45.6</v>
      </c>
      <c r="O612">
        <v>36.1</v>
      </c>
      <c r="P612">
        <v>18.3</v>
      </c>
      <c r="Q612">
        <v>78.400000000000006</v>
      </c>
      <c r="R612">
        <v>84.5</v>
      </c>
      <c r="S612">
        <v>63</v>
      </c>
      <c r="T612">
        <v>37</v>
      </c>
      <c r="U612">
        <v>43.1</v>
      </c>
      <c r="V612">
        <v>64.3</v>
      </c>
      <c r="W612">
        <v>35.700000000000003</v>
      </c>
      <c r="X612" t="str">
        <f>VLOOKUP(E612,'Transform table'!A:B,2,0)</f>
        <v>Valerenga</v>
      </c>
      <c r="Y612" t="str">
        <f>VLOOKUP(F612,'Transform table'!A:B,2,0)</f>
        <v>HamKam</v>
      </c>
      <c r="Z612" t="str">
        <f t="shared" si="9"/>
        <v>31/07/2026ValerengaHamKam</v>
      </c>
      <c r="AA612" t="e">
        <f>VLOOKUP($Z612,'oddspedia-matches'!$A:$AD,AA$2,0)</f>
        <v>#N/A</v>
      </c>
      <c r="AB612" t="e">
        <f>VLOOKUP($Z612,'oddspedia-matches'!$A:$AD,AB$2,0)</f>
        <v>#N/A</v>
      </c>
      <c r="AC612" t="e">
        <f>VLOOKUP($Z612,'oddspedia-matches'!$A:$AD,AC$2,0)</f>
        <v>#N/A</v>
      </c>
      <c r="AD612" t="e">
        <f>VLOOKUP($Z612,'oddspedia-matches'!$A:$AD,AD$2,0)</f>
        <v>#N/A</v>
      </c>
      <c r="AE612" t="e">
        <f>VLOOKUP($Z612,'oddspedia-matches'!$A:$AD,AE$2,0)</f>
        <v>#N/A</v>
      </c>
      <c r="AF612" t="e">
        <f>VLOOKUP($Z612,'oddspedia-matches'!$A:$AD,AF$2,0)</f>
        <v>#N/A</v>
      </c>
      <c r="AG612" t="e">
        <f>VLOOKUP($Z612,'oddspedia-matches'!$A:$AD,AG$2,0)</f>
        <v>#N/A</v>
      </c>
      <c r="AH612" t="e">
        <f>VLOOKUP($Z612,'oddspedia-matches'!$A:$AD,AH$2,0)</f>
        <v>#N/A</v>
      </c>
      <c r="AI612" t="e">
        <f>VLOOKUP($Z612,'oddspedia-matches'!$A:$AD,AI$2,0)</f>
        <v>#N/A</v>
      </c>
      <c r="AJ612" t="e">
        <f>VLOOKUP($Z612,'oddspedia-matches'!$A:$AD,AJ$2,0)</f>
        <v>#N/A</v>
      </c>
      <c r="AK612" t="e">
        <f>VLOOKUP($Z612,'oddspedia-matches'!$A:$AD,AK$2,0)</f>
        <v>#N/A</v>
      </c>
      <c r="AL612" t="e">
        <f>VLOOKUP($Z612,'oddspedia-matches'!$A:$AD,AL$2,0)</f>
        <v>#N/A</v>
      </c>
      <c r="AM612" t="e">
        <f>VLOOKUP($Z612,'oddspedia-matches'!$A:$AD,AM$2,0)</f>
        <v>#N/A</v>
      </c>
      <c r="AN612" t="e">
        <f>VLOOKUP($Z612,'oddspedia-matches'!$A:$AD,AN$2,0)</f>
        <v>#N/A</v>
      </c>
      <c r="AO612" t="e">
        <f>VLOOKUP($Z612,'oddspedia-matches'!$A:$AD,AO$2,0)</f>
        <v>#N/A</v>
      </c>
      <c r="AP612" t="e">
        <f>VLOOKUP($Z612,'oddspedia-matches'!$A:$AD,AP$2,0)</f>
        <v>#N/A</v>
      </c>
      <c r="AQ612" t="e">
        <f>VLOOKUP($Z612,'oddspedia-matches'!$A:$AD,AQ$2,0)</f>
        <v>#N/A</v>
      </c>
    </row>
    <row r="613" spans="2:43" x14ac:dyDescent="0.25">
      <c r="B613" t="s">
        <v>451</v>
      </c>
      <c r="C613" t="s">
        <v>4231</v>
      </c>
      <c r="D613" s="25">
        <v>0.58333333333333337</v>
      </c>
      <c r="E613" t="s">
        <v>1260</v>
      </c>
      <c r="F613" t="s">
        <v>259</v>
      </c>
      <c r="H613">
        <v>48.7</v>
      </c>
      <c r="I613">
        <v>25.8</v>
      </c>
      <c r="J613">
        <v>25.5</v>
      </c>
      <c r="K613">
        <v>74.5</v>
      </c>
      <c r="L613">
        <v>51.3</v>
      </c>
      <c r="M613">
        <v>74.2</v>
      </c>
      <c r="N613">
        <v>35.4</v>
      </c>
      <c r="O613">
        <v>43.9</v>
      </c>
      <c r="P613">
        <v>20.7</v>
      </c>
      <c r="Q613">
        <v>68.099999999999994</v>
      </c>
      <c r="R613">
        <v>83.1</v>
      </c>
      <c r="S613">
        <v>60.7</v>
      </c>
      <c r="T613">
        <v>39.299999999999997</v>
      </c>
      <c r="U613">
        <v>45.5</v>
      </c>
      <c r="V613">
        <v>62.3</v>
      </c>
      <c r="W613">
        <v>37.700000000000003</v>
      </c>
      <c r="X613" t="str">
        <f>VLOOKUP(E613,'Transform table'!A:B,2,0)</f>
        <v>Oddevold</v>
      </c>
      <c r="Y613" t="str">
        <f>VLOOKUP(F613,'Transform table'!A:B,2,0)</f>
        <v>Norrby</v>
      </c>
      <c r="Z613" t="str">
        <f t="shared" si="9"/>
        <v>31/07/2026OddevoldNorrby</v>
      </c>
      <c r="AA613" t="e">
        <f>VLOOKUP($Z613,'oddspedia-matches'!$A:$AD,AA$2,0)</f>
        <v>#N/A</v>
      </c>
      <c r="AB613" t="e">
        <f>VLOOKUP($Z613,'oddspedia-matches'!$A:$AD,AB$2,0)</f>
        <v>#N/A</v>
      </c>
      <c r="AC613" t="e">
        <f>VLOOKUP($Z613,'oddspedia-matches'!$A:$AD,AC$2,0)</f>
        <v>#N/A</v>
      </c>
      <c r="AD613" t="e">
        <f>VLOOKUP($Z613,'oddspedia-matches'!$A:$AD,AD$2,0)</f>
        <v>#N/A</v>
      </c>
      <c r="AE613" t="e">
        <f>VLOOKUP($Z613,'oddspedia-matches'!$A:$AD,AE$2,0)</f>
        <v>#N/A</v>
      </c>
      <c r="AF613" t="e">
        <f>VLOOKUP($Z613,'oddspedia-matches'!$A:$AD,AF$2,0)</f>
        <v>#N/A</v>
      </c>
      <c r="AG613" t="e">
        <f>VLOOKUP($Z613,'oddspedia-matches'!$A:$AD,AG$2,0)</f>
        <v>#N/A</v>
      </c>
      <c r="AH613" t="e">
        <f>VLOOKUP($Z613,'oddspedia-matches'!$A:$AD,AH$2,0)</f>
        <v>#N/A</v>
      </c>
      <c r="AI613" t="e">
        <f>VLOOKUP($Z613,'oddspedia-matches'!$A:$AD,AI$2,0)</f>
        <v>#N/A</v>
      </c>
      <c r="AJ613" t="e">
        <f>VLOOKUP($Z613,'oddspedia-matches'!$A:$AD,AJ$2,0)</f>
        <v>#N/A</v>
      </c>
      <c r="AK613" t="e">
        <f>VLOOKUP($Z613,'oddspedia-matches'!$A:$AD,AK$2,0)</f>
        <v>#N/A</v>
      </c>
      <c r="AL613" t="e">
        <f>VLOOKUP($Z613,'oddspedia-matches'!$A:$AD,AL$2,0)</f>
        <v>#N/A</v>
      </c>
      <c r="AM613" t="e">
        <f>VLOOKUP($Z613,'oddspedia-matches'!$A:$AD,AM$2,0)</f>
        <v>#N/A</v>
      </c>
      <c r="AN613" t="e">
        <f>VLOOKUP($Z613,'oddspedia-matches'!$A:$AD,AN$2,0)</f>
        <v>#N/A</v>
      </c>
      <c r="AO613" t="e">
        <f>VLOOKUP($Z613,'oddspedia-matches'!$A:$AD,AO$2,0)</f>
        <v>#N/A</v>
      </c>
      <c r="AP613" t="e">
        <f>VLOOKUP($Z613,'oddspedia-matches'!$A:$AD,AP$2,0)</f>
        <v>#N/A</v>
      </c>
      <c r="AQ613" t="e">
        <f>VLOOKUP($Z613,'oddspedia-matches'!$A:$AD,AQ$2,0)</f>
        <v>#N/A</v>
      </c>
    </row>
    <row r="614" spans="2:43" x14ac:dyDescent="0.25">
      <c r="B614" t="s">
        <v>650</v>
      </c>
      <c r="C614" t="s">
        <v>4231</v>
      </c>
      <c r="D614" s="25">
        <v>0.625</v>
      </c>
      <c r="E614" t="s">
        <v>659</v>
      </c>
      <c r="F614" t="s">
        <v>653</v>
      </c>
      <c r="H614">
        <v>36.4</v>
      </c>
      <c r="I614">
        <v>36</v>
      </c>
      <c r="J614">
        <v>27.5</v>
      </c>
      <c r="K614">
        <v>72.5</v>
      </c>
      <c r="L614">
        <v>63.6</v>
      </c>
      <c r="M614">
        <v>64</v>
      </c>
      <c r="N614">
        <v>25.3</v>
      </c>
      <c r="O614">
        <v>53.6</v>
      </c>
      <c r="P614">
        <v>21.1</v>
      </c>
      <c r="Q614">
        <v>54.6</v>
      </c>
      <c r="R614">
        <v>52.7</v>
      </c>
      <c r="S614">
        <v>24.9</v>
      </c>
      <c r="T614">
        <v>75.099999999999994</v>
      </c>
      <c r="U614">
        <v>79</v>
      </c>
      <c r="V614">
        <v>34.4</v>
      </c>
      <c r="W614">
        <v>65.599999999999994</v>
      </c>
      <c r="X614" t="str">
        <f>VLOOKUP(E614,'Transform table'!A:B,2,0)</f>
        <v>Deportivo Muniz</v>
      </c>
      <c r="Y614" t="str">
        <f>VLOOKUP(F614,'Transform table'!A:B,2,0)</f>
        <v>CA Atlas</v>
      </c>
      <c r="Z614" t="str">
        <f t="shared" si="9"/>
        <v>31/07/2026Deportivo MunizCA Atlas</v>
      </c>
      <c r="AA614" t="e">
        <f>VLOOKUP($Z614,'oddspedia-matches'!$A:$AD,AA$2,0)</f>
        <v>#N/A</v>
      </c>
      <c r="AB614" t="e">
        <f>VLOOKUP($Z614,'oddspedia-matches'!$A:$AD,AB$2,0)</f>
        <v>#N/A</v>
      </c>
      <c r="AC614" t="e">
        <f>VLOOKUP($Z614,'oddspedia-matches'!$A:$AD,AC$2,0)</f>
        <v>#N/A</v>
      </c>
      <c r="AD614" t="e">
        <f>VLOOKUP($Z614,'oddspedia-matches'!$A:$AD,AD$2,0)</f>
        <v>#N/A</v>
      </c>
      <c r="AE614" t="e">
        <f>VLOOKUP($Z614,'oddspedia-matches'!$A:$AD,AE$2,0)</f>
        <v>#N/A</v>
      </c>
      <c r="AF614" t="e">
        <f>VLOOKUP($Z614,'oddspedia-matches'!$A:$AD,AF$2,0)</f>
        <v>#N/A</v>
      </c>
      <c r="AG614" t="e">
        <f>VLOOKUP($Z614,'oddspedia-matches'!$A:$AD,AG$2,0)</f>
        <v>#N/A</v>
      </c>
      <c r="AH614" t="e">
        <f>VLOOKUP($Z614,'oddspedia-matches'!$A:$AD,AH$2,0)</f>
        <v>#N/A</v>
      </c>
      <c r="AI614" t="e">
        <f>VLOOKUP($Z614,'oddspedia-matches'!$A:$AD,AI$2,0)</f>
        <v>#N/A</v>
      </c>
      <c r="AJ614" t="e">
        <f>VLOOKUP($Z614,'oddspedia-matches'!$A:$AD,AJ$2,0)</f>
        <v>#N/A</v>
      </c>
      <c r="AK614" t="e">
        <f>VLOOKUP($Z614,'oddspedia-matches'!$A:$AD,AK$2,0)</f>
        <v>#N/A</v>
      </c>
      <c r="AL614" t="e">
        <f>VLOOKUP($Z614,'oddspedia-matches'!$A:$AD,AL$2,0)</f>
        <v>#N/A</v>
      </c>
      <c r="AM614" t="e">
        <f>VLOOKUP($Z614,'oddspedia-matches'!$A:$AD,AM$2,0)</f>
        <v>#N/A</v>
      </c>
      <c r="AN614" t="e">
        <f>VLOOKUP($Z614,'oddspedia-matches'!$A:$AD,AN$2,0)</f>
        <v>#N/A</v>
      </c>
      <c r="AO614" t="e">
        <f>VLOOKUP($Z614,'oddspedia-matches'!$A:$AD,AO$2,0)</f>
        <v>#N/A</v>
      </c>
      <c r="AP614" t="e">
        <f>VLOOKUP($Z614,'oddspedia-matches'!$A:$AD,AP$2,0)</f>
        <v>#N/A</v>
      </c>
      <c r="AQ614" t="e">
        <f>VLOOKUP($Z614,'oddspedia-matches'!$A:$AD,AQ$2,0)</f>
        <v>#N/A</v>
      </c>
    </row>
    <row r="615" spans="2:43" x14ac:dyDescent="0.25">
      <c r="B615" t="s">
        <v>650</v>
      </c>
      <c r="C615" t="s">
        <v>4231</v>
      </c>
      <c r="D615" s="25">
        <v>0.625</v>
      </c>
      <c r="E615" t="s">
        <v>315</v>
      </c>
      <c r="F615" t="s">
        <v>651</v>
      </c>
      <c r="H615">
        <v>33.799999999999997</v>
      </c>
      <c r="I615">
        <v>33.799999999999997</v>
      </c>
      <c r="J615">
        <v>32.4</v>
      </c>
      <c r="K615">
        <v>67.599999999999994</v>
      </c>
      <c r="L615">
        <v>66.2</v>
      </c>
      <c r="M615">
        <v>66.2</v>
      </c>
      <c r="N615">
        <v>25.1</v>
      </c>
      <c r="O615">
        <v>49.5</v>
      </c>
      <c r="P615">
        <v>25.4</v>
      </c>
      <c r="Q615">
        <v>60.7</v>
      </c>
      <c r="R615">
        <v>60.2</v>
      </c>
      <c r="S615">
        <v>31.8</v>
      </c>
      <c r="T615">
        <v>68.2</v>
      </c>
      <c r="U615">
        <v>72.599999999999994</v>
      </c>
      <c r="V615">
        <v>40.9</v>
      </c>
      <c r="W615">
        <v>59.1</v>
      </c>
      <c r="X615" t="str">
        <f>VLOOKUP(E615,'Transform table'!A:B,2,0)</f>
        <v>Deportivo Paraguayo</v>
      </c>
      <c r="Y615" t="e">
        <f>VLOOKUP(F615,'Transform table'!A:B,2,0)</f>
        <v>#N/A</v>
      </c>
      <c r="Z615" t="e">
        <f t="shared" si="9"/>
        <v>#N/A</v>
      </c>
      <c r="AA615" t="e">
        <f>VLOOKUP($Z615,'oddspedia-matches'!$A:$AD,AA$2,0)</f>
        <v>#N/A</v>
      </c>
      <c r="AB615" t="e">
        <f>VLOOKUP($Z615,'oddspedia-matches'!$A:$AD,AB$2,0)</f>
        <v>#N/A</v>
      </c>
      <c r="AC615" t="e">
        <f>VLOOKUP($Z615,'oddspedia-matches'!$A:$AD,AC$2,0)</f>
        <v>#N/A</v>
      </c>
      <c r="AD615" t="e">
        <f>VLOOKUP($Z615,'oddspedia-matches'!$A:$AD,AD$2,0)</f>
        <v>#N/A</v>
      </c>
      <c r="AE615" t="e">
        <f>VLOOKUP($Z615,'oddspedia-matches'!$A:$AD,AE$2,0)</f>
        <v>#N/A</v>
      </c>
      <c r="AF615" t="e">
        <f>VLOOKUP($Z615,'oddspedia-matches'!$A:$AD,AF$2,0)</f>
        <v>#N/A</v>
      </c>
      <c r="AG615" t="e">
        <f>VLOOKUP($Z615,'oddspedia-matches'!$A:$AD,AG$2,0)</f>
        <v>#N/A</v>
      </c>
      <c r="AH615" t="e">
        <f>VLOOKUP($Z615,'oddspedia-matches'!$A:$AD,AH$2,0)</f>
        <v>#N/A</v>
      </c>
      <c r="AI615" t="e">
        <f>VLOOKUP($Z615,'oddspedia-matches'!$A:$AD,AI$2,0)</f>
        <v>#N/A</v>
      </c>
      <c r="AJ615" t="e">
        <f>VLOOKUP($Z615,'oddspedia-matches'!$A:$AD,AJ$2,0)</f>
        <v>#N/A</v>
      </c>
      <c r="AK615" t="e">
        <f>VLOOKUP($Z615,'oddspedia-matches'!$A:$AD,AK$2,0)</f>
        <v>#N/A</v>
      </c>
      <c r="AL615" t="e">
        <f>VLOOKUP($Z615,'oddspedia-matches'!$A:$AD,AL$2,0)</f>
        <v>#N/A</v>
      </c>
      <c r="AM615" t="e">
        <f>VLOOKUP($Z615,'oddspedia-matches'!$A:$AD,AM$2,0)</f>
        <v>#N/A</v>
      </c>
      <c r="AN615" t="e">
        <f>VLOOKUP($Z615,'oddspedia-matches'!$A:$AD,AN$2,0)</f>
        <v>#N/A</v>
      </c>
      <c r="AO615" t="e">
        <f>VLOOKUP($Z615,'oddspedia-matches'!$A:$AD,AO$2,0)</f>
        <v>#N/A</v>
      </c>
      <c r="AP615" t="e">
        <f>VLOOKUP($Z615,'oddspedia-matches'!$A:$AD,AP$2,0)</f>
        <v>#N/A</v>
      </c>
      <c r="AQ615" t="e">
        <f>VLOOKUP($Z615,'oddspedia-matches'!$A:$AD,AQ$2,0)</f>
        <v>#N/A</v>
      </c>
    </row>
    <row r="616" spans="2:43" x14ac:dyDescent="0.25">
      <c r="B616" t="s">
        <v>650</v>
      </c>
      <c r="C616" t="s">
        <v>4231</v>
      </c>
      <c r="D616" s="25">
        <v>0.625</v>
      </c>
      <c r="E616" t="s">
        <v>671</v>
      </c>
      <c r="F616" t="s">
        <v>321</v>
      </c>
      <c r="H616">
        <v>27.1</v>
      </c>
      <c r="I616">
        <v>37.9</v>
      </c>
      <c r="J616">
        <v>35</v>
      </c>
      <c r="K616">
        <v>65</v>
      </c>
      <c r="L616">
        <v>72.900000000000006</v>
      </c>
      <c r="M616">
        <v>62.1</v>
      </c>
      <c r="N616">
        <v>17.399999999999999</v>
      </c>
      <c r="O616">
        <v>61.1</v>
      </c>
      <c r="P616">
        <v>21.5</v>
      </c>
      <c r="Q616">
        <v>44.3</v>
      </c>
      <c r="R616">
        <v>49.1</v>
      </c>
      <c r="S616">
        <v>21.9</v>
      </c>
      <c r="T616">
        <v>78.099999999999994</v>
      </c>
      <c r="U616">
        <v>81.599999999999994</v>
      </c>
      <c r="V616">
        <v>31.7</v>
      </c>
      <c r="W616">
        <v>68.3</v>
      </c>
      <c r="X616" t="e">
        <f>VLOOKUP(E616,'Transform table'!A:B,2,0)</f>
        <v>#N/A</v>
      </c>
      <c r="Y616" t="str">
        <f>VLOOKUP(F616,'Transform table'!A:B,2,0)</f>
        <v>Berazategui</v>
      </c>
      <c r="Z616" t="e">
        <f t="shared" si="9"/>
        <v>#N/A</v>
      </c>
      <c r="AA616" t="e">
        <f>VLOOKUP($Z616,'oddspedia-matches'!$A:$AD,AA$2,0)</f>
        <v>#N/A</v>
      </c>
      <c r="AB616" t="e">
        <f>VLOOKUP($Z616,'oddspedia-matches'!$A:$AD,AB$2,0)</f>
        <v>#N/A</v>
      </c>
      <c r="AC616" t="e">
        <f>VLOOKUP($Z616,'oddspedia-matches'!$A:$AD,AC$2,0)</f>
        <v>#N/A</v>
      </c>
      <c r="AD616" t="e">
        <f>VLOOKUP($Z616,'oddspedia-matches'!$A:$AD,AD$2,0)</f>
        <v>#N/A</v>
      </c>
      <c r="AE616" t="e">
        <f>VLOOKUP($Z616,'oddspedia-matches'!$A:$AD,AE$2,0)</f>
        <v>#N/A</v>
      </c>
      <c r="AF616" t="e">
        <f>VLOOKUP($Z616,'oddspedia-matches'!$A:$AD,AF$2,0)</f>
        <v>#N/A</v>
      </c>
      <c r="AG616" t="e">
        <f>VLOOKUP($Z616,'oddspedia-matches'!$A:$AD,AG$2,0)</f>
        <v>#N/A</v>
      </c>
      <c r="AH616" t="e">
        <f>VLOOKUP($Z616,'oddspedia-matches'!$A:$AD,AH$2,0)</f>
        <v>#N/A</v>
      </c>
      <c r="AI616" t="e">
        <f>VLOOKUP($Z616,'oddspedia-matches'!$A:$AD,AI$2,0)</f>
        <v>#N/A</v>
      </c>
      <c r="AJ616" t="e">
        <f>VLOOKUP($Z616,'oddspedia-matches'!$A:$AD,AJ$2,0)</f>
        <v>#N/A</v>
      </c>
      <c r="AK616" t="e">
        <f>VLOOKUP($Z616,'oddspedia-matches'!$A:$AD,AK$2,0)</f>
        <v>#N/A</v>
      </c>
      <c r="AL616" t="e">
        <f>VLOOKUP($Z616,'oddspedia-matches'!$A:$AD,AL$2,0)</f>
        <v>#N/A</v>
      </c>
      <c r="AM616" t="e">
        <f>VLOOKUP($Z616,'oddspedia-matches'!$A:$AD,AM$2,0)</f>
        <v>#N/A</v>
      </c>
      <c r="AN616" t="e">
        <f>VLOOKUP($Z616,'oddspedia-matches'!$A:$AD,AN$2,0)</f>
        <v>#N/A</v>
      </c>
      <c r="AO616" t="e">
        <f>VLOOKUP($Z616,'oddspedia-matches'!$A:$AD,AO$2,0)</f>
        <v>#N/A</v>
      </c>
      <c r="AP616" t="e">
        <f>VLOOKUP($Z616,'oddspedia-matches'!$A:$AD,AP$2,0)</f>
        <v>#N/A</v>
      </c>
      <c r="AQ616" t="e">
        <f>VLOOKUP($Z616,'oddspedia-matches'!$A:$AD,AQ$2,0)</f>
        <v>#N/A</v>
      </c>
    </row>
    <row r="617" spans="2:43" x14ac:dyDescent="0.25">
      <c r="B617" t="s">
        <v>478</v>
      </c>
      <c r="C617" t="s">
        <v>4231</v>
      </c>
      <c r="D617" s="25">
        <v>0.65625</v>
      </c>
      <c r="E617" t="s">
        <v>4240</v>
      </c>
      <c r="F617" t="s">
        <v>629</v>
      </c>
      <c r="H617">
        <v>54.1</v>
      </c>
      <c r="I617">
        <v>25.4</v>
      </c>
      <c r="J617">
        <v>20.5</v>
      </c>
      <c r="K617">
        <v>79.5</v>
      </c>
      <c r="L617">
        <v>45.9</v>
      </c>
      <c r="M617">
        <v>74.599999999999994</v>
      </c>
      <c r="N617">
        <v>41.5</v>
      </c>
      <c r="O617">
        <v>42.1</v>
      </c>
      <c r="P617">
        <v>16.399999999999999</v>
      </c>
      <c r="Q617">
        <v>69.3</v>
      </c>
      <c r="R617">
        <v>80.099999999999994</v>
      </c>
      <c r="S617">
        <v>56.1</v>
      </c>
      <c r="T617">
        <v>43.9</v>
      </c>
      <c r="U617">
        <v>50.8</v>
      </c>
      <c r="V617">
        <v>56.8</v>
      </c>
      <c r="W617">
        <v>43.2</v>
      </c>
      <c r="X617" t="e">
        <f>VLOOKUP(E617,'Transform table'!A:B,2,0)</f>
        <v>#N/A</v>
      </c>
      <c r="Y617" t="str">
        <f>VLOOKUP(F617,'Transform table'!A:B,2,0)</f>
        <v>Galway FC</v>
      </c>
      <c r="Z617" t="e">
        <f t="shared" si="9"/>
        <v>#N/A</v>
      </c>
      <c r="AA617" t="e">
        <f>VLOOKUP($Z617,'oddspedia-matches'!$A:$AD,AA$2,0)</f>
        <v>#N/A</v>
      </c>
      <c r="AB617" t="e">
        <f>VLOOKUP($Z617,'oddspedia-matches'!$A:$AD,AB$2,0)</f>
        <v>#N/A</v>
      </c>
      <c r="AC617" t="e">
        <f>VLOOKUP($Z617,'oddspedia-matches'!$A:$AD,AC$2,0)</f>
        <v>#N/A</v>
      </c>
      <c r="AD617" t="e">
        <f>VLOOKUP($Z617,'oddspedia-matches'!$A:$AD,AD$2,0)</f>
        <v>#N/A</v>
      </c>
      <c r="AE617" t="e">
        <f>VLOOKUP($Z617,'oddspedia-matches'!$A:$AD,AE$2,0)</f>
        <v>#N/A</v>
      </c>
      <c r="AF617" t="e">
        <f>VLOOKUP($Z617,'oddspedia-matches'!$A:$AD,AF$2,0)</f>
        <v>#N/A</v>
      </c>
      <c r="AG617" t="e">
        <f>VLOOKUP($Z617,'oddspedia-matches'!$A:$AD,AG$2,0)</f>
        <v>#N/A</v>
      </c>
      <c r="AH617" t="e">
        <f>VLOOKUP($Z617,'oddspedia-matches'!$A:$AD,AH$2,0)</f>
        <v>#N/A</v>
      </c>
      <c r="AI617" t="e">
        <f>VLOOKUP($Z617,'oddspedia-matches'!$A:$AD,AI$2,0)</f>
        <v>#N/A</v>
      </c>
      <c r="AJ617" t="e">
        <f>VLOOKUP($Z617,'oddspedia-matches'!$A:$AD,AJ$2,0)</f>
        <v>#N/A</v>
      </c>
      <c r="AK617" t="e">
        <f>VLOOKUP($Z617,'oddspedia-matches'!$A:$AD,AK$2,0)</f>
        <v>#N/A</v>
      </c>
      <c r="AL617" t="e">
        <f>VLOOKUP($Z617,'oddspedia-matches'!$A:$AD,AL$2,0)</f>
        <v>#N/A</v>
      </c>
      <c r="AM617" t="e">
        <f>VLOOKUP($Z617,'oddspedia-matches'!$A:$AD,AM$2,0)</f>
        <v>#N/A</v>
      </c>
      <c r="AN617" t="e">
        <f>VLOOKUP($Z617,'oddspedia-matches'!$A:$AD,AN$2,0)</f>
        <v>#N/A</v>
      </c>
      <c r="AO617" t="e">
        <f>VLOOKUP($Z617,'oddspedia-matches'!$A:$AD,AO$2,0)</f>
        <v>#N/A</v>
      </c>
      <c r="AP617" t="e">
        <f>VLOOKUP($Z617,'oddspedia-matches'!$A:$AD,AP$2,0)</f>
        <v>#N/A</v>
      </c>
      <c r="AQ617" t="e">
        <f>VLOOKUP($Z617,'oddspedia-matches'!$A:$AD,AQ$2,0)</f>
        <v>#N/A</v>
      </c>
    </row>
    <row r="618" spans="2:43" x14ac:dyDescent="0.25">
      <c r="B618" t="s">
        <v>478</v>
      </c>
      <c r="C618" t="s">
        <v>4231</v>
      </c>
      <c r="D618" s="25">
        <v>0.65625</v>
      </c>
      <c r="E618" t="s">
        <v>681</v>
      </c>
      <c r="F618" t="s">
        <v>354</v>
      </c>
      <c r="H618">
        <v>30.6</v>
      </c>
      <c r="I618">
        <v>29.2</v>
      </c>
      <c r="J618">
        <v>40.299999999999997</v>
      </c>
      <c r="K618">
        <v>59.7</v>
      </c>
      <c r="L618">
        <v>69.400000000000006</v>
      </c>
      <c r="M618">
        <v>70.8</v>
      </c>
      <c r="N618">
        <v>19.399999999999999</v>
      </c>
      <c r="O618">
        <v>44.4</v>
      </c>
      <c r="P618">
        <v>36.200000000000003</v>
      </c>
      <c r="Q618">
        <v>67.599999999999994</v>
      </c>
      <c r="R618">
        <v>75.3</v>
      </c>
      <c r="S618">
        <v>49.2</v>
      </c>
      <c r="T618">
        <v>50.8</v>
      </c>
      <c r="U618">
        <v>56.4</v>
      </c>
      <c r="V618">
        <v>54.8</v>
      </c>
      <c r="W618">
        <v>45.2</v>
      </c>
      <c r="X618" t="str">
        <f>VLOOKUP(E618,'Transform table'!A:B,2,0)</f>
        <v>Drogheda United</v>
      </c>
      <c r="Y618" t="e">
        <f>VLOOKUP(F618,'Transform table'!A:B,2,0)</f>
        <v>#N/A</v>
      </c>
      <c r="Z618" t="e">
        <f t="shared" si="9"/>
        <v>#N/A</v>
      </c>
      <c r="AA618" t="e">
        <f>VLOOKUP($Z618,'oddspedia-matches'!$A:$AD,AA$2,0)</f>
        <v>#N/A</v>
      </c>
      <c r="AB618" t="e">
        <f>VLOOKUP($Z618,'oddspedia-matches'!$A:$AD,AB$2,0)</f>
        <v>#N/A</v>
      </c>
      <c r="AC618" t="e">
        <f>VLOOKUP($Z618,'oddspedia-matches'!$A:$AD,AC$2,0)</f>
        <v>#N/A</v>
      </c>
      <c r="AD618" t="e">
        <f>VLOOKUP($Z618,'oddspedia-matches'!$A:$AD,AD$2,0)</f>
        <v>#N/A</v>
      </c>
      <c r="AE618" t="e">
        <f>VLOOKUP($Z618,'oddspedia-matches'!$A:$AD,AE$2,0)</f>
        <v>#N/A</v>
      </c>
      <c r="AF618" t="e">
        <f>VLOOKUP($Z618,'oddspedia-matches'!$A:$AD,AF$2,0)</f>
        <v>#N/A</v>
      </c>
      <c r="AG618" t="e">
        <f>VLOOKUP($Z618,'oddspedia-matches'!$A:$AD,AG$2,0)</f>
        <v>#N/A</v>
      </c>
      <c r="AH618" t="e">
        <f>VLOOKUP($Z618,'oddspedia-matches'!$A:$AD,AH$2,0)</f>
        <v>#N/A</v>
      </c>
      <c r="AI618" t="e">
        <f>VLOOKUP($Z618,'oddspedia-matches'!$A:$AD,AI$2,0)</f>
        <v>#N/A</v>
      </c>
      <c r="AJ618" t="e">
        <f>VLOOKUP($Z618,'oddspedia-matches'!$A:$AD,AJ$2,0)</f>
        <v>#N/A</v>
      </c>
      <c r="AK618" t="e">
        <f>VLOOKUP($Z618,'oddspedia-matches'!$A:$AD,AK$2,0)</f>
        <v>#N/A</v>
      </c>
      <c r="AL618" t="e">
        <f>VLOOKUP($Z618,'oddspedia-matches'!$A:$AD,AL$2,0)</f>
        <v>#N/A</v>
      </c>
      <c r="AM618" t="e">
        <f>VLOOKUP($Z618,'oddspedia-matches'!$A:$AD,AM$2,0)</f>
        <v>#N/A</v>
      </c>
      <c r="AN618" t="e">
        <f>VLOOKUP($Z618,'oddspedia-matches'!$A:$AD,AN$2,0)</f>
        <v>#N/A</v>
      </c>
      <c r="AO618" t="e">
        <f>VLOOKUP($Z618,'oddspedia-matches'!$A:$AD,AO$2,0)</f>
        <v>#N/A</v>
      </c>
      <c r="AP618" t="e">
        <f>VLOOKUP($Z618,'oddspedia-matches'!$A:$AD,AP$2,0)</f>
        <v>#N/A</v>
      </c>
      <c r="AQ618" t="e">
        <f>VLOOKUP($Z618,'oddspedia-matches'!$A:$AD,AQ$2,0)</f>
        <v>#N/A</v>
      </c>
    </row>
    <row r="619" spans="2:43" x14ac:dyDescent="0.25">
      <c r="B619" t="s">
        <v>478</v>
      </c>
      <c r="C619" t="s">
        <v>4231</v>
      </c>
      <c r="D619" s="25">
        <v>0.65625</v>
      </c>
      <c r="E619" t="s">
        <v>158</v>
      </c>
      <c r="F619" t="s">
        <v>680</v>
      </c>
      <c r="H619">
        <v>54.4</v>
      </c>
      <c r="I619">
        <v>25.5</v>
      </c>
      <c r="J619">
        <v>20.100000000000001</v>
      </c>
      <c r="K619">
        <v>79.900000000000006</v>
      </c>
      <c r="L619">
        <v>45.6</v>
      </c>
      <c r="M619">
        <v>74.5</v>
      </c>
      <c r="N619">
        <v>42.1</v>
      </c>
      <c r="O619">
        <v>41.2</v>
      </c>
      <c r="P619">
        <v>16.7</v>
      </c>
      <c r="Q619">
        <v>70.5</v>
      </c>
      <c r="R619">
        <v>79.3</v>
      </c>
      <c r="S619">
        <v>55</v>
      </c>
      <c r="T619">
        <v>45</v>
      </c>
      <c r="U619">
        <v>52</v>
      </c>
      <c r="V619">
        <v>55.7</v>
      </c>
      <c r="W619">
        <v>44.3</v>
      </c>
      <c r="X619" t="str">
        <f>VLOOKUP(E619,'Transform table'!A:B,2,0)</f>
        <v>Dundalk</v>
      </c>
      <c r="Y619" t="str">
        <f>VLOOKUP(F619,'Transform table'!A:B,2,0)</f>
        <v>Sligo FC</v>
      </c>
      <c r="Z619" t="str">
        <f t="shared" si="9"/>
        <v>31/07/2026DundalkSligo FC</v>
      </c>
      <c r="AA619" t="e">
        <f>VLOOKUP($Z619,'oddspedia-matches'!$A:$AD,AA$2,0)</f>
        <v>#N/A</v>
      </c>
      <c r="AB619" t="e">
        <f>VLOOKUP($Z619,'oddspedia-matches'!$A:$AD,AB$2,0)</f>
        <v>#N/A</v>
      </c>
      <c r="AC619" t="e">
        <f>VLOOKUP($Z619,'oddspedia-matches'!$A:$AD,AC$2,0)</f>
        <v>#N/A</v>
      </c>
      <c r="AD619" t="e">
        <f>VLOOKUP($Z619,'oddspedia-matches'!$A:$AD,AD$2,0)</f>
        <v>#N/A</v>
      </c>
      <c r="AE619" t="e">
        <f>VLOOKUP($Z619,'oddspedia-matches'!$A:$AD,AE$2,0)</f>
        <v>#N/A</v>
      </c>
      <c r="AF619" t="e">
        <f>VLOOKUP($Z619,'oddspedia-matches'!$A:$AD,AF$2,0)</f>
        <v>#N/A</v>
      </c>
      <c r="AG619" t="e">
        <f>VLOOKUP($Z619,'oddspedia-matches'!$A:$AD,AG$2,0)</f>
        <v>#N/A</v>
      </c>
      <c r="AH619" t="e">
        <f>VLOOKUP($Z619,'oddspedia-matches'!$A:$AD,AH$2,0)</f>
        <v>#N/A</v>
      </c>
      <c r="AI619" t="e">
        <f>VLOOKUP($Z619,'oddspedia-matches'!$A:$AD,AI$2,0)</f>
        <v>#N/A</v>
      </c>
      <c r="AJ619" t="e">
        <f>VLOOKUP($Z619,'oddspedia-matches'!$A:$AD,AJ$2,0)</f>
        <v>#N/A</v>
      </c>
      <c r="AK619" t="e">
        <f>VLOOKUP($Z619,'oddspedia-matches'!$A:$AD,AK$2,0)</f>
        <v>#N/A</v>
      </c>
      <c r="AL619" t="e">
        <f>VLOOKUP($Z619,'oddspedia-matches'!$A:$AD,AL$2,0)</f>
        <v>#N/A</v>
      </c>
      <c r="AM619" t="e">
        <f>VLOOKUP($Z619,'oddspedia-matches'!$A:$AD,AM$2,0)</f>
        <v>#N/A</v>
      </c>
      <c r="AN619" t="e">
        <f>VLOOKUP($Z619,'oddspedia-matches'!$A:$AD,AN$2,0)</f>
        <v>#N/A</v>
      </c>
      <c r="AO619" t="e">
        <f>VLOOKUP($Z619,'oddspedia-matches'!$A:$AD,AO$2,0)</f>
        <v>#N/A</v>
      </c>
      <c r="AP619" t="e">
        <f>VLOOKUP($Z619,'oddspedia-matches'!$A:$AD,AP$2,0)</f>
        <v>#N/A</v>
      </c>
      <c r="AQ619" t="e">
        <f>VLOOKUP($Z619,'oddspedia-matches'!$A:$AD,AQ$2,0)</f>
        <v>#N/A</v>
      </c>
    </row>
    <row r="620" spans="2:43" x14ac:dyDescent="0.25">
      <c r="B620" t="s">
        <v>478</v>
      </c>
      <c r="C620" t="s">
        <v>4231</v>
      </c>
      <c r="D620" s="25">
        <v>0.65625</v>
      </c>
      <c r="E620" t="s">
        <v>157</v>
      </c>
      <c r="F620" t="s">
        <v>1958</v>
      </c>
      <c r="H620">
        <v>51.4</v>
      </c>
      <c r="I620">
        <v>27.8</v>
      </c>
      <c r="J620">
        <v>20.8</v>
      </c>
      <c r="K620">
        <v>79.2</v>
      </c>
      <c r="L620">
        <v>48.6</v>
      </c>
      <c r="M620">
        <v>72.2</v>
      </c>
      <c r="N620">
        <v>35.1</v>
      </c>
      <c r="O620">
        <v>45.8</v>
      </c>
      <c r="P620">
        <v>19.100000000000001</v>
      </c>
      <c r="Q620">
        <v>65.099999999999994</v>
      </c>
      <c r="R620">
        <v>72</v>
      </c>
      <c r="S620">
        <v>45</v>
      </c>
      <c r="T620">
        <v>55</v>
      </c>
      <c r="U620">
        <v>61.5</v>
      </c>
      <c r="V620">
        <v>48.5</v>
      </c>
      <c r="W620">
        <v>51.5</v>
      </c>
      <c r="X620" t="str">
        <f>VLOOKUP(E620,'Transform table'!A:B,2,0)</f>
        <v>St Patrick's Athletic</v>
      </c>
      <c r="Y620" t="e">
        <f>VLOOKUP(F620,'Transform table'!A:B,2,0)</f>
        <v>#N/A</v>
      </c>
      <c r="Z620" t="e">
        <f t="shared" si="9"/>
        <v>#N/A</v>
      </c>
      <c r="AA620" t="e">
        <f>VLOOKUP($Z620,'oddspedia-matches'!$A:$AD,AA$2,0)</f>
        <v>#N/A</v>
      </c>
      <c r="AB620" t="e">
        <f>VLOOKUP($Z620,'oddspedia-matches'!$A:$AD,AB$2,0)</f>
        <v>#N/A</v>
      </c>
      <c r="AC620" t="e">
        <f>VLOOKUP($Z620,'oddspedia-matches'!$A:$AD,AC$2,0)</f>
        <v>#N/A</v>
      </c>
      <c r="AD620" t="e">
        <f>VLOOKUP($Z620,'oddspedia-matches'!$A:$AD,AD$2,0)</f>
        <v>#N/A</v>
      </c>
      <c r="AE620" t="e">
        <f>VLOOKUP($Z620,'oddspedia-matches'!$A:$AD,AE$2,0)</f>
        <v>#N/A</v>
      </c>
      <c r="AF620" t="e">
        <f>VLOOKUP($Z620,'oddspedia-matches'!$A:$AD,AF$2,0)</f>
        <v>#N/A</v>
      </c>
      <c r="AG620" t="e">
        <f>VLOOKUP($Z620,'oddspedia-matches'!$A:$AD,AG$2,0)</f>
        <v>#N/A</v>
      </c>
      <c r="AH620" t="e">
        <f>VLOOKUP($Z620,'oddspedia-matches'!$A:$AD,AH$2,0)</f>
        <v>#N/A</v>
      </c>
      <c r="AI620" t="e">
        <f>VLOOKUP($Z620,'oddspedia-matches'!$A:$AD,AI$2,0)</f>
        <v>#N/A</v>
      </c>
      <c r="AJ620" t="e">
        <f>VLOOKUP($Z620,'oddspedia-matches'!$A:$AD,AJ$2,0)</f>
        <v>#N/A</v>
      </c>
      <c r="AK620" t="e">
        <f>VLOOKUP($Z620,'oddspedia-matches'!$A:$AD,AK$2,0)</f>
        <v>#N/A</v>
      </c>
      <c r="AL620" t="e">
        <f>VLOOKUP($Z620,'oddspedia-matches'!$A:$AD,AL$2,0)</f>
        <v>#N/A</v>
      </c>
      <c r="AM620" t="e">
        <f>VLOOKUP($Z620,'oddspedia-matches'!$A:$AD,AM$2,0)</f>
        <v>#N/A</v>
      </c>
      <c r="AN620" t="e">
        <f>VLOOKUP($Z620,'oddspedia-matches'!$A:$AD,AN$2,0)</f>
        <v>#N/A</v>
      </c>
      <c r="AO620" t="e">
        <f>VLOOKUP($Z620,'oddspedia-matches'!$A:$AD,AO$2,0)</f>
        <v>#N/A</v>
      </c>
      <c r="AP620" t="e">
        <f>VLOOKUP($Z620,'oddspedia-matches'!$A:$AD,AP$2,0)</f>
        <v>#N/A</v>
      </c>
      <c r="AQ620" t="e">
        <f>VLOOKUP($Z620,'oddspedia-matches'!$A:$AD,AQ$2,0)</f>
        <v>#N/A</v>
      </c>
    </row>
    <row r="621" spans="2:43" x14ac:dyDescent="0.25">
      <c r="B621" t="s">
        <v>478</v>
      </c>
      <c r="C621" t="s">
        <v>4231</v>
      </c>
      <c r="D621" s="25">
        <v>0.65625</v>
      </c>
      <c r="E621" t="s">
        <v>630</v>
      </c>
      <c r="F621" t="s">
        <v>1964</v>
      </c>
      <c r="H621">
        <v>40.4</v>
      </c>
      <c r="I621">
        <v>27</v>
      </c>
      <c r="J621">
        <v>32.700000000000003</v>
      </c>
      <c r="K621">
        <v>67.3</v>
      </c>
      <c r="L621">
        <v>59.6</v>
      </c>
      <c r="M621">
        <v>73</v>
      </c>
      <c r="N621">
        <v>32.1</v>
      </c>
      <c r="O621">
        <v>40.6</v>
      </c>
      <c r="P621">
        <v>27.4</v>
      </c>
      <c r="Q621">
        <v>74.2</v>
      </c>
      <c r="R621">
        <v>82.1</v>
      </c>
      <c r="S621">
        <v>59.1</v>
      </c>
      <c r="T621">
        <v>40.9</v>
      </c>
      <c r="U621">
        <v>46.6</v>
      </c>
      <c r="V621">
        <v>62.6</v>
      </c>
      <c r="W621">
        <v>37.4</v>
      </c>
      <c r="X621" t="str">
        <f>VLOOKUP(E621,'Transform table'!A:B,2,0)</f>
        <v>Waterford United</v>
      </c>
      <c r="Y621" t="e">
        <f>VLOOKUP(F621,'Transform table'!A:B,2,0)</f>
        <v>#N/A</v>
      </c>
      <c r="Z621" t="e">
        <f t="shared" si="9"/>
        <v>#N/A</v>
      </c>
      <c r="AA621" t="e">
        <f>VLOOKUP($Z621,'oddspedia-matches'!$A:$AD,AA$2,0)</f>
        <v>#N/A</v>
      </c>
      <c r="AB621" t="e">
        <f>VLOOKUP($Z621,'oddspedia-matches'!$A:$AD,AB$2,0)</f>
        <v>#N/A</v>
      </c>
      <c r="AC621" t="e">
        <f>VLOOKUP($Z621,'oddspedia-matches'!$A:$AD,AC$2,0)</f>
        <v>#N/A</v>
      </c>
      <c r="AD621" t="e">
        <f>VLOOKUP($Z621,'oddspedia-matches'!$A:$AD,AD$2,0)</f>
        <v>#N/A</v>
      </c>
      <c r="AE621" t="e">
        <f>VLOOKUP($Z621,'oddspedia-matches'!$A:$AD,AE$2,0)</f>
        <v>#N/A</v>
      </c>
      <c r="AF621" t="e">
        <f>VLOOKUP($Z621,'oddspedia-matches'!$A:$AD,AF$2,0)</f>
        <v>#N/A</v>
      </c>
      <c r="AG621" t="e">
        <f>VLOOKUP($Z621,'oddspedia-matches'!$A:$AD,AG$2,0)</f>
        <v>#N/A</v>
      </c>
      <c r="AH621" t="e">
        <f>VLOOKUP($Z621,'oddspedia-matches'!$A:$AD,AH$2,0)</f>
        <v>#N/A</v>
      </c>
      <c r="AI621" t="e">
        <f>VLOOKUP($Z621,'oddspedia-matches'!$A:$AD,AI$2,0)</f>
        <v>#N/A</v>
      </c>
      <c r="AJ621" t="e">
        <f>VLOOKUP($Z621,'oddspedia-matches'!$A:$AD,AJ$2,0)</f>
        <v>#N/A</v>
      </c>
      <c r="AK621" t="e">
        <f>VLOOKUP($Z621,'oddspedia-matches'!$A:$AD,AK$2,0)</f>
        <v>#N/A</v>
      </c>
      <c r="AL621" t="e">
        <f>VLOOKUP($Z621,'oddspedia-matches'!$A:$AD,AL$2,0)</f>
        <v>#N/A</v>
      </c>
      <c r="AM621" t="e">
        <f>VLOOKUP($Z621,'oddspedia-matches'!$A:$AD,AM$2,0)</f>
        <v>#N/A</v>
      </c>
      <c r="AN621" t="e">
        <f>VLOOKUP($Z621,'oddspedia-matches'!$A:$AD,AN$2,0)</f>
        <v>#N/A</v>
      </c>
      <c r="AO621" t="e">
        <f>VLOOKUP($Z621,'oddspedia-matches'!$A:$AD,AO$2,0)</f>
        <v>#N/A</v>
      </c>
      <c r="AP621" t="e">
        <f>VLOOKUP($Z621,'oddspedia-matches'!$A:$AD,AP$2,0)</f>
        <v>#N/A</v>
      </c>
      <c r="AQ621" t="e">
        <f>VLOOKUP($Z621,'oddspedia-matches'!$A:$AD,AQ$2,0)</f>
        <v>#N/A</v>
      </c>
    </row>
    <row r="622" spans="2:43" x14ac:dyDescent="0.25">
      <c r="B622" t="s">
        <v>477</v>
      </c>
      <c r="C622" t="s">
        <v>4231</v>
      </c>
      <c r="D622" s="25">
        <v>0.65625</v>
      </c>
      <c r="E622" t="s">
        <v>154</v>
      </c>
      <c r="F622" t="s">
        <v>155</v>
      </c>
      <c r="H622">
        <v>32.4</v>
      </c>
      <c r="I622">
        <v>30.4</v>
      </c>
      <c r="J622">
        <v>37.1</v>
      </c>
      <c r="K622">
        <v>62.9</v>
      </c>
      <c r="L622">
        <v>67.599999999999994</v>
      </c>
      <c r="M622">
        <v>69.599999999999994</v>
      </c>
      <c r="N622">
        <v>28.7</v>
      </c>
      <c r="O622">
        <v>45.9</v>
      </c>
      <c r="P622">
        <v>25.4</v>
      </c>
      <c r="Q622">
        <v>66</v>
      </c>
      <c r="R622">
        <v>71.2</v>
      </c>
      <c r="S622">
        <v>43.9</v>
      </c>
      <c r="T622">
        <v>56.1</v>
      </c>
      <c r="U622">
        <v>61.4</v>
      </c>
      <c r="V622">
        <v>50.8</v>
      </c>
      <c r="W622">
        <v>49.2</v>
      </c>
      <c r="X622" t="str">
        <f>VLOOKUP(E622,'Transform table'!A:B,2,0)</f>
        <v>Athlone Town</v>
      </c>
      <c r="Y622" t="str">
        <f>VLOOKUP(F622,'Transform table'!A:B,2,0)</f>
        <v>UC Dublin</v>
      </c>
      <c r="Z622" t="str">
        <f t="shared" si="9"/>
        <v>31/07/2026Athlone TownUC Dublin</v>
      </c>
      <c r="AA622" t="e">
        <f>VLOOKUP($Z622,'oddspedia-matches'!$A:$AD,AA$2,0)</f>
        <v>#N/A</v>
      </c>
      <c r="AB622" t="e">
        <f>VLOOKUP($Z622,'oddspedia-matches'!$A:$AD,AB$2,0)</f>
        <v>#N/A</v>
      </c>
      <c r="AC622" t="e">
        <f>VLOOKUP($Z622,'oddspedia-matches'!$A:$AD,AC$2,0)</f>
        <v>#N/A</v>
      </c>
      <c r="AD622" t="e">
        <f>VLOOKUP($Z622,'oddspedia-matches'!$A:$AD,AD$2,0)</f>
        <v>#N/A</v>
      </c>
      <c r="AE622" t="e">
        <f>VLOOKUP($Z622,'oddspedia-matches'!$A:$AD,AE$2,0)</f>
        <v>#N/A</v>
      </c>
      <c r="AF622" t="e">
        <f>VLOOKUP($Z622,'oddspedia-matches'!$A:$AD,AF$2,0)</f>
        <v>#N/A</v>
      </c>
      <c r="AG622" t="e">
        <f>VLOOKUP($Z622,'oddspedia-matches'!$A:$AD,AG$2,0)</f>
        <v>#N/A</v>
      </c>
      <c r="AH622" t="e">
        <f>VLOOKUP($Z622,'oddspedia-matches'!$A:$AD,AH$2,0)</f>
        <v>#N/A</v>
      </c>
      <c r="AI622" t="e">
        <f>VLOOKUP($Z622,'oddspedia-matches'!$A:$AD,AI$2,0)</f>
        <v>#N/A</v>
      </c>
      <c r="AJ622" t="e">
        <f>VLOOKUP($Z622,'oddspedia-matches'!$A:$AD,AJ$2,0)</f>
        <v>#N/A</v>
      </c>
      <c r="AK622" t="e">
        <f>VLOOKUP($Z622,'oddspedia-matches'!$A:$AD,AK$2,0)</f>
        <v>#N/A</v>
      </c>
      <c r="AL622" t="e">
        <f>VLOOKUP($Z622,'oddspedia-matches'!$A:$AD,AL$2,0)</f>
        <v>#N/A</v>
      </c>
      <c r="AM622" t="e">
        <f>VLOOKUP($Z622,'oddspedia-matches'!$A:$AD,AM$2,0)</f>
        <v>#N/A</v>
      </c>
      <c r="AN622" t="e">
        <f>VLOOKUP($Z622,'oddspedia-matches'!$A:$AD,AN$2,0)</f>
        <v>#N/A</v>
      </c>
      <c r="AO622" t="e">
        <f>VLOOKUP($Z622,'oddspedia-matches'!$A:$AD,AO$2,0)</f>
        <v>#N/A</v>
      </c>
      <c r="AP622" t="e">
        <f>VLOOKUP($Z622,'oddspedia-matches'!$A:$AD,AP$2,0)</f>
        <v>#N/A</v>
      </c>
      <c r="AQ622" t="e">
        <f>VLOOKUP($Z622,'oddspedia-matches'!$A:$AD,AQ$2,0)</f>
        <v>#N/A</v>
      </c>
    </row>
    <row r="623" spans="2:43" x14ac:dyDescent="0.25">
      <c r="B623" t="s">
        <v>477</v>
      </c>
      <c r="C623" t="s">
        <v>4231</v>
      </c>
      <c r="D623" s="25">
        <v>0.65625</v>
      </c>
      <c r="E623" t="s">
        <v>150</v>
      </c>
      <c r="F623" t="s">
        <v>151</v>
      </c>
      <c r="H623">
        <v>53.2</v>
      </c>
      <c r="I623">
        <v>26</v>
      </c>
      <c r="J623">
        <v>20.8</v>
      </c>
      <c r="K623">
        <v>79.2</v>
      </c>
      <c r="L623">
        <v>46.8</v>
      </c>
      <c r="M623">
        <v>74</v>
      </c>
      <c r="N623">
        <v>35.5</v>
      </c>
      <c r="O623">
        <v>44.1</v>
      </c>
      <c r="P623">
        <v>20.399999999999999</v>
      </c>
      <c r="Q623">
        <v>67.7</v>
      </c>
      <c r="R623">
        <v>78.2</v>
      </c>
      <c r="S623">
        <v>53.3</v>
      </c>
      <c r="T623">
        <v>46.7</v>
      </c>
      <c r="U623">
        <v>53.5</v>
      </c>
      <c r="V623">
        <v>54.8</v>
      </c>
      <c r="W623">
        <v>45.2</v>
      </c>
      <c r="X623" t="str">
        <f>VLOOKUP(E623,'Transform table'!A:B,2,0)</f>
        <v>Bray Wanderers</v>
      </c>
      <c r="Y623" t="str">
        <f>VLOOKUP(F623,'Transform table'!A:B,2,0)</f>
        <v>Kerry FC</v>
      </c>
      <c r="Z623" t="str">
        <f t="shared" si="9"/>
        <v>31/07/2026Bray WanderersKerry FC</v>
      </c>
      <c r="AA623" t="e">
        <f>VLOOKUP($Z623,'oddspedia-matches'!$A:$AD,AA$2,0)</f>
        <v>#N/A</v>
      </c>
      <c r="AB623" t="e">
        <f>VLOOKUP($Z623,'oddspedia-matches'!$A:$AD,AB$2,0)</f>
        <v>#N/A</v>
      </c>
      <c r="AC623" t="e">
        <f>VLOOKUP($Z623,'oddspedia-matches'!$A:$AD,AC$2,0)</f>
        <v>#N/A</v>
      </c>
      <c r="AD623" t="e">
        <f>VLOOKUP($Z623,'oddspedia-matches'!$A:$AD,AD$2,0)</f>
        <v>#N/A</v>
      </c>
      <c r="AE623" t="e">
        <f>VLOOKUP($Z623,'oddspedia-matches'!$A:$AD,AE$2,0)</f>
        <v>#N/A</v>
      </c>
      <c r="AF623" t="e">
        <f>VLOOKUP($Z623,'oddspedia-matches'!$A:$AD,AF$2,0)</f>
        <v>#N/A</v>
      </c>
      <c r="AG623" t="e">
        <f>VLOOKUP($Z623,'oddspedia-matches'!$A:$AD,AG$2,0)</f>
        <v>#N/A</v>
      </c>
      <c r="AH623" t="e">
        <f>VLOOKUP($Z623,'oddspedia-matches'!$A:$AD,AH$2,0)</f>
        <v>#N/A</v>
      </c>
      <c r="AI623" t="e">
        <f>VLOOKUP($Z623,'oddspedia-matches'!$A:$AD,AI$2,0)</f>
        <v>#N/A</v>
      </c>
      <c r="AJ623" t="e">
        <f>VLOOKUP($Z623,'oddspedia-matches'!$A:$AD,AJ$2,0)</f>
        <v>#N/A</v>
      </c>
      <c r="AK623" t="e">
        <f>VLOOKUP($Z623,'oddspedia-matches'!$A:$AD,AK$2,0)</f>
        <v>#N/A</v>
      </c>
      <c r="AL623" t="e">
        <f>VLOOKUP($Z623,'oddspedia-matches'!$A:$AD,AL$2,0)</f>
        <v>#N/A</v>
      </c>
      <c r="AM623" t="e">
        <f>VLOOKUP($Z623,'oddspedia-matches'!$A:$AD,AM$2,0)</f>
        <v>#N/A</v>
      </c>
      <c r="AN623" t="e">
        <f>VLOOKUP($Z623,'oddspedia-matches'!$A:$AD,AN$2,0)</f>
        <v>#N/A</v>
      </c>
      <c r="AO623" t="e">
        <f>VLOOKUP($Z623,'oddspedia-matches'!$A:$AD,AO$2,0)</f>
        <v>#N/A</v>
      </c>
      <c r="AP623" t="e">
        <f>VLOOKUP($Z623,'oddspedia-matches'!$A:$AD,AP$2,0)</f>
        <v>#N/A</v>
      </c>
      <c r="AQ623" t="e">
        <f>VLOOKUP($Z623,'oddspedia-matches'!$A:$AD,AQ$2,0)</f>
        <v>#N/A</v>
      </c>
    </row>
    <row r="624" spans="2:43" x14ac:dyDescent="0.25">
      <c r="B624" t="s">
        <v>477</v>
      </c>
      <c r="C624" t="s">
        <v>4231</v>
      </c>
      <c r="D624" s="25">
        <v>0.65625</v>
      </c>
      <c r="E624" t="s">
        <v>149</v>
      </c>
      <c r="F624" t="s">
        <v>679</v>
      </c>
      <c r="H624">
        <v>41.5</v>
      </c>
      <c r="I624">
        <v>29.3</v>
      </c>
      <c r="J624">
        <v>29.2</v>
      </c>
      <c r="K624">
        <v>70.8</v>
      </c>
      <c r="L624">
        <v>58.5</v>
      </c>
      <c r="M624">
        <v>70.7</v>
      </c>
      <c r="N624">
        <v>25.4</v>
      </c>
      <c r="O624">
        <v>47.4</v>
      </c>
      <c r="P624">
        <v>27.2</v>
      </c>
      <c r="Q624">
        <v>63.9</v>
      </c>
      <c r="R624">
        <v>72.900000000000006</v>
      </c>
      <c r="S624">
        <v>46.1</v>
      </c>
      <c r="T624">
        <v>53.9</v>
      </c>
      <c r="U624">
        <v>59.5</v>
      </c>
      <c r="V624">
        <v>52.2</v>
      </c>
      <c r="W624">
        <v>47.8</v>
      </c>
      <c r="X624" t="str">
        <f>VLOOKUP(E624,'Transform table'!A:B,2,0)</f>
        <v>Cobh Ramblers</v>
      </c>
      <c r="Y624" t="str">
        <f>VLOOKUP(F624,'Transform table'!A:B,2,0)</f>
        <v>Wexford Youths</v>
      </c>
      <c r="Z624" t="str">
        <f t="shared" ref="Z624:Z649" si="10">C624&amp;X624&amp;Y624</f>
        <v>31/07/2026Cobh RamblersWexford Youths</v>
      </c>
      <c r="AA624" t="e">
        <f>VLOOKUP($Z624,'oddspedia-matches'!$A:$AD,AA$2,0)</f>
        <v>#N/A</v>
      </c>
      <c r="AB624" t="e">
        <f>VLOOKUP($Z624,'oddspedia-matches'!$A:$AD,AB$2,0)</f>
        <v>#N/A</v>
      </c>
      <c r="AC624" t="e">
        <f>VLOOKUP($Z624,'oddspedia-matches'!$A:$AD,AC$2,0)</f>
        <v>#N/A</v>
      </c>
      <c r="AD624" t="e">
        <f>VLOOKUP($Z624,'oddspedia-matches'!$A:$AD,AD$2,0)</f>
        <v>#N/A</v>
      </c>
      <c r="AE624" t="e">
        <f>VLOOKUP($Z624,'oddspedia-matches'!$A:$AD,AE$2,0)</f>
        <v>#N/A</v>
      </c>
      <c r="AF624" t="e">
        <f>VLOOKUP($Z624,'oddspedia-matches'!$A:$AD,AF$2,0)</f>
        <v>#N/A</v>
      </c>
      <c r="AG624" t="e">
        <f>VLOOKUP($Z624,'oddspedia-matches'!$A:$AD,AG$2,0)</f>
        <v>#N/A</v>
      </c>
      <c r="AH624" t="e">
        <f>VLOOKUP($Z624,'oddspedia-matches'!$A:$AD,AH$2,0)</f>
        <v>#N/A</v>
      </c>
      <c r="AI624" t="e">
        <f>VLOOKUP($Z624,'oddspedia-matches'!$A:$AD,AI$2,0)</f>
        <v>#N/A</v>
      </c>
      <c r="AJ624" t="e">
        <f>VLOOKUP($Z624,'oddspedia-matches'!$A:$AD,AJ$2,0)</f>
        <v>#N/A</v>
      </c>
      <c r="AK624" t="e">
        <f>VLOOKUP($Z624,'oddspedia-matches'!$A:$AD,AK$2,0)</f>
        <v>#N/A</v>
      </c>
      <c r="AL624" t="e">
        <f>VLOOKUP($Z624,'oddspedia-matches'!$A:$AD,AL$2,0)</f>
        <v>#N/A</v>
      </c>
      <c r="AM624" t="e">
        <f>VLOOKUP($Z624,'oddspedia-matches'!$A:$AD,AM$2,0)</f>
        <v>#N/A</v>
      </c>
      <c r="AN624" t="e">
        <f>VLOOKUP($Z624,'oddspedia-matches'!$A:$AD,AN$2,0)</f>
        <v>#N/A</v>
      </c>
      <c r="AO624" t="e">
        <f>VLOOKUP($Z624,'oddspedia-matches'!$A:$AD,AO$2,0)</f>
        <v>#N/A</v>
      </c>
      <c r="AP624" t="e">
        <f>VLOOKUP($Z624,'oddspedia-matches'!$A:$AD,AP$2,0)</f>
        <v>#N/A</v>
      </c>
      <c r="AQ624" t="e">
        <f>VLOOKUP($Z624,'oddspedia-matches'!$A:$AD,AQ$2,0)</f>
        <v>#N/A</v>
      </c>
    </row>
    <row r="625" spans="2:43" x14ac:dyDescent="0.25">
      <c r="B625" t="s">
        <v>477</v>
      </c>
      <c r="C625" t="s">
        <v>4231</v>
      </c>
      <c r="D625" s="25">
        <v>0.65625</v>
      </c>
      <c r="E625" t="s">
        <v>152</v>
      </c>
      <c r="F625" t="s">
        <v>156</v>
      </c>
      <c r="H625">
        <v>22.2</v>
      </c>
      <c r="I625">
        <v>29</v>
      </c>
      <c r="J625">
        <v>48.8</v>
      </c>
      <c r="K625">
        <v>51.2</v>
      </c>
      <c r="L625">
        <v>77.8</v>
      </c>
      <c r="M625">
        <v>71</v>
      </c>
      <c r="N625">
        <v>21.3</v>
      </c>
      <c r="O625">
        <v>47.5</v>
      </c>
      <c r="P625">
        <v>31.1</v>
      </c>
      <c r="Q625">
        <v>63.4</v>
      </c>
      <c r="R625">
        <v>73.7</v>
      </c>
      <c r="S625">
        <v>47.2</v>
      </c>
      <c r="T625">
        <v>52.8</v>
      </c>
      <c r="U625">
        <v>59.1</v>
      </c>
      <c r="V625">
        <v>51</v>
      </c>
      <c r="W625">
        <v>49</v>
      </c>
      <c r="X625" t="str">
        <f>VLOOKUP(E625,'Transform table'!A:B,2,0)</f>
        <v>Finn Harps</v>
      </c>
      <c r="Y625" t="str">
        <f>VLOOKUP(F625,'Transform table'!A:B,2,0)</f>
        <v>Cork City</v>
      </c>
      <c r="Z625" t="str">
        <f t="shared" si="10"/>
        <v>31/07/2026Finn HarpsCork City</v>
      </c>
      <c r="AA625" t="e">
        <f>VLOOKUP($Z625,'oddspedia-matches'!$A:$AD,AA$2,0)</f>
        <v>#N/A</v>
      </c>
      <c r="AB625" t="e">
        <f>VLOOKUP($Z625,'oddspedia-matches'!$A:$AD,AB$2,0)</f>
        <v>#N/A</v>
      </c>
      <c r="AC625" t="e">
        <f>VLOOKUP($Z625,'oddspedia-matches'!$A:$AD,AC$2,0)</f>
        <v>#N/A</v>
      </c>
      <c r="AD625" t="e">
        <f>VLOOKUP($Z625,'oddspedia-matches'!$A:$AD,AD$2,0)</f>
        <v>#N/A</v>
      </c>
      <c r="AE625" t="e">
        <f>VLOOKUP($Z625,'oddspedia-matches'!$A:$AD,AE$2,0)</f>
        <v>#N/A</v>
      </c>
      <c r="AF625" t="e">
        <f>VLOOKUP($Z625,'oddspedia-matches'!$A:$AD,AF$2,0)</f>
        <v>#N/A</v>
      </c>
      <c r="AG625" t="e">
        <f>VLOOKUP($Z625,'oddspedia-matches'!$A:$AD,AG$2,0)</f>
        <v>#N/A</v>
      </c>
      <c r="AH625" t="e">
        <f>VLOOKUP($Z625,'oddspedia-matches'!$A:$AD,AH$2,0)</f>
        <v>#N/A</v>
      </c>
      <c r="AI625" t="e">
        <f>VLOOKUP($Z625,'oddspedia-matches'!$A:$AD,AI$2,0)</f>
        <v>#N/A</v>
      </c>
      <c r="AJ625" t="e">
        <f>VLOOKUP($Z625,'oddspedia-matches'!$A:$AD,AJ$2,0)</f>
        <v>#N/A</v>
      </c>
      <c r="AK625" t="e">
        <f>VLOOKUP($Z625,'oddspedia-matches'!$A:$AD,AK$2,0)</f>
        <v>#N/A</v>
      </c>
      <c r="AL625" t="e">
        <f>VLOOKUP($Z625,'oddspedia-matches'!$A:$AD,AL$2,0)</f>
        <v>#N/A</v>
      </c>
      <c r="AM625" t="e">
        <f>VLOOKUP($Z625,'oddspedia-matches'!$A:$AD,AM$2,0)</f>
        <v>#N/A</v>
      </c>
      <c r="AN625" t="e">
        <f>VLOOKUP($Z625,'oddspedia-matches'!$A:$AD,AN$2,0)</f>
        <v>#N/A</v>
      </c>
      <c r="AO625" t="e">
        <f>VLOOKUP($Z625,'oddspedia-matches'!$A:$AD,AO$2,0)</f>
        <v>#N/A</v>
      </c>
      <c r="AP625" t="e">
        <f>VLOOKUP($Z625,'oddspedia-matches'!$A:$AD,AP$2,0)</f>
        <v>#N/A</v>
      </c>
      <c r="AQ625" t="e">
        <f>VLOOKUP($Z625,'oddspedia-matches'!$A:$AD,AQ$2,0)</f>
        <v>#N/A</v>
      </c>
    </row>
    <row r="626" spans="2:43" x14ac:dyDescent="0.25">
      <c r="B626" t="s">
        <v>477</v>
      </c>
      <c r="C626" t="s">
        <v>4231</v>
      </c>
      <c r="D626" s="25">
        <v>0.65625</v>
      </c>
      <c r="E626" t="s">
        <v>153</v>
      </c>
      <c r="F626" t="s">
        <v>678</v>
      </c>
      <c r="H626">
        <v>38.5</v>
      </c>
      <c r="I626">
        <v>30.1</v>
      </c>
      <c r="J626">
        <v>31.4</v>
      </c>
      <c r="K626">
        <v>68.599999999999994</v>
      </c>
      <c r="L626">
        <v>61.5</v>
      </c>
      <c r="M626">
        <v>69.900000000000006</v>
      </c>
      <c r="N626">
        <v>27.2</v>
      </c>
      <c r="O626">
        <v>51.2</v>
      </c>
      <c r="P626">
        <v>21.6</v>
      </c>
      <c r="Q626">
        <v>58</v>
      </c>
      <c r="R626">
        <v>71.099999999999994</v>
      </c>
      <c r="S626">
        <v>43.9</v>
      </c>
      <c r="T626">
        <v>56.1</v>
      </c>
      <c r="U626">
        <v>61.5</v>
      </c>
      <c r="V626">
        <v>50.7</v>
      </c>
      <c r="W626">
        <v>49.3</v>
      </c>
      <c r="X626" t="str">
        <f>VLOOKUP(E626,'Transform table'!A:B,2,0)</f>
        <v>Treaty United</v>
      </c>
      <c r="Y626" t="str">
        <f>VLOOKUP(F626,'Transform table'!A:B,2,0)</f>
        <v>Longford Town</v>
      </c>
      <c r="Z626" t="str">
        <f t="shared" si="10"/>
        <v>31/07/2026Treaty UnitedLongford Town</v>
      </c>
      <c r="AA626" t="e">
        <f>VLOOKUP($Z626,'oddspedia-matches'!$A:$AD,AA$2,0)</f>
        <v>#N/A</v>
      </c>
      <c r="AB626" t="e">
        <f>VLOOKUP($Z626,'oddspedia-matches'!$A:$AD,AB$2,0)</f>
        <v>#N/A</v>
      </c>
      <c r="AC626" t="e">
        <f>VLOOKUP($Z626,'oddspedia-matches'!$A:$AD,AC$2,0)</f>
        <v>#N/A</v>
      </c>
      <c r="AD626" t="e">
        <f>VLOOKUP($Z626,'oddspedia-matches'!$A:$AD,AD$2,0)</f>
        <v>#N/A</v>
      </c>
      <c r="AE626" t="e">
        <f>VLOOKUP($Z626,'oddspedia-matches'!$A:$AD,AE$2,0)</f>
        <v>#N/A</v>
      </c>
      <c r="AF626" t="e">
        <f>VLOOKUP($Z626,'oddspedia-matches'!$A:$AD,AF$2,0)</f>
        <v>#N/A</v>
      </c>
      <c r="AG626" t="e">
        <f>VLOOKUP($Z626,'oddspedia-matches'!$A:$AD,AG$2,0)</f>
        <v>#N/A</v>
      </c>
      <c r="AH626" t="e">
        <f>VLOOKUP($Z626,'oddspedia-matches'!$A:$AD,AH$2,0)</f>
        <v>#N/A</v>
      </c>
      <c r="AI626" t="e">
        <f>VLOOKUP($Z626,'oddspedia-matches'!$A:$AD,AI$2,0)</f>
        <v>#N/A</v>
      </c>
      <c r="AJ626" t="e">
        <f>VLOOKUP($Z626,'oddspedia-matches'!$A:$AD,AJ$2,0)</f>
        <v>#N/A</v>
      </c>
      <c r="AK626" t="e">
        <f>VLOOKUP($Z626,'oddspedia-matches'!$A:$AD,AK$2,0)</f>
        <v>#N/A</v>
      </c>
      <c r="AL626" t="e">
        <f>VLOOKUP($Z626,'oddspedia-matches'!$A:$AD,AL$2,0)</f>
        <v>#N/A</v>
      </c>
      <c r="AM626" t="e">
        <f>VLOOKUP($Z626,'oddspedia-matches'!$A:$AD,AM$2,0)</f>
        <v>#N/A</v>
      </c>
      <c r="AN626" t="e">
        <f>VLOOKUP($Z626,'oddspedia-matches'!$A:$AD,AN$2,0)</f>
        <v>#N/A</v>
      </c>
      <c r="AO626" t="e">
        <f>VLOOKUP($Z626,'oddspedia-matches'!$A:$AD,AO$2,0)</f>
        <v>#N/A</v>
      </c>
      <c r="AP626" t="e">
        <f>VLOOKUP($Z626,'oddspedia-matches'!$A:$AD,AP$2,0)</f>
        <v>#N/A</v>
      </c>
      <c r="AQ626" t="e">
        <f>VLOOKUP($Z626,'oddspedia-matches'!$A:$AD,AQ$2,0)</f>
        <v>#N/A</v>
      </c>
    </row>
    <row r="627" spans="2:43" x14ac:dyDescent="0.25">
      <c r="B627" t="s">
        <v>457</v>
      </c>
      <c r="C627" t="s">
        <v>4231</v>
      </c>
      <c r="D627" s="25">
        <v>0.66666666666666663</v>
      </c>
      <c r="E627" t="s">
        <v>1267</v>
      </c>
      <c r="F627" t="s">
        <v>743</v>
      </c>
      <c r="H627">
        <v>45.2</v>
      </c>
      <c r="I627">
        <v>25.3</v>
      </c>
      <c r="J627">
        <v>29.4</v>
      </c>
      <c r="K627">
        <v>70.599999999999994</v>
      </c>
      <c r="L627">
        <v>54.8</v>
      </c>
      <c r="M627">
        <v>74.7</v>
      </c>
      <c r="N627">
        <v>43.6</v>
      </c>
      <c r="O627">
        <v>36.4</v>
      </c>
      <c r="P627">
        <v>20</v>
      </c>
      <c r="Q627">
        <v>78.599999999999994</v>
      </c>
      <c r="R627">
        <v>88.1</v>
      </c>
      <c r="S627">
        <v>69.400000000000006</v>
      </c>
      <c r="T627">
        <v>30.6</v>
      </c>
      <c r="U627">
        <v>36.200000000000003</v>
      </c>
      <c r="V627">
        <v>70</v>
      </c>
      <c r="W627">
        <v>30</v>
      </c>
      <c r="X627" t="str">
        <f>VLOOKUP(E627,'Transform table'!A:B,2,0)</f>
        <v>Universidad De Vinto</v>
      </c>
      <c r="Y627" t="str">
        <f>VLOOKUP(F627,'Transform table'!A:B,2,0)</f>
        <v>Guabira</v>
      </c>
      <c r="Z627" t="str">
        <f t="shared" si="10"/>
        <v>31/07/2026Universidad De VintoGuabira</v>
      </c>
      <c r="AA627" t="e">
        <f>VLOOKUP($Z627,'oddspedia-matches'!$A:$AD,AA$2,0)</f>
        <v>#N/A</v>
      </c>
      <c r="AB627" t="e">
        <f>VLOOKUP($Z627,'oddspedia-matches'!$A:$AD,AB$2,0)</f>
        <v>#N/A</v>
      </c>
      <c r="AC627" t="e">
        <f>VLOOKUP($Z627,'oddspedia-matches'!$A:$AD,AC$2,0)</f>
        <v>#N/A</v>
      </c>
      <c r="AD627" t="e">
        <f>VLOOKUP($Z627,'oddspedia-matches'!$A:$AD,AD$2,0)</f>
        <v>#N/A</v>
      </c>
      <c r="AE627" t="e">
        <f>VLOOKUP($Z627,'oddspedia-matches'!$A:$AD,AE$2,0)</f>
        <v>#N/A</v>
      </c>
      <c r="AF627" t="e">
        <f>VLOOKUP($Z627,'oddspedia-matches'!$A:$AD,AF$2,0)</f>
        <v>#N/A</v>
      </c>
      <c r="AG627" t="e">
        <f>VLOOKUP($Z627,'oddspedia-matches'!$A:$AD,AG$2,0)</f>
        <v>#N/A</v>
      </c>
      <c r="AH627" t="e">
        <f>VLOOKUP($Z627,'oddspedia-matches'!$A:$AD,AH$2,0)</f>
        <v>#N/A</v>
      </c>
      <c r="AI627" t="e">
        <f>VLOOKUP($Z627,'oddspedia-matches'!$A:$AD,AI$2,0)</f>
        <v>#N/A</v>
      </c>
      <c r="AJ627" t="e">
        <f>VLOOKUP($Z627,'oddspedia-matches'!$A:$AD,AJ$2,0)</f>
        <v>#N/A</v>
      </c>
      <c r="AK627" t="e">
        <f>VLOOKUP($Z627,'oddspedia-matches'!$A:$AD,AK$2,0)</f>
        <v>#N/A</v>
      </c>
      <c r="AL627" t="e">
        <f>VLOOKUP($Z627,'oddspedia-matches'!$A:$AD,AL$2,0)</f>
        <v>#N/A</v>
      </c>
      <c r="AM627" t="e">
        <f>VLOOKUP($Z627,'oddspedia-matches'!$A:$AD,AM$2,0)</f>
        <v>#N/A</v>
      </c>
      <c r="AN627" t="e">
        <f>VLOOKUP($Z627,'oddspedia-matches'!$A:$AD,AN$2,0)</f>
        <v>#N/A</v>
      </c>
      <c r="AO627" t="e">
        <f>VLOOKUP($Z627,'oddspedia-matches'!$A:$AD,AO$2,0)</f>
        <v>#N/A</v>
      </c>
      <c r="AP627" t="e">
        <f>VLOOKUP($Z627,'oddspedia-matches'!$A:$AD,AP$2,0)</f>
        <v>#N/A</v>
      </c>
      <c r="AQ627" t="e">
        <f>VLOOKUP($Z627,'oddspedia-matches'!$A:$AD,AQ$2,0)</f>
        <v>#N/A</v>
      </c>
    </row>
    <row r="628" spans="2:43" x14ac:dyDescent="0.25">
      <c r="B628" t="s">
        <v>465</v>
      </c>
      <c r="C628" t="s">
        <v>4231</v>
      </c>
      <c r="D628" s="25">
        <v>0.66666666666666663</v>
      </c>
      <c r="E628" t="s">
        <v>31</v>
      </c>
      <c r="F628" t="s">
        <v>33</v>
      </c>
      <c r="H628">
        <v>59</v>
      </c>
      <c r="I628">
        <v>24.2</v>
      </c>
      <c r="J628">
        <v>16.8</v>
      </c>
      <c r="K628">
        <v>83.2</v>
      </c>
      <c r="L628">
        <v>41</v>
      </c>
      <c r="M628">
        <v>75.8</v>
      </c>
      <c r="N628">
        <v>47.3</v>
      </c>
      <c r="O628">
        <v>38.6</v>
      </c>
      <c r="P628">
        <v>14.2</v>
      </c>
      <c r="Q628">
        <v>72.8</v>
      </c>
      <c r="R628">
        <v>80.400000000000006</v>
      </c>
      <c r="S628">
        <v>56.7</v>
      </c>
      <c r="T628">
        <v>43.3</v>
      </c>
      <c r="U628">
        <v>50.9</v>
      </c>
      <c r="V628">
        <v>54.9</v>
      </c>
      <c r="W628">
        <v>45.1</v>
      </c>
      <c r="X628" t="str">
        <f>VLOOKUP(E628,'Transform table'!A:B,2,0)</f>
        <v>Bodo/Glimt</v>
      </c>
      <c r="Y628" t="e">
        <f>VLOOKUP(F628,'Transform table'!A:B,2,0)</f>
        <v>#N/A</v>
      </c>
      <c r="Z628" t="e">
        <f t="shared" si="10"/>
        <v>#N/A</v>
      </c>
      <c r="AA628" t="e">
        <f>VLOOKUP($Z628,'oddspedia-matches'!$A:$AD,AA$2,0)</f>
        <v>#N/A</v>
      </c>
      <c r="AB628" t="e">
        <f>VLOOKUP($Z628,'oddspedia-matches'!$A:$AD,AB$2,0)</f>
        <v>#N/A</v>
      </c>
      <c r="AC628" t="e">
        <f>VLOOKUP($Z628,'oddspedia-matches'!$A:$AD,AC$2,0)</f>
        <v>#N/A</v>
      </c>
      <c r="AD628" t="e">
        <f>VLOOKUP($Z628,'oddspedia-matches'!$A:$AD,AD$2,0)</f>
        <v>#N/A</v>
      </c>
      <c r="AE628" t="e">
        <f>VLOOKUP($Z628,'oddspedia-matches'!$A:$AD,AE$2,0)</f>
        <v>#N/A</v>
      </c>
      <c r="AF628" t="e">
        <f>VLOOKUP($Z628,'oddspedia-matches'!$A:$AD,AF$2,0)</f>
        <v>#N/A</v>
      </c>
      <c r="AG628" t="e">
        <f>VLOOKUP($Z628,'oddspedia-matches'!$A:$AD,AG$2,0)</f>
        <v>#N/A</v>
      </c>
      <c r="AH628" t="e">
        <f>VLOOKUP($Z628,'oddspedia-matches'!$A:$AD,AH$2,0)</f>
        <v>#N/A</v>
      </c>
      <c r="AI628" t="e">
        <f>VLOOKUP($Z628,'oddspedia-matches'!$A:$AD,AI$2,0)</f>
        <v>#N/A</v>
      </c>
      <c r="AJ628" t="e">
        <f>VLOOKUP($Z628,'oddspedia-matches'!$A:$AD,AJ$2,0)</f>
        <v>#N/A</v>
      </c>
      <c r="AK628" t="e">
        <f>VLOOKUP($Z628,'oddspedia-matches'!$A:$AD,AK$2,0)</f>
        <v>#N/A</v>
      </c>
      <c r="AL628" t="e">
        <f>VLOOKUP($Z628,'oddspedia-matches'!$A:$AD,AL$2,0)</f>
        <v>#N/A</v>
      </c>
      <c r="AM628" t="e">
        <f>VLOOKUP($Z628,'oddspedia-matches'!$A:$AD,AM$2,0)</f>
        <v>#N/A</v>
      </c>
      <c r="AN628" t="e">
        <f>VLOOKUP($Z628,'oddspedia-matches'!$A:$AD,AN$2,0)</f>
        <v>#N/A</v>
      </c>
      <c r="AO628" t="e">
        <f>VLOOKUP($Z628,'oddspedia-matches'!$A:$AD,AO$2,0)</f>
        <v>#N/A</v>
      </c>
      <c r="AP628" t="e">
        <f>VLOOKUP($Z628,'oddspedia-matches'!$A:$AD,AP$2,0)</f>
        <v>#N/A</v>
      </c>
      <c r="AQ628" t="e">
        <f>VLOOKUP($Z628,'oddspedia-matches'!$A:$AD,AQ$2,0)</f>
        <v>#N/A</v>
      </c>
    </row>
    <row r="629" spans="2:43" x14ac:dyDescent="0.25">
      <c r="B629" t="s">
        <v>483</v>
      </c>
      <c r="C629" t="s">
        <v>4231</v>
      </c>
      <c r="D629" s="25">
        <v>0.70833333333333337</v>
      </c>
      <c r="E629" t="s">
        <v>781</v>
      </c>
      <c r="F629" t="s">
        <v>1180</v>
      </c>
      <c r="H629">
        <v>27.7</v>
      </c>
      <c r="I629">
        <v>32.700000000000003</v>
      </c>
      <c r="J629">
        <v>39.6</v>
      </c>
      <c r="K629">
        <v>60.4</v>
      </c>
      <c r="L629">
        <v>72.3</v>
      </c>
      <c r="M629">
        <v>67.3</v>
      </c>
      <c r="N629">
        <v>22.2</v>
      </c>
      <c r="O629">
        <v>48</v>
      </c>
      <c r="P629">
        <v>29.8</v>
      </c>
      <c r="Q629">
        <v>62.8</v>
      </c>
      <c r="R629">
        <v>63.8</v>
      </c>
      <c r="S629">
        <v>35.5</v>
      </c>
      <c r="T629">
        <v>64.5</v>
      </c>
      <c r="U629">
        <v>69.400000000000006</v>
      </c>
      <c r="V629">
        <v>43.5</v>
      </c>
      <c r="W629">
        <v>56.5</v>
      </c>
      <c r="X629" t="str">
        <f>VLOOKUP(E629,'Transform table'!A:B,2,0)</f>
        <v>Real Santander</v>
      </c>
      <c r="Y629" t="str">
        <f>VLOOKUP(F629,'Transform table'!A:B,2,0)</f>
        <v>Patriotas FC</v>
      </c>
      <c r="Z629" t="str">
        <f t="shared" si="10"/>
        <v>31/07/2026Real SantanderPatriotas FC</v>
      </c>
      <c r="AA629" t="e">
        <f>VLOOKUP($Z629,'oddspedia-matches'!$A:$AD,AA$2,0)</f>
        <v>#N/A</v>
      </c>
      <c r="AB629" t="e">
        <f>VLOOKUP($Z629,'oddspedia-matches'!$A:$AD,AB$2,0)</f>
        <v>#N/A</v>
      </c>
      <c r="AC629" t="e">
        <f>VLOOKUP($Z629,'oddspedia-matches'!$A:$AD,AC$2,0)</f>
        <v>#N/A</v>
      </c>
      <c r="AD629" t="e">
        <f>VLOOKUP($Z629,'oddspedia-matches'!$A:$AD,AD$2,0)</f>
        <v>#N/A</v>
      </c>
      <c r="AE629" t="e">
        <f>VLOOKUP($Z629,'oddspedia-matches'!$A:$AD,AE$2,0)</f>
        <v>#N/A</v>
      </c>
      <c r="AF629" t="e">
        <f>VLOOKUP($Z629,'oddspedia-matches'!$A:$AD,AF$2,0)</f>
        <v>#N/A</v>
      </c>
      <c r="AG629" t="e">
        <f>VLOOKUP($Z629,'oddspedia-matches'!$A:$AD,AG$2,0)</f>
        <v>#N/A</v>
      </c>
      <c r="AH629" t="e">
        <f>VLOOKUP($Z629,'oddspedia-matches'!$A:$AD,AH$2,0)</f>
        <v>#N/A</v>
      </c>
      <c r="AI629" t="e">
        <f>VLOOKUP($Z629,'oddspedia-matches'!$A:$AD,AI$2,0)</f>
        <v>#N/A</v>
      </c>
      <c r="AJ629" t="e">
        <f>VLOOKUP($Z629,'oddspedia-matches'!$A:$AD,AJ$2,0)</f>
        <v>#N/A</v>
      </c>
      <c r="AK629" t="e">
        <f>VLOOKUP($Z629,'oddspedia-matches'!$A:$AD,AK$2,0)</f>
        <v>#N/A</v>
      </c>
      <c r="AL629" t="e">
        <f>VLOOKUP($Z629,'oddspedia-matches'!$A:$AD,AL$2,0)</f>
        <v>#N/A</v>
      </c>
      <c r="AM629" t="e">
        <f>VLOOKUP($Z629,'oddspedia-matches'!$A:$AD,AM$2,0)</f>
        <v>#N/A</v>
      </c>
      <c r="AN629" t="e">
        <f>VLOOKUP($Z629,'oddspedia-matches'!$A:$AD,AN$2,0)</f>
        <v>#N/A</v>
      </c>
      <c r="AO629" t="e">
        <f>VLOOKUP($Z629,'oddspedia-matches'!$A:$AD,AO$2,0)</f>
        <v>#N/A</v>
      </c>
      <c r="AP629" t="e">
        <f>VLOOKUP($Z629,'oddspedia-matches'!$A:$AD,AP$2,0)</f>
        <v>#N/A</v>
      </c>
      <c r="AQ629" t="e">
        <f>VLOOKUP($Z629,'oddspedia-matches'!$A:$AD,AQ$2,0)</f>
        <v>#N/A</v>
      </c>
    </row>
    <row r="630" spans="2:43" x14ac:dyDescent="0.25">
      <c r="B630" t="s">
        <v>482</v>
      </c>
      <c r="C630" t="s">
        <v>4231</v>
      </c>
      <c r="D630" s="25">
        <v>0.70833333333333337</v>
      </c>
      <c r="E630" t="s">
        <v>172</v>
      </c>
      <c r="F630" t="s">
        <v>1175</v>
      </c>
      <c r="H630">
        <v>45.4</v>
      </c>
      <c r="I630">
        <v>28.6</v>
      </c>
      <c r="J630">
        <v>26</v>
      </c>
      <c r="K630">
        <v>74</v>
      </c>
      <c r="L630">
        <v>54.6</v>
      </c>
      <c r="M630">
        <v>71.400000000000006</v>
      </c>
      <c r="N630">
        <v>43.2</v>
      </c>
      <c r="O630">
        <v>42</v>
      </c>
      <c r="P630">
        <v>14.8</v>
      </c>
      <c r="Q630">
        <v>68.599999999999994</v>
      </c>
      <c r="R630">
        <v>73.400000000000006</v>
      </c>
      <c r="S630">
        <v>46.8</v>
      </c>
      <c r="T630">
        <v>53.2</v>
      </c>
      <c r="U630">
        <v>59.1</v>
      </c>
      <c r="V630">
        <v>51.9</v>
      </c>
      <c r="W630">
        <v>48.1</v>
      </c>
      <c r="X630" t="str">
        <f>VLOOKUP(E630,'Transform table'!A:B,2,0)</f>
        <v>CSD Santa Rosa</v>
      </c>
      <c r="Y630" t="str">
        <f>VLOOKUP(F630,'Transform table'!A:B,2,0)</f>
        <v>Comerciantes Unidos</v>
      </c>
      <c r="Z630" t="str">
        <f t="shared" si="10"/>
        <v>31/07/2026CSD Santa RosaComerciantes Unidos</v>
      </c>
      <c r="AA630" t="e">
        <f>VLOOKUP($Z630,'oddspedia-matches'!$A:$AD,AA$2,0)</f>
        <v>#N/A</v>
      </c>
      <c r="AB630" t="e">
        <f>VLOOKUP($Z630,'oddspedia-matches'!$A:$AD,AB$2,0)</f>
        <v>#N/A</v>
      </c>
      <c r="AC630" t="e">
        <f>VLOOKUP($Z630,'oddspedia-matches'!$A:$AD,AC$2,0)</f>
        <v>#N/A</v>
      </c>
      <c r="AD630" t="e">
        <f>VLOOKUP($Z630,'oddspedia-matches'!$A:$AD,AD$2,0)</f>
        <v>#N/A</v>
      </c>
      <c r="AE630" t="e">
        <f>VLOOKUP($Z630,'oddspedia-matches'!$A:$AD,AE$2,0)</f>
        <v>#N/A</v>
      </c>
      <c r="AF630" t="e">
        <f>VLOOKUP($Z630,'oddspedia-matches'!$A:$AD,AF$2,0)</f>
        <v>#N/A</v>
      </c>
      <c r="AG630" t="e">
        <f>VLOOKUP($Z630,'oddspedia-matches'!$A:$AD,AG$2,0)</f>
        <v>#N/A</v>
      </c>
      <c r="AH630" t="e">
        <f>VLOOKUP($Z630,'oddspedia-matches'!$A:$AD,AH$2,0)</f>
        <v>#N/A</v>
      </c>
      <c r="AI630" t="e">
        <f>VLOOKUP($Z630,'oddspedia-matches'!$A:$AD,AI$2,0)</f>
        <v>#N/A</v>
      </c>
      <c r="AJ630" t="e">
        <f>VLOOKUP($Z630,'oddspedia-matches'!$A:$AD,AJ$2,0)</f>
        <v>#N/A</v>
      </c>
      <c r="AK630" t="e">
        <f>VLOOKUP($Z630,'oddspedia-matches'!$A:$AD,AK$2,0)</f>
        <v>#N/A</v>
      </c>
      <c r="AL630" t="e">
        <f>VLOOKUP($Z630,'oddspedia-matches'!$A:$AD,AL$2,0)</f>
        <v>#N/A</v>
      </c>
      <c r="AM630" t="e">
        <f>VLOOKUP($Z630,'oddspedia-matches'!$A:$AD,AM$2,0)</f>
        <v>#N/A</v>
      </c>
      <c r="AN630" t="e">
        <f>VLOOKUP($Z630,'oddspedia-matches'!$A:$AD,AN$2,0)</f>
        <v>#N/A</v>
      </c>
      <c r="AO630" t="e">
        <f>VLOOKUP($Z630,'oddspedia-matches'!$A:$AD,AO$2,0)</f>
        <v>#N/A</v>
      </c>
      <c r="AP630" t="e">
        <f>VLOOKUP($Z630,'oddspedia-matches'!$A:$AD,AP$2,0)</f>
        <v>#N/A</v>
      </c>
      <c r="AQ630" t="e">
        <f>VLOOKUP($Z630,'oddspedia-matches'!$A:$AD,AQ$2,0)</f>
        <v>#N/A</v>
      </c>
    </row>
    <row r="631" spans="2:43" x14ac:dyDescent="0.25">
      <c r="B631" t="s">
        <v>488</v>
      </c>
      <c r="C631" t="s">
        <v>4231</v>
      </c>
      <c r="D631" s="25">
        <v>0.79166666666666663</v>
      </c>
      <c r="E631" t="s">
        <v>693</v>
      </c>
      <c r="F631" t="s">
        <v>1097</v>
      </c>
      <c r="H631">
        <v>58.4</v>
      </c>
      <c r="I631">
        <v>24.8</v>
      </c>
      <c r="J631">
        <v>16.7</v>
      </c>
      <c r="K631">
        <v>83.3</v>
      </c>
      <c r="L631">
        <v>41.6</v>
      </c>
      <c r="M631">
        <v>75.2</v>
      </c>
      <c r="N631">
        <v>41.4</v>
      </c>
      <c r="O631">
        <v>38.5</v>
      </c>
      <c r="P631">
        <v>20.100000000000001</v>
      </c>
      <c r="Q631">
        <v>75.7</v>
      </c>
      <c r="R631">
        <v>77.599999999999994</v>
      </c>
      <c r="S631">
        <v>52.6</v>
      </c>
      <c r="T631">
        <v>47.4</v>
      </c>
      <c r="U631">
        <v>55.1</v>
      </c>
      <c r="V631">
        <v>51.7</v>
      </c>
      <c r="W631">
        <v>48.3</v>
      </c>
      <c r="X631" t="str">
        <f>VLOOKUP(E631,'Transform table'!A:B,2,0)</f>
        <v>San Luis Quillota</v>
      </c>
      <c r="Y631" t="str">
        <f>VLOOKUP(F631,'Transform table'!A:B,2,0)</f>
        <v>CSD Rangers</v>
      </c>
      <c r="Z631" t="str">
        <f t="shared" si="10"/>
        <v>31/07/2026San Luis QuillotaCSD Rangers</v>
      </c>
      <c r="AA631" t="e">
        <f>VLOOKUP($Z631,'oddspedia-matches'!$A:$AD,AA$2,0)</f>
        <v>#N/A</v>
      </c>
      <c r="AB631" t="e">
        <f>VLOOKUP($Z631,'oddspedia-matches'!$A:$AD,AB$2,0)</f>
        <v>#N/A</v>
      </c>
      <c r="AC631" t="e">
        <f>VLOOKUP($Z631,'oddspedia-matches'!$A:$AD,AC$2,0)</f>
        <v>#N/A</v>
      </c>
      <c r="AD631" t="e">
        <f>VLOOKUP($Z631,'oddspedia-matches'!$A:$AD,AD$2,0)</f>
        <v>#N/A</v>
      </c>
      <c r="AE631" t="e">
        <f>VLOOKUP($Z631,'oddspedia-matches'!$A:$AD,AE$2,0)</f>
        <v>#N/A</v>
      </c>
      <c r="AF631" t="e">
        <f>VLOOKUP($Z631,'oddspedia-matches'!$A:$AD,AF$2,0)</f>
        <v>#N/A</v>
      </c>
      <c r="AG631" t="e">
        <f>VLOOKUP($Z631,'oddspedia-matches'!$A:$AD,AG$2,0)</f>
        <v>#N/A</v>
      </c>
      <c r="AH631" t="e">
        <f>VLOOKUP($Z631,'oddspedia-matches'!$A:$AD,AH$2,0)</f>
        <v>#N/A</v>
      </c>
      <c r="AI631" t="e">
        <f>VLOOKUP($Z631,'oddspedia-matches'!$A:$AD,AI$2,0)</f>
        <v>#N/A</v>
      </c>
      <c r="AJ631" t="e">
        <f>VLOOKUP($Z631,'oddspedia-matches'!$A:$AD,AJ$2,0)</f>
        <v>#N/A</v>
      </c>
      <c r="AK631" t="e">
        <f>VLOOKUP($Z631,'oddspedia-matches'!$A:$AD,AK$2,0)</f>
        <v>#N/A</v>
      </c>
      <c r="AL631" t="e">
        <f>VLOOKUP($Z631,'oddspedia-matches'!$A:$AD,AL$2,0)</f>
        <v>#N/A</v>
      </c>
      <c r="AM631" t="e">
        <f>VLOOKUP($Z631,'oddspedia-matches'!$A:$AD,AM$2,0)</f>
        <v>#N/A</v>
      </c>
      <c r="AN631" t="e">
        <f>VLOOKUP($Z631,'oddspedia-matches'!$A:$AD,AN$2,0)</f>
        <v>#N/A</v>
      </c>
      <c r="AO631" t="e">
        <f>VLOOKUP($Z631,'oddspedia-matches'!$A:$AD,AO$2,0)</f>
        <v>#N/A</v>
      </c>
      <c r="AP631" t="e">
        <f>VLOOKUP($Z631,'oddspedia-matches'!$A:$AD,AP$2,0)</f>
        <v>#N/A</v>
      </c>
      <c r="AQ631" t="e">
        <f>VLOOKUP($Z631,'oddspedia-matches'!$A:$AD,AQ$2,0)</f>
        <v>#N/A</v>
      </c>
    </row>
    <row r="632" spans="2:43" x14ac:dyDescent="0.25">
      <c r="B632" t="s">
        <v>486</v>
      </c>
      <c r="C632" t="s">
        <v>4231</v>
      </c>
      <c r="D632" s="25">
        <v>0.79166666666666663</v>
      </c>
      <c r="E632" t="s">
        <v>1273</v>
      </c>
      <c r="F632" t="s">
        <v>1274</v>
      </c>
      <c r="H632">
        <v>46.1</v>
      </c>
      <c r="I632">
        <v>27.9</v>
      </c>
      <c r="J632">
        <v>26</v>
      </c>
      <c r="K632">
        <v>74</v>
      </c>
      <c r="L632">
        <v>53.9</v>
      </c>
      <c r="M632">
        <v>72.099999999999994</v>
      </c>
      <c r="N632">
        <v>31.2</v>
      </c>
      <c r="O632">
        <v>41.7</v>
      </c>
      <c r="P632">
        <v>27.1</v>
      </c>
      <c r="Q632">
        <v>72.5</v>
      </c>
      <c r="R632">
        <v>75.8</v>
      </c>
      <c r="S632">
        <v>50</v>
      </c>
      <c r="T632">
        <v>50</v>
      </c>
      <c r="U632">
        <v>56</v>
      </c>
      <c r="V632">
        <v>54.4</v>
      </c>
      <c r="W632">
        <v>45.6</v>
      </c>
      <c r="X632" t="str">
        <f>VLOOKUP(E632,'Transform table'!A:B,2,0)</f>
        <v>Torque</v>
      </c>
      <c r="Y632" t="str">
        <f>VLOOKUP(F632,'Transform table'!A:B,2,0)</f>
        <v>Montevideo Wanderers</v>
      </c>
      <c r="Z632" t="str">
        <f t="shared" si="10"/>
        <v>31/07/2026TorqueMontevideo Wanderers</v>
      </c>
      <c r="AA632" t="e">
        <f>VLOOKUP($Z632,'oddspedia-matches'!$A:$AD,AA$2,0)</f>
        <v>#N/A</v>
      </c>
      <c r="AB632" t="e">
        <f>VLOOKUP($Z632,'oddspedia-matches'!$A:$AD,AB$2,0)</f>
        <v>#N/A</v>
      </c>
      <c r="AC632" t="e">
        <f>VLOOKUP($Z632,'oddspedia-matches'!$A:$AD,AC$2,0)</f>
        <v>#N/A</v>
      </c>
      <c r="AD632" t="e">
        <f>VLOOKUP($Z632,'oddspedia-matches'!$A:$AD,AD$2,0)</f>
        <v>#N/A</v>
      </c>
      <c r="AE632" t="e">
        <f>VLOOKUP($Z632,'oddspedia-matches'!$A:$AD,AE$2,0)</f>
        <v>#N/A</v>
      </c>
      <c r="AF632" t="e">
        <f>VLOOKUP($Z632,'oddspedia-matches'!$A:$AD,AF$2,0)</f>
        <v>#N/A</v>
      </c>
      <c r="AG632" t="e">
        <f>VLOOKUP($Z632,'oddspedia-matches'!$A:$AD,AG$2,0)</f>
        <v>#N/A</v>
      </c>
      <c r="AH632" t="e">
        <f>VLOOKUP($Z632,'oddspedia-matches'!$A:$AD,AH$2,0)</f>
        <v>#N/A</v>
      </c>
      <c r="AI632" t="e">
        <f>VLOOKUP($Z632,'oddspedia-matches'!$A:$AD,AI$2,0)</f>
        <v>#N/A</v>
      </c>
      <c r="AJ632" t="e">
        <f>VLOOKUP($Z632,'oddspedia-matches'!$A:$AD,AJ$2,0)</f>
        <v>#N/A</v>
      </c>
      <c r="AK632" t="e">
        <f>VLOOKUP($Z632,'oddspedia-matches'!$A:$AD,AK$2,0)</f>
        <v>#N/A</v>
      </c>
      <c r="AL632" t="e">
        <f>VLOOKUP($Z632,'oddspedia-matches'!$A:$AD,AL$2,0)</f>
        <v>#N/A</v>
      </c>
      <c r="AM632" t="e">
        <f>VLOOKUP($Z632,'oddspedia-matches'!$A:$AD,AM$2,0)</f>
        <v>#N/A</v>
      </c>
      <c r="AN632" t="e">
        <f>VLOOKUP($Z632,'oddspedia-matches'!$A:$AD,AN$2,0)</f>
        <v>#N/A</v>
      </c>
      <c r="AO632" t="e">
        <f>VLOOKUP($Z632,'oddspedia-matches'!$A:$AD,AO$2,0)</f>
        <v>#N/A</v>
      </c>
      <c r="AP632" t="e">
        <f>VLOOKUP($Z632,'oddspedia-matches'!$A:$AD,AP$2,0)</f>
        <v>#N/A</v>
      </c>
      <c r="AQ632" t="e">
        <f>VLOOKUP($Z632,'oddspedia-matches'!$A:$AD,AQ$2,0)</f>
        <v>#N/A</v>
      </c>
    </row>
    <row r="633" spans="2:43" x14ac:dyDescent="0.25">
      <c r="B633" t="s">
        <v>483</v>
      </c>
      <c r="C633" t="s">
        <v>4231</v>
      </c>
      <c r="D633" s="25">
        <v>0.82291666666666663</v>
      </c>
      <c r="E633" t="s">
        <v>738</v>
      </c>
      <c r="F633" t="s">
        <v>1197</v>
      </c>
      <c r="H633">
        <v>52.1</v>
      </c>
      <c r="I633">
        <v>28.6</v>
      </c>
      <c r="J633">
        <v>19.3</v>
      </c>
      <c r="K633">
        <v>80.7</v>
      </c>
      <c r="L633">
        <v>47.9</v>
      </c>
      <c r="M633">
        <v>71.400000000000006</v>
      </c>
      <c r="N633">
        <v>34.6</v>
      </c>
      <c r="O633">
        <v>46.2</v>
      </c>
      <c r="P633">
        <v>19.2</v>
      </c>
      <c r="Q633">
        <v>64.599999999999994</v>
      </c>
      <c r="R633">
        <v>67.599999999999994</v>
      </c>
      <c r="S633">
        <v>39.9</v>
      </c>
      <c r="T633">
        <v>60.1</v>
      </c>
      <c r="U633">
        <v>66.599999999999994</v>
      </c>
      <c r="V633">
        <v>43.7</v>
      </c>
      <c r="W633">
        <v>56.3</v>
      </c>
      <c r="X633" t="str">
        <f>VLOOKUP(E633,'Transform table'!A:B,2,0)</f>
        <v>Union Magdalena</v>
      </c>
      <c r="Y633" t="str">
        <f>VLOOKUP(F633,'Transform table'!A:B,2,0)</f>
        <v>Orsomarso</v>
      </c>
      <c r="Z633" t="str">
        <f t="shared" si="10"/>
        <v>31/07/2026Union MagdalenaOrsomarso</v>
      </c>
      <c r="AA633" t="e">
        <f>VLOOKUP($Z633,'oddspedia-matches'!$A:$AD,AA$2,0)</f>
        <v>#N/A</v>
      </c>
      <c r="AB633" t="e">
        <f>VLOOKUP($Z633,'oddspedia-matches'!$A:$AD,AB$2,0)</f>
        <v>#N/A</v>
      </c>
      <c r="AC633" t="e">
        <f>VLOOKUP($Z633,'oddspedia-matches'!$A:$AD,AC$2,0)</f>
        <v>#N/A</v>
      </c>
      <c r="AD633" t="e">
        <f>VLOOKUP($Z633,'oddspedia-matches'!$A:$AD,AD$2,0)</f>
        <v>#N/A</v>
      </c>
      <c r="AE633" t="e">
        <f>VLOOKUP($Z633,'oddspedia-matches'!$A:$AD,AE$2,0)</f>
        <v>#N/A</v>
      </c>
      <c r="AF633" t="e">
        <f>VLOOKUP($Z633,'oddspedia-matches'!$A:$AD,AF$2,0)</f>
        <v>#N/A</v>
      </c>
      <c r="AG633" t="e">
        <f>VLOOKUP($Z633,'oddspedia-matches'!$A:$AD,AG$2,0)</f>
        <v>#N/A</v>
      </c>
      <c r="AH633" t="e">
        <f>VLOOKUP($Z633,'oddspedia-matches'!$A:$AD,AH$2,0)</f>
        <v>#N/A</v>
      </c>
      <c r="AI633" t="e">
        <f>VLOOKUP($Z633,'oddspedia-matches'!$A:$AD,AI$2,0)</f>
        <v>#N/A</v>
      </c>
      <c r="AJ633" t="e">
        <f>VLOOKUP($Z633,'oddspedia-matches'!$A:$AD,AJ$2,0)</f>
        <v>#N/A</v>
      </c>
      <c r="AK633" t="e">
        <f>VLOOKUP($Z633,'oddspedia-matches'!$A:$AD,AK$2,0)</f>
        <v>#N/A</v>
      </c>
      <c r="AL633" t="e">
        <f>VLOOKUP($Z633,'oddspedia-matches'!$A:$AD,AL$2,0)</f>
        <v>#N/A</v>
      </c>
      <c r="AM633" t="e">
        <f>VLOOKUP($Z633,'oddspedia-matches'!$A:$AD,AM$2,0)</f>
        <v>#N/A</v>
      </c>
      <c r="AN633" t="e">
        <f>VLOOKUP($Z633,'oddspedia-matches'!$A:$AD,AN$2,0)</f>
        <v>#N/A</v>
      </c>
      <c r="AO633" t="e">
        <f>VLOOKUP($Z633,'oddspedia-matches'!$A:$AD,AO$2,0)</f>
        <v>#N/A</v>
      </c>
      <c r="AP633" t="e">
        <f>VLOOKUP($Z633,'oddspedia-matches'!$A:$AD,AP$2,0)</f>
        <v>#N/A</v>
      </c>
      <c r="AQ633" t="e">
        <f>VLOOKUP($Z633,'oddspedia-matches'!$A:$AD,AQ$2,0)</f>
        <v>#N/A</v>
      </c>
    </row>
    <row r="634" spans="2:43" x14ac:dyDescent="0.25">
      <c r="B634" t="s">
        <v>457</v>
      </c>
      <c r="C634" t="s">
        <v>4231</v>
      </c>
      <c r="D634" s="25">
        <v>0.83333333333333337</v>
      </c>
      <c r="E634" t="s">
        <v>1143</v>
      </c>
      <c r="F634" t="s">
        <v>188</v>
      </c>
      <c r="H634">
        <v>38.4</v>
      </c>
      <c r="I634">
        <v>26.2</v>
      </c>
      <c r="J634">
        <v>35.4</v>
      </c>
      <c r="K634">
        <v>64.599999999999994</v>
      </c>
      <c r="L634">
        <v>61.6</v>
      </c>
      <c r="M634">
        <v>73.8</v>
      </c>
      <c r="N634">
        <v>32.5</v>
      </c>
      <c r="O634">
        <v>40.700000000000003</v>
      </c>
      <c r="P634">
        <v>26.8</v>
      </c>
      <c r="Q634">
        <v>74</v>
      </c>
      <c r="R634">
        <v>85.6</v>
      </c>
      <c r="S634">
        <v>64.900000000000006</v>
      </c>
      <c r="T634">
        <v>35.1</v>
      </c>
      <c r="U634">
        <v>40.6</v>
      </c>
      <c r="V634">
        <v>67.2</v>
      </c>
      <c r="W634">
        <v>32.799999999999997</v>
      </c>
      <c r="X634" t="str">
        <f>VLOOKUP(E634,'Transform table'!A:B,2,0)</f>
        <v>CD Real Tomayapo</v>
      </c>
      <c r="Y634" t="e">
        <f>VLOOKUP(F634,'Transform table'!A:B,2,0)</f>
        <v>#N/A</v>
      </c>
      <c r="Z634" t="e">
        <f t="shared" si="10"/>
        <v>#N/A</v>
      </c>
      <c r="AA634" t="e">
        <f>VLOOKUP($Z634,'oddspedia-matches'!$A:$AD,AA$2,0)</f>
        <v>#N/A</v>
      </c>
      <c r="AB634" t="e">
        <f>VLOOKUP($Z634,'oddspedia-matches'!$A:$AD,AB$2,0)</f>
        <v>#N/A</v>
      </c>
      <c r="AC634" t="e">
        <f>VLOOKUP($Z634,'oddspedia-matches'!$A:$AD,AC$2,0)</f>
        <v>#N/A</v>
      </c>
      <c r="AD634" t="e">
        <f>VLOOKUP($Z634,'oddspedia-matches'!$A:$AD,AD$2,0)</f>
        <v>#N/A</v>
      </c>
      <c r="AE634" t="e">
        <f>VLOOKUP($Z634,'oddspedia-matches'!$A:$AD,AE$2,0)</f>
        <v>#N/A</v>
      </c>
      <c r="AF634" t="e">
        <f>VLOOKUP($Z634,'oddspedia-matches'!$A:$AD,AF$2,0)</f>
        <v>#N/A</v>
      </c>
      <c r="AG634" t="e">
        <f>VLOOKUP($Z634,'oddspedia-matches'!$A:$AD,AG$2,0)</f>
        <v>#N/A</v>
      </c>
      <c r="AH634" t="e">
        <f>VLOOKUP($Z634,'oddspedia-matches'!$A:$AD,AH$2,0)</f>
        <v>#N/A</v>
      </c>
      <c r="AI634" t="e">
        <f>VLOOKUP($Z634,'oddspedia-matches'!$A:$AD,AI$2,0)</f>
        <v>#N/A</v>
      </c>
      <c r="AJ634" t="e">
        <f>VLOOKUP($Z634,'oddspedia-matches'!$A:$AD,AJ$2,0)</f>
        <v>#N/A</v>
      </c>
      <c r="AK634" t="e">
        <f>VLOOKUP($Z634,'oddspedia-matches'!$A:$AD,AK$2,0)</f>
        <v>#N/A</v>
      </c>
      <c r="AL634" t="e">
        <f>VLOOKUP($Z634,'oddspedia-matches'!$A:$AD,AL$2,0)</f>
        <v>#N/A</v>
      </c>
      <c r="AM634" t="e">
        <f>VLOOKUP($Z634,'oddspedia-matches'!$A:$AD,AM$2,0)</f>
        <v>#N/A</v>
      </c>
      <c r="AN634" t="e">
        <f>VLOOKUP($Z634,'oddspedia-matches'!$A:$AD,AN$2,0)</f>
        <v>#N/A</v>
      </c>
      <c r="AO634" t="e">
        <f>VLOOKUP($Z634,'oddspedia-matches'!$A:$AD,AO$2,0)</f>
        <v>#N/A</v>
      </c>
      <c r="AP634" t="e">
        <f>VLOOKUP($Z634,'oddspedia-matches'!$A:$AD,AP$2,0)</f>
        <v>#N/A</v>
      </c>
      <c r="AQ634" t="e">
        <f>VLOOKUP($Z634,'oddspedia-matches'!$A:$AD,AQ$2,0)</f>
        <v>#N/A</v>
      </c>
    </row>
    <row r="635" spans="2:43" x14ac:dyDescent="0.25">
      <c r="B635" t="s">
        <v>466</v>
      </c>
      <c r="C635" t="s">
        <v>4231</v>
      </c>
      <c r="D635" s="25">
        <v>0.83333333333333337</v>
      </c>
      <c r="E635" t="s">
        <v>1051</v>
      </c>
      <c r="F635" t="s">
        <v>45</v>
      </c>
      <c r="H635">
        <v>56.1</v>
      </c>
      <c r="I635">
        <v>24</v>
      </c>
      <c r="J635">
        <v>19.899999999999999</v>
      </c>
      <c r="K635">
        <v>80.099999999999994</v>
      </c>
      <c r="L635">
        <v>43.9</v>
      </c>
      <c r="M635">
        <v>76</v>
      </c>
      <c r="N635">
        <v>47</v>
      </c>
      <c r="O635">
        <v>36.799999999999997</v>
      </c>
      <c r="P635">
        <v>16.2</v>
      </c>
      <c r="Q635">
        <v>76.3</v>
      </c>
      <c r="R635">
        <v>86.8</v>
      </c>
      <c r="S635">
        <v>67.099999999999994</v>
      </c>
      <c r="T635">
        <v>32.9</v>
      </c>
      <c r="U635">
        <v>39.700000000000003</v>
      </c>
      <c r="V635">
        <v>64.900000000000006</v>
      </c>
      <c r="W635">
        <v>35.1</v>
      </c>
      <c r="X635" t="str">
        <f>VLOOKUP(E635,'Transform table'!A:B,2,0)</f>
        <v>Atlanta United II</v>
      </c>
      <c r="Y635" t="str">
        <f>VLOOKUP(F635,'Transform table'!A:B,2,0)</f>
        <v>Carolina Core</v>
      </c>
      <c r="Z635" t="str">
        <f t="shared" si="10"/>
        <v>31/07/2026Atlanta United IICarolina Core</v>
      </c>
      <c r="AA635" t="e">
        <f>VLOOKUP($Z635,'oddspedia-matches'!$A:$AD,AA$2,0)</f>
        <v>#N/A</v>
      </c>
      <c r="AB635" t="e">
        <f>VLOOKUP($Z635,'oddspedia-matches'!$A:$AD,AB$2,0)</f>
        <v>#N/A</v>
      </c>
      <c r="AC635" t="e">
        <f>VLOOKUP($Z635,'oddspedia-matches'!$A:$AD,AC$2,0)</f>
        <v>#N/A</v>
      </c>
      <c r="AD635" t="e">
        <f>VLOOKUP($Z635,'oddspedia-matches'!$A:$AD,AD$2,0)</f>
        <v>#N/A</v>
      </c>
      <c r="AE635" t="e">
        <f>VLOOKUP($Z635,'oddspedia-matches'!$A:$AD,AE$2,0)</f>
        <v>#N/A</v>
      </c>
      <c r="AF635" t="e">
        <f>VLOOKUP($Z635,'oddspedia-matches'!$A:$AD,AF$2,0)</f>
        <v>#N/A</v>
      </c>
      <c r="AG635" t="e">
        <f>VLOOKUP($Z635,'oddspedia-matches'!$A:$AD,AG$2,0)</f>
        <v>#N/A</v>
      </c>
      <c r="AH635" t="e">
        <f>VLOOKUP($Z635,'oddspedia-matches'!$A:$AD,AH$2,0)</f>
        <v>#N/A</v>
      </c>
      <c r="AI635" t="e">
        <f>VLOOKUP($Z635,'oddspedia-matches'!$A:$AD,AI$2,0)</f>
        <v>#N/A</v>
      </c>
      <c r="AJ635" t="e">
        <f>VLOOKUP($Z635,'oddspedia-matches'!$A:$AD,AJ$2,0)</f>
        <v>#N/A</v>
      </c>
      <c r="AK635" t="e">
        <f>VLOOKUP($Z635,'oddspedia-matches'!$A:$AD,AK$2,0)</f>
        <v>#N/A</v>
      </c>
      <c r="AL635" t="e">
        <f>VLOOKUP($Z635,'oddspedia-matches'!$A:$AD,AL$2,0)</f>
        <v>#N/A</v>
      </c>
      <c r="AM635" t="e">
        <f>VLOOKUP($Z635,'oddspedia-matches'!$A:$AD,AM$2,0)</f>
        <v>#N/A</v>
      </c>
      <c r="AN635" t="e">
        <f>VLOOKUP($Z635,'oddspedia-matches'!$A:$AD,AN$2,0)</f>
        <v>#N/A</v>
      </c>
      <c r="AO635" t="e">
        <f>VLOOKUP($Z635,'oddspedia-matches'!$A:$AD,AO$2,0)</f>
        <v>#N/A</v>
      </c>
      <c r="AP635" t="e">
        <f>VLOOKUP($Z635,'oddspedia-matches'!$A:$AD,AP$2,0)</f>
        <v>#N/A</v>
      </c>
      <c r="AQ635" t="e">
        <f>VLOOKUP($Z635,'oddspedia-matches'!$A:$AD,AQ$2,0)</f>
        <v>#N/A</v>
      </c>
    </row>
    <row r="636" spans="2:43" x14ac:dyDescent="0.25">
      <c r="B636" t="s">
        <v>466</v>
      </c>
      <c r="C636" t="s">
        <v>4231</v>
      </c>
      <c r="D636" s="25">
        <v>0.83333333333333337</v>
      </c>
      <c r="E636" t="s">
        <v>46</v>
      </c>
      <c r="F636" t="s">
        <v>767</v>
      </c>
      <c r="H636">
        <v>25.4</v>
      </c>
      <c r="I636">
        <v>26</v>
      </c>
      <c r="J636">
        <v>48.6</v>
      </c>
      <c r="K636">
        <v>51.4</v>
      </c>
      <c r="L636">
        <v>74.599999999999994</v>
      </c>
      <c r="M636">
        <v>74</v>
      </c>
      <c r="N636">
        <v>19.5</v>
      </c>
      <c r="O636">
        <v>38.700000000000003</v>
      </c>
      <c r="P636">
        <v>41.8</v>
      </c>
      <c r="Q636">
        <v>75.900000000000006</v>
      </c>
      <c r="R636">
        <v>85.6</v>
      </c>
      <c r="S636">
        <v>64.900000000000006</v>
      </c>
      <c r="T636">
        <v>35.1</v>
      </c>
      <c r="U636">
        <v>41.1</v>
      </c>
      <c r="V636">
        <v>65.599999999999994</v>
      </c>
      <c r="W636">
        <v>34.4</v>
      </c>
      <c r="X636" t="str">
        <f>VLOOKUP(E636,'Transform table'!A:B,2,0)</f>
        <v>Inter Miami II</v>
      </c>
      <c r="Y636" t="str">
        <f>VLOOKUP(F636,'Transform table'!A:B,2,0)</f>
        <v>Chattanooga FC</v>
      </c>
      <c r="Z636" t="str">
        <f t="shared" si="10"/>
        <v>31/07/2026Inter Miami IIChattanooga FC</v>
      </c>
      <c r="AA636" t="e">
        <f>VLOOKUP($Z636,'oddspedia-matches'!$A:$AD,AA$2,0)</f>
        <v>#N/A</v>
      </c>
      <c r="AB636" t="e">
        <f>VLOOKUP($Z636,'oddspedia-matches'!$A:$AD,AB$2,0)</f>
        <v>#N/A</v>
      </c>
      <c r="AC636" t="e">
        <f>VLOOKUP($Z636,'oddspedia-matches'!$A:$AD,AC$2,0)</f>
        <v>#N/A</v>
      </c>
      <c r="AD636" t="e">
        <f>VLOOKUP($Z636,'oddspedia-matches'!$A:$AD,AD$2,0)</f>
        <v>#N/A</v>
      </c>
      <c r="AE636" t="e">
        <f>VLOOKUP($Z636,'oddspedia-matches'!$A:$AD,AE$2,0)</f>
        <v>#N/A</v>
      </c>
      <c r="AF636" t="e">
        <f>VLOOKUP($Z636,'oddspedia-matches'!$A:$AD,AF$2,0)</f>
        <v>#N/A</v>
      </c>
      <c r="AG636" t="e">
        <f>VLOOKUP($Z636,'oddspedia-matches'!$A:$AD,AG$2,0)</f>
        <v>#N/A</v>
      </c>
      <c r="AH636" t="e">
        <f>VLOOKUP($Z636,'oddspedia-matches'!$A:$AD,AH$2,0)</f>
        <v>#N/A</v>
      </c>
      <c r="AI636" t="e">
        <f>VLOOKUP($Z636,'oddspedia-matches'!$A:$AD,AI$2,0)</f>
        <v>#N/A</v>
      </c>
      <c r="AJ636" t="e">
        <f>VLOOKUP($Z636,'oddspedia-matches'!$A:$AD,AJ$2,0)</f>
        <v>#N/A</v>
      </c>
      <c r="AK636" t="e">
        <f>VLOOKUP($Z636,'oddspedia-matches'!$A:$AD,AK$2,0)</f>
        <v>#N/A</v>
      </c>
      <c r="AL636" t="e">
        <f>VLOOKUP($Z636,'oddspedia-matches'!$A:$AD,AL$2,0)</f>
        <v>#N/A</v>
      </c>
      <c r="AM636" t="e">
        <f>VLOOKUP($Z636,'oddspedia-matches'!$A:$AD,AM$2,0)</f>
        <v>#N/A</v>
      </c>
      <c r="AN636" t="e">
        <f>VLOOKUP($Z636,'oddspedia-matches'!$A:$AD,AN$2,0)</f>
        <v>#N/A</v>
      </c>
      <c r="AO636" t="e">
        <f>VLOOKUP($Z636,'oddspedia-matches'!$A:$AD,AO$2,0)</f>
        <v>#N/A</v>
      </c>
      <c r="AP636" t="e">
        <f>VLOOKUP($Z636,'oddspedia-matches'!$A:$AD,AP$2,0)</f>
        <v>#N/A</v>
      </c>
      <c r="AQ636" t="e">
        <f>VLOOKUP($Z636,'oddspedia-matches'!$A:$AD,AQ$2,0)</f>
        <v>#N/A</v>
      </c>
    </row>
    <row r="637" spans="2:43" x14ac:dyDescent="0.25">
      <c r="B637" t="s">
        <v>466</v>
      </c>
      <c r="C637" t="s">
        <v>4231</v>
      </c>
      <c r="D637" s="25">
        <v>0.83333333333333337</v>
      </c>
      <c r="E637" t="s">
        <v>739</v>
      </c>
      <c r="F637" t="s">
        <v>1200</v>
      </c>
      <c r="H637">
        <v>38.6</v>
      </c>
      <c r="I637">
        <v>26.3</v>
      </c>
      <c r="J637">
        <v>35.200000000000003</v>
      </c>
      <c r="K637">
        <v>64.8</v>
      </c>
      <c r="L637">
        <v>61.4</v>
      </c>
      <c r="M637">
        <v>73.7</v>
      </c>
      <c r="N637">
        <v>38.799999999999997</v>
      </c>
      <c r="O637">
        <v>39.6</v>
      </c>
      <c r="P637">
        <v>21.6</v>
      </c>
      <c r="Q637">
        <v>74.599999999999994</v>
      </c>
      <c r="R637">
        <v>85.5</v>
      </c>
      <c r="S637">
        <v>64.7</v>
      </c>
      <c r="T637">
        <v>35.299999999999997</v>
      </c>
      <c r="U637">
        <v>40.799999999999997</v>
      </c>
      <c r="V637">
        <v>67</v>
      </c>
      <c r="W637">
        <v>33</v>
      </c>
      <c r="X637" t="str">
        <f>VLOOKUP(E637,'Transform table'!A:B,2,0)</f>
        <v>Toronto FC II</v>
      </c>
      <c r="Y637" t="str">
        <f>VLOOKUP(F637,'Transform table'!A:B,2,0)</f>
        <v>Columbus Crew II</v>
      </c>
      <c r="Z637" t="str">
        <f t="shared" si="10"/>
        <v>31/07/2026Toronto FC IIColumbus Crew II</v>
      </c>
      <c r="AA637" t="e">
        <f>VLOOKUP($Z637,'oddspedia-matches'!$A:$AD,AA$2,0)</f>
        <v>#N/A</v>
      </c>
      <c r="AB637" t="e">
        <f>VLOOKUP($Z637,'oddspedia-matches'!$A:$AD,AB$2,0)</f>
        <v>#N/A</v>
      </c>
      <c r="AC637" t="e">
        <f>VLOOKUP($Z637,'oddspedia-matches'!$A:$AD,AC$2,0)</f>
        <v>#N/A</v>
      </c>
      <c r="AD637" t="e">
        <f>VLOOKUP($Z637,'oddspedia-matches'!$A:$AD,AD$2,0)</f>
        <v>#N/A</v>
      </c>
      <c r="AE637" t="e">
        <f>VLOOKUP($Z637,'oddspedia-matches'!$A:$AD,AE$2,0)</f>
        <v>#N/A</v>
      </c>
      <c r="AF637" t="e">
        <f>VLOOKUP($Z637,'oddspedia-matches'!$A:$AD,AF$2,0)</f>
        <v>#N/A</v>
      </c>
      <c r="AG637" t="e">
        <f>VLOOKUP($Z637,'oddspedia-matches'!$A:$AD,AG$2,0)</f>
        <v>#N/A</v>
      </c>
      <c r="AH637" t="e">
        <f>VLOOKUP($Z637,'oddspedia-matches'!$A:$AD,AH$2,0)</f>
        <v>#N/A</v>
      </c>
      <c r="AI637" t="e">
        <f>VLOOKUP($Z637,'oddspedia-matches'!$A:$AD,AI$2,0)</f>
        <v>#N/A</v>
      </c>
      <c r="AJ637" t="e">
        <f>VLOOKUP($Z637,'oddspedia-matches'!$A:$AD,AJ$2,0)</f>
        <v>#N/A</v>
      </c>
      <c r="AK637" t="e">
        <f>VLOOKUP($Z637,'oddspedia-matches'!$A:$AD,AK$2,0)</f>
        <v>#N/A</v>
      </c>
      <c r="AL637" t="e">
        <f>VLOOKUP($Z637,'oddspedia-matches'!$A:$AD,AL$2,0)</f>
        <v>#N/A</v>
      </c>
      <c r="AM637" t="e">
        <f>VLOOKUP($Z637,'oddspedia-matches'!$A:$AD,AM$2,0)</f>
        <v>#N/A</v>
      </c>
      <c r="AN637" t="e">
        <f>VLOOKUP($Z637,'oddspedia-matches'!$A:$AD,AN$2,0)</f>
        <v>#N/A</v>
      </c>
      <c r="AO637" t="e">
        <f>VLOOKUP($Z637,'oddspedia-matches'!$A:$AD,AO$2,0)</f>
        <v>#N/A</v>
      </c>
      <c r="AP637" t="e">
        <f>VLOOKUP($Z637,'oddspedia-matches'!$A:$AD,AP$2,0)</f>
        <v>#N/A</v>
      </c>
      <c r="AQ637" t="e">
        <f>VLOOKUP($Z637,'oddspedia-matches'!$A:$AD,AQ$2,0)</f>
        <v>#N/A</v>
      </c>
    </row>
    <row r="638" spans="2:43" x14ac:dyDescent="0.25">
      <c r="B638" t="s">
        <v>468</v>
      </c>
      <c r="C638" t="s">
        <v>4231</v>
      </c>
      <c r="D638" s="25">
        <v>0.85416666666666663</v>
      </c>
      <c r="E638" t="s">
        <v>52</v>
      </c>
      <c r="F638" t="s">
        <v>58</v>
      </c>
      <c r="H638">
        <v>54.1</v>
      </c>
      <c r="I638">
        <v>24.9</v>
      </c>
      <c r="J638">
        <v>21</v>
      </c>
      <c r="K638">
        <v>79</v>
      </c>
      <c r="L638">
        <v>45.9</v>
      </c>
      <c r="M638">
        <v>75.099999999999994</v>
      </c>
      <c r="N638">
        <v>48.4</v>
      </c>
      <c r="O638">
        <v>37.4</v>
      </c>
      <c r="P638">
        <v>14.2</v>
      </c>
      <c r="Q638">
        <v>74.5</v>
      </c>
      <c r="R638">
        <v>83.2</v>
      </c>
      <c r="S638">
        <v>60.9</v>
      </c>
      <c r="T638">
        <v>39.1</v>
      </c>
      <c r="U638">
        <v>45.9</v>
      </c>
      <c r="V638">
        <v>60.7</v>
      </c>
      <c r="W638">
        <v>39.299999999999997</v>
      </c>
      <c r="X638" t="str">
        <f>VLOOKUP(E638,'Transform table'!A:B,2,0)</f>
        <v>New York City</v>
      </c>
      <c r="Y638" t="str">
        <f>VLOOKUP(F638,'Transform table'!A:B,2,0)</f>
        <v>Toronto FC</v>
      </c>
      <c r="Z638" t="str">
        <f t="shared" si="10"/>
        <v>31/07/2026New York CityToronto FC</v>
      </c>
      <c r="AA638" t="e">
        <f>VLOOKUP($Z638,'oddspedia-matches'!$A:$AD,AA$2,0)</f>
        <v>#N/A</v>
      </c>
      <c r="AB638" t="e">
        <f>VLOOKUP($Z638,'oddspedia-matches'!$A:$AD,AB$2,0)</f>
        <v>#N/A</v>
      </c>
      <c r="AC638" t="e">
        <f>VLOOKUP($Z638,'oddspedia-matches'!$A:$AD,AC$2,0)</f>
        <v>#N/A</v>
      </c>
      <c r="AD638" t="e">
        <f>VLOOKUP($Z638,'oddspedia-matches'!$A:$AD,AD$2,0)</f>
        <v>#N/A</v>
      </c>
      <c r="AE638" t="e">
        <f>VLOOKUP($Z638,'oddspedia-matches'!$A:$AD,AE$2,0)</f>
        <v>#N/A</v>
      </c>
      <c r="AF638" t="e">
        <f>VLOOKUP($Z638,'oddspedia-matches'!$A:$AD,AF$2,0)</f>
        <v>#N/A</v>
      </c>
      <c r="AG638" t="e">
        <f>VLOOKUP($Z638,'oddspedia-matches'!$A:$AD,AG$2,0)</f>
        <v>#N/A</v>
      </c>
      <c r="AH638" t="e">
        <f>VLOOKUP($Z638,'oddspedia-matches'!$A:$AD,AH$2,0)</f>
        <v>#N/A</v>
      </c>
      <c r="AI638" t="e">
        <f>VLOOKUP($Z638,'oddspedia-matches'!$A:$AD,AI$2,0)</f>
        <v>#N/A</v>
      </c>
      <c r="AJ638" t="e">
        <f>VLOOKUP($Z638,'oddspedia-matches'!$A:$AD,AJ$2,0)</f>
        <v>#N/A</v>
      </c>
      <c r="AK638" t="e">
        <f>VLOOKUP($Z638,'oddspedia-matches'!$A:$AD,AK$2,0)</f>
        <v>#N/A</v>
      </c>
      <c r="AL638" t="e">
        <f>VLOOKUP($Z638,'oddspedia-matches'!$A:$AD,AL$2,0)</f>
        <v>#N/A</v>
      </c>
      <c r="AM638" t="e">
        <f>VLOOKUP($Z638,'oddspedia-matches'!$A:$AD,AM$2,0)</f>
        <v>#N/A</v>
      </c>
      <c r="AN638" t="e">
        <f>VLOOKUP($Z638,'oddspedia-matches'!$A:$AD,AN$2,0)</f>
        <v>#N/A</v>
      </c>
      <c r="AO638" t="e">
        <f>VLOOKUP($Z638,'oddspedia-matches'!$A:$AD,AO$2,0)</f>
        <v>#N/A</v>
      </c>
      <c r="AP638" t="e">
        <f>VLOOKUP($Z638,'oddspedia-matches'!$A:$AD,AP$2,0)</f>
        <v>#N/A</v>
      </c>
      <c r="AQ638" t="e">
        <f>VLOOKUP($Z638,'oddspedia-matches'!$A:$AD,AQ$2,0)</f>
        <v>#N/A</v>
      </c>
    </row>
    <row r="639" spans="2:43" x14ac:dyDescent="0.25">
      <c r="B639" t="s">
        <v>485</v>
      </c>
      <c r="C639" t="s">
        <v>4231</v>
      </c>
      <c r="D639" s="25">
        <v>0.875</v>
      </c>
      <c r="E639" t="s">
        <v>691</v>
      </c>
      <c r="F639" t="s">
        <v>1191</v>
      </c>
      <c r="H639">
        <v>40.6</v>
      </c>
      <c r="I639">
        <v>29.5</v>
      </c>
      <c r="J639">
        <v>29.9</v>
      </c>
      <c r="K639">
        <v>70.099999999999994</v>
      </c>
      <c r="L639">
        <v>59.4</v>
      </c>
      <c r="M639">
        <v>70.5</v>
      </c>
      <c r="N639">
        <v>31.2</v>
      </c>
      <c r="O639">
        <v>41.8</v>
      </c>
      <c r="P639">
        <v>27</v>
      </c>
      <c r="Q639">
        <v>72.3</v>
      </c>
      <c r="R639">
        <v>72.5</v>
      </c>
      <c r="S639">
        <v>45.5</v>
      </c>
      <c r="T639">
        <v>54.5</v>
      </c>
      <c r="U639">
        <v>60</v>
      </c>
      <c r="V639">
        <v>51.8</v>
      </c>
      <c r="W639">
        <v>48.2</v>
      </c>
      <c r="X639" t="str">
        <f>VLOOKUP(E639,'Transform table'!A:B,2,0)</f>
        <v>Universidad de Concepcion</v>
      </c>
      <c r="Y639" t="str">
        <f>VLOOKUP(F639,'Transform table'!A:B,2,0)</f>
        <v>Audax Italiano</v>
      </c>
      <c r="Z639" t="str">
        <f t="shared" si="10"/>
        <v>31/07/2026Universidad de ConcepcionAudax Italiano</v>
      </c>
      <c r="AA639" t="e">
        <f>VLOOKUP($Z639,'oddspedia-matches'!$A:$AD,AA$2,0)</f>
        <v>#N/A</v>
      </c>
      <c r="AB639" t="e">
        <f>VLOOKUP($Z639,'oddspedia-matches'!$A:$AD,AB$2,0)</f>
        <v>#N/A</v>
      </c>
      <c r="AC639" t="e">
        <f>VLOOKUP($Z639,'oddspedia-matches'!$A:$AD,AC$2,0)</f>
        <v>#N/A</v>
      </c>
      <c r="AD639" t="e">
        <f>VLOOKUP($Z639,'oddspedia-matches'!$A:$AD,AD$2,0)</f>
        <v>#N/A</v>
      </c>
      <c r="AE639" t="e">
        <f>VLOOKUP($Z639,'oddspedia-matches'!$A:$AD,AE$2,0)</f>
        <v>#N/A</v>
      </c>
      <c r="AF639" t="e">
        <f>VLOOKUP($Z639,'oddspedia-matches'!$A:$AD,AF$2,0)</f>
        <v>#N/A</v>
      </c>
      <c r="AG639" t="e">
        <f>VLOOKUP($Z639,'oddspedia-matches'!$A:$AD,AG$2,0)</f>
        <v>#N/A</v>
      </c>
      <c r="AH639" t="e">
        <f>VLOOKUP($Z639,'oddspedia-matches'!$A:$AD,AH$2,0)</f>
        <v>#N/A</v>
      </c>
      <c r="AI639" t="e">
        <f>VLOOKUP($Z639,'oddspedia-matches'!$A:$AD,AI$2,0)</f>
        <v>#N/A</v>
      </c>
      <c r="AJ639" t="e">
        <f>VLOOKUP($Z639,'oddspedia-matches'!$A:$AD,AJ$2,0)</f>
        <v>#N/A</v>
      </c>
      <c r="AK639" t="e">
        <f>VLOOKUP($Z639,'oddspedia-matches'!$A:$AD,AK$2,0)</f>
        <v>#N/A</v>
      </c>
      <c r="AL639" t="e">
        <f>VLOOKUP($Z639,'oddspedia-matches'!$A:$AD,AL$2,0)</f>
        <v>#N/A</v>
      </c>
      <c r="AM639" t="e">
        <f>VLOOKUP($Z639,'oddspedia-matches'!$A:$AD,AM$2,0)</f>
        <v>#N/A</v>
      </c>
      <c r="AN639" t="e">
        <f>VLOOKUP($Z639,'oddspedia-matches'!$A:$AD,AN$2,0)</f>
        <v>#N/A</v>
      </c>
      <c r="AO639" t="e">
        <f>VLOOKUP($Z639,'oddspedia-matches'!$A:$AD,AO$2,0)</f>
        <v>#N/A</v>
      </c>
      <c r="AP639" t="e">
        <f>VLOOKUP($Z639,'oddspedia-matches'!$A:$AD,AP$2,0)</f>
        <v>#N/A</v>
      </c>
      <c r="AQ639" t="e">
        <f>VLOOKUP($Z639,'oddspedia-matches'!$A:$AD,AQ$2,0)</f>
        <v>#N/A</v>
      </c>
    </row>
    <row r="640" spans="2:43" x14ac:dyDescent="0.25">
      <c r="B640" t="s">
        <v>452</v>
      </c>
      <c r="C640" t="s">
        <v>4231</v>
      </c>
      <c r="D640" s="25">
        <v>0.875</v>
      </c>
      <c r="E640" t="s">
        <v>228</v>
      </c>
      <c r="F640" t="s">
        <v>102</v>
      </c>
      <c r="H640">
        <v>43.4</v>
      </c>
      <c r="I640">
        <v>29.9</v>
      </c>
      <c r="J640">
        <v>26.7</v>
      </c>
      <c r="K640">
        <v>73.3</v>
      </c>
      <c r="L640">
        <v>56.6</v>
      </c>
      <c r="M640">
        <v>70.099999999999994</v>
      </c>
      <c r="N640">
        <v>27.4</v>
      </c>
      <c r="O640">
        <v>49</v>
      </c>
      <c r="P640">
        <v>23.6</v>
      </c>
      <c r="Q640">
        <v>61.3</v>
      </c>
      <c r="R640">
        <v>69.8</v>
      </c>
      <c r="S640">
        <v>42.2</v>
      </c>
      <c r="T640">
        <v>57.8</v>
      </c>
      <c r="U640">
        <v>63.3</v>
      </c>
      <c r="V640">
        <v>48.6</v>
      </c>
      <c r="W640">
        <v>51.4</v>
      </c>
      <c r="X640" t="str">
        <f>VLOOKUP(E640,'Transform table'!A:B,2,0)</f>
        <v>Libertad Loja</v>
      </c>
      <c r="Y640" t="str">
        <f>VLOOKUP(F640,'Transform table'!A:B,2,0)</f>
        <v>Orense SC</v>
      </c>
      <c r="Z640" t="str">
        <f t="shared" si="10"/>
        <v>31/07/2026Libertad LojaOrense SC</v>
      </c>
      <c r="AA640" t="e">
        <f>VLOOKUP($Z640,'oddspedia-matches'!$A:$AD,AA$2,0)</f>
        <v>#N/A</v>
      </c>
      <c r="AB640" t="e">
        <f>VLOOKUP($Z640,'oddspedia-matches'!$A:$AD,AB$2,0)</f>
        <v>#N/A</v>
      </c>
      <c r="AC640" t="e">
        <f>VLOOKUP($Z640,'oddspedia-matches'!$A:$AD,AC$2,0)</f>
        <v>#N/A</v>
      </c>
      <c r="AD640" t="e">
        <f>VLOOKUP($Z640,'oddspedia-matches'!$A:$AD,AD$2,0)</f>
        <v>#N/A</v>
      </c>
      <c r="AE640" t="e">
        <f>VLOOKUP($Z640,'oddspedia-matches'!$A:$AD,AE$2,0)</f>
        <v>#N/A</v>
      </c>
      <c r="AF640" t="e">
        <f>VLOOKUP($Z640,'oddspedia-matches'!$A:$AD,AF$2,0)</f>
        <v>#N/A</v>
      </c>
      <c r="AG640" t="e">
        <f>VLOOKUP($Z640,'oddspedia-matches'!$A:$AD,AG$2,0)</f>
        <v>#N/A</v>
      </c>
      <c r="AH640" t="e">
        <f>VLOOKUP($Z640,'oddspedia-matches'!$A:$AD,AH$2,0)</f>
        <v>#N/A</v>
      </c>
      <c r="AI640" t="e">
        <f>VLOOKUP($Z640,'oddspedia-matches'!$A:$AD,AI$2,0)</f>
        <v>#N/A</v>
      </c>
      <c r="AJ640" t="e">
        <f>VLOOKUP($Z640,'oddspedia-matches'!$A:$AD,AJ$2,0)</f>
        <v>#N/A</v>
      </c>
      <c r="AK640" t="e">
        <f>VLOOKUP($Z640,'oddspedia-matches'!$A:$AD,AK$2,0)</f>
        <v>#N/A</v>
      </c>
      <c r="AL640" t="e">
        <f>VLOOKUP($Z640,'oddspedia-matches'!$A:$AD,AL$2,0)</f>
        <v>#N/A</v>
      </c>
      <c r="AM640" t="e">
        <f>VLOOKUP($Z640,'oddspedia-matches'!$A:$AD,AM$2,0)</f>
        <v>#N/A</v>
      </c>
      <c r="AN640" t="e">
        <f>VLOOKUP($Z640,'oddspedia-matches'!$A:$AD,AN$2,0)</f>
        <v>#N/A</v>
      </c>
      <c r="AO640" t="e">
        <f>VLOOKUP($Z640,'oddspedia-matches'!$A:$AD,AO$2,0)</f>
        <v>#N/A</v>
      </c>
      <c r="AP640" t="e">
        <f>VLOOKUP($Z640,'oddspedia-matches'!$A:$AD,AP$2,0)</f>
        <v>#N/A</v>
      </c>
      <c r="AQ640" t="e">
        <f>VLOOKUP($Z640,'oddspedia-matches'!$A:$AD,AQ$2,0)</f>
        <v>#N/A</v>
      </c>
    </row>
    <row r="641" spans="2:43" x14ac:dyDescent="0.25">
      <c r="B641" t="s">
        <v>466</v>
      </c>
      <c r="C641" t="s">
        <v>4231</v>
      </c>
      <c r="D641" s="25">
        <v>0.875</v>
      </c>
      <c r="E641" t="s">
        <v>4241</v>
      </c>
      <c r="F641" t="s">
        <v>1171</v>
      </c>
      <c r="H641">
        <v>39.6</v>
      </c>
      <c r="I641">
        <v>28.9</v>
      </c>
      <c r="J641">
        <v>31.5</v>
      </c>
      <c r="K641">
        <v>68.5</v>
      </c>
      <c r="L641">
        <v>60.4</v>
      </c>
      <c r="M641">
        <v>71.099999999999994</v>
      </c>
      <c r="N641">
        <v>30.4</v>
      </c>
      <c r="O641">
        <v>44.4</v>
      </c>
      <c r="P641">
        <v>25.2</v>
      </c>
      <c r="Q641">
        <v>68.2</v>
      </c>
      <c r="R641">
        <v>74.900000000000006</v>
      </c>
      <c r="S641">
        <v>48.7</v>
      </c>
      <c r="T641">
        <v>51.3</v>
      </c>
      <c r="U641">
        <v>56.8</v>
      </c>
      <c r="V641">
        <v>54.5</v>
      </c>
      <c r="W641">
        <v>45.5</v>
      </c>
      <c r="X641" t="e">
        <f>VLOOKUP(E641,'Transform table'!A:B,2,0)</f>
        <v>#N/A</v>
      </c>
      <c r="Y641" t="str">
        <f>VLOOKUP(F641,'Transform table'!A:B,2,0)</f>
        <v>Portland Timbers II</v>
      </c>
      <c r="Z641" t="e">
        <f t="shared" si="10"/>
        <v>#N/A</v>
      </c>
      <c r="AA641" t="e">
        <f>VLOOKUP($Z641,'oddspedia-matches'!$A:$AD,AA$2,0)</f>
        <v>#N/A</v>
      </c>
      <c r="AB641" t="e">
        <f>VLOOKUP($Z641,'oddspedia-matches'!$A:$AD,AB$2,0)</f>
        <v>#N/A</v>
      </c>
      <c r="AC641" t="e">
        <f>VLOOKUP($Z641,'oddspedia-matches'!$A:$AD,AC$2,0)</f>
        <v>#N/A</v>
      </c>
      <c r="AD641" t="e">
        <f>VLOOKUP($Z641,'oddspedia-matches'!$A:$AD,AD$2,0)</f>
        <v>#N/A</v>
      </c>
      <c r="AE641" t="e">
        <f>VLOOKUP($Z641,'oddspedia-matches'!$A:$AD,AE$2,0)</f>
        <v>#N/A</v>
      </c>
      <c r="AF641" t="e">
        <f>VLOOKUP($Z641,'oddspedia-matches'!$A:$AD,AF$2,0)</f>
        <v>#N/A</v>
      </c>
      <c r="AG641" t="e">
        <f>VLOOKUP($Z641,'oddspedia-matches'!$A:$AD,AG$2,0)</f>
        <v>#N/A</v>
      </c>
      <c r="AH641" t="e">
        <f>VLOOKUP($Z641,'oddspedia-matches'!$A:$AD,AH$2,0)</f>
        <v>#N/A</v>
      </c>
      <c r="AI641" t="e">
        <f>VLOOKUP($Z641,'oddspedia-matches'!$A:$AD,AI$2,0)</f>
        <v>#N/A</v>
      </c>
      <c r="AJ641" t="e">
        <f>VLOOKUP($Z641,'oddspedia-matches'!$A:$AD,AJ$2,0)</f>
        <v>#N/A</v>
      </c>
      <c r="AK641" t="e">
        <f>VLOOKUP($Z641,'oddspedia-matches'!$A:$AD,AK$2,0)</f>
        <v>#N/A</v>
      </c>
      <c r="AL641" t="e">
        <f>VLOOKUP($Z641,'oddspedia-matches'!$A:$AD,AL$2,0)</f>
        <v>#N/A</v>
      </c>
      <c r="AM641" t="e">
        <f>VLOOKUP($Z641,'oddspedia-matches'!$A:$AD,AM$2,0)</f>
        <v>#N/A</v>
      </c>
      <c r="AN641" t="e">
        <f>VLOOKUP($Z641,'oddspedia-matches'!$A:$AD,AN$2,0)</f>
        <v>#N/A</v>
      </c>
      <c r="AO641" t="e">
        <f>VLOOKUP($Z641,'oddspedia-matches'!$A:$AD,AO$2,0)</f>
        <v>#N/A</v>
      </c>
      <c r="AP641" t="e">
        <f>VLOOKUP($Z641,'oddspedia-matches'!$A:$AD,AP$2,0)</f>
        <v>#N/A</v>
      </c>
      <c r="AQ641" t="e">
        <f>VLOOKUP($Z641,'oddspedia-matches'!$A:$AD,AQ$2,0)</f>
        <v>#N/A</v>
      </c>
    </row>
    <row r="642" spans="2:43" x14ac:dyDescent="0.25">
      <c r="B642" t="s">
        <v>466</v>
      </c>
      <c r="C642" t="s">
        <v>4231</v>
      </c>
      <c r="D642" s="25">
        <v>0.875</v>
      </c>
      <c r="E642" t="s">
        <v>4242</v>
      </c>
      <c r="F642" t="s">
        <v>1206</v>
      </c>
      <c r="H642">
        <v>19.5</v>
      </c>
      <c r="I642">
        <v>25.5</v>
      </c>
      <c r="J642">
        <v>55</v>
      </c>
      <c r="K642">
        <v>45</v>
      </c>
      <c r="L642">
        <v>80.5</v>
      </c>
      <c r="M642">
        <v>74.5</v>
      </c>
      <c r="N642">
        <v>13.3</v>
      </c>
      <c r="O642">
        <v>37.9</v>
      </c>
      <c r="P642">
        <v>48.8</v>
      </c>
      <c r="Q642">
        <v>74.3</v>
      </c>
      <c r="R642">
        <v>84.9</v>
      </c>
      <c r="S642">
        <v>63.7</v>
      </c>
      <c r="T642">
        <v>36.299999999999997</v>
      </c>
      <c r="U642">
        <v>43.2</v>
      </c>
      <c r="V642">
        <v>62.3</v>
      </c>
      <c r="W642">
        <v>37.700000000000003</v>
      </c>
      <c r="X642" t="e">
        <f>VLOOKUP(E642,'Transform table'!A:B,2,0)</f>
        <v>#N/A</v>
      </c>
      <c r="Y642" t="str">
        <f>VLOOKUP(F642,'Transform table'!A:B,2,0)</f>
        <v>Houston Dynamo II</v>
      </c>
      <c r="Z642" t="e">
        <f t="shared" si="10"/>
        <v>#N/A</v>
      </c>
      <c r="AA642" t="e">
        <f>VLOOKUP($Z642,'oddspedia-matches'!$A:$AD,AA$2,0)</f>
        <v>#N/A</v>
      </c>
      <c r="AB642" t="e">
        <f>VLOOKUP($Z642,'oddspedia-matches'!$A:$AD,AB$2,0)</f>
        <v>#N/A</v>
      </c>
      <c r="AC642" t="e">
        <f>VLOOKUP($Z642,'oddspedia-matches'!$A:$AD,AC$2,0)</f>
        <v>#N/A</v>
      </c>
      <c r="AD642" t="e">
        <f>VLOOKUP($Z642,'oddspedia-matches'!$A:$AD,AD$2,0)</f>
        <v>#N/A</v>
      </c>
      <c r="AE642" t="e">
        <f>VLOOKUP($Z642,'oddspedia-matches'!$A:$AD,AE$2,0)</f>
        <v>#N/A</v>
      </c>
      <c r="AF642" t="e">
        <f>VLOOKUP($Z642,'oddspedia-matches'!$A:$AD,AF$2,0)</f>
        <v>#N/A</v>
      </c>
      <c r="AG642" t="e">
        <f>VLOOKUP($Z642,'oddspedia-matches'!$A:$AD,AG$2,0)</f>
        <v>#N/A</v>
      </c>
      <c r="AH642" t="e">
        <f>VLOOKUP($Z642,'oddspedia-matches'!$A:$AD,AH$2,0)</f>
        <v>#N/A</v>
      </c>
      <c r="AI642" t="e">
        <f>VLOOKUP($Z642,'oddspedia-matches'!$A:$AD,AI$2,0)</f>
        <v>#N/A</v>
      </c>
      <c r="AJ642" t="e">
        <f>VLOOKUP($Z642,'oddspedia-matches'!$A:$AD,AJ$2,0)</f>
        <v>#N/A</v>
      </c>
      <c r="AK642" t="e">
        <f>VLOOKUP($Z642,'oddspedia-matches'!$A:$AD,AK$2,0)</f>
        <v>#N/A</v>
      </c>
      <c r="AL642" t="e">
        <f>VLOOKUP($Z642,'oddspedia-matches'!$A:$AD,AL$2,0)</f>
        <v>#N/A</v>
      </c>
      <c r="AM642" t="e">
        <f>VLOOKUP($Z642,'oddspedia-matches'!$A:$AD,AM$2,0)</f>
        <v>#N/A</v>
      </c>
      <c r="AN642" t="e">
        <f>VLOOKUP($Z642,'oddspedia-matches'!$A:$AD,AN$2,0)</f>
        <v>#N/A</v>
      </c>
      <c r="AO642" t="e">
        <f>VLOOKUP($Z642,'oddspedia-matches'!$A:$AD,AO$2,0)</f>
        <v>#N/A</v>
      </c>
      <c r="AP642" t="e">
        <f>VLOOKUP($Z642,'oddspedia-matches'!$A:$AD,AP$2,0)</f>
        <v>#N/A</v>
      </c>
      <c r="AQ642" t="e">
        <f>VLOOKUP($Z642,'oddspedia-matches'!$A:$AD,AQ$2,0)</f>
        <v>#N/A</v>
      </c>
    </row>
    <row r="643" spans="2:43" x14ac:dyDescent="0.25">
      <c r="B643" t="s">
        <v>488</v>
      </c>
      <c r="C643" t="s">
        <v>4231</v>
      </c>
      <c r="D643" s="25">
        <v>0.89583333333333337</v>
      </c>
      <c r="E643" t="s">
        <v>1193</v>
      </c>
      <c r="F643" t="s">
        <v>203</v>
      </c>
      <c r="H643">
        <v>53.5</v>
      </c>
      <c r="I643">
        <v>27.5</v>
      </c>
      <c r="J643">
        <v>19</v>
      </c>
      <c r="K643">
        <v>81</v>
      </c>
      <c r="L643">
        <v>46.5</v>
      </c>
      <c r="M643">
        <v>72.5</v>
      </c>
      <c r="N643">
        <v>40.4</v>
      </c>
      <c r="O643">
        <v>45.3</v>
      </c>
      <c r="P643">
        <v>14.3</v>
      </c>
      <c r="Q643">
        <v>64</v>
      </c>
      <c r="R643">
        <v>70.900000000000006</v>
      </c>
      <c r="S643">
        <v>43.8</v>
      </c>
      <c r="T643">
        <v>56.2</v>
      </c>
      <c r="U643">
        <v>63</v>
      </c>
      <c r="V643">
        <v>46.5</v>
      </c>
      <c r="W643">
        <v>53.5</v>
      </c>
      <c r="X643" t="str">
        <f>VLOOKUP(E643,'Transform table'!A:B,2,0)</f>
        <v>San Marcos De Arica</v>
      </c>
      <c r="Y643" t="str">
        <f>VLOOKUP(F643,'Transform table'!A:B,2,0)</f>
        <v>Deportes Iquique</v>
      </c>
      <c r="Z643" t="str">
        <f t="shared" si="10"/>
        <v>31/07/2026San Marcos De AricaDeportes Iquique</v>
      </c>
      <c r="AA643" t="e">
        <f>VLOOKUP($Z643,'oddspedia-matches'!$A:$AD,AA$2,0)</f>
        <v>#N/A</v>
      </c>
      <c r="AB643" t="e">
        <f>VLOOKUP($Z643,'oddspedia-matches'!$A:$AD,AB$2,0)</f>
        <v>#N/A</v>
      </c>
      <c r="AC643" t="e">
        <f>VLOOKUP($Z643,'oddspedia-matches'!$A:$AD,AC$2,0)</f>
        <v>#N/A</v>
      </c>
      <c r="AD643" t="e">
        <f>VLOOKUP($Z643,'oddspedia-matches'!$A:$AD,AD$2,0)</f>
        <v>#N/A</v>
      </c>
      <c r="AE643" t="e">
        <f>VLOOKUP($Z643,'oddspedia-matches'!$A:$AD,AE$2,0)</f>
        <v>#N/A</v>
      </c>
      <c r="AF643" t="e">
        <f>VLOOKUP($Z643,'oddspedia-matches'!$A:$AD,AF$2,0)</f>
        <v>#N/A</v>
      </c>
      <c r="AG643" t="e">
        <f>VLOOKUP($Z643,'oddspedia-matches'!$A:$AD,AG$2,0)</f>
        <v>#N/A</v>
      </c>
      <c r="AH643" t="e">
        <f>VLOOKUP($Z643,'oddspedia-matches'!$A:$AD,AH$2,0)</f>
        <v>#N/A</v>
      </c>
      <c r="AI643" t="e">
        <f>VLOOKUP($Z643,'oddspedia-matches'!$A:$AD,AI$2,0)</f>
        <v>#N/A</v>
      </c>
      <c r="AJ643" t="e">
        <f>VLOOKUP($Z643,'oddspedia-matches'!$A:$AD,AJ$2,0)</f>
        <v>#N/A</v>
      </c>
      <c r="AK643" t="e">
        <f>VLOOKUP($Z643,'oddspedia-matches'!$A:$AD,AK$2,0)</f>
        <v>#N/A</v>
      </c>
      <c r="AL643" t="e">
        <f>VLOOKUP($Z643,'oddspedia-matches'!$A:$AD,AL$2,0)</f>
        <v>#N/A</v>
      </c>
      <c r="AM643" t="e">
        <f>VLOOKUP($Z643,'oddspedia-matches'!$A:$AD,AM$2,0)</f>
        <v>#N/A</v>
      </c>
      <c r="AN643" t="e">
        <f>VLOOKUP($Z643,'oddspedia-matches'!$A:$AD,AN$2,0)</f>
        <v>#N/A</v>
      </c>
      <c r="AO643" t="e">
        <f>VLOOKUP($Z643,'oddspedia-matches'!$A:$AD,AO$2,0)</f>
        <v>#N/A</v>
      </c>
      <c r="AP643" t="e">
        <f>VLOOKUP($Z643,'oddspedia-matches'!$A:$AD,AP$2,0)</f>
        <v>#N/A</v>
      </c>
      <c r="AQ643" t="e">
        <f>VLOOKUP($Z643,'oddspedia-matches'!$A:$AD,AQ$2,0)</f>
        <v>#N/A</v>
      </c>
    </row>
    <row r="644" spans="2:43" x14ac:dyDescent="0.25">
      <c r="B644" t="s">
        <v>487</v>
      </c>
      <c r="C644" t="s">
        <v>4231</v>
      </c>
      <c r="D644" s="25">
        <v>0.91666666666666663</v>
      </c>
      <c r="E644" t="s">
        <v>241</v>
      </c>
      <c r="F644" t="s">
        <v>194</v>
      </c>
      <c r="H644">
        <v>54.2</v>
      </c>
      <c r="I644">
        <v>27.2</v>
      </c>
      <c r="J644">
        <v>18.600000000000001</v>
      </c>
      <c r="K644">
        <v>81.400000000000006</v>
      </c>
      <c r="L644">
        <v>45.8</v>
      </c>
      <c r="M644">
        <v>72.8</v>
      </c>
      <c r="N644">
        <v>38.299999999999997</v>
      </c>
      <c r="O644">
        <v>44.5</v>
      </c>
      <c r="P644">
        <v>17.2</v>
      </c>
      <c r="Q644">
        <v>66.3</v>
      </c>
      <c r="R644">
        <v>71.599999999999994</v>
      </c>
      <c r="S644">
        <v>44.6</v>
      </c>
      <c r="T644">
        <v>55.4</v>
      </c>
      <c r="U644">
        <v>62.4</v>
      </c>
      <c r="V644">
        <v>46.9</v>
      </c>
      <c r="W644">
        <v>53.1</v>
      </c>
      <c r="X644" t="str">
        <f>VLOOKUP(E644,'Transform table'!A:B,2,0)</f>
        <v>Fortaleza EC</v>
      </c>
      <c r="Y644" t="str">
        <f>VLOOKUP(F644,'Transform table'!A:B,2,0)</f>
        <v>Deportivo Pereira</v>
      </c>
      <c r="Z644" t="str">
        <f t="shared" si="10"/>
        <v>31/07/2026Fortaleza ECDeportivo Pereira</v>
      </c>
      <c r="AA644" t="e">
        <f>VLOOKUP($Z644,'oddspedia-matches'!$A:$AD,AA$2,0)</f>
        <v>#N/A</v>
      </c>
      <c r="AB644" t="e">
        <f>VLOOKUP($Z644,'oddspedia-matches'!$A:$AD,AB$2,0)</f>
        <v>#N/A</v>
      </c>
      <c r="AC644" t="e">
        <f>VLOOKUP($Z644,'oddspedia-matches'!$A:$AD,AC$2,0)</f>
        <v>#N/A</v>
      </c>
      <c r="AD644" t="e">
        <f>VLOOKUP($Z644,'oddspedia-matches'!$A:$AD,AD$2,0)</f>
        <v>#N/A</v>
      </c>
      <c r="AE644" t="e">
        <f>VLOOKUP($Z644,'oddspedia-matches'!$A:$AD,AE$2,0)</f>
        <v>#N/A</v>
      </c>
      <c r="AF644" t="e">
        <f>VLOOKUP($Z644,'oddspedia-matches'!$A:$AD,AF$2,0)</f>
        <v>#N/A</v>
      </c>
      <c r="AG644" t="e">
        <f>VLOOKUP($Z644,'oddspedia-matches'!$A:$AD,AG$2,0)</f>
        <v>#N/A</v>
      </c>
      <c r="AH644" t="e">
        <f>VLOOKUP($Z644,'oddspedia-matches'!$A:$AD,AH$2,0)</f>
        <v>#N/A</v>
      </c>
      <c r="AI644" t="e">
        <f>VLOOKUP($Z644,'oddspedia-matches'!$A:$AD,AI$2,0)</f>
        <v>#N/A</v>
      </c>
      <c r="AJ644" t="e">
        <f>VLOOKUP($Z644,'oddspedia-matches'!$A:$AD,AJ$2,0)</f>
        <v>#N/A</v>
      </c>
      <c r="AK644" t="e">
        <f>VLOOKUP($Z644,'oddspedia-matches'!$A:$AD,AK$2,0)</f>
        <v>#N/A</v>
      </c>
      <c r="AL644" t="e">
        <f>VLOOKUP($Z644,'oddspedia-matches'!$A:$AD,AL$2,0)</f>
        <v>#N/A</v>
      </c>
      <c r="AM644" t="e">
        <f>VLOOKUP($Z644,'oddspedia-matches'!$A:$AD,AM$2,0)</f>
        <v>#N/A</v>
      </c>
      <c r="AN644" t="e">
        <f>VLOOKUP($Z644,'oddspedia-matches'!$A:$AD,AN$2,0)</f>
        <v>#N/A</v>
      </c>
      <c r="AO644" t="e">
        <f>VLOOKUP($Z644,'oddspedia-matches'!$A:$AD,AO$2,0)</f>
        <v>#N/A</v>
      </c>
      <c r="AP644" t="e">
        <f>VLOOKUP($Z644,'oddspedia-matches'!$A:$AD,AP$2,0)</f>
        <v>#N/A</v>
      </c>
      <c r="AQ644" t="e">
        <f>VLOOKUP($Z644,'oddspedia-matches'!$A:$AD,AQ$2,0)</f>
        <v>#N/A</v>
      </c>
    </row>
    <row r="645" spans="2:43" x14ac:dyDescent="0.25">
      <c r="B645" t="s">
        <v>467</v>
      </c>
      <c r="C645" t="s">
        <v>4231</v>
      </c>
      <c r="D645" s="25">
        <v>0.91666666666666663</v>
      </c>
      <c r="E645" t="s">
        <v>759</v>
      </c>
      <c r="F645" t="s">
        <v>762</v>
      </c>
      <c r="H645">
        <v>45.1</v>
      </c>
      <c r="I645">
        <v>29.8</v>
      </c>
      <c r="J645">
        <v>25.1</v>
      </c>
      <c r="K645">
        <v>74.900000000000006</v>
      </c>
      <c r="L645">
        <v>54.9</v>
      </c>
      <c r="M645">
        <v>70.2</v>
      </c>
      <c r="N645">
        <v>33.700000000000003</v>
      </c>
      <c r="O645">
        <v>51.6</v>
      </c>
      <c r="P645">
        <v>14.6</v>
      </c>
      <c r="Q645">
        <v>55.9</v>
      </c>
      <c r="R645">
        <v>68.900000000000006</v>
      </c>
      <c r="S645">
        <v>41.3</v>
      </c>
      <c r="T645">
        <v>58.7</v>
      </c>
      <c r="U645">
        <v>64.400000000000006</v>
      </c>
      <c r="V645">
        <v>47.4</v>
      </c>
      <c r="W645">
        <v>52.6</v>
      </c>
      <c r="X645" t="str">
        <f>VLOOKUP(E645,'Transform table'!A:B,2,0)</f>
        <v>San Antonio FC</v>
      </c>
      <c r="Y645" t="str">
        <f>VLOOKUP(F645,'Transform table'!A:B,2,0)</f>
        <v>Indy Eleven</v>
      </c>
      <c r="Z645" t="str">
        <f t="shared" si="10"/>
        <v>31/07/2026San Antonio FCIndy Eleven</v>
      </c>
      <c r="AA645" t="e">
        <f>VLOOKUP($Z645,'oddspedia-matches'!$A:$AD,AA$2,0)</f>
        <v>#N/A</v>
      </c>
      <c r="AB645" t="e">
        <f>VLOOKUP($Z645,'oddspedia-matches'!$A:$AD,AB$2,0)</f>
        <v>#N/A</v>
      </c>
      <c r="AC645" t="e">
        <f>VLOOKUP($Z645,'oddspedia-matches'!$A:$AD,AC$2,0)</f>
        <v>#N/A</v>
      </c>
      <c r="AD645" t="e">
        <f>VLOOKUP($Z645,'oddspedia-matches'!$A:$AD,AD$2,0)</f>
        <v>#N/A</v>
      </c>
      <c r="AE645" t="e">
        <f>VLOOKUP($Z645,'oddspedia-matches'!$A:$AD,AE$2,0)</f>
        <v>#N/A</v>
      </c>
      <c r="AF645" t="e">
        <f>VLOOKUP($Z645,'oddspedia-matches'!$A:$AD,AF$2,0)</f>
        <v>#N/A</v>
      </c>
      <c r="AG645" t="e">
        <f>VLOOKUP($Z645,'oddspedia-matches'!$A:$AD,AG$2,0)</f>
        <v>#N/A</v>
      </c>
      <c r="AH645" t="e">
        <f>VLOOKUP($Z645,'oddspedia-matches'!$A:$AD,AH$2,0)</f>
        <v>#N/A</v>
      </c>
      <c r="AI645" t="e">
        <f>VLOOKUP($Z645,'oddspedia-matches'!$A:$AD,AI$2,0)</f>
        <v>#N/A</v>
      </c>
      <c r="AJ645" t="e">
        <f>VLOOKUP($Z645,'oddspedia-matches'!$A:$AD,AJ$2,0)</f>
        <v>#N/A</v>
      </c>
      <c r="AK645" t="e">
        <f>VLOOKUP($Z645,'oddspedia-matches'!$A:$AD,AK$2,0)</f>
        <v>#N/A</v>
      </c>
      <c r="AL645" t="e">
        <f>VLOOKUP($Z645,'oddspedia-matches'!$A:$AD,AL$2,0)</f>
        <v>#N/A</v>
      </c>
      <c r="AM645" t="e">
        <f>VLOOKUP($Z645,'oddspedia-matches'!$A:$AD,AM$2,0)</f>
        <v>#N/A</v>
      </c>
      <c r="AN645" t="e">
        <f>VLOOKUP($Z645,'oddspedia-matches'!$A:$AD,AN$2,0)</f>
        <v>#N/A</v>
      </c>
      <c r="AO645" t="e">
        <f>VLOOKUP($Z645,'oddspedia-matches'!$A:$AD,AO$2,0)</f>
        <v>#N/A</v>
      </c>
      <c r="AP645" t="e">
        <f>VLOOKUP($Z645,'oddspedia-matches'!$A:$AD,AP$2,0)</f>
        <v>#N/A</v>
      </c>
      <c r="AQ645" t="e">
        <f>VLOOKUP($Z645,'oddspedia-matches'!$A:$AD,AQ$2,0)</f>
        <v>#N/A</v>
      </c>
    </row>
    <row r="646" spans="2:43" x14ac:dyDescent="0.25">
      <c r="B646" t="s">
        <v>489</v>
      </c>
      <c r="C646" t="s">
        <v>4231</v>
      </c>
      <c r="D646" s="25">
        <v>0.9375</v>
      </c>
      <c r="E646" t="s">
        <v>207</v>
      </c>
      <c r="F646" t="s">
        <v>773</v>
      </c>
      <c r="H646">
        <v>36.9</v>
      </c>
      <c r="I646">
        <v>30.2</v>
      </c>
      <c r="J646">
        <v>32.799999999999997</v>
      </c>
      <c r="K646">
        <v>67.2</v>
      </c>
      <c r="L646">
        <v>63.1</v>
      </c>
      <c r="M646">
        <v>69.8</v>
      </c>
      <c r="N646">
        <v>18.399999999999999</v>
      </c>
      <c r="O646">
        <v>48.7</v>
      </c>
      <c r="P646">
        <v>32.799999999999997</v>
      </c>
      <c r="Q646">
        <v>61.2</v>
      </c>
      <c r="R646">
        <v>71.2</v>
      </c>
      <c r="S646">
        <v>43.9</v>
      </c>
      <c r="T646">
        <v>56.1</v>
      </c>
      <c r="U646">
        <v>61.4</v>
      </c>
      <c r="V646">
        <v>50.9</v>
      </c>
      <c r="W646">
        <v>49.1</v>
      </c>
      <c r="X646" t="str">
        <f>VLOOKUP(E646,'Transform table'!A:B,2,0)</f>
        <v>Arabe Unido</v>
      </c>
      <c r="Y646" t="str">
        <f>VLOOKUP(F646,'Transform table'!A:B,2,0)</f>
        <v>Alianza</v>
      </c>
      <c r="Z646" t="str">
        <f t="shared" si="10"/>
        <v>31/07/2026Arabe UnidoAlianza</v>
      </c>
      <c r="AA646" t="e">
        <f>VLOOKUP($Z646,'oddspedia-matches'!$A:$AD,AA$2,0)</f>
        <v>#N/A</v>
      </c>
      <c r="AB646" t="e">
        <f>VLOOKUP($Z646,'oddspedia-matches'!$A:$AD,AB$2,0)</f>
        <v>#N/A</v>
      </c>
      <c r="AC646" t="e">
        <f>VLOOKUP($Z646,'oddspedia-matches'!$A:$AD,AC$2,0)</f>
        <v>#N/A</v>
      </c>
      <c r="AD646" t="e">
        <f>VLOOKUP($Z646,'oddspedia-matches'!$A:$AD,AD$2,0)</f>
        <v>#N/A</v>
      </c>
      <c r="AE646" t="e">
        <f>VLOOKUP($Z646,'oddspedia-matches'!$A:$AD,AE$2,0)</f>
        <v>#N/A</v>
      </c>
      <c r="AF646" t="e">
        <f>VLOOKUP($Z646,'oddspedia-matches'!$A:$AD,AF$2,0)</f>
        <v>#N/A</v>
      </c>
      <c r="AG646" t="e">
        <f>VLOOKUP($Z646,'oddspedia-matches'!$A:$AD,AG$2,0)</f>
        <v>#N/A</v>
      </c>
      <c r="AH646" t="e">
        <f>VLOOKUP($Z646,'oddspedia-matches'!$A:$AD,AH$2,0)</f>
        <v>#N/A</v>
      </c>
      <c r="AI646" t="e">
        <f>VLOOKUP($Z646,'oddspedia-matches'!$A:$AD,AI$2,0)</f>
        <v>#N/A</v>
      </c>
      <c r="AJ646" t="e">
        <f>VLOOKUP($Z646,'oddspedia-matches'!$A:$AD,AJ$2,0)</f>
        <v>#N/A</v>
      </c>
      <c r="AK646" t="e">
        <f>VLOOKUP($Z646,'oddspedia-matches'!$A:$AD,AK$2,0)</f>
        <v>#N/A</v>
      </c>
      <c r="AL646" t="e">
        <f>VLOOKUP($Z646,'oddspedia-matches'!$A:$AD,AL$2,0)</f>
        <v>#N/A</v>
      </c>
      <c r="AM646" t="e">
        <f>VLOOKUP($Z646,'oddspedia-matches'!$A:$AD,AM$2,0)</f>
        <v>#N/A</v>
      </c>
      <c r="AN646" t="e">
        <f>VLOOKUP($Z646,'oddspedia-matches'!$A:$AD,AN$2,0)</f>
        <v>#N/A</v>
      </c>
      <c r="AO646" t="e">
        <f>VLOOKUP($Z646,'oddspedia-matches'!$A:$AD,AO$2,0)</f>
        <v>#N/A</v>
      </c>
      <c r="AP646" t="e">
        <f>VLOOKUP($Z646,'oddspedia-matches'!$A:$AD,AP$2,0)</f>
        <v>#N/A</v>
      </c>
      <c r="AQ646" t="e">
        <f>VLOOKUP($Z646,'oddspedia-matches'!$A:$AD,AQ$2,0)</f>
        <v>#N/A</v>
      </c>
    </row>
    <row r="647" spans="2:43" x14ac:dyDescent="0.25">
      <c r="B647" t="s">
        <v>484</v>
      </c>
      <c r="C647" t="s">
        <v>4231</v>
      </c>
      <c r="D647" s="25">
        <v>0.95833333333333337</v>
      </c>
      <c r="E647" t="s">
        <v>1118</v>
      </c>
      <c r="F647" t="s">
        <v>182</v>
      </c>
      <c r="H647">
        <v>38.1</v>
      </c>
      <c r="I647">
        <v>25.9</v>
      </c>
      <c r="J647">
        <v>36</v>
      </c>
      <c r="K647">
        <v>64</v>
      </c>
      <c r="L647">
        <v>61.9</v>
      </c>
      <c r="M647">
        <v>74.099999999999994</v>
      </c>
      <c r="N647">
        <v>33.299999999999997</v>
      </c>
      <c r="O647">
        <v>45.7</v>
      </c>
      <c r="P647">
        <v>21</v>
      </c>
      <c r="Q647">
        <v>65.7</v>
      </c>
      <c r="R647">
        <v>87.5</v>
      </c>
      <c r="S647">
        <v>68.3</v>
      </c>
      <c r="T647">
        <v>31.7</v>
      </c>
      <c r="U647">
        <v>37.1</v>
      </c>
      <c r="V647">
        <v>69.8</v>
      </c>
      <c r="W647">
        <v>30.2</v>
      </c>
      <c r="X647" t="str">
        <f>VLOOKUP(E647,'Transform table'!A:B,2,0)</f>
        <v>Pacific FC Langford</v>
      </c>
      <c r="Y647" t="str">
        <f>VLOOKUP(F647,'Transform table'!A:B,2,0)</f>
        <v>Supra du Quebec</v>
      </c>
      <c r="Z647" t="str">
        <f t="shared" si="10"/>
        <v>31/07/2026Pacific FC LangfordSupra du Quebec</v>
      </c>
      <c r="AA647" t="e">
        <f>VLOOKUP($Z647,'oddspedia-matches'!$A:$AD,AA$2,0)</f>
        <v>#N/A</v>
      </c>
      <c r="AB647" t="e">
        <f>VLOOKUP($Z647,'oddspedia-matches'!$A:$AD,AB$2,0)</f>
        <v>#N/A</v>
      </c>
      <c r="AC647" t="e">
        <f>VLOOKUP($Z647,'oddspedia-matches'!$A:$AD,AC$2,0)</f>
        <v>#N/A</v>
      </c>
      <c r="AD647" t="e">
        <f>VLOOKUP($Z647,'oddspedia-matches'!$A:$AD,AD$2,0)</f>
        <v>#N/A</v>
      </c>
      <c r="AE647" t="e">
        <f>VLOOKUP($Z647,'oddspedia-matches'!$A:$AD,AE$2,0)</f>
        <v>#N/A</v>
      </c>
      <c r="AF647" t="e">
        <f>VLOOKUP($Z647,'oddspedia-matches'!$A:$AD,AF$2,0)</f>
        <v>#N/A</v>
      </c>
      <c r="AG647" t="e">
        <f>VLOOKUP($Z647,'oddspedia-matches'!$A:$AD,AG$2,0)</f>
        <v>#N/A</v>
      </c>
      <c r="AH647" t="e">
        <f>VLOOKUP($Z647,'oddspedia-matches'!$A:$AD,AH$2,0)</f>
        <v>#N/A</v>
      </c>
      <c r="AI647" t="e">
        <f>VLOOKUP($Z647,'oddspedia-matches'!$A:$AD,AI$2,0)</f>
        <v>#N/A</v>
      </c>
      <c r="AJ647" t="e">
        <f>VLOOKUP($Z647,'oddspedia-matches'!$A:$AD,AJ$2,0)</f>
        <v>#N/A</v>
      </c>
      <c r="AK647" t="e">
        <f>VLOOKUP($Z647,'oddspedia-matches'!$A:$AD,AK$2,0)</f>
        <v>#N/A</v>
      </c>
      <c r="AL647" t="e">
        <f>VLOOKUP($Z647,'oddspedia-matches'!$A:$AD,AL$2,0)</f>
        <v>#N/A</v>
      </c>
      <c r="AM647" t="e">
        <f>VLOOKUP($Z647,'oddspedia-matches'!$A:$AD,AM$2,0)</f>
        <v>#N/A</v>
      </c>
      <c r="AN647" t="e">
        <f>VLOOKUP($Z647,'oddspedia-matches'!$A:$AD,AN$2,0)</f>
        <v>#N/A</v>
      </c>
      <c r="AO647" t="e">
        <f>VLOOKUP($Z647,'oddspedia-matches'!$A:$AD,AO$2,0)</f>
        <v>#N/A</v>
      </c>
      <c r="AP647" t="e">
        <f>VLOOKUP($Z647,'oddspedia-matches'!$A:$AD,AP$2,0)</f>
        <v>#N/A</v>
      </c>
      <c r="AQ647" t="e">
        <f>VLOOKUP($Z647,'oddspedia-matches'!$A:$AD,AQ$2,0)</f>
        <v>#N/A</v>
      </c>
    </row>
    <row r="648" spans="2:43" x14ac:dyDescent="0.25">
      <c r="B648" t="s">
        <v>466</v>
      </c>
      <c r="C648" t="s">
        <v>4231</v>
      </c>
      <c r="D648" s="25">
        <v>0.95833333333333337</v>
      </c>
      <c r="E648" t="s">
        <v>769</v>
      </c>
      <c r="F648" t="s">
        <v>785</v>
      </c>
      <c r="H648">
        <v>45.8</v>
      </c>
      <c r="I648">
        <v>26.3</v>
      </c>
      <c r="J648">
        <v>27.9</v>
      </c>
      <c r="K648">
        <v>72.099999999999994</v>
      </c>
      <c r="L648">
        <v>54.2</v>
      </c>
      <c r="M648">
        <v>73.7</v>
      </c>
      <c r="N648">
        <v>35.700000000000003</v>
      </c>
      <c r="O648">
        <v>42.3</v>
      </c>
      <c r="P648">
        <v>22.1</v>
      </c>
      <c r="Q648">
        <v>70.8</v>
      </c>
      <c r="R648">
        <v>82.7</v>
      </c>
      <c r="S648">
        <v>60</v>
      </c>
      <c r="T648">
        <v>40</v>
      </c>
      <c r="U648">
        <v>45.9</v>
      </c>
      <c r="V648">
        <v>62.5</v>
      </c>
      <c r="W648">
        <v>37.5</v>
      </c>
      <c r="X648" t="str">
        <f>VLOOKUP(E648,'Transform table'!A:B,2,0)</f>
        <v>L.A Galaxy II</v>
      </c>
      <c r="Y648" t="str">
        <f>VLOOKUP(F648,'Transform table'!A:B,2,0)</f>
        <v>North Texas SC</v>
      </c>
      <c r="Z648" t="str">
        <f t="shared" si="10"/>
        <v>31/07/2026L.A Galaxy IINorth Texas SC</v>
      </c>
      <c r="AA648" t="e">
        <f>VLOOKUP($Z648,'oddspedia-matches'!$A:$AD,AA$2,0)</f>
        <v>#N/A</v>
      </c>
      <c r="AB648" t="e">
        <f>VLOOKUP($Z648,'oddspedia-matches'!$A:$AD,AB$2,0)</f>
        <v>#N/A</v>
      </c>
      <c r="AC648" t="e">
        <f>VLOOKUP($Z648,'oddspedia-matches'!$A:$AD,AC$2,0)</f>
        <v>#N/A</v>
      </c>
      <c r="AD648" t="e">
        <f>VLOOKUP($Z648,'oddspedia-matches'!$A:$AD,AD$2,0)</f>
        <v>#N/A</v>
      </c>
      <c r="AE648" t="e">
        <f>VLOOKUP($Z648,'oddspedia-matches'!$A:$AD,AE$2,0)</f>
        <v>#N/A</v>
      </c>
      <c r="AF648" t="e">
        <f>VLOOKUP($Z648,'oddspedia-matches'!$A:$AD,AF$2,0)</f>
        <v>#N/A</v>
      </c>
      <c r="AG648" t="e">
        <f>VLOOKUP($Z648,'oddspedia-matches'!$A:$AD,AG$2,0)</f>
        <v>#N/A</v>
      </c>
      <c r="AH648" t="e">
        <f>VLOOKUP($Z648,'oddspedia-matches'!$A:$AD,AH$2,0)</f>
        <v>#N/A</v>
      </c>
      <c r="AI648" t="e">
        <f>VLOOKUP($Z648,'oddspedia-matches'!$A:$AD,AI$2,0)</f>
        <v>#N/A</v>
      </c>
      <c r="AJ648" t="e">
        <f>VLOOKUP($Z648,'oddspedia-matches'!$A:$AD,AJ$2,0)</f>
        <v>#N/A</v>
      </c>
      <c r="AK648" t="e">
        <f>VLOOKUP($Z648,'oddspedia-matches'!$A:$AD,AK$2,0)</f>
        <v>#N/A</v>
      </c>
      <c r="AL648" t="e">
        <f>VLOOKUP($Z648,'oddspedia-matches'!$A:$AD,AL$2,0)</f>
        <v>#N/A</v>
      </c>
      <c r="AM648" t="e">
        <f>VLOOKUP($Z648,'oddspedia-matches'!$A:$AD,AM$2,0)</f>
        <v>#N/A</v>
      </c>
      <c r="AN648" t="e">
        <f>VLOOKUP($Z648,'oddspedia-matches'!$A:$AD,AN$2,0)</f>
        <v>#N/A</v>
      </c>
      <c r="AO648" t="e">
        <f>VLOOKUP($Z648,'oddspedia-matches'!$A:$AD,AO$2,0)</f>
        <v>#N/A</v>
      </c>
      <c r="AP648" t="e">
        <f>VLOOKUP($Z648,'oddspedia-matches'!$A:$AD,AP$2,0)</f>
        <v>#N/A</v>
      </c>
      <c r="AQ648" t="e">
        <f>VLOOKUP($Z648,'oddspedia-matches'!$A:$AD,AQ$2,0)</f>
        <v>#N/A</v>
      </c>
    </row>
    <row r="649" spans="2:43" x14ac:dyDescent="0.25">
      <c r="B649" t="s">
        <v>466</v>
      </c>
      <c r="C649" t="s">
        <v>4231</v>
      </c>
      <c r="D649" s="25">
        <v>0.95833333333333337</v>
      </c>
      <c r="E649" t="s">
        <v>786</v>
      </c>
      <c r="F649" t="s">
        <v>1230</v>
      </c>
      <c r="H649">
        <v>55.4</v>
      </c>
      <c r="I649">
        <v>24.7</v>
      </c>
      <c r="J649">
        <v>20</v>
      </c>
      <c r="K649">
        <v>80</v>
      </c>
      <c r="L649">
        <v>44.6</v>
      </c>
      <c r="M649">
        <v>75.3</v>
      </c>
      <c r="N649">
        <v>39.4</v>
      </c>
      <c r="O649">
        <v>38</v>
      </c>
      <c r="P649">
        <v>22.6</v>
      </c>
      <c r="Q649">
        <v>77.2</v>
      </c>
      <c r="R649">
        <v>82.9</v>
      </c>
      <c r="S649">
        <v>60.5</v>
      </c>
      <c r="T649">
        <v>39.5</v>
      </c>
      <c r="U649">
        <v>46.5</v>
      </c>
      <c r="V649">
        <v>59.8</v>
      </c>
      <c r="W649">
        <v>40.200000000000003</v>
      </c>
      <c r="X649" t="str">
        <f>VLOOKUP(E649,'Transform table'!A:B,2,0)</f>
        <v>Los Angeles FC II</v>
      </c>
      <c r="Y649" t="str">
        <f>VLOOKUP(F649,'Transform table'!A:B,2,0)</f>
        <v>Colorado Rapids II</v>
      </c>
      <c r="Z649" t="str">
        <f t="shared" si="10"/>
        <v>31/07/2026Los Angeles FC IIColorado Rapids II</v>
      </c>
      <c r="AA649" t="e">
        <f>VLOOKUP($Z649,'oddspedia-matches'!$A:$AD,AA$2,0)</f>
        <v>#N/A</v>
      </c>
      <c r="AB649" t="e">
        <f>VLOOKUP($Z649,'oddspedia-matches'!$A:$AD,AB$2,0)</f>
        <v>#N/A</v>
      </c>
      <c r="AC649" t="e">
        <f>VLOOKUP($Z649,'oddspedia-matches'!$A:$AD,AC$2,0)</f>
        <v>#N/A</v>
      </c>
      <c r="AD649" t="e">
        <f>VLOOKUP($Z649,'oddspedia-matches'!$A:$AD,AD$2,0)</f>
        <v>#N/A</v>
      </c>
      <c r="AE649" t="e">
        <f>VLOOKUP($Z649,'oddspedia-matches'!$A:$AD,AE$2,0)</f>
        <v>#N/A</v>
      </c>
      <c r="AF649" t="e">
        <f>VLOOKUP($Z649,'oddspedia-matches'!$A:$AD,AF$2,0)</f>
        <v>#N/A</v>
      </c>
      <c r="AG649" t="e">
        <f>VLOOKUP($Z649,'oddspedia-matches'!$A:$AD,AG$2,0)</f>
        <v>#N/A</v>
      </c>
      <c r="AH649" t="e">
        <f>VLOOKUP($Z649,'oddspedia-matches'!$A:$AD,AH$2,0)</f>
        <v>#N/A</v>
      </c>
      <c r="AI649" t="e">
        <f>VLOOKUP($Z649,'oddspedia-matches'!$A:$AD,AI$2,0)</f>
        <v>#N/A</v>
      </c>
      <c r="AJ649" t="e">
        <f>VLOOKUP($Z649,'oddspedia-matches'!$A:$AD,AJ$2,0)</f>
        <v>#N/A</v>
      </c>
      <c r="AK649" t="e">
        <f>VLOOKUP($Z649,'oddspedia-matches'!$A:$AD,AK$2,0)</f>
        <v>#N/A</v>
      </c>
      <c r="AL649" t="e">
        <f>VLOOKUP($Z649,'oddspedia-matches'!$A:$AD,AL$2,0)</f>
        <v>#N/A</v>
      </c>
      <c r="AM649" t="e">
        <f>VLOOKUP($Z649,'oddspedia-matches'!$A:$AD,AM$2,0)</f>
        <v>#N/A</v>
      </c>
      <c r="AN649" t="e">
        <f>VLOOKUP($Z649,'oddspedia-matches'!$A:$AD,AN$2,0)</f>
        <v>#N/A</v>
      </c>
      <c r="AO649" t="e">
        <f>VLOOKUP($Z649,'oddspedia-matches'!$A:$AD,AO$2,0)</f>
        <v>#N/A</v>
      </c>
      <c r="AP649" t="e">
        <f>VLOOKUP($Z649,'oddspedia-matches'!$A:$AD,AP$2,0)</f>
        <v>#N/A</v>
      </c>
      <c r="AQ649" t="e">
        <f>VLOOKUP($Z649,'oddspedia-matches'!$A:$AD,AQ$2,0)</f>
        <v>#N/A</v>
      </c>
    </row>
    <row r="650" spans="2:43" x14ac:dyDescent="0.25">
      <c r="B650" t="s">
        <v>536</v>
      </c>
      <c r="C650" t="s">
        <v>4231</v>
      </c>
      <c r="D650" s="25">
        <v>0.27083333333333331</v>
      </c>
      <c r="E650" t="s">
        <v>4232</v>
      </c>
      <c r="F650" t="s">
        <v>4233</v>
      </c>
      <c r="H650">
        <v>35.5</v>
      </c>
      <c r="I650">
        <v>25.7</v>
      </c>
      <c r="J650">
        <v>38.700000000000003</v>
      </c>
      <c r="K650">
        <v>61.3</v>
      </c>
      <c r="L650">
        <v>64.5</v>
      </c>
      <c r="M650">
        <v>74.3</v>
      </c>
      <c r="N650">
        <v>32.299999999999997</v>
      </c>
      <c r="O650">
        <v>37.9</v>
      </c>
      <c r="P650">
        <v>29.9</v>
      </c>
      <c r="Q650">
        <v>78.599999999999994</v>
      </c>
      <c r="R650">
        <v>88.7</v>
      </c>
      <c r="S650">
        <v>70.400000000000006</v>
      </c>
      <c r="T650">
        <v>29.6</v>
      </c>
      <c r="U650">
        <v>34.9</v>
      </c>
      <c r="V650">
        <v>71.400000000000006</v>
      </c>
      <c r="W650">
        <v>28.6</v>
      </c>
      <c r="X650" t="e">
        <f>VLOOKUP(E650,'Transform table'!A:B,2,0)</f>
        <v>#N/A</v>
      </c>
      <c r="Y650" t="e">
        <f>VLOOKUP(F650,'Transform table'!A:B,2,0)</f>
        <v>#N/A</v>
      </c>
      <c r="Z650" t="e">
        <f t="shared" ref="Z650:Z713" si="11">C650&amp;X650&amp;Y650</f>
        <v>#N/A</v>
      </c>
      <c r="AA650" t="e">
        <f>VLOOKUP($Z650,'oddspedia-matches'!$A:$AD,AA$2,0)</f>
        <v>#N/A</v>
      </c>
      <c r="AB650" t="e">
        <f>VLOOKUP($Z650,'oddspedia-matches'!$A:$AD,AB$2,0)</f>
        <v>#N/A</v>
      </c>
      <c r="AC650" t="e">
        <f>VLOOKUP($Z650,'oddspedia-matches'!$A:$AD,AC$2,0)</f>
        <v>#N/A</v>
      </c>
      <c r="AD650" t="e">
        <f>VLOOKUP($Z650,'oddspedia-matches'!$A:$AD,AD$2,0)</f>
        <v>#N/A</v>
      </c>
      <c r="AE650" t="e">
        <f>VLOOKUP($Z650,'oddspedia-matches'!$A:$AD,AE$2,0)</f>
        <v>#N/A</v>
      </c>
      <c r="AF650" t="e">
        <f>VLOOKUP($Z650,'oddspedia-matches'!$A:$AD,AF$2,0)</f>
        <v>#N/A</v>
      </c>
      <c r="AG650" t="e">
        <f>VLOOKUP($Z650,'oddspedia-matches'!$A:$AD,AG$2,0)</f>
        <v>#N/A</v>
      </c>
      <c r="AH650" t="e">
        <f>VLOOKUP($Z650,'oddspedia-matches'!$A:$AD,AH$2,0)</f>
        <v>#N/A</v>
      </c>
      <c r="AI650" t="e">
        <f>VLOOKUP($Z650,'oddspedia-matches'!$A:$AD,AI$2,0)</f>
        <v>#N/A</v>
      </c>
      <c r="AJ650" t="e">
        <f>VLOOKUP($Z650,'oddspedia-matches'!$A:$AD,AJ$2,0)</f>
        <v>#N/A</v>
      </c>
      <c r="AK650" t="e">
        <f>VLOOKUP($Z650,'oddspedia-matches'!$A:$AD,AK$2,0)</f>
        <v>#N/A</v>
      </c>
      <c r="AL650" t="e">
        <f>VLOOKUP($Z650,'oddspedia-matches'!$A:$AD,AL$2,0)</f>
        <v>#N/A</v>
      </c>
      <c r="AM650" t="e">
        <f>VLOOKUP($Z650,'oddspedia-matches'!$A:$AD,AM$2,0)</f>
        <v>#N/A</v>
      </c>
      <c r="AN650" t="e">
        <f>VLOOKUP($Z650,'oddspedia-matches'!$A:$AD,AN$2,0)</f>
        <v>#N/A</v>
      </c>
      <c r="AO650" t="e">
        <f>VLOOKUP($Z650,'oddspedia-matches'!$A:$AD,AO$2,0)</f>
        <v>#N/A</v>
      </c>
      <c r="AP650" t="e">
        <f>VLOOKUP($Z650,'oddspedia-matches'!$A:$AD,AP$2,0)</f>
        <v>#N/A</v>
      </c>
      <c r="AQ650" t="e">
        <f>VLOOKUP($Z650,'oddspedia-matches'!$A:$AD,AQ$2,0)</f>
        <v>#N/A</v>
      </c>
    </row>
    <row r="651" spans="2:43" x14ac:dyDescent="0.25">
      <c r="B651" t="s">
        <v>536</v>
      </c>
      <c r="C651" t="s">
        <v>4231</v>
      </c>
      <c r="D651" s="25">
        <v>0.27083333333333331</v>
      </c>
      <c r="E651" t="s">
        <v>4234</v>
      </c>
      <c r="F651" t="s">
        <v>4235</v>
      </c>
      <c r="H651">
        <v>44.3</v>
      </c>
      <c r="I651">
        <v>25.2</v>
      </c>
      <c r="J651">
        <v>30.6</v>
      </c>
      <c r="K651">
        <v>69.400000000000006</v>
      </c>
      <c r="L651">
        <v>55.7</v>
      </c>
      <c r="M651">
        <v>74.8</v>
      </c>
      <c r="N651">
        <v>42.4</v>
      </c>
      <c r="O651">
        <v>35.299999999999997</v>
      </c>
      <c r="P651">
        <v>22.3</v>
      </c>
      <c r="Q651">
        <v>81</v>
      </c>
      <c r="R651">
        <v>91.7</v>
      </c>
      <c r="S651">
        <v>76.599999999999994</v>
      </c>
      <c r="T651">
        <v>23.4</v>
      </c>
      <c r="U651">
        <v>28.4</v>
      </c>
      <c r="V651">
        <v>75.8</v>
      </c>
      <c r="W651">
        <v>24.2</v>
      </c>
      <c r="X651" t="e">
        <f>VLOOKUP(E651,'Transform table'!A:B,2,0)</f>
        <v>#N/A</v>
      </c>
      <c r="Y651" t="e">
        <f>VLOOKUP(F651,'Transform table'!A:B,2,0)</f>
        <v>#N/A</v>
      </c>
      <c r="Z651" t="e">
        <f t="shared" si="11"/>
        <v>#N/A</v>
      </c>
      <c r="AA651" t="e">
        <f>VLOOKUP($Z651,'oddspedia-matches'!$A:$AD,AA$2,0)</f>
        <v>#N/A</v>
      </c>
      <c r="AB651" t="e">
        <f>VLOOKUP($Z651,'oddspedia-matches'!$A:$AD,AB$2,0)</f>
        <v>#N/A</v>
      </c>
      <c r="AC651" t="e">
        <f>VLOOKUP($Z651,'oddspedia-matches'!$A:$AD,AC$2,0)</f>
        <v>#N/A</v>
      </c>
      <c r="AD651" t="e">
        <f>VLOOKUP($Z651,'oddspedia-matches'!$A:$AD,AD$2,0)</f>
        <v>#N/A</v>
      </c>
      <c r="AE651" t="e">
        <f>VLOOKUP($Z651,'oddspedia-matches'!$A:$AD,AE$2,0)</f>
        <v>#N/A</v>
      </c>
      <c r="AF651" t="e">
        <f>VLOOKUP($Z651,'oddspedia-matches'!$A:$AD,AF$2,0)</f>
        <v>#N/A</v>
      </c>
      <c r="AG651" t="e">
        <f>VLOOKUP($Z651,'oddspedia-matches'!$A:$AD,AG$2,0)</f>
        <v>#N/A</v>
      </c>
      <c r="AH651" t="e">
        <f>VLOOKUP($Z651,'oddspedia-matches'!$A:$AD,AH$2,0)</f>
        <v>#N/A</v>
      </c>
      <c r="AI651" t="e">
        <f>VLOOKUP($Z651,'oddspedia-matches'!$A:$AD,AI$2,0)</f>
        <v>#N/A</v>
      </c>
      <c r="AJ651" t="e">
        <f>VLOOKUP($Z651,'oddspedia-matches'!$A:$AD,AJ$2,0)</f>
        <v>#N/A</v>
      </c>
      <c r="AK651" t="e">
        <f>VLOOKUP($Z651,'oddspedia-matches'!$A:$AD,AK$2,0)</f>
        <v>#N/A</v>
      </c>
      <c r="AL651" t="e">
        <f>VLOOKUP($Z651,'oddspedia-matches'!$A:$AD,AL$2,0)</f>
        <v>#N/A</v>
      </c>
      <c r="AM651" t="e">
        <f>VLOOKUP($Z651,'oddspedia-matches'!$A:$AD,AM$2,0)</f>
        <v>#N/A</v>
      </c>
      <c r="AN651" t="e">
        <f>VLOOKUP($Z651,'oddspedia-matches'!$A:$AD,AN$2,0)</f>
        <v>#N/A</v>
      </c>
      <c r="AO651" t="e">
        <f>VLOOKUP($Z651,'oddspedia-matches'!$A:$AD,AO$2,0)</f>
        <v>#N/A</v>
      </c>
      <c r="AP651" t="e">
        <f>VLOOKUP($Z651,'oddspedia-matches'!$A:$AD,AP$2,0)</f>
        <v>#N/A</v>
      </c>
      <c r="AQ651" t="e">
        <f>VLOOKUP($Z651,'oddspedia-matches'!$A:$AD,AQ$2,0)</f>
        <v>#N/A</v>
      </c>
    </row>
    <row r="652" spans="2:43" x14ac:dyDescent="0.25">
      <c r="B652" t="s">
        <v>472</v>
      </c>
      <c r="C652" t="s">
        <v>4231</v>
      </c>
      <c r="D652" s="25">
        <v>0.27083333333333331</v>
      </c>
      <c r="E652" t="s">
        <v>134</v>
      </c>
      <c r="F652" t="s">
        <v>131</v>
      </c>
      <c r="H652">
        <v>19.7</v>
      </c>
      <c r="I652">
        <v>27.3</v>
      </c>
      <c r="J652">
        <v>53</v>
      </c>
      <c r="K652">
        <v>47</v>
      </c>
      <c r="L652">
        <v>80.3</v>
      </c>
      <c r="M652">
        <v>72.7</v>
      </c>
      <c r="N652">
        <v>18.100000000000001</v>
      </c>
      <c r="O652">
        <v>39.5</v>
      </c>
      <c r="P652">
        <v>42.4</v>
      </c>
      <c r="Q652">
        <v>74.3</v>
      </c>
      <c r="R652">
        <v>77.7</v>
      </c>
      <c r="S652">
        <v>52.7</v>
      </c>
      <c r="T652">
        <v>47.3</v>
      </c>
      <c r="U652">
        <v>54.2</v>
      </c>
      <c r="V652">
        <v>54</v>
      </c>
      <c r="W652">
        <v>46</v>
      </c>
      <c r="X652" t="str">
        <f>VLOOKUP(E652,'Transform table'!A:B,2,0)</f>
        <v>Bentleigh Greens</v>
      </c>
      <c r="Y652" t="str">
        <f>VLOOKUP(F652,'Transform table'!A:B,2,0)</f>
        <v>Oakleigh Cannons</v>
      </c>
      <c r="Z652" t="str">
        <f t="shared" si="11"/>
        <v>31/07/2026Bentleigh GreensOakleigh Cannons</v>
      </c>
      <c r="AA652" t="e">
        <f>VLOOKUP($Z652,'oddspedia-matches'!$A:$AD,AA$2,0)</f>
        <v>#N/A</v>
      </c>
      <c r="AB652" t="e">
        <f>VLOOKUP($Z652,'oddspedia-matches'!$A:$AD,AB$2,0)</f>
        <v>#N/A</v>
      </c>
      <c r="AC652" t="e">
        <f>VLOOKUP($Z652,'oddspedia-matches'!$A:$AD,AC$2,0)</f>
        <v>#N/A</v>
      </c>
      <c r="AD652" t="e">
        <f>VLOOKUP($Z652,'oddspedia-matches'!$A:$AD,AD$2,0)</f>
        <v>#N/A</v>
      </c>
      <c r="AE652" t="e">
        <f>VLOOKUP($Z652,'oddspedia-matches'!$A:$AD,AE$2,0)</f>
        <v>#N/A</v>
      </c>
      <c r="AF652" t="e">
        <f>VLOOKUP($Z652,'oddspedia-matches'!$A:$AD,AF$2,0)</f>
        <v>#N/A</v>
      </c>
      <c r="AG652" t="e">
        <f>VLOOKUP($Z652,'oddspedia-matches'!$A:$AD,AG$2,0)</f>
        <v>#N/A</v>
      </c>
      <c r="AH652" t="e">
        <f>VLOOKUP($Z652,'oddspedia-matches'!$A:$AD,AH$2,0)</f>
        <v>#N/A</v>
      </c>
      <c r="AI652" t="e">
        <f>VLOOKUP($Z652,'oddspedia-matches'!$A:$AD,AI$2,0)</f>
        <v>#N/A</v>
      </c>
      <c r="AJ652" t="e">
        <f>VLOOKUP($Z652,'oddspedia-matches'!$A:$AD,AJ$2,0)</f>
        <v>#N/A</v>
      </c>
      <c r="AK652" t="e">
        <f>VLOOKUP($Z652,'oddspedia-matches'!$A:$AD,AK$2,0)</f>
        <v>#N/A</v>
      </c>
      <c r="AL652" t="e">
        <f>VLOOKUP($Z652,'oddspedia-matches'!$A:$AD,AL$2,0)</f>
        <v>#N/A</v>
      </c>
      <c r="AM652" t="e">
        <f>VLOOKUP($Z652,'oddspedia-matches'!$A:$AD,AM$2,0)</f>
        <v>#N/A</v>
      </c>
      <c r="AN652" t="e">
        <f>VLOOKUP($Z652,'oddspedia-matches'!$A:$AD,AN$2,0)</f>
        <v>#N/A</v>
      </c>
      <c r="AO652" t="e">
        <f>VLOOKUP($Z652,'oddspedia-matches'!$A:$AD,AO$2,0)</f>
        <v>#N/A</v>
      </c>
      <c r="AP652" t="e">
        <f>VLOOKUP($Z652,'oddspedia-matches'!$A:$AD,AP$2,0)</f>
        <v>#N/A</v>
      </c>
      <c r="AQ652" t="e">
        <f>VLOOKUP($Z652,'oddspedia-matches'!$A:$AD,AQ$2,0)</f>
        <v>#N/A</v>
      </c>
    </row>
    <row r="653" spans="2:43" x14ac:dyDescent="0.25">
      <c r="B653" t="s">
        <v>463</v>
      </c>
      <c r="C653" t="s">
        <v>4231</v>
      </c>
      <c r="D653" s="25">
        <v>0.29166666666666669</v>
      </c>
      <c r="E653" t="s">
        <v>491</v>
      </c>
      <c r="F653" t="s">
        <v>514</v>
      </c>
      <c r="H653">
        <v>35</v>
      </c>
      <c r="I653">
        <v>25.8</v>
      </c>
      <c r="J653">
        <v>39.299999999999997</v>
      </c>
      <c r="K653">
        <v>60.7</v>
      </c>
      <c r="L653">
        <v>65</v>
      </c>
      <c r="M653">
        <v>74.2</v>
      </c>
      <c r="N653">
        <v>31.8</v>
      </c>
      <c r="O653">
        <v>35</v>
      </c>
      <c r="P653">
        <v>33.200000000000003</v>
      </c>
      <c r="Q653">
        <v>83.1</v>
      </c>
      <c r="R653">
        <v>88.5</v>
      </c>
      <c r="S653">
        <v>70.099999999999994</v>
      </c>
      <c r="T653">
        <v>29.9</v>
      </c>
      <c r="U653">
        <v>35.200000000000003</v>
      </c>
      <c r="V653">
        <v>71.2</v>
      </c>
      <c r="W653">
        <v>28.8</v>
      </c>
      <c r="X653" t="str">
        <f>VLOOKUP(E653,'Transform table'!A:B,2,0)</f>
        <v>Cooks Hill United</v>
      </c>
      <c r="Y653" t="str">
        <f>VLOOKUP(F653,'Transform table'!A:B,2,0)</f>
        <v>Broadmeadow Magic</v>
      </c>
      <c r="Z653" t="str">
        <f t="shared" si="11"/>
        <v>31/07/2026Cooks Hill UnitedBroadmeadow Magic</v>
      </c>
      <c r="AA653" t="e">
        <f>VLOOKUP($Z653,'oddspedia-matches'!$A:$AD,AA$2,0)</f>
        <v>#N/A</v>
      </c>
      <c r="AB653" t="e">
        <f>VLOOKUP($Z653,'oddspedia-matches'!$A:$AD,AB$2,0)</f>
        <v>#N/A</v>
      </c>
      <c r="AC653" t="e">
        <f>VLOOKUP($Z653,'oddspedia-matches'!$A:$AD,AC$2,0)</f>
        <v>#N/A</v>
      </c>
      <c r="AD653" t="e">
        <f>VLOOKUP($Z653,'oddspedia-matches'!$A:$AD,AD$2,0)</f>
        <v>#N/A</v>
      </c>
      <c r="AE653" t="e">
        <f>VLOOKUP($Z653,'oddspedia-matches'!$A:$AD,AE$2,0)</f>
        <v>#N/A</v>
      </c>
      <c r="AF653" t="e">
        <f>VLOOKUP($Z653,'oddspedia-matches'!$A:$AD,AF$2,0)</f>
        <v>#N/A</v>
      </c>
      <c r="AG653" t="e">
        <f>VLOOKUP($Z653,'oddspedia-matches'!$A:$AD,AG$2,0)</f>
        <v>#N/A</v>
      </c>
      <c r="AH653" t="e">
        <f>VLOOKUP($Z653,'oddspedia-matches'!$A:$AD,AH$2,0)</f>
        <v>#N/A</v>
      </c>
      <c r="AI653" t="e">
        <f>VLOOKUP($Z653,'oddspedia-matches'!$A:$AD,AI$2,0)</f>
        <v>#N/A</v>
      </c>
      <c r="AJ653" t="e">
        <f>VLOOKUP($Z653,'oddspedia-matches'!$A:$AD,AJ$2,0)</f>
        <v>#N/A</v>
      </c>
      <c r="AK653" t="e">
        <f>VLOOKUP($Z653,'oddspedia-matches'!$A:$AD,AK$2,0)</f>
        <v>#N/A</v>
      </c>
      <c r="AL653" t="e">
        <f>VLOOKUP($Z653,'oddspedia-matches'!$A:$AD,AL$2,0)</f>
        <v>#N/A</v>
      </c>
      <c r="AM653" t="e">
        <f>VLOOKUP($Z653,'oddspedia-matches'!$A:$AD,AM$2,0)</f>
        <v>#N/A</v>
      </c>
      <c r="AN653" t="e">
        <f>VLOOKUP($Z653,'oddspedia-matches'!$A:$AD,AN$2,0)</f>
        <v>#N/A</v>
      </c>
      <c r="AO653" t="e">
        <f>VLOOKUP($Z653,'oddspedia-matches'!$A:$AD,AO$2,0)</f>
        <v>#N/A</v>
      </c>
      <c r="AP653" t="e">
        <f>VLOOKUP($Z653,'oddspedia-matches'!$A:$AD,AP$2,0)</f>
        <v>#N/A</v>
      </c>
      <c r="AQ653" t="e">
        <f>VLOOKUP($Z653,'oddspedia-matches'!$A:$AD,AQ$2,0)</f>
        <v>#N/A</v>
      </c>
    </row>
    <row r="654" spans="2:43" x14ac:dyDescent="0.25">
      <c r="B654" t="s">
        <v>498</v>
      </c>
      <c r="C654" t="s">
        <v>4231</v>
      </c>
      <c r="D654" s="25">
        <v>0.29166666666666669</v>
      </c>
      <c r="E654" t="s">
        <v>502</v>
      </c>
      <c r="F654" t="s">
        <v>499</v>
      </c>
      <c r="H654">
        <v>34.700000000000003</v>
      </c>
      <c r="I654">
        <v>28</v>
      </c>
      <c r="J654">
        <v>37.299999999999997</v>
      </c>
      <c r="K654">
        <v>62.7</v>
      </c>
      <c r="L654">
        <v>65.3</v>
      </c>
      <c r="M654">
        <v>72</v>
      </c>
      <c r="N654">
        <v>26.7</v>
      </c>
      <c r="O654">
        <v>40.799999999999997</v>
      </c>
      <c r="P654">
        <v>32.5</v>
      </c>
      <c r="Q654">
        <v>74</v>
      </c>
      <c r="R654">
        <v>79.3</v>
      </c>
      <c r="S654">
        <v>54.8</v>
      </c>
      <c r="T654">
        <v>45.2</v>
      </c>
      <c r="U654">
        <v>50.8</v>
      </c>
      <c r="V654">
        <v>59.4</v>
      </c>
      <c r="W654">
        <v>40.6</v>
      </c>
      <c r="X654" t="str">
        <f>VLOOKUP(E654,'Transform table'!A:B,2,0)</f>
        <v>Campbelltown City</v>
      </c>
      <c r="Y654" t="str">
        <f>VLOOKUP(F654,'Transform table'!A:B,2,0)</f>
        <v>Adelaide City</v>
      </c>
      <c r="Z654" t="str">
        <f t="shared" si="11"/>
        <v>31/07/2026Campbelltown CityAdelaide City</v>
      </c>
      <c r="AA654" t="e">
        <f>VLOOKUP($Z654,'oddspedia-matches'!$A:$AD,AA$2,0)</f>
        <v>#N/A</v>
      </c>
      <c r="AB654" t="e">
        <f>VLOOKUP($Z654,'oddspedia-matches'!$A:$AD,AB$2,0)</f>
        <v>#N/A</v>
      </c>
      <c r="AC654" t="e">
        <f>VLOOKUP($Z654,'oddspedia-matches'!$A:$AD,AC$2,0)</f>
        <v>#N/A</v>
      </c>
      <c r="AD654" t="e">
        <f>VLOOKUP($Z654,'oddspedia-matches'!$A:$AD,AD$2,0)</f>
        <v>#N/A</v>
      </c>
      <c r="AE654" t="e">
        <f>VLOOKUP($Z654,'oddspedia-matches'!$A:$AD,AE$2,0)</f>
        <v>#N/A</v>
      </c>
      <c r="AF654" t="e">
        <f>VLOOKUP($Z654,'oddspedia-matches'!$A:$AD,AF$2,0)</f>
        <v>#N/A</v>
      </c>
      <c r="AG654" t="e">
        <f>VLOOKUP($Z654,'oddspedia-matches'!$A:$AD,AG$2,0)</f>
        <v>#N/A</v>
      </c>
      <c r="AH654" t="e">
        <f>VLOOKUP($Z654,'oddspedia-matches'!$A:$AD,AH$2,0)</f>
        <v>#N/A</v>
      </c>
      <c r="AI654" t="e">
        <f>VLOOKUP($Z654,'oddspedia-matches'!$A:$AD,AI$2,0)</f>
        <v>#N/A</v>
      </c>
      <c r="AJ654" t="e">
        <f>VLOOKUP($Z654,'oddspedia-matches'!$A:$AD,AJ$2,0)</f>
        <v>#N/A</v>
      </c>
      <c r="AK654" t="e">
        <f>VLOOKUP($Z654,'oddspedia-matches'!$A:$AD,AK$2,0)</f>
        <v>#N/A</v>
      </c>
      <c r="AL654" t="e">
        <f>VLOOKUP($Z654,'oddspedia-matches'!$A:$AD,AL$2,0)</f>
        <v>#N/A</v>
      </c>
      <c r="AM654" t="e">
        <f>VLOOKUP($Z654,'oddspedia-matches'!$A:$AD,AM$2,0)</f>
        <v>#N/A</v>
      </c>
      <c r="AN654" t="e">
        <f>VLOOKUP($Z654,'oddspedia-matches'!$A:$AD,AN$2,0)</f>
        <v>#N/A</v>
      </c>
      <c r="AO654" t="e">
        <f>VLOOKUP($Z654,'oddspedia-matches'!$A:$AD,AO$2,0)</f>
        <v>#N/A</v>
      </c>
      <c r="AP654" t="e">
        <f>VLOOKUP($Z654,'oddspedia-matches'!$A:$AD,AP$2,0)</f>
        <v>#N/A</v>
      </c>
      <c r="AQ654" t="e">
        <f>VLOOKUP($Z654,'oddspedia-matches'!$A:$AD,AQ$2,0)</f>
        <v>#N/A</v>
      </c>
    </row>
    <row r="655" spans="2:43" x14ac:dyDescent="0.25">
      <c r="B655" t="s">
        <v>472</v>
      </c>
      <c r="C655" t="s">
        <v>4231</v>
      </c>
      <c r="D655" s="25">
        <v>0.3125</v>
      </c>
      <c r="E655" t="s">
        <v>133</v>
      </c>
      <c r="F655" t="s">
        <v>125</v>
      </c>
      <c r="H655">
        <v>65</v>
      </c>
      <c r="I655">
        <v>23.1</v>
      </c>
      <c r="J655">
        <v>11.9</v>
      </c>
      <c r="K655">
        <v>88.1</v>
      </c>
      <c r="L655">
        <v>35</v>
      </c>
      <c r="M655">
        <v>76.900000000000006</v>
      </c>
      <c r="N655">
        <v>41.3</v>
      </c>
      <c r="O655">
        <v>46.7</v>
      </c>
      <c r="P655">
        <v>12</v>
      </c>
      <c r="Q655">
        <v>61.2</v>
      </c>
      <c r="R655">
        <v>75.5</v>
      </c>
      <c r="S655">
        <v>49.8</v>
      </c>
      <c r="T655">
        <v>50.2</v>
      </c>
      <c r="U655">
        <v>59.5</v>
      </c>
      <c r="V655">
        <v>44.9</v>
      </c>
      <c r="W655">
        <v>55.1</v>
      </c>
      <c r="X655" t="str">
        <f>VLOOKUP(E655,'Transform table'!A:B,2,0)</f>
        <v>Preston Lions</v>
      </c>
      <c r="Y655" t="str">
        <f>VLOOKUP(F655,'Transform table'!A:B,2,0)</f>
        <v>Green Gully SC</v>
      </c>
      <c r="Z655" t="str">
        <f t="shared" si="11"/>
        <v>31/07/2026Preston LionsGreen Gully SC</v>
      </c>
      <c r="AA655" t="e">
        <f>VLOOKUP($Z655,'oddspedia-matches'!$A:$AD,AA$2,0)</f>
        <v>#N/A</v>
      </c>
      <c r="AB655" t="e">
        <f>VLOOKUP($Z655,'oddspedia-matches'!$A:$AD,AB$2,0)</f>
        <v>#N/A</v>
      </c>
      <c r="AC655" t="e">
        <f>VLOOKUP($Z655,'oddspedia-matches'!$A:$AD,AC$2,0)</f>
        <v>#N/A</v>
      </c>
      <c r="AD655" t="e">
        <f>VLOOKUP($Z655,'oddspedia-matches'!$A:$AD,AD$2,0)</f>
        <v>#N/A</v>
      </c>
      <c r="AE655" t="e">
        <f>VLOOKUP($Z655,'oddspedia-matches'!$A:$AD,AE$2,0)</f>
        <v>#N/A</v>
      </c>
      <c r="AF655" t="e">
        <f>VLOOKUP($Z655,'oddspedia-matches'!$A:$AD,AF$2,0)</f>
        <v>#N/A</v>
      </c>
      <c r="AG655" t="e">
        <f>VLOOKUP($Z655,'oddspedia-matches'!$A:$AD,AG$2,0)</f>
        <v>#N/A</v>
      </c>
      <c r="AH655" t="e">
        <f>VLOOKUP($Z655,'oddspedia-matches'!$A:$AD,AH$2,0)</f>
        <v>#N/A</v>
      </c>
      <c r="AI655" t="e">
        <f>VLOOKUP($Z655,'oddspedia-matches'!$A:$AD,AI$2,0)</f>
        <v>#N/A</v>
      </c>
      <c r="AJ655" t="e">
        <f>VLOOKUP($Z655,'oddspedia-matches'!$A:$AD,AJ$2,0)</f>
        <v>#N/A</v>
      </c>
      <c r="AK655" t="e">
        <f>VLOOKUP($Z655,'oddspedia-matches'!$A:$AD,AK$2,0)</f>
        <v>#N/A</v>
      </c>
      <c r="AL655" t="e">
        <f>VLOOKUP($Z655,'oddspedia-matches'!$A:$AD,AL$2,0)</f>
        <v>#N/A</v>
      </c>
      <c r="AM655" t="e">
        <f>VLOOKUP($Z655,'oddspedia-matches'!$A:$AD,AM$2,0)</f>
        <v>#N/A</v>
      </c>
      <c r="AN655" t="e">
        <f>VLOOKUP($Z655,'oddspedia-matches'!$A:$AD,AN$2,0)</f>
        <v>#N/A</v>
      </c>
      <c r="AO655" t="e">
        <f>VLOOKUP($Z655,'oddspedia-matches'!$A:$AD,AO$2,0)</f>
        <v>#N/A</v>
      </c>
      <c r="AP655" t="e">
        <f>VLOOKUP($Z655,'oddspedia-matches'!$A:$AD,AP$2,0)</f>
        <v>#N/A</v>
      </c>
      <c r="AQ655" t="e">
        <f>VLOOKUP($Z655,'oddspedia-matches'!$A:$AD,AQ$2,0)</f>
        <v>#N/A</v>
      </c>
    </row>
    <row r="656" spans="2:43" x14ac:dyDescent="0.25">
      <c r="B656" t="s">
        <v>543</v>
      </c>
      <c r="C656" t="s">
        <v>4231</v>
      </c>
      <c r="D656" s="25">
        <v>0.3576388888888889</v>
      </c>
      <c r="E656" t="s">
        <v>971</v>
      </c>
      <c r="F656" t="s">
        <v>413</v>
      </c>
      <c r="H656">
        <v>48.4</v>
      </c>
      <c r="I656">
        <v>26.2</v>
      </c>
      <c r="J656">
        <v>25.3</v>
      </c>
      <c r="K656">
        <v>74.7</v>
      </c>
      <c r="L656">
        <v>51.6</v>
      </c>
      <c r="M656">
        <v>73.8</v>
      </c>
      <c r="N656">
        <v>49.6</v>
      </c>
      <c r="O656">
        <v>37.1</v>
      </c>
      <c r="P656">
        <v>13.3</v>
      </c>
      <c r="Q656">
        <v>74.3</v>
      </c>
      <c r="R656">
        <v>81.3</v>
      </c>
      <c r="S656">
        <v>57.9</v>
      </c>
      <c r="T656">
        <v>42.1</v>
      </c>
      <c r="U656">
        <v>48.3</v>
      </c>
      <c r="V656">
        <v>60.2</v>
      </c>
      <c r="W656">
        <v>39.799999999999997</v>
      </c>
      <c r="X656" t="str">
        <f>VLOOKUP(E656,'Transform table'!A:B,2,0)</f>
        <v>Henan Jianye</v>
      </c>
      <c r="Y656" t="str">
        <f>VLOOKUP(F656,'Transform table'!A:B,2,0)</f>
        <v>Dalian Young Boy</v>
      </c>
      <c r="Z656" t="str">
        <f t="shared" si="11"/>
        <v>31/07/2026Henan JianyeDalian Young Boy</v>
      </c>
      <c r="AA656" t="e">
        <f>VLOOKUP($Z656,'oddspedia-matches'!$A:$AD,AA$2,0)</f>
        <v>#N/A</v>
      </c>
      <c r="AB656" t="e">
        <f>VLOOKUP($Z656,'oddspedia-matches'!$A:$AD,AB$2,0)</f>
        <v>#N/A</v>
      </c>
      <c r="AC656" t="e">
        <f>VLOOKUP($Z656,'oddspedia-matches'!$A:$AD,AC$2,0)</f>
        <v>#N/A</v>
      </c>
      <c r="AD656" t="e">
        <f>VLOOKUP($Z656,'oddspedia-matches'!$A:$AD,AD$2,0)</f>
        <v>#N/A</v>
      </c>
      <c r="AE656" t="e">
        <f>VLOOKUP($Z656,'oddspedia-matches'!$A:$AD,AE$2,0)</f>
        <v>#N/A</v>
      </c>
      <c r="AF656" t="e">
        <f>VLOOKUP($Z656,'oddspedia-matches'!$A:$AD,AF$2,0)</f>
        <v>#N/A</v>
      </c>
      <c r="AG656" t="e">
        <f>VLOOKUP($Z656,'oddspedia-matches'!$A:$AD,AG$2,0)</f>
        <v>#N/A</v>
      </c>
      <c r="AH656" t="e">
        <f>VLOOKUP($Z656,'oddspedia-matches'!$A:$AD,AH$2,0)</f>
        <v>#N/A</v>
      </c>
      <c r="AI656" t="e">
        <f>VLOOKUP($Z656,'oddspedia-matches'!$A:$AD,AI$2,0)</f>
        <v>#N/A</v>
      </c>
      <c r="AJ656" t="e">
        <f>VLOOKUP($Z656,'oddspedia-matches'!$A:$AD,AJ$2,0)</f>
        <v>#N/A</v>
      </c>
      <c r="AK656" t="e">
        <f>VLOOKUP($Z656,'oddspedia-matches'!$A:$AD,AK$2,0)</f>
        <v>#N/A</v>
      </c>
      <c r="AL656" t="e">
        <f>VLOOKUP($Z656,'oddspedia-matches'!$A:$AD,AL$2,0)</f>
        <v>#N/A</v>
      </c>
      <c r="AM656" t="e">
        <f>VLOOKUP($Z656,'oddspedia-matches'!$A:$AD,AM$2,0)</f>
        <v>#N/A</v>
      </c>
      <c r="AN656" t="e">
        <f>VLOOKUP($Z656,'oddspedia-matches'!$A:$AD,AN$2,0)</f>
        <v>#N/A</v>
      </c>
      <c r="AO656" t="e">
        <f>VLOOKUP($Z656,'oddspedia-matches'!$A:$AD,AO$2,0)</f>
        <v>#N/A</v>
      </c>
      <c r="AP656" t="e">
        <f>VLOOKUP($Z656,'oddspedia-matches'!$A:$AD,AP$2,0)</f>
        <v>#N/A</v>
      </c>
      <c r="AQ656" t="e">
        <f>VLOOKUP($Z656,'oddspedia-matches'!$A:$AD,AQ$2,0)</f>
        <v>#N/A</v>
      </c>
    </row>
    <row r="657" spans="2:43" x14ac:dyDescent="0.25">
      <c r="B657" t="s">
        <v>4236</v>
      </c>
      <c r="C657" t="s">
        <v>4231</v>
      </c>
      <c r="D657" s="25">
        <v>0.5</v>
      </c>
      <c r="E657" t="s">
        <v>3036</v>
      </c>
      <c r="F657" t="s">
        <v>4237</v>
      </c>
      <c r="H657">
        <v>53.7</v>
      </c>
      <c r="I657">
        <v>26.3</v>
      </c>
      <c r="J657">
        <v>20</v>
      </c>
      <c r="K657">
        <v>80</v>
      </c>
      <c r="L657">
        <v>46.3</v>
      </c>
      <c r="M657">
        <v>73.7</v>
      </c>
      <c r="N657">
        <v>52.7</v>
      </c>
      <c r="O657">
        <v>36</v>
      </c>
      <c r="P657">
        <v>11.3</v>
      </c>
      <c r="Q657">
        <v>74.400000000000006</v>
      </c>
      <c r="R657">
        <v>76.2</v>
      </c>
      <c r="S657">
        <v>50.6</v>
      </c>
      <c r="T657">
        <v>49.4</v>
      </c>
      <c r="U657">
        <v>56.3</v>
      </c>
      <c r="V657">
        <v>52.3</v>
      </c>
      <c r="W657">
        <v>47.7</v>
      </c>
      <c r="X657" t="e">
        <f>VLOOKUP(E657,'Transform table'!A:B,2,0)</f>
        <v>#N/A</v>
      </c>
      <c r="Y657" t="e">
        <f>VLOOKUP(F657,'Transform table'!A:B,2,0)</f>
        <v>#N/A</v>
      </c>
      <c r="Z657" t="e">
        <f t="shared" si="11"/>
        <v>#N/A</v>
      </c>
      <c r="AA657" t="e">
        <f>VLOOKUP($Z657,'oddspedia-matches'!$A:$AD,AA$2,0)</f>
        <v>#N/A</v>
      </c>
      <c r="AB657" t="e">
        <f>VLOOKUP($Z657,'oddspedia-matches'!$A:$AD,AB$2,0)</f>
        <v>#N/A</v>
      </c>
      <c r="AC657" t="e">
        <f>VLOOKUP($Z657,'oddspedia-matches'!$A:$AD,AC$2,0)</f>
        <v>#N/A</v>
      </c>
      <c r="AD657" t="e">
        <f>VLOOKUP($Z657,'oddspedia-matches'!$A:$AD,AD$2,0)</f>
        <v>#N/A</v>
      </c>
      <c r="AE657" t="e">
        <f>VLOOKUP($Z657,'oddspedia-matches'!$A:$AD,AE$2,0)</f>
        <v>#N/A</v>
      </c>
      <c r="AF657" t="e">
        <f>VLOOKUP($Z657,'oddspedia-matches'!$A:$AD,AF$2,0)</f>
        <v>#N/A</v>
      </c>
      <c r="AG657" t="e">
        <f>VLOOKUP($Z657,'oddspedia-matches'!$A:$AD,AG$2,0)</f>
        <v>#N/A</v>
      </c>
      <c r="AH657" t="e">
        <f>VLOOKUP($Z657,'oddspedia-matches'!$A:$AD,AH$2,0)</f>
        <v>#N/A</v>
      </c>
      <c r="AI657" t="e">
        <f>VLOOKUP($Z657,'oddspedia-matches'!$A:$AD,AI$2,0)</f>
        <v>#N/A</v>
      </c>
      <c r="AJ657" t="e">
        <f>VLOOKUP($Z657,'oddspedia-matches'!$A:$AD,AJ$2,0)</f>
        <v>#N/A</v>
      </c>
      <c r="AK657" t="e">
        <f>VLOOKUP($Z657,'oddspedia-matches'!$A:$AD,AK$2,0)</f>
        <v>#N/A</v>
      </c>
      <c r="AL657" t="e">
        <f>VLOOKUP($Z657,'oddspedia-matches'!$A:$AD,AL$2,0)</f>
        <v>#N/A</v>
      </c>
      <c r="AM657" t="e">
        <f>VLOOKUP($Z657,'oddspedia-matches'!$A:$AD,AM$2,0)</f>
        <v>#N/A</v>
      </c>
      <c r="AN657" t="e">
        <f>VLOOKUP($Z657,'oddspedia-matches'!$A:$AD,AN$2,0)</f>
        <v>#N/A</v>
      </c>
      <c r="AO657" t="e">
        <f>VLOOKUP($Z657,'oddspedia-matches'!$A:$AD,AO$2,0)</f>
        <v>#N/A</v>
      </c>
      <c r="AP657" t="e">
        <f>VLOOKUP($Z657,'oddspedia-matches'!$A:$AD,AP$2,0)</f>
        <v>#N/A</v>
      </c>
      <c r="AQ657" t="e">
        <f>VLOOKUP($Z657,'oddspedia-matches'!$A:$AD,AQ$2,0)</f>
        <v>#N/A</v>
      </c>
    </row>
    <row r="658" spans="2:43" x14ac:dyDescent="0.25">
      <c r="B658" t="s">
        <v>448</v>
      </c>
      <c r="C658" t="s">
        <v>4231</v>
      </c>
      <c r="D658" s="25">
        <v>0.52083333333333337</v>
      </c>
      <c r="E658" t="s">
        <v>595</v>
      </c>
      <c r="F658" t="s">
        <v>223</v>
      </c>
      <c r="H658">
        <v>41.7</v>
      </c>
      <c r="I658">
        <v>28.7</v>
      </c>
      <c r="J658">
        <v>29.6</v>
      </c>
      <c r="K658">
        <v>70.400000000000006</v>
      </c>
      <c r="L658">
        <v>58.3</v>
      </c>
      <c r="M658">
        <v>71.3</v>
      </c>
      <c r="N658">
        <v>33</v>
      </c>
      <c r="O658">
        <v>46.2</v>
      </c>
      <c r="P658">
        <v>20.8</v>
      </c>
      <c r="Q658">
        <v>64.900000000000006</v>
      </c>
      <c r="R658">
        <v>75</v>
      </c>
      <c r="S658">
        <v>48.8</v>
      </c>
      <c r="T658">
        <v>51.2</v>
      </c>
      <c r="U658">
        <v>56.8</v>
      </c>
      <c r="V658">
        <v>54.3</v>
      </c>
      <c r="W658">
        <v>45.7</v>
      </c>
      <c r="X658" t="str">
        <f>VLOOKUP(E658,'Transform table'!A:B,2,0)</f>
        <v>EIF</v>
      </c>
      <c r="Y658" t="str">
        <f>VLOOKUP(F658,'Transform table'!A:B,2,0)</f>
        <v>Klubi 04</v>
      </c>
      <c r="Z658" t="str">
        <f t="shared" si="11"/>
        <v>31/07/2026EIFKlubi 04</v>
      </c>
      <c r="AA658" t="e">
        <f>VLOOKUP($Z658,'oddspedia-matches'!$A:$AD,AA$2,0)</f>
        <v>#N/A</v>
      </c>
      <c r="AB658" t="e">
        <f>VLOOKUP($Z658,'oddspedia-matches'!$A:$AD,AB$2,0)</f>
        <v>#N/A</v>
      </c>
      <c r="AC658" t="e">
        <f>VLOOKUP($Z658,'oddspedia-matches'!$A:$AD,AC$2,0)</f>
        <v>#N/A</v>
      </c>
      <c r="AD658" t="e">
        <f>VLOOKUP($Z658,'oddspedia-matches'!$A:$AD,AD$2,0)</f>
        <v>#N/A</v>
      </c>
      <c r="AE658" t="e">
        <f>VLOOKUP($Z658,'oddspedia-matches'!$A:$AD,AE$2,0)</f>
        <v>#N/A</v>
      </c>
      <c r="AF658" t="e">
        <f>VLOOKUP($Z658,'oddspedia-matches'!$A:$AD,AF$2,0)</f>
        <v>#N/A</v>
      </c>
      <c r="AG658" t="e">
        <f>VLOOKUP($Z658,'oddspedia-matches'!$A:$AD,AG$2,0)</f>
        <v>#N/A</v>
      </c>
      <c r="AH658" t="e">
        <f>VLOOKUP($Z658,'oddspedia-matches'!$A:$AD,AH$2,0)</f>
        <v>#N/A</v>
      </c>
      <c r="AI658" t="e">
        <f>VLOOKUP($Z658,'oddspedia-matches'!$A:$AD,AI$2,0)</f>
        <v>#N/A</v>
      </c>
      <c r="AJ658" t="e">
        <f>VLOOKUP($Z658,'oddspedia-matches'!$A:$AD,AJ$2,0)</f>
        <v>#N/A</v>
      </c>
      <c r="AK658" t="e">
        <f>VLOOKUP($Z658,'oddspedia-matches'!$A:$AD,AK$2,0)</f>
        <v>#N/A</v>
      </c>
      <c r="AL658" t="e">
        <f>VLOOKUP($Z658,'oddspedia-matches'!$A:$AD,AL$2,0)</f>
        <v>#N/A</v>
      </c>
      <c r="AM658" t="e">
        <f>VLOOKUP($Z658,'oddspedia-matches'!$A:$AD,AM$2,0)</f>
        <v>#N/A</v>
      </c>
      <c r="AN658" t="e">
        <f>VLOOKUP($Z658,'oddspedia-matches'!$A:$AD,AN$2,0)</f>
        <v>#N/A</v>
      </c>
      <c r="AO658" t="e">
        <f>VLOOKUP($Z658,'oddspedia-matches'!$A:$AD,AO$2,0)</f>
        <v>#N/A</v>
      </c>
      <c r="AP658" t="e">
        <f>VLOOKUP($Z658,'oddspedia-matches'!$A:$AD,AP$2,0)</f>
        <v>#N/A</v>
      </c>
      <c r="AQ658" t="e">
        <f>VLOOKUP($Z658,'oddspedia-matches'!$A:$AD,AQ$2,0)</f>
        <v>#N/A</v>
      </c>
    </row>
    <row r="659" spans="2:43" x14ac:dyDescent="0.25">
      <c r="B659" t="s">
        <v>448</v>
      </c>
      <c r="C659" t="s">
        <v>4231</v>
      </c>
      <c r="D659" s="25">
        <v>0.52083333333333337</v>
      </c>
      <c r="E659" t="s">
        <v>593</v>
      </c>
      <c r="F659" t="s">
        <v>594</v>
      </c>
      <c r="H659">
        <v>59.1</v>
      </c>
      <c r="I659">
        <v>26.1</v>
      </c>
      <c r="J659">
        <v>14.8</v>
      </c>
      <c r="K659">
        <v>85.2</v>
      </c>
      <c r="L659">
        <v>40.9</v>
      </c>
      <c r="M659">
        <v>73.900000000000006</v>
      </c>
      <c r="N659">
        <v>36.799999999999997</v>
      </c>
      <c r="O659">
        <v>48.6</v>
      </c>
      <c r="P659">
        <v>14.7</v>
      </c>
      <c r="Q659">
        <v>59.9</v>
      </c>
      <c r="R659">
        <v>69.7</v>
      </c>
      <c r="S659">
        <v>42.4</v>
      </c>
      <c r="T659">
        <v>57.6</v>
      </c>
      <c r="U659">
        <v>65.400000000000006</v>
      </c>
      <c r="V659">
        <v>42.3</v>
      </c>
      <c r="W659">
        <v>57.7</v>
      </c>
      <c r="X659" t="str">
        <f>VLOOKUP(E659,'Transform table'!A:B,2,0)</f>
        <v>KTP</v>
      </c>
      <c r="Y659" t="str">
        <f>VLOOKUP(F659,'Transform table'!A:B,2,0)</f>
        <v>Seinajoen JK II</v>
      </c>
      <c r="Z659" t="str">
        <f t="shared" si="11"/>
        <v>31/07/2026KTPSeinajoen JK II</v>
      </c>
      <c r="AA659" t="e">
        <f>VLOOKUP($Z659,'oddspedia-matches'!$A:$AD,AA$2,0)</f>
        <v>#N/A</v>
      </c>
      <c r="AB659" t="e">
        <f>VLOOKUP($Z659,'oddspedia-matches'!$A:$AD,AB$2,0)</f>
        <v>#N/A</v>
      </c>
      <c r="AC659" t="e">
        <f>VLOOKUP($Z659,'oddspedia-matches'!$A:$AD,AC$2,0)</f>
        <v>#N/A</v>
      </c>
      <c r="AD659" t="e">
        <f>VLOOKUP($Z659,'oddspedia-matches'!$A:$AD,AD$2,0)</f>
        <v>#N/A</v>
      </c>
      <c r="AE659" t="e">
        <f>VLOOKUP($Z659,'oddspedia-matches'!$A:$AD,AE$2,0)</f>
        <v>#N/A</v>
      </c>
      <c r="AF659" t="e">
        <f>VLOOKUP($Z659,'oddspedia-matches'!$A:$AD,AF$2,0)</f>
        <v>#N/A</v>
      </c>
      <c r="AG659" t="e">
        <f>VLOOKUP($Z659,'oddspedia-matches'!$A:$AD,AG$2,0)</f>
        <v>#N/A</v>
      </c>
      <c r="AH659" t="e">
        <f>VLOOKUP($Z659,'oddspedia-matches'!$A:$AD,AH$2,0)</f>
        <v>#N/A</v>
      </c>
      <c r="AI659" t="e">
        <f>VLOOKUP($Z659,'oddspedia-matches'!$A:$AD,AI$2,0)</f>
        <v>#N/A</v>
      </c>
      <c r="AJ659" t="e">
        <f>VLOOKUP($Z659,'oddspedia-matches'!$A:$AD,AJ$2,0)</f>
        <v>#N/A</v>
      </c>
      <c r="AK659" t="e">
        <f>VLOOKUP($Z659,'oddspedia-matches'!$A:$AD,AK$2,0)</f>
        <v>#N/A</v>
      </c>
      <c r="AL659" t="e">
        <f>VLOOKUP($Z659,'oddspedia-matches'!$A:$AD,AL$2,0)</f>
        <v>#N/A</v>
      </c>
      <c r="AM659" t="e">
        <f>VLOOKUP($Z659,'oddspedia-matches'!$A:$AD,AM$2,0)</f>
        <v>#N/A</v>
      </c>
      <c r="AN659" t="e">
        <f>VLOOKUP($Z659,'oddspedia-matches'!$A:$AD,AN$2,0)</f>
        <v>#N/A</v>
      </c>
      <c r="AO659" t="e">
        <f>VLOOKUP($Z659,'oddspedia-matches'!$A:$AD,AO$2,0)</f>
        <v>#N/A</v>
      </c>
      <c r="AP659" t="e">
        <f>VLOOKUP($Z659,'oddspedia-matches'!$A:$AD,AP$2,0)</f>
        <v>#N/A</v>
      </c>
      <c r="AQ659" t="e">
        <f>VLOOKUP($Z659,'oddspedia-matches'!$A:$AD,AQ$2,0)</f>
        <v>#N/A</v>
      </c>
    </row>
    <row r="660" spans="2:43" x14ac:dyDescent="0.25">
      <c r="B660" t="s">
        <v>450</v>
      </c>
      <c r="C660" t="s">
        <v>4231</v>
      </c>
      <c r="D660" s="25">
        <v>0.52083333333333337</v>
      </c>
      <c r="E660" t="s">
        <v>993</v>
      </c>
      <c r="F660" t="s">
        <v>636</v>
      </c>
      <c r="H660">
        <v>52.5</v>
      </c>
      <c r="I660">
        <v>26.2</v>
      </c>
      <c r="J660">
        <v>21.3</v>
      </c>
      <c r="K660">
        <v>78.7</v>
      </c>
      <c r="L660">
        <v>47.5</v>
      </c>
      <c r="M660">
        <v>73.8</v>
      </c>
      <c r="N660">
        <v>44.5</v>
      </c>
      <c r="O660">
        <v>38.9</v>
      </c>
      <c r="P660">
        <v>16.600000000000001</v>
      </c>
      <c r="Q660">
        <v>73.599999999999994</v>
      </c>
      <c r="R660">
        <v>78.099999999999994</v>
      </c>
      <c r="S660">
        <v>53.2</v>
      </c>
      <c r="T660">
        <v>46.8</v>
      </c>
      <c r="U660">
        <v>53.5</v>
      </c>
      <c r="V660">
        <v>55</v>
      </c>
      <c r="W660">
        <v>45</v>
      </c>
      <c r="X660" t="str">
        <f>VLOOKUP(E660,'Transform table'!A:B,2,0)</f>
        <v>NFA Kaunas</v>
      </c>
      <c r="Y660" t="str">
        <f>VLOOKUP(F660,'Transform table'!A:B,2,0)</f>
        <v>Lietava Jonava</v>
      </c>
      <c r="Z660" t="str">
        <f t="shared" si="11"/>
        <v>31/07/2026NFA KaunasLietava Jonava</v>
      </c>
      <c r="AA660" t="e">
        <f>VLOOKUP($Z660,'oddspedia-matches'!$A:$AD,AA$2,0)</f>
        <v>#N/A</v>
      </c>
      <c r="AB660" t="e">
        <f>VLOOKUP($Z660,'oddspedia-matches'!$A:$AD,AB$2,0)</f>
        <v>#N/A</v>
      </c>
      <c r="AC660" t="e">
        <f>VLOOKUP($Z660,'oddspedia-matches'!$A:$AD,AC$2,0)</f>
        <v>#N/A</v>
      </c>
      <c r="AD660" t="e">
        <f>VLOOKUP($Z660,'oddspedia-matches'!$A:$AD,AD$2,0)</f>
        <v>#N/A</v>
      </c>
      <c r="AE660" t="e">
        <f>VLOOKUP($Z660,'oddspedia-matches'!$A:$AD,AE$2,0)</f>
        <v>#N/A</v>
      </c>
      <c r="AF660" t="e">
        <f>VLOOKUP($Z660,'oddspedia-matches'!$A:$AD,AF$2,0)</f>
        <v>#N/A</v>
      </c>
      <c r="AG660" t="e">
        <f>VLOOKUP($Z660,'oddspedia-matches'!$A:$AD,AG$2,0)</f>
        <v>#N/A</v>
      </c>
      <c r="AH660" t="e">
        <f>VLOOKUP($Z660,'oddspedia-matches'!$A:$AD,AH$2,0)</f>
        <v>#N/A</v>
      </c>
      <c r="AI660" t="e">
        <f>VLOOKUP($Z660,'oddspedia-matches'!$A:$AD,AI$2,0)</f>
        <v>#N/A</v>
      </c>
      <c r="AJ660" t="e">
        <f>VLOOKUP($Z660,'oddspedia-matches'!$A:$AD,AJ$2,0)</f>
        <v>#N/A</v>
      </c>
      <c r="AK660" t="e">
        <f>VLOOKUP($Z660,'oddspedia-matches'!$A:$AD,AK$2,0)</f>
        <v>#N/A</v>
      </c>
      <c r="AL660" t="e">
        <f>VLOOKUP($Z660,'oddspedia-matches'!$A:$AD,AL$2,0)</f>
        <v>#N/A</v>
      </c>
      <c r="AM660" t="e">
        <f>VLOOKUP($Z660,'oddspedia-matches'!$A:$AD,AM$2,0)</f>
        <v>#N/A</v>
      </c>
      <c r="AN660" t="e">
        <f>VLOOKUP($Z660,'oddspedia-matches'!$A:$AD,AN$2,0)</f>
        <v>#N/A</v>
      </c>
      <c r="AO660" t="e">
        <f>VLOOKUP($Z660,'oddspedia-matches'!$A:$AD,AO$2,0)</f>
        <v>#N/A</v>
      </c>
      <c r="AP660" t="e">
        <f>VLOOKUP($Z660,'oddspedia-matches'!$A:$AD,AP$2,0)</f>
        <v>#N/A</v>
      </c>
      <c r="AQ660" t="e">
        <f>VLOOKUP($Z660,'oddspedia-matches'!$A:$AD,AQ$2,0)</f>
        <v>#N/A</v>
      </c>
    </row>
    <row r="661" spans="2:43" x14ac:dyDescent="0.25">
      <c r="B661" t="s">
        <v>4238</v>
      </c>
      <c r="C661" t="s">
        <v>4231</v>
      </c>
      <c r="D661" s="25">
        <v>0.54166666666666663</v>
      </c>
      <c r="E661" t="s">
        <v>4239</v>
      </c>
      <c r="F661" t="s">
        <v>1671</v>
      </c>
      <c r="H661">
        <v>57</v>
      </c>
      <c r="I661">
        <v>23.8</v>
      </c>
      <c r="J661">
        <v>19.2</v>
      </c>
      <c r="K661">
        <v>80.8</v>
      </c>
      <c r="L661">
        <v>43</v>
      </c>
      <c r="M661">
        <v>76.2</v>
      </c>
      <c r="N661">
        <v>43.3</v>
      </c>
      <c r="O661">
        <v>34.5</v>
      </c>
      <c r="P661">
        <v>22.2</v>
      </c>
      <c r="Q661">
        <v>82</v>
      </c>
      <c r="R661">
        <v>89.2</v>
      </c>
      <c r="S661">
        <v>71.5</v>
      </c>
      <c r="T661">
        <v>28.5</v>
      </c>
      <c r="U661">
        <v>35.1</v>
      </c>
      <c r="V661">
        <v>68.099999999999994</v>
      </c>
      <c r="W661">
        <v>31.9</v>
      </c>
      <c r="X661" t="e">
        <f>VLOOKUP(E661,'Transform table'!A:B,2,0)</f>
        <v>#N/A</v>
      </c>
      <c r="Y661" t="e">
        <f>VLOOKUP(F661,'Transform table'!A:B,2,0)</f>
        <v>#N/A</v>
      </c>
      <c r="Z661" t="e">
        <f t="shared" si="11"/>
        <v>#N/A</v>
      </c>
      <c r="AA661" t="e">
        <f>VLOOKUP($Z661,'oddspedia-matches'!$A:$AD,AA$2,0)</f>
        <v>#N/A</v>
      </c>
      <c r="AB661" t="e">
        <f>VLOOKUP($Z661,'oddspedia-matches'!$A:$AD,AB$2,0)</f>
        <v>#N/A</v>
      </c>
      <c r="AC661" t="e">
        <f>VLOOKUP($Z661,'oddspedia-matches'!$A:$AD,AC$2,0)</f>
        <v>#N/A</v>
      </c>
      <c r="AD661" t="e">
        <f>VLOOKUP($Z661,'oddspedia-matches'!$A:$AD,AD$2,0)</f>
        <v>#N/A</v>
      </c>
      <c r="AE661" t="e">
        <f>VLOOKUP($Z661,'oddspedia-matches'!$A:$AD,AE$2,0)</f>
        <v>#N/A</v>
      </c>
      <c r="AF661" t="e">
        <f>VLOOKUP($Z661,'oddspedia-matches'!$A:$AD,AF$2,0)</f>
        <v>#N/A</v>
      </c>
      <c r="AG661" t="e">
        <f>VLOOKUP($Z661,'oddspedia-matches'!$A:$AD,AG$2,0)</f>
        <v>#N/A</v>
      </c>
      <c r="AH661" t="e">
        <f>VLOOKUP($Z661,'oddspedia-matches'!$A:$AD,AH$2,0)</f>
        <v>#N/A</v>
      </c>
      <c r="AI661" t="e">
        <f>VLOOKUP($Z661,'oddspedia-matches'!$A:$AD,AI$2,0)</f>
        <v>#N/A</v>
      </c>
      <c r="AJ661" t="e">
        <f>VLOOKUP($Z661,'oddspedia-matches'!$A:$AD,AJ$2,0)</f>
        <v>#N/A</v>
      </c>
      <c r="AK661" t="e">
        <f>VLOOKUP($Z661,'oddspedia-matches'!$A:$AD,AK$2,0)</f>
        <v>#N/A</v>
      </c>
      <c r="AL661" t="e">
        <f>VLOOKUP($Z661,'oddspedia-matches'!$A:$AD,AL$2,0)</f>
        <v>#N/A</v>
      </c>
      <c r="AM661" t="e">
        <f>VLOOKUP($Z661,'oddspedia-matches'!$A:$AD,AM$2,0)</f>
        <v>#N/A</v>
      </c>
      <c r="AN661" t="e">
        <f>VLOOKUP($Z661,'oddspedia-matches'!$A:$AD,AN$2,0)</f>
        <v>#N/A</v>
      </c>
      <c r="AO661" t="e">
        <f>VLOOKUP($Z661,'oddspedia-matches'!$A:$AD,AO$2,0)</f>
        <v>#N/A</v>
      </c>
      <c r="AP661" t="e">
        <f>VLOOKUP($Z661,'oddspedia-matches'!$A:$AD,AP$2,0)</f>
        <v>#N/A</v>
      </c>
      <c r="AQ661" t="e">
        <f>VLOOKUP($Z661,'oddspedia-matches'!$A:$AD,AQ$2,0)</f>
        <v>#N/A</v>
      </c>
    </row>
    <row r="662" spans="2:43" x14ac:dyDescent="0.25">
      <c r="B662" t="s">
        <v>448</v>
      </c>
      <c r="C662" t="s">
        <v>4231</v>
      </c>
      <c r="D662" s="25">
        <v>0.54166666666666663</v>
      </c>
      <c r="E662" t="s">
        <v>617</v>
      </c>
      <c r="F662" t="s">
        <v>587</v>
      </c>
      <c r="H662">
        <v>48.7</v>
      </c>
      <c r="I662">
        <v>27.9</v>
      </c>
      <c r="J662">
        <v>23.4</v>
      </c>
      <c r="K662">
        <v>76.599999999999994</v>
      </c>
      <c r="L662">
        <v>51.3</v>
      </c>
      <c r="M662">
        <v>72.099999999999994</v>
      </c>
      <c r="N662">
        <v>37.4</v>
      </c>
      <c r="O662">
        <v>46.1</v>
      </c>
      <c r="P662">
        <v>16.5</v>
      </c>
      <c r="Q662">
        <v>63.8</v>
      </c>
      <c r="R662">
        <v>74</v>
      </c>
      <c r="S662">
        <v>47.6</v>
      </c>
      <c r="T662">
        <v>52.4</v>
      </c>
      <c r="U662">
        <v>58.6</v>
      </c>
      <c r="V662">
        <v>51.7</v>
      </c>
      <c r="W662">
        <v>48.3</v>
      </c>
      <c r="X662" t="str">
        <f>VLOOKUP(E662,'Transform table'!A:B,2,0)</f>
        <v>PK-35 VJS</v>
      </c>
      <c r="Y662" t="str">
        <f>VLOOKUP(F662,'Transform table'!A:B,2,0)</f>
        <v>Haka</v>
      </c>
      <c r="Z662" t="str">
        <f t="shared" si="11"/>
        <v>31/07/2026PK-35 VJSHaka</v>
      </c>
      <c r="AA662" t="e">
        <f>VLOOKUP($Z662,'oddspedia-matches'!$A:$AD,AA$2,0)</f>
        <v>#N/A</v>
      </c>
      <c r="AB662" t="e">
        <f>VLOOKUP($Z662,'oddspedia-matches'!$A:$AD,AB$2,0)</f>
        <v>#N/A</v>
      </c>
      <c r="AC662" t="e">
        <f>VLOOKUP($Z662,'oddspedia-matches'!$A:$AD,AC$2,0)</f>
        <v>#N/A</v>
      </c>
      <c r="AD662" t="e">
        <f>VLOOKUP($Z662,'oddspedia-matches'!$A:$AD,AD$2,0)</f>
        <v>#N/A</v>
      </c>
      <c r="AE662" t="e">
        <f>VLOOKUP($Z662,'oddspedia-matches'!$A:$AD,AE$2,0)</f>
        <v>#N/A</v>
      </c>
      <c r="AF662" t="e">
        <f>VLOOKUP($Z662,'oddspedia-matches'!$A:$AD,AF$2,0)</f>
        <v>#N/A</v>
      </c>
      <c r="AG662" t="e">
        <f>VLOOKUP($Z662,'oddspedia-matches'!$A:$AD,AG$2,0)</f>
        <v>#N/A</v>
      </c>
      <c r="AH662" t="e">
        <f>VLOOKUP($Z662,'oddspedia-matches'!$A:$AD,AH$2,0)</f>
        <v>#N/A</v>
      </c>
      <c r="AI662" t="e">
        <f>VLOOKUP($Z662,'oddspedia-matches'!$A:$AD,AI$2,0)</f>
        <v>#N/A</v>
      </c>
      <c r="AJ662" t="e">
        <f>VLOOKUP($Z662,'oddspedia-matches'!$A:$AD,AJ$2,0)</f>
        <v>#N/A</v>
      </c>
      <c r="AK662" t="e">
        <f>VLOOKUP($Z662,'oddspedia-matches'!$A:$AD,AK$2,0)</f>
        <v>#N/A</v>
      </c>
      <c r="AL662" t="e">
        <f>VLOOKUP($Z662,'oddspedia-matches'!$A:$AD,AL$2,0)</f>
        <v>#N/A</v>
      </c>
      <c r="AM662" t="e">
        <f>VLOOKUP($Z662,'oddspedia-matches'!$A:$AD,AM$2,0)</f>
        <v>#N/A</v>
      </c>
      <c r="AN662" t="e">
        <f>VLOOKUP($Z662,'oddspedia-matches'!$A:$AD,AN$2,0)</f>
        <v>#N/A</v>
      </c>
      <c r="AO662" t="e">
        <f>VLOOKUP($Z662,'oddspedia-matches'!$A:$AD,AO$2,0)</f>
        <v>#N/A</v>
      </c>
      <c r="AP662" t="e">
        <f>VLOOKUP($Z662,'oddspedia-matches'!$A:$AD,AP$2,0)</f>
        <v>#N/A</v>
      </c>
      <c r="AQ662" t="e">
        <f>VLOOKUP($Z662,'oddspedia-matches'!$A:$AD,AQ$2,0)</f>
        <v>#N/A</v>
      </c>
    </row>
    <row r="663" spans="2:43" x14ac:dyDescent="0.25">
      <c r="B663" t="s">
        <v>569</v>
      </c>
      <c r="C663" t="s">
        <v>4231</v>
      </c>
      <c r="D663" s="25">
        <v>0.54166666666666663</v>
      </c>
      <c r="E663" t="s">
        <v>597</v>
      </c>
      <c r="F663" t="s">
        <v>610</v>
      </c>
      <c r="H663">
        <v>34.4</v>
      </c>
      <c r="I663">
        <v>28</v>
      </c>
      <c r="J663">
        <v>37.6</v>
      </c>
      <c r="K663">
        <v>62.4</v>
      </c>
      <c r="L663">
        <v>65.599999999999994</v>
      </c>
      <c r="M663">
        <v>72</v>
      </c>
      <c r="N663">
        <v>30.9</v>
      </c>
      <c r="O663">
        <v>41.8</v>
      </c>
      <c r="P663">
        <v>27.3</v>
      </c>
      <c r="Q663">
        <v>72.400000000000006</v>
      </c>
      <c r="R663">
        <v>79.2</v>
      </c>
      <c r="S663">
        <v>54.7</v>
      </c>
      <c r="T663">
        <v>45.3</v>
      </c>
      <c r="U663">
        <v>50.9</v>
      </c>
      <c r="V663">
        <v>59.3</v>
      </c>
      <c r="W663">
        <v>40.700000000000003</v>
      </c>
      <c r="X663" t="str">
        <f>VLOOKUP(E663,'Transform table'!A:B,2,0)</f>
        <v>SK Super Nova II</v>
      </c>
      <c r="Y663" t="str">
        <f>VLOOKUP(F663,'Transform table'!A:B,2,0)</f>
        <v>Beitar Riga Mariners</v>
      </c>
      <c r="Z663" t="str">
        <f t="shared" si="11"/>
        <v>31/07/2026SK Super Nova IIBeitar Riga Mariners</v>
      </c>
      <c r="AA663" t="e">
        <f>VLOOKUP($Z663,'oddspedia-matches'!$A:$AD,AA$2,0)</f>
        <v>#N/A</v>
      </c>
      <c r="AB663" t="e">
        <f>VLOOKUP($Z663,'oddspedia-matches'!$A:$AD,AB$2,0)</f>
        <v>#N/A</v>
      </c>
      <c r="AC663" t="e">
        <f>VLOOKUP($Z663,'oddspedia-matches'!$A:$AD,AC$2,0)</f>
        <v>#N/A</v>
      </c>
      <c r="AD663" t="e">
        <f>VLOOKUP($Z663,'oddspedia-matches'!$A:$AD,AD$2,0)</f>
        <v>#N/A</v>
      </c>
      <c r="AE663" t="e">
        <f>VLOOKUP($Z663,'oddspedia-matches'!$A:$AD,AE$2,0)</f>
        <v>#N/A</v>
      </c>
      <c r="AF663" t="e">
        <f>VLOOKUP($Z663,'oddspedia-matches'!$A:$AD,AF$2,0)</f>
        <v>#N/A</v>
      </c>
      <c r="AG663" t="e">
        <f>VLOOKUP($Z663,'oddspedia-matches'!$A:$AD,AG$2,0)</f>
        <v>#N/A</v>
      </c>
      <c r="AH663" t="e">
        <f>VLOOKUP($Z663,'oddspedia-matches'!$A:$AD,AH$2,0)</f>
        <v>#N/A</v>
      </c>
      <c r="AI663" t="e">
        <f>VLOOKUP($Z663,'oddspedia-matches'!$A:$AD,AI$2,0)</f>
        <v>#N/A</v>
      </c>
      <c r="AJ663" t="e">
        <f>VLOOKUP($Z663,'oddspedia-matches'!$A:$AD,AJ$2,0)</f>
        <v>#N/A</v>
      </c>
      <c r="AK663" t="e">
        <f>VLOOKUP($Z663,'oddspedia-matches'!$A:$AD,AK$2,0)</f>
        <v>#N/A</v>
      </c>
      <c r="AL663" t="e">
        <f>VLOOKUP($Z663,'oddspedia-matches'!$A:$AD,AL$2,0)</f>
        <v>#N/A</v>
      </c>
      <c r="AM663" t="e">
        <f>VLOOKUP($Z663,'oddspedia-matches'!$A:$AD,AM$2,0)</f>
        <v>#N/A</v>
      </c>
      <c r="AN663" t="e">
        <f>VLOOKUP($Z663,'oddspedia-matches'!$A:$AD,AN$2,0)</f>
        <v>#N/A</v>
      </c>
      <c r="AO663" t="e">
        <f>VLOOKUP($Z663,'oddspedia-matches'!$A:$AD,AO$2,0)</f>
        <v>#N/A</v>
      </c>
      <c r="AP663" t="e">
        <f>VLOOKUP($Z663,'oddspedia-matches'!$A:$AD,AP$2,0)</f>
        <v>#N/A</v>
      </c>
      <c r="AQ663" t="e">
        <f>VLOOKUP($Z663,'oddspedia-matches'!$A:$AD,AQ$2,0)</f>
        <v>#N/A</v>
      </c>
    </row>
    <row r="664" spans="2:43" x14ac:dyDescent="0.25">
      <c r="B664" t="s">
        <v>450</v>
      </c>
      <c r="C664" t="s">
        <v>4231</v>
      </c>
      <c r="D664" s="25">
        <v>0.54166666666666663</v>
      </c>
      <c r="E664" t="s">
        <v>224</v>
      </c>
      <c r="F664" t="s">
        <v>2217</v>
      </c>
      <c r="H664">
        <v>14.8</v>
      </c>
      <c r="I664">
        <v>25.1</v>
      </c>
      <c r="J664">
        <v>60.1</v>
      </c>
      <c r="K664">
        <v>39.9</v>
      </c>
      <c r="L664">
        <v>85.2</v>
      </c>
      <c r="M664">
        <v>74.900000000000006</v>
      </c>
      <c r="N664">
        <v>11.3</v>
      </c>
      <c r="O664">
        <v>41.4</v>
      </c>
      <c r="P664">
        <v>47.3</v>
      </c>
      <c r="Q664">
        <v>68.5</v>
      </c>
      <c r="R664">
        <v>81.900000000000006</v>
      </c>
      <c r="S664">
        <v>59.1</v>
      </c>
      <c r="T664">
        <v>40.9</v>
      </c>
      <c r="U664">
        <v>49</v>
      </c>
      <c r="V664">
        <v>55.5</v>
      </c>
      <c r="W664">
        <v>44.5</v>
      </c>
      <c r="X664" t="str">
        <f>VLOOKUP(E664,'Transform table'!A:B,2,0)</f>
        <v>Hegelmann Litauen II</v>
      </c>
      <c r="Y664" t="str">
        <f>VLOOKUP(F664,'Transform table'!A:B,2,0)</f>
        <v>FK Minija Kretinga</v>
      </c>
      <c r="Z664" t="str">
        <f t="shared" si="11"/>
        <v>31/07/2026Hegelmann Litauen IIFK Minija Kretinga</v>
      </c>
      <c r="AA664" t="e">
        <f>VLOOKUP($Z664,'oddspedia-matches'!$A:$AD,AA$2,0)</f>
        <v>#N/A</v>
      </c>
      <c r="AB664" t="e">
        <f>VLOOKUP($Z664,'oddspedia-matches'!$A:$AD,AB$2,0)</f>
        <v>#N/A</v>
      </c>
      <c r="AC664" t="e">
        <f>VLOOKUP($Z664,'oddspedia-matches'!$A:$AD,AC$2,0)</f>
        <v>#N/A</v>
      </c>
      <c r="AD664" t="e">
        <f>VLOOKUP($Z664,'oddspedia-matches'!$A:$AD,AD$2,0)</f>
        <v>#N/A</v>
      </c>
      <c r="AE664" t="e">
        <f>VLOOKUP($Z664,'oddspedia-matches'!$A:$AD,AE$2,0)</f>
        <v>#N/A</v>
      </c>
      <c r="AF664" t="e">
        <f>VLOOKUP($Z664,'oddspedia-matches'!$A:$AD,AF$2,0)</f>
        <v>#N/A</v>
      </c>
      <c r="AG664" t="e">
        <f>VLOOKUP($Z664,'oddspedia-matches'!$A:$AD,AG$2,0)</f>
        <v>#N/A</v>
      </c>
      <c r="AH664" t="e">
        <f>VLOOKUP($Z664,'oddspedia-matches'!$A:$AD,AH$2,0)</f>
        <v>#N/A</v>
      </c>
      <c r="AI664" t="e">
        <f>VLOOKUP($Z664,'oddspedia-matches'!$A:$AD,AI$2,0)</f>
        <v>#N/A</v>
      </c>
      <c r="AJ664" t="e">
        <f>VLOOKUP($Z664,'oddspedia-matches'!$A:$AD,AJ$2,0)</f>
        <v>#N/A</v>
      </c>
      <c r="AK664" t="e">
        <f>VLOOKUP($Z664,'oddspedia-matches'!$A:$AD,AK$2,0)</f>
        <v>#N/A</v>
      </c>
      <c r="AL664" t="e">
        <f>VLOOKUP($Z664,'oddspedia-matches'!$A:$AD,AL$2,0)</f>
        <v>#N/A</v>
      </c>
      <c r="AM664" t="e">
        <f>VLOOKUP($Z664,'oddspedia-matches'!$A:$AD,AM$2,0)</f>
        <v>#N/A</v>
      </c>
      <c r="AN664" t="e">
        <f>VLOOKUP($Z664,'oddspedia-matches'!$A:$AD,AN$2,0)</f>
        <v>#N/A</v>
      </c>
      <c r="AO664" t="e">
        <f>VLOOKUP($Z664,'oddspedia-matches'!$A:$AD,AO$2,0)</f>
        <v>#N/A</v>
      </c>
      <c r="AP664" t="e">
        <f>VLOOKUP($Z664,'oddspedia-matches'!$A:$AD,AP$2,0)</f>
        <v>#N/A</v>
      </c>
      <c r="AQ664" t="e">
        <f>VLOOKUP($Z664,'oddspedia-matches'!$A:$AD,AQ$2,0)</f>
        <v>#N/A</v>
      </c>
    </row>
    <row r="665" spans="2:43" x14ac:dyDescent="0.25">
      <c r="B665" t="s">
        <v>465</v>
      </c>
      <c r="C665" t="s">
        <v>4231</v>
      </c>
      <c r="D665" s="25">
        <v>0.58333333333333337</v>
      </c>
      <c r="E665" t="s">
        <v>1011</v>
      </c>
      <c r="F665" t="s">
        <v>32</v>
      </c>
      <c r="H665">
        <v>48.3</v>
      </c>
      <c r="I665">
        <v>25.6</v>
      </c>
      <c r="J665">
        <v>26.1</v>
      </c>
      <c r="K665">
        <v>73.900000000000006</v>
      </c>
      <c r="L665">
        <v>51.7</v>
      </c>
      <c r="M665">
        <v>74.400000000000006</v>
      </c>
      <c r="N665">
        <v>45.6</v>
      </c>
      <c r="O665">
        <v>36.1</v>
      </c>
      <c r="P665">
        <v>18.3</v>
      </c>
      <c r="Q665">
        <v>78.400000000000006</v>
      </c>
      <c r="R665">
        <v>84.5</v>
      </c>
      <c r="S665">
        <v>63</v>
      </c>
      <c r="T665">
        <v>37</v>
      </c>
      <c r="U665">
        <v>43.1</v>
      </c>
      <c r="V665">
        <v>64.3</v>
      </c>
      <c r="W665">
        <v>35.700000000000003</v>
      </c>
      <c r="X665" t="str">
        <f>VLOOKUP(E665,'Transform table'!A:B,2,0)</f>
        <v>Valerenga</v>
      </c>
      <c r="Y665" t="str">
        <f>VLOOKUP(F665,'Transform table'!A:B,2,0)</f>
        <v>HamKam</v>
      </c>
      <c r="Z665" t="str">
        <f t="shared" si="11"/>
        <v>31/07/2026ValerengaHamKam</v>
      </c>
      <c r="AA665" t="e">
        <f>VLOOKUP($Z665,'oddspedia-matches'!$A:$AD,AA$2,0)</f>
        <v>#N/A</v>
      </c>
      <c r="AB665" t="e">
        <f>VLOOKUP($Z665,'oddspedia-matches'!$A:$AD,AB$2,0)</f>
        <v>#N/A</v>
      </c>
      <c r="AC665" t="e">
        <f>VLOOKUP($Z665,'oddspedia-matches'!$A:$AD,AC$2,0)</f>
        <v>#N/A</v>
      </c>
      <c r="AD665" t="e">
        <f>VLOOKUP($Z665,'oddspedia-matches'!$A:$AD,AD$2,0)</f>
        <v>#N/A</v>
      </c>
      <c r="AE665" t="e">
        <f>VLOOKUP($Z665,'oddspedia-matches'!$A:$AD,AE$2,0)</f>
        <v>#N/A</v>
      </c>
      <c r="AF665" t="e">
        <f>VLOOKUP($Z665,'oddspedia-matches'!$A:$AD,AF$2,0)</f>
        <v>#N/A</v>
      </c>
      <c r="AG665" t="e">
        <f>VLOOKUP($Z665,'oddspedia-matches'!$A:$AD,AG$2,0)</f>
        <v>#N/A</v>
      </c>
      <c r="AH665" t="e">
        <f>VLOOKUP($Z665,'oddspedia-matches'!$A:$AD,AH$2,0)</f>
        <v>#N/A</v>
      </c>
      <c r="AI665" t="e">
        <f>VLOOKUP($Z665,'oddspedia-matches'!$A:$AD,AI$2,0)</f>
        <v>#N/A</v>
      </c>
      <c r="AJ665" t="e">
        <f>VLOOKUP($Z665,'oddspedia-matches'!$A:$AD,AJ$2,0)</f>
        <v>#N/A</v>
      </c>
      <c r="AK665" t="e">
        <f>VLOOKUP($Z665,'oddspedia-matches'!$A:$AD,AK$2,0)</f>
        <v>#N/A</v>
      </c>
      <c r="AL665" t="e">
        <f>VLOOKUP($Z665,'oddspedia-matches'!$A:$AD,AL$2,0)</f>
        <v>#N/A</v>
      </c>
      <c r="AM665" t="e">
        <f>VLOOKUP($Z665,'oddspedia-matches'!$A:$AD,AM$2,0)</f>
        <v>#N/A</v>
      </c>
      <c r="AN665" t="e">
        <f>VLOOKUP($Z665,'oddspedia-matches'!$A:$AD,AN$2,0)</f>
        <v>#N/A</v>
      </c>
      <c r="AO665" t="e">
        <f>VLOOKUP($Z665,'oddspedia-matches'!$A:$AD,AO$2,0)</f>
        <v>#N/A</v>
      </c>
      <c r="AP665" t="e">
        <f>VLOOKUP($Z665,'oddspedia-matches'!$A:$AD,AP$2,0)</f>
        <v>#N/A</v>
      </c>
      <c r="AQ665" t="e">
        <f>VLOOKUP($Z665,'oddspedia-matches'!$A:$AD,AQ$2,0)</f>
        <v>#N/A</v>
      </c>
    </row>
    <row r="666" spans="2:43" x14ac:dyDescent="0.25">
      <c r="B666" t="s">
        <v>451</v>
      </c>
      <c r="C666" t="s">
        <v>4231</v>
      </c>
      <c r="D666" s="25">
        <v>0.58333333333333337</v>
      </c>
      <c r="E666" t="s">
        <v>1260</v>
      </c>
      <c r="F666" t="s">
        <v>259</v>
      </c>
      <c r="H666">
        <v>48.7</v>
      </c>
      <c r="I666">
        <v>25.8</v>
      </c>
      <c r="J666">
        <v>25.5</v>
      </c>
      <c r="K666">
        <v>74.5</v>
      </c>
      <c r="L666">
        <v>51.3</v>
      </c>
      <c r="M666">
        <v>74.2</v>
      </c>
      <c r="N666">
        <v>35.4</v>
      </c>
      <c r="O666">
        <v>43.9</v>
      </c>
      <c r="P666">
        <v>20.7</v>
      </c>
      <c r="Q666">
        <v>68.099999999999994</v>
      </c>
      <c r="R666">
        <v>83.1</v>
      </c>
      <c r="S666">
        <v>60.7</v>
      </c>
      <c r="T666">
        <v>39.299999999999997</v>
      </c>
      <c r="U666">
        <v>45.5</v>
      </c>
      <c r="V666">
        <v>62.3</v>
      </c>
      <c r="W666">
        <v>37.700000000000003</v>
      </c>
      <c r="X666" t="str">
        <f>VLOOKUP(E666,'Transform table'!A:B,2,0)</f>
        <v>Oddevold</v>
      </c>
      <c r="Y666" t="str">
        <f>VLOOKUP(F666,'Transform table'!A:B,2,0)</f>
        <v>Norrby</v>
      </c>
      <c r="Z666" t="str">
        <f t="shared" si="11"/>
        <v>31/07/2026OddevoldNorrby</v>
      </c>
      <c r="AA666" t="e">
        <f>VLOOKUP($Z666,'oddspedia-matches'!$A:$AD,AA$2,0)</f>
        <v>#N/A</v>
      </c>
      <c r="AB666" t="e">
        <f>VLOOKUP($Z666,'oddspedia-matches'!$A:$AD,AB$2,0)</f>
        <v>#N/A</v>
      </c>
      <c r="AC666" t="e">
        <f>VLOOKUP($Z666,'oddspedia-matches'!$A:$AD,AC$2,0)</f>
        <v>#N/A</v>
      </c>
      <c r="AD666" t="e">
        <f>VLOOKUP($Z666,'oddspedia-matches'!$A:$AD,AD$2,0)</f>
        <v>#N/A</v>
      </c>
      <c r="AE666" t="e">
        <f>VLOOKUP($Z666,'oddspedia-matches'!$A:$AD,AE$2,0)</f>
        <v>#N/A</v>
      </c>
      <c r="AF666" t="e">
        <f>VLOOKUP($Z666,'oddspedia-matches'!$A:$AD,AF$2,0)</f>
        <v>#N/A</v>
      </c>
      <c r="AG666" t="e">
        <f>VLOOKUP($Z666,'oddspedia-matches'!$A:$AD,AG$2,0)</f>
        <v>#N/A</v>
      </c>
      <c r="AH666" t="e">
        <f>VLOOKUP($Z666,'oddspedia-matches'!$A:$AD,AH$2,0)</f>
        <v>#N/A</v>
      </c>
      <c r="AI666" t="e">
        <f>VLOOKUP($Z666,'oddspedia-matches'!$A:$AD,AI$2,0)</f>
        <v>#N/A</v>
      </c>
      <c r="AJ666" t="e">
        <f>VLOOKUP($Z666,'oddspedia-matches'!$A:$AD,AJ$2,0)</f>
        <v>#N/A</v>
      </c>
      <c r="AK666" t="e">
        <f>VLOOKUP($Z666,'oddspedia-matches'!$A:$AD,AK$2,0)</f>
        <v>#N/A</v>
      </c>
      <c r="AL666" t="e">
        <f>VLOOKUP($Z666,'oddspedia-matches'!$A:$AD,AL$2,0)</f>
        <v>#N/A</v>
      </c>
      <c r="AM666" t="e">
        <f>VLOOKUP($Z666,'oddspedia-matches'!$A:$AD,AM$2,0)</f>
        <v>#N/A</v>
      </c>
      <c r="AN666" t="e">
        <f>VLOOKUP($Z666,'oddspedia-matches'!$A:$AD,AN$2,0)</f>
        <v>#N/A</v>
      </c>
      <c r="AO666" t="e">
        <f>VLOOKUP($Z666,'oddspedia-matches'!$A:$AD,AO$2,0)</f>
        <v>#N/A</v>
      </c>
      <c r="AP666" t="e">
        <f>VLOOKUP($Z666,'oddspedia-matches'!$A:$AD,AP$2,0)</f>
        <v>#N/A</v>
      </c>
      <c r="AQ666" t="e">
        <f>VLOOKUP($Z666,'oddspedia-matches'!$A:$AD,AQ$2,0)</f>
        <v>#N/A</v>
      </c>
    </row>
    <row r="667" spans="2:43" x14ac:dyDescent="0.25">
      <c r="B667" t="s">
        <v>705</v>
      </c>
      <c r="C667" t="s">
        <v>4231</v>
      </c>
      <c r="D667" s="25">
        <v>0.625</v>
      </c>
      <c r="E667" t="s">
        <v>717</v>
      </c>
      <c r="F667" t="s">
        <v>710</v>
      </c>
      <c r="H667">
        <v>55.3</v>
      </c>
      <c r="I667">
        <v>29.4</v>
      </c>
      <c r="J667">
        <v>15.2</v>
      </c>
      <c r="K667">
        <v>84.8</v>
      </c>
      <c r="L667">
        <v>44.7</v>
      </c>
      <c r="M667">
        <v>70.599999999999994</v>
      </c>
      <c r="N667">
        <v>38.9</v>
      </c>
      <c r="O667">
        <v>46.7</v>
      </c>
      <c r="P667">
        <v>14.4</v>
      </c>
      <c r="Q667">
        <v>62.3</v>
      </c>
      <c r="R667">
        <v>60.4</v>
      </c>
      <c r="S667">
        <v>32.200000000000003</v>
      </c>
      <c r="T667">
        <v>67.8</v>
      </c>
      <c r="U667">
        <v>74.5</v>
      </c>
      <c r="V667">
        <v>35</v>
      </c>
      <c r="W667">
        <v>65</v>
      </c>
      <c r="X667" t="str">
        <f>VLOOKUP(E667,'Transform table'!A:B,2,0)</f>
        <v>Arsenal de Sarandi</v>
      </c>
      <c r="Y667" t="str">
        <f>VLOOKUP(F667,'Transform table'!A:B,2,0)</f>
        <v>Club Atl√©tico Brown</v>
      </c>
      <c r="Z667" t="str">
        <f t="shared" si="11"/>
        <v>31/07/2026Arsenal de SarandiClub Atl√©tico Brown</v>
      </c>
      <c r="AA667" t="e">
        <f>VLOOKUP($Z667,'oddspedia-matches'!$A:$AD,AA$2,0)</f>
        <v>#N/A</v>
      </c>
      <c r="AB667" t="e">
        <f>VLOOKUP($Z667,'oddspedia-matches'!$A:$AD,AB$2,0)</f>
        <v>#N/A</v>
      </c>
      <c r="AC667" t="e">
        <f>VLOOKUP($Z667,'oddspedia-matches'!$A:$AD,AC$2,0)</f>
        <v>#N/A</v>
      </c>
      <c r="AD667" t="e">
        <f>VLOOKUP($Z667,'oddspedia-matches'!$A:$AD,AD$2,0)</f>
        <v>#N/A</v>
      </c>
      <c r="AE667" t="e">
        <f>VLOOKUP($Z667,'oddspedia-matches'!$A:$AD,AE$2,0)</f>
        <v>#N/A</v>
      </c>
      <c r="AF667" t="e">
        <f>VLOOKUP($Z667,'oddspedia-matches'!$A:$AD,AF$2,0)</f>
        <v>#N/A</v>
      </c>
      <c r="AG667" t="e">
        <f>VLOOKUP($Z667,'oddspedia-matches'!$A:$AD,AG$2,0)</f>
        <v>#N/A</v>
      </c>
      <c r="AH667" t="e">
        <f>VLOOKUP($Z667,'oddspedia-matches'!$A:$AD,AH$2,0)</f>
        <v>#N/A</v>
      </c>
      <c r="AI667" t="e">
        <f>VLOOKUP($Z667,'oddspedia-matches'!$A:$AD,AI$2,0)</f>
        <v>#N/A</v>
      </c>
      <c r="AJ667" t="e">
        <f>VLOOKUP($Z667,'oddspedia-matches'!$A:$AD,AJ$2,0)</f>
        <v>#N/A</v>
      </c>
      <c r="AK667" t="e">
        <f>VLOOKUP($Z667,'oddspedia-matches'!$A:$AD,AK$2,0)</f>
        <v>#N/A</v>
      </c>
      <c r="AL667" t="e">
        <f>VLOOKUP($Z667,'oddspedia-matches'!$A:$AD,AL$2,0)</f>
        <v>#N/A</v>
      </c>
      <c r="AM667" t="e">
        <f>VLOOKUP($Z667,'oddspedia-matches'!$A:$AD,AM$2,0)</f>
        <v>#N/A</v>
      </c>
      <c r="AN667" t="e">
        <f>VLOOKUP($Z667,'oddspedia-matches'!$A:$AD,AN$2,0)</f>
        <v>#N/A</v>
      </c>
      <c r="AO667" t="e">
        <f>VLOOKUP($Z667,'oddspedia-matches'!$A:$AD,AO$2,0)</f>
        <v>#N/A</v>
      </c>
      <c r="AP667" t="e">
        <f>VLOOKUP($Z667,'oddspedia-matches'!$A:$AD,AP$2,0)</f>
        <v>#N/A</v>
      </c>
      <c r="AQ667" t="e">
        <f>VLOOKUP($Z667,'oddspedia-matches'!$A:$AD,AQ$2,0)</f>
        <v>#N/A</v>
      </c>
    </row>
    <row r="668" spans="2:43" x14ac:dyDescent="0.25">
      <c r="B668" t="s">
        <v>650</v>
      </c>
      <c r="C668" t="s">
        <v>4231</v>
      </c>
      <c r="D668" s="25">
        <v>0.625</v>
      </c>
      <c r="E668" t="s">
        <v>314</v>
      </c>
      <c r="F668" t="s">
        <v>655</v>
      </c>
      <c r="H668">
        <v>37.6</v>
      </c>
      <c r="I668">
        <v>31.7</v>
      </c>
      <c r="J668">
        <v>30.7</v>
      </c>
      <c r="K668">
        <v>69.3</v>
      </c>
      <c r="L668">
        <v>62.4</v>
      </c>
      <c r="M668">
        <v>68.3</v>
      </c>
      <c r="N668">
        <v>25.8</v>
      </c>
      <c r="O668">
        <v>47.7</v>
      </c>
      <c r="P668">
        <v>26.5</v>
      </c>
      <c r="Q668">
        <v>63.4</v>
      </c>
      <c r="R668">
        <v>66</v>
      </c>
      <c r="S668">
        <v>37.799999999999997</v>
      </c>
      <c r="T668">
        <v>62.2</v>
      </c>
      <c r="U668">
        <v>67.2</v>
      </c>
      <c r="V668">
        <v>45.8</v>
      </c>
      <c r="W668">
        <v>54.2</v>
      </c>
      <c r="X668" t="e">
        <f>VLOOKUP(E668,'Transform table'!A:B,2,0)</f>
        <v>#N/A</v>
      </c>
      <c r="Y668" t="e">
        <f>VLOOKUP(F668,'Transform table'!A:B,2,0)</f>
        <v>#N/A</v>
      </c>
      <c r="Z668" t="e">
        <f t="shared" si="11"/>
        <v>#N/A</v>
      </c>
      <c r="AA668" t="e">
        <f>VLOOKUP($Z668,'oddspedia-matches'!$A:$AD,AA$2,0)</f>
        <v>#N/A</v>
      </c>
      <c r="AB668" t="e">
        <f>VLOOKUP($Z668,'oddspedia-matches'!$A:$AD,AB$2,0)</f>
        <v>#N/A</v>
      </c>
      <c r="AC668" t="e">
        <f>VLOOKUP($Z668,'oddspedia-matches'!$A:$AD,AC$2,0)</f>
        <v>#N/A</v>
      </c>
      <c r="AD668" t="e">
        <f>VLOOKUP($Z668,'oddspedia-matches'!$A:$AD,AD$2,0)</f>
        <v>#N/A</v>
      </c>
      <c r="AE668" t="e">
        <f>VLOOKUP($Z668,'oddspedia-matches'!$A:$AD,AE$2,0)</f>
        <v>#N/A</v>
      </c>
      <c r="AF668" t="e">
        <f>VLOOKUP($Z668,'oddspedia-matches'!$A:$AD,AF$2,0)</f>
        <v>#N/A</v>
      </c>
      <c r="AG668" t="e">
        <f>VLOOKUP($Z668,'oddspedia-matches'!$A:$AD,AG$2,0)</f>
        <v>#N/A</v>
      </c>
      <c r="AH668" t="e">
        <f>VLOOKUP($Z668,'oddspedia-matches'!$A:$AD,AH$2,0)</f>
        <v>#N/A</v>
      </c>
      <c r="AI668" t="e">
        <f>VLOOKUP($Z668,'oddspedia-matches'!$A:$AD,AI$2,0)</f>
        <v>#N/A</v>
      </c>
      <c r="AJ668" t="e">
        <f>VLOOKUP($Z668,'oddspedia-matches'!$A:$AD,AJ$2,0)</f>
        <v>#N/A</v>
      </c>
      <c r="AK668" t="e">
        <f>VLOOKUP($Z668,'oddspedia-matches'!$A:$AD,AK$2,0)</f>
        <v>#N/A</v>
      </c>
      <c r="AL668" t="e">
        <f>VLOOKUP($Z668,'oddspedia-matches'!$A:$AD,AL$2,0)</f>
        <v>#N/A</v>
      </c>
      <c r="AM668" t="e">
        <f>VLOOKUP($Z668,'oddspedia-matches'!$A:$AD,AM$2,0)</f>
        <v>#N/A</v>
      </c>
      <c r="AN668" t="e">
        <f>VLOOKUP($Z668,'oddspedia-matches'!$A:$AD,AN$2,0)</f>
        <v>#N/A</v>
      </c>
      <c r="AO668" t="e">
        <f>VLOOKUP($Z668,'oddspedia-matches'!$A:$AD,AO$2,0)</f>
        <v>#N/A</v>
      </c>
      <c r="AP668" t="e">
        <f>VLOOKUP($Z668,'oddspedia-matches'!$A:$AD,AP$2,0)</f>
        <v>#N/A</v>
      </c>
      <c r="AQ668" t="e">
        <f>VLOOKUP($Z668,'oddspedia-matches'!$A:$AD,AQ$2,0)</f>
        <v>#N/A</v>
      </c>
    </row>
    <row r="669" spans="2:43" x14ac:dyDescent="0.25">
      <c r="B669" t="s">
        <v>650</v>
      </c>
      <c r="C669" t="s">
        <v>4231</v>
      </c>
      <c r="D669" s="25">
        <v>0.625</v>
      </c>
      <c r="E669" t="s">
        <v>666</v>
      </c>
      <c r="F669" t="s">
        <v>663</v>
      </c>
      <c r="H669">
        <v>39.799999999999997</v>
      </c>
      <c r="I669">
        <v>36.200000000000003</v>
      </c>
      <c r="J669">
        <v>24</v>
      </c>
      <c r="K669">
        <v>76</v>
      </c>
      <c r="L669">
        <v>60.2</v>
      </c>
      <c r="M669">
        <v>63.8</v>
      </c>
      <c r="N669">
        <v>30.8</v>
      </c>
      <c r="O669">
        <v>54.7</v>
      </c>
      <c r="P669">
        <v>14.5</v>
      </c>
      <c r="Q669">
        <v>52</v>
      </c>
      <c r="R669">
        <v>50.6</v>
      </c>
      <c r="S669">
        <v>23.2</v>
      </c>
      <c r="T669">
        <v>76.8</v>
      </c>
      <c r="U669">
        <v>80.8</v>
      </c>
      <c r="V669">
        <v>32.1</v>
      </c>
      <c r="W669">
        <v>67.900000000000006</v>
      </c>
      <c r="X669" t="str">
        <f>VLOOKUP(E669,'Transform table'!A:B,2,0)</f>
        <v>Central Cordoba de Rosario</v>
      </c>
      <c r="Y669" t="e">
        <f>VLOOKUP(F669,'Transform table'!A:B,2,0)</f>
        <v>#N/A</v>
      </c>
      <c r="Z669" t="e">
        <f t="shared" si="11"/>
        <v>#N/A</v>
      </c>
      <c r="AA669" t="e">
        <f>VLOOKUP($Z669,'oddspedia-matches'!$A:$AD,AA$2,0)</f>
        <v>#N/A</v>
      </c>
      <c r="AB669" t="e">
        <f>VLOOKUP($Z669,'oddspedia-matches'!$A:$AD,AB$2,0)</f>
        <v>#N/A</v>
      </c>
      <c r="AC669" t="e">
        <f>VLOOKUP($Z669,'oddspedia-matches'!$A:$AD,AC$2,0)</f>
        <v>#N/A</v>
      </c>
      <c r="AD669" t="e">
        <f>VLOOKUP($Z669,'oddspedia-matches'!$A:$AD,AD$2,0)</f>
        <v>#N/A</v>
      </c>
      <c r="AE669" t="e">
        <f>VLOOKUP($Z669,'oddspedia-matches'!$A:$AD,AE$2,0)</f>
        <v>#N/A</v>
      </c>
      <c r="AF669" t="e">
        <f>VLOOKUP($Z669,'oddspedia-matches'!$A:$AD,AF$2,0)</f>
        <v>#N/A</v>
      </c>
      <c r="AG669" t="e">
        <f>VLOOKUP($Z669,'oddspedia-matches'!$A:$AD,AG$2,0)</f>
        <v>#N/A</v>
      </c>
      <c r="AH669" t="e">
        <f>VLOOKUP($Z669,'oddspedia-matches'!$A:$AD,AH$2,0)</f>
        <v>#N/A</v>
      </c>
      <c r="AI669" t="e">
        <f>VLOOKUP($Z669,'oddspedia-matches'!$A:$AD,AI$2,0)</f>
        <v>#N/A</v>
      </c>
      <c r="AJ669" t="e">
        <f>VLOOKUP($Z669,'oddspedia-matches'!$A:$AD,AJ$2,0)</f>
        <v>#N/A</v>
      </c>
      <c r="AK669" t="e">
        <f>VLOOKUP($Z669,'oddspedia-matches'!$A:$AD,AK$2,0)</f>
        <v>#N/A</v>
      </c>
      <c r="AL669" t="e">
        <f>VLOOKUP($Z669,'oddspedia-matches'!$A:$AD,AL$2,0)</f>
        <v>#N/A</v>
      </c>
      <c r="AM669" t="e">
        <f>VLOOKUP($Z669,'oddspedia-matches'!$A:$AD,AM$2,0)</f>
        <v>#N/A</v>
      </c>
      <c r="AN669" t="e">
        <f>VLOOKUP($Z669,'oddspedia-matches'!$A:$AD,AN$2,0)</f>
        <v>#N/A</v>
      </c>
      <c r="AO669" t="e">
        <f>VLOOKUP($Z669,'oddspedia-matches'!$A:$AD,AO$2,0)</f>
        <v>#N/A</v>
      </c>
      <c r="AP669" t="e">
        <f>VLOOKUP($Z669,'oddspedia-matches'!$A:$AD,AP$2,0)</f>
        <v>#N/A</v>
      </c>
      <c r="AQ669" t="e">
        <f>VLOOKUP($Z669,'oddspedia-matches'!$A:$AD,AQ$2,0)</f>
        <v>#N/A</v>
      </c>
    </row>
    <row r="670" spans="2:43" x14ac:dyDescent="0.25">
      <c r="B670" t="s">
        <v>650</v>
      </c>
      <c r="C670" t="s">
        <v>4231</v>
      </c>
      <c r="D670" s="25">
        <v>0.625</v>
      </c>
      <c r="E670" t="s">
        <v>317</v>
      </c>
      <c r="F670" t="s">
        <v>670</v>
      </c>
      <c r="H670">
        <v>39.200000000000003</v>
      </c>
      <c r="I670">
        <v>33.1</v>
      </c>
      <c r="J670">
        <v>27.7</v>
      </c>
      <c r="K670">
        <v>72.3</v>
      </c>
      <c r="L670">
        <v>60.8</v>
      </c>
      <c r="M670">
        <v>66.900000000000006</v>
      </c>
      <c r="N670">
        <v>23.9</v>
      </c>
      <c r="O670">
        <v>59</v>
      </c>
      <c r="P670">
        <v>17</v>
      </c>
      <c r="Q670">
        <v>46.9</v>
      </c>
      <c r="R670">
        <v>60.7</v>
      </c>
      <c r="S670">
        <v>32.299999999999997</v>
      </c>
      <c r="T670">
        <v>67.7</v>
      </c>
      <c r="U670">
        <v>72.400000000000006</v>
      </c>
      <c r="V670">
        <v>40.9</v>
      </c>
      <c r="W670">
        <v>59.1</v>
      </c>
      <c r="X670" t="str">
        <f>VLOOKUP(E670,'Transform table'!A:B,2,0)</f>
        <v>Centro Espanol</v>
      </c>
      <c r="Y670" t="e">
        <f>VLOOKUP(F670,'Transform table'!A:B,2,0)</f>
        <v>#N/A</v>
      </c>
      <c r="Z670" t="e">
        <f t="shared" si="11"/>
        <v>#N/A</v>
      </c>
      <c r="AA670" t="e">
        <f>VLOOKUP($Z670,'oddspedia-matches'!$A:$AD,AA$2,0)</f>
        <v>#N/A</v>
      </c>
      <c r="AB670" t="e">
        <f>VLOOKUP($Z670,'oddspedia-matches'!$A:$AD,AB$2,0)</f>
        <v>#N/A</v>
      </c>
      <c r="AC670" t="e">
        <f>VLOOKUP($Z670,'oddspedia-matches'!$A:$AD,AC$2,0)</f>
        <v>#N/A</v>
      </c>
      <c r="AD670" t="e">
        <f>VLOOKUP($Z670,'oddspedia-matches'!$A:$AD,AD$2,0)</f>
        <v>#N/A</v>
      </c>
      <c r="AE670" t="e">
        <f>VLOOKUP($Z670,'oddspedia-matches'!$A:$AD,AE$2,0)</f>
        <v>#N/A</v>
      </c>
      <c r="AF670" t="e">
        <f>VLOOKUP($Z670,'oddspedia-matches'!$A:$AD,AF$2,0)</f>
        <v>#N/A</v>
      </c>
      <c r="AG670" t="e">
        <f>VLOOKUP($Z670,'oddspedia-matches'!$A:$AD,AG$2,0)</f>
        <v>#N/A</v>
      </c>
      <c r="AH670" t="e">
        <f>VLOOKUP($Z670,'oddspedia-matches'!$A:$AD,AH$2,0)</f>
        <v>#N/A</v>
      </c>
      <c r="AI670" t="e">
        <f>VLOOKUP($Z670,'oddspedia-matches'!$A:$AD,AI$2,0)</f>
        <v>#N/A</v>
      </c>
      <c r="AJ670" t="e">
        <f>VLOOKUP($Z670,'oddspedia-matches'!$A:$AD,AJ$2,0)</f>
        <v>#N/A</v>
      </c>
      <c r="AK670" t="e">
        <f>VLOOKUP($Z670,'oddspedia-matches'!$A:$AD,AK$2,0)</f>
        <v>#N/A</v>
      </c>
      <c r="AL670" t="e">
        <f>VLOOKUP($Z670,'oddspedia-matches'!$A:$AD,AL$2,0)</f>
        <v>#N/A</v>
      </c>
      <c r="AM670" t="e">
        <f>VLOOKUP($Z670,'oddspedia-matches'!$A:$AD,AM$2,0)</f>
        <v>#N/A</v>
      </c>
      <c r="AN670" t="e">
        <f>VLOOKUP($Z670,'oddspedia-matches'!$A:$AD,AN$2,0)</f>
        <v>#N/A</v>
      </c>
      <c r="AO670" t="e">
        <f>VLOOKUP($Z670,'oddspedia-matches'!$A:$AD,AO$2,0)</f>
        <v>#N/A</v>
      </c>
      <c r="AP670" t="e">
        <f>VLOOKUP($Z670,'oddspedia-matches'!$A:$AD,AP$2,0)</f>
        <v>#N/A</v>
      </c>
      <c r="AQ670" t="e">
        <f>VLOOKUP($Z670,'oddspedia-matches'!$A:$AD,AQ$2,0)</f>
        <v>#N/A</v>
      </c>
    </row>
    <row r="671" spans="2:43" x14ac:dyDescent="0.25">
      <c r="B671" t="s">
        <v>650</v>
      </c>
      <c r="C671" t="s">
        <v>4231</v>
      </c>
      <c r="D671" s="25">
        <v>0.625</v>
      </c>
      <c r="E671" t="s">
        <v>654</v>
      </c>
      <c r="F671" t="s">
        <v>316</v>
      </c>
      <c r="H671">
        <v>41.3</v>
      </c>
      <c r="I671">
        <v>36.299999999999997</v>
      </c>
      <c r="J671">
        <v>22.4</v>
      </c>
      <c r="K671">
        <v>77.599999999999994</v>
      </c>
      <c r="L671">
        <v>58.7</v>
      </c>
      <c r="M671">
        <v>63.7</v>
      </c>
      <c r="N671">
        <v>30</v>
      </c>
      <c r="O671">
        <v>51.6</v>
      </c>
      <c r="P671">
        <v>18.399999999999999</v>
      </c>
      <c r="Q671">
        <v>57</v>
      </c>
      <c r="R671">
        <v>49.5</v>
      </c>
      <c r="S671">
        <v>22.3</v>
      </c>
      <c r="T671">
        <v>77.7</v>
      </c>
      <c r="U671">
        <v>81.7</v>
      </c>
      <c r="V671">
        <v>30.9</v>
      </c>
      <c r="W671">
        <v>69.099999999999994</v>
      </c>
      <c r="X671" t="str">
        <f>VLOOKUP(E671,'Transform table'!A:B,2,0)</f>
        <v>Deportivo Espanol</v>
      </c>
      <c r="Y671" t="str">
        <f>VLOOKUP(F671,'Transform table'!A:B,2,0)</f>
        <v>Leones de Rosario</v>
      </c>
      <c r="Z671" t="str">
        <f t="shared" si="11"/>
        <v>31/07/2026Deportivo EspanolLeones de Rosario</v>
      </c>
      <c r="AA671" t="e">
        <f>VLOOKUP($Z671,'oddspedia-matches'!$A:$AD,AA$2,0)</f>
        <v>#N/A</v>
      </c>
      <c r="AB671" t="e">
        <f>VLOOKUP($Z671,'oddspedia-matches'!$A:$AD,AB$2,0)</f>
        <v>#N/A</v>
      </c>
      <c r="AC671" t="e">
        <f>VLOOKUP($Z671,'oddspedia-matches'!$A:$AD,AC$2,0)</f>
        <v>#N/A</v>
      </c>
      <c r="AD671" t="e">
        <f>VLOOKUP($Z671,'oddspedia-matches'!$A:$AD,AD$2,0)</f>
        <v>#N/A</v>
      </c>
      <c r="AE671" t="e">
        <f>VLOOKUP($Z671,'oddspedia-matches'!$A:$AD,AE$2,0)</f>
        <v>#N/A</v>
      </c>
      <c r="AF671" t="e">
        <f>VLOOKUP($Z671,'oddspedia-matches'!$A:$AD,AF$2,0)</f>
        <v>#N/A</v>
      </c>
      <c r="AG671" t="e">
        <f>VLOOKUP($Z671,'oddspedia-matches'!$A:$AD,AG$2,0)</f>
        <v>#N/A</v>
      </c>
      <c r="AH671" t="e">
        <f>VLOOKUP($Z671,'oddspedia-matches'!$A:$AD,AH$2,0)</f>
        <v>#N/A</v>
      </c>
      <c r="AI671" t="e">
        <f>VLOOKUP($Z671,'oddspedia-matches'!$A:$AD,AI$2,0)</f>
        <v>#N/A</v>
      </c>
      <c r="AJ671" t="e">
        <f>VLOOKUP($Z671,'oddspedia-matches'!$A:$AD,AJ$2,0)</f>
        <v>#N/A</v>
      </c>
      <c r="AK671" t="e">
        <f>VLOOKUP($Z671,'oddspedia-matches'!$A:$AD,AK$2,0)</f>
        <v>#N/A</v>
      </c>
      <c r="AL671" t="e">
        <f>VLOOKUP($Z671,'oddspedia-matches'!$A:$AD,AL$2,0)</f>
        <v>#N/A</v>
      </c>
      <c r="AM671" t="e">
        <f>VLOOKUP($Z671,'oddspedia-matches'!$A:$AD,AM$2,0)</f>
        <v>#N/A</v>
      </c>
      <c r="AN671" t="e">
        <f>VLOOKUP($Z671,'oddspedia-matches'!$A:$AD,AN$2,0)</f>
        <v>#N/A</v>
      </c>
      <c r="AO671" t="e">
        <f>VLOOKUP($Z671,'oddspedia-matches'!$A:$AD,AO$2,0)</f>
        <v>#N/A</v>
      </c>
      <c r="AP671" t="e">
        <f>VLOOKUP($Z671,'oddspedia-matches'!$A:$AD,AP$2,0)</f>
        <v>#N/A</v>
      </c>
      <c r="AQ671" t="e">
        <f>VLOOKUP($Z671,'oddspedia-matches'!$A:$AD,AQ$2,0)</f>
        <v>#N/A</v>
      </c>
    </row>
    <row r="672" spans="2:43" x14ac:dyDescent="0.25">
      <c r="B672" t="s">
        <v>650</v>
      </c>
      <c r="C672" t="s">
        <v>4231</v>
      </c>
      <c r="D672" s="25">
        <v>0.625</v>
      </c>
      <c r="E672" t="s">
        <v>659</v>
      </c>
      <c r="F672" t="s">
        <v>653</v>
      </c>
      <c r="H672">
        <v>36.4</v>
      </c>
      <c r="I672">
        <v>36</v>
      </c>
      <c r="J672">
        <v>27.5</v>
      </c>
      <c r="K672">
        <v>72.5</v>
      </c>
      <c r="L672">
        <v>63.6</v>
      </c>
      <c r="M672">
        <v>64</v>
      </c>
      <c r="N672">
        <v>25.3</v>
      </c>
      <c r="O672">
        <v>53.6</v>
      </c>
      <c r="P672">
        <v>21.1</v>
      </c>
      <c r="Q672">
        <v>54.6</v>
      </c>
      <c r="R672">
        <v>52.7</v>
      </c>
      <c r="S672">
        <v>24.9</v>
      </c>
      <c r="T672">
        <v>75.099999999999994</v>
      </c>
      <c r="U672">
        <v>79</v>
      </c>
      <c r="V672">
        <v>34.4</v>
      </c>
      <c r="W672">
        <v>65.599999999999994</v>
      </c>
      <c r="X672" t="str">
        <f>VLOOKUP(E672,'Transform table'!A:B,2,0)</f>
        <v>Deportivo Muniz</v>
      </c>
      <c r="Y672" t="str">
        <f>VLOOKUP(F672,'Transform table'!A:B,2,0)</f>
        <v>CA Atlas</v>
      </c>
      <c r="Z672" t="str">
        <f t="shared" si="11"/>
        <v>31/07/2026Deportivo MunizCA Atlas</v>
      </c>
      <c r="AA672" t="e">
        <f>VLOOKUP($Z672,'oddspedia-matches'!$A:$AD,AA$2,0)</f>
        <v>#N/A</v>
      </c>
      <c r="AB672" t="e">
        <f>VLOOKUP($Z672,'oddspedia-matches'!$A:$AD,AB$2,0)</f>
        <v>#N/A</v>
      </c>
      <c r="AC672" t="e">
        <f>VLOOKUP($Z672,'oddspedia-matches'!$A:$AD,AC$2,0)</f>
        <v>#N/A</v>
      </c>
      <c r="AD672" t="e">
        <f>VLOOKUP($Z672,'oddspedia-matches'!$A:$AD,AD$2,0)</f>
        <v>#N/A</v>
      </c>
      <c r="AE672" t="e">
        <f>VLOOKUP($Z672,'oddspedia-matches'!$A:$AD,AE$2,0)</f>
        <v>#N/A</v>
      </c>
      <c r="AF672" t="e">
        <f>VLOOKUP($Z672,'oddspedia-matches'!$A:$AD,AF$2,0)</f>
        <v>#N/A</v>
      </c>
      <c r="AG672" t="e">
        <f>VLOOKUP($Z672,'oddspedia-matches'!$A:$AD,AG$2,0)</f>
        <v>#N/A</v>
      </c>
      <c r="AH672" t="e">
        <f>VLOOKUP($Z672,'oddspedia-matches'!$A:$AD,AH$2,0)</f>
        <v>#N/A</v>
      </c>
      <c r="AI672" t="e">
        <f>VLOOKUP($Z672,'oddspedia-matches'!$A:$AD,AI$2,0)</f>
        <v>#N/A</v>
      </c>
      <c r="AJ672" t="e">
        <f>VLOOKUP($Z672,'oddspedia-matches'!$A:$AD,AJ$2,0)</f>
        <v>#N/A</v>
      </c>
      <c r="AK672" t="e">
        <f>VLOOKUP($Z672,'oddspedia-matches'!$A:$AD,AK$2,0)</f>
        <v>#N/A</v>
      </c>
      <c r="AL672" t="e">
        <f>VLOOKUP($Z672,'oddspedia-matches'!$A:$AD,AL$2,0)</f>
        <v>#N/A</v>
      </c>
      <c r="AM672" t="e">
        <f>VLOOKUP($Z672,'oddspedia-matches'!$A:$AD,AM$2,0)</f>
        <v>#N/A</v>
      </c>
      <c r="AN672" t="e">
        <f>VLOOKUP($Z672,'oddspedia-matches'!$A:$AD,AN$2,0)</f>
        <v>#N/A</v>
      </c>
      <c r="AO672" t="e">
        <f>VLOOKUP($Z672,'oddspedia-matches'!$A:$AD,AO$2,0)</f>
        <v>#N/A</v>
      </c>
      <c r="AP672" t="e">
        <f>VLOOKUP($Z672,'oddspedia-matches'!$A:$AD,AP$2,0)</f>
        <v>#N/A</v>
      </c>
      <c r="AQ672" t="e">
        <f>VLOOKUP($Z672,'oddspedia-matches'!$A:$AD,AQ$2,0)</f>
        <v>#N/A</v>
      </c>
    </row>
    <row r="673" spans="2:43" x14ac:dyDescent="0.25">
      <c r="B673" t="s">
        <v>650</v>
      </c>
      <c r="C673" t="s">
        <v>4231</v>
      </c>
      <c r="D673" s="25">
        <v>0.625</v>
      </c>
      <c r="E673" t="s">
        <v>315</v>
      </c>
      <c r="F673" t="s">
        <v>651</v>
      </c>
      <c r="H673">
        <v>33.799999999999997</v>
      </c>
      <c r="I673">
        <v>33.799999999999997</v>
      </c>
      <c r="J673">
        <v>32.4</v>
      </c>
      <c r="K673">
        <v>67.599999999999994</v>
      </c>
      <c r="L673">
        <v>66.2</v>
      </c>
      <c r="M673">
        <v>66.2</v>
      </c>
      <c r="N673">
        <v>25.1</v>
      </c>
      <c r="O673">
        <v>49.5</v>
      </c>
      <c r="P673">
        <v>25.4</v>
      </c>
      <c r="Q673">
        <v>60.7</v>
      </c>
      <c r="R673">
        <v>60.2</v>
      </c>
      <c r="S673">
        <v>31.8</v>
      </c>
      <c r="T673">
        <v>68.2</v>
      </c>
      <c r="U673">
        <v>72.599999999999994</v>
      </c>
      <c r="V673">
        <v>40.9</v>
      </c>
      <c r="W673">
        <v>59.1</v>
      </c>
      <c r="X673" t="str">
        <f>VLOOKUP(E673,'Transform table'!A:B,2,0)</f>
        <v>Deportivo Paraguayo</v>
      </c>
      <c r="Y673" t="e">
        <f>VLOOKUP(F673,'Transform table'!A:B,2,0)</f>
        <v>#N/A</v>
      </c>
      <c r="Z673" t="e">
        <f t="shared" si="11"/>
        <v>#N/A</v>
      </c>
      <c r="AA673" t="e">
        <f>VLOOKUP($Z673,'oddspedia-matches'!$A:$AD,AA$2,0)</f>
        <v>#N/A</v>
      </c>
      <c r="AB673" t="e">
        <f>VLOOKUP($Z673,'oddspedia-matches'!$A:$AD,AB$2,0)</f>
        <v>#N/A</v>
      </c>
      <c r="AC673" t="e">
        <f>VLOOKUP($Z673,'oddspedia-matches'!$A:$AD,AC$2,0)</f>
        <v>#N/A</v>
      </c>
      <c r="AD673" t="e">
        <f>VLOOKUP($Z673,'oddspedia-matches'!$A:$AD,AD$2,0)</f>
        <v>#N/A</v>
      </c>
      <c r="AE673" t="e">
        <f>VLOOKUP($Z673,'oddspedia-matches'!$A:$AD,AE$2,0)</f>
        <v>#N/A</v>
      </c>
      <c r="AF673" t="e">
        <f>VLOOKUP($Z673,'oddspedia-matches'!$A:$AD,AF$2,0)</f>
        <v>#N/A</v>
      </c>
      <c r="AG673" t="e">
        <f>VLOOKUP($Z673,'oddspedia-matches'!$A:$AD,AG$2,0)</f>
        <v>#N/A</v>
      </c>
      <c r="AH673" t="e">
        <f>VLOOKUP($Z673,'oddspedia-matches'!$A:$AD,AH$2,0)</f>
        <v>#N/A</v>
      </c>
      <c r="AI673" t="e">
        <f>VLOOKUP($Z673,'oddspedia-matches'!$A:$AD,AI$2,0)</f>
        <v>#N/A</v>
      </c>
      <c r="AJ673" t="e">
        <f>VLOOKUP($Z673,'oddspedia-matches'!$A:$AD,AJ$2,0)</f>
        <v>#N/A</v>
      </c>
      <c r="AK673" t="e">
        <f>VLOOKUP($Z673,'oddspedia-matches'!$A:$AD,AK$2,0)</f>
        <v>#N/A</v>
      </c>
      <c r="AL673" t="e">
        <f>VLOOKUP($Z673,'oddspedia-matches'!$A:$AD,AL$2,0)</f>
        <v>#N/A</v>
      </c>
      <c r="AM673" t="e">
        <f>VLOOKUP($Z673,'oddspedia-matches'!$A:$AD,AM$2,0)</f>
        <v>#N/A</v>
      </c>
      <c r="AN673" t="e">
        <f>VLOOKUP($Z673,'oddspedia-matches'!$A:$AD,AN$2,0)</f>
        <v>#N/A</v>
      </c>
      <c r="AO673" t="e">
        <f>VLOOKUP($Z673,'oddspedia-matches'!$A:$AD,AO$2,0)</f>
        <v>#N/A</v>
      </c>
      <c r="AP673" t="e">
        <f>VLOOKUP($Z673,'oddspedia-matches'!$A:$AD,AP$2,0)</f>
        <v>#N/A</v>
      </c>
      <c r="AQ673" t="e">
        <f>VLOOKUP($Z673,'oddspedia-matches'!$A:$AD,AQ$2,0)</f>
        <v>#N/A</v>
      </c>
    </row>
    <row r="674" spans="2:43" x14ac:dyDescent="0.25">
      <c r="B674" t="s">
        <v>650</v>
      </c>
      <c r="C674" t="s">
        <v>4231</v>
      </c>
      <c r="D674" s="25">
        <v>0.625</v>
      </c>
      <c r="E674" t="s">
        <v>671</v>
      </c>
      <c r="F674" t="s">
        <v>321</v>
      </c>
      <c r="H674">
        <v>27.1</v>
      </c>
      <c r="I674">
        <v>37.9</v>
      </c>
      <c r="J674">
        <v>35</v>
      </c>
      <c r="K674">
        <v>65</v>
      </c>
      <c r="L674">
        <v>72.900000000000006</v>
      </c>
      <c r="M674">
        <v>62.1</v>
      </c>
      <c r="N674">
        <v>17.399999999999999</v>
      </c>
      <c r="O674">
        <v>61.1</v>
      </c>
      <c r="P674">
        <v>21.5</v>
      </c>
      <c r="Q674">
        <v>44.3</v>
      </c>
      <c r="R674">
        <v>49.1</v>
      </c>
      <c r="S674">
        <v>21.9</v>
      </c>
      <c r="T674">
        <v>78.099999999999994</v>
      </c>
      <c r="U674">
        <v>81.599999999999994</v>
      </c>
      <c r="V674">
        <v>31.7</v>
      </c>
      <c r="W674">
        <v>68.3</v>
      </c>
      <c r="X674" t="e">
        <f>VLOOKUP(E674,'Transform table'!A:B,2,0)</f>
        <v>#N/A</v>
      </c>
      <c r="Y674" t="str">
        <f>VLOOKUP(F674,'Transform table'!A:B,2,0)</f>
        <v>Berazategui</v>
      </c>
      <c r="Z674" t="e">
        <f t="shared" si="11"/>
        <v>#N/A</v>
      </c>
      <c r="AA674" t="e">
        <f>VLOOKUP($Z674,'oddspedia-matches'!$A:$AD,AA$2,0)</f>
        <v>#N/A</v>
      </c>
      <c r="AB674" t="e">
        <f>VLOOKUP($Z674,'oddspedia-matches'!$A:$AD,AB$2,0)</f>
        <v>#N/A</v>
      </c>
      <c r="AC674" t="e">
        <f>VLOOKUP($Z674,'oddspedia-matches'!$A:$AD,AC$2,0)</f>
        <v>#N/A</v>
      </c>
      <c r="AD674" t="e">
        <f>VLOOKUP($Z674,'oddspedia-matches'!$A:$AD,AD$2,0)</f>
        <v>#N/A</v>
      </c>
      <c r="AE674" t="e">
        <f>VLOOKUP($Z674,'oddspedia-matches'!$A:$AD,AE$2,0)</f>
        <v>#N/A</v>
      </c>
      <c r="AF674" t="e">
        <f>VLOOKUP($Z674,'oddspedia-matches'!$A:$AD,AF$2,0)</f>
        <v>#N/A</v>
      </c>
      <c r="AG674" t="e">
        <f>VLOOKUP($Z674,'oddspedia-matches'!$A:$AD,AG$2,0)</f>
        <v>#N/A</v>
      </c>
      <c r="AH674" t="e">
        <f>VLOOKUP($Z674,'oddspedia-matches'!$A:$AD,AH$2,0)</f>
        <v>#N/A</v>
      </c>
      <c r="AI674" t="e">
        <f>VLOOKUP($Z674,'oddspedia-matches'!$A:$AD,AI$2,0)</f>
        <v>#N/A</v>
      </c>
      <c r="AJ674" t="e">
        <f>VLOOKUP($Z674,'oddspedia-matches'!$A:$AD,AJ$2,0)</f>
        <v>#N/A</v>
      </c>
      <c r="AK674" t="e">
        <f>VLOOKUP($Z674,'oddspedia-matches'!$A:$AD,AK$2,0)</f>
        <v>#N/A</v>
      </c>
      <c r="AL674" t="e">
        <f>VLOOKUP($Z674,'oddspedia-matches'!$A:$AD,AL$2,0)</f>
        <v>#N/A</v>
      </c>
      <c r="AM674" t="e">
        <f>VLOOKUP($Z674,'oddspedia-matches'!$A:$AD,AM$2,0)</f>
        <v>#N/A</v>
      </c>
      <c r="AN674" t="e">
        <f>VLOOKUP($Z674,'oddspedia-matches'!$A:$AD,AN$2,0)</f>
        <v>#N/A</v>
      </c>
      <c r="AO674" t="e">
        <f>VLOOKUP($Z674,'oddspedia-matches'!$A:$AD,AO$2,0)</f>
        <v>#N/A</v>
      </c>
      <c r="AP674" t="e">
        <f>VLOOKUP($Z674,'oddspedia-matches'!$A:$AD,AP$2,0)</f>
        <v>#N/A</v>
      </c>
      <c r="AQ674" t="e">
        <f>VLOOKUP($Z674,'oddspedia-matches'!$A:$AD,AQ$2,0)</f>
        <v>#N/A</v>
      </c>
    </row>
    <row r="675" spans="2:43" x14ac:dyDescent="0.25">
      <c r="B675" t="s">
        <v>650</v>
      </c>
      <c r="C675" t="s">
        <v>4231</v>
      </c>
      <c r="D675" s="25">
        <v>0.625</v>
      </c>
      <c r="E675" t="s">
        <v>669</v>
      </c>
      <c r="F675" t="s">
        <v>379</v>
      </c>
      <c r="H675">
        <v>36.799999999999997</v>
      </c>
      <c r="I675">
        <v>30.4</v>
      </c>
      <c r="J675">
        <v>32.799999999999997</v>
      </c>
      <c r="K675">
        <v>67.2</v>
      </c>
      <c r="L675">
        <v>63.2</v>
      </c>
      <c r="M675">
        <v>69.599999999999994</v>
      </c>
      <c r="N675">
        <v>22.9</v>
      </c>
      <c r="O675">
        <v>45.5</v>
      </c>
      <c r="P675">
        <v>31.6</v>
      </c>
      <c r="Q675">
        <v>66.599999999999994</v>
      </c>
      <c r="R675">
        <v>70.599999999999994</v>
      </c>
      <c r="S675">
        <v>43.2</v>
      </c>
      <c r="T675">
        <v>56.8</v>
      </c>
      <c r="U675">
        <v>62</v>
      </c>
      <c r="V675">
        <v>50.3</v>
      </c>
      <c r="W675">
        <v>49.7</v>
      </c>
      <c r="X675" t="e">
        <f>VLOOKUP(E675,'Transform table'!A:B,2,0)</f>
        <v>#N/A</v>
      </c>
      <c r="Y675" t="e">
        <f>VLOOKUP(F675,'Transform table'!A:B,2,0)</f>
        <v>#N/A</v>
      </c>
      <c r="Z675" t="e">
        <f t="shared" si="11"/>
        <v>#N/A</v>
      </c>
      <c r="AA675" t="e">
        <f>VLOOKUP($Z675,'oddspedia-matches'!$A:$AD,AA$2,0)</f>
        <v>#N/A</v>
      </c>
      <c r="AB675" t="e">
        <f>VLOOKUP($Z675,'oddspedia-matches'!$A:$AD,AB$2,0)</f>
        <v>#N/A</v>
      </c>
      <c r="AC675" t="e">
        <f>VLOOKUP($Z675,'oddspedia-matches'!$A:$AD,AC$2,0)</f>
        <v>#N/A</v>
      </c>
      <c r="AD675" t="e">
        <f>VLOOKUP($Z675,'oddspedia-matches'!$A:$AD,AD$2,0)</f>
        <v>#N/A</v>
      </c>
      <c r="AE675" t="e">
        <f>VLOOKUP($Z675,'oddspedia-matches'!$A:$AD,AE$2,0)</f>
        <v>#N/A</v>
      </c>
      <c r="AF675" t="e">
        <f>VLOOKUP($Z675,'oddspedia-matches'!$A:$AD,AF$2,0)</f>
        <v>#N/A</v>
      </c>
      <c r="AG675" t="e">
        <f>VLOOKUP($Z675,'oddspedia-matches'!$A:$AD,AG$2,0)</f>
        <v>#N/A</v>
      </c>
      <c r="AH675" t="e">
        <f>VLOOKUP($Z675,'oddspedia-matches'!$A:$AD,AH$2,0)</f>
        <v>#N/A</v>
      </c>
      <c r="AI675" t="e">
        <f>VLOOKUP($Z675,'oddspedia-matches'!$A:$AD,AI$2,0)</f>
        <v>#N/A</v>
      </c>
      <c r="AJ675" t="e">
        <f>VLOOKUP($Z675,'oddspedia-matches'!$A:$AD,AJ$2,0)</f>
        <v>#N/A</v>
      </c>
      <c r="AK675" t="e">
        <f>VLOOKUP($Z675,'oddspedia-matches'!$A:$AD,AK$2,0)</f>
        <v>#N/A</v>
      </c>
      <c r="AL675" t="e">
        <f>VLOOKUP($Z675,'oddspedia-matches'!$A:$AD,AL$2,0)</f>
        <v>#N/A</v>
      </c>
      <c r="AM675" t="e">
        <f>VLOOKUP($Z675,'oddspedia-matches'!$A:$AD,AM$2,0)</f>
        <v>#N/A</v>
      </c>
      <c r="AN675" t="e">
        <f>VLOOKUP($Z675,'oddspedia-matches'!$A:$AD,AN$2,0)</f>
        <v>#N/A</v>
      </c>
      <c r="AO675" t="e">
        <f>VLOOKUP($Z675,'oddspedia-matches'!$A:$AD,AO$2,0)</f>
        <v>#N/A</v>
      </c>
      <c r="AP675" t="e">
        <f>VLOOKUP($Z675,'oddspedia-matches'!$A:$AD,AP$2,0)</f>
        <v>#N/A</v>
      </c>
      <c r="AQ675" t="e">
        <f>VLOOKUP($Z675,'oddspedia-matches'!$A:$AD,AQ$2,0)</f>
        <v>#N/A</v>
      </c>
    </row>
    <row r="676" spans="2:43" x14ac:dyDescent="0.25">
      <c r="B676" t="s">
        <v>478</v>
      </c>
      <c r="C676" t="s">
        <v>4231</v>
      </c>
      <c r="D676" s="25">
        <v>0.65625</v>
      </c>
      <c r="E676" t="s">
        <v>4240</v>
      </c>
      <c r="F676" t="s">
        <v>629</v>
      </c>
      <c r="H676">
        <v>54.1</v>
      </c>
      <c r="I676">
        <v>25.4</v>
      </c>
      <c r="J676">
        <v>20.5</v>
      </c>
      <c r="K676">
        <v>79.5</v>
      </c>
      <c r="L676">
        <v>45.9</v>
      </c>
      <c r="M676">
        <v>74.599999999999994</v>
      </c>
      <c r="N676">
        <v>41.5</v>
      </c>
      <c r="O676">
        <v>42.1</v>
      </c>
      <c r="P676">
        <v>16.399999999999999</v>
      </c>
      <c r="Q676">
        <v>69.3</v>
      </c>
      <c r="R676">
        <v>80.099999999999994</v>
      </c>
      <c r="S676">
        <v>56.1</v>
      </c>
      <c r="T676">
        <v>43.9</v>
      </c>
      <c r="U676">
        <v>50.8</v>
      </c>
      <c r="V676">
        <v>56.8</v>
      </c>
      <c r="W676">
        <v>43.2</v>
      </c>
      <c r="X676" t="e">
        <f>VLOOKUP(E676,'Transform table'!A:B,2,0)</f>
        <v>#N/A</v>
      </c>
      <c r="Y676" t="str">
        <f>VLOOKUP(F676,'Transform table'!A:B,2,0)</f>
        <v>Galway FC</v>
      </c>
      <c r="Z676" t="e">
        <f t="shared" si="11"/>
        <v>#N/A</v>
      </c>
      <c r="AA676" t="e">
        <f>VLOOKUP($Z676,'oddspedia-matches'!$A:$AD,AA$2,0)</f>
        <v>#N/A</v>
      </c>
      <c r="AB676" t="e">
        <f>VLOOKUP($Z676,'oddspedia-matches'!$A:$AD,AB$2,0)</f>
        <v>#N/A</v>
      </c>
      <c r="AC676" t="e">
        <f>VLOOKUP($Z676,'oddspedia-matches'!$A:$AD,AC$2,0)</f>
        <v>#N/A</v>
      </c>
      <c r="AD676" t="e">
        <f>VLOOKUP($Z676,'oddspedia-matches'!$A:$AD,AD$2,0)</f>
        <v>#N/A</v>
      </c>
      <c r="AE676" t="e">
        <f>VLOOKUP($Z676,'oddspedia-matches'!$A:$AD,AE$2,0)</f>
        <v>#N/A</v>
      </c>
      <c r="AF676" t="e">
        <f>VLOOKUP($Z676,'oddspedia-matches'!$A:$AD,AF$2,0)</f>
        <v>#N/A</v>
      </c>
      <c r="AG676" t="e">
        <f>VLOOKUP($Z676,'oddspedia-matches'!$A:$AD,AG$2,0)</f>
        <v>#N/A</v>
      </c>
      <c r="AH676" t="e">
        <f>VLOOKUP($Z676,'oddspedia-matches'!$A:$AD,AH$2,0)</f>
        <v>#N/A</v>
      </c>
      <c r="AI676" t="e">
        <f>VLOOKUP($Z676,'oddspedia-matches'!$A:$AD,AI$2,0)</f>
        <v>#N/A</v>
      </c>
      <c r="AJ676" t="e">
        <f>VLOOKUP($Z676,'oddspedia-matches'!$A:$AD,AJ$2,0)</f>
        <v>#N/A</v>
      </c>
      <c r="AK676" t="e">
        <f>VLOOKUP($Z676,'oddspedia-matches'!$A:$AD,AK$2,0)</f>
        <v>#N/A</v>
      </c>
      <c r="AL676" t="e">
        <f>VLOOKUP($Z676,'oddspedia-matches'!$A:$AD,AL$2,0)</f>
        <v>#N/A</v>
      </c>
      <c r="AM676" t="e">
        <f>VLOOKUP($Z676,'oddspedia-matches'!$A:$AD,AM$2,0)</f>
        <v>#N/A</v>
      </c>
      <c r="AN676" t="e">
        <f>VLOOKUP($Z676,'oddspedia-matches'!$A:$AD,AN$2,0)</f>
        <v>#N/A</v>
      </c>
      <c r="AO676" t="e">
        <f>VLOOKUP($Z676,'oddspedia-matches'!$A:$AD,AO$2,0)</f>
        <v>#N/A</v>
      </c>
      <c r="AP676" t="e">
        <f>VLOOKUP($Z676,'oddspedia-matches'!$A:$AD,AP$2,0)</f>
        <v>#N/A</v>
      </c>
      <c r="AQ676" t="e">
        <f>VLOOKUP($Z676,'oddspedia-matches'!$A:$AD,AQ$2,0)</f>
        <v>#N/A</v>
      </c>
    </row>
    <row r="677" spans="2:43" x14ac:dyDescent="0.25">
      <c r="B677" t="s">
        <v>478</v>
      </c>
      <c r="C677" t="s">
        <v>4231</v>
      </c>
      <c r="D677" s="25">
        <v>0.65625</v>
      </c>
      <c r="E677" t="s">
        <v>681</v>
      </c>
      <c r="F677" t="s">
        <v>354</v>
      </c>
      <c r="H677">
        <v>30.6</v>
      </c>
      <c r="I677">
        <v>29.2</v>
      </c>
      <c r="J677">
        <v>40.299999999999997</v>
      </c>
      <c r="K677">
        <v>59.7</v>
      </c>
      <c r="L677">
        <v>69.400000000000006</v>
      </c>
      <c r="M677">
        <v>70.8</v>
      </c>
      <c r="N677">
        <v>19.399999999999999</v>
      </c>
      <c r="O677">
        <v>44.4</v>
      </c>
      <c r="P677">
        <v>36.200000000000003</v>
      </c>
      <c r="Q677">
        <v>67.599999999999994</v>
      </c>
      <c r="R677">
        <v>75.3</v>
      </c>
      <c r="S677">
        <v>49.2</v>
      </c>
      <c r="T677">
        <v>50.8</v>
      </c>
      <c r="U677">
        <v>56.4</v>
      </c>
      <c r="V677">
        <v>54.8</v>
      </c>
      <c r="W677">
        <v>45.2</v>
      </c>
      <c r="X677" t="str">
        <f>VLOOKUP(E677,'Transform table'!A:B,2,0)</f>
        <v>Drogheda United</v>
      </c>
      <c r="Y677" t="e">
        <f>VLOOKUP(F677,'Transform table'!A:B,2,0)</f>
        <v>#N/A</v>
      </c>
      <c r="Z677" t="e">
        <f t="shared" si="11"/>
        <v>#N/A</v>
      </c>
      <c r="AA677" t="e">
        <f>VLOOKUP($Z677,'oddspedia-matches'!$A:$AD,AA$2,0)</f>
        <v>#N/A</v>
      </c>
      <c r="AB677" t="e">
        <f>VLOOKUP($Z677,'oddspedia-matches'!$A:$AD,AB$2,0)</f>
        <v>#N/A</v>
      </c>
      <c r="AC677" t="e">
        <f>VLOOKUP($Z677,'oddspedia-matches'!$A:$AD,AC$2,0)</f>
        <v>#N/A</v>
      </c>
      <c r="AD677" t="e">
        <f>VLOOKUP($Z677,'oddspedia-matches'!$A:$AD,AD$2,0)</f>
        <v>#N/A</v>
      </c>
      <c r="AE677" t="e">
        <f>VLOOKUP($Z677,'oddspedia-matches'!$A:$AD,AE$2,0)</f>
        <v>#N/A</v>
      </c>
      <c r="AF677" t="e">
        <f>VLOOKUP($Z677,'oddspedia-matches'!$A:$AD,AF$2,0)</f>
        <v>#N/A</v>
      </c>
      <c r="AG677" t="e">
        <f>VLOOKUP($Z677,'oddspedia-matches'!$A:$AD,AG$2,0)</f>
        <v>#N/A</v>
      </c>
      <c r="AH677" t="e">
        <f>VLOOKUP($Z677,'oddspedia-matches'!$A:$AD,AH$2,0)</f>
        <v>#N/A</v>
      </c>
      <c r="AI677" t="e">
        <f>VLOOKUP($Z677,'oddspedia-matches'!$A:$AD,AI$2,0)</f>
        <v>#N/A</v>
      </c>
      <c r="AJ677" t="e">
        <f>VLOOKUP($Z677,'oddspedia-matches'!$A:$AD,AJ$2,0)</f>
        <v>#N/A</v>
      </c>
      <c r="AK677" t="e">
        <f>VLOOKUP($Z677,'oddspedia-matches'!$A:$AD,AK$2,0)</f>
        <v>#N/A</v>
      </c>
      <c r="AL677" t="e">
        <f>VLOOKUP($Z677,'oddspedia-matches'!$A:$AD,AL$2,0)</f>
        <v>#N/A</v>
      </c>
      <c r="AM677" t="e">
        <f>VLOOKUP($Z677,'oddspedia-matches'!$A:$AD,AM$2,0)</f>
        <v>#N/A</v>
      </c>
      <c r="AN677" t="e">
        <f>VLOOKUP($Z677,'oddspedia-matches'!$A:$AD,AN$2,0)</f>
        <v>#N/A</v>
      </c>
      <c r="AO677" t="e">
        <f>VLOOKUP($Z677,'oddspedia-matches'!$A:$AD,AO$2,0)</f>
        <v>#N/A</v>
      </c>
      <c r="AP677" t="e">
        <f>VLOOKUP($Z677,'oddspedia-matches'!$A:$AD,AP$2,0)</f>
        <v>#N/A</v>
      </c>
      <c r="AQ677" t="e">
        <f>VLOOKUP($Z677,'oddspedia-matches'!$A:$AD,AQ$2,0)</f>
        <v>#N/A</v>
      </c>
    </row>
    <row r="678" spans="2:43" x14ac:dyDescent="0.25">
      <c r="B678" t="s">
        <v>478</v>
      </c>
      <c r="C678" t="s">
        <v>4231</v>
      </c>
      <c r="D678" s="25">
        <v>0.65625</v>
      </c>
      <c r="E678" t="s">
        <v>158</v>
      </c>
      <c r="F678" t="s">
        <v>680</v>
      </c>
      <c r="H678">
        <v>54.4</v>
      </c>
      <c r="I678">
        <v>25.5</v>
      </c>
      <c r="J678">
        <v>20.100000000000001</v>
      </c>
      <c r="K678">
        <v>79.900000000000006</v>
      </c>
      <c r="L678">
        <v>45.6</v>
      </c>
      <c r="M678">
        <v>74.5</v>
      </c>
      <c r="N678">
        <v>42.1</v>
      </c>
      <c r="O678">
        <v>41.2</v>
      </c>
      <c r="P678">
        <v>16.7</v>
      </c>
      <c r="Q678">
        <v>70.5</v>
      </c>
      <c r="R678">
        <v>79.3</v>
      </c>
      <c r="S678">
        <v>55</v>
      </c>
      <c r="T678">
        <v>45</v>
      </c>
      <c r="U678">
        <v>52</v>
      </c>
      <c r="V678">
        <v>55.7</v>
      </c>
      <c r="W678">
        <v>44.3</v>
      </c>
      <c r="X678" t="str">
        <f>VLOOKUP(E678,'Transform table'!A:B,2,0)</f>
        <v>Dundalk</v>
      </c>
      <c r="Y678" t="str">
        <f>VLOOKUP(F678,'Transform table'!A:B,2,0)</f>
        <v>Sligo FC</v>
      </c>
      <c r="Z678" t="str">
        <f t="shared" si="11"/>
        <v>31/07/2026DundalkSligo FC</v>
      </c>
      <c r="AA678" t="e">
        <f>VLOOKUP($Z678,'oddspedia-matches'!$A:$AD,AA$2,0)</f>
        <v>#N/A</v>
      </c>
      <c r="AB678" t="e">
        <f>VLOOKUP($Z678,'oddspedia-matches'!$A:$AD,AB$2,0)</f>
        <v>#N/A</v>
      </c>
      <c r="AC678" t="e">
        <f>VLOOKUP($Z678,'oddspedia-matches'!$A:$AD,AC$2,0)</f>
        <v>#N/A</v>
      </c>
      <c r="AD678" t="e">
        <f>VLOOKUP($Z678,'oddspedia-matches'!$A:$AD,AD$2,0)</f>
        <v>#N/A</v>
      </c>
      <c r="AE678" t="e">
        <f>VLOOKUP($Z678,'oddspedia-matches'!$A:$AD,AE$2,0)</f>
        <v>#N/A</v>
      </c>
      <c r="AF678" t="e">
        <f>VLOOKUP($Z678,'oddspedia-matches'!$A:$AD,AF$2,0)</f>
        <v>#N/A</v>
      </c>
      <c r="AG678" t="e">
        <f>VLOOKUP($Z678,'oddspedia-matches'!$A:$AD,AG$2,0)</f>
        <v>#N/A</v>
      </c>
      <c r="AH678" t="e">
        <f>VLOOKUP($Z678,'oddspedia-matches'!$A:$AD,AH$2,0)</f>
        <v>#N/A</v>
      </c>
      <c r="AI678" t="e">
        <f>VLOOKUP($Z678,'oddspedia-matches'!$A:$AD,AI$2,0)</f>
        <v>#N/A</v>
      </c>
      <c r="AJ678" t="e">
        <f>VLOOKUP($Z678,'oddspedia-matches'!$A:$AD,AJ$2,0)</f>
        <v>#N/A</v>
      </c>
      <c r="AK678" t="e">
        <f>VLOOKUP($Z678,'oddspedia-matches'!$A:$AD,AK$2,0)</f>
        <v>#N/A</v>
      </c>
      <c r="AL678" t="e">
        <f>VLOOKUP($Z678,'oddspedia-matches'!$A:$AD,AL$2,0)</f>
        <v>#N/A</v>
      </c>
      <c r="AM678" t="e">
        <f>VLOOKUP($Z678,'oddspedia-matches'!$A:$AD,AM$2,0)</f>
        <v>#N/A</v>
      </c>
      <c r="AN678" t="e">
        <f>VLOOKUP($Z678,'oddspedia-matches'!$A:$AD,AN$2,0)</f>
        <v>#N/A</v>
      </c>
      <c r="AO678" t="e">
        <f>VLOOKUP($Z678,'oddspedia-matches'!$A:$AD,AO$2,0)</f>
        <v>#N/A</v>
      </c>
      <c r="AP678" t="e">
        <f>VLOOKUP($Z678,'oddspedia-matches'!$A:$AD,AP$2,0)</f>
        <v>#N/A</v>
      </c>
      <c r="AQ678" t="e">
        <f>VLOOKUP($Z678,'oddspedia-matches'!$A:$AD,AQ$2,0)</f>
        <v>#N/A</v>
      </c>
    </row>
    <row r="679" spans="2:43" x14ac:dyDescent="0.25">
      <c r="B679" t="s">
        <v>478</v>
      </c>
      <c r="C679" t="s">
        <v>4231</v>
      </c>
      <c r="D679" s="25">
        <v>0.65625</v>
      </c>
      <c r="E679" t="s">
        <v>157</v>
      </c>
      <c r="F679" t="s">
        <v>1958</v>
      </c>
      <c r="H679">
        <v>51.4</v>
      </c>
      <c r="I679">
        <v>27.8</v>
      </c>
      <c r="J679">
        <v>20.8</v>
      </c>
      <c r="K679">
        <v>79.2</v>
      </c>
      <c r="L679">
        <v>48.6</v>
      </c>
      <c r="M679">
        <v>72.2</v>
      </c>
      <c r="N679">
        <v>35.1</v>
      </c>
      <c r="O679">
        <v>45.8</v>
      </c>
      <c r="P679">
        <v>19.100000000000001</v>
      </c>
      <c r="Q679">
        <v>65.099999999999994</v>
      </c>
      <c r="R679">
        <v>72</v>
      </c>
      <c r="S679">
        <v>45</v>
      </c>
      <c r="T679">
        <v>55</v>
      </c>
      <c r="U679">
        <v>61.5</v>
      </c>
      <c r="V679">
        <v>48.5</v>
      </c>
      <c r="W679">
        <v>51.5</v>
      </c>
      <c r="X679" t="str">
        <f>VLOOKUP(E679,'Transform table'!A:B,2,0)</f>
        <v>St Patrick's Athletic</v>
      </c>
      <c r="Y679" t="e">
        <f>VLOOKUP(F679,'Transform table'!A:B,2,0)</f>
        <v>#N/A</v>
      </c>
      <c r="Z679" t="e">
        <f t="shared" si="11"/>
        <v>#N/A</v>
      </c>
      <c r="AA679" t="e">
        <f>VLOOKUP($Z679,'oddspedia-matches'!$A:$AD,AA$2,0)</f>
        <v>#N/A</v>
      </c>
      <c r="AB679" t="e">
        <f>VLOOKUP($Z679,'oddspedia-matches'!$A:$AD,AB$2,0)</f>
        <v>#N/A</v>
      </c>
      <c r="AC679" t="e">
        <f>VLOOKUP($Z679,'oddspedia-matches'!$A:$AD,AC$2,0)</f>
        <v>#N/A</v>
      </c>
      <c r="AD679" t="e">
        <f>VLOOKUP($Z679,'oddspedia-matches'!$A:$AD,AD$2,0)</f>
        <v>#N/A</v>
      </c>
      <c r="AE679" t="e">
        <f>VLOOKUP($Z679,'oddspedia-matches'!$A:$AD,AE$2,0)</f>
        <v>#N/A</v>
      </c>
      <c r="AF679" t="e">
        <f>VLOOKUP($Z679,'oddspedia-matches'!$A:$AD,AF$2,0)</f>
        <v>#N/A</v>
      </c>
      <c r="AG679" t="e">
        <f>VLOOKUP($Z679,'oddspedia-matches'!$A:$AD,AG$2,0)</f>
        <v>#N/A</v>
      </c>
      <c r="AH679" t="e">
        <f>VLOOKUP($Z679,'oddspedia-matches'!$A:$AD,AH$2,0)</f>
        <v>#N/A</v>
      </c>
      <c r="AI679" t="e">
        <f>VLOOKUP($Z679,'oddspedia-matches'!$A:$AD,AI$2,0)</f>
        <v>#N/A</v>
      </c>
      <c r="AJ679" t="e">
        <f>VLOOKUP($Z679,'oddspedia-matches'!$A:$AD,AJ$2,0)</f>
        <v>#N/A</v>
      </c>
      <c r="AK679" t="e">
        <f>VLOOKUP($Z679,'oddspedia-matches'!$A:$AD,AK$2,0)</f>
        <v>#N/A</v>
      </c>
      <c r="AL679" t="e">
        <f>VLOOKUP($Z679,'oddspedia-matches'!$A:$AD,AL$2,0)</f>
        <v>#N/A</v>
      </c>
      <c r="AM679" t="e">
        <f>VLOOKUP($Z679,'oddspedia-matches'!$A:$AD,AM$2,0)</f>
        <v>#N/A</v>
      </c>
      <c r="AN679" t="e">
        <f>VLOOKUP($Z679,'oddspedia-matches'!$A:$AD,AN$2,0)</f>
        <v>#N/A</v>
      </c>
      <c r="AO679" t="e">
        <f>VLOOKUP($Z679,'oddspedia-matches'!$A:$AD,AO$2,0)</f>
        <v>#N/A</v>
      </c>
      <c r="AP679" t="e">
        <f>VLOOKUP($Z679,'oddspedia-matches'!$A:$AD,AP$2,0)</f>
        <v>#N/A</v>
      </c>
      <c r="AQ679" t="e">
        <f>VLOOKUP($Z679,'oddspedia-matches'!$A:$AD,AQ$2,0)</f>
        <v>#N/A</v>
      </c>
    </row>
    <row r="680" spans="2:43" x14ac:dyDescent="0.25">
      <c r="B680" t="s">
        <v>478</v>
      </c>
      <c r="C680" t="s">
        <v>4231</v>
      </c>
      <c r="D680" s="25">
        <v>0.65625</v>
      </c>
      <c r="E680" t="s">
        <v>630</v>
      </c>
      <c r="F680" t="s">
        <v>1964</v>
      </c>
      <c r="H680">
        <v>40.4</v>
      </c>
      <c r="I680">
        <v>27</v>
      </c>
      <c r="J680">
        <v>32.700000000000003</v>
      </c>
      <c r="K680">
        <v>67.3</v>
      </c>
      <c r="L680">
        <v>59.6</v>
      </c>
      <c r="M680">
        <v>73</v>
      </c>
      <c r="N680">
        <v>32.1</v>
      </c>
      <c r="O680">
        <v>40.6</v>
      </c>
      <c r="P680">
        <v>27.4</v>
      </c>
      <c r="Q680">
        <v>74.2</v>
      </c>
      <c r="R680">
        <v>82.1</v>
      </c>
      <c r="S680">
        <v>59.1</v>
      </c>
      <c r="T680">
        <v>40.9</v>
      </c>
      <c r="U680">
        <v>46.6</v>
      </c>
      <c r="V680">
        <v>62.6</v>
      </c>
      <c r="W680">
        <v>37.4</v>
      </c>
      <c r="X680" t="str">
        <f>VLOOKUP(E680,'Transform table'!A:B,2,0)</f>
        <v>Waterford United</v>
      </c>
      <c r="Y680" t="e">
        <f>VLOOKUP(F680,'Transform table'!A:B,2,0)</f>
        <v>#N/A</v>
      </c>
      <c r="Z680" t="e">
        <f t="shared" si="11"/>
        <v>#N/A</v>
      </c>
      <c r="AA680" t="e">
        <f>VLOOKUP($Z680,'oddspedia-matches'!$A:$AD,AA$2,0)</f>
        <v>#N/A</v>
      </c>
      <c r="AB680" t="e">
        <f>VLOOKUP($Z680,'oddspedia-matches'!$A:$AD,AB$2,0)</f>
        <v>#N/A</v>
      </c>
      <c r="AC680" t="e">
        <f>VLOOKUP($Z680,'oddspedia-matches'!$A:$AD,AC$2,0)</f>
        <v>#N/A</v>
      </c>
      <c r="AD680" t="e">
        <f>VLOOKUP($Z680,'oddspedia-matches'!$A:$AD,AD$2,0)</f>
        <v>#N/A</v>
      </c>
      <c r="AE680" t="e">
        <f>VLOOKUP($Z680,'oddspedia-matches'!$A:$AD,AE$2,0)</f>
        <v>#N/A</v>
      </c>
      <c r="AF680" t="e">
        <f>VLOOKUP($Z680,'oddspedia-matches'!$A:$AD,AF$2,0)</f>
        <v>#N/A</v>
      </c>
      <c r="AG680" t="e">
        <f>VLOOKUP($Z680,'oddspedia-matches'!$A:$AD,AG$2,0)</f>
        <v>#N/A</v>
      </c>
      <c r="AH680" t="e">
        <f>VLOOKUP($Z680,'oddspedia-matches'!$A:$AD,AH$2,0)</f>
        <v>#N/A</v>
      </c>
      <c r="AI680" t="e">
        <f>VLOOKUP($Z680,'oddspedia-matches'!$A:$AD,AI$2,0)</f>
        <v>#N/A</v>
      </c>
      <c r="AJ680" t="e">
        <f>VLOOKUP($Z680,'oddspedia-matches'!$A:$AD,AJ$2,0)</f>
        <v>#N/A</v>
      </c>
      <c r="AK680" t="e">
        <f>VLOOKUP($Z680,'oddspedia-matches'!$A:$AD,AK$2,0)</f>
        <v>#N/A</v>
      </c>
      <c r="AL680" t="e">
        <f>VLOOKUP($Z680,'oddspedia-matches'!$A:$AD,AL$2,0)</f>
        <v>#N/A</v>
      </c>
      <c r="AM680" t="e">
        <f>VLOOKUP($Z680,'oddspedia-matches'!$A:$AD,AM$2,0)</f>
        <v>#N/A</v>
      </c>
      <c r="AN680" t="e">
        <f>VLOOKUP($Z680,'oddspedia-matches'!$A:$AD,AN$2,0)</f>
        <v>#N/A</v>
      </c>
      <c r="AO680" t="e">
        <f>VLOOKUP($Z680,'oddspedia-matches'!$A:$AD,AO$2,0)</f>
        <v>#N/A</v>
      </c>
      <c r="AP680" t="e">
        <f>VLOOKUP($Z680,'oddspedia-matches'!$A:$AD,AP$2,0)</f>
        <v>#N/A</v>
      </c>
      <c r="AQ680" t="e">
        <f>VLOOKUP($Z680,'oddspedia-matches'!$A:$AD,AQ$2,0)</f>
        <v>#N/A</v>
      </c>
    </row>
    <row r="681" spans="2:43" x14ac:dyDescent="0.25">
      <c r="B681" t="s">
        <v>477</v>
      </c>
      <c r="C681" t="s">
        <v>4231</v>
      </c>
      <c r="D681" s="25">
        <v>0.65625</v>
      </c>
      <c r="E681" t="s">
        <v>154</v>
      </c>
      <c r="F681" t="s">
        <v>155</v>
      </c>
      <c r="H681">
        <v>32.4</v>
      </c>
      <c r="I681">
        <v>30.4</v>
      </c>
      <c r="J681">
        <v>37.1</v>
      </c>
      <c r="K681">
        <v>62.9</v>
      </c>
      <c r="L681">
        <v>67.599999999999994</v>
      </c>
      <c r="M681">
        <v>69.599999999999994</v>
      </c>
      <c r="N681">
        <v>28.7</v>
      </c>
      <c r="O681">
        <v>45.9</v>
      </c>
      <c r="P681">
        <v>25.4</v>
      </c>
      <c r="Q681">
        <v>66</v>
      </c>
      <c r="R681">
        <v>71.2</v>
      </c>
      <c r="S681">
        <v>43.9</v>
      </c>
      <c r="T681">
        <v>56.1</v>
      </c>
      <c r="U681">
        <v>61.4</v>
      </c>
      <c r="V681">
        <v>50.8</v>
      </c>
      <c r="W681">
        <v>49.2</v>
      </c>
      <c r="X681" t="str">
        <f>VLOOKUP(E681,'Transform table'!A:B,2,0)</f>
        <v>Athlone Town</v>
      </c>
      <c r="Y681" t="str">
        <f>VLOOKUP(F681,'Transform table'!A:B,2,0)</f>
        <v>UC Dublin</v>
      </c>
      <c r="Z681" t="str">
        <f t="shared" si="11"/>
        <v>31/07/2026Athlone TownUC Dublin</v>
      </c>
      <c r="AA681" t="e">
        <f>VLOOKUP($Z681,'oddspedia-matches'!$A:$AD,AA$2,0)</f>
        <v>#N/A</v>
      </c>
      <c r="AB681" t="e">
        <f>VLOOKUP($Z681,'oddspedia-matches'!$A:$AD,AB$2,0)</f>
        <v>#N/A</v>
      </c>
      <c r="AC681" t="e">
        <f>VLOOKUP($Z681,'oddspedia-matches'!$A:$AD,AC$2,0)</f>
        <v>#N/A</v>
      </c>
      <c r="AD681" t="e">
        <f>VLOOKUP($Z681,'oddspedia-matches'!$A:$AD,AD$2,0)</f>
        <v>#N/A</v>
      </c>
      <c r="AE681" t="e">
        <f>VLOOKUP($Z681,'oddspedia-matches'!$A:$AD,AE$2,0)</f>
        <v>#N/A</v>
      </c>
      <c r="AF681" t="e">
        <f>VLOOKUP($Z681,'oddspedia-matches'!$A:$AD,AF$2,0)</f>
        <v>#N/A</v>
      </c>
      <c r="AG681" t="e">
        <f>VLOOKUP($Z681,'oddspedia-matches'!$A:$AD,AG$2,0)</f>
        <v>#N/A</v>
      </c>
      <c r="AH681" t="e">
        <f>VLOOKUP($Z681,'oddspedia-matches'!$A:$AD,AH$2,0)</f>
        <v>#N/A</v>
      </c>
      <c r="AI681" t="e">
        <f>VLOOKUP($Z681,'oddspedia-matches'!$A:$AD,AI$2,0)</f>
        <v>#N/A</v>
      </c>
      <c r="AJ681" t="e">
        <f>VLOOKUP($Z681,'oddspedia-matches'!$A:$AD,AJ$2,0)</f>
        <v>#N/A</v>
      </c>
      <c r="AK681" t="e">
        <f>VLOOKUP($Z681,'oddspedia-matches'!$A:$AD,AK$2,0)</f>
        <v>#N/A</v>
      </c>
      <c r="AL681" t="e">
        <f>VLOOKUP($Z681,'oddspedia-matches'!$A:$AD,AL$2,0)</f>
        <v>#N/A</v>
      </c>
      <c r="AM681" t="e">
        <f>VLOOKUP($Z681,'oddspedia-matches'!$A:$AD,AM$2,0)</f>
        <v>#N/A</v>
      </c>
      <c r="AN681" t="e">
        <f>VLOOKUP($Z681,'oddspedia-matches'!$A:$AD,AN$2,0)</f>
        <v>#N/A</v>
      </c>
      <c r="AO681" t="e">
        <f>VLOOKUP($Z681,'oddspedia-matches'!$A:$AD,AO$2,0)</f>
        <v>#N/A</v>
      </c>
      <c r="AP681" t="e">
        <f>VLOOKUP($Z681,'oddspedia-matches'!$A:$AD,AP$2,0)</f>
        <v>#N/A</v>
      </c>
      <c r="AQ681" t="e">
        <f>VLOOKUP($Z681,'oddspedia-matches'!$A:$AD,AQ$2,0)</f>
        <v>#N/A</v>
      </c>
    </row>
    <row r="682" spans="2:43" x14ac:dyDescent="0.25">
      <c r="B682" t="s">
        <v>477</v>
      </c>
      <c r="C682" t="s">
        <v>4231</v>
      </c>
      <c r="D682" s="25">
        <v>0.65625</v>
      </c>
      <c r="E682" t="s">
        <v>150</v>
      </c>
      <c r="F682" t="s">
        <v>151</v>
      </c>
      <c r="H682">
        <v>53.2</v>
      </c>
      <c r="I682">
        <v>26</v>
      </c>
      <c r="J682">
        <v>20.8</v>
      </c>
      <c r="K682">
        <v>79.2</v>
      </c>
      <c r="L682">
        <v>46.8</v>
      </c>
      <c r="M682">
        <v>74</v>
      </c>
      <c r="N682">
        <v>35.5</v>
      </c>
      <c r="O682">
        <v>44.1</v>
      </c>
      <c r="P682">
        <v>20.399999999999999</v>
      </c>
      <c r="Q682">
        <v>67.7</v>
      </c>
      <c r="R682">
        <v>78.2</v>
      </c>
      <c r="S682">
        <v>53.3</v>
      </c>
      <c r="T682">
        <v>46.7</v>
      </c>
      <c r="U682">
        <v>53.5</v>
      </c>
      <c r="V682">
        <v>54.8</v>
      </c>
      <c r="W682">
        <v>45.2</v>
      </c>
      <c r="X682" t="str">
        <f>VLOOKUP(E682,'Transform table'!A:B,2,0)</f>
        <v>Bray Wanderers</v>
      </c>
      <c r="Y682" t="str">
        <f>VLOOKUP(F682,'Transform table'!A:B,2,0)</f>
        <v>Kerry FC</v>
      </c>
      <c r="Z682" t="str">
        <f t="shared" si="11"/>
        <v>31/07/2026Bray WanderersKerry FC</v>
      </c>
      <c r="AA682" t="e">
        <f>VLOOKUP($Z682,'oddspedia-matches'!$A:$AD,AA$2,0)</f>
        <v>#N/A</v>
      </c>
      <c r="AB682" t="e">
        <f>VLOOKUP($Z682,'oddspedia-matches'!$A:$AD,AB$2,0)</f>
        <v>#N/A</v>
      </c>
      <c r="AC682" t="e">
        <f>VLOOKUP($Z682,'oddspedia-matches'!$A:$AD,AC$2,0)</f>
        <v>#N/A</v>
      </c>
      <c r="AD682" t="e">
        <f>VLOOKUP($Z682,'oddspedia-matches'!$A:$AD,AD$2,0)</f>
        <v>#N/A</v>
      </c>
      <c r="AE682" t="e">
        <f>VLOOKUP($Z682,'oddspedia-matches'!$A:$AD,AE$2,0)</f>
        <v>#N/A</v>
      </c>
      <c r="AF682" t="e">
        <f>VLOOKUP($Z682,'oddspedia-matches'!$A:$AD,AF$2,0)</f>
        <v>#N/A</v>
      </c>
      <c r="AG682" t="e">
        <f>VLOOKUP($Z682,'oddspedia-matches'!$A:$AD,AG$2,0)</f>
        <v>#N/A</v>
      </c>
      <c r="AH682" t="e">
        <f>VLOOKUP($Z682,'oddspedia-matches'!$A:$AD,AH$2,0)</f>
        <v>#N/A</v>
      </c>
      <c r="AI682" t="e">
        <f>VLOOKUP($Z682,'oddspedia-matches'!$A:$AD,AI$2,0)</f>
        <v>#N/A</v>
      </c>
      <c r="AJ682" t="e">
        <f>VLOOKUP($Z682,'oddspedia-matches'!$A:$AD,AJ$2,0)</f>
        <v>#N/A</v>
      </c>
      <c r="AK682" t="e">
        <f>VLOOKUP($Z682,'oddspedia-matches'!$A:$AD,AK$2,0)</f>
        <v>#N/A</v>
      </c>
      <c r="AL682" t="e">
        <f>VLOOKUP($Z682,'oddspedia-matches'!$A:$AD,AL$2,0)</f>
        <v>#N/A</v>
      </c>
      <c r="AM682" t="e">
        <f>VLOOKUP($Z682,'oddspedia-matches'!$A:$AD,AM$2,0)</f>
        <v>#N/A</v>
      </c>
      <c r="AN682" t="e">
        <f>VLOOKUP($Z682,'oddspedia-matches'!$A:$AD,AN$2,0)</f>
        <v>#N/A</v>
      </c>
      <c r="AO682" t="e">
        <f>VLOOKUP($Z682,'oddspedia-matches'!$A:$AD,AO$2,0)</f>
        <v>#N/A</v>
      </c>
      <c r="AP682" t="e">
        <f>VLOOKUP($Z682,'oddspedia-matches'!$A:$AD,AP$2,0)</f>
        <v>#N/A</v>
      </c>
      <c r="AQ682" t="e">
        <f>VLOOKUP($Z682,'oddspedia-matches'!$A:$AD,AQ$2,0)</f>
        <v>#N/A</v>
      </c>
    </row>
    <row r="683" spans="2:43" x14ac:dyDescent="0.25">
      <c r="B683" t="s">
        <v>477</v>
      </c>
      <c r="C683" t="s">
        <v>4231</v>
      </c>
      <c r="D683" s="25">
        <v>0.65625</v>
      </c>
      <c r="E683" t="s">
        <v>149</v>
      </c>
      <c r="F683" t="s">
        <v>679</v>
      </c>
      <c r="H683">
        <v>41.5</v>
      </c>
      <c r="I683">
        <v>29.3</v>
      </c>
      <c r="J683">
        <v>29.2</v>
      </c>
      <c r="K683">
        <v>70.8</v>
      </c>
      <c r="L683">
        <v>58.5</v>
      </c>
      <c r="M683">
        <v>70.7</v>
      </c>
      <c r="N683">
        <v>25.4</v>
      </c>
      <c r="O683">
        <v>47.4</v>
      </c>
      <c r="P683">
        <v>27.2</v>
      </c>
      <c r="Q683">
        <v>63.9</v>
      </c>
      <c r="R683">
        <v>72.900000000000006</v>
      </c>
      <c r="S683">
        <v>46.1</v>
      </c>
      <c r="T683">
        <v>53.9</v>
      </c>
      <c r="U683">
        <v>59.5</v>
      </c>
      <c r="V683">
        <v>52.2</v>
      </c>
      <c r="W683">
        <v>47.8</v>
      </c>
      <c r="X683" t="str">
        <f>VLOOKUP(E683,'Transform table'!A:B,2,0)</f>
        <v>Cobh Ramblers</v>
      </c>
      <c r="Y683" t="str">
        <f>VLOOKUP(F683,'Transform table'!A:B,2,0)</f>
        <v>Wexford Youths</v>
      </c>
      <c r="Z683" t="str">
        <f t="shared" si="11"/>
        <v>31/07/2026Cobh RamblersWexford Youths</v>
      </c>
      <c r="AA683" t="e">
        <f>VLOOKUP($Z683,'oddspedia-matches'!$A:$AD,AA$2,0)</f>
        <v>#N/A</v>
      </c>
      <c r="AB683" t="e">
        <f>VLOOKUP($Z683,'oddspedia-matches'!$A:$AD,AB$2,0)</f>
        <v>#N/A</v>
      </c>
      <c r="AC683" t="e">
        <f>VLOOKUP($Z683,'oddspedia-matches'!$A:$AD,AC$2,0)</f>
        <v>#N/A</v>
      </c>
      <c r="AD683" t="e">
        <f>VLOOKUP($Z683,'oddspedia-matches'!$A:$AD,AD$2,0)</f>
        <v>#N/A</v>
      </c>
      <c r="AE683" t="e">
        <f>VLOOKUP($Z683,'oddspedia-matches'!$A:$AD,AE$2,0)</f>
        <v>#N/A</v>
      </c>
      <c r="AF683" t="e">
        <f>VLOOKUP($Z683,'oddspedia-matches'!$A:$AD,AF$2,0)</f>
        <v>#N/A</v>
      </c>
      <c r="AG683" t="e">
        <f>VLOOKUP($Z683,'oddspedia-matches'!$A:$AD,AG$2,0)</f>
        <v>#N/A</v>
      </c>
      <c r="AH683" t="e">
        <f>VLOOKUP($Z683,'oddspedia-matches'!$A:$AD,AH$2,0)</f>
        <v>#N/A</v>
      </c>
      <c r="AI683" t="e">
        <f>VLOOKUP($Z683,'oddspedia-matches'!$A:$AD,AI$2,0)</f>
        <v>#N/A</v>
      </c>
      <c r="AJ683" t="e">
        <f>VLOOKUP($Z683,'oddspedia-matches'!$A:$AD,AJ$2,0)</f>
        <v>#N/A</v>
      </c>
      <c r="AK683" t="e">
        <f>VLOOKUP($Z683,'oddspedia-matches'!$A:$AD,AK$2,0)</f>
        <v>#N/A</v>
      </c>
      <c r="AL683" t="e">
        <f>VLOOKUP($Z683,'oddspedia-matches'!$A:$AD,AL$2,0)</f>
        <v>#N/A</v>
      </c>
      <c r="AM683" t="e">
        <f>VLOOKUP($Z683,'oddspedia-matches'!$A:$AD,AM$2,0)</f>
        <v>#N/A</v>
      </c>
      <c r="AN683" t="e">
        <f>VLOOKUP($Z683,'oddspedia-matches'!$A:$AD,AN$2,0)</f>
        <v>#N/A</v>
      </c>
      <c r="AO683" t="e">
        <f>VLOOKUP($Z683,'oddspedia-matches'!$A:$AD,AO$2,0)</f>
        <v>#N/A</v>
      </c>
      <c r="AP683" t="e">
        <f>VLOOKUP($Z683,'oddspedia-matches'!$A:$AD,AP$2,0)</f>
        <v>#N/A</v>
      </c>
      <c r="AQ683" t="e">
        <f>VLOOKUP($Z683,'oddspedia-matches'!$A:$AD,AQ$2,0)</f>
        <v>#N/A</v>
      </c>
    </row>
    <row r="684" spans="2:43" x14ac:dyDescent="0.25">
      <c r="B684" t="s">
        <v>477</v>
      </c>
      <c r="C684" t="s">
        <v>4231</v>
      </c>
      <c r="D684" s="25">
        <v>0.65625</v>
      </c>
      <c r="E684" t="s">
        <v>152</v>
      </c>
      <c r="F684" t="s">
        <v>156</v>
      </c>
      <c r="H684">
        <v>22.2</v>
      </c>
      <c r="I684">
        <v>29</v>
      </c>
      <c r="J684">
        <v>48.8</v>
      </c>
      <c r="K684">
        <v>51.2</v>
      </c>
      <c r="L684">
        <v>77.8</v>
      </c>
      <c r="M684">
        <v>71</v>
      </c>
      <c r="N684">
        <v>21.3</v>
      </c>
      <c r="O684">
        <v>47.5</v>
      </c>
      <c r="P684">
        <v>31.1</v>
      </c>
      <c r="Q684">
        <v>63.4</v>
      </c>
      <c r="R684">
        <v>73.7</v>
      </c>
      <c r="S684">
        <v>47.2</v>
      </c>
      <c r="T684">
        <v>52.8</v>
      </c>
      <c r="U684">
        <v>59.1</v>
      </c>
      <c r="V684">
        <v>51</v>
      </c>
      <c r="W684">
        <v>49</v>
      </c>
      <c r="X684" t="str">
        <f>VLOOKUP(E684,'Transform table'!A:B,2,0)</f>
        <v>Finn Harps</v>
      </c>
      <c r="Y684" t="str">
        <f>VLOOKUP(F684,'Transform table'!A:B,2,0)</f>
        <v>Cork City</v>
      </c>
      <c r="Z684" t="str">
        <f t="shared" si="11"/>
        <v>31/07/2026Finn HarpsCork City</v>
      </c>
      <c r="AA684" t="e">
        <f>VLOOKUP($Z684,'oddspedia-matches'!$A:$AD,AA$2,0)</f>
        <v>#N/A</v>
      </c>
      <c r="AB684" t="e">
        <f>VLOOKUP($Z684,'oddspedia-matches'!$A:$AD,AB$2,0)</f>
        <v>#N/A</v>
      </c>
      <c r="AC684" t="e">
        <f>VLOOKUP($Z684,'oddspedia-matches'!$A:$AD,AC$2,0)</f>
        <v>#N/A</v>
      </c>
      <c r="AD684" t="e">
        <f>VLOOKUP($Z684,'oddspedia-matches'!$A:$AD,AD$2,0)</f>
        <v>#N/A</v>
      </c>
      <c r="AE684" t="e">
        <f>VLOOKUP($Z684,'oddspedia-matches'!$A:$AD,AE$2,0)</f>
        <v>#N/A</v>
      </c>
      <c r="AF684" t="e">
        <f>VLOOKUP($Z684,'oddspedia-matches'!$A:$AD,AF$2,0)</f>
        <v>#N/A</v>
      </c>
      <c r="AG684" t="e">
        <f>VLOOKUP($Z684,'oddspedia-matches'!$A:$AD,AG$2,0)</f>
        <v>#N/A</v>
      </c>
      <c r="AH684" t="e">
        <f>VLOOKUP($Z684,'oddspedia-matches'!$A:$AD,AH$2,0)</f>
        <v>#N/A</v>
      </c>
      <c r="AI684" t="e">
        <f>VLOOKUP($Z684,'oddspedia-matches'!$A:$AD,AI$2,0)</f>
        <v>#N/A</v>
      </c>
      <c r="AJ684" t="e">
        <f>VLOOKUP($Z684,'oddspedia-matches'!$A:$AD,AJ$2,0)</f>
        <v>#N/A</v>
      </c>
      <c r="AK684" t="e">
        <f>VLOOKUP($Z684,'oddspedia-matches'!$A:$AD,AK$2,0)</f>
        <v>#N/A</v>
      </c>
      <c r="AL684" t="e">
        <f>VLOOKUP($Z684,'oddspedia-matches'!$A:$AD,AL$2,0)</f>
        <v>#N/A</v>
      </c>
      <c r="AM684" t="e">
        <f>VLOOKUP($Z684,'oddspedia-matches'!$A:$AD,AM$2,0)</f>
        <v>#N/A</v>
      </c>
      <c r="AN684" t="e">
        <f>VLOOKUP($Z684,'oddspedia-matches'!$A:$AD,AN$2,0)</f>
        <v>#N/A</v>
      </c>
      <c r="AO684" t="e">
        <f>VLOOKUP($Z684,'oddspedia-matches'!$A:$AD,AO$2,0)</f>
        <v>#N/A</v>
      </c>
      <c r="AP684" t="e">
        <f>VLOOKUP($Z684,'oddspedia-matches'!$A:$AD,AP$2,0)</f>
        <v>#N/A</v>
      </c>
      <c r="AQ684" t="e">
        <f>VLOOKUP($Z684,'oddspedia-matches'!$A:$AD,AQ$2,0)</f>
        <v>#N/A</v>
      </c>
    </row>
    <row r="685" spans="2:43" x14ac:dyDescent="0.25">
      <c r="B685" t="s">
        <v>477</v>
      </c>
      <c r="C685" t="s">
        <v>4231</v>
      </c>
      <c r="D685" s="25">
        <v>0.65625</v>
      </c>
      <c r="E685" t="s">
        <v>153</v>
      </c>
      <c r="F685" t="s">
        <v>678</v>
      </c>
      <c r="H685">
        <v>38.5</v>
      </c>
      <c r="I685">
        <v>30.1</v>
      </c>
      <c r="J685">
        <v>31.4</v>
      </c>
      <c r="K685">
        <v>68.599999999999994</v>
      </c>
      <c r="L685">
        <v>61.5</v>
      </c>
      <c r="M685">
        <v>69.900000000000006</v>
      </c>
      <c r="N685">
        <v>27.2</v>
      </c>
      <c r="O685">
        <v>51.2</v>
      </c>
      <c r="P685">
        <v>21.6</v>
      </c>
      <c r="Q685">
        <v>58</v>
      </c>
      <c r="R685">
        <v>71.099999999999994</v>
      </c>
      <c r="S685">
        <v>43.9</v>
      </c>
      <c r="T685">
        <v>56.1</v>
      </c>
      <c r="U685">
        <v>61.5</v>
      </c>
      <c r="V685">
        <v>50.7</v>
      </c>
      <c r="W685">
        <v>49.3</v>
      </c>
      <c r="X685" t="str">
        <f>VLOOKUP(E685,'Transform table'!A:B,2,0)</f>
        <v>Treaty United</v>
      </c>
      <c r="Y685" t="str">
        <f>VLOOKUP(F685,'Transform table'!A:B,2,0)</f>
        <v>Longford Town</v>
      </c>
      <c r="Z685" t="str">
        <f t="shared" si="11"/>
        <v>31/07/2026Treaty UnitedLongford Town</v>
      </c>
      <c r="AA685" t="e">
        <f>VLOOKUP($Z685,'oddspedia-matches'!$A:$AD,AA$2,0)</f>
        <v>#N/A</v>
      </c>
      <c r="AB685" t="e">
        <f>VLOOKUP($Z685,'oddspedia-matches'!$A:$AD,AB$2,0)</f>
        <v>#N/A</v>
      </c>
      <c r="AC685" t="e">
        <f>VLOOKUP($Z685,'oddspedia-matches'!$A:$AD,AC$2,0)</f>
        <v>#N/A</v>
      </c>
      <c r="AD685" t="e">
        <f>VLOOKUP($Z685,'oddspedia-matches'!$A:$AD,AD$2,0)</f>
        <v>#N/A</v>
      </c>
      <c r="AE685" t="e">
        <f>VLOOKUP($Z685,'oddspedia-matches'!$A:$AD,AE$2,0)</f>
        <v>#N/A</v>
      </c>
      <c r="AF685" t="e">
        <f>VLOOKUP($Z685,'oddspedia-matches'!$A:$AD,AF$2,0)</f>
        <v>#N/A</v>
      </c>
      <c r="AG685" t="e">
        <f>VLOOKUP($Z685,'oddspedia-matches'!$A:$AD,AG$2,0)</f>
        <v>#N/A</v>
      </c>
      <c r="AH685" t="e">
        <f>VLOOKUP($Z685,'oddspedia-matches'!$A:$AD,AH$2,0)</f>
        <v>#N/A</v>
      </c>
      <c r="AI685" t="e">
        <f>VLOOKUP($Z685,'oddspedia-matches'!$A:$AD,AI$2,0)</f>
        <v>#N/A</v>
      </c>
      <c r="AJ685" t="e">
        <f>VLOOKUP($Z685,'oddspedia-matches'!$A:$AD,AJ$2,0)</f>
        <v>#N/A</v>
      </c>
      <c r="AK685" t="e">
        <f>VLOOKUP($Z685,'oddspedia-matches'!$A:$AD,AK$2,0)</f>
        <v>#N/A</v>
      </c>
      <c r="AL685" t="e">
        <f>VLOOKUP($Z685,'oddspedia-matches'!$A:$AD,AL$2,0)</f>
        <v>#N/A</v>
      </c>
      <c r="AM685" t="e">
        <f>VLOOKUP($Z685,'oddspedia-matches'!$A:$AD,AM$2,0)</f>
        <v>#N/A</v>
      </c>
      <c r="AN685" t="e">
        <f>VLOOKUP($Z685,'oddspedia-matches'!$A:$AD,AN$2,0)</f>
        <v>#N/A</v>
      </c>
      <c r="AO685" t="e">
        <f>VLOOKUP($Z685,'oddspedia-matches'!$A:$AD,AO$2,0)</f>
        <v>#N/A</v>
      </c>
      <c r="AP685" t="e">
        <f>VLOOKUP($Z685,'oddspedia-matches'!$A:$AD,AP$2,0)</f>
        <v>#N/A</v>
      </c>
      <c r="AQ685" t="e">
        <f>VLOOKUP($Z685,'oddspedia-matches'!$A:$AD,AQ$2,0)</f>
        <v>#N/A</v>
      </c>
    </row>
    <row r="686" spans="2:43" x14ac:dyDescent="0.25">
      <c r="B686" t="s">
        <v>457</v>
      </c>
      <c r="C686" t="s">
        <v>4231</v>
      </c>
      <c r="D686" s="25">
        <v>0.66666666666666663</v>
      </c>
      <c r="E686" t="s">
        <v>1267</v>
      </c>
      <c r="F686" t="s">
        <v>743</v>
      </c>
      <c r="H686">
        <v>45.2</v>
      </c>
      <c r="I686">
        <v>25.3</v>
      </c>
      <c r="J686">
        <v>29.4</v>
      </c>
      <c r="K686">
        <v>70.599999999999994</v>
      </c>
      <c r="L686">
        <v>54.8</v>
      </c>
      <c r="M686">
        <v>74.7</v>
      </c>
      <c r="N686">
        <v>43.6</v>
      </c>
      <c r="O686">
        <v>36.4</v>
      </c>
      <c r="P686">
        <v>20</v>
      </c>
      <c r="Q686">
        <v>78.599999999999994</v>
      </c>
      <c r="R686">
        <v>88.1</v>
      </c>
      <c r="S686">
        <v>69.400000000000006</v>
      </c>
      <c r="T686">
        <v>30.6</v>
      </c>
      <c r="U686">
        <v>36.200000000000003</v>
      </c>
      <c r="V686">
        <v>70</v>
      </c>
      <c r="W686">
        <v>30</v>
      </c>
      <c r="X686" t="str">
        <f>VLOOKUP(E686,'Transform table'!A:B,2,0)</f>
        <v>Universidad De Vinto</v>
      </c>
      <c r="Y686" t="str">
        <f>VLOOKUP(F686,'Transform table'!A:B,2,0)</f>
        <v>Guabira</v>
      </c>
      <c r="Z686" t="str">
        <f t="shared" si="11"/>
        <v>31/07/2026Universidad De VintoGuabira</v>
      </c>
      <c r="AA686" t="e">
        <f>VLOOKUP($Z686,'oddspedia-matches'!$A:$AD,AA$2,0)</f>
        <v>#N/A</v>
      </c>
      <c r="AB686" t="e">
        <f>VLOOKUP($Z686,'oddspedia-matches'!$A:$AD,AB$2,0)</f>
        <v>#N/A</v>
      </c>
      <c r="AC686" t="e">
        <f>VLOOKUP($Z686,'oddspedia-matches'!$A:$AD,AC$2,0)</f>
        <v>#N/A</v>
      </c>
      <c r="AD686" t="e">
        <f>VLOOKUP($Z686,'oddspedia-matches'!$A:$AD,AD$2,0)</f>
        <v>#N/A</v>
      </c>
      <c r="AE686" t="e">
        <f>VLOOKUP($Z686,'oddspedia-matches'!$A:$AD,AE$2,0)</f>
        <v>#N/A</v>
      </c>
      <c r="AF686" t="e">
        <f>VLOOKUP($Z686,'oddspedia-matches'!$A:$AD,AF$2,0)</f>
        <v>#N/A</v>
      </c>
      <c r="AG686" t="e">
        <f>VLOOKUP($Z686,'oddspedia-matches'!$A:$AD,AG$2,0)</f>
        <v>#N/A</v>
      </c>
      <c r="AH686" t="e">
        <f>VLOOKUP($Z686,'oddspedia-matches'!$A:$AD,AH$2,0)</f>
        <v>#N/A</v>
      </c>
      <c r="AI686" t="e">
        <f>VLOOKUP($Z686,'oddspedia-matches'!$A:$AD,AI$2,0)</f>
        <v>#N/A</v>
      </c>
      <c r="AJ686" t="e">
        <f>VLOOKUP($Z686,'oddspedia-matches'!$A:$AD,AJ$2,0)</f>
        <v>#N/A</v>
      </c>
      <c r="AK686" t="e">
        <f>VLOOKUP($Z686,'oddspedia-matches'!$A:$AD,AK$2,0)</f>
        <v>#N/A</v>
      </c>
      <c r="AL686" t="e">
        <f>VLOOKUP($Z686,'oddspedia-matches'!$A:$AD,AL$2,0)</f>
        <v>#N/A</v>
      </c>
      <c r="AM686" t="e">
        <f>VLOOKUP($Z686,'oddspedia-matches'!$A:$AD,AM$2,0)</f>
        <v>#N/A</v>
      </c>
      <c r="AN686" t="e">
        <f>VLOOKUP($Z686,'oddspedia-matches'!$A:$AD,AN$2,0)</f>
        <v>#N/A</v>
      </c>
      <c r="AO686" t="e">
        <f>VLOOKUP($Z686,'oddspedia-matches'!$A:$AD,AO$2,0)</f>
        <v>#N/A</v>
      </c>
      <c r="AP686" t="e">
        <f>VLOOKUP($Z686,'oddspedia-matches'!$A:$AD,AP$2,0)</f>
        <v>#N/A</v>
      </c>
      <c r="AQ686" t="e">
        <f>VLOOKUP($Z686,'oddspedia-matches'!$A:$AD,AQ$2,0)</f>
        <v>#N/A</v>
      </c>
    </row>
    <row r="687" spans="2:43" x14ac:dyDescent="0.25">
      <c r="B687" t="s">
        <v>465</v>
      </c>
      <c r="C687" t="s">
        <v>4231</v>
      </c>
      <c r="D687" s="25">
        <v>0.66666666666666663</v>
      </c>
      <c r="E687" t="s">
        <v>31</v>
      </c>
      <c r="F687" t="s">
        <v>33</v>
      </c>
      <c r="H687">
        <v>59</v>
      </c>
      <c r="I687">
        <v>24.2</v>
      </c>
      <c r="J687">
        <v>16.8</v>
      </c>
      <c r="K687">
        <v>83.2</v>
      </c>
      <c r="L687">
        <v>41</v>
      </c>
      <c r="M687">
        <v>75.8</v>
      </c>
      <c r="N687">
        <v>47.3</v>
      </c>
      <c r="O687">
        <v>38.6</v>
      </c>
      <c r="P687">
        <v>14.2</v>
      </c>
      <c r="Q687">
        <v>72.8</v>
      </c>
      <c r="R687">
        <v>80.400000000000006</v>
      </c>
      <c r="S687">
        <v>56.7</v>
      </c>
      <c r="T687">
        <v>43.3</v>
      </c>
      <c r="U687">
        <v>50.9</v>
      </c>
      <c r="V687">
        <v>54.9</v>
      </c>
      <c r="W687">
        <v>45.1</v>
      </c>
      <c r="X687" t="str">
        <f>VLOOKUP(E687,'Transform table'!A:B,2,0)</f>
        <v>Bodo/Glimt</v>
      </c>
      <c r="Y687" t="e">
        <f>VLOOKUP(F687,'Transform table'!A:B,2,0)</f>
        <v>#N/A</v>
      </c>
      <c r="Z687" t="e">
        <f t="shared" si="11"/>
        <v>#N/A</v>
      </c>
      <c r="AA687" t="e">
        <f>VLOOKUP($Z687,'oddspedia-matches'!$A:$AD,AA$2,0)</f>
        <v>#N/A</v>
      </c>
      <c r="AB687" t="e">
        <f>VLOOKUP($Z687,'oddspedia-matches'!$A:$AD,AB$2,0)</f>
        <v>#N/A</v>
      </c>
      <c r="AC687" t="e">
        <f>VLOOKUP($Z687,'oddspedia-matches'!$A:$AD,AC$2,0)</f>
        <v>#N/A</v>
      </c>
      <c r="AD687" t="e">
        <f>VLOOKUP($Z687,'oddspedia-matches'!$A:$AD,AD$2,0)</f>
        <v>#N/A</v>
      </c>
      <c r="AE687" t="e">
        <f>VLOOKUP($Z687,'oddspedia-matches'!$A:$AD,AE$2,0)</f>
        <v>#N/A</v>
      </c>
      <c r="AF687" t="e">
        <f>VLOOKUP($Z687,'oddspedia-matches'!$A:$AD,AF$2,0)</f>
        <v>#N/A</v>
      </c>
      <c r="AG687" t="e">
        <f>VLOOKUP($Z687,'oddspedia-matches'!$A:$AD,AG$2,0)</f>
        <v>#N/A</v>
      </c>
      <c r="AH687" t="e">
        <f>VLOOKUP($Z687,'oddspedia-matches'!$A:$AD,AH$2,0)</f>
        <v>#N/A</v>
      </c>
      <c r="AI687" t="e">
        <f>VLOOKUP($Z687,'oddspedia-matches'!$A:$AD,AI$2,0)</f>
        <v>#N/A</v>
      </c>
      <c r="AJ687" t="e">
        <f>VLOOKUP($Z687,'oddspedia-matches'!$A:$AD,AJ$2,0)</f>
        <v>#N/A</v>
      </c>
      <c r="AK687" t="e">
        <f>VLOOKUP($Z687,'oddspedia-matches'!$A:$AD,AK$2,0)</f>
        <v>#N/A</v>
      </c>
      <c r="AL687" t="e">
        <f>VLOOKUP($Z687,'oddspedia-matches'!$A:$AD,AL$2,0)</f>
        <v>#N/A</v>
      </c>
      <c r="AM687" t="e">
        <f>VLOOKUP($Z687,'oddspedia-matches'!$A:$AD,AM$2,0)</f>
        <v>#N/A</v>
      </c>
      <c r="AN687" t="e">
        <f>VLOOKUP($Z687,'oddspedia-matches'!$A:$AD,AN$2,0)</f>
        <v>#N/A</v>
      </c>
      <c r="AO687" t="e">
        <f>VLOOKUP($Z687,'oddspedia-matches'!$A:$AD,AO$2,0)</f>
        <v>#N/A</v>
      </c>
      <c r="AP687" t="e">
        <f>VLOOKUP($Z687,'oddspedia-matches'!$A:$AD,AP$2,0)</f>
        <v>#N/A</v>
      </c>
      <c r="AQ687" t="e">
        <f>VLOOKUP($Z687,'oddspedia-matches'!$A:$AD,AQ$2,0)</f>
        <v>#N/A</v>
      </c>
    </row>
    <row r="688" spans="2:43" x14ac:dyDescent="0.25">
      <c r="B688" t="s">
        <v>483</v>
      </c>
      <c r="C688" t="s">
        <v>4231</v>
      </c>
      <c r="D688" s="25">
        <v>0.70833333333333337</v>
      </c>
      <c r="E688" t="s">
        <v>781</v>
      </c>
      <c r="F688" t="s">
        <v>1180</v>
      </c>
      <c r="H688">
        <v>27.7</v>
      </c>
      <c r="I688">
        <v>32.700000000000003</v>
      </c>
      <c r="J688">
        <v>39.6</v>
      </c>
      <c r="K688">
        <v>60.4</v>
      </c>
      <c r="L688">
        <v>72.3</v>
      </c>
      <c r="M688">
        <v>67.3</v>
      </c>
      <c r="N688">
        <v>22.2</v>
      </c>
      <c r="O688">
        <v>48</v>
      </c>
      <c r="P688">
        <v>29.8</v>
      </c>
      <c r="Q688">
        <v>62.8</v>
      </c>
      <c r="R688">
        <v>63.8</v>
      </c>
      <c r="S688">
        <v>35.5</v>
      </c>
      <c r="T688">
        <v>64.5</v>
      </c>
      <c r="U688">
        <v>69.400000000000006</v>
      </c>
      <c r="V688">
        <v>43.5</v>
      </c>
      <c r="W688">
        <v>56.5</v>
      </c>
      <c r="X688" t="str">
        <f>VLOOKUP(E688,'Transform table'!A:B,2,0)</f>
        <v>Real Santander</v>
      </c>
      <c r="Y688" t="str">
        <f>VLOOKUP(F688,'Transform table'!A:B,2,0)</f>
        <v>Patriotas FC</v>
      </c>
      <c r="Z688" t="str">
        <f t="shared" si="11"/>
        <v>31/07/2026Real SantanderPatriotas FC</v>
      </c>
      <c r="AA688" t="e">
        <f>VLOOKUP($Z688,'oddspedia-matches'!$A:$AD,AA$2,0)</f>
        <v>#N/A</v>
      </c>
      <c r="AB688" t="e">
        <f>VLOOKUP($Z688,'oddspedia-matches'!$A:$AD,AB$2,0)</f>
        <v>#N/A</v>
      </c>
      <c r="AC688" t="e">
        <f>VLOOKUP($Z688,'oddspedia-matches'!$A:$AD,AC$2,0)</f>
        <v>#N/A</v>
      </c>
      <c r="AD688" t="e">
        <f>VLOOKUP($Z688,'oddspedia-matches'!$A:$AD,AD$2,0)</f>
        <v>#N/A</v>
      </c>
      <c r="AE688" t="e">
        <f>VLOOKUP($Z688,'oddspedia-matches'!$A:$AD,AE$2,0)</f>
        <v>#N/A</v>
      </c>
      <c r="AF688" t="e">
        <f>VLOOKUP($Z688,'oddspedia-matches'!$A:$AD,AF$2,0)</f>
        <v>#N/A</v>
      </c>
      <c r="AG688" t="e">
        <f>VLOOKUP($Z688,'oddspedia-matches'!$A:$AD,AG$2,0)</f>
        <v>#N/A</v>
      </c>
      <c r="AH688" t="e">
        <f>VLOOKUP($Z688,'oddspedia-matches'!$A:$AD,AH$2,0)</f>
        <v>#N/A</v>
      </c>
      <c r="AI688" t="e">
        <f>VLOOKUP($Z688,'oddspedia-matches'!$A:$AD,AI$2,0)</f>
        <v>#N/A</v>
      </c>
      <c r="AJ688" t="e">
        <f>VLOOKUP($Z688,'oddspedia-matches'!$A:$AD,AJ$2,0)</f>
        <v>#N/A</v>
      </c>
      <c r="AK688" t="e">
        <f>VLOOKUP($Z688,'oddspedia-matches'!$A:$AD,AK$2,0)</f>
        <v>#N/A</v>
      </c>
      <c r="AL688" t="e">
        <f>VLOOKUP($Z688,'oddspedia-matches'!$A:$AD,AL$2,0)</f>
        <v>#N/A</v>
      </c>
      <c r="AM688" t="e">
        <f>VLOOKUP($Z688,'oddspedia-matches'!$A:$AD,AM$2,0)</f>
        <v>#N/A</v>
      </c>
      <c r="AN688" t="e">
        <f>VLOOKUP($Z688,'oddspedia-matches'!$A:$AD,AN$2,0)</f>
        <v>#N/A</v>
      </c>
      <c r="AO688" t="e">
        <f>VLOOKUP($Z688,'oddspedia-matches'!$A:$AD,AO$2,0)</f>
        <v>#N/A</v>
      </c>
      <c r="AP688" t="e">
        <f>VLOOKUP($Z688,'oddspedia-matches'!$A:$AD,AP$2,0)</f>
        <v>#N/A</v>
      </c>
      <c r="AQ688" t="e">
        <f>VLOOKUP($Z688,'oddspedia-matches'!$A:$AD,AQ$2,0)</f>
        <v>#N/A</v>
      </c>
    </row>
    <row r="689" spans="2:43" x14ac:dyDescent="0.25">
      <c r="B689" t="s">
        <v>482</v>
      </c>
      <c r="C689" t="s">
        <v>4231</v>
      </c>
      <c r="D689" s="25">
        <v>0.70833333333333337</v>
      </c>
      <c r="E689" t="s">
        <v>172</v>
      </c>
      <c r="F689" t="s">
        <v>1175</v>
      </c>
      <c r="H689">
        <v>45.4</v>
      </c>
      <c r="I689">
        <v>28.6</v>
      </c>
      <c r="J689">
        <v>26</v>
      </c>
      <c r="K689">
        <v>74</v>
      </c>
      <c r="L689">
        <v>54.6</v>
      </c>
      <c r="M689">
        <v>71.400000000000006</v>
      </c>
      <c r="N689">
        <v>43.2</v>
      </c>
      <c r="O689">
        <v>42</v>
      </c>
      <c r="P689">
        <v>14.8</v>
      </c>
      <c r="Q689">
        <v>68.599999999999994</v>
      </c>
      <c r="R689">
        <v>73.400000000000006</v>
      </c>
      <c r="S689">
        <v>46.8</v>
      </c>
      <c r="T689">
        <v>53.2</v>
      </c>
      <c r="U689">
        <v>59.1</v>
      </c>
      <c r="V689">
        <v>51.9</v>
      </c>
      <c r="W689">
        <v>48.1</v>
      </c>
      <c r="X689" t="str">
        <f>VLOOKUP(E689,'Transform table'!A:B,2,0)</f>
        <v>CSD Santa Rosa</v>
      </c>
      <c r="Y689" t="str">
        <f>VLOOKUP(F689,'Transform table'!A:B,2,0)</f>
        <v>Comerciantes Unidos</v>
      </c>
      <c r="Z689" t="str">
        <f t="shared" si="11"/>
        <v>31/07/2026CSD Santa RosaComerciantes Unidos</v>
      </c>
      <c r="AA689" t="e">
        <f>VLOOKUP($Z689,'oddspedia-matches'!$A:$AD,AA$2,0)</f>
        <v>#N/A</v>
      </c>
      <c r="AB689" t="e">
        <f>VLOOKUP($Z689,'oddspedia-matches'!$A:$AD,AB$2,0)</f>
        <v>#N/A</v>
      </c>
      <c r="AC689" t="e">
        <f>VLOOKUP($Z689,'oddspedia-matches'!$A:$AD,AC$2,0)</f>
        <v>#N/A</v>
      </c>
      <c r="AD689" t="e">
        <f>VLOOKUP($Z689,'oddspedia-matches'!$A:$AD,AD$2,0)</f>
        <v>#N/A</v>
      </c>
      <c r="AE689" t="e">
        <f>VLOOKUP($Z689,'oddspedia-matches'!$A:$AD,AE$2,0)</f>
        <v>#N/A</v>
      </c>
      <c r="AF689" t="e">
        <f>VLOOKUP($Z689,'oddspedia-matches'!$A:$AD,AF$2,0)</f>
        <v>#N/A</v>
      </c>
      <c r="AG689" t="e">
        <f>VLOOKUP($Z689,'oddspedia-matches'!$A:$AD,AG$2,0)</f>
        <v>#N/A</v>
      </c>
      <c r="AH689" t="e">
        <f>VLOOKUP($Z689,'oddspedia-matches'!$A:$AD,AH$2,0)</f>
        <v>#N/A</v>
      </c>
      <c r="AI689" t="e">
        <f>VLOOKUP($Z689,'oddspedia-matches'!$A:$AD,AI$2,0)</f>
        <v>#N/A</v>
      </c>
      <c r="AJ689" t="e">
        <f>VLOOKUP($Z689,'oddspedia-matches'!$A:$AD,AJ$2,0)</f>
        <v>#N/A</v>
      </c>
      <c r="AK689" t="e">
        <f>VLOOKUP($Z689,'oddspedia-matches'!$A:$AD,AK$2,0)</f>
        <v>#N/A</v>
      </c>
      <c r="AL689" t="e">
        <f>VLOOKUP($Z689,'oddspedia-matches'!$A:$AD,AL$2,0)</f>
        <v>#N/A</v>
      </c>
      <c r="AM689" t="e">
        <f>VLOOKUP($Z689,'oddspedia-matches'!$A:$AD,AM$2,0)</f>
        <v>#N/A</v>
      </c>
      <c r="AN689" t="e">
        <f>VLOOKUP($Z689,'oddspedia-matches'!$A:$AD,AN$2,0)</f>
        <v>#N/A</v>
      </c>
      <c r="AO689" t="e">
        <f>VLOOKUP($Z689,'oddspedia-matches'!$A:$AD,AO$2,0)</f>
        <v>#N/A</v>
      </c>
      <c r="AP689" t="e">
        <f>VLOOKUP($Z689,'oddspedia-matches'!$A:$AD,AP$2,0)</f>
        <v>#N/A</v>
      </c>
      <c r="AQ689" t="e">
        <f>VLOOKUP($Z689,'oddspedia-matches'!$A:$AD,AQ$2,0)</f>
        <v>#N/A</v>
      </c>
    </row>
    <row r="690" spans="2:43" x14ac:dyDescent="0.25">
      <c r="B690" t="s">
        <v>4815</v>
      </c>
      <c r="C690" t="s">
        <v>4231</v>
      </c>
      <c r="D690" s="25">
        <v>0.75</v>
      </c>
      <c r="E690" t="s">
        <v>688</v>
      </c>
      <c r="F690" t="s">
        <v>4816</v>
      </c>
      <c r="H690">
        <v>39.1</v>
      </c>
      <c r="I690">
        <v>29.2</v>
      </c>
      <c r="J690">
        <v>31.7</v>
      </c>
      <c r="K690">
        <v>68.3</v>
      </c>
      <c r="L690">
        <v>60.9</v>
      </c>
      <c r="M690">
        <v>70.8</v>
      </c>
      <c r="N690">
        <v>37.9</v>
      </c>
      <c r="O690">
        <v>44</v>
      </c>
      <c r="P690">
        <v>18.100000000000001</v>
      </c>
      <c r="Q690">
        <v>67.099999999999994</v>
      </c>
      <c r="R690">
        <v>74.3</v>
      </c>
      <c r="S690">
        <v>47.9</v>
      </c>
      <c r="T690">
        <v>52.1</v>
      </c>
      <c r="U690">
        <v>57.6</v>
      </c>
      <c r="V690">
        <v>53.9</v>
      </c>
      <c r="W690">
        <v>46.1</v>
      </c>
      <c r="X690" t="str">
        <f>VLOOKUP(E690,'Transform table'!A:B,2,0)</f>
        <v>Portuguesa SP</v>
      </c>
      <c r="Y690" t="e">
        <f>VLOOKUP(F690,'Transform table'!A:B,2,0)</f>
        <v>#N/A</v>
      </c>
      <c r="Z690" t="e">
        <f t="shared" si="11"/>
        <v>#N/A</v>
      </c>
      <c r="AA690" t="e">
        <f>VLOOKUP($Z690,'oddspedia-matches'!$A:$AD,AA$2,0)</f>
        <v>#N/A</v>
      </c>
      <c r="AB690" t="e">
        <f>VLOOKUP($Z690,'oddspedia-matches'!$A:$AD,AB$2,0)</f>
        <v>#N/A</v>
      </c>
      <c r="AC690" t="e">
        <f>VLOOKUP($Z690,'oddspedia-matches'!$A:$AD,AC$2,0)</f>
        <v>#N/A</v>
      </c>
      <c r="AD690" t="e">
        <f>VLOOKUP($Z690,'oddspedia-matches'!$A:$AD,AD$2,0)</f>
        <v>#N/A</v>
      </c>
      <c r="AE690" t="e">
        <f>VLOOKUP($Z690,'oddspedia-matches'!$A:$AD,AE$2,0)</f>
        <v>#N/A</v>
      </c>
      <c r="AF690" t="e">
        <f>VLOOKUP($Z690,'oddspedia-matches'!$A:$AD,AF$2,0)</f>
        <v>#N/A</v>
      </c>
      <c r="AG690" t="e">
        <f>VLOOKUP($Z690,'oddspedia-matches'!$A:$AD,AG$2,0)</f>
        <v>#N/A</v>
      </c>
      <c r="AH690" t="e">
        <f>VLOOKUP($Z690,'oddspedia-matches'!$A:$AD,AH$2,0)</f>
        <v>#N/A</v>
      </c>
      <c r="AI690" t="e">
        <f>VLOOKUP($Z690,'oddspedia-matches'!$A:$AD,AI$2,0)</f>
        <v>#N/A</v>
      </c>
      <c r="AJ690" t="e">
        <f>VLOOKUP($Z690,'oddspedia-matches'!$A:$AD,AJ$2,0)</f>
        <v>#N/A</v>
      </c>
      <c r="AK690" t="e">
        <f>VLOOKUP($Z690,'oddspedia-matches'!$A:$AD,AK$2,0)</f>
        <v>#N/A</v>
      </c>
      <c r="AL690" t="e">
        <f>VLOOKUP($Z690,'oddspedia-matches'!$A:$AD,AL$2,0)</f>
        <v>#N/A</v>
      </c>
      <c r="AM690" t="e">
        <f>VLOOKUP($Z690,'oddspedia-matches'!$A:$AD,AM$2,0)</f>
        <v>#N/A</v>
      </c>
      <c r="AN690" t="e">
        <f>VLOOKUP($Z690,'oddspedia-matches'!$A:$AD,AN$2,0)</f>
        <v>#N/A</v>
      </c>
      <c r="AO690" t="e">
        <f>VLOOKUP($Z690,'oddspedia-matches'!$A:$AD,AO$2,0)</f>
        <v>#N/A</v>
      </c>
      <c r="AP690" t="e">
        <f>VLOOKUP($Z690,'oddspedia-matches'!$A:$AD,AP$2,0)</f>
        <v>#N/A</v>
      </c>
      <c r="AQ690" t="e">
        <f>VLOOKUP($Z690,'oddspedia-matches'!$A:$AD,AQ$2,0)</f>
        <v>#N/A</v>
      </c>
    </row>
    <row r="691" spans="2:43" x14ac:dyDescent="0.25">
      <c r="B691" t="s">
        <v>488</v>
      </c>
      <c r="C691" t="s">
        <v>4231</v>
      </c>
      <c r="D691" s="25">
        <v>0.79166666666666663</v>
      </c>
      <c r="E691" t="s">
        <v>693</v>
      </c>
      <c r="F691" t="s">
        <v>1097</v>
      </c>
      <c r="H691">
        <v>58.4</v>
      </c>
      <c r="I691">
        <v>24.8</v>
      </c>
      <c r="J691">
        <v>16.7</v>
      </c>
      <c r="K691">
        <v>83.3</v>
      </c>
      <c r="L691">
        <v>41.6</v>
      </c>
      <c r="M691">
        <v>75.2</v>
      </c>
      <c r="N691">
        <v>41.4</v>
      </c>
      <c r="O691">
        <v>38.5</v>
      </c>
      <c r="P691">
        <v>20.100000000000001</v>
      </c>
      <c r="Q691">
        <v>75.7</v>
      </c>
      <c r="R691">
        <v>77.599999999999994</v>
      </c>
      <c r="S691">
        <v>52.6</v>
      </c>
      <c r="T691">
        <v>47.4</v>
      </c>
      <c r="U691">
        <v>55.1</v>
      </c>
      <c r="V691">
        <v>51.7</v>
      </c>
      <c r="W691">
        <v>48.3</v>
      </c>
      <c r="X691" t="str">
        <f>VLOOKUP(E691,'Transform table'!A:B,2,0)</f>
        <v>San Luis Quillota</v>
      </c>
      <c r="Y691" t="str">
        <f>VLOOKUP(F691,'Transform table'!A:B,2,0)</f>
        <v>CSD Rangers</v>
      </c>
      <c r="Z691" t="str">
        <f t="shared" si="11"/>
        <v>31/07/2026San Luis QuillotaCSD Rangers</v>
      </c>
      <c r="AA691" t="e">
        <f>VLOOKUP($Z691,'oddspedia-matches'!$A:$AD,AA$2,0)</f>
        <v>#N/A</v>
      </c>
      <c r="AB691" t="e">
        <f>VLOOKUP($Z691,'oddspedia-matches'!$A:$AD,AB$2,0)</f>
        <v>#N/A</v>
      </c>
      <c r="AC691" t="e">
        <f>VLOOKUP($Z691,'oddspedia-matches'!$A:$AD,AC$2,0)</f>
        <v>#N/A</v>
      </c>
      <c r="AD691" t="e">
        <f>VLOOKUP($Z691,'oddspedia-matches'!$A:$AD,AD$2,0)</f>
        <v>#N/A</v>
      </c>
      <c r="AE691" t="e">
        <f>VLOOKUP($Z691,'oddspedia-matches'!$A:$AD,AE$2,0)</f>
        <v>#N/A</v>
      </c>
      <c r="AF691" t="e">
        <f>VLOOKUP($Z691,'oddspedia-matches'!$A:$AD,AF$2,0)</f>
        <v>#N/A</v>
      </c>
      <c r="AG691" t="e">
        <f>VLOOKUP($Z691,'oddspedia-matches'!$A:$AD,AG$2,0)</f>
        <v>#N/A</v>
      </c>
      <c r="AH691" t="e">
        <f>VLOOKUP($Z691,'oddspedia-matches'!$A:$AD,AH$2,0)</f>
        <v>#N/A</v>
      </c>
      <c r="AI691" t="e">
        <f>VLOOKUP($Z691,'oddspedia-matches'!$A:$AD,AI$2,0)</f>
        <v>#N/A</v>
      </c>
      <c r="AJ691" t="e">
        <f>VLOOKUP($Z691,'oddspedia-matches'!$A:$AD,AJ$2,0)</f>
        <v>#N/A</v>
      </c>
      <c r="AK691" t="e">
        <f>VLOOKUP($Z691,'oddspedia-matches'!$A:$AD,AK$2,0)</f>
        <v>#N/A</v>
      </c>
      <c r="AL691" t="e">
        <f>VLOOKUP($Z691,'oddspedia-matches'!$A:$AD,AL$2,0)</f>
        <v>#N/A</v>
      </c>
      <c r="AM691" t="e">
        <f>VLOOKUP($Z691,'oddspedia-matches'!$A:$AD,AM$2,0)</f>
        <v>#N/A</v>
      </c>
      <c r="AN691" t="e">
        <f>VLOOKUP($Z691,'oddspedia-matches'!$A:$AD,AN$2,0)</f>
        <v>#N/A</v>
      </c>
      <c r="AO691" t="e">
        <f>VLOOKUP($Z691,'oddspedia-matches'!$A:$AD,AO$2,0)</f>
        <v>#N/A</v>
      </c>
      <c r="AP691" t="e">
        <f>VLOOKUP($Z691,'oddspedia-matches'!$A:$AD,AP$2,0)</f>
        <v>#N/A</v>
      </c>
      <c r="AQ691" t="e">
        <f>VLOOKUP($Z691,'oddspedia-matches'!$A:$AD,AQ$2,0)</f>
        <v>#N/A</v>
      </c>
    </row>
    <row r="692" spans="2:43" x14ac:dyDescent="0.25">
      <c r="B692" t="s">
        <v>486</v>
      </c>
      <c r="C692" t="s">
        <v>4231</v>
      </c>
      <c r="D692" s="25">
        <v>0.79166666666666663</v>
      </c>
      <c r="E692" t="s">
        <v>1273</v>
      </c>
      <c r="F692" t="s">
        <v>1274</v>
      </c>
      <c r="H692">
        <v>46.1</v>
      </c>
      <c r="I692">
        <v>27.9</v>
      </c>
      <c r="J692">
        <v>26</v>
      </c>
      <c r="K692">
        <v>74</v>
      </c>
      <c r="L692">
        <v>53.9</v>
      </c>
      <c r="M692">
        <v>72.099999999999994</v>
      </c>
      <c r="N692">
        <v>31.2</v>
      </c>
      <c r="O692">
        <v>41.7</v>
      </c>
      <c r="P692">
        <v>27.1</v>
      </c>
      <c r="Q692">
        <v>72.5</v>
      </c>
      <c r="R692">
        <v>75.8</v>
      </c>
      <c r="S692">
        <v>50</v>
      </c>
      <c r="T692">
        <v>50</v>
      </c>
      <c r="U692">
        <v>56</v>
      </c>
      <c r="V692">
        <v>54.4</v>
      </c>
      <c r="W692">
        <v>45.6</v>
      </c>
      <c r="X692" t="str">
        <f>VLOOKUP(E692,'Transform table'!A:B,2,0)</f>
        <v>Torque</v>
      </c>
      <c r="Y692" t="str">
        <f>VLOOKUP(F692,'Transform table'!A:B,2,0)</f>
        <v>Montevideo Wanderers</v>
      </c>
      <c r="Z692" t="str">
        <f t="shared" si="11"/>
        <v>31/07/2026TorqueMontevideo Wanderers</v>
      </c>
      <c r="AA692" t="e">
        <f>VLOOKUP($Z692,'oddspedia-matches'!$A:$AD,AA$2,0)</f>
        <v>#N/A</v>
      </c>
      <c r="AB692" t="e">
        <f>VLOOKUP($Z692,'oddspedia-matches'!$A:$AD,AB$2,0)</f>
        <v>#N/A</v>
      </c>
      <c r="AC692" t="e">
        <f>VLOOKUP($Z692,'oddspedia-matches'!$A:$AD,AC$2,0)</f>
        <v>#N/A</v>
      </c>
      <c r="AD692" t="e">
        <f>VLOOKUP($Z692,'oddspedia-matches'!$A:$AD,AD$2,0)</f>
        <v>#N/A</v>
      </c>
      <c r="AE692" t="e">
        <f>VLOOKUP($Z692,'oddspedia-matches'!$A:$AD,AE$2,0)</f>
        <v>#N/A</v>
      </c>
      <c r="AF692" t="e">
        <f>VLOOKUP($Z692,'oddspedia-matches'!$A:$AD,AF$2,0)</f>
        <v>#N/A</v>
      </c>
      <c r="AG692" t="e">
        <f>VLOOKUP($Z692,'oddspedia-matches'!$A:$AD,AG$2,0)</f>
        <v>#N/A</v>
      </c>
      <c r="AH692" t="e">
        <f>VLOOKUP($Z692,'oddspedia-matches'!$A:$AD,AH$2,0)</f>
        <v>#N/A</v>
      </c>
      <c r="AI692" t="e">
        <f>VLOOKUP($Z692,'oddspedia-matches'!$A:$AD,AI$2,0)</f>
        <v>#N/A</v>
      </c>
      <c r="AJ692" t="e">
        <f>VLOOKUP($Z692,'oddspedia-matches'!$A:$AD,AJ$2,0)</f>
        <v>#N/A</v>
      </c>
      <c r="AK692" t="e">
        <f>VLOOKUP($Z692,'oddspedia-matches'!$A:$AD,AK$2,0)</f>
        <v>#N/A</v>
      </c>
      <c r="AL692" t="e">
        <f>VLOOKUP($Z692,'oddspedia-matches'!$A:$AD,AL$2,0)</f>
        <v>#N/A</v>
      </c>
      <c r="AM692" t="e">
        <f>VLOOKUP($Z692,'oddspedia-matches'!$A:$AD,AM$2,0)</f>
        <v>#N/A</v>
      </c>
      <c r="AN692" t="e">
        <f>VLOOKUP($Z692,'oddspedia-matches'!$A:$AD,AN$2,0)</f>
        <v>#N/A</v>
      </c>
      <c r="AO692" t="e">
        <f>VLOOKUP($Z692,'oddspedia-matches'!$A:$AD,AO$2,0)</f>
        <v>#N/A</v>
      </c>
      <c r="AP692" t="e">
        <f>VLOOKUP($Z692,'oddspedia-matches'!$A:$AD,AP$2,0)</f>
        <v>#N/A</v>
      </c>
      <c r="AQ692" t="e">
        <f>VLOOKUP($Z692,'oddspedia-matches'!$A:$AD,AQ$2,0)</f>
        <v>#N/A</v>
      </c>
    </row>
    <row r="693" spans="2:43" x14ac:dyDescent="0.25">
      <c r="B693" t="s">
        <v>705</v>
      </c>
      <c r="C693" t="s">
        <v>4231</v>
      </c>
      <c r="D693" s="25">
        <v>0.83333333333333337</v>
      </c>
      <c r="E693" t="s">
        <v>723</v>
      </c>
      <c r="F693" t="s">
        <v>716</v>
      </c>
      <c r="H693">
        <v>52.1</v>
      </c>
      <c r="I693">
        <v>29</v>
      </c>
      <c r="J693">
        <v>18.899999999999999</v>
      </c>
      <c r="K693">
        <v>81.099999999999994</v>
      </c>
      <c r="L693">
        <v>47.9</v>
      </c>
      <c r="M693">
        <v>71</v>
      </c>
      <c r="N693">
        <v>32.1</v>
      </c>
      <c r="O693">
        <v>47.9</v>
      </c>
      <c r="P693">
        <v>20</v>
      </c>
      <c r="Q693">
        <v>62.4</v>
      </c>
      <c r="R693">
        <v>66.099999999999994</v>
      </c>
      <c r="S693">
        <v>38.1</v>
      </c>
      <c r="T693">
        <v>61.9</v>
      </c>
      <c r="U693">
        <v>68.3</v>
      </c>
      <c r="V693">
        <v>42.1</v>
      </c>
      <c r="W693">
        <v>57.9</v>
      </c>
      <c r="X693" t="str">
        <f>VLOOKUP(E693,'Transform table'!A:B,2,0)</f>
        <v>Excursionistas</v>
      </c>
      <c r="Y693" t="str">
        <f>VLOOKUP(F693,'Transform table'!A:B,2,0)</f>
        <v>Deportivo Armenio</v>
      </c>
      <c r="Z693" t="str">
        <f t="shared" si="11"/>
        <v>31/07/2026ExcursionistasDeportivo Armenio</v>
      </c>
      <c r="AA693" t="e">
        <f>VLOOKUP($Z693,'oddspedia-matches'!$A:$AD,AA$2,0)</f>
        <v>#N/A</v>
      </c>
      <c r="AB693" t="e">
        <f>VLOOKUP($Z693,'oddspedia-matches'!$A:$AD,AB$2,0)</f>
        <v>#N/A</v>
      </c>
      <c r="AC693" t="e">
        <f>VLOOKUP($Z693,'oddspedia-matches'!$A:$AD,AC$2,0)</f>
        <v>#N/A</v>
      </c>
      <c r="AD693" t="e">
        <f>VLOOKUP($Z693,'oddspedia-matches'!$A:$AD,AD$2,0)</f>
        <v>#N/A</v>
      </c>
      <c r="AE693" t="e">
        <f>VLOOKUP($Z693,'oddspedia-matches'!$A:$AD,AE$2,0)</f>
        <v>#N/A</v>
      </c>
      <c r="AF693" t="e">
        <f>VLOOKUP($Z693,'oddspedia-matches'!$A:$AD,AF$2,0)</f>
        <v>#N/A</v>
      </c>
      <c r="AG693" t="e">
        <f>VLOOKUP($Z693,'oddspedia-matches'!$A:$AD,AG$2,0)</f>
        <v>#N/A</v>
      </c>
      <c r="AH693" t="e">
        <f>VLOOKUP($Z693,'oddspedia-matches'!$A:$AD,AH$2,0)</f>
        <v>#N/A</v>
      </c>
      <c r="AI693" t="e">
        <f>VLOOKUP($Z693,'oddspedia-matches'!$A:$AD,AI$2,0)</f>
        <v>#N/A</v>
      </c>
      <c r="AJ693" t="e">
        <f>VLOOKUP($Z693,'oddspedia-matches'!$A:$AD,AJ$2,0)</f>
        <v>#N/A</v>
      </c>
      <c r="AK693" t="e">
        <f>VLOOKUP($Z693,'oddspedia-matches'!$A:$AD,AK$2,0)</f>
        <v>#N/A</v>
      </c>
      <c r="AL693" t="e">
        <f>VLOOKUP($Z693,'oddspedia-matches'!$A:$AD,AL$2,0)</f>
        <v>#N/A</v>
      </c>
      <c r="AM693" t="e">
        <f>VLOOKUP($Z693,'oddspedia-matches'!$A:$AD,AM$2,0)</f>
        <v>#N/A</v>
      </c>
      <c r="AN693" t="e">
        <f>VLOOKUP($Z693,'oddspedia-matches'!$A:$AD,AN$2,0)</f>
        <v>#N/A</v>
      </c>
      <c r="AO693" t="e">
        <f>VLOOKUP($Z693,'oddspedia-matches'!$A:$AD,AO$2,0)</f>
        <v>#N/A</v>
      </c>
      <c r="AP693" t="e">
        <f>VLOOKUP($Z693,'oddspedia-matches'!$A:$AD,AP$2,0)</f>
        <v>#N/A</v>
      </c>
      <c r="AQ693" t="e">
        <f>VLOOKUP($Z693,'oddspedia-matches'!$A:$AD,AQ$2,0)</f>
        <v>#N/A</v>
      </c>
    </row>
    <row r="694" spans="2:43" x14ac:dyDescent="0.25">
      <c r="B694" t="s">
        <v>457</v>
      </c>
      <c r="C694" t="s">
        <v>4231</v>
      </c>
      <c r="D694" s="25">
        <v>0.83333333333333337</v>
      </c>
      <c r="E694" t="s">
        <v>1143</v>
      </c>
      <c r="F694" t="s">
        <v>188</v>
      </c>
      <c r="H694">
        <v>38.4</v>
      </c>
      <c r="I694">
        <v>26.2</v>
      </c>
      <c r="J694">
        <v>35.4</v>
      </c>
      <c r="K694">
        <v>64.599999999999994</v>
      </c>
      <c r="L694">
        <v>61.6</v>
      </c>
      <c r="M694">
        <v>73.8</v>
      </c>
      <c r="N694">
        <v>32.5</v>
      </c>
      <c r="O694">
        <v>40.700000000000003</v>
      </c>
      <c r="P694">
        <v>26.8</v>
      </c>
      <c r="Q694">
        <v>74</v>
      </c>
      <c r="R694">
        <v>85.6</v>
      </c>
      <c r="S694">
        <v>64.900000000000006</v>
      </c>
      <c r="T694">
        <v>35.1</v>
      </c>
      <c r="U694">
        <v>40.6</v>
      </c>
      <c r="V694">
        <v>67.2</v>
      </c>
      <c r="W694">
        <v>32.799999999999997</v>
      </c>
      <c r="X694" t="str">
        <f>VLOOKUP(E694,'Transform table'!A:B,2,0)</f>
        <v>CD Real Tomayapo</v>
      </c>
      <c r="Y694" t="e">
        <f>VLOOKUP(F694,'Transform table'!A:B,2,0)</f>
        <v>#N/A</v>
      </c>
      <c r="Z694" t="e">
        <f t="shared" si="11"/>
        <v>#N/A</v>
      </c>
      <c r="AA694" t="e">
        <f>VLOOKUP($Z694,'oddspedia-matches'!$A:$AD,AA$2,0)</f>
        <v>#N/A</v>
      </c>
      <c r="AB694" t="e">
        <f>VLOOKUP($Z694,'oddspedia-matches'!$A:$AD,AB$2,0)</f>
        <v>#N/A</v>
      </c>
      <c r="AC694" t="e">
        <f>VLOOKUP($Z694,'oddspedia-matches'!$A:$AD,AC$2,0)</f>
        <v>#N/A</v>
      </c>
      <c r="AD694" t="e">
        <f>VLOOKUP($Z694,'oddspedia-matches'!$A:$AD,AD$2,0)</f>
        <v>#N/A</v>
      </c>
      <c r="AE694" t="e">
        <f>VLOOKUP($Z694,'oddspedia-matches'!$A:$AD,AE$2,0)</f>
        <v>#N/A</v>
      </c>
      <c r="AF694" t="e">
        <f>VLOOKUP($Z694,'oddspedia-matches'!$A:$AD,AF$2,0)</f>
        <v>#N/A</v>
      </c>
      <c r="AG694" t="e">
        <f>VLOOKUP($Z694,'oddspedia-matches'!$A:$AD,AG$2,0)</f>
        <v>#N/A</v>
      </c>
      <c r="AH694" t="e">
        <f>VLOOKUP($Z694,'oddspedia-matches'!$A:$AD,AH$2,0)</f>
        <v>#N/A</v>
      </c>
      <c r="AI694" t="e">
        <f>VLOOKUP($Z694,'oddspedia-matches'!$A:$AD,AI$2,0)</f>
        <v>#N/A</v>
      </c>
      <c r="AJ694" t="e">
        <f>VLOOKUP($Z694,'oddspedia-matches'!$A:$AD,AJ$2,0)</f>
        <v>#N/A</v>
      </c>
      <c r="AK694" t="e">
        <f>VLOOKUP($Z694,'oddspedia-matches'!$A:$AD,AK$2,0)</f>
        <v>#N/A</v>
      </c>
      <c r="AL694" t="e">
        <f>VLOOKUP($Z694,'oddspedia-matches'!$A:$AD,AL$2,0)</f>
        <v>#N/A</v>
      </c>
      <c r="AM694" t="e">
        <f>VLOOKUP($Z694,'oddspedia-matches'!$A:$AD,AM$2,0)</f>
        <v>#N/A</v>
      </c>
      <c r="AN694" t="e">
        <f>VLOOKUP($Z694,'oddspedia-matches'!$A:$AD,AN$2,0)</f>
        <v>#N/A</v>
      </c>
      <c r="AO694" t="e">
        <f>VLOOKUP($Z694,'oddspedia-matches'!$A:$AD,AO$2,0)</f>
        <v>#N/A</v>
      </c>
      <c r="AP694" t="e">
        <f>VLOOKUP($Z694,'oddspedia-matches'!$A:$AD,AP$2,0)</f>
        <v>#N/A</v>
      </c>
      <c r="AQ694" t="e">
        <f>VLOOKUP($Z694,'oddspedia-matches'!$A:$AD,AQ$2,0)</f>
        <v>#N/A</v>
      </c>
    </row>
    <row r="695" spans="2:43" x14ac:dyDescent="0.25">
      <c r="B695" t="s">
        <v>483</v>
      </c>
      <c r="C695" t="s">
        <v>4231</v>
      </c>
      <c r="D695" s="25">
        <v>0.83333333333333337</v>
      </c>
      <c r="E695" t="s">
        <v>738</v>
      </c>
      <c r="F695" t="s">
        <v>1197</v>
      </c>
      <c r="H695">
        <v>52.1</v>
      </c>
      <c r="I695">
        <v>28.6</v>
      </c>
      <c r="J695">
        <v>19.3</v>
      </c>
      <c r="K695">
        <v>80.7</v>
      </c>
      <c r="L695">
        <v>47.9</v>
      </c>
      <c r="M695">
        <v>71.400000000000006</v>
      </c>
      <c r="N695">
        <v>34.6</v>
      </c>
      <c r="O695">
        <v>46.2</v>
      </c>
      <c r="P695">
        <v>19.2</v>
      </c>
      <c r="Q695">
        <v>64.599999999999994</v>
      </c>
      <c r="R695">
        <v>67.599999999999994</v>
      </c>
      <c r="S695">
        <v>39.9</v>
      </c>
      <c r="T695">
        <v>60.1</v>
      </c>
      <c r="U695">
        <v>66.599999999999994</v>
      </c>
      <c r="V695">
        <v>43.7</v>
      </c>
      <c r="W695">
        <v>56.3</v>
      </c>
      <c r="X695" t="str">
        <f>VLOOKUP(E695,'Transform table'!A:B,2,0)</f>
        <v>Union Magdalena</v>
      </c>
      <c r="Y695" t="str">
        <f>VLOOKUP(F695,'Transform table'!A:B,2,0)</f>
        <v>Orsomarso</v>
      </c>
      <c r="Z695" t="str">
        <f t="shared" si="11"/>
        <v>31/07/2026Union MagdalenaOrsomarso</v>
      </c>
      <c r="AA695" t="e">
        <f>VLOOKUP($Z695,'oddspedia-matches'!$A:$AD,AA$2,0)</f>
        <v>#N/A</v>
      </c>
      <c r="AB695" t="e">
        <f>VLOOKUP($Z695,'oddspedia-matches'!$A:$AD,AB$2,0)</f>
        <v>#N/A</v>
      </c>
      <c r="AC695" t="e">
        <f>VLOOKUP($Z695,'oddspedia-matches'!$A:$AD,AC$2,0)</f>
        <v>#N/A</v>
      </c>
      <c r="AD695" t="e">
        <f>VLOOKUP($Z695,'oddspedia-matches'!$A:$AD,AD$2,0)</f>
        <v>#N/A</v>
      </c>
      <c r="AE695" t="e">
        <f>VLOOKUP($Z695,'oddspedia-matches'!$A:$AD,AE$2,0)</f>
        <v>#N/A</v>
      </c>
      <c r="AF695" t="e">
        <f>VLOOKUP($Z695,'oddspedia-matches'!$A:$AD,AF$2,0)</f>
        <v>#N/A</v>
      </c>
      <c r="AG695" t="e">
        <f>VLOOKUP($Z695,'oddspedia-matches'!$A:$AD,AG$2,0)</f>
        <v>#N/A</v>
      </c>
      <c r="AH695" t="e">
        <f>VLOOKUP($Z695,'oddspedia-matches'!$A:$AD,AH$2,0)</f>
        <v>#N/A</v>
      </c>
      <c r="AI695" t="e">
        <f>VLOOKUP($Z695,'oddspedia-matches'!$A:$AD,AI$2,0)</f>
        <v>#N/A</v>
      </c>
      <c r="AJ695" t="e">
        <f>VLOOKUP($Z695,'oddspedia-matches'!$A:$AD,AJ$2,0)</f>
        <v>#N/A</v>
      </c>
      <c r="AK695" t="e">
        <f>VLOOKUP($Z695,'oddspedia-matches'!$A:$AD,AK$2,0)</f>
        <v>#N/A</v>
      </c>
      <c r="AL695" t="e">
        <f>VLOOKUP($Z695,'oddspedia-matches'!$A:$AD,AL$2,0)</f>
        <v>#N/A</v>
      </c>
      <c r="AM695" t="e">
        <f>VLOOKUP($Z695,'oddspedia-matches'!$A:$AD,AM$2,0)</f>
        <v>#N/A</v>
      </c>
      <c r="AN695" t="e">
        <f>VLOOKUP($Z695,'oddspedia-matches'!$A:$AD,AN$2,0)</f>
        <v>#N/A</v>
      </c>
      <c r="AO695" t="e">
        <f>VLOOKUP($Z695,'oddspedia-matches'!$A:$AD,AO$2,0)</f>
        <v>#N/A</v>
      </c>
      <c r="AP695" t="e">
        <f>VLOOKUP($Z695,'oddspedia-matches'!$A:$AD,AP$2,0)</f>
        <v>#N/A</v>
      </c>
      <c r="AQ695" t="e">
        <f>VLOOKUP($Z695,'oddspedia-matches'!$A:$AD,AQ$2,0)</f>
        <v>#N/A</v>
      </c>
    </row>
    <row r="696" spans="2:43" x14ac:dyDescent="0.25">
      <c r="B696" t="s">
        <v>466</v>
      </c>
      <c r="C696" t="s">
        <v>4231</v>
      </c>
      <c r="D696" s="25">
        <v>0.83333333333333337</v>
      </c>
      <c r="E696" t="s">
        <v>1051</v>
      </c>
      <c r="F696" t="s">
        <v>45</v>
      </c>
      <c r="H696">
        <v>56.1</v>
      </c>
      <c r="I696">
        <v>24</v>
      </c>
      <c r="J696">
        <v>19.899999999999999</v>
      </c>
      <c r="K696">
        <v>80.099999999999994</v>
      </c>
      <c r="L696">
        <v>43.9</v>
      </c>
      <c r="M696">
        <v>76</v>
      </c>
      <c r="N696">
        <v>47</v>
      </c>
      <c r="O696">
        <v>36.799999999999997</v>
      </c>
      <c r="P696">
        <v>16.2</v>
      </c>
      <c r="Q696">
        <v>76.3</v>
      </c>
      <c r="R696">
        <v>86.8</v>
      </c>
      <c r="S696">
        <v>67.099999999999994</v>
      </c>
      <c r="T696">
        <v>32.9</v>
      </c>
      <c r="U696">
        <v>39.700000000000003</v>
      </c>
      <c r="V696">
        <v>64.900000000000006</v>
      </c>
      <c r="W696">
        <v>35.1</v>
      </c>
      <c r="X696" t="str">
        <f>VLOOKUP(E696,'Transform table'!A:B,2,0)</f>
        <v>Atlanta United II</v>
      </c>
      <c r="Y696" t="str">
        <f>VLOOKUP(F696,'Transform table'!A:B,2,0)</f>
        <v>Carolina Core</v>
      </c>
      <c r="Z696" t="str">
        <f t="shared" si="11"/>
        <v>31/07/2026Atlanta United IICarolina Core</v>
      </c>
      <c r="AA696" t="e">
        <f>VLOOKUP($Z696,'oddspedia-matches'!$A:$AD,AA$2,0)</f>
        <v>#N/A</v>
      </c>
      <c r="AB696" t="e">
        <f>VLOOKUP($Z696,'oddspedia-matches'!$A:$AD,AB$2,0)</f>
        <v>#N/A</v>
      </c>
      <c r="AC696" t="e">
        <f>VLOOKUP($Z696,'oddspedia-matches'!$A:$AD,AC$2,0)</f>
        <v>#N/A</v>
      </c>
      <c r="AD696" t="e">
        <f>VLOOKUP($Z696,'oddspedia-matches'!$A:$AD,AD$2,0)</f>
        <v>#N/A</v>
      </c>
      <c r="AE696" t="e">
        <f>VLOOKUP($Z696,'oddspedia-matches'!$A:$AD,AE$2,0)</f>
        <v>#N/A</v>
      </c>
      <c r="AF696" t="e">
        <f>VLOOKUP($Z696,'oddspedia-matches'!$A:$AD,AF$2,0)</f>
        <v>#N/A</v>
      </c>
      <c r="AG696" t="e">
        <f>VLOOKUP($Z696,'oddspedia-matches'!$A:$AD,AG$2,0)</f>
        <v>#N/A</v>
      </c>
      <c r="AH696" t="e">
        <f>VLOOKUP($Z696,'oddspedia-matches'!$A:$AD,AH$2,0)</f>
        <v>#N/A</v>
      </c>
      <c r="AI696" t="e">
        <f>VLOOKUP($Z696,'oddspedia-matches'!$A:$AD,AI$2,0)</f>
        <v>#N/A</v>
      </c>
      <c r="AJ696" t="e">
        <f>VLOOKUP($Z696,'oddspedia-matches'!$A:$AD,AJ$2,0)</f>
        <v>#N/A</v>
      </c>
      <c r="AK696" t="e">
        <f>VLOOKUP($Z696,'oddspedia-matches'!$A:$AD,AK$2,0)</f>
        <v>#N/A</v>
      </c>
      <c r="AL696" t="e">
        <f>VLOOKUP($Z696,'oddspedia-matches'!$A:$AD,AL$2,0)</f>
        <v>#N/A</v>
      </c>
      <c r="AM696" t="e">
        <f>VLOOKUP($Z696,'oddspedia-matches'!$A:$AD,AM$2,0)</f>
        <v>#N/A</v>
      </c>
      <c r="AN696" t="e">
        <f>VLOOKUP($Z696,'oddspedia-matches'!$A:$AD,AN$2,0)</f>
        <v>#N/A</v>
      </c>
      <c r="AO696" t="e">
        <f>VLOOKUP($Z696,'oddspedia-matches'!$A:$AD,AO$2,0)</f>
        <v>#N/A</v>
      </c>
      <c r="AP696" t="e">
        <f>VLOOKUP($Z696,'oddspedia-matches'!$A:$AD,AP$2,0)</f>
        <v>#N/A</v>
      </c>
      <c r="AQ696" t="e">
        <f>VLOOKUP($Z696,'oddspedia-matches'!$A:$AD,AQ$2,0)</f>
        <v>#N/A</v>
      </c>
    </row>
    <row r="697" spans="2:43" x14ac:dyDescent="0.25">
      <c r="B697" t="s">
        <v>466</v>
      </c>
      <c r="C697" t="s">
        <v>4231</v>
      </c>
      <c r="D697" s="25">
        <v>0.83333333333333337</v>
      </c>
      <c r="E697" t="s">
        <v>46</v>
      </c>
      <c r="F697" t="s">
        <v>767</v>
      </c>
      <c r="H697">
        <v>25.4</v>
      </c>
      <c r="I697">
        <v>26</v>
      </c>
      <c r="J697">
        <v>48.6</v>
      </c>
      <c r="K697">
        <v>51.4</v>
      </c>
      <c r="L697">
        <v>74.599999999999994</v>
      </c>
      <c r="M697">
        <v>74</v>
      </c>
      <c r="N697">
        <v>19.5</v>
      </c>
      <c r="O697">
        <v>38.700000000000003</v>
      </c>
      <c r="P697">
        <v>41.8</v>
      </c>
      <c r="Q697">
        <v>75.900000000000006</v>
      </c>
      <c r="R697">
        <v>85.6</v>
      </c>
      <c r="S697">
        <v>64.900000000000006</v>
      </c>
      <c r="T697">
        <v>35.1</v>
      </c>
      <c r="U697">
        <v>41.1</v>
      </c>
      <c r="V697">
        <v>65.599999999999994</v>
      </c>
      <c r="W697">
        <v>34.4</v>
      </c>
      <c r="X697" t="str">
        <f>VLOOKUP(E697,'Transform table'!A:B,2,0)</f>
        <v>Inter Miami II</v>
      </c>
      <c r="Y697" t="str">
        <f>VLOOKUP(F697,'Transform table'!A:B,2,0)</f>
        <v>Chattanooga FC</v>
      </c>
      <c r="Z697" t="str">
        <f t="shared" si="11"/>
        <v>31/07/2026Inter Miami IIChattanooga FC</v>
      </c>
      <c r="AA697" t="e">
        <f>VLOOKUP($Z697,'oddspedia-matches'!$A:$AD,AA$2,0)</f>
        <v>#N/A</v>
      </c>
      <c r="AB697" t="e">
        <f>VLOOKUP($Z697,'oddspedia-matches'!$A:$AD,AB$2,0)</f>
        <v>#N/A</v>
      </c>
      <c r="AC697" t="e">
        <f>VLOOKUP($Z697,'oddspedia-matches'!$A:$AD,AC$2,0)</f>
        <v>#N/A</v>
      </c>
      <c r="AD697" t="e">
        <f>VLOOKUP($Z697,'oddspedia-matches'!$A:$AD,AD$2,0)</f>
        <v>#N/A</v>
      </c>
      <c r="AE697" t="e">
        <f>VLOOKUP($Z697,'oddspedia-matches'!$A:$AD,AE$2,0)</f>
        <v>#N/A</v>
      </c>
      <c r="AF697" t="e">
        <f>VLOOKUP($Z697,'oddspedia-matches'!$A:$AD,AF$2,0)</f>
        <v>#N/A</v>
      </c>
      <c r="AG697" t="e">
        <f>VLOOKUP($Z697,'oddspedia-matches'!$A:$AD,AG$2,0)</f>
        <v>#N/A</v>
      </c>
      <c r="AH697" t="e">
        <f>VLOOKUP($Z697,'oddspedia-matches'!$A:$AD,AH$2,0)</f>
        <v>#N/A</v>
      </c>
      <c r="AI697" t="e">
        <f>VLOOKUP($Z697,'oddspedia-matches'!$A:$AD,AI$2,0)</f>
        <v>#N/A</v>
      </c>
      <c r="AJ697" t="e">
        <f>VLOOKUP($Z697,'oddspedia-matches'!$A:$AD,AJ$2,0)</f>
        <v>#N/A</v>
      </c>
      <c r="AK697" t="e">
        <f>VLOOKUP($Z697,'oddspedia-matches'!$A:$AD,AK$2,0)</f>
        <v>#N/A</v>
      </c>
      <c r="AL697" t="e">
        <f>VLOOKUP($Z697,'oddspedia-matches'!$A:$AD,AL$2,0)</f>
        <v>#N/A</v>
      </c>
      <c r="AM697" t="e">
        <f>VLOOKUP($Z697,'oddspedia-matches'!$A:$AD,AM$2,0)</f>
        <v>#N/A</v>
      </c>
      <c r="AN697" t="e">
        <f>VLOOKUP($Z697,'oddspedia-matches'!$A:$AD,AN$2,0)</f>
        <v>#N/A</v>
      </c>
      <c r="AO697" t="e">
        <f>VLOOKUP($Z697,'oddspedia-matches'!$A:$AD,AO$2,0)</f>
        <v>#N/A</v>
      </c>
      <c r="AP697" t="e">
        <f>VLOOKUP($Z697,'oddspedia-matches'!$A:$AD,AP$2,0)</f>
        <v>#N/A</v>
      </c>
      <c r="AQ697" t="e">
        <f>VLOOKUP($Z697,'oddspedia-matches'!$A:$AD,AQ$2,0)</f>
        <v>#N/A</v>
      </c>
    </row>
    <row r="698" spans="2:43" x14ac:dyDescent="0.25">
      <c r="B698" t="s">
        <v>466</v>
      </c>
      <c r="C698" t="s">
        <v>4231</v>
      </c>
      <c r="D698" s="25">
        <v>0.83333333333333337</v>
      </c>
      <c r="E698" t="s">
        <v>739</v>
      </c>
      <c r="F698" t="s">
        <v>1200</v>
      </c>
      <c r="H698">
        <v>38.6</v>
      </c>
      <c r="I698">
        <v>26.3</v>
      </c>
      <c r="J698">
        <v>35.200000000000003</v>
      </c>
      <c r="K698">
        <v>64.8</v>
      </c>
      <c r="L698">
        <v>61.4</v>
      </c>
      <c r="M698">
        <v>73.7</v>
      </c>
      <c r="N698">
        <v>38.799999999999997</v>
      </c>
      <c r="O698">
        <v>39.6</v>
      </c>
      <c r="P698">
        <v>21.6</v>
      </c>
      <c r="Q698">
        <v>74.599999999999994</v>
      </c>
      <c r="R698">
        <v>85.5</v>
      </c>
      <c r="S698">
        <v>64.7</v>
      </c>
      <c r="T698">
        <v>35.299999999999997</v>
      </c>
      <c r="U698">
        <v>40.799999999999997</v>
      </c>
      <c r="V698">
        <v>67</v>
      </c>
      <c r="W698">
        <v>33</v>
      </c>
      <c r="X698" t="str">
        <f>VLOOKUP(E698,'Transform table'!A:B,2,0)</f>
        <v>Toronto FC II</v>
      </c>
      <c r="Y698" t="str">
        <f>VLOOKUP(F698,'Transform table'!A:B,2,0)</f>
        <v>Columbus Crew II</v>
      </c>
      <c r="Z698" t="str">
        <f t="shared" si="11"/>
        <v>31/07/2026Toronto FC IIColumbus Crew II</v>
      </c>
      <c r="AA698" t="e">
        <f>VLOOKUP($Z698,'oddspedia-matches'!$A:$AD,AA$2,0)</f>
        <v>#N/A</v>
      </c>
      <c r="AB698" t="e">
        <f>VLOOKUP($Z698,'oddspedia-matches'!$A:$AD,AB$2,0)</f>
        <v>#N/A</v>
      </c>
      <c r="AC698" t="e">
        <f>VLOOKUP($Z698,'oddspedia-matches'!$A:$AD,AC$2,0)</f>
        <v>#N/A</v>
      </c>
      <c r="AD698" t="e">
        <f>VLOOKUP($Z698,'oddspedia-matches'!$A:$AD,AD$2,0)</f>
        <v>#N/A</v>
      </c>
      <c r="AE698" t="e">
        <f>VLOOKUP($Z698,'oddspedia-matches'!$A:$AD,AE$2,0)</f>
        <v>#N/A</v>
      </c>
      <c r="AF698" t="e">
        <f>VLOOKUP($Z698,'oddspedia-matches'!$A:$AD,AF$2,0)</f>
        <v>#N/A</v>
      </c>
      <c r="AG698" t="e">
        <f>VLOOKUP($Z698,'oddspedia-matches'!$A:$AD,AG$2,0)</f>
        <v>#N/A</v>
      </c>
      <c r="AH698" t="e">
        <f>VLOOKUP($Z698,'oddspedia-matches'!$A:$AD,AH$2,0)</f>
        <v>#N/A</v>
      </c>
      <c r="AI698" t="e">
        <f>VLOOKUP($Z698,'oddspedia-matches'!$A:$AD,AI$2,0)</f>
        <v>#N/A</v>
      </c>
      <c r="AJ698" t="e">
        <f>VLOOKUP($Z698,'oddspedia-matches'!$A:$AD,AJ$2,0)</f>
        <v>#N/A</v>
      </c>
      <c r="AK698" t="e">
        <f>VLOOKUP($Z698,'oddspedia-matches'!$A:$AD,AK$2,0)</f>
        <v>#N/A</v>
      </c>
      <c r="AL698" t="e">
        <f>VLOOKUP($Z698,'oddspedia-matches'!$A:$AD,AL$2,0)</f>
        <v>#N/A</v>
      </c>
      <c r="AM698" t="e">
        <f>VLOOKUP($Z698,'oddspedia-matches'!$A:$AD,AM$2,0)</f>
        <v>#N/A</v>
      </c>
      <c r="AN698" t="e">
        <f>VLOOKUP($Z698,'oddspedia-matches'!$A:$AD,AN$2,0)</f>
        <v>#N/A</v>
      </c>
      <c r="AO698" t="e">
        <f>VLOOKUP($Z698,'oddspedia-matches'!$A:$AD,AO$2,0)</f>
        <v>#N/A</v>
      </c>
      <c r="AP698" t="e">
        <f>VLOOKUP($Z698,'oddspedia-matches'!$A:$AD,AP$2,0)</f>
        <v>#N/A</v>
      </c>
      <c r="AQ698" t="e">
        <f>VLOOKUP($Z698,'oddspedia-matches'!$A:$AD,AQ$2,0)</f>
        <v>#N/A</v>
      </c>
    </row>
    <row r="699" spans="2:43" x14ac:dyDescent="0.25">
      <c r="B699" t="s">
        <v>468</v>
      </c>
      <c r="C699" t="s">
        <v>4231</v>
      </c>
      <c r="D699" s="25">
        <v>0.85416666666666663</v>
      </c>
      <c r="E699" t="s">
        <v>52</v>
      </c>
      <c r="F699" t="s">
        <v>58</v>
      </c>
      <c r="H699">
        <v>54.1</v>
      </c>
      <c r="I699">
        <v>24.9</v>
      </c>
      <c r="J699">
        <v>21</v>
      </c>
      <c r="K699">
        <v>79</v>
      </c>
      <c r="L699">
        <v>45.9</v>
      </c>
      <c r="M699">
        <v>75.099999999999994</v>
      </c>
      <c r="N699">
        <v>48.4</v>
      </c>
      <c r="O699">
        <v>37.4</v>
      </c>
      <c r="P699">
        <v>14.2</v>
      </c>
      <c r="Q699">
        <v>74.5</v>
      </c>
      <c r="R699">
        <v>83.2</v>
      </c>
      <c r="S699">
        <v>60.9</v>
      </c>
      <c r="T699">
        <v>39.1</v>
      </c>
      <c r="U699">
        <v>45.9</v>
      </c>
      <c r="V699">
        <v>60.7</v>
      </c>
      <c r="W699">
        <v>39.299999999999997</v>
      </c>
      <c r="X699" t="str">
        <f>VLOOKUP(E699,'Transform table'!A:B,2,0)</f>
        <v>New York City</v>
      </c>
      <c r="Y699" t="str">
        <f>VLOOKUP(F699,'Transform table'!A:B,2,0)</f>
        <v>Toronto FC</v>
      </c>
      <c r="Z699" t="str">
        <f t="shared" si="11"/>
        <v>31/07/2026New York CityToronto FC</v>
      </c>
      <c r="AA699" t="e">
        <f>VLOOKUP($Z699,'oddspedia-matches'!$A:$AD,AA$2,0)</f>
        <v>#N/A</v>
      </c>
      <c r="AB699" t="e">
        <f>VLOOKUP($Z699,'oddspedia-matches'!$A:$AD,AB$2,0)</f>
        <v>#N/A</v>
      </c>
      <c r="AC699" t="e">
        <f>VLOOKUP($Z699,'oddspedia-matches'!$A:$AD,AC$2,0)</f>
        <v>#N/A</v>
      </c>
      <c r="AD699" t="e">
        <f>VLOOKUP($Z699,'oddspedia-matches'!$A:$AD,AD$2,0)</f>
        <v>#N/A</v>
      </c>
      <c r="AE699" t="e">
        <f>VLOOKUP($Z699,'oddspedia-matches'!$A:$AD,AE$2,0)</f>
        <v>#N/A</v>
      </c>
      <c r="AF699" t="e">
        <f>VLOOKUP($Z699,'oddspedia-matches'!$A:$AD,AF$2,0)</f>
        <v>#N/A</v>
      </c>
      <c r="AG699" t="e">
        <f>VLOOKUP($Z699,'oddspedia-matches'!$A:$AD,AG$2,0)</f>
        <v>#N/A</v>
      </c>
      <c r="AH699" t="e">
        <f>VLOOKUP($Z699,'oddspedia-matches'!$A:$AD,AH$2,0)</f>
        <v>#N/A</v>
      </c>
      <c r="AI699" t="e">
        <f>VLOOKUP($Z699,'oddspedia-matches'!$A:$AD,AI$2,0)</f>
        <v>#N/A</v>
      </c>
      <c r="AJ699" t="e">
        <f>VLOOKUP($Z699,'oddspedia-matches'!$A:$AD,AJ$2,0)</f>
        <v>#N/A</v>
      </c>
      <c r="AK699" t="e">
        <f>VLOOKUP($Z699,'oddspedia-matches'!$A:$AD,AK$2,0)</f>
        <v>#N/A</v>
      </c>
      <c r="AL699" t="e">
        <f>VLOOKUP($Z699,'oddspedia-matches'!$A:$AD,AL$2,0)</f>
        <v>#N/A</v>
      </c>
      <c r="AM699" t="e">
        <f>VLOOKUP($Z699,'oddspedia-matches'!$A:$AD,AM$2,0)</f>
        <v>#N/A</v>
      </c>
      <c r="AN699" t="e">
        <f>VLOOKUP($Z699,'oddspedia-matches'!$A:$AD,AN$2,0)</f>
        <v>#N/A</v>
      </c>
      <c r="AO699" t="e">
        <f>VLOOKUP($Z699,'oddspedia-matches'!$A:$AD,AO$2,0)</f>
        <v>#N/A</v>
      </c>
      <c r="AP699" t="e">
        <f>VLOOKUP($Z699,'oddspedia-matches'!$A:$AD,AP$2,0)</f>
        <v>#N/A</v>
      </c>
      <c r="AQ699" t="e">
        <f>VLOOKUP($Z699,'oddspedia-matches'!$A:$AD,AQ$2,0)</f>
        <v>#N/A</v>
      </c>
    </row>
    <row r="700" spans="2:43" x14ac:dyDescent="0.25">
      <c r="B700" t="s">
        <v>485</v>
      </c>
      <c r="C700" t="s">
        <v>4231</v>
      </c>
      <c r="D700" s="25">
        <v>0.875</v>
      </c>
      <c r="E700" t="s">
        <v>691</v>
      </c>
      <c r="F700" t="s">
        <v>1191</v>
      </c>
      <c r="H700">
        <v>40.6</v>
      </c>
      <c r="I700">
        <v>29.5</v>
      </c>
      <c r="J700">
        <v>29.9</v>
      </c>
      <c r="K700">
        <v>70.099999999999994</v>
      </c>
      <c r="L700">
        <v>59.4</v>
      </c>
      <c r="M700">
        <v>70.5</v>
      </c>
      <c r="N700">
        <v>31.2</v>
      </c>
      <c r="O700">
        <v>41.8</v>
      </c>
      <c r="P700">
        <v>27</v>
      </c>
      <c r="Q700">
        <v>72.3</v>
      </c>
      <c r="R700">
        <v>72.5</v>
      </c>
      <c r="S700">
        <v>45.5</v>
      </c>
      <c r="T700">
        <v>54.5</v>
      </c>
      <c r="U700">
        <v>60</v>
      </c>
      <c r="V700">
        <v>51.8</v>
      </c>
      <c r="W700">
        <v>48.2</v>
      </c>
      <c r="X700" t="str">
        <f>VLOOKUP(E700,'Transform table'!A:B,2,0)</f>
        <v>Universidad de Concepcion</v>
      </c>
      <c r="Y700" t="str">
        <f>VLOOKUP(F700,'Transform table'!A:B,2,0)</f>
        <v>Audax Italiano</v>
      </c>
      <c r="Z700" t="str">
        <f t="shared" si="11"/>
        <v>31/07/2026Universidad de ConcepcionAudax Italiano</v>
      </c>
      <c r="AA700" t="e">
        <f>VLOOKUP($Z700,'oddspedia-matches'!$A:$AD,AA$2,0)</f>
        <v>#N/A</v>
      </c>
      <c r="AB700" t="e">
        <f>VLOOKUP($Z700,'oddspedia-matches'!$A:$AD,AB$2,0)</f>
        <v>#N/A</v>
      </c>
      <c r="AC700" t="e">
        <f>VLOOKUP($Z700,'oddspedia-matches'!$A:$AD,AC$2,0)</f>
        <v>#N/A</v>
      </c>
      <c r="AD700" t="e">
        <f>VLOOKUP($Z700,'oddspedia-matches'!$A:$AD,AD$2,0)</f>
        <v>#N/A</v>
      </c>
      <c r="AE700" t="e">
        <f>VLOOKUP($Z700,'oddspedia-matches'!$A:$AD,AE$2,0)</f>
        <v>#N/A</v>
      </c>
      <c r="AF700" t="e">
        <f>VLOOKUP($Z700,'oddspedia-matches'!$A:$AD,AF$2,0)</f>
        <v>#N/A</v>
      </c>
      <c r="AG700" t="e">
        <f>VLOOKUP($Z700,'oddspedia-matches'!$A:$AD,AG$2,0)</f>
        <v>#N/A</v>
      </c>
      <c r="AH700" t="e">
        <f>VLOOKUP($Z700,'oddspedia-matches'!$A:$AD,AH$2,0)</f>
        <v>#N/A</v>
      </c>
      <c r="AI700" t="e">
        <f>VLOOKUP($Z700,'oddspedia-matches'!$A:$AD,AI$2,0)</f>
        <v>#N/A</v>
      </c>
      <c r="AJ700" t="e">
        <f>VLOOKUP($Z700,'oddspedia-matches'!$A:$AD,AJ$2,0)</f>
        <v>#N/A</v>
      </c>
      <c r="AK700" t="e">
        <f>VLOOKUP($Z700,'oddspedia-matches'!$A:$AD,AK$2,0)</f>
        <v>#N/A</v>
      </c>
      <c r="AL700" t="e">
        <f>VLOOKUP($Z700,'oddspedia-matches'!$A:$AD,AL$2,0)</f>
        <v>#N/A</v>
      </c>
      <c r="AM700" t="e">
        <f>VLOOKUP($Z700,'oddspedia-matches'!$A:$AD,AM$2,0)</f>
        <v>#N/A</v>
      </c>
      <c r="AN700" t="e">
        <f>VLOOKUP($Z700,'oddspedia-matches'!$A:$AD,AN$2,0)</f>
        <v>#N/A</v>
      </c>
      <c r="AO700" t="e">
        <f>VLOOKUP($Z700,'oddspedia-matches'!$A:$AD,AO$2,0)</f>
        <v>#N/A</v>
      </c>
      <c r="AP700" t="e">
        <f>VLOOKUP($Z700,'oddspedia-matches'!$A:$AD,AP$2,0)</f>
        <v>#N/A</v>
      </c>
      <c r="AQ700" t="e">
        <f>VLOOKUP($Z700,'oddspedia-matches'!$A:$AD,AQ$2,0)</f>
        <v>#N/A</v>
      </c>
    </row>
    <row r="701" spans="2:43" x14ac:dyDescent="0.25">
      <c r="B701" t="s">
        <v>452</v>
      </c>
      <c r="C701" t="s">
        <v>4231</v>
      </c>
      <c r="D701" s="25">
        <v>0.875</v>
      </c>
      <c r="E701" t="s">
        <v>228</v>
      </c>
      <c r="F701" t="s">
        <v>102</v>
      </c>
      <c r="H701">
        <v>43.4</v>
      </c>
      <c r="I701">
        <v>29.9</v>
      </c>
      <c r="J701">
        <v>26.7</v>
      </c>
      <c r="K701">
        <v>73.3</v>
      </c>
      <c r="L701">
        <v>56.6</v>
      </c>
      <c r="M701">
        <v>70.099999999999994</v>
      </c>
      <c r="N701">
        <v>27.4</v>
      </c>
      <c r="O701">
        <v>49</v>
      </c>
      <c r="P701">
        <v>23.6</v>
      </c>
      <c r="Q701">
        <v>61.3</v>
      </c>
      <c r="R701">
        <v>69.8</v>
      </c>
      <c r="S701">
        <v>42.2</v>
      </c>
      <c r="T701">
        <v>57.8</v>
      </c>
      <c r="U701">
        <v>63.3</v>
      </c>
      <c r="V701">
        <v>48.6</v>
      </c>
      <c r="W701">
        <v>51.4</v>
      </c>
      <c r="X701" t="str">
        <f>VLOOKUP(E701,'Transform table'!A:B,2,0)</f>
        <v>Libertad Loja</v>
      </c>
      <c r="Y701" t="str">
        <f>VLOOKUP(F701,'Transform table'!A:B,2,0)</f>
        <v>Orense SC</v>
      </c>
      <c r="Z701" t="str">
        <f t="shared" si="11"/>
        <v>31/07/2026Libertad LojaOrense SC</v>
      </c>
      <c r="AA701" t="e">
        <f>VLOOKUP($Z701,'oddspedia-matches'!$A:$AD,AA$2,0)</f>
        <v>#N/A</v>
      </c>
      <c r="AB701" t="e">
        <f>VLOOKUP($Z701,'oddspedia-matches'!$A:$AD,AB$2,0)</f>
        <v>#N/A</v>
      </c>
      <c r="AC701" t="e">
        <f>VLOOKUP($Z701,'oddspedia-matches'!$A:$AD,AC$2,0)</f>
        <v>#N/A</v>
      </c>
      <c r="AD701" t="e">
        <f>VLOOKUP($Z701,'oddspedia-matches'!$A:$AD,AD$2,0)</f>
        <v>#N/A</v>
      </c>
      <c r="AE701" t="e">
        <f>VLOOKUP($Z701,'oddspedia-matches'!$A:$AD,AE$2,0)</f>
        <v>#N/A</v>
      </c>
      <c r="AF701" t="e">
        <f>VLOOKUP($Z701,'oddspedia-matches'!$A:$AD,AF$2,0)</f>
        <v>#N/A</v>
      </c>
      <c r="AG701" t="e">
        <f>VLOOKUP($Z701,'oddspedia-matches'!$A:$AD,AG$2,0)</f>
        <v>#N/A</v>
      </c>
      <c r="AH701" t="e">
        <f>VLOOKUP($Z701,'oddspedia-matches'!$A:$AD,AH$2,0)</f>
        <v>#N/A</v>
      </c>
      <c r="AI701" t="e">
        <f>VLOOKUP($Z701,'oddspedia-matches'!$A:$AD,AI$2,0)</f>
        <v>#N/A</v>
      </c>
      <c r="AJ701" t="e">
        <f>VLOOKUP($Z701,'oddspedia-matches'!$A:$AD,AJ$2,0)</f>
        <v>#N/A</v>
      </c>
      <c r="AK701" t="e">
        <f>VLOOKUP($Z701,'oddspedia-matches'!$A:$AD,AK$2,0)</f>
        <v>#N/A</v>
      </c>
      <c r="AL701" t="e">
        <f>VLOOKUP($Z701,'oddspedia-matches'!$A:$AD,AL$2,0)</f>
        <v>#N/A</v>
      </c>
      <c r="AM701" t="e">
        <f>VLOOKUP($Z701,'oddspedia-matches'!$A:$AD,AM$2,0)</f>
        <v>#N/A</v>
      </c>
      <c r="AN701" t="e">
        <f>VLOOKUP($Z701,'oddspedia-matches'!$A:$AD,AN$2,0)</f>
        <v>#N/A</v>
      </c>
      <c r="AO701" t="e">
        <f>VLOOKUP($Z701,'oddspedia-matches'!$A:$AD,AO$2,0)</f>
        <v>#N/A</v>
      </c>
      <c r="AP701" t="e">
        <f>VLOOKUP($Z701,'oddspedia-matches'!$A:$AD,AP$2,0)</f>
        <v>#N/A</v>
      </c>
      <c r="AQ701" t="e">
        <f>VLOOKUP($Z701,'oddspedia-matches'!$A:$AD,AQ$2,0)</f>
        <v>#N/A</v>
      </c>
    </row>
    <row r="702" spans="2:43" x14ac:dyDescent="0.25">
      <c r="B702" t="s">
        <v>466</v>
      </c>
      <c r="C702" t="s">
        <v>4231</v>
      </c>
      <c r="D702" s="25">
        <v>0.875</v>
      </c>
      <c r="E702" t="s">
        <v>4241</v>
      </c>
      <c r="F702" t="s">
        <v>1171</v>
      </c>
      <c r="H702">
        <v>39.6</v>
      </c>
      <c r="I702">
        <v>28.9</v>
      </c>
      <c r="J702">
        <v>31.5</v>
      </c>
      <c r="K702">
        <v>68.5</v>
      </c>
      <c r="L702">
        <v>60.4</v>
      </c>
      <c r="M702">
        <v>71.099999999999994</v>
      </c>
      <c r="N702">
        <v>30.4</v>
      </c>
      <c r="O702">
        <v>44.4</v>
      </c>
      <c r="P702">
        <v>25.2</v>
      </c>
      <c r="Q702">
        <v>68.2</v>
      </c>
      <c r="R702">
        <v>74.900000000000006</v>
      </c>
      <c r="S702">
        <v>48.7</v>
      </c>
      <c r="T702">
        <v>51.3</v>
      </c>
      <c r="U702">
        <v>56.8</v>
      </c>
      <c r="V702">
        <v>54.5</v>
      </c>
      <c r="W702">
        <v>45.5</v>
      </c>
      <c r="X702" t="e">
        <f>VLOOKUP(E702,'Transform table'!A:B,2,0)</f>
        <v>#N/A</v>
      </c>
      <c r="Y702" t="str">
        <f>VLOOKUP(F702,'Transform table'!A:B,2,0)</f>
        <v>Portland Timbers II</v>
      </c>
      <c r="Z702" t="e">
        <f t="shared" si="11"/>
        <v>#N/A</v>
      </c>
      <c r="AA702" t="e">
        <f>VLOOKUP($Z702,'oddspedia-matches'!$A:$AD,AA$2,0)</f>
        <v>#N/A</v>
      </c>
      <c r="AB702" t="e">
        <f>VLOOKUP($Z702,'oddspedia-matches'!$A:$AD,AB$2,0)</f>
        <v>#N/A</v>
      </c>
      <c r="AC702" t="e">
        <f>VLOOKUP($Z702,'oddspedia-matches'!$A:$AD,AC$2,0)</f>
        <v>#N/A</v>
      </c>
      <c r="AD702" t="e">
        <f>VLOOKUP($Z702,'oddspedia-matches'!$A:$AD,AD$2,0)</f>
        <v>#N/A</v>
      </c>
      <c r="AE702" t="e">
        <f>VLOOKUP($Z702,'oddspedia-matches'!$A:$AD,AE$2,0)</f>
        <v>#N/A</v>
      </c>
      <c r="AF702" t="e">
        <f>VLOOKUP($Z702,'oddspedia-matches'!$A:$AD,AF$2,0)</f>
        <v>#N/A</v>
      </c>
      <c r="AG702" t="e">
        <f>VLOOKUP($Z702,'oddspedia-matches'!$A:$AD,AG$2,0)</f>
        <v>#N/A</v>
      </c>
      <c r="AH702" t="e">
        <f>VLOOKUP($Z702,'oddspedia-matches'!$A:$AD,AH$2,0)</f>
        <v>#N/A</v>
      </c>
      <c r="AI702" t="e">
        <f>VLOOKUP($Z702,'oddspedia-matches'!$A:$AD,AI$2,0)</f>
        <v>#N/A</v>
      </c>
      <c r="AJ702" t="e">
        <f>VLOOKUP($Z702,'oddspedia-matches'!$A:$AD,AJ$2,0)</f>
        <v>#N/A</v>
      </c>
      <c r="AK702" t="e">
        <f>VLOOKUP($Z702,'oddspedia-matches'!$A:$AD,AK$2,0)</f>
        <v>#N/A</v>
      </c>
      <c r="AL702" t="e">
        <f>VLOOKUP($Z702,'oddspedia-matches'!$A:$AD,AL$2,0)</f>
        <v>#N/A</v>
      </c>
      <c r="AM702" t="e">
        <f>VLOOKUP($Z702,'oddspedia-matches'!$A:$AD,AM$2,0)</f>
        <v>#N/A</v>
      </c>
      <c r="AN702" t="e">
        <f>VLOOKUP($Z702,'oddspedia-matches'!$A:$AD,AN$2,0)</f>
        <v>#N/A</v>
      </c>
      <c r="AO702" t="e">
        <f>VLOOKUP($Z702,'oddspedia-matches'!$A:$AD,AO$2,0)</f>
        <v>#N/A</v>
      </c>
      <c r="AP702" t="e">
        <f>VLOOKUP($Z702,'oddspedia-matches'!$A:$AD,AP$2,0)</f>
        <v>#N/A</v>
      </c>
      <c r="AQ702" t="e">
        <f>VLOOKUP($Z702,'oddspedia-matches'!$A:$AD,AQ$2,0)</f>
        <v>#N/A</v>
      </c>
    </row>
    <row r="703" spans="2:43" x14ac:dyDescent="0.25">
      <c r="B703" t="s">
        <v>466</v>
      </c>
      <c r="C703" t="s">
        <v>4231</v>
      </c>
      <c r="D703" s="25">
        <v>0.875</v>
      </c>
      <c r="E703" t="s">
        <v>4242</v>
      </c>
      <c r="F703" t="s">
        <v>1206</v>
      </c>
      <c r="H703">
        <v>19.5</v>
      </c>
      <c r="I703">
        <v>25.5</v>
      </c>
      <c r="J703">
        <v>55</v>
      </c>
      <c r="K703">
        <v>45</v>
      </c>
      <c r="L703">
        <v>80.5</v>
      </c>
      <c r="M703">
        <v>74.5</v>
      </c>
      <c r="N703">
        <v>13.3</v>
      </c>
      <c r="O703">
        <v>37.9</v>
      </c>
      <c r="P703">
        <v>48.8</v>
      </c>
      <c r="Q703">
        <v>74.3</v>
      </c>
      <c r="R703">
        <v>84.9</v>
      </c>
      <c r="S703">
        <v>63.7</v>
      </c>
      <c r="T703">
        <v>36.299999999999997</v>
      </c>
      <c r="U703">
        <v>43.2</v>
      </c>
      <c r="V703">
        <v>62.3</v>
      </c>
      <c r="W703">
        <v>37.700000000000003</v>
      </c>
      <c r="X703" t="e">
        <f>VLOOKUP(E703,'Transform table'!A:B,2,0)</f>
        <v>#N/A</v>
      </c>
      <c r="Y703" t="str">
        <f>VLOOKUP(F703,'Transform table'!A:B,2,0)</f>
        <v>Houston Dynamo II</v>
      </c>
      <c r="Z703" t="e">
        <f t="shared" si="11"/>
        <v>#N/A</v>
      </c>
      <c r="AA703" t="e">
        <f>VLOOKUP($Z703,'oddspedia-matches'!$A:$AD,AA$2,0)</f>
        <v>#N/A</v>
      </c>
      <c r="AB703" t="e">
        <f>VLOOKUP($Z703,'oddspedia-matches'!$A:$AD,AB$2,0)</f>
        <v>#N/A</v>
      </c>
      <c r="AC703" t="e">
        <f>VLOOKUP($Z703,'oddspedia-matches'!$A:$AD,AC$2,0)</f>
        <v>#N/A</v>
      </c>
      <c r="AD703" t="e">
        <f>VLOOKUP($Z703,'oddspedia-matches'!$A:$AD,AD$2,0)</f>
        <v>#N/A</v>
      </c>
      <c r="AE703" t="e">
        <f>VLOOKUP($Z703,'oddspedia-matches'!$A:$AD,AE$2,0)</f>
        <v>#N/A</v>
      </c>
      <c r="AF703" t="e">
        <f>VLOOKUP($Z703,'oddspedia-matches'!$A:$AD,AF$2,0)</f>
        <v>#N/A</v>
      </c>
      <c r="AG703" t="e">
        <f>VLOOKUP($Z703,'oddspedia-matches'!$A:$AD,AG$2,0)</f>
        <v>#N/A</v>
      </c>
      <c r="AH703" t="e">
        <f>VLOOKUP($Z703,'oddspedia-matches'!$A:$AD,AH$2,0)</f>
        <v>#N/A</v>
      </c>
      <c r="AI703" t="e">
        <f>VLOOKUP($Z703,'oddspedia-matches'!$A:$AD,AI$2,0)</f>
        <v>#N/A</v>
      </c>
      <c r="AJ703" t="e">
        <f>VLOOKUP($Z703,'oddspedia-matches'!$A:$AD,AJ$2,0)</f>
        <v>#N/A</v>
      </c>
      <c r="AK703" t="e">
        <f>VLOOKUP($Z703,'oddspedia-matches'!$A:$AD,AK$2,0)</f>
        <v>#N/A</v>
      </c>
      <c r="AL703" t="e">
        <f>VLOOKUP($Z703,'oddspedia-matches'!$A:$AD,AL$2,0)</f>
        <v>#N/A</v>
      </c>
      <c r="AM703" t="e">
        <f>VLOOKUP($Z703,'oddspedia-matches'!$A:$AD,AM$2,0)</f>
        <v>#N/A</v>
      </c>
      <c r="AN703" t="e">
        <f>VLOOKUP($Z703,'oddspedia-matches'!$A:$AD,AN$2,0)</f>
        <v>#N/A</v>
      </c>
      <c r="AO703" t="e">
        <f>VLOOKUP($Z703,'oddspedia-matches'!$A:$AD,AO$2,0)</f>
        <v>#N/A</v>
      </c>
      <c r="AP703" t="e">
        <f>VLOOKUP($Z703,'oddspedia-matches'!$A:$AD,AP$2,0)</f>
        <v>#N/A</v>
      </c>
      <c r="AQ703" t="e">
        <f>VLOOKUP($Z703,'oddspedia-matches'!$A:$AD,AQ$2,0)</f>
        <v>#N/A</v>
      </c>
    </row>
    <row r="704" spans="2:43" x14ac:dyDescent="0.25">
      <c r="B704" t="s">
        <v>488</v>
      </c>
      <c r="C704" t="s">
        <v>4231</v>
      </c>
      <c r="D704" s="25">
        <v>0.89583333333333337</v>
      </c>
      <c r="E704" t="s">
        <v>1193</v>
      </c>
      <c r="F704" t="s">
        <v>203</v>
      </c>
      <c r="H704">
        <v>53.5</v>
      </c>
      <c r="I704">
        <v>27.5</v>
      </c>
      <c r="J704">
        <v>19</v>
      </c>
      <c r="K704">
        <v>81</v>
      </c>
      <c r="L704">
        <v>46.5</v>
      </c>
      <c r="M704">
        <v>72.5</v>
      </c>
      <c r="N704">
        <v>40.4</v>
      </c>
      <c r="O704">
        <v>45.3</v>
      </c>
      <c r="P704">
        <v>14.3</v>
      </c>
      <c r="Q704">
        <v>64</v>
      </c>
      <c r="R704">
        <v>70.900000000000006</v>
      </c>
      <c r="S704">
        <v>43.8</v>
      </c>
      <c r="T704">
        <v>56.2</v>
      </c>
      <c r="U704">
        <v>63</v>
      </c>
      <c r="V704">
        <v>46.5</v>
      </c>
      <c r="W704">
        <v>53.5</v>
      </c>
      <c r="X704" t="str">
        <f>VLOOKUP(E704,'Transform table'!A:B,2,0)</f>
        <v>San Marcos De Arica</v>
      </c>
      <c r="Y704" t="str">
        <f>VLOOKUP(F704,'Transform table'!A:B,2,0)</f>
        <v>Deportes Iquique</v>
      </c>
      <c r="Z704" t="str">
        <f t="shared" si="11"/>
        <v>31/07/2026San Marcos De AricaDeportes Iquique</v>
      </c>
      <c r="AA704" t="e">
        <f>VLOOKUP($Z704,'oddspedia-matches'!$A:$AD,AA$2,0)</f>
        <v>#N/A</v>
      </c>
      <c r="AB704" t="e">
        <f>VLOOKUP($Z704,'oddspedia-matches'!$A:$AD,AB$2,0)</f>
        <v>#N/A</v>
      </c>
      <c r="AC704" t="e">
        <f>VLOOKUP($Z704,'oddspedia-matches'!$A:$AD,AC$2,0)</f>
        <v>#N/A</v>
      </c>
      <c r="AD704" t="e">
        <f>VLOOKUP($Z704,'oddspedia-matches'!$A:$AD,AD$2,0)</f>
        <v>#N/A</v>
      </c>
      <c r="AE704" t="e">
        <f>VLOOKUP($Z704,'oddspedia-matches'!$A:$AD,AE$2,0)</f>
        <v>#N/A</v>
      </c>
      <c r="AF704" t="e">
        <f>VLOOKUP($Z704,'oddspedia-matches'!$A:$AD,AF$2,0)</f>
        <v>#N/A</v>
      </c>
      <c r="AG704" t="e">
        <f>VLOOKUP($Z704,'oddspedia-matches'!$A:$AD,AG$2,0)</f>
        <v>#N/A</v>
      </c>
      <c r="AH704" t="e">
        <f>VLOOKUP($Z704,'oddspedia-matches'!$A:$AD,AH$2,0)</f>
        <v>#N/A</v>
      </c>
      <c r="AI704" t="e">
        <f>VLOOKUP($Z704,'oddspedia-matches'!$A:$AD,AI$2,0)</f>
        <v>#N/A</v>
      </c>
      <c r="AJ704" t="e">
        <f>VLOOKUP($Z704,'oddspedia-matches'!$A:$AD,AJ$2,0)</f>
        <v>#N/A</v>
      </c>
      <c r="AK704" t="e">
        <f>VLOOKUP($Z704,'oddspedia-matches'!$A:$AD,AK$2,0)</f>
        <v>#N/A</v>
      </c>
      <c r="AL704" t="e">
        <f>VLOOKUP($Z704,'oddspedia-matches'!$A:$AD,AL$2,0)</f>
        <v>#N/A</v>
      </c>
      <c r="AM704" t="e">
        <f>VLOOKUP($Z704,'oddspedia-matches'!$A:$AD,AM$2,0)</f>
        <v>#N/A</v>
      </c>
      <c r="AN704" t="e">
        <f>VLOOKUP($Z704,'oddspedia-matches'!$A:$AD,AN$2,0)</f>
        <v>#N/A</v>
      </c>
      <c r="AO704" t="e">
        <f>VLOOKUP($Z704,'oddspedia-matches'!$A:$AD,AO$2,0)</f>
        <v>#N/A</v>
      </c>
      <c r="AP704" t="e">
        <f>VLOOKUP($Z704,'oddspedia-matches'!$A:$AD,AP$2,0)</f>
        <v>#N/A</v>
      </c>
      <c r="AQ704" t="e">
        <f>VLOOKUP($Z704,'oddspedia-matches'!$A:$AD,AQ$2,0)</f>
        <v>#N/A</v>
      </c>
    </row>
    <row r="705" spans="2:43" x14ac:dyDescent="0.25">
      <c r="B705" t="s">
        <v>487</v>
      </c>
      <c r="C705" t="s">
        <v>4231</v>
      </c>
      <c r="D705" s="25">
        <v>0.91666666666666663</v>
      </c>
      <c r="E705" t="s">
        <v>241</v>
      </c>
      <c r="F705" t="s">
        <v>194</v>
      </c>
      <c r="H705">
        <v>54.2</v>
      </c>
      <c r="I705">
        <v>27.2</v>
      </c>
      <c r="J705">
        <v>18.600000000000001</v>
      </c>
      <c r="K705">
        <v>81.400000000000006</v>
      </c>
      <c r="L705">
        <v>45.8</v>
      </c>
      <c r="M705">
        <v>72.8</v>
      </c>
      <c r="N705">
        <v>38.299999999999997</v>
      </c>
      <c r="O705">
        <v>44.5</v>
      </c>
      <c r="P705">
        <v>17.2</v>
      </c>
      <c r="Q705">
        <v>66.3</v>
      </c>
      <c r="R705">
        <v>71.599999999999994</v>
      </c>
      <c r="S705">
        <v>44.6</v>
      </c>
      <c r="T705">
        <v>55.4</v>
      </c>
      <c r="U705">
        <v>62.4</v>
      </c>
      <c r="V705">
        <v>46.9</v>
      </c>
      <c r="W705">
        <v>53.1</v>
      </c>
      <c r="X705" t="str">
        <f>VLOOKUP(E705,'Transform table'!A:B,2,0)</f>
        <v>Fortaleza EC</v>
      </c>
      <c r="Y705" t="str">
        <f>VLOOKUP(F705,'Transform table'!A:B,2,0)</f>
        <v>Deportivo Pereira</v>
      </c>
      <c r="Z705" t="str">
        <f t="shared" si="11"/>
        <v>31/07/2026Fortaleza ECDeportivo Pereira</v>
      </c>
      <c r="AA705" t="e">
        <f>VLOOKUP($Z705,'oddspedia-matches'!$A:$AD,AA$2,0)</f>
        <v>#N/A</v>
      </c>
      <c r="AB705" t="e">
        <f>VLOOKUP($Z705,'oddspedia-matches'!$A:$AD,AB$2,0)</f>
        <v>#N/A</v>
      </c>
      <c r="AC705" t="e">
        <f>VLOOKUP($Z705,'oddspedia-matches'!$A:$AD,AC$2,0)</f>
        <v>#N/A</v>
      </c>
      <c r="AD705" t="e">
        <f>VLOOKUP($Z705,'oddspedia-matches'!$A:$AD,AD$2,0)</f>
        <v>#N/A</v>
      </c>
      <c r="AE705" t="e">
        <f>VLOOKUP($Z705,'oddspedia-matches'!$A:$AD,AE$2,0)</f>
        <v>#N/A</v>
      </c>
      <c r="AF705" t="e">
        <f>VLOOKUP($Z705,'oddspedia-matches'!$A:$AD,AF$2,0)</f>
        <v>#N/A</v>
      </c>
      <c r="AG705" t="e">
        <f>VLOOKUP($Z705,'oddspedia-matches'!$A:$AD,AG$2,0)</f>
        <v>#N/A</v>
      </c>
      <c r="AH705" t="e">
        <f>VLOOKUP($Z705,'oddspedia-matches'!$A:$AD,AH$2,0)</f>
        <v>#N/A</v>
      </c>
      <c r="AI705" t="e">
        <f>VLOOKUP($Z705,'oddspedia-matches'!$A:$AD,AI$2,0)</f>
        <v>#N/A</v>
      </c>
      <c r="AJ705" t="e">
        <f>VLOOKUP($Z705,'oddspedia-matches'!$A:$AD,AJ$2,0)</f>
        <v>#N/A</v>
      </c>
      <c r="AK705" t="e">
        <f>VLOOKUP($Z705,'oddspedia-matches'!$A:$AD,AK$2,0)</f>
        <v>#N/A</v>
      </c>
      <c r="AL705" t="e">
        <f>VLOOKUP($Z705,'oddspedia-matches'!$A:$AD,AL$2,0)</f>
        <v>#N/A</v>
      </c>
      <c r="AM705" t="e">
        <f>VLOOKUP($Z705,'oddspedia-matches'!$A:$AD,AM$2,0)</f>
        <v>#N/A</v>
      </c>
      <c r="AN705" t="e">
        <f>VLOOKUP($Z705,'oddspedia-matches'!$A:$AD,AN$2,0)</f>
        <v>#N/A</v>
      </c>
      <c r="AO705" t="e">
        <f>VLOOKUP($Z705,'oddspedia-matches'!$A:$AD,AO$2,0)</f>
        <v>#N/A</v>
      </c>
      <c r="AP705" t="e">
        <f>VLOOKUP($Z705,'oddspedia-matches'!$A:$AD,AP$2,0)</f>
        <v>#N/A</v>
      </c>
      <c r="AQ705" t="e">
        <f>VLOOKUP($Z705,'oddspedia-matches'!$A:$AD,AQ$2,0)</f>
        <v>#N/A</v>
      </c>
    </row>
    <row r="706" spans="2:43" x14ac:dyDescent="0.25">
      <c r="B706" t="s">
        <v>489</v>
      </c>
      <c r="C706" t="s">
        <v>4231</v>
      </c>
      <c r="D706" s="25">
        <v>0.9375</v>
      </c>
      <c r="E706" t="s">
        <v>207</v>
      </c>
      <c r="F706" t="s">
        <v>773</v>
      </c>
      <c r="H706">
        <v>36.9</v>
      </c>
      <c r="I706">
        <v>30.2</v>
      </c>
      <c r="J706">
        <v>32.799999999999997</v>
      </c>
      <c r="K706">
        <v>67.2</v>
      </c>
      <c r="L706">
        <v>63.1</v>
      </c>
      <c r="M706">
        <v>69.8</v>
      </c>
      <c r="N706">
        <v>18.399999999999999</v>
      </c>
      <c r="O706">
        <v>48.7</v>
      </c>
      <c r="P706">
        <v>32.799999999999997</v>
      </c>
      <c r="Q706">
        <v>61.2</v>
      </c>
      <c r="R706">
        <v>71.2</v>
      </c>
      <c r="S706">
        <v>43.9</v>
      </c>
      <c r="T706">
        <v>56.1</v>
      </c>
      <c r="U706">
        <v>61.4</v>
      </c>
      <c r="V706">
        <v>50.9</v>
      </c>
      <c r="W706">
        <v>49.1</v>
      </c>
      <c r="X706" t="str">
        <f>VLOOKUP(E706,'Transform table'!A:B,2,0)</f>
        <v>Arabe Unido</v>
      </c>
      <c r="Y706" t="str">
        <f>VLOOKUP(F706,'Transform table'!A:B,2,0)</f>
        <v>Alianza</v>
      </c>
      <c r="Z706" t="str">
        <f t="shared" si="11"/>
        <v>31/07/2026Arabe UnidoAlianza</v>
      </c>
      <c r="AA706" t="e">
        <f>VLOOKUP($Z706,'oddspedia-matches'!$A:$AD,AA$2,0)</f>
        <v>#N/A</v>
      </c>
      <c r="AB706" t="e">
        <f>VLOOKUP($Z706,'oddspedia-matches'!$A:$AD,AB$2,0)</f>
        <v>#N/A</v>
      </c>
      <c r="AC706" t="e">
        <f>VLOOKUP($Z706,'oddspedia-matches'!$A:$AD,AC$2,0)</f>
        <v>#N/A</v>
      </c>
      <c r="AD706" t="e">
        <f>VLOOKUP($Z706,'oddspedia-matches'!$A:$AD,AD$2,0)</f>
        <v>#N/A</v>
      </c>
      <c r="AE706" t="e">
        <f>VLOOKUP($Z706,'oddspedia-matches'!$A:$AD,AE$2,0)</f>
        <v>#N/A</v>
      </c>
      <c r="AF706" t="e">
        <f>VLOOKUP($Z706,'oddspedia-matches'!$A:$AD,AF$2,0)</f>
        <v>#N/A</v>
      </c>
      <c r="AG706" t="e">
        <f>VLOOKUP($Z706,'oddspedia-matches'!$A:$AD,AG$2,0)</f>
        <v>#N/A</v>
      </c>
      <c r="AH706" t="e">
        <f>VLOOKUP($Z706,'oddspedia-matches'!$A:$AD,AH$2,0)</f>
        <v>#N/A</v>
      </c>
      <c r="AI706" t="e">
        <f>VLOOKUP($Z706,'oddspedia-matches'!$A:$AD,AI$2,0)</f>
        <v>#N/A</v>
      </c>
      <c r="AJ706" t="e">
        <f>VLOOKUP($Z706,'oddspedia-matches'!$A:$AD,AJ$2,0)</f>
        <v>#N/A</v>
      </c>
      <c r="AK706" t="e">
        <f>VLOOKUP($Z706,'oddspedia-matches'!$A:$AD,AK$2,0)</f>
        <v>#N/A</v>
      </c>
      <c r="AL706" t="e">
        <f>VLOOKUP($Z706,'oddspedia-matches'!$A:$AD,AL$2,0)</f>
        <v>#N/A</v>
      </c>
      <c r="AM706" t="e">
        <f>VLOOKUP($Z706,'oddspedia-matches'!$A:$AD,AM$2,0)</f>
        <v>#N/A</v>
      </c>
      <c r="AN706" t="e">
        <f>VLOOKUP($Z706,'oddspedia-matches'!$A:$AD,AN$2,0)</f>
        <v>#N/A</v>
      </c>
      <c r="AO706" t="e">
        <f>VLOOKUP($Z706,'oddspedia-matches'!$A:$AD,AO$2,0)</f>
        <v>#N/A</v>
      </c>
      <c r="AP706" t="e">
        <f>VLOOKUP($Z706,'oddspedia-matches'!$A:$AD,AP$2,0)</f>
        <v>#N/A</v>
      </c>
      <c r="AQ706" t="e">
        <f>VLOOKUP($Z706,'oddspedia-matches'!$A:$AD,AQ$2,0)</f>
        <v>#N/A</v>
      </c>
    </row>
    <row r="707" spans="2:43" x14ac:dyDescent="0.25">
      <c r="B707" t="s">
        <v>484</v>
      </c>
      <c r="C707" t="s">
        <v>4231</v>
      </c>
      <c r="D707" s="25">
        <v>0.95833333333333337</v>
      </c>
      <c r="E707" t="s">
        <v>1118</v>
      </c>
      <c r="F707" t="s">
        <v>182</v>
      </c>
      <c r="H707">
        <v>38.799999999999997</v>
      </c>
      <c r="I707">
        <v>25.9</v>
      </c>
      <c r="J707">
        <v>35.299999999999997</v>
      </c>
      <c r="K707">
        <v>64.7</v>
      </c>
      <c r="L707">
        <v>61.2</v>
      </c>
      <c r="M707">
        <v>74.099999999999994</v>
      </c>
      <c r="N707">
        <v>34.9</v>
      </c>
      <c r="O707">
        <v>45.7</v>
      </c>
      <c r="P707">
        <v>19.399999999999999</v>
      </c>
      <c r="Q707">
        <v>65.2</v>
      </c>
      <c r="R707">
        <v>87</v>
      </c>
      <c r="S707">
        <v>67.400000000000006</v>
      </c>
      <c r="T707">
        <v>32.6</v>
      </c>
      <c r="U707">
        <v>38.1</v>
      </c>
      <c r="V707">
        <v>69.099999999999994</v>
      </c>
      <c r="W707">
        <v>30.9</v>
      </c>
      <c r="X707" t="str">
        <f>VLOOKUP(E707,'Transform table'!A:B,2,0)</f>
        <v>Pacific FC Langford</v>
      </c>
      <c r="Y707" t="str">
        <f>VLOOKUP(F707,'Transform table'!A:B,2,0)</f>
        <v>Supra du Quebec</v>
      </c>
      <c r="Z707" t="str">
        <f t="shared" si="11"/>
        <v>31/07/2026Pacific FC LangfordSupra du Quebec</v>
      </c>
      <c r="AA707" t="e">
        <f>VLOOKUP($Z707,'oddspedia-matches'!$A:$AD,AA$2,0)</f>
        <v>#N/A</v>
      </c>
      <c r="AB707" t="e">
        <f>VLOOKUP($Z707,'oddspedia-matches'!$A:$AD,AB$2,0)</f>
        <v>#N/A</v>
      </c>
      <c r="AC707" t="e">
        <f>VLOOKUP($Z707,'oddspedia-matches'!$A:$AD,AC$2,0)</f>
        <v>#N/A</v>
      </c>
      <c r="AD707" t="e">
        <f>VLOOKUP($Z707,'oddspedia-matches'!$A:$AD,AD$2,0)</f>
        <v>#N/A</v>
      </c>
      <c r="AE707" t="e">
        <f>VLOOKUP($Z707,'oddspedia-matches'!$A:$AD,AE$2,0)</f>
        <v>#N/A</v>
      </c>
      <c r="AF707" t="e">
        <f>VLOOKUP($Z707,'oddspedia-matches'!$A:$AD,AF$2,0)</f>
        <v>#N/A</v>
      </c>
      <c r="AG707" t="e">
        <f>VLOOKUP($Z707,'oddspedia-matches'!$A:$AD,AG$2,0)</f>
        <v>#N/A</v>
      </c>
      <c r="AH707" t="e">
        <f>VLOOKUP($Z707,'oddspedia-matches'!$A:$AD,AH$2,0)</f>
        <v>#N/A</v>
      </c>
      <c r="AI707" t="e">
        <f>VLOOKUP($Z707,'oddspedia-matches'!$A:$AD,AI$2,0)</f>
        <v>#N/A</v>
      </c>
      <c r="AJ707" t="e">
        <f>VLOOKUP($Z707,'oddspedia-matches'!$A:$AD,AJ$2,0)</f>
        <v>#N/A</v>
      </c>
      <c r="AK707" t="e">
        <f>VLOOKUP($Z707,'oddspedia-matches'!$A:$AD,AK$2,0)</f>
        <v>#N/A</v>
      </c>
      <c r="AL707" t="e">
        <f>VLOOKUP($Z707,'oddspedia-matches'!$A:$AD,AL$2,0)</f>
        <v>#N/A</v>
      </c>
      <c r="AM707" t="e">
        <f>VLOOKUP($Z707,'oddspedia-matches'!$A:$AD,AM$2,0)</f>
        <v>#N/A</v>
      </c>
      <c r="AN707" t="e">
        <f>VLOOKUP($Z707,'oddspedia-matches'!$A:$AD,AN$2,0)</f>
        <v>#N/A</v>
      </c>
      <c r="AO707" t="e">
        <f>VLOOKUP($Z707,'oddspedia-matches'!$A:$AD,AO$2,0)</f>
        <v>#N/A</v>
      </c>
      <c r="AP707" t="e">
        <f>VLOOKUP($Z707,'oddspedia-matches'!$A:$AD,AP$2,0)</f>
        <v>#N/A</v>
      </c>
      <c r="AQ707" t="e">
        <f>VLOOKUP($Z707,'oddspedia-matches'!$A:$AD,AQ$2,0)</f>
        <v>#N/A</v>
      </c>
    </row>
    <row r="708" spans="2:43" x14ac:dyDescent="0.25">
      <c r="B708" t="s">
        <v>466</v>
      </c>
      <c r="C708" t="s">
        <v>4231</v>
      </c>
      <c r="D708" s="25">
        <v>0.95833333333333337</v>
      </c>
      <c r="E708" t="s">
        <v>769</v>
      </c>
      <c r="F708" t="s">
        <v>785</v>
      </c>
      <c r="H708">
        <v>45.8</v>
      </c>
      <c r="I708">
        <v>26.3</v>
      </c>
      <c r="J708">
        <v>27.9</v>
      </c>
      <c r="K708">
        <v>72.099999999999994</v>
      </c>
      <c r="L708">
        <v>54.2</v>
      </c>
      <c r="M708">
        <v>73.7</v>
      </c>
      <c r="N708">
        <v>35.700000000000003</v>
      </c>
      <c r="O708">
        <v>42.3</v>
      </c>
      <c r="P708">
        <v>22.1</v>
      </c>
      <c r="Q708">
        <v>70.8</v>
      </c>
      <c r="R708">
        <v>82.7</v>
      </c>
      <c r="S708">
        <v>60</v>
      </c>
      <c r="T708">
        <v>40</v>
      </c>
      <c r="U708">
        <v>45.9</v>
      </c>
      <c r="V708">
        <v>62.5</v>
      </c>
      <c r="W708">
        <v>37.5</v>
      </c>
      <c r="X708" t="str">
        <f>VLOOKUP(E708,'Transform table'!A:B,2,0)</f>
        <v>L.A Galaxy II</v>
      </c>
      <c r="Y708" t="str">
        <f>VLOOKUP(F708,'Transform table'!A:B,2,0)</f>
        <v>North Texas SC</v>
      </c>
      <c r="Z708" t="str">
        <f t="shared" si="11"/>
        <v>31/07/2026L.A Galaxy IINorth Texas SC</v>
      </c>
      <c r="AA708" t="e">
        <f>VLOOKUP($Z708,'oddspedia-matches'!$A:$AD,AA$2,0)</f>
        <v>#N/A</v>
      </c>
      <c r="AB708" t="e">
        <f>VLOOKUP($Z708,'oddspedia-matches'!$A:$AD,AB$2,0)</f>
        <v>#N/A</v>
      </c>
      <c r="AC708" t="e">
        <f>VLOOKUP($Z708,'oddspedia-matches'!$A:$AD,AC$2,0)</f>
        <v>#N/A</v>
      </c>
      <c r="AD708" t="e">
        <f>VLOOKUP($Z708,'oddspedia-matches'!$A:$AD,AD$2,0)</f>
        <v>#N/A</v>
      </c>
      <c r="AE708" t="e">
        <f>VLOOKUP($Z708,'oddspedia-matches'!$A:$AD,AE$2,0)</f>
        <v>#N/A</v>
      </c>
      <c r="AF708" t="e">
        <f>VLOOKUP($Z708,'oddspedia-matches'!$A:$AD,AF$2,0)</f>
        <v>#N/A</v>
      </c>
      <c r="AG708" t="e">
        <f>VLOOKUP($Z708,'oddspedia-matches'!$A:$AD,AG$2,0)</f>
        <v>#N/A</v>
      </c>
      <c r="AH708" t="e">
        <f>VLOOKUP($Z708,'oddspedia-matches'!$A:$AD,AH$2,0)</f>
        <v>#N/A</v>
      </c>
      <c r="AI708" t="e">
        <f>VLOOKUP($Z708,'oddspedia-matches'!$A:$AD,AI$2,0)</f>
        <v>#N/A</v>
      </c>
      <c r="AJ708" t="e">
        <f>VLOOKUP($Z708,'oddspedia-matches'!$A:$AD,AJ$2,0)</f>
        <v>#N/A</v>
      </c>
      <c r="AK708" t="e">
        <f>VLOOKUP($Z708,'oddspedia-matches'!$A:$AD,AK$2,0)</f>
        <v>#N/A</v>
      </c>
      <c r="AL708" t="e">
        <f>VLOOKUP($Z708,'oddspedia-matches'!$A:$AD,AL$2,0)</f>
        <v>#N/A</v>
      </c>
      <c r="AM708" t="e">
        <f>VLOOKUP($Z708,'oddspedia-matches'!$A:$AD,AM$2,0)</f>
        <v>#N/A</v>
      </c>
      <c r="AN708" t="e">
        <f>VLOOKUP($Z708,'oddspedia-matches'!$A:$AD,AN$2,0)</f>
        <v>#N/A</v>
      </c>
      <c r="AO708" t="e">
        <f>VLOOKUP($Z708,'oddspedia-matches'!$A:$AD,AO$2,0)</f>
        <v>#N/A</v>
      </c>
      <c r="AP708" t="e">
        <f>VLOOKUP($Z708,'oddspedia-matches'!$A:$AD,AP$2,0)</f>
        <v>#N/A</v>
      </c>
      <c r="AQ708" t="e">
        <f>VLOOKUP($Z708,'oddspedia-matches'!$A:$AD,AQ$2,0)</f>
        <v>#N/A</v>
      </c>
    </row>
    <row r="709" spans="2:43" x14ac:dyDescent="0.25">
      <c r="B709" t="s">
        <v>466</v>
      </c>
      <c r="C709" t="s">
        <v>4231</v>
      </c>
      <c r="D709" s="25">
        <v>0.95833333333333337</v>
      </c>
      <c r="E709" t="s">
        <v>786</v>
      </c>
      <c r="F709" t="s">
        <v>1230</v>
      </c>
      <c r="H709">
        <v>55.4</v>
      </c>
      <c r="I709">
        <v>24.7</v>
      </c>
      <c r="J709">
        <v>20</v>
      </c>
      <c r="K709">
        <v>80</v>
      </c>
      <c r="L709">
        <v>44.6</v>
      </c>
      <c r="M709">
        <v>75.3</v>
      </c>
      <c r="N709">
        <v>39.4</v>
      </c>
      <c r="O709">
        <v>38</v>
      </c>
      <c r="P709">
        <v>22.6</v>
      </c>
      <c r="Q709">
        <v>77.2</v>
      </c>
      <c r="R709">
        <v>82.9</v>
      </c>
      <c r="S709">
        <v>60.5</v>
      </c>
      <c r="T709">
        <v>39.5</v>
      </c>
      <c r="U709">
        <v>46.5</v>
      </c>
      <c r="V709">
        <v>59.8</v>
      </c>
      <c r="W709">
        <v>40.200000000000003</v>
      </c>
      <c r="X709" t="str">
        <f>VLOOKUP(E709,'Transform table'!A:B,2,0)</f>
        <v>Los Angeles FC II</v>
      </c>
      <c r="Y709" t="str">
        <f>VLOOKUP(F709,'Transform table'!A:B,2,0)</f>
        <v>Colorado Rapids II</v>
      </c>
      <c r="Z709" t="str">
        <f t="shared" si="11"/>
        <v>31/07/2026Los Angeles FC IIColorado Rapids II</v>
      </c>
      <c r="AA709" t="e">
        <f>VLOOKUP($Z709,'oddspedia-matches'!$A:$AD,AA$2,0)</f>
        <v>#N/A</v>
      </c>
      <c r="AB709" t="e">
        <f>VLOOKUP($Z709,'oddspedia-matches'!$A:$AD,AB$2,0)</f>
        <v>#N/A</v>
      </c>
      <c r="AC709" t="e">
        <f>VLOOKUP($Z709,'oddspedia-matches'!$A:$AD,AC$2,0)</f>
        <v>#N/A</v>
      </c>
      <c r="AD709" t="e">
        <f>VLOOKUP($Z709,'oddspedia-matches'!$A:$AD,AD$2,0)</f>
        <v>#N/A</v>
      </c>
      <c r="AE709" t="e">
        <f>VLOOKUP($Z709,'oddspedia-matches'!$A:$AD,AE$2,0)</f>
        <v>#N/A</v>
      </c>
      <c r="AF709" t="e">
        <f>VLOOKUP($Z709,'oddspedia-matches'!$A:$AD,AF$2,0)</f>
        <v>#N/A</v>
      </c>
      <c r="AG709" t="e">
        <f>VLOOKUP($Z709,'oddspedia-matches'!$A:$AD,AG$2,0)</f>
        <v>#N/A</v>
      </c>
      <c r="AH709" t="e">
        <f>VLOOKUP($Z709,'oddspedia-matches'!$A:$AD,AH$2,0)</f>
        <v>#N/A</v>
      </c>
      <c r="AI709" t="e">
        <f>VLOOKUP($Z709,'oddspedia-matches'!$A:$AD,AI$2,0)</f>
        <v>#N/A</v>
      </c>
      <c r="AJ709" t="e">
        <f>VLOOKUP($Z709,'oddspedia-matches'!$A:$AD,AJ$2,0)</f>
        <v>#N/A</v>
      </c>
      <c r="AK709" t="e">
        <f>VLOOKUP($Z709,'oddspedia-matches'!$A:$AD,AK$2,0)</f>
        <v>#N/A</v>
      </c>
      <c r="AL709" t="e">
        <f>VLOOKUP($Z709,'oddspedia-matches'!$A:$AD,AL$2,0)</f>
        <v>#N/A</v>
      </c>
      <c r="AM709" t="e">
        <f>VLOOKUP($Z709,'oddspedia-matches'!$A:$AD,AM$2,0)</f>
        <v>#N/A</v>
      </c>
      <c r="AN709" t="e">
        <f>VLOOKUP($Z709,'oddspedia-matches'!$A:$AD,AN$2,0)</f>
        <v>#N/A</v>
      </c>
      <c r="AO709" t="e">
        <f>VLOOKUP($Z709,'oddspedia-matches'!$A:$AD,AO$2,0)</f>
        <v>#N/A</v>
      </c>
      <c r="AP709" t="e">
        <f>VLOOKUP($Z709,'oddspedia-matches'!$A:$AD,AP$2,0)</f>
        <v>#N/A</v>
      </c>
      <c r="AQ709" t="e">
        <f>VLOOKUP($Z709,'oddspedia-matches'!$A:$AD,AQ$2,0)</f>
        <v>#N/A</v>
      </c>
    </row>
    <row r="710" spans="2:43" x14ac:dyDescent="0.25">
      <c r="B710" t="s">
        <v>463</v>
      </c>
      <c r="C710" t="s">
        <v>4817</v>
      </c>
      <c r="D710" s="25">
        <v>4.1666666666666664E-2</v>
      </c>
      <c r="E710" t="s">
        <v>2795</v>
      </c>
      <c r="F710" t="s">
        <v>515</v>
      </c>
      <c r="H710">
        <v>49.5</v>
      </c>
      <c r="I710">
        <v>25.6</v>
      </c>
      <c r="J710">
        <v>24.8</v>
      </c>
      <c r="K710">
        <v>75.2</v>
      </c>
      <c r="L710">
        <v>50.5</v>
      </c>
      <c r="M710">
        <v>74.400000000000006</v>
      </c>
      <c r="N710">
        <v>43.7</v>
      </c>
      <c r="O710">
        <v>36.799999999999997</v>
      </c>
      <c r="P710">
        <v>19.5</v>
      </c>
      <c r="Q710">
        <v>77.8</v>
      </c>
      <c r="R710">
        <v>83.4</v>
      </c>
      <c r="S710">
        <v>61.2</v>
      </c>
      <c r="T710">
        <v>38.799999999999997</v>
      </c>
      <c r="U710">
        <v>45</v>
      </c>
      <c r="V710">
        <v>62.5</v>
      </c>
      <c r="W710">
        <v>37.5</v>
      </c>
      <c r="X710" t="e">
        <f>VLOOKUP(E710,'Transform table'!A:B,2,0)</f>
        <v>#N/A</v>
      </c>
      <c r="Y710" t="str">
        <f>VLOOKUP(F710,'Transform table'!A:B,2,0)</f>
        <v>Valentine Phoenix</v>
      </c>
      <c r="Z710" t="e">
        <f t="shared" si="11"/>
        <v>#N/A</v>
      </c>
      <c r="AA710" t="e">
        <f>VLOOKUP($Z710,'oddspedia-matches'!$A:$AD,AA$2,0)</f>
        <v>#N/A</v>
      </c>
      <c r="AB710" t="e">
        <f>VLOOKUP($Z710,'oddspedia-matches'!$A:$AD,AB$2,0)</f>
        <v>#N/A</v>
      </c>
      <c r="AC710" t="e">
        <f>VLOOKUP($Z710,'oddspedia-matches'!$A:$AD,AC$2,0)</f>
        <v>#N/A</v>
      </c>
      <c r="AD710" t="e">
        <f>VLOOKUP($Z710,'oddspedia-matches'!$A:$AD,AD$2,0)</f>
        <v>#N/A</v>
      </c>
      <c r="AE710" t="e">
        <f>VLOOKUP($Z710,'oddspedia-matches'!$A:$AD,AE$2,0)</f>
        <v>#N/A</v>
      </c>
      <c r="AF710" t="e">
        <f>VLOOKUP($Z710,'oddspedia-matches'!$A:$AD,AF$2,0)</f>
        <v>#N/A</v>
      </c>
      <c r="AG710" t="e">
        <f>VLOOKUP($Z710,'oddspedia-matches'!$A:$AD,AG$2,0)</f>
        <v>#N/A</v>
      </c>
      <c r="AH710" t="e">
        <f>VLOOKUP($Z710,'oddspedia-matches'!$A:$AD,AH$2,0)</f>
        <v>#N/A</v>
      </c>
      <c r="AI710" t="e">
        <f>VLOOKUP($Z710,'oddspedia-matches'!$A:$AD,AI$2,0)</f>
        <v>#N/A</v>
      </c>
      <c r="AJ710" t="e">
        <f>VLOOKUP($Z710,'oddspedia-matches'!$A:$AD,AJ$2,0)</f>
        <v>#N/A</v>
      </c>
      <c r="AK710" t="e">
        <f>VLOOKUP($Z710,'oddspedia-matches'!$A:$AD,AK$2,0)</f>
        <v>#N/A</v>
      </c>
      <c r="AL710" t="e">
        <f>VLOOKUP($Z710,'oddspedia-matches'!$A:$AD,AL$2,0)</f>
        <v>#N/A</v>
      </c>
      <c r="AM710" t="e">
        <f>VLOOKUP($Z710,'oddspedia-matches'!$A:$AD,AM$2,0)</f>
        <v>#N/A</v>
      </c>
      <c r="AN710" t="e">
        <f>VLOOKUP($Z710,'oddspedia-matches'!$A:$AD,AN$2,0)</f>
        <v>#N/A</v>
      </c>
      <c r="AO710" t="e">
        <f>VLOOKUP($Z710,'oddspedia-matches'!$A:$AD,AO$2,0)</f>
        <v>#N/A</v>
      </c>
      <c r="AP710" t="e">
        <f>VLOOKUP($Z710,'oddspedia-matches'!$A:$AD,AP$2,0)</f>
        <v>#N/A</v>
      </c>
      <c r="AQ710" t="e">
        <f>VLOOKUP($Z710,'oddspedia-matches'!$A:$AD,AQ$2,0)</f>
        <v>#N/A</v>
      </c>
    </row>
    <row r="711" spans="2:43" x14ac:dyDescent="0.25">
      <c r="B711" t="s">
        <v>464</v>
      </c>
      <c r="C711" t="s">
        <v>4817</v>
      </c>
      <c r="D711" s="25">
        <v>4.1666666666666664E-2</v>
      </c>
      <c r="E711" t="s">
        <v>4818</v>
      </c>
      <c r="F711" t="s">
        <v>23</v>
      </c>
      <c r="H711">
        <v>59.5</v>
      </c>
      <c r="I711">
        <v>25</v>
      </c>
      <c r="J711">
        <v>15.5</v>
      </c>
      <c r="K711">
        <v>84.5</v>
      </c>
      <c r="L711">
        <v>40.5</v>
      </c>
      <c r="M711">
        <v>75</v>
      </c>
      <c r="N711">
        <v>46.4</v>
      </c>
      <c r="O711">
        <v>34.9</v>
      </c>
      <c r="P711">
        <v>18.7</v>
      </c>
      <c r="Q711">
        <v>80.2</v>
      </c>
      <c r="R711">
        <v>94.4</v>
      </c>
      <c r="S711">
        <v>82.7</v>
      </c>
      <c r="T711">
        <v>17.3</v>
      </c>
      <c r="U711">
        <v>23</v>
      </c>
      <c r="V711">
        <v>76</v>
      </c>
      <c r="W711">
        <v>24</v>
      </c>
      <c r="X711" t="e">
        <f>VLOOKUP(E711,'Transform table'!A:B,2,0)</f>
        <v>#N/A</v>
      </c>
      <c r="Y711" t="str">
        <f>VLOOKUP(F711,'Transform table'!A:B,2,0)</f>
        <v>Launceston City</v>
      </c>
      <c r="Z711" t="e">
        <f t="shared" si="11"/>
        <v>#N/A</v>
      </c>
      <c r="AA711" t="e">
        <f>VLOOKUP($Z711,'oddspedia-matches'!$A:$AD,AA$2,0)</f>
        <v>#N/A</v>
      </c>
      <c r="AB711" t="e">
        <f>VLOOKUP($Z711,'oddspedia-matches'!$A:$AD,AB$2,0)</f>
        <v>#N/A</v>
      </c>
      <c r="AC711" t="e">
        <f>VLOOKUP($Z711,'oddspedia-matches'!$A:$AD,AC$2,0)</f>
        <v>#N/A</v>
      </c>
      <c r="AD711" t="e">
        <f>VLOOKUP($Z711,'oddspedia-matches'!$A:$AD,AD$2,0)</f>
        <v>#N/A</v>
      </c>
      <c r="AE711" t="e">
        <f>VLOOKUP($Z711,'oddspedia-matches'!$A:$AD,AE$2,0)</f>
        <v>#N/A</v>
      </c>
      <c r="AF711" t="e">
        <f>VLOOKUP($Z711,'oddspedia-matches'!$A:$AD,AF$2,0)</f>
        <v>#N/A</v>
      </c>
      <c r="AG711" t="e">
        <f>VLOOKUP($Z711,'oddspedia-matches'!$A:$AD,AG$2,0)</f>
        <v>#N/A</v>
      </c>
      <c r="AH711" t="e">
        <f>VLOOKUP($Z711,'oddspedia-matches'!$A:$AD,AH$2,0)</f>
        <v>#N/A</v>
      </c>
      <c r="AI711" t="e">
        <f>VLOOKUP($Z711,'oddspedia-matches'!$A:$AD,AI$2,0)</f>
        <v>#N/A</v>
      </c>
      <c r="AJ711" t="e">
        <f>VLOOKUP($Z711,'oddspedia-matches'!$A:$AD,AJ$2,0)</f>
        <v>#N/A</v>
      </c>
      <c r="AK711" t="e">
        <f>VLOOKUP($Z711,'oddspedia-matches'!$A:$AD,AK$2,0)</f>
        <v>#N/A</v>
      </c>
      <c r="AL711" t="e">
        <f>VLOOKUP($Z711,'oddspedia-matches'!$A:$AD,AL$2,0)</f>
        <v>#N/A</v>
      </c>
      <c r="AM711" t="e">
        <f>VLOOKUP($Z711,'oddspedia-matches'!$A:$AD,AM$2,0)</f>
        <v>#N/A</v>
      </c>
      <c r="AN711" t="e">
        <f>VLOOKUP($Z711,'oddspedia-matches'!$A:$AD,AN$2,0)</f>
        <v>#N/A</v>
      </c>
      <c r="AO711" t="e">
        <f>VLOOKUP($Z711,'oddspedia-matches'!$A:$AD,AO$2,0)</f>
        <v>#N/A</v>
      </c>
      <c r="AP711" t="e">
        <f>VLOOKUP($Z711,'oddspedia-matches'!$A:$AD,AP$2,0)</f>
        <v>#N/A</v>
      </c>
      <c r="AQ711" t="e">
        <f>VLOOKUP($Z711,'oddspedia-matches'!$A:$AD,AQ$2,0)</f>
        <v>#N/A</v>
      </c>
    </row>
    <row r="712" spans="2:43" x14ac:dyDescent="0.25">
      <c r="B712" t="s">
        <v>472</v>
      </c>
      <c r="C712" t="s">
        <v>4817</v>
      </c>
      <c r="D712" s="25">
        <v>4.1666666666666664E-2</v>
      </c>
      <c r="E712" t="s">
        <v>130</v>
      </c>
      <c r="F712" t="s">
        <v>503</v>
      </c>
      <c r="H712">
        <v>46.1</v>
      </c>
      <c r="I712">
        <v>25.9</v>
      </c>
      <c r="J712">
        <v>28</v>
      </c>
      <c r="K712">
        <v>72</v>
      </c>
      <c r="L712">
        <v>53.9</v>
      </c>
      <c r="M712">
        <v>74.099999999999994</v>
      </c>
      <c r="N712">
        <v>35</v>
      </c>
      <c r="O712">
        <v>36.6</v>
      </c>
      <c r="P712">
        <v>28.4</v>
      </c>
      <c r="Q712">
        <v>80.400000000000006</v>
      </c>
      <c r="R712">
        <v>84.3</v>
      </c>
      <c r="S712">
        <v>62.6</v>
      </c>
      <c r="T712">
        <v>37.4</v>
      </c>
      <c r="U712">
        <v>43.2</v>
      </c>
      <c r="V712">
        <v>64.5</v>
      </c>
      <c r="W712">
        <v>35.5</v>
      </c>
      <c r="X712" t="str">
        <f>VLOOKUP(E712,'Transform table'!A:B,2,0)</f>
        <v>Hume City</v>
      </c>
      <c r="Y712" t="str">
        <f>VLOOKUP(F712,'Transform table'!A:B,2,0)</f>
        <v>Melbourne City Reserves</v>
      </c>
      <c r="Z712" t="str">
        <f t="shared" si="11"/>
        <v>01/08/2026Hume CityMelbourne City Reserves</v>
      </c>
      <c r="AA712" t="e">
        <f>VLOOKUP($Z712,'oddspedia-matches'!$A:$AD,AA$2,0)</f>
        <v>#N/A</v>
      </c>
      <c r="AB712" t="e">
        <f>VLOOKUP($Z712,'oddspedia-matches'!$A:$AD,AB$2,0)</f>
        <v>#N/A</v>
      </c>
      <c r="AC712" t="e">
        <f>VLOOKUP($Z712,'oddspedia-matches'!$A:$AD,AC$2,0)</f>
        <v>#N/A</v>
      </c>
      <c r="AD712" t="e">
        <f>VLOOKUP($Z712,'oddspedia-matches'!$A:$AD,AD$2,0)</f>
        <v>#N/A</v>
      </c>
      <c r="AE712" t="e">
        <f>VLOOKUP($Z712,'oddspedia-matches'!$A:$AD,AE$2,0)</f>
        <v>#N/A</v>
      </c>
      <c r="AF712" t="e">
        <f>VLOOKUP($Z712,'oddspedia-matches'!$A:$AD,AF$2,0)</f>
        <v>#N/A</v>
      </c>
      <c r="AG712" t="e">
        <f>VLOOKUP($Z712,'oddspedia-matches'!$A:$AD,AG$2,0)</f>
        <v>#N/A</v>
      </c>
      <c r="AH712" t="e">
        <f>VLOOKUP($Z712,'oddspedia-matches'!$A:$AD,AH$2,0)</f>
        <v>#N/A</v>
      </c>
      <c r="AI712" t="e">
        <f>VLOOKUP($Z712,'oddspedia-matches'!$A:$AD,AI$2,0)</f>
        <v>#N/A</v>
      </c>
      <c r="AJ712" t="e">
        <f>VLOOKUP($Z712,'oddspedia-matches'!$A:$AD,AJ$2,0)</f>
        <v>#N/A</v>
      </c>
      <c r="AK712" t="e">
        <f>VLOOKUP($Z712,'oddspedia-matches'!$A:$AD,AK$2,0)</f>
        <v>#N/A</v>
      </c>
      <c r="AL712" t="e">
        <f>VLOOKUP($Z712,'oddspedia-matches'!$A:$AD,AL$2,0)</f>
        <v>#N/A</v>
      </c>
      <c r="AM712" t="e">
        <f>VLOOKUP($Z712,'oddspedia-matches'!$A:$AD,AM$2,0)</f>
        <v>#N/A</v>
      </c>
      <c r="AN712" t="e">
        <f>VLOOKUP($Z712,'oddspedia-matches'!$A:$AD,AN$2,0)</f>
        <v>#N/A</v>
      </c>
      <c r="AO712" t="e">
        <f>VLOOKUP($Z712,'oddspedia-matches'!$A:$AD,AO$2,0)</f>
        <v>#N/A</v>
      </c>
      <c r="AP712" t="e">
        <f>VLOOKUP($Z712,'oddspedia-matches'!$A:$AD,AP$2,0)</f>
        <v>#N/A</v>
      </c>
      <c r="AQ712" t="e">
        <f>VLOOKUP($Z712,'oddspedia-matches'!$A:$AD,AQ$2,0)</f>
        <v>#N/A</v>
      </c>
    </row>
    <row r="713" spans="2:43" x14ac:dyDescent="0.25">
      <c r="B713" t="s">
        <v>445</v>
      </c>
      <c r="C713" t="s">
        <v>4817</v>
      </c>
      <c r="D713" s="25">
        <v>6.25E-2</v>
      </c>
      <c r="E713" t="s">
        <v>493</v>
      </c>
      <c r="F713" t="s">
        <v>21</v>
      </c>
      <c r="H713">
        <v>40.4</v>
      </c>
      <c r="I713">
        <v>26.2</v>
      </c>
      <c r="J713">
        <v>33.4</v>
      </c>
      <c r="K713">
        <v>66.599999999999994</v>
      </c>
      <c r="L713">
        <v>59.6</v>
      </c>
      <c r="M713">
        <v>73.8</v>
      </c>
      <c r="N713">
        <v>43.5</v>
      </c>
      <c r="O713">
        <v>31.9</v>
      </c>
      <c r="P713">
        <v>24.6</v>
      </c>
      <c r="Q713">
        <v>86.4</v>
      </c>
      <c r="R713">
        <v>95.1</v>
      </c>
      <c r="S713">
        <v>84.3</v>
      </c>
      <c r="T713">
        <v>15.7</v>
      </c>
      <c r="U713">
        <v>19.7</v>
      </c>
      <c r="V713">
        <v>82.5</v>
      </c>
      <c r="W713">
        <v>17.5</v>
      </c>
      <c r="X713" t="str">
        <f>VLOOKUP(E713,'Transform table'!A:B,2,0)</f>
        <v>Canberra Olympic</v>
      </c>
      <c r="Y713" t="str">
        <f>VLOOKUP(F713,'Transform table'!A:B,2,0)</f>
        <v>Tuggeranong United</v>
      </c>
      <c r="Z713" t="str">
        <f t="shared" si="11"/>
        <v>01/08/2026Canberra OlympicTuggeranong United</v>
      </c>
      <c r="AA713" t="e">
        <f>VLOOKUP($Z713,'oddspedia-matches'!$A:$AD,AA$2,0)</f>
        <v>#N/A</v>
      </c>
      <c r="AB713" t="e">
        <f>VLOOKUP($Z713,'oddspedia-matches'!$A:$AD,AB$2,0)</f>
        <v>#N/A</v>
      </c>
      <c r="AC713" t="e">
        <f>VLOOKUP($Z713,'oddspedia-matches'!$A:$AD,AC$2,0)</f>
        <v>#N/A</v>
      </c>
      <c r="AD713" t="e">
        <f>VLOOKUP($Z713,'oddspedia-matches'!$A:$AD,AD$2,0)</f>
        <v>#N/A</v>
      </c>
      <c r="AE713" t="e">
        <f>VLOOKUP($Z713,'oddspedia-matches'!$A:$AD,AE$2,0)</f>
        <v>#N/A</v>
      </c>
      <c r="AF713" t="e">
        <f>VLOOKUP($Z713,'oddspedia-matches'!$A:$AD,AF$2,0)</f>
        <v>#N/A</v>
      </c>
      <c r="AG713" t="e">
        <f>VLOOKUP($Z713,'oddspedia-matches'!$A:$AD,AG$2,0)</f>
        <v>#N/A</v>
      </c>
      <c r="AH713" t="e">
        <f>VLOOKUP($Z713,'oddspedia-matches'!$A:$AD,AH$2,0)</f>
        <v>#N/A</v>
      </c>
      <c r="AI713" t="e">
        <f>VLOOKUP($Z713,'oddspedia-matches'!$A:$AD,AI$2,0)</f>
        <v>#N/A</v>
      </c>
      <c r="AJ713" t="e">
        <f>VLOOKUP($Z713,'oddspedia-matches'!$A:$AD,AJ$2,0)</f>
        <v>#N/A</v>
      </c>
      <c r="AK713" t="e">
        <f>VLOOKUP($Z713,'oddspedia-matches'!$A:$AD,AK$2,0)</f>
        <v>#N/A</v>
      </c>
      <c r="AL713" t="e">
        <f>VLOOKUP($Z713,'oddspedia-matches'!$A:$AD,AL$2,0)</f>
        <v>#N/A</v>
      </c>
      <c r="AM713" t="e">
        <f>VLOOKUP($Z713,'oddspedia-matches'!$A:$AD,AM$2,0)</f>
        <v>#N/A</v>
      </c>
      <c r="AN713" t="e">
        <f>VLOOKUP($Z713,'oddspedia-matches'!$A:$AD,AN$2,0)</f>
        <v>#N/A</v>
      </c>
      <c r="AO713" t="e">
        <f>VLOOKUP($Z713,'oddspedia-matches'!$A:$AD,AO$2,0)</f>
        <v>#N/A</v>
      </c>
      <c r="AP713" t="e">
        <f>VLOOKUP($Z713,'oddspedia-matches'!$A:$AD,AP$2,0)</f>
        <v>#N/A</v>
      </c>
      <c r="AQ713" t="e">
        <f>VLOOKUP($Z713,'oddspedia-matches'!$A:$AD,AQ$2,0)</f>
        <v>#N/A</v>
      </c>
    </row>
    <row r="714" spans="2:43" x14ac:dyDescent="0.25">
      <c r="B714" t="s">
        <v>464</v>
      </c>
      <c r="C714" t="s">
        <v>4817</v>
      </c>
      <c r="D714" s="25">
        <v>6.25E-2</v>
      </c>
      <c r="E714" t="s">
        <v>4819</v>
      </c>
      <c r="F714" t="s">
        <v>24</v>
      </c>
      <c r="H714">
        <v>70.400000000000006</v>
      </c>
      <c r="I714">
        <v>25.4</v>
      </c>
      <c r="J714">
        <v>4.2</v>
      </c>
      <c r="K714">
        <v>95.8</v>
      </c>
      <c r="L714">
        <v>29.6</v>
      </c>
      <c r="M714">
        <v>74.599999999999994</v>
      </c>
      <c r="N714">
        <v>67.8</v>
      </c>
      <c r="O714">
        <v>24.4</v>
      </c>
      <c r="P714">
        <v>7.8</v>
      </c>
      <c r="Q714">
        <v>86.8</v>
      </c>
      <c r="R714">
        <v>94.3</v>
      </c>
      <c r="S714">
        <v>82.9</v>
      </c>
      <c r="T714">
        <v>17.100000000000001</v>
      </c>
      <c r="U714">
        <v>26.4</v>
      </c>
      <c r="V714">
        <v>62.4</v>
      </c>
      <c r="W714">
        <v>37.6</v>
      </c>
      <c r="X714" t="e">
        <f>VLOOKUP(E714,'Transform table'!A:B,2,0)</f>
        <v>#N/A</v>
      </c>
      <c r="Y714" t="str">
        <f>VLOOKUP(F714,'Transform table'!A:B,2,0)</f>
        <v>Launceston United</v>
      </c>
      <c r="Z714" t="e">
        <f t="shared" ref="Z714:Z777" si="12">C714&amp;X714&amp;Y714</f>
        <v>#N/A</v>
      </c>
      <c r="AA714" t="e">
        <f>VLOOKUP($Z714,'oddspedia-matches'!$A:$AD,AA$2,0)</f>
        <v>#N/A</v>
      </c>
      <c r="AB714" t="e">
        <f>VLOOKUP($Z714,'oddspedia-matches'!$A:$AD,AB$2,0)</f>
        <v>#N/A</v>
      </c>
      <c r="AC714" t="e">
        <f>VLOOKUP($Z714,'oddspedia-matches'!$A:$AD,AC$2,0)</f>
        <v>#N/A</v>
      </c>
      <c r="AD714" t="e">
        <f>VLOOKUP($Z714,'oddspedia-matches'!$A:$AD,AD$2,0)</f>
        <v>#N/A</v>
      </c>
      <c r="AE714" t="e">
        <f>VLOOKUP($Z714,'oddspedia-matches'!$A:$AD,AE$2,0)</f>
        <v>#N/A</v>
      </c>
      <c r="AF714" t="e">
        <f>VLOOKUP($Z714,'oddspedia-matches'!$A:$AD,AF$2,0)</f>
        <v>#N/A</v>
      </c>
      <c r="AG714" t="e">
        <f>VLOOKUP($Z714,'oddspedia-matches'!$A:$AD,AG$2,0)</f>
        <v>#N/A</v>
      </c>
      <c r="AH714" t="e">
        <f>VLOOKUP($Z714,'oddspedia-matches'!$A:$AD,AH$2,0)</f>
        <v>#N/A</v>
      </c>
      <c r="AI714" t="e">
        <f>VLOOKUP($Z714,'oddspedia-matches'!$A:$AD,AI$2,0)</f>
        <v>#N/A</v>
      </c>
      <c r="AJ714" t="e">
        <f>VLOOKUP($Z714,'oddspedia-matches'!$A:$AD,AJ$2,0)</f>
        <v>#N/A</v>
      </c>
      <c r="AK714" t="e">
        <f>VLOOKUP($Z714,'oddspedia-matches'!$A:$AD,AK$2,0)</f>
        <v>#N/A</v>
      </c>
      <c r="AL714" t="e">
        <f>VLOOKUP($Z714,'oddspedia-matches'!$A:$AD,AL$2,0)</f>
        <v>#N/A</v>
      </c>
      <c r="AM714" t="e">
        <f>VLOOKUP($Z714,'oddspedia-matches'!$A:$AD,AM$2,0)</f>
        <v>#N/A</v>
      </c>
      <c r="AN714" t="e">
        <f>VLOOKUP($Z714,'oddspedia-matches'!$A:$AD,AN$2,0)</f>
        <v>#N/A</v>
      </c>
      <c r="AO714" t="e">
        <f>VLOOKUP($Z714,'oddspedia-matches'!$A:$AD,AO$2,0)</f>
        <v>#N/A</v>
      </c>
      <c r="AP714" t="e">
        <f>VLOOKUP($Z714,'oddspedia-matches'!$A:$AD,AP$2,0)</f>
        <v>#N/A</v>
      </c>
      <c r="AQ714" t="e">
        <f>VLOOKUP($Z714,'oddspedia-matches'!$A:$AD,AQ$2,0)</f>
        <v>#N/A</v>
      </c>
    </row>
    <row r="715" spans="2:43" x14ac:dyDescent="0.25">
      <c r="B715" t="s">
        <v>464</v>
      </c>
      <c r="C715" t="s">
        <v>4817</v>
      </c>
      <c r="D715" s="25">
        <v>6.25E-2</v>
      </c>
      <c r="E715" t="s">
        <v>4820</v>
      </c>
      <c r="F715" t="s">
        <v>496</v>
      </c>
      <c r="H715">
        <v>28.8</v>
      </c>
      <c r="I715">
        <v>25.7</v>
      </c>
      <c r="J715">
        <v>45.5</v>
      </c>
      <c r="K715">
        <v>54.5</v>
      </c>
      <c r="L715">
        <v>71.2</v>
      </c>
      <c r="M715">
        <v>74.3</v>
      </c>
      <c r="N715">
        <v>24.1</v>
      </c>
      <c r="O715">
        <v>36.299999999999997</v>
      </c>
      <c r="P715">
        <v>39.6</v>
      </c>
      <c r="Q715">
        <v>80.400000000000006</v>
      </c>
      <c r="R715">
        <v>88.1</v>
      </c>
      <c r="S715">
        <v>69.400000000000006</v>
      </c>
      <c r="T715">
        <v>30.6</v>
      </c>
      <c r="U715">
        <v>36.200000000000003</v>
      </c>
      <c r="V715">
        <v>69.900000000000006</v>
      </c>
      <c r="W715">
        <v>30.1</v>
      </c>
      <c r="X715" t="e">
        <f>VLOOKUP(E715,'Transform table'!A:B,2,0)</f>
        <v>#N/A</v>
      </c>
      <c r="Y715" t="str">
        <f>VLOOKUP(F715,'Transform table'!A:B,2,0)</f>
        <v>Riverside Olympic</v>
      </c>
      <c r="Z715" t="e">
        <f t="shared" si="12"/>
        <v>#N/A</v>
      </c>
      <c r="AA715" t="e">
        <f>VLOOKUP($Z715,'oddspedia-matches'!$A:$AD,AA$2,0)</f>
        <v>#N/A</v>
      </c>
      <c r="AB715" t="e">
        <f>VLOOKUP($Z715,'oddspedia-matches'!$A:$AD,AB$2,0)</f>
        <v>#N/A</v>
      </c>
      <c r="AC715" t="e">
        <f>VLOOKUP($Z715,'oddspedia-matches'!$A:$AD,AC$2,0)</f>
        <v>#N/A</v>
      </c>
      <c r="AD715" t="e">
        <f>VLOOKUP($Z715,'oddspedia-matches'!$A:$AD,AD$2,0)</f>
        <v>#N/A</v>
      </c>
      <c r="AE715" t="e">
        <f>VLOOKUP($Z715,'oddspedia-matches'!$A:$AD,AE$2,0)</f>
        <v>#N/A</v>
      </c>
      <c r="AF715" t="e">
        <f>VLOOKUP($Z715,'oddspedia-matches'!$A:$AD,AF$2,0)</f>
        <v>#N/A</v>
      </c>
      <c r="AG715" t="e">
        <f>VLOOKUP($Z715,'oddspedia-matches'!$A:$AD,AG$2,0)</f>
        <v>#N/A</v>
      </c>
      <c r="AH715" t="e">
        <f>VLOOKUP($Z715,'oddspedia-matches'!$A:$AD,AH$2,0)</f>
        <v>#N/A</v>
      </c>
      <c r="AI715" t="e">
        <f>VLOOKUP($Z715,'oddspedia-matches'!$A:$AD,AI$2,0)</f>
        <v>#N/A</v>
      </c>
      <c r="AJ715" t="e">
        <f>VLOOKUP($Z715,'oddspedia-matches'!$A:$AD,AJ$2,0)</f>
        <v>#N/A</v>
      </c>
      <c r="AK715" t="e">
        <f>VLOOKUP($Z715,'oddspedia-matches'!$A:$AD,AK$2,0)</f>
        <v>#N/A</v>
      </c>
      <c r="AL715" t="e">
        <f>VLOOKUP($Z715,'oddspedia-matches'!$A:$AD,AL$2,0)</f>
        <v>#N/A</v>
      </c>
      <c r="AM715" t="e">
        <f>VLOOKUP($Z715,'oddspedia-matches'!$A:$AD,AM$2,0)</f>
        <v>#N/A</v>
      </c>
      <c r="AN715" t="e">
        <f>VLOOKUP($Z715,'oddspedia-matches'!$A:$AD,AN$2,0)</f>
        <v>#N/A</v>
      </c>
      <c r="AO715" t="e">
        <f>VLOOKUP($Z715,'oddspedia-matches'!$A:$AD,AO$2,0)</f>
        <v>#N/A</v>
      </c>
      <c r="AP715" t="e">
        <f>VLOOKUP($Z715,'oddspedia-matches'!$A:$AD,AP$2,0)</f>
        <v>#N/A</v>
      </c>
      <c r="AQ715" t="e">
        <f>VLOOKUP($Z715,'oddspedia-matches'!$A:$AD,AQ$2,0)</f>
        <v>#N/A</v>
      </c>
    </row>
    <row r="716" spans="2:43" x14ac:dyDescent="0.25">
      <c r="B716" t="s">
        <v>472</v>
      </c>
      <c r="C716" t="s">
        <v>4817</v>
      </c>
      <c r="D716" s="25">
        <v>6.25E-2</v>
      </c>
      <c r="E716" t="s">
        <v>504</v>
      </c>
      <c r="F716" t="s">
        <v>127</v>
      </c>
      <c r="H716">
        <v>52.8</v>
      </c>
      <c r="I716">
        <v>24.8</v>
      </c>
      <c r="J716">
        <v>22.4</v>
      </c>
      <c r="K716">
        <v>77.599999999999994</v>
      </c>
      <c r="L716">
        <v>47.2</v>
      </c>
      <c r="M716">
        <v>75.2</v>
      </c>
      <c r="N716">
        <v>33.200000000000003</v>
      </c>
      <c r="O716">
        <v>45.6</v>
      </c>
      <c r="P716">
        <v>21.3</v>
      </c>
      <c r="Q716">
        <v>65.900000000000006</v>
      </c>
      <c r="R716">
        <v>85.1</v>
      </c>
      <c r="S716">
        <v>64.099999999999994</v>
      </c>
      <c r="T716">
        <v>35.9</v>
      </c>
      <c r="U716">
        <v>42.3</v>
      </c>
      <c r="V716">
        <v>63.8</v>
      </c>
      <c r="W716">
        <v>36.200000000000003</v>
      </c>
      <c r="X716" t="str">
        <f>VLOOKUP(E716,'Transform table'!A:B,2,0)</f>
        <v>Avondale Heights</v>
      </c>
      <c r="Y716" t="str">
        <f>VLOOKUP(F716,'Transform table'!A:B,2,0)</f>
        <v>Heidelberg United</v>
      </c>
      <c r="Z716" t="str">
        <f t="shared" si="12"/>
        <v>01/08/2026Avondale HeightsHeidelberg United</v>
      </c>
      <c r="AA716" t="e">
        <f>VLOOKUP($Z716,'oddspedia-matches'!$A:$AD,AA$2,0)</f>
        <v>#N/A</v>
      </c>
      <c r="AB716" t="e">
        <f>VLOOKUP($Z716,'oddspedia-matches'!$A:$AD,AB$2,0)</f>
        <v>#N/A</v>
      </c>
      <c r="AC716" t="e">
        <f>VLOOKUP($Z716,'oddspedia-matches'!$A:$AD,AC$2,0)</f>
        <v>#N/A</v>
      </c>
      <c r="AD716" t="e">
        <f>VLOOKUP($Z716,'oddspedia-matches'!$A:$AD,AD$2,0)</f>
        <v>#N/A</v>
      </c>
      <c r="AE716" t="e">
        <f>VLOOKUP($Z716,'oddspedia-matches'!$A:$AD,AE$2,0)</f>
        <v>#N/A</v>
      </c>
      <c r="AF716" t="e">
        <f>VLOOKUP($Z716,'oddspedia-matches'!$A:$AD,AF$2,0)</f>
        <v>#N/A</v>
      </c>
      <c r="AG716" t="e">
        <f>VLOOKUP($Z716,'oddspedia-matches'!$A:$AD,AG$2,0)</f>
        <v>#N/A</v>
      </c>
      <c r="AH716" t="e">
        <f>VLOOKUP($Z716,'oddspedia-matches'!$A:$AD,AH$2,0)</f>
        <v>#N/A</v>
      </c>
      <c r="AI716" t="e">
        <f>VLOOKUP($Z716,'oddspedia-matches'!$A:$AD,AI$2,0)</f>
        <v>#N/A</v>
      </c>
      <c r="AJ716" t="e">
        <f>VLOOKUP($Z716,'oddspedia-matches'!$A:$AD,AJ$2,0)</f>
        <v>#N/A</v>
      </c>
      <c r="AK716" t="e">
        <f>VLOOKUP($Z716,'oddspedia-matches'!$A:$AD,AK$2,0)</f>
        <v>#N/A</v>
      </c>
      <c r="AL716" t="e">
        <f>VLOOKUP($Z716,'oddspedia-matches'!$A:$AD,AL$2,0)</f>
        <v>#N/A</v>
      </c>
      <c r="AM716" t="e">
        <f>VLOOKUP($Z716,'oddspedia-matches'!$A:$AD,AM$2,0)</f>
        <v>#N/A</v>
      </c>
      <c r="AN716" t="e">
        <f>VLOOKUP($Z716,'oddspedia-matches'!$A:$AD,AN$2,0)</f>
        <v>#N/A</v>
      </c>
      <c r="AO716" t="e">
        <f>VLOOKUP($Z716,'oddspedia-matches'!$A:$AD,AO$2,0)</f>
        <v>#N/A</v>
      </c>
      <c r="AP716" t="e">
        <f>VLOOKUP($Z716,'oddspedia-matches'!$A:$AD,AP$2,0)</f>
        <v>#N/A</v>
      </c>
      <c r="AQ716" t="e">
        <f>VLOOKUP($Z716,'oddspedia-matches'!$A:$AD,AQ$2,0)</f>
        <v>#N/A</v>
      </c>
    </row>
    <row r="717" spans="2:43" x14ac:dyDescent="0.25">
      <c r="B717" t="s">
        <v>445</v>
      </c>
      <c r="C717" t="s">
        <v>4817</v>
      </c>
      <c r="D717" s="25">
        <v>8.3333333333333329E-2</v>
      </c>
      <c r="E717" t="s">
        <v>494</v>
      </c>
      <c r="F717" t="s">
        <v>497</v>
      </c>
      <c r="H717">
        <v>69.900000000000006</v>
      </c>
      <c r="I717">
        <v>21.4</v>
      </c>
      <c r="J717">
        <v>8.6</v>
      </c>
      <c r="K717">
        <v>91.4</v>
      </c>
      <c r="L717">
        <v>30.1</v>
      </c>
      <c r="M717">
        <v>78.599999999999994</v>
      </c>
      <c r="N717">
        <v>53.2</v>
      </c>
      <c r="O717">
        <v>36.700000000000003</v>
      </c>
      <c r="P717">
        <v>10.1</v>
      </c>
      <c r="Q717">
        <v>72.7</v>
      </c>
      <c r="R717">
        <v>89.8</v>
      </c>
      <c r="S717">
        <v>73</v>
      </c>
      <c r="T717">
        <v>27</v>
      </c>
      <c r="U717">
        <v>36.299999999999997</v>
      </c>
      <c r="V717">
        <v>59.8</v>
      </c>
      <c r="W717">
        <v>40.200000000000003</v>
      </c>
      <c r="X717" t="str">
        <f>VLOOKUP(E717,'Transform table'!A:B,2,0)</f>
        <v>Queanbeyan City FC</v>
      </c>
      <c r="Y717" t="str">
        <f>VLOOKUP(F717,'Transform table'!A:B,2,0)</f>
        <v>Brindabella Blues FC</v>
      </c>
      <c r="Z717" t="str">
        <f t="shared" si="12"/>
        <v>01/08/2026Queanbeyan City FCBrindabella Blues FC</v>
      </c>
      <c r="AA717" t="e">
        <f>VLOOKUP($Z717,'oddspedia-matches'!$A:$AD,AA$2,0)</f>
        <v>#N/A</v>
      </c>
      <c r="AB717" t="e">
        <f>VLOOKUP($Z717,'oddspedia-matches'!$A:$AD,AB$2,0)</f>
        <v>#N/A</v>
      </c>
      <c r="AC717" t="e">
        <f>VLOOKUP($Z717,'oddspedia-matches'!$A:$AD,AC$2,0)</f>
        <v>#N/A</v>
      </c>
      <c r="AD717" t="e">
        <f>VLOOKUP($Z717,'oddspedia-matches'!$A:$AD,AD$2,0)</f>
        <v>#N/A</v>
      </c>
      <c r="AE717" t="e">
        <f>VLOOKUP($Z717,'oddspedia-matches'!$A:$AD,AE$2,0)</f>
        <v>#N/A</v>
      </c>
      <c r="AF717" t="e">
        <f>VLOOKUP($Z717,'oddspedia-matches'!$A:$AD,AF$2,0)</f>
        <v>#N/A</v>
      </c>
      <c r="AG717" t="e">
        <f>VLOOKUP($Z717,'oddspedia-matches'!$A:$AD,AG$2,0)</f>
        <v>#N/A</v>
      </c>
      <c r="AH717" t="e">
        <f>VLOOKUP($Z717,'oddspedia-matches'!$A:$AD,AH$2,0)</f>
        <v>#N/A</v>
      </c>
      <c r="AI717" t="e">
        <f>VLOOKUP($Z717,'oddspedia-matches'!$A:$AD,AI$2,0)</f>
        <v>#N/A</v>
      </c>
      <c r="AJ717" t="e">
        <f>VLOOKUP($Z717,'oddspedia-matches'!$A:$AD,AJ$2,0)</f>
        <v>#N/A</v>
      </c>
      <c r="AK717" t="e">
        <f>VLOOKUP($Z717,'oddspedia-matches'!$A:$AD,AK$2,0)</f>
        <v>#N/A</v>
      </c>
      <c r="AL717" t="e">
        <f>VLOOKUP($Z717,'oddspedia-matches'!$A:$AD,AL$2,0)</f>
        <v>#N/A</v>
      </c>
      <c r="AM717" t="e">
        <f>VLOOKUP($Z717,'oddspedia-matches'!$A:$AD,AM$2,0)</f>
        <v>#N/A</v>
      </c>
      <c r="AN717" t="e">
        <f>VLOOKUP($Z717,'oddspedia-matches'!$A:$AD,AN$2,0)</f>
        <v>#N/A</v>
      </c>
      <c r="AO717" t="e">
        <f>VLOOKUP($Z717,'oddspedia-matches'!$A:$AD,AO$2,0)</f>
        <v>#N/A</v>
      </c>
      <c r="AP717" t="e">
        <f>VLOOKUP($Z717,'oddspedia-matches'!$A:$AD,AP$2,0)</f>
        <v>#N/A</v>
      </c>
      <c r="AQ717" t="e">
        <f>VLOOKUP($Z717,'oddspedia-matches'!$A:$AD,AQ$2,0)</f>
        <v>#N/A</v>
      </c>
    </row>
    <row r="718" spans="2:43" x14ac:dyDescent="0.25">
      <c r="B718" t="s">
        <v>471</v>
      </c>
      <c r="C718" t="s">
        <v>4817</v>
      </c>
      <c r="D718" s="25">
        <v>8.3333333333333329E-2</v>
      </c>
      <c r="E718" t="s">
        <v>532</v>
      </c>
      <c r="F718" t="s">
        <v>535</v>
      </c>
      <c r="H718">
        <v>52.8</v>
      </c>
      <c r="I718">
        <v>24.7</v>
      </c>
      <c r="J718">
        <v>22.6</v>
      </c>
      <c r="K718">
        <v>77.400000000000006</v>
      </c>
      <c r="L718">
        <v>47.2</v>
      </c>
      <c r="M718">
        <v>75.3</v>
      </c>
      <c r="N718">
        <v>43</v>
      </c>
      <c r="O718">
        <v>36.5</v>
      </c>
      <c r="P718">
        <v>20.5</v>
      </c>
      <c r="Q718">
        <v>78.7</v>
      </c>
      <c r="R718">
        <v>86.1</v>
      </c>
      <c r="S718">
        <v>65.7</v>
      </c>
      <c r="T718">
        <v>34.299999999999997</v>
      </c>
      <c r="U718">
        <v>40.700000000000003</v>
      </c>
      <c r="V718">
        <v>65.099999999999994</v>
      </c>
      <c r="W718">
        <v>34.9</v>
      </c>
      <c r="X718" t="str">
        <f>VLOOKUP(E718,'Transform table'!A:B,2,0)</f>
        <v>Western Sydney Wanderers U21</v>
      </c>
      <c r="Y718" t="str">
        <f>VLOOKUP(F718,'Transform table'!A:B,2,0)</f>
        <v>UNSW</v>
      </c>
      <c r="Z718" t="str">
        <f t="shared" si="12"/>
        <v>01/08/2026Western Sydney Wanderers U21UNSW</v>
      </c>
      <c r="AA718" t="e">
        <f>VLOOKUP($Z718,'oddspedia-matches'!$A:$AD,AA$2,0)</f>
        <v>#N/A</v>
      </c>
      <c r="AB718" t="e">
        <f>VLOOKUP($Z718,'oddspedia-matches'!$A:$AD,AB$2,0)</f>
        <v>#N/A</v>
      </c>
      <c r="AC718" t="e">
        <f>VLOOKUP($Z718,'oddspedia-matches'!$A:$AD,AC$2,0)</f>
        <v>#N/A</v>
      </c>
      <c r="AD718" t="e">
        <f>VLOOKUP($Z718,'oddspedia-matches'!$A:$AD,AD$2,0)</f>
        <v>#N/A</v>
      </c>
      <c r="AE718" t="e">
        <f>VLOOKUP($Z718,'oddspedia-matches'!$A:$AD,AE$2,0)</f>
        <v>#N/A</v>
      </c>
      <c r="AF718" t="e">
        <f>VLOOKUP($Z718,'oddspedia-matches'!$A:$AD,AF$2,0)</f>
        <v>#N/A</v>
      </c>
      <c r="AG718" t="e">
        <f>VLOOKUP($Z718,'oddspedia-matches'!$A:$AD,AG$2,0)</f>
        <v>#N/A</v>
      </c>
      <c r="AH718" t="e">
        <f>VLOOKUP($Z718,'oddspedia-matches'!$A:$AD,AH$2,0)</f>
        <v>#N/A</v>
      </c>
      <c r="AI718" t="e">
        <f>VLOOKUP($Z718,'oddspedia-matches'!$A:$AD,AI$2,0)</f>
        <v>#N/A</v>
      </c>
      <c r="AJ718" t="e">
        <f>VLOOKUP($Z718,'oddspedia-matches'!$A:$AD,AJ$2,0)</f>
        <v>#N/A</v>
      </c>
      <c r="AK718" t="e">
        <f>VLOOKUP($Z718,'oddspedia-matches'!$A:$AD,AK$2,0)</f>
        <v>#N/A</v>
      </c>
      <c r="AL718" t="e">
        <f>VLOOKUP($Z718,'oddspedia-matches'!$A:$AD,AL$2,0)</f>
        <v>#N/A</v>
      </c>
      <c r="AM718" t="e">
        <f>VLOOKUP($Z718,'oddspedia-matches'!$A:$AD,AM$2,0)</f>
        <v>#N/A</v>
      </c>
      <c r="AN718" t="e">
        <f>VLOOKUP($Z718,'oddspedia-matches'!$A:$AD,AN$2,0)</f>
        <v>#N/A</v>
      </c>
      <c r="AO718" t="e">
        <f>VLOOKUP($Z718,'oddspedia-matches'!$A:$AD,AO$2,0)</f>
        <v>#N/A</v>
      </c>
      <c r="AP718" t="e">
        <f>VLOOKUP($Z718,'oddspedia-matches'!$A:$AD,AP$2,0)</f>
        <v>#N/A</v>
      </c>
      <c r="AQ718" t="e">
        <f>VLOOKUP($Z718,'oddspedia-matches'!$A:$AD,AQ$2,0)</f>
        <v>#N/A</v>
      </c>
    </row>
    <row r="719" spans="2:43" x14ac:dyDescent="0.25">
      <c r="B719" t="s">
        <v>536</v>
      </c>
      <c r="C719" t="s">
        <v>4817</v>
      </c>
      <c r="D719" s="25">
        <v>9.375E-2</v>
      </c>
      <c r="E719" t="s">
        <v>538</v>
      </c>
      <c r="F719" t="s">
        <v>537</v>
      </c>
      <c r="H719">
        <v>30.9</v>
      </c>
      <c r="I719">
        <v>26.2</v>
      </c>
      <c r="J719">
        <v>42.9</v>
      </c>
      <c r="K719">
        <v>57.1</v>
      </c>
      <c r="L719">
        <v>69.099999999999994</v>
      </c>
      <c r="M719">
        <v>73.8</v>
      </c>
      <c r="N719">
        <v>28.5</v>
      </c>
      <c r="O719">
        <v>39</v>
      </c>
      <c r="P719">
        <v>32.4</v>
      </c>
      <c r="Q719">
        <v>76.8</v>
      </c>
      <c r="R719">
        <v>86</v>
      </c>
      <c r="S719">
        <v>65.599999999999994</v>
      </c>
      <c r="T719">
        <v>34.4</v>
      </c>
      <c r="U719">
        <v>40</v>
      </c>
      <c r="V719">
        <v>67.3</v>
      </c>
      <c r="W719">
        <v>32.700000000000003</v>
      </c>
      <c r="X719" t="str">
        <f>VLOOKUP(E719,'Transform table'!A:B,2,0)</f>
        <v>Gold Coast United</v>
      </c>
      <c r="Y719" t="str">
        <f>VLOOKUP(F719,'Transform table'!A:B,2,0)</f>
        <v>Gold Coast Knights</v>
      </c>
      <c r="Z719" t="str">
        <f t="shared" si="12"/>
        <v>01/08/2026Gold Coast UnitedGold Coast Knights</v>
      </c>
      <c r="AA719" t="e">
        <f>VLOOKUP($Z719,'oddspedia-matches'!$A:$AD,AA$2,0)</f>
        <v>#N/A</v>
      </c>
      <c r="AB719" t="e">
        <f>VLOOKUP($Z719,'oddspedia-matches'!$A:$AD,AB$2,0)</f>
        <v>#N/A</v>
      </c>
      <c r="AC719" t="e">
        <f>VLOOKUP($Z719,'oddspedia-matches'!$A:$AD,AC$2,0)</f>
        <v>#N/A</v>
      </c>
      <c r="AD719" t="e">
        <f>VLOOKUP($Z719,'oddspedia-matches'!$A:$AD,AD$2,0)</f>
        <v>#N/A</v>
      </c>
      <c r="AE719" t="e">
        <f>VLOOKUP($Z719,'oddspedia-matches'!$A:$AD,AE$2,0)</f>
        <v>#N/A</v>
      </c>
      <c r="AF719" t="e">
        <f>VLOOKUP($Z719,'oddspedia-matches'!$A:$AD,AF$2,0)</f>
        <v>#N/A</v>
      </c>
      <c r="AG719" t="e">
        <f>VLOOKUP($Z719,'oddspedia-matches'!$A:$AD,AG$2,0)</f>
        <v>#N/A</v>
      </c>
      <c r="AH719" t="e">
        <f>VLOOKUP($Z719,'oddspedia-matches'!$A:$AD,AH$2,0)</f>
        <v>#N/A</v>
      </c>
      <c r="AI719" t="e">
        <f>VLOOKUP($Z719,'oddspedia-matches'!$A:$AD,AI$2,0)</f>
        <v>#N/A</v>
      </c>
      <c r="AJ719" t="e">
        <f>VLOOKUP($Z719,'oddspedia-matches'!$A:$AD,AJ$2,0)</f>
        <v>#N/A</v>
      </c>
      <c r="AK719" t="e">
        <f>VLOOKUP($Z719,'oddspedia-matches'!$A:$AD,AK$2,0)</f>
        <v>#N/A</v>
      </c>
      <c r="AL719" t="e">
        <f>VLOOKUP($Z719,'oddspedia-matches'!$A:$AD,AL$2,0)</f>
        <v>#N/A</v>
      </c>
      <c r="AM719" t="e">
        <f>VLOOKUP($Z719,'oddspedia-matches'!$A:$AD,AM$2,0)</f>
        <v>#N/A</v>
      </c>
      <c r="AN719" t="e">
        <f>VLOOKUP($Z719,'oddspedia-matches'!$A:$AD,AN$2,0)</f>
        <v>#N/A</v>
      </c>
      <c r="AO719" t="e">
        <f>VLOOKUP($Z719,'oddspedia-matches'!$A:$AD,AO$2,0)</f>
        <v>#N/A</v>
      </c>
      <c r="AP719" t="e">
        <f>VLOOKUP($Z719,'oddspedia-matches'!$A:$AD,AP$2,0)</f>
        <v>#N/A</v>
      </c>
      <c r="AQ719" t="e">
        <f>VLOOKUP($Z719,'oddspedia-matches'!$A:$AD,AQ$2,0)</f>
        <v>#N/A</v>
      </c>
    </row>
    <row r="720" spans="2:43" x14ac:dyDescent="0.25">
      <c r="B720" t="s">
        <v>472</v>
      </c>
      <c r="C720" t="s">
        <v>4817</v>
      </c>
      <c r="D720" s="25">
        <v>9.375E-2</v>
      </c>
      <c r="E720" t="s">
        <v>520</v>
      </c>
      <c r="F720" t="s">
        <v>128</v>
      </c>
      <c r="H720">
        <v>39.4</v>
      </c>
      <c r="I720">
        <v>28.3</v>
      </c>
      <c r="J720">
        <v>32.299999999999997</v>
      </c>
      <c r="K720">
        <v>67.7</v>
      </c>
      <c r="L720">
        <v>60.6</v>
      </c>
      <c r="M720">
        <v>71.7</v>
      </c>
      <c r="N720">
        <v>26.9</v>
      </c>
      <c r="O720">
        <v>40</v>
      </c>
      <c r="P720">
        <v>33.1</v>
      </c>
      <c r="Q720">
        <v>75.2</v>
      </c>
      <c r="R720">
        <v>77.3</v>
      </c>
      <c r="S720">
        <v>52</v>
      </c>
      <c r="T720">
        <v>48</v>
      </c>
      <c r="U720">
        <v>53.6</v>
      </c>
      <c r="V720">
        <v>57.1</v>
      </c>
      <c r="W720">
        <v>42.9</v>
      </c>
      <c r="X720" t="str">
        <f>VLOOKUP(E720,'Transform table'!A:B,2,0)</f>
        <v>Altona Magic</v>
      </c>
      <c r="Y720" t="str">
        <f>VLOOKUP(F720,'Transform table'!A:B,2,0)</f>
        <v>Sunshine George Cross</v>
      </c>
      <c r="Z720" t="str">
        <f t="shared" si="12"/>
        <v>01/08/2026Altona MagicSunshine George Cross</v>
      </c>
      <c r="AA720" t="e">
        <f>VLOOKUP($Z720,'oddspedia-matches'!$A:$AD,AA$2,0)</f>
        <v>#N/A</v>
      </c>
      <c r="AB720" t="e">
        <f>VLOOKUP($Z720,'oddspedia-matches'!$A:$AD,AB$2,0)</f>
        <v>#N/A</v>
      </c>
      <c r="AC720" t="e">
        <f>VLOOKUP($Z720,'oddspedia-matches'!$A:$AD,AC$2,0)</f>
        <v>#N/A</v>
      </c>
      <c r="AD720" t="e">
        <f>VLOOKUP($Z720,'oddspedia-matches'!$A:$AD,AD$2,0)</f>
        <v>#N/A</v>
      </c>
      <c r="AE720" t="e">
        <f>VLOOKUP($Z720,'oddspedia-matches'!$A:$AD,AE$2,0)</f>
        <v>#N/A</v>
      </c>
      <c r="AF720" t="e">
        <f>VLOOKUP($Z720,'oddspedia-matches'!$A:$AD,AF$2,0)</f>
        <v>#N/A</v>
      </c>
      <c r="AG720" t="e">
        <f>VLOOKUP($Z720,'oddspedia-matches'!$A:$AD,AG$2,0)</f>
        <v>#N/A</v>
      </c>
      <c r="AH720" t="e">
        <f>VLOOKUP($Z720,'oddspedia-matches'!$A:$AD,AH$2,0)</f>
        <v>#N/A</v>
      </c>
      <c r="AI720" t="e">
        <f>VLOOKUP($Z720,'oddspedia-matches'!$A:$AD,AI$2,0)</f>
        <v>#N/A</v>
      </c>
      <c r="AJ720" t="e">
        <f>VLOOKUP($Z720,'oddspedia-matches'!$A:$AD,AJ$2,0)</f>
        <v>#N/A</v>
      </c>
      <c r="AK720" t="e">
        <f>VLOOKUP($Z720,'oddspedia-matches'!$A:$AD,AK$2,0)</f>
        <v>#N/A</v>
      </c>
      <c r="AL720" t="e">
        <f>VLOOKUP($Z720,'oddspedia-matches'!$A:$AD,AL$2,0)</f>
        <v>#N/A</v>
      </c>
      <c r="AM720" t="e">
        <f>VLOOKUP($Z720,'oddspedia-matches'!$A:$AD,AM$2,0)</f>
        <v>#N/A</v>
      </c>
      <c r="AN720" t="e">
        <f>VLOOKUP($Z720,'oddspedia-matches'!$A:$AD,AN$2,0)</f>
        <v>#N/A</v>
      </c>
      <c r="AO720" t="e">
        <f>VLOOKUP($Z720,'oddspedia-matches'!$A:$AD,AO$2,0)</f>
        <v>#N/A</v>
      </c>
      <c r="AP720" t="e">
        <f>VLOOKUP($Z720,'oddspedia-matches'!$A:$AD,AP$2,0)</f>
        <v>#N/A</v>
      </c>
      <c r="AQ720" t="e">
        <f>VLOOKUP($Z720,'oddspedia-matches'!$A:$AD,AQ$2,0)</f>
        <v>#N/A</v>
      </c>
    </row>
    <row r="721" spans="2:43" x14ac:dyDescent="0.25">
      <c r="B721" t="s">
        <v>498</v>
      </c>
      <c r="C721" t="s">
        <v>4817</v>
      </c>
      <c r="D721" s="25">
        <v>0.10416666666666667</v>
      </c>
      <c r="E721" t="s">
        <v>510</v>
      </c>
      <c r="F721" t="s">
        <v>500</v>
      </c>
      <c r="H721">
        <v>42.5</v>
      </c>
      <c r="I721">
        <v>25.5</v>
      </c>
      <c r="J721">
        <v>32</v>
      </c>
      <c r="K721">
        <v>68</v>
      </c>
      <c r="L721">
        <v>57.5</v>
      </c>
      <c r="M721">
        <v>74.5</v>
      </c>
      <c r="N721">
        <v>31.2</v>
      </c>
      <c r="O721">
        <v>41.2</v>
      </c>
      <c r="P721">
        <v>27.6</v>
      </c>
      <c r="Q721">
        <v>73.3</v>
      </c>
      <c r="R721">
        <v>88.4</v>
      </c>
      <c r="S721">
        <v>69.8</v>
      </c>
      <c r="T721">
        <v>30.2</v>
      </c>
      <c r="U721">
        <v>35.6</v>
      </c>
      <c r="V721">
        <v>70.7</v>
      </c>
      <c r="W721">
        <v>29.3</v>
      </c>
      <c r="X721" t="str">
        <f>VLOOKUP(E721,'Transform table'!A:B,2,0)</f>
        <v>Playford City</v>
      </c>
      <c r="Y721" t="str">
        <f>VLOOKUP(F721,'Transform table'!A:B,2,0)</f>
        <v>West Torrens Birkalla</v>
      </c>
      <c r="Z721" t="str">
        <f t="shared" si="12"/>
        <v>01/08/2026Playford CityWest Torrens Birkalla</v>
      </c>
      <c r="AA721" t="e">
        <f>VLOOKUP($Z721,'oddspedia-matches'!$A:$AD,AA$2,0)</f>
        <v>#N/A</v>
      </c>
      <c r="AB721" t="e">
        <f>VLOOKUP($Z721,'oddspedia-matches'!$A:$AD,AB$2,0)</f>
        <v>#N/A</v>
      </c>
      <c r="AC721" t="e">
        <f>VLOOKUP($Z721,'oddspedia-matches'!$A:$AD,AC$2,0)</f>
        <v>#N/A</v>
      </c>
      <c r="AD721" t="e">
        <f>VLOOKUP($Z721,'oddspedia-matches'!$A:$AD,AD$2,0)</f>
        <v>#N/A</v>
      </c>
      <c r="AE721" t="e">
        <f>VLOOKUP($Z721,'oddspedia-matches'!$A:$AD,AE$2,0)</f>
        <v>#N/A</v>
      </c>
      <c r="AF721" t="e">
        <f>VLOOKUP($Z721,'oddspedia-matches'!$A:$AD,AF$2,0)</f>
        <v>#N/A</v>
      </c>
      <c r="AG721" t="e">
        <f>VLOOKUP($Z721,'oddspedia-matches'!$A:$AD,AG$2,0)</f>
        <v>#N/A</v>
      </c>
      <c r="AH721" t="e">
        <f>VLOOKUP($Z721,'oddspedia-matches'!$A:$AD,AH$2,0)</f>
        <v>#N/A</v>
      </c>
      <c r="AI721" t="e">
        <f>VLOOKUP($Z721,'oddspedia-matches'!$A:$AD,AI$2,0)</f>
        <v>#N/A</v>
      </c>
      <c r="AJ721" t="e">
        <f>VLOOKUP($Z721,'oddspedia-matches'!$A:$AD,AJ$2,0)</f>
        <v>#N/A</v>
      </c>
      <c r="AK721" t="e">
        <f>VLOOKUP($Z721,'oddspedia-matches'!$A:$AD,AK$2,0)</f>
        <v>#N/A</v>
      </c>
      <c r="AL721" t="e">
        <f>VLOOKUP($Z721,'oddspedia-matches'!$A:$AD,AL$2,0)</f>
        <v>#N/A</v>
      </c>
      <c r="AM721" t="e">
        <f>VLOOKUP($Z721,'oddspedia-matches'!$A:$AD,AM$2,0)</f>
        <v>#N/A</v>
      </c>
      <c r="AN721" t="e">
        <f>VLOOKUP($Z721,'oddspedia-matches'!$A:$AD,AN$2,0)</f>
        <v>#N/A</v>
      </c>
      <c r="AO721" t="e">
        <f>VLOOKUP($Z721,'oddspedia-matches'!$A:$AD,AO$2,0)</f>
        <v>#N/A</v>
      </c>
      <c r="AP721" t="e">
        <f>VLOOKUP($Z721,'oddspedia-matches'!$A:$AD,AP$2,0)</f>
        <v>#N/A</v>
      </c>
      <c r="AQ721" t="e">
        <f>VLOOKUP($Z721,'oddspedia-matches'!$A:$AD,AQ$2,0)</f>
        <v>#N/A</v>
      </c>
    </row>
    <row r="722" spans="2:43" x14ac:dyDescent="0.25">
      <c r="B722" t="s">
        <v>498</v>
      </c>
      <c r="C722" t="s">
        <v>4817</v>
      </c>
      <c r="D722" s="25">
        <v>0.10416666666666667</v>
      </c>
      <c r="E722" t="s">
        <v>508</v>
      </c>
      <c r="F722" t="s">
        <v>505</v>
      </c>
      <c r="H722">
        <v>54.1</v>
      </c>
      <c r="I722">
        <v>24.7</v>
      </c>
      <c r="J722">
        <v>21.2</v>
      </c>
      <c r="K722">
        <v>78.8</v>
      </c>
      <c r="L722">
        <v>45.9</v>
      </c>
      <c r="M722">
        <v>75.3</v>
      </c>
      <c r="N722">
        <v>36.200000000000003</v>
      </c>
      <c r="O722">
        <v>38.700000000000003</v>
      </c>
      <c r="P722">
        <v>25.1</v>
      </c>
      <c r="Q722">
        <v>76.599999999999994</v>
      </c>
      <c r="R722">
        <v>84.1</v>
      </c>
      <c r="S722">
        <v>62.4</v>
      </c>
      <c r="T722">
        <v>37.6</v>
      </c>
      <c r="U722">
        <v>44.3</v>
      </c>
      <c r="V722">
        <v>61.9</v>
      </c>
      <c r="W722">
        <v>38.1</v>
      </c>
      <c r="X722" t="str">
        <f>VLOOKUP(E722,'Transform table'!A:B,2,0)</f>
        <v>Sturt Lions</v>
      </c>
      <c r="Y722" t="str">
        <f>VLOOKUP(F722,'Transform table'!A:B,2,0)</f>
        <v>Adelaide Comets</v>
      </c>
      <c r="Z722" t="str">
        <f t="shared" si="12"/>
        <v>01/08/2026Sturt LionsAdelaide Comets</v>
      </c>
      <c r="AA722" t="e">
        <f>VLOOKUP($Z722,'oddspedia-matches'!$A:$AD,AA$2,0)</f>
        <v>#N/A</v>
      </c>
      <c r="AB722" t="e">
        <f>VLOOKUP($Z722,'oddspedia-matches'!$A:$AD,AB$2,0)</f>
        <v>#N/A</v>
      </c>
      <c r="AC722" t="e">
        <f>VLOOKUP($Z722,'oddspedia-matches'!$A:$AD,AC$2,0)</f>
        <v>#N/A</v>
      </c>
      <c r="AD722" t="e">
        <f>VLOOKUP($Z722,'oddspedia-matches'!$A:$AD,AD$2,0)</f>
        <v>#N/A</v>
      </c>
      <c r="AE722" t="e">
        <f>VLOOKUP($Z722,'oddspedia-matches'!$A:$AD,AE$2,0)</f>
        <v>#N/A</v>
      </c>
      <c r="AF722" t="e">
        <f>VLOOKUP($Z722,'oddspedia-matches'!$A:$AD,AF$2,0)</f>
        <v>#N/A</v>
      </c>
      <c r="AG722" t="e">
        <f>VLOOKUP($Z722,'oddspedia-matches'!$A:$AD,AG$2,0)</f>
        <v>#N/A</v>
      </c>
      <c r="AH722" t="e">
        <f>VLOOKUP($Z722,'oddspedia-matches'!$A:$AD,AH$2,0)</f>
        <v>#N/A</v>
      </c>
      <c r="AI722" t="e">
        <f>VLOOKUP($Z722,'oddspedia-matches'!$A:$AD,AI$2,0)</f>
        <v>#N/A</v>
      </c>
      <c r="AJ722" t="e">
        <f>VLOOKUP($Z722,'oddspedia-matches'!$A:$AD,AJ$2,0)</f>
        <v>#N/A</v>
      </c>
      <c r="AK722" t="e">
        <f>VLOOKUP($Z722,'oddspedia-matches'!$A:$AD,AK$2,0)</f>
        <v>#N/A</v>
      </c>
      <c r="AL722" t="e">
        <f>VLOOKUP($Z722,'oddspedia-matches'!$A:$AD,AL$2,0)</f>
        <v>#N/A</v>
      </c>
      <c r="AM722" t="e">
        <f>VLOOKUP($Z722,'oddspedia-matches'!$A:$AD,AM$2,0)</f>
        <v>#N/A</v>
      </c>
      <c r="AN722" t="e">
        <f>VLOOKUP($Z722,'oddspedia-matches'!$A:$AD,AN$2,0)</f>
        <v>#N/A</v>
      </c>
      <c r="AO722" t="e">
        <f>VLOOKUP($Z722,'oddspedia-matches'!$A:$AD,AO$2,0)</f>
        <v>#N/A</v>
      </c>
      <c r="AP722" t="e">
        <f>VLOOKUP($Z722,'oddspedia-matches'!$A:$AD,AP$2,0)</f>
        <v>#N/A</v>
      </c>
      <c r="AQ722" t="e">
        <f>VLOOKUP($Z722,'oddspedia-matches'!$A:$AD,AQ$2,0)</f>
        <v>#N/A</v>
      </c>
    </row>
    <row r="723" spans="2:43" x14ac:dyDescent="0.25">
      <c r="B723" t="s">
        <v>498</v>
      </c>
      <c r="C723" t="s">
        <v>4817</v>
      </c>
      <c r="D723" s="25">
        <v>0.10416666666666667</v>
      </c>
      <c r="E723" t="s">
        <v>549</v>
      </c>
      <c r="F723" t="s">
        <v>509</v>
      </c>
      <c r="H723">
        <v>66.7</v>
      </c>
      <c r="I723">
        <v>27.4</v>
      </c>
      <c r="J723">
        <v>5.9</v>
      </c>
      <c r="K723">
        <v>94.1</v>
      </c>
      <c r="L723">
        <v>33.299999999999997</v>
      </c>
      <c r="M723">
        <v>72.599999999999994</v>
      </c>
      <c r="N723">
        <v>62.2</v>
      </c>
      <c r="O723">
        <v>26.1</v>
      </c>
      <c r="P723">
        <v>11.8</v>
      </c>
      <c r="Q723">
        <v>88.1</v>
      </c>
      <c r="R723">
        <v>95.6</v>
      </c>
      <c r="S723">
        <v>86</v>
      </c>
      <c r="T723">
        <v>14</v>
      </c>
      <c r="U723">
        <v>21.4</v>
      </c>
      <c r="V723">
        <v>70.3</v>
      </c>
      <c r="W723">
        <v>29.7</v>
      </c>
      <c r="X723" t="str">
        <f>VLOOKUP(E723,'Transform table'!A:B,2,0)</f>
        <v>West Adelaide</v>
      </c>
      <c r="Y723" t="str">
        <f>VLOOKUP(F723,'Transform table'!A:B,2,0)</f>
        <v>Para Hills Knights</v>
      </c>
      <c r="Z723" t="str">
        <f t="shared" si="12"/>
        <v>01/08/2026West AdelaidePara Hills Knights</v>
      </c>
      <c r="AA723" t="e">
        <f>VLOOKUP($Z723,'oddspedia-matches'!$A:$AD,AA$2,0)</f>
        <v>#N/A</v>
      </c>
      <c r="AB723" t="e">
        <f>VLOOKUP($Z723,'oddspedia-matches'!$A:$AD,AB$2,0)</f>
        <v>#N/A</v>
      </c>
      <c r="AC723" t="e">
        <f>VLOOKUP($Z723,'oddspedia-matches'!$A:$AD,AC$2,0)</f>
        <v>#N/A</v>
      </c>
      <c r="AD723" t="e">
        <f>VLOOKUP($Z723,'oddspedia-matches'!$A:$AD,AD$2,0)</f>
        <v>#N/A</v>
      </c>
      <c r="AE723" t="e">
        <f>VLOOKUP($Z723,'oddspedia-matches'!$A:$AD,AE$2,0)</f>
        <v>#N/A</v>
      </c>
      <c r="AF723" t="e">
        <f>VLOOKUP($Z723,'oddspedia-matches'!$A:$AD,AF$2,0)</f>
        <v>#N/A</v>
      </c>
      <c r="AG723" t="e">
        <f>VLOOKUP($Z723,'oddspedia-matches'!$A:$AD,AG$2,0)</f>
        <v>#N/A</v>
      </c>
      <c r="AH723" t="e">
        <f>VLOOKUP($Z723,'oddspedia-matches'!$A:$AD,AH$2,0)</f>
        <v>#N/A</v>
      </c>
      <c r="AI723" t="e">
        <f>VLOOKUP($Z723,'oddspedia-matches'!$A:$AD,AI$2,0)</f>
        <v>#N/A</v>
      </c>
      <c r="AJ723" t="e">
        <f>VLOOKUP($Z723,'oddspedia-matches'!$A:$AD,AJ$2,0)</f>
        <v>#N/A</v>
      </c>
      <c r="AK723" t="e">
        <f>VLOOKUP($Z723,'oddspedia-matches'!$A:$AD,AK$2,0)</f>
        <v>#N/A</v>
      </c>
      <c r="AL723" t="e">
        <f>VLOOKUP($Z723,'oddspedia-matches'!$A:$AD,AL$2,0)</f>
        <v>#N/A</v>
      </c>
      <c r="AM723" t="e">
        <f>VLOOKUP($Z723,'oddspedia-matches'!$A:$AD,AM$2,0)</f>
        <v>#N/A</v>
      </c>
      <c r="AN723" t="e">
        <f>VLOOKUP($Z723,'oddspedia-matches'!$A:$AD,AN$2,0)</f>
        <v>#N/A</v>
      </c>
      <c r="AO723" t="e">
        <f>VLOOKUP($Z723,'oddspedia-matches'!$A:$AD,AO$2,0)</f>
        <v>#N/A</v>
      </c>
      <c r="AP723" t="e">
        <f>VLOOKUP($Z723,'oddspedia-matches'!$A:$AD,AP$2,0)</f>
        <v>#N/A</v>
      </c>
      <c r="AQ723" t="e">
        <f>VLOOKUP($Z723,'oddspedia-matches'!$A:$AD,AQ$2,0)</f>
        <v>#N/A</v>
      </c>
    </row>
    <row r="724" spans="2:43" x14ac:dyDescent="0.25">
      <c r="B724" t="s">
        <v>471</v>
      </c>
      <c r="C724" t="s">
        <v>4817</v>
      </c>
      <c r="D724" s="25">
        <v>0.125</v>
      </c>
      <c r="E724" t="s">
        <v>936</v>
      </c>
      <c r="F724" t="s">
        <v>937</v>
      </c>
      <c r="H724">
        <v>50.9</v>
      </c>
      <c r="I724">
        <v>26.6</v>
      </c>
      <c r="J724">
        <v>22.4</v>
      </c>
      <c r="K724">
        <v>77.599999999999994</v>
      </c>
      <c r="L724">
        <v>49.1</v>
      </c>
      <c r="M724">
        <v>73.400000000000006</v>
      </c>
      <c r="N724">
        <v>45.8</v>
      </c>
      <c r="O724">
        <v>37.6</v>
      </c>
      <c r="P724">
        <v>16.600000000000001</v>
      </c>
      <c r="Q724">
        <v>75.400000000000006</v>
      </c>
      <c r="R724">
        <v>77.400000000000006</v>
      </c>
      <c r="S724">
        <v>52.2</v>
      </c>
      <c r="T724">
        <v>47.8</v>
      </c>
      <c r="U724">
        <v>54.3</v>
      </c>
      <c r="V724">
        <v>54.7</v>
      </c>
      <c r="W724">
        <v>45.3</v>
      </c>
      <c r="X724" t="str">
        <f>VLOOKUP(E724,'Transform table'!A:B,2,0)</f>
        <v>Sutherland Sharks</v>
      </c>
      <c r="Y724" t="str">
        <f>VLOOKUP(F724,'Transform table'!A:B,2,0)</f>
        <v>Wollongong Wolves</v>
      </c>
      <c r="Z724" t="str">
        <f t="shared" si="12"/>
        <v>01/08/2026Sutherland SharksWollongong Wolves</v>
      </c>
      <c r="AA724" t="e">
        <f>VLOOKUP($Z724,'oddspedia-matches'!$A:$AD,AA$2,0)</f>
        <v>#N/A</v>
      </c>
      <c r="AB724" t="e">
        <f>VLOOKUP($Z724,'oddspedia-matches'!$A:$AD,AB$2,0)</f>
        <v>#N/A</v>
      </c>
      <c r="AC724" t="e">
        <f>VLOOKUP($Z724,'oddspedia-matches'!$A:$AD,AC$2,0)</f>
        <v>#N/A</v>
      </c>
      <c r="AD724" t="e">
        <f>VLOOKUP($Z724,'oddspedia-matches'!$A:$AD,AD$2,0)</f>
        <v>#N/A</v>
      </c>
      <c r="AE724" t="e">
        <f>VLOOKUP($Z724,'oddspedia-matches'!$A:$AD,AE$2,0)</f>
        <v>#N/A</v>
      </c>
      <c r="AF724" t="e">
        <f>VLOOKUP($Z724,'oddspedia-matches'!$A:$AD,AF$2,0)</f>
        <v>#N/A</v>
      </c>
      <c r="AG724" t="e">
        <f>VLOOKUP($Z724,'oddspedia-matches'!$A:$AD,AG$2,0)</f>
        <v>#N/A</v>
      </c>
      <c r="AH724" t="e">
        <f>VLOOKUP($Z724,'oddspedia-matches'!$A:$AD,AH$2,0)</f>
        <v>#N/A</v>
      </c>
      <c r="AI724" t="e">
        <f>VLOOKUP($Z724,'oddspedia-matches'!$A:$AD,AI$2,0)</f>
        <v>#N/A</v>
      </c>
      <c r="AJ724" t="e">
        <f>VLOOKUP($Z724,'oddspedia-matches'!$A:$AD,AJ$2,0)</f>
        <v>#N/A</v>
      </c>
      <c r="AK724" t="e">
        <f>VLOOKUP($Z724,'oddspedia-matches'!$A:$AD,AK$2,0)</f>
        <v>#N/A</v>
      </c>
      <c r="AL724" t="e">
        <f>VLOOKUP($Z724,'oddspedia-matches'!$A:$AD,AL$2,0)</f>
        <v>#N/A</v>
      </c>
      <c r="AM724" t="e">
        <f>VLOOKUP($Z724,'oddspedia-matches'!$A:$AD,AM$2,0)</f>
        <v>#N/A</v>
      </c>
      <c r="AN724" t="e">
        <f>VLOOKUP($Z724,'oddspedia-matches'!$A:$AD,AN$2,0)</f>
        <v>#N/A</v>
      </c>
      <c r="AO724" t="e">
        <f>VLOOKUP($Z724,'oddspedia-matches'!$A:$AD,AO$2,0)</f>
        <v>#N/A</v>
      </c>
      <c r="AP724" t="e">
        <f>VLOOKUP($Z724,'oddspedia-matches'!$A:$AD,AP$2,0)</f>
        <v>#N/A</v>
      </c>
      <c r="AQ724" t="e">
        <f>VLOOKUP($Z724,'oddspedia-matches'!$A:$AD,AQ$2,0)</f>
        <v>#N/A</v>
      </c>
    </row>
    <row r="725" spans="2:43" x14ac:dyDescent="0.25">
      <c r="B725" t="s">
        <v>445</v>
      </c>
      <c r="C725" t="s">
        <v>4817</v>
      </c>
      <c r="D725" s="25">
        <v>0.14583333333333334</v>
      </c>
      <c r="E725" t="s">
        <v>511</v>
      </c>
      <c r="F725" t="s">
        <v>533</v>
      </c>
      <c r="H725">
        <v>28.5</v>
      </c>
      <c r="I725">
        <v>25.6</v>
      </c>
      <c r="J725">
        <v>45.9</v>
      </c>
      <c r="K725">
        <v>54.1</v>
      </c>
      <c r="L725">
        <v>71.5</v>
      </c>
      <c r="M725">
        <v>74.400000000000006</v>
      </c>
      <c r="N725">
        <v>20.3</v>
      </c>
      <c r="O725">
        <v>39.9</v>
      </c>
      <c r="P725">
        <v>39.799999999999997</v>
      </c>
      <c r="Q725">
        <v>74.400000000000006</v>
      </c>
      <c r="R725">
        <v>88.8</v>
      </c>
      <c r="S725">
        <v>70.599999999999994</v>
      </c>
      <c r="T725">
        <v>29.4</v>
      </c>
      <c r="U725">
        <v>34.9</v>
      </c>
      <c r="V725">
        <v>70.7</v>
      </c>
      <c r="W725">
        <v>29.3</v>
      </c>
      <c r="X725" t="str">
        <f>VLOOKUP(E725,'Transform table'!A:B,2,0)</f>
        <v>Belconnen United</v>
      </c>
      <c r="Y725" t="str">
        <f>VLOOKUP(F725,'Transform table'!A:B,2,0)</f>
        <v>Cooma</v>
      </c>
      <c r="Z725" t="str">
        <f t="shared" si="12"/>
        <v>01/08/2026Belconnen UnitedCooma</v>
      </c>
      <c r="AA725" t="e">
        <f>VLOOKUP($Z725,'oddspedia-matches'!$A:$AD,AA$2,0)</f>
        <v>#N/A</v>
      </c>
      <c r="AB725" t="e">
        <f>VLOOKUP($Z725,'oddspedia-matches'!$A:$AD,AB$2,0)</f>
        <v>#N/A</v>
      </c>
      <c r="AC725" t="e">
        <f>VLOOKUP($Z725,'oddspedia-matches'!$A:$AD,AC$2,0)</f>
        <v>#N/A</v>
      </c>
      <c r="AD725" t="e">
        <f>VLOOKUP($Z725,'oddspedia-matches'!$A:$AD,AD$2,0)</f>
        <v>#N/A</v>
      </c>
      <c r="AE725" t="e">
        <f>VLOOKUP($Z725,'oddspedia-matches'!$A:$AD,AE$2,0)</f>
        <v>#N/A</v>
      </c>
      <c r="AF725" t="e">
        <f>VLOOKUP($Z725,'oddspedia-matches'!$A:$AD,AF$2,0)</f>
        <v>#N/A</v>
      </c>
      <c r="AG725" t="e">
        <f>VLOOKUP($Z725,'oddspedia-matches'!$A:$AD,AG$2,0)</f>
        <v>#N/A</v>
      </c>
      <c r="AH725" t="e">
        <f>VLOOKUP($Z725,'oddspedia-matches'!$A:$AD,AH$2,0)</f>
        <v>#N/A</v>
      </c>
      <c r="AI725" t="e">
        <f>VLOOKUP($Z725,'oddspedia-matches'!$A:$AD,AI$2,0)</f>
        <v>#N/A</v>
      </c>
      <c r="AJ725" t="e">
        <f>VLOOKUP($Z725,'oddspedia-matches'!$A:$AD,AJ$2,0)</f>
        <v>#N/A</v>
      </c>
      <c r="AK725" t="e">
        <f>VLOOKUP($Z725,'oddspedia-matches'!$A:$AD,AK$2,0)</f>
        <v>#N/A</v>
      </c>
      <c r="AL725" t="e">
        <f>VLOOKUP($Z725,'oddspedia-matches'!$A:$AD,AL$2,0)</f>
        <v>#N/A</v>
      </c>
      <c r="AM725" t="e">
        <f>VLOOKUP($Z725,'oddspedia-matches'!$A:$AD,AM$2,0)</f>
        <v>#N/A</v>
      </c>
      <c r="AN725" t="e">
        <f>VLOOKUP($Z725,'oddspedia-matches'!$A:$AD,AN$2,0)</f>
        <v>#N/A</v>
      </c>
      <c r="AO725" t="e">
        <f>VLOOKUP($Z725,'oddspedia-matches'!$A:$AD,AO$2,0)</f>
        <v>#N/A</v>
      </c>
      <c r="AP725" t="e">
        <f>VLOOKUP($Z725,'oddspedia-matches'!$A:$AD,AP$2,0)</f>
        <v>#N/A</v>
      </c>
      <c r="AQ725" t="e">
        <f>VLOOKUP($Z725,'oddspedia-matches'!$A:$AD,AQ$2,0)</f>
        <v>#N/A</v>
      </c>
    </row>
    <row r="726" spans="2:43" x14ac:dyDescent="0.25">
      <c r="B726" t="s">
        <v>464</v>
      </c>
      <c r="C726" t="s">
        <v>4817</v>
      </c>
      <c r="D726" s="25">
        <v>0.15625</v>
      </c>
      <c r="E726" t="s">
        <v>4821</v>
      </c>
      <c r="F726" t="s">
        <v>495</v>
      </c>
      <c r="H726">
        <v>21.6</v>
      </c>
      <c r="I726">
        <v>25.2</v>
      </c>
      <c r="J726">
        <v>53.2</v>
      </c>
      <c r="K726">
        <v>46.8</v>
      </c>
      <c r="L726">
        <v>78.400000000000006</v>
      </c>
      <c r="M726">
        <v>74.8</v>
      </c>
      <c r="N726">
        <v>21.7</v>
      </c>
      <c r="O726">
        <v>38.700000000000003</v>
      </c>
      <c r="P726">
        <v>39.6</v>
      </c>
      <c r="Q726">
        <v>76.5</v>
      </c>
      <c r="R726">
        <v>88</v>
      </c>
      <c r="S726">
        <v>69.2</v>
      </c>
      <c r="T726">
        <v>30.8</v>
      </c>
      <c r="U726">
        <v>37.1</v>
      </c>
      <c r="V726">
        <v>67.599999999999994</v>
      </c>
      <c r="W726">
        <v>32.4</v>
      </c>
      <c r="X726" t="e">
        <f>VLOOKUP(E726,'Transform table'!A:B,2,0)</f>
        <v>#N/A</v>
      </c>
      <c r="Y726" t="str">
        <f>VLOOKUP(F726,'Transform table'!A:B,2,0)</f>
        <v>Devonport City</v>
      </c>
      <c r="Z726" t="e">
        <f t="shared" si="12"/>
        <v>#N/A</v>
      </c>
      <c r="AA726" t="e">
        <f>VLOOKUP($Z726,'oddspedia-matches'!$A:$AD,AA$2,0)</f>
        <v>#N/A</v>
      </c>
      <c r="AB726" t="e">
        <f>VLOOKUP($Z726,'oddspedia-matches'!$A:$AD,AB$2,0)</f>
        <v>#N/A</v>
      </c>
      <c r="AC726" t="e">
        <f>VLOOKUP($Z726,'oddspedia-matches'!$A:$AD,AC$2,0)</f>
        <v>#N/A</v>
      </c>
      <c r="AD726" t="e">
        <f>VLOOKUP($Z726,'oddspedia-matches'!$A:$AD,AD$2,0)</f>
        <v>#N/A</v>
      </c>
      <c r="AE726" t="e">
        <f>VLOOKUP($Z726,'oddspedia-matches'!$A:$AD,AE$2,0)</f>
        <v>#N/A</v>
      </c>
      <c r="AF726" t="e">
        <f>VLOOKUP($Z726,'oddspedia-matches'!$A:$AD,AF$2,0)</f>
        <v>#N/A</v>
      </c>
      <c r="AG726" t="e">
        <f>VLOOKUP($Z726,'oddspedia-matches'!$A:$AD,AG$2,0)</f>
        <v>#N/A</v>
      </c>
      <c r="AH726" t="e">
        <f>VLOOKUP($Z726,'oddspedia-matches'!$A:$AD,AH$2,0)</f>
        <v>#N/A</v>
      </c>
      <c r="AI726" t="e">
        <f>VLOOKUP($Z726,'oddspedia-matches'!$A:$AD,AI$2,0)</f>
        <v>#N/A</v>
      </c>
      <c r="AJ726" t="e">
        <f>VLOOKUP($Z726,'oddspedia-matches'!$A:$AD,AJ$2,0)</f>
        <v>#N/A</v>
      </c>
      <c r="AK726" t="e">
        <f>VLOOKUP($Z726,'oddspedia-matches'!$A:$AD,AK$2,0)</f>
        <v>#N/A</v>
      </c>
      <c r="AL726" t="e">
        <f>VLOOKUP($Z726,'oddspedia-matches'!$A:$AD,AL$2,0)</f>
        <v>#N/A</v>
      </c>
      <c r="AM726" t="e">
        <f>VLOOKUP($Z726,'oddspedia-matches'!$A:$AD,AM$2,0)</f>
        <v>#N/A</v>
      </c>
      <c r="AN726" t="e">
        <f>VLOOKUP($Z726,'oddspedia-matches'!$A:$AD,AN$2,0)</f>
        <v>#N/A</v>
      </c>
      <c r="AO726" t="e">
        <f>VLOOKUP($Z726,'oddspedia-matches'!$A:$AD,AO$2,0)</f>
        <v>#N/A</v>
      </c>
      <c r="AP726" t="e">
        <f>VLOOKUP($Z726,'oddspedia-matches'!$A:$AD,AP$2,0)</f>
        <v>#N/A</v>
      </c>
      <c r="AQ726" t="e">
        <f>VLOOKUP($Z726,'oddspedia-matches'!$A:$AD,AQ$2,0)</f>
        <v>#N/A</v>
      </c>
    </row>
    <row r="727" spans="2:43" x14ac:dyDescent="0.25">
      <c r="B727" t="s">
        <v>472</v>
      </c>
      <c r="C727" t="s">
        <v>4817</v>
      </c>
      <c r="D727" s="25">
        <v>0.16666666666666666</v>
      </c>
      <c r="E727" t="s">
        <v>519</v>
      </c>
      <c r="F727" t="s">
        <v>126</v>
      </c>
      <c r="H727">
        <v>34.5</v>
      </c>
      <c r="I727">
        <v>28.5</v>
      </c>
      <c r="J727">
        <v>37</v>
      </c>
      <c r="K727">
        <v>63</v>
      </c>
      <c r="L727">
        <v>65.5</v>
      </c>
      <c r="M727">
        <v>71.5</v>
      </c>
      <c r="N727">
        <v>24.1</v>
      </c>
      <c r="O727">
        <v>49.8</v>
      </c>
      <c r="P727">
        <v>26.1</v>
      </c>
      <c r="Q727">
        <v>60.2</v>
      </c>
      <c r="R727">
        <v>77.599999999999994</v>
      </c>
      <c r="S727">
        <v>52.3</v>
      </c>
      <c r="T727">
        <v>47.7</v>
      </c>
      <c r="U727">
        <v>53.3</v>
      </c>
      <c r="V727">
        <v>57.5</v>
      </c>
      <c r="W727">
        <v>42.5</v>
      </c>
      <c r="X727" t="str">
        <f>VLOOKUP(E727,'Transform table'!A:B,2,0)</f>
        <v>Dandenong Thunder</v>
      </c>
      <c r="Y727" t="str">
        <f>VLOOKUP(F727,'Transform table'!A:B,2,0)</f>
        <v>Dandenong City</v>
      </c>
      <c r="Z727" t="str">
        <f t="shared" si="12"/>
        <v>01/08/2026Dandenong ThunderDandenong City</v>
      </c>
      <c r="AA727" t="e">
        <f>VLOOKUP($Z727,'oddspedia-matches'!$A:$AD,AA$2,0)</f>
        <v>#N/A</v>
      </c>
      <c r="AB727" t="e">
        <f>VLOOKUP($Z727,'oddspedia-matches'!$A:$AD,AB$2,0)</f>
        <v>#N/A</v>
      </c>
      <c r="AC727" t="e">
        <f>VLOOKUP($Z727,'oddspedia-matches'!$A:$AD,AC$2,0)</f>
        <v>#N/A</v>
      </c>
      <c r="AD727" t="e">
        <f>VLOOKUP($Z727,'oddspedia-matches'!$A:$AD,AD$2,0)</f>
        <v>#N/A</v>
      </c>
      <c r="AE727" t="e">
        <f>VLOOKUP($Z727,'oddspedia-matches'!$A:$AD,AE$2,0)</f>
        <v>#N/A</v>
      </c>
      <c r="AF727" t="e">
        <f>VLOOKUP($Z727,'oddspedia-matches'!$A:$AD,AF$2,0)</f>
        <v>#N/A</v>
      </c>
      <c r="AG727" t="e">
        <f>VLOOKUP($Z727,'oddspedia-matches'!$A:$AD,AG$2,0)</f>
        <v>#N/A</v>
      </c>
      <c r="AH727" t="e">
        <f>VLOOKUP($Z727,'oddspedia-matches'!$A:$AD,AH$2,0)</f>
        <v>#N/A</v>
      </c>
      <c r="AI727" t="e">
        <f>VLOOKUP($Z727,'oddspedia-matches'!$A:$AD,AI$2,0)</f>
        <v>#N/A</v>
      </c>
      <c r="AJ727" t="e">
        <f>VLOOKUP($Z727,'oddspedia-matches'!$A:$AD,AJ$2,0)</f>
        <v>#N/A</v>
      </c>
      <c r="AK727" t="e">
        <f>VLOOKUP($Z727,'oddspedia-matches'!$A:$AD,AK$2,0)</f>
        <v>#N/A</v>
      </c>
      <c r="AL727" t="e">
        <f>VLOOKUP($Z727,'oddspedia-matches'!$A:$AD,AL$2,0)</f>
        <v>#N/A</v>
      </c>
      <c r="AM727" t="e">
        <f>VLOOKUP($Z727,'oddspedia-matches'!$A:$AD,AM$2,0)</f>
        <v>#N/A</v>
      </c>
      <c r="AN727" t="e">
        <f>VLOOKUP($Z727,'oddspedia-matches'!$A:$AD,AN$2,0)</f>
        <v>#N/A</v>
      </c>
      <c r="AO727" t="e">
        <f>VLOOKUP($Z727,'oddspedia-matches'!$A:$AD,AO$2,0)</f>
        <v>#N/A</v>
      </c>
      <c r="AP727" t="e">
        <f>VLOOKUP($Z727,'oddspedia-matches'!$A:$AD,AP$2,0)</f>
        <v>#N/A</v>
      </c>
      <c r="AQ727" t="e">
        <f>VLOOKUP($Z727,'oddspedia-matches'!$A:$AD,AQ$2,0)</f>
        <v>#N/A</v>
      </c>
    </row>
    <row r="728" spans="2:43" x14ac:dyDescent="0.25">
      <c r="B728" t="s">
        <v>498</v>
      </c>
      <c r="C728" t="s">
        <v>4817</v>
      </c>
      <c r="D728" s="25">
        <v>0.1875</v>
      </c>
      <c r="E728" t="s">
        <v>506</v>
      </c>
      <c r="F728" t="s">
        <v>501</v>
      </c>
      <c r="H728">
        <v>46</v>
      </c>
      <c r="I728">
        <v>25.4</v>
      </c>
      <c r="J728">
        <v>28.5</v>
      </c>
      <c r="K728">
        <v>71.5</v>
      </c>
      <c r="L728">
        <v>54</v>
      </c>
      <c r="M728">
        <v>74.599999999999994</v>
      </c>
      <c r="N728">
        <v>39.4</v>
      </c>
      <c r="O728">
        <v>35.9</v>
      </c>
      <c r="P728">
        <v>24.7</v>
      </c>
      <c r="Q728">
        <v>80.7</v>
      </c>
      <c r="R728">
        <v>87</v>
      </c>
      <c r="S728">
        <v>67.3</v>
      </c>
      <c r="T728">
        <v>32.700000000000003</v>
      </c>
      <c r="U728">
        <v>38.4</v>
      </c>
      <c r="V728">
        <v>68.2</v>
      </c>
      <c r="W728">
        <v>31.8</v>
      </c>
      <c r="X728" t="str">
        <f>VLOOKUP(E728,'Transform table'!A:B,2,0)</f>
        <v>White City</v>
      </c>
      <c r="Y728" t="str">
        <f>VLOOKUP(F728,'Transform table'!A:B,2,0)</f>
        <v>Croydon Kings</v>
      </c>
      <c r="Z728" t="str">
        <f t="shared" si="12"/>
        <v>01/08/2026White CityCroydon Kings</v>
      </c>
      <c r="AA728" t="e">
        <f>VLOOKUP($Z728,'oddspedia-matches'!$A:$AD,AA$2,0)</f>
        <v>#N/A</v>
      </c>
      <c r="AB728" t="e">
        <f>VLOOKUP($Z728,'oddspedia-matches'!$A:$AD,AB$2,0)</f>
        <v>#N/A</v>
      </c>
      <c r="AC728" t="e">
        <f>VLOOKUP($Z728,'oddspedia-matches'!$A:$AD,AC$2,0)</f>
        <v>#N/A</v>
      </c>
      <c r="AD728" t="e">
        <f>VLOOKUP($Z728,'oddspedia-matches'!$A:$AD,AD$2,0)</f>
        <v>#N/A</v>
      </c>
      <c r="AE728" t="e">
        <f>VLOOKUP($Z728,'oddspedia-matches'!$A:$AD,AE$2,0)</f>
        <v>#N/A</v>
      </c>
      <c r="AF728" t="e">
        <f>VLOOKUP($Z728,'oddspedia-matches'!$A:$AD,AF$2,0)</f>
        <v>#N/A</v>
      </c>
      <c r="AG728" t="e">
        <f>VLOOKUP($Z728,'oddspedia-matches'!$A:$AD,AG$2,0)</f>
        <v>#N/A</v>
      </c>
      <c r="AH728" t="e">
        <f>VLOOKUP($Z728,'oddspedia-matches'!$A:$AD,AH$2,0)</f>
        <v>#N/A</v>
      </c>
      <c r="AI728" t="e">
        <f>VLOOKUP($Z728,'oddspedia-matches'!$A:$AD,AI$2,0)</f>
        <v>#N/A</v>
      </c>
      <c r="AJ728" t="e">
        <f>VLOOKUP($Z728,'oddspedia-matches'!$A:$AD,AJ$2,0)</f>
        <v>#N/A</v>
      </c>
      <c r="AK728" t="e">
        <f>VLOOKUP($Z728,'oddspedia-matches'!$A:$AD,AK$2,0)</f>
        <v>#N/A</v>
      </c>
      <c r="AL728" t="e">
        <f>VLOOKUP($Z728,'oddspedia-matches'!$A:$AD,AL$2,0)</f>
        <v>#N/A</v>
      </c>
      <c r="AM728" t="e">
        <f>VLOOKUP($Z728,'oddspedia-matches'!$A:$AD,AM$2,0)</f>
        <v>#N/A</v>
      </c>
      <c r="AN728" t="e">
        <f>VLOOKUP($Z728,'oddspedia-matches'!$A:$AD,AN$2,0)</f>
        <v>#N/A</v>
      </c>
      <c r="AO728" t="e">
        <f>VLOOKUP($Z728,'oddspedia-matches'!$A:$AD,AO$2,0)</f>
        <v>#N/A</v>
      </c>
      <c r="AP728" t="e">
        <f>VLOOKUP($Z728,'oddspedia-matches'!$A:$AD,AP$2,0)</f>
        <v>#N/A</v>
      </c>
      <c r="AQ728" t="e">
        <f>VLOOKUP($Z728,'oddspedia-matches'!$A:$AD,AQ$2,0)</f>
        <v>#N/A</v>
      </c>
    </row>
    <row r="729" spans="2:43" x14ac:dyDescent="0.25">
      <c r="B729" t="s">
        <v>445</v>
      </c>
      <c r="C729" t="s">
        <v>4817</v>
      </c>
      <c r="D729" s="25">
        <v>0.19791666666666666</v>
      </c>
      <c r="E729" t="s">
        <v>940</v>
      </c>
      <c r="F729" t="s">
        <v>512</v>
      </c>
      <c r="H729">
        <v>68.900000000000006</v>
      </c>
      <c r="I729">
        <v>22.7</v>
      </c>
      <c r="J729">
        <v>8.4</v>
      </c>
      <c r="K729">
        <v>91.6</v>
      </c>
      <c r="L729">
        <v>31.1</v>
      </c>
      <c r="M729">
        <v>77.3</v>
      </c>
      <c r="N729">
        <v>51.8</v>
      </c>
      <c r="O729">
        <v>34.4</v>
      </c>
      <c r="P729">
        <v>13.8</v>
      </c>
      <c r="Q729">
        <v>78.2</v>
      </c>
      <c r="R729">
        <v>92.2</v>
      </c>
      <c r="S729">
        <v>77.900000000000006</v>
      </c>
      <c r="T729">
        <v>22.1</v>
      </c>
      <c r="U729">
        <v>30.5</v>
      </c>
      <c r="V729">
        <v>64.5</v>
      </c>
      <c r="W729">
        <v>35.5</v>
      </c>
      <c r="X729" t="str">
        <f>VLOOKUP(E729,'Transform table'!A:B,2,0)</f>
        <v>Monaro Panthers</v>
      </c>
      <c r="Y729" t="str">
        <f>VLOOKUP(F729,'Transform table'!A:B,2,0)</f>
        <v>O'Connor Knights</v>
      </c>
      <c r="Z729" t="str">
        <f t="shared" si="12"/>
        <v>01/08/2026Monaro PanthersO'Connor Knights</v>
      </c>
      <c r="AA729" t="e">
        <f>VLOOKUP($Z729,'oddspedia-matches'!$A:$AD,AA$2,0)</f>
        <v>#N/A</v>
      </c>
      <c r="AB729" t="e">
        <f>VLOOKUP($Z729,'oddspedia-matches'!$A:$AD,AB$2,0)</f>
        <v>#N/A</v>
      </c>
      <c r="AC729" t="e">
        <f>VLOOKUP($Z729,'oddspedia-matches'!$A:$AD,AC$2,0)</f>
        <v>#N/A</v>
      </c>
      <c r="AD729" t="e">
        <f>VLOOKUP($Z729,'oddspedia-matches'!$A:$AD,AD$2,0)</f>
        <v>#N/A</v>
      </c>
      <c r="AE729" t="e">
        <f>VLOOKUP($Z729,'oddspedia-matches'!$A:$AD,AE$2,0)</f>
        <v>#N/A</v>
      </c>
      <c r="AF729" t="e">
        <f>VLOOKUP($Z729,'oddspedia-matches'!$A:$AD,AF$2,0)</f>
        <v>#N/A</v>
      </c>
      <c r="AG729" t="e">
        <f>VLOOKUP($Z729,'oddspedia-matches'!$A:$AD,AG$2,0)</f>
        <v>#N/A</v>
      </c>
      <c r="AH729" t="e">
        <f>VLOOKUP($Z729,'oddspedia-matches'!$A:$AD,AH$2,0)</f>
        <v>#N/A</v>
      </c>
      <c r="AI729" t="e">
        <f>VLOOKUP($Z729,'oddspedia-matches'!$A:$AD,AI$2,0)</f>
        <v>#N/A</v>
      </c>
      <c r="AJ729" t="e">
        <f>VLOOKUP($Z729,'oddspedia-matches'!$A:$AD,AJ$2,0)</f>
        <v>#N/A</v>
      </c>
      <c r="AK729" t="e">
        <f>VLOOKUP($Z729,'oddspedia-matches'!$A:$AD,AK$2,0)</f>
        <v>#N/A</v>
      </c>
      <c r="AL729" t="e">
        <f>VLOOKUP($Z729,'oddspedia-matches'!$A:$AD,AL$2,0)</f>
        <v>#N/A</v>
      </c>
      <c r="AM729" t="e">
        <f>VLOOKUP($Z729,'oddspedia-matches'!$A:$AD,AM$2,0)</f>
        <v>#N/A</v>
      </c>
      <c r="AN729" t="e">
        <f>VLOOKUP($Z729,'oddspedia-matches'!$A:$AD,AN$2,0)</f>
        <v>#N/A</v>
      </c>
      <c r="AO729" t="e">
        <f>VLOOKUP($Z729,'oddspedia-matches'!$A:$AD,AO$2,0)</f>
        <v>#N/A</v>
      </c>
      <c r="AP729" t="e">
        <f>VLOOKUP($Z729,'oddspedia-matches'!$A:$AD,AP$2,0)</f>
        <v>#N/A</v>
      </c>
      <c r="AQ729" t="e">
        <f>VLOOKUP($Z729,'oddspedia-matches'!$A:$AD,AQ$2,0)</f>
        <v>#N/A</v>
      </c>
    </row>
    <row r="730" spans="2:43" x14ac:dyDescent="0.25">
      <c r="B730" t="s">
        <v>536</v>
      </c>
      <c r="C730" t="s">
        <v>4817</v>
      </c>
      <c r="D730" s="25">
        <v>0.20833333333333334</v>
      </c>
      <c r="E730" t="s">
        <v>389</v>
      </c>
      <c r="F730" t="s">
        <v>4822</v>
      </c>
      <c r="H730">
        <v>49.8</v>
      </c>
      <c r="I730">
        <v>24.8</v>
      </c>
      <c r="J730">
        <v>25.4</v>
      </c>
      <c r="K730">
        <v>74.599999999999994</v>
      </c>
      <c r="L730">
        <v>50.2</v>
      </c>
      <c r="M730">
        <v>75.2</v>
      </c>
      <c r="N730">
        <v>51.3</v>
      </c>
      <c r="O730">
        <v>31.9</v>
      </c>
      <c r="P730">
        <v>16.8</v>
      </c>
      <c r="Q730">
        <v>83.4</v>
      </c>
      <c r="R730">
        <v>89.3</v>
      </c>
      <c r="S730">
        <v>71.599999999999994</v>
      </c>
      <c r="T730">
        <v>28.4</v>
      </c>
      <c r="U730">
        <v>34.1</v>
      </c>
      <c r="V730">
        <v>70.7</v>
      </c>
      <c r="W730">
        <v>29.3</v>
      </c>
      <c r="X730" t="e">
        <f>VLOOKUP(E730,'Transform table'!A:B,2,0)</f>
        <v>#N/A</v>
      </c>
      <c r="Y730" t="e">
        <f>VLOOKUP(F730,'Transform table'!A:B,2,0)</f>
        <v>#N/A</v>
      </c>
      <c r="Z730" t="e">
        <f t="shared" si="12"/>
        <v>#N/A</v>
      </c>
      <c r="AA730" t="e">
        <f>VLOOKUP($Z730,'oddspedia-matches'!$A:$AD,AA$2,0)</f>
        <v>#N/A</v>
      </c>
      <c r="AB730" t="e">
        <f>VLOOKUP($Z730,'oddspedia-matches'!$A:$AD,AB$2,0)</f>
        <v>#N/A</v>
      </c>
      <c r="AC730" t="e">
        <f>VLOOKUP($Z730,'oddspedia-matches'!$A:$AD,AC$2,0)</f>
        <v>#N/A</v>
      </c>
      <c r="AD730" t="e">
        <f>VLOOKUP($Z730,'oddspedia-matches'!$A:$AD,AD$2,0)</f>
        <v>#N/A</v>
      </c>
      <c r="AE730" t="e">
        <f>VLOOKUP($Z730,'oddspedia-matches'!$A:$AD,AE$2,0)</f>
        <v>#N/A</v>
      </c>
      <c r="AF730" t="e">
        <f>VLOOKUP($Z730,'oddspedia-matches'!$A:$AD,AF$2,0)</f>
        <v>#N/A</v>
      </c>
      <c r="AG730" t="e">
        <f>VLOOKUP($Z730,'oddspedia-matches'!$A:$AD,AG$2,0)</f>
        <v>#N/A</v>
      </c>
      <c r="AH730" t="e">
        <f>VLOOKUP($Z730,'oddspedia-matches'!$A:$AD,AH$2,0)</f>
        <v>#N/A</v>
      </c>
      <c r="AI730" t="e">
        <f>VLOOKUP($Z730,'oddspedia-matches'!$A:$AD,AI$2,0)</f>
        <v>#N/A</v>
      </c>
      <c r="AJ730" t="e">
        <f>VLOOKUP($Z730,'oddspedia-matches'!$A:$AD,AJ$2,0)</f>
        <v>#N/A</v>
      </c>
      <c r="AK730" t="e">
        <f>VLOOKUP($Z730,'oddspedia-matches'!$A:$AD,AK$2,0)</f>
        <v>#N/A</v>
      </c>
      <c r="AL730" t="e">
        <f>VLOOKUP($Z730,'oddspedia-matches'!$A:$AD,AL$2,0)</f>
        <v>#N/A</v>
      </c>
      <c r="AM730" t="e">
        <f>VLOOKUP($Z730,'oddspedia-matches'!$A:$AD,AM$2,0)</f>
        <v>#N/A</v>
      </c>
      <c r="AN730" t="e">
        <f>VLOOKUP($Z730,'oddspedia-matches'!$A:$AD,AN$2,0)</f>
        <v>#N/A</v>
      </c>
      <c r="AO730" t="e">
        <f>VLOOKUP($Z730,'oddspedia-matches'!$A:$AD,AO$2,0)</f>
        <v>#N/A</v>
      </c>
      <c r="AP730" t="e">
        <f>VLOOKUP($Z730,'oddspedia-matches'!$A:$AD,AP$2,0)</f>
        <v>#N/A</v>
      </c>
      <c r="AQ730" t="e">
        <f>VLOOKUP($Z730,'oddspedia-matches'!$A:$AD,AQ$2,0)</f>
        <v>#N/A</v>
      </c>
    </row>
    <row r="731" spans="2:43" x14ac:dyDescent="0.25">
      <c r="B731" t="s">
        <v>546</v>
      </c>
      <c r="C731" t="s">
        <v>4817</v>
      </c>
      <c r="D731" s="25">
        <v>0.20833333333333334</v>
      </c>
      <c r="E731" t="s">
        <v>941</v>
      </c>
      <c r="F731" t="s">
        <v>1233</v>
      </c>
      <c r="H731">
        <v>62.1</v>
      </c>
      <c r="I731">
        <v>24.1</v>
      </c>
      <c r="J731">
        <v>13.7</v>
      </c>
      <c r="K731">
        <v>86.3</v>
      </c>
      <c r="L731">
        <v>37.9</v>
      </c>
      <c r="M731">
        <v>75.900000000000006</v>
      </c>
      <c r="N731">
        <v>46.9</v>
      </c>
      <c r="O731">
        <v>40.9</v>
      </c>
      <c r="P731">
        <v>12.2</v>
      </c>
      <c r="Q731">
        <v>68.7</v>
      </c>
      <c r="R731">
        <v>75.3</v>
      </c>
      <c r="S731">
        <v>49.5</v>
      </c>
      <c r="T731">
        <v>50.5</v>
      </c>
      <c r="U731">
        <v>59.1</v>
      </c>
      <c r="V731">
        <v>46.7</v>
      </c>
      <c r="W731">
        <v>53.3</v>
      </c>
      <c r="X731" t="str">
        <f>VLOOKUP(E731,'Transform table'!A:B,2,0)</f>
        <v>Xian Ronghai</v>
      </c>
      <c r="Y731" t="str">
        <f>VLOOKUP(F731,'Transform table'!A:B,2,0)</f>
        <v>Beijing Institute of Technology</v>
      </c>
      <c r="Z731" t="str">
        <f t="shared" si="12"/>
        <v>01/08/2026Xian RonghaiBeijing Institute of Technology</v>
      </c>
      <c r="AA731" t="e">
        <f>VLOOKUP($Z731,'oddspedia-matches'!$A:$AD,AA$2,0)</f>
        <v>#N/A</v>
      </c>
      <c r="AB731" t="e">
        <f>VLOOKUP($Z731,'oddspedia-matches'!$A:$AD,AB$2,0)</f>
        <v>#N/A</v>
      </c>
      <c r="AC731" t="e">
        <f>VLOOKUP($Z731,'oddspedia-matches'!$A:$AD,AC$2,0)</f>
        <v>#N/A</v>
      </c>
      <c r="AD731" t="e">
        <f>VLOOKUP($Z731,'oddspedia-matches'!$A:$AD,AD$2,0)</f>
        <v>#N/A</v>
      </c>
      <c r="AE731" t="e">
        <f>VLOOKUP($Z731,'oddspedia-matches'!$A:$AD,AE$2,0)</f>
        <v>#N/A</v>
      </c>
      <c r="AF731" t="e">
        <f>VLOOKUP($Z731,'oddspedia-matches'!$A:$AD,AF$2,0)</f>
        <v>#N/A</v>
      </c>
      <c r="AG731" t="e">
        <f>VLOOKUP($Z731,'oddspedia-matches'!$A:$AD,AG$2,0)</f>
        <v>#N/A</v>
      </c>
      <c r="AH731" t="e">
        <f>VLOOKUP($Z731,'oddspedia-matches'!$A:$AD,AH$2,0)</f>
        <v>#N/A</v>
      </c>
      <c r="AI731" t="e">
        <f>VLOOKUP($Z731,'oddspedia-matches'!$A:$AD,AI$2,0)</f>
        <v>#N/A</v>
      </c>
      <c r="AJ731" t="e">
        <f>VLOOKUP($Z731,'oddspedia-matches'!$A:$AD,AJ$2,0)</f>
        <v>#N/A</v>
      </c>
      <c r="AK731" t="e">
        <f>VLOOKUP($Z731,'oddspedia-matches'!$A:$AD,AK$2,0)</f>
        <v>#N/A</v>
      </c>
      <c r="AL731" t="e">
        <f>VLOOKUP($Z731,'oddspedia-matches'!$A:$AD,AL$2,0)</f>
        <v>#N/A</v>
      </c>
      <c r="AM731" t="e">
        <f>VLOOKUP($Z731,'oddspedia-matches'!$A:$AD,AM$2,0)</f>
        <v>#N/A</v>
      </c>
      <c r="AN731" t="e">
        <f>VLOOKUP($Z731,'oddspedia-matches'!$A:$AD,AN$2,0)</f>
        <v>#N/A</v>
      </c>
      <c r="AO731" t="e">
        <f>VLOOKUP($Z731,'oddspedia-matches'!$A:$AD,AO$2,0)</f>
        <v>#N/A</v>
      </c>
      <c r="AP731" t="e">
        <f>VLOOKUP($Z731,'oddspedia-matches'!$A:$AD,AP$2,0)</f>
        <v>#N/A</v>
      </c>
      <c r="AQ731" t="e">
        <f>VLOOKUP($Z731,'oddspedia-matches'!$A:$AD,AQ$2,0)</f>
        <v>#N/A</v>
      </c>
    </row>
    <row r="732" spans="2:43" x14ac:dyDescent="0.25">
      <c r="B732" t="s">
        <v>471</v>
      </c>
      <c r="C732" t="s">
        <v>4817</v>
      </c>
      <c r="D732" s="25">
        <v>0.22916666666666666</v>
      </c>
      <c r="E732" t="s">
        <v>539</v>
      </c>
      <c r="F732" t="s">
        <v>517</v>
      </c>
      <c r="H732">
        <v>37.5</v>
      </c>
      <c r="I732">
        <v>27.7</v>
      </c>
      <c r="J732">
        <v>34.799999999999997</v>
      </c>
      <c r="K732">
        <v>65.2</v>
      </c>
      <c r="L732">
        <v>62.5</v>
      </c>
      <c r="M732">
        <v>72.3</v>
      </c>
      <c r="N732">
        <v>31.6</v>
      </c>
      <c r="O732">
        <v>40.6</v>
      </c>
      <c r="P732">
        <v>27.8</v>
      </c>
      <c r="Q732">
        <v>74.3</v>
      </c>
      <c r="R732">
        <v>80.099999999999994</v>
      </c>
      <c r="S732">
        <v>55.9</v>
      </c>
      <c r="T732">
        <v>44.1</v>
      </c>
      <c r="U732">
        <v>49.7</v>
      </c>
      <c r="V732">
        <v>60.3</v>
      </c>
      <c r="W732">
        <v>39.700000000000003</v>
      </c>
      <c r="X732" t="str">
        <f>VLOOKUP(E732,'Transform table'!A:B,2,0)</f>
        <v>St George</v>
      </c>
      <c r="Y732" t="str">
        <f>VLOOKUP(F732,'Transform table'!A:B,2,0)</f>
        <v>SD Raiders FC</v>
      </c>
      <c r="Z732" t="str">
        <f t="shared" si="12"/>
        <v>01/08/2026St GeorgeSD Raiders FC</v>
      </c>
      <c r="AA732" t="e">
        <f>VLOOKUP($Z732,'oddspedia-matches'!$A:$AD,AA$2,0)</f>
        <v>#N/A</v>
      </c>
      <c r="AB732" t="e">
        <f>VLOOKUP($Z732,'oddspedia-matches'!$A:$AD,AB$2,0)</f>
        <v>#N/A</v>
      </c>
      <c r="AC732" t="e">
        <f>VLOOKUP($Z732,'oddspedia-matches'!$A:$AD,AC$2,0)</f>
        <v>#N/A</v>
      </c>
      <c r="AD732" t="e">
        <f>VLOOKUP($Z732,'oddspedia-matches'!$A:$AD,AD$2,0)</f>
        <v>#N/A</v>
      </c>
      <c r="AE732" t="e">
        <f>VLOOKUP($Z732,'oddspedia-matches'!$A:$AD,AE$2,0)</f>
        <v>#N/A</v>
      </c>
      <c r="AF732" t="e">
        <f>VLOOKUP($Z732,'oddspedia-matches'!$A:$AD,AF$2,0)</f>
        <v>#N/A</v>
      </c>
      <c r="AG732" t="e">
        <f>VLOOKUP($Z732,'oddspedia-matches'!$A:$AD,AG$2,0)</f>
        <v>#N/A</v>
      </c>
      <c r="AH732" t="e">
        <f>VLOOKUP($Z732,'oddspedia-matches'!$A:$AD,AH$2,0)</f>
        <v>#N/A</v>
      </c>
      <c r="AI732" t="e">
        <f>VLOOKUP($Z732,'oddspedia-matches'!$A:$AD,AI$2,0)</f>
        <v>#N/A</v>
      </c>
      <c r="AJ732" t="e">
        <f>VLOOKUP($Z732,'oddspedia-matches'!$A:$AD,AJ$2,0)</f>
        <v>#N/A</v>
      </c>
      <c r="AK732" t="e">
        <f>VLOOKUP($Z732,'oddspedia-matches'!$A:$AD,AK$2,0)</f>
        <v>#N/A</v>
      </c>
      <c r="AL732" t="e">
        <f>VLOOKUP($Z732,'oddspedia-matches'!$A:$AD,AL$2,0)</f>
        <v>#N/A</v>
      </c>
      <c r="AM732" t="e">
        <f>VLOOKUP($Z732,'oddspedia-matches'!$A:$AD,AM$2,0)</f>
        <v>#N/A</v>
      </c>
      <c r="AN732" t="e">
        <f>VLOOKUP($Z732,'oddspedia-matches'!$A:$AD,AN$2,0)</f>
        <v>#N/A</v>
      </c>
      <c r="AO732" t="e">
        <f>VLOOKUP($Z732,'oddspedia-matches'!$A:$AD,AO$2,0)</f>
        <v>#N/A</v>
      </c>
      <c r="AP732" t="e">
        <f>VLOOKUP($Z732,'oddspedia-matches'!$A:$AD,AP$2,0)</f>
        <v>#N/A</v>
      </c>
      <c r="AQ732" t="e">
        <f>VLOOKUP($Z732,'oddspedia-matches'!$A:$AD,AQ$2,0)</f>
        <v>#N/A</v>
      </c>
    </row>
    <row r="733" spans="2:43" x14ac:dyDescent="0.25">
      <c r="B733" t="s">
        <v>498</v>
      </c>
      <c r="C733" t="s">
        <v>4817</v>
      </c>
      <c r="D733" s="25">
        <v>0.28125</v>
      </c>
      <c r="E733" t="s">
        <v>548</v>
      </c>
      <c r="F733" t="s">
        <v>507</v>
      </c>
      <c r="H733">
        <v>59.9</v>
      </c>
      <c r="I733">
        <v>23.3</v>
      </c>
      <c r="J733">
        <v>16.8</v>
      </c>
      <c r="K733">
        <v>83.2</v>
      </c>
      <c r="L733">
        <v>40.1</v>
      </c>
      <c r="M733">
        <v>76.7</v>
      </c>
      <c r="N733">
        <v>55.4</v>
      </c>
      <c r="O733">
        <v>31.2</v>
      </c>
      <c r="P733">
        <v>13.5</v>
      </c>
      <c r="Q733">
        <v>82.4</v>
      </c>
      <c r="R733">
        <v>86.3</v>
      </c>
      <c r="S733">
        <v>66.3</v>
      </c>
      <c r="T733">
        <v>33.700000000000003</v>
      </c>
      <c r="U733">
        <v>41.1</v>
      </c>
      <c r="V733">
        <v>62.4</v>
      </c>
      <c r="W733">
        <v>37.6</v>
      </c>
      <c r="X733" t="str">
        <f>VLOOKUP(E733,'Transform table'!A:B,2,0)</f>
        <v>North Eastern MetroStars</v>
      </c>
      <c r="Y733" t="str">
        <f>VLOOKUP(F733,'Transform table'!A:B,2,0)</f>
        <v>Adelaide United U21</v>
      </c>
      <c r="Z733" t="str">
        <f t="shared" si="12"/>
        <v>01/08/2026North Eastern MetroStarsAdelaide United U21</v>
      </c>
      <c r="AA733" t="e">
        <f>VLOOKUP($Z733,'oddspedia-matches'!$A:$AD,AA$2,0)</f>
        <v>#N/A</v>
      </c>
      <c r="AB733" t="e">
        <f>VLOOKUP($Z733,'oddspedia-matches'!$A:$AD,AB$2,0)</f>
        <v>#N/A</v>
      </c>
      <c r="AC733" t="e">
        <f>VLOOKUP($Z733,'oddspedia-matches'!$A:$AD,AC$2,0)</f>
        <v>#N/A</v>
      </c>
      <c r="AD733" t="e">
        <f>VLOOKUP($Z733,'oddspedia-matches'!$A:$AD,AD$2,0)</f>
        <v>#N/A</v>
      </c>
      <c r="AE733" t="e">
        <f>VLOOKUP($Z733,'oddspedia-matches'!$A:$AD,AE$2,0)</f>
        <v>#N/A</v>
      </c>
      <c r="AF733" t="e">
        <f>VLOOKUP($Z733,'oddspedia-matches'!$A:$AD,AF$2,0)</f>
        <v>#N/A</v>
      </c>
      <c r="AG733" t="e">
        <f>VLOOKUP($Z733,'oddspedia-matches'!$A:$AD,AG$2,0)</f>
        <v>#N/A</v>
      </c>
      <c r="AH733" t="e">
        <f>VLOOKUP($Z733,'oddspedia-matches'!$A:$AD,AH$2,0)</f>
        <v>#N/A</v>
      </c>
      <c r="AI733" t="e">
        <f>VLOOKUP($Z733,'oddspedia-matches'!$A:$AD,AI$2,0)</f>
        <v>#N/A</v>
      </c>
      <c r="AJ733" t="e">
        <f>VLOOKUP($Z733,'oddspedia-matches'!$A:$AD,AJ$2,0)</f>
        <v>#N/A</v>
      </c>
      <c r="AK733" t="e">
        <f>VLOOKUP($Z733,'oddspedia-matches'!$A:$AD,AK$2,0)</f>
        <v>#N/A</v>
      </c>
      <c r="AL733" t="e">
        <f>VLOOKUP($Z733,'oddspedia-matches'!$A:$AD,AL$2,0)</f>
        <v>#N/A</v>
      </c>
      <c r="AM733" t="e">
        <f>VLOOKUP($Z733,'oddspedia-matches'!$A:$AD,AM$2,0)</f>
        <v>#N/A</v>
      </c>
      <c r="AN733" t="e">
        <f>VLOOKUP($Z733,'oddspedia-matches'!$A:$AD,AN$2,0)</f>
        <v>#N/A</v>
      </c>
      <c r="AO733" t="e">
        <f>VLOOKUP($Z733,'oddspedia-matches'!$A:$AD,AO$2,0)</f>
        <v>#N/A</v>
      </c>
      <c r="AP733" t="e">
        <f>VLOOKUP($Z733,'oddspedia-matches'!$A:$AD,AP$2,0)</f>
        <v>#N/A</v>
      </c>
      <c r="AQ733" t="e">
        <f>VLOOKUP($Z733,'oddspedia-matches'!$A:$AD,AQ$2,0)</f>
        <v>#N/A</v>
      </c>
    </row>
    <row r="734" spans="2:43" x14ac:dyDescent="0.25">
      <c r="B734" t="s">
        <v>558</v>
      </c>
      <c r="C734" t="s">
        <v>4817</v>
      </c>
      <c r="D734" s="25">
        <v>0.29166666666666669</v>
      </c>
      <c r="E734" t="s">
        <v>950</v>
      </c>
      <c r="F734" t="s">
        <v>560</v>
      </c>
      <c r="H734">
        <v>52.4</v>
      </c>
      <c r="I734">
        <v>28.9</v>
      </c>
      <c r="J734">
        <v>18.600000000000001</v>
      </c>
      <c r="K734">
        <v>81.400000000000006</v>
      </c>
      <c r="L734">
        <v>47.6</v>
      </c>
      <c r="M734">
        <v>71.099999999999994</v>
      </c>
      <c r="N734">
        <v>40.1</v>
      </c>
      <c r="O734">
        <v>41.7</v>
      </c>
      <c r="P734">
        <v>18.100000000000001</v>
      </c>
      <c r="Q734">
        <v>70.400000000000006</v>
      </c>
      <c r="R734">
        <v>66.099999999999994</v>
      </c>
      <c r="S734">
        <v>38.1</v>
      </c>
      <c r="T734">
        <v>61.9</v>
      </c>
      <c r="U734">
        <v>68.400000000000006</v>
      </c>
      <c r="V734">
        <v>42</v>
      </c>
      <c r="W734">
        <v>58</v>
      </c>
      <c r="X734" t="str">
        <f>VLOOKUP(E734,'Transform table'!A:B,2,0)</f>
        <v>Yanbian Longding</v>
      </c>
      <c r="Y734" t="str">
        <f>VLOOKUP(F734,'Transform table'!A:B,2,0)</f>
        <v>Nanjing City</v>
      </c>
      <c r="Z734" t="str">
        <f t="shared" si="12"/>
        <v>01/08/2026Yanbian LongdingNanjing City</v>
      </c>
      <c r="AA734" t="e">
        <f>VLOOKUP($Z734,'oddspedia-matches'!$A:$AD,AA$2,0)</f>
        <v>#N/A</v>
      </c>
      <c r="AB734" t="e">
        <f>VLOOKUP($Z734,'oddspedia-matches'!$A:$AD,AB$2,0)</f>
        <v>#N/A</v>
      </c>
      <c r="AC734" t="e">
        <f>VLOOKUP($Z734,'oddspedia-matches'!$A:$AD,AC$2,0)</f>
        <v>#N/A</v>
      </c>
      <c r="AD734" t="e">
        <f>VLOOKUP($Z734,'oddspedia-matches'!$A:$AD,AD$2,0)</f>
        <v>#N/A</v>
      </c>
      <c r="AE734" t="e">
        <f>VLOOKUP($Z734,'oddspedia-matches'!$A:$AD,AE$2,0)</f>
        <v>#N/A</v>
      </c>
      <c r="AF734" t="e">
        <f>VLOOKUP($Z734,'oddspedia-matches'!$A:$AD,AF$2,0)</f>
        <v>#N/A</v>
      </c>
      <c r="AG734" t="e">
        <f>VLOOKUP($Z734,'oddspedia-matches'!$A:$AD,AG$2,0)</f>
        <v>#N/A</v>
      </c>
      <c r="AH734" t="e">
        <f>VLOOKUP($Z734,'oddspedia-matches'!$A:$AD,AH$2,0)</f>
        <v>#N/A</v>
      </c>
      <c r="AI734" t="e">
        <f>VLOOKUP($Z734,'oddspedia-matches'!$A:$AD,AI$2,0)</f>
        <v>#N/A</v>
      </c>
      <c r="AJ734" t="e">
        <f>VLOOKUP($Z734,'oddspedia-matches'!$A:$AD,AJ$2,0)</f>
        <v>#N/A</v>
      </c>
      <c r="AK734" t="e">
        <f>VLOOKUP($Z734,'oddspedia-matches'!$A:$AD,AK$2,0)</f>
        <v>#N/A</v>
      </c>
      <c r="AL734" t="e">
        <f>VLOOKUP($Z734,'oddspedia-matches'!$A:$AD,AL$2,0)</f>
        <v>#N/A</v>
      </c>
      <c r="AM734" t="e">
        <f>VLOOKUP($Z734,'oddspedia-matches'!$A:$AD,AM$2,0)</f>
        <v>#N/A</v>
      </c>
      <c r="AN734" t="e">
        <f>VLOOKUP($Z734,'oddspedia-matches'!$A:$AD,AN$2,0)</f>
        <v>#N/A</v>
      </c>
      <c r="AO734" t="e">
        <f>VLOOKUP($Z734,'oddspedia-matches'!$A:$AD,AO$2,0)</f>
        <v>#N/A</v>
      </c>
      <c r="AP734" t="e">
        <f>VLOOKUP($Z734,'oddspedia-matches'!$A:$AD,AP$2,0)</f>
        <v>#N/A</v>
      </c>
      <c r="AQ734" t="e">
        <f>VLOOKUP($Z734,'oddspedia-matches'!$A:$AD,AQ$2,0)</f>
        <v>#N/A</v>
      </c>
    </row>
    <row r="735" spans="2:43" x14ac:dyDescent="0.25">
      <c r="B735" t="s">
        <v>450</v>
      </c>
      <c r="C735" t="s">
        <v>4817</v>
      </c>
      <c r="D735" s="25">
        <v>0.29166666666666669</v>
      </c>
      <c r="E735" t="s">
        <v>637</v>
      </c>
      <c r="F735" t="s">
        <v>248</v>
      </c>
      <c r="H735">
        <v>45</v>
      </c>
      <c r="I735">
        <v>29.1</v>
      </c>
      <c r="J735">
        <v>25.9</v>
      </c>
      <c r="K735">
        <v>74.099999999999994</v>
      </c>
      <c r="L735">
        <v>55</v>
      </c>
      <c r="M735">
        <v>70.900000000000006</v>
      </c>
      <c r="N735">
        <v>30</v>
      </c>
      <c r="O735">
        <v>45.1</v>
      </c>
      <c r="P735">
        <v>24.9</v>
      </c>
      <c r="Q735">
        <v>67.2</v>
      </c>
      <c r="R735">
        <v>71.8</v>
      </c>
      <c r="S735">
        <v>44.7</v>
      </c>
      <c r="T735">
        <v>55.3</v>
      </c>
      <c r="U735">
        <v>61.1</v>
      </c>
      <c r="V735">
        <v>50.3</v>
      </c>
      <c r="W735">
        <v>49.7</v>
      </c>
      <c r="X735" t="str">
        <f>VLOOKUP(E735,'Transform table'!A:B,2,0)</f>
        <v>Garliava Kaunas</v>
      </c>
      <c r="Y735" t="str">
        <f>VLOOKUP(F735,'Transform table'!A:B,2,0)</f>
        <v>Neptunas Klaipeda</v>
      </c>
      <c r="Z735" t="str">
        <f t="shared" si="12"/>
        <v>01/08/2026Garliava KaunasNeptunas Klaipeda</v>
      </c>
      <c r="AA735" t="e">
        <f>VLOOKUP($Z735,'oddspedia-matches'!$A:$AD,AA$2,0)</f>
        <v>#N/A</v>
      </c>
      <c r="AB735" t="e">
        <f>VLOOKUP($Z735,'oddspedia-matches'!$A:$AD,AB$2,0)</f>
        <v>#N/A</v>
      </c>
      <c r="AC735" t="e">
        <f>VLOOKUP($Z735,'oddspedia-matches'!$A:$AD,AC$2,0)</f>
        <v>#N/A</v>
      </c>
      <c r="AD735" t="e">
        <f>VLOOKUP($Z735,'oddspedia-matches'!$A:$AD,AD$2,0)</f>
        <v>#N/A</v>
      </c>
      <c r="AE735" t="e">
        <f>VLOOKUP($Z735,'oddspedia-matches'!$A:$AD,AE$2,0)</f>
        <v>#N/A</v>
      </c>
      <c r="AF735" t="e">
        <f>VLOOKUP($Z735,'oddspedia-matches'!$A:$AD,AF$2,0)</f>
        <v>#N/A</v>
      </c>
      <c r="AG735" t="e">
        <f>VLOOKUP($Z735,'oddspedia-matches'!$A:$AD,AG$2,0)</f>
        <v>#N/A</v>
      </c>
      <c r="AH735" t="e">
        <f>VLOOKUP($Z735,'oddspedia-matches'!$A:$AD,AH$2,0)</f>
        <v>#N/A</v>
      </c>
      <c r="AI735" t="e">
        <f>VLOOKUP($Z735,'oddspedia-matches'!$A:$AD,AI$2,0)</f>
        <v>#N/A</v>
      </c>
      <c r="AJ735" t="e">
        <f>VLOOKUP($Z735,'oddspedia-matches'!$A:$AD,AJ$2,0)</f>
        <v>#N/A</v>
      </c>
      <c r="AK735" t="e">
        <f>VLOOKUP($Z735,'oddspedia-matches'!$A:$AD,AK$2,0)</f>
        <v>#N/A</v>
      </c>
      <c r="AL735" t="e">
        <f>VLOOKUP($Z735,'oddspedia-matches'!$A:$AD,AL$2,0)</f>
        <v>#N/A</v>
      </c>
      <c r="AM735" t="e">
        <f>VLOOKUP($Z735,'oddspedia-matches'!$A:$AD,AM$2,0)</f>
        <v>#N/A</v>
      </c>
      <c r="AN735" t="e">
        <f>VLOOKUP($Z735,'oddspedia-matches'!$A:$AD,AN$2,0)</f>
        <v>#N/A</v>
      </c>
      <c r="AO735" t="e">
        <f>VLOOKUP($Z735,'oddspedia-matches'!$A:$AD,AO$2,0)</f>
        <v>#N/A</v>
      </c>
      <c r="AP735" t="e">
        <f>VLOOKUP($Z735,'oddspedia-matches'!$A:$AD,AP$2,0)</f>
        <v>#N/A</v>
      </c>
      <c r="AQ735" t="e">
        <f>VLOOKUP($Z735,'oddspedia-matches'!$A:$AD,AQ$2,0)</f>
        <v>#N/A</v>
      </c>
    </row>
    <row r="736" spans="2:43" x14ac:dyDescent="0.25">
      <c r="B736" t="s">
        <v>546</v>
      </c>
      <c r="C736" t="s">
        <v>4817</v>
      </c>
      <c r="D736" s="25">
        <v>0.3125</v>
      </c>
      <c r="E736" t="s">
        <v>1232</v>
      </c>
      <c r="F736" t="s">
        <v>579</v>
      </c>
      <c r="H736">
        <v>43.3</v>
      </c>
      <c r="I736">
        <v>35.4</v>
      </c>
      <c r="J736">
        <v>21.3</v>
      </c>
      <c r="K736">
        <v>78.7</v>
      </c>
      <c r="L736">
        <v>56.7</v>
      </c>
      <c r="M736">
        <v>64.599999999999994</v>
      </c>
      <c r="N736">
        <v>31.7</v>
      </c>
      <c r="O736">
        <v>59.4</v>
      </c>
      <c r="P736">
        <v>8.8000000000000007</v>
      </c>
      <c r="Q736">
        <v>44.6</v>
      </c>
      <c r="R736">
        <v>51</v>
      </c>
      <c r="S736">
        <v>23.5</v>
      </c>
      <c r="T736">
        <v>76.5</v>
      </c>
      <c r="U736">
        <v>80.8</v>
      </c>
      <c r="V736">
        <v>31.6</v>
      </c>
      <c r="W736">
        <v>68.400000000000006</v>
      </c>
      <c r="X736" t="str">
        <f>VLOOKUP(E736,'Transform table'!A:B,2,0)</f>
        <v>Qingdao Red Lions</v>
      </c>
      <c r="Y736" t="str">
        <f>VLOOKUP(F736,'Transform table'!A:B,2,0)</f>
        <v>Rizhao Yuqi</v>
      </c>
      <c r="Z736" t="str">
        <f t="shared" si="12"/>
        <v>01/08/2026Qingdao Red LionsRizhao Yuqi</v>
      </c>
      <c r="AA736" t="e">
        <f>VLOOKUP($Z736,'oddspedia-matches'!$A:$AD,AA$2,0)</f>
        <v>#N/A</v>
      </c>
      <c r="AB736" t="e">
        <f>VLOOKUP($Z736,'oddspedia-matches'!$A:$AD,AB$2,0)</f>
        <v>#N/A</v>
      </c>
      <c r="AC736" t="e">
        <f>VLOOKUP($Z736,'oddspedia-matches'!$A:$AD,AC$2,0)</f>
        <v>#N/A</v>
      </c>
      <c r="AD736" t="e">
        <f>VLOOKUP($Z736,'oddspedia-matches'!$A:$AD,AD$2,0)</f>
        <v>#N/A</v>
      </c>
      <c r="AE736" t="e">
        <f>VLOOKUP($Z736,'oddspedia-matches'!$A:$AD,AE$2,0)</f>
        <v>#N/A</v>
      </c>
      <c r="AF736" t="e">
        <f>VLOOKUP($Z736,'oddspedia-matches'!$A:$AD,AF$2,0)</f>
        <v>#N/A</v>
      </c>
      <c r="AG736" t="e">
        <f>VLOOKUP($Z736,'oddspedia-matches'!$A:$AD,AG$2,0)</f>
        <v>#N/A</v>
      </c>
      <c r="AH736" t="e">
        <f>VLOOKUP($Z736,'oddspedia-matches'!$A:$AD,AH$2,0)</f>
        <v>#N/A</v>
      </c>
      <c r="AI736" t="e">
        <f>VLOOKUP($Z736,'oddspedia-matches'!$A:$AD,AI$2,0)</f>
        <v>#N/A</v>
      </c>
      <c r="AJ736" t="e">
        <f>VLOOKUP($Z736,'oddspedia-matches'!$A:$AD,AJ$2,0)</f>
        <v>#N/A</v>
      </c>
      <c r="AK736" t="e">
        <f>VLOOKUP($Z736,'oddspedia-matches'!$A:$AD,AK$2,0)</f>
        <v>#N/A</v>
      </c>
      <c r="AL736" t="e">
        <f>VLOOKUP($Z736,'oddspedia-matches'!$A:$AD,AL$2,0)</f>
        <v>#N/A</v>
      </c>
      <c r="AM736" t="e">
        <f>VLOOKUP($Z736,'oddspedia-matches'!$A:$AD,AM$2,0)</f>
        <v>#N/A</v>
      </c>
      <c r="AN736" t="e">
        <f>VLOOKUP($Z736,'oddspedia-matches'!$A:$AD,AN$2,0)</f>
        <v>#N/A</v>
      </c>
      <c r="AO736" t="e">
        <f>VLOOKUP($Z736,'oddspedia-matches'!$A:$AD,AO$2,0)</f>
        <v>#N/A</v>
      </c>
      <c r="AP736" t="e">
        <f>VLOOKUP($Z736,'oddspedia-matches'!$A:$AD,AP$2,0)</f>
        <v>#N/A</v>
      </c>
      <c r="AQ736" t="e">
        <f>VLOOKUP($Z736,'oddspedia-matches'!$A:$AD,AQ$2,0)</f>
        <v>#N/A</v>
      </c>
    </row>
    <row r="737" spans="2:43" x14ac:dyDescent="0.25">
      <c r="B737" t="s">
        <v>446</v>
      </c>
      <c r="C737" t="s">
        <v>4817</v>
      </c>
      <c r="D737" s="25">
        <v>0.3125</v>
      </c>
      <c r="E737" t="s">
        <v>217</v>
      </c>
      <c r="F737" t="s">
        <v>25</v>
      </c>
      <c r="H737">
        <v>54.5</v>
      </c>
      <c r="I737">
        <v>29</v>
      </c>
      <c r="J737">
        <v>16.5</v>
      </c>
      <c r="K737">
        <v>83.5</v>
      </c>
      <c r="L737">
        <v>45.5</v>
      </c>
      <c r="M737">
        <v>71</v>
      </c>
      <c r="N737">
        <v>42.2</v>
      </c>
      <c r="O737">
        <v>45.1</v>
      </c>
      <c r="P737">
        <v>12.7</v>
      </c>
      <c r="Q737">
        <v>63.5</v>
      </c>
      <c r="R737">
        <v>63.4</v>
      </c>
      <c r="S737">
        <v>35.200000000000003</v>
      </c>
      <c r="T737">
        <v>64.8</v>
      </c>
      <c r="U737">
        <v>71.5</v>
      </c>
      <c r="V737">
        <v>38.4</v>
      </c>
      <c r="W737">
        <v>61.6</v>
      </c>
      <c r="X737" t="str">
        <f>VLOOKUP(E737,'Transform table'!A:B,2,0)</f>
        <v>Gangwon</v>
      </c>
      <c r="Y737" t="str">
        <f>VLOOKUP(F737,'Transform table'!A:B,2,0)</f>
        <v>Bucheon 1995</v>
      </c>
      <c r="Z737" t="str">
        <f t="shared" si="12"/>
        <v>01/08/2026GangwonBucheon 1995</v>
      </c>
      <c r="AA737" t="e">
        <f>VLOOKUP($Z737,'oddspedia-matches'!$A:$AD,AA$2,0)</f>
        <v>#N/A</v>
      </c>
      <c r="AB737" t="e">
        <f>VLOOKUP($Z737,'oddspedia-matches'!$A:$AD,AB$2,0)</f>
        <v>#N/A</v>
      </c>
      <c r="AC737" t="e">
        <f>VLOOKUP($Z737,'oddspedia-matches'!$A:$AD,AC$2,0)</f>
        <v>#N/A</v>
      </c>
      <c r="AD737" t="e">
        <f>VLOOKUP($Z737,'oddspedia-matches'!$A:$AD,AD$2,0)</f>
        <v>#N/A</v>
      </c>
      <c r="AE737" t="e">
        <f>VLOOKUP($Z737,'oddspedia-matches'!$A:$AD,AE$2,0)</f>
        <v>#N/A</v>
      </c>
      <c r="AF737" t="e">
        <f>VLOOKUP($Z737,'oddspedia-matches'!$A:$AD,AF$2,0)</f>
        <v>#N/A</v>
      </c>
      <c r="AG737" t="e">
        <f>VLOOKUP($Z737,'oddspedia-matches'!$A:$AD,AG$2,0)</f>
        <v>#N/A</v>
      </c>
      <c r="AH737" t="e">
        <f>VLOOKUP($Z737,'oddspedia-matches'!$A:$AD,AH$2,0)</f>
        <v>#N/A</v>
      </c>
      <c r="AI737" t="e">
        <f>VLOOKUP($Z737,'oddspedia-matches'!$A:$AD,AI$2,0)</f>
        <v>#N/A</v>
      </c>
      <c r="AJ737" t="e">
        <f>VLOOKUP($Z737,'oddspedia-matches'!$A:$AD,AJ$2,0)</f>
        <v>#N/A</v>
      </c>
      <c r="AK737" t="e">
        <f>VLOOKUP($Z737,'oddspedia-matches'!$A:$AD,AK$2,0)</f>
        <v>#N/A</v>
      </c>
      <c r="AL737" t="e">
        <f>VLOOKUP($Z737,'oddspedia-matches'!$A:$AD,AL$2,0)</f>
        <v>#N/A</v>
      </c>
      <c r="AM737" t="e">
        <f>VLOOKUP($Z737,'oddspedia-matches'!$A:$AD,AM$2,0)</f>
        <v>#N/A</v>
      </c>
      <c r="AN737" t="e">
        <f>VLOOKUP($Z737,'oddspedia-matches'!$A:$AD,AN$2,0)</f>
        <v>#N/A</v>
      </c>
      <c r="AO737" t="e">
        <f>VLOOKUP($Z737,'oddspedia-matches'!$A:$AD,AO$2,0)</f>
        <v>#N/A</v>
      </c>
      <c r="AP737" t="e">
        <f>VLOOKUP($Z737,'oddspedia-matches'!$A:$AD,AP$2,0)</f>
        <v>#N/A</v>
      </c>
      <c r="AQ737" t="e">
        <f>VLOOKUP($Z737,'oddspedia-matches'!$A:$AD,AQ$2,0)</f>
        <v>#N/A</v>
      </c>
    </row>
    <row r="738" spans="2:43" x14ac:dyDescent="0.25">
      <c r="B738" t="s">
        <v>446</v>
      </c>
      <c r="C738" t="s">
        <v>4817</v>
      </c>
      <c r="D738" s="25">
        <v>0.3125</v>
      </c>
      <c r="E738" t="s">
        <v>218</v>
      </c>
      <c r="F738" t="s">
        <v>27</v>
      </c>
      <c r="H738">
        <v>36.9</v>
      </c>
      <c r="I738">
        <v>30.3</v>
      </c>
      <c r="J738">
        <v>32.799999999999997</v>
      </c>
      <c r="K738">
        <v>67.2</v>
      </c>
      <c r="L738">
        <v>63.1</v>
      </c>
      <c r="M738">
        <v>69.7</v>
      </c>
      <c r="N738">
        <v>26.3</v>
      </c>
      <c r="O738">
        <v>49</v>
      </c>
      <c r="P738">
        <v>24.8</v>
      </c>
      <c r="Q738">
        <v>61.4</v>
      </c>
      <c r="R738">
        <v>70.8</v>
      </c>
      <c r="S738">
        <v>43.4</v>
      </c>
      <c r="T738">
        <v>56.6</v>
      </c>
      <c r="U738">
        <v>61.8</v>
      </c>
      <c r="V738">
        <v>50.5</v>
      </c>
      <c r="W738">
        <v>49.5</v>
      </c>
      <c r="X738" t="str">
        <f>VLOOKUP(E738,'Transform table'!A:B,2,0)</f>
        <v>Jeonbuk Hyundai Motors</v>
      </c>
      <c r="Y738" t="str">
        <f>VLOOKUP(F738,'Transform table'!A:B,2,0)</f>
        <v>FC Seoul</v>
      </c>
      <c r="Z738" t="str">
        <f t="shared" si="12"/>
        <v>01/08/2026Jeonbuk Hyundai MotorsFC Seoul</v>
      </c>
      <c r="AA738" t="e">
        <f>VLOOKUP($Z738,'oddspedia-matches'!$A:$AD,AA$2,0)</f>
        <v>#N/A</v>
      </c>
      <c r="AB738" t="e">
        <f>VLOOKUP($Z738,'oddspedia-matches'!$A:$AD,AB$2,0)</f>
        <v>#N/A</v>
      </c>
      <c r="AC738" t="e">
        <f>VLOOKUP($Z738,'oddspedia-matches'!$A:$AD,AC$2,0)</f>
        <v>#N/A</v>
      </c>
      <c r="AD738" t="e">
        <f>VLOOKUP($Z738,'oddspedia-matches'!$A:$AD,AD$2,0)</f>
        <v>#N/A</v>
      </c>
      <c r="AE738" t="e">
        <f>VLOOKUP($Z738,'oddspedia-matches'!$A:$AD,AE$2,0)</f>
        <v>#N/A</v>
      </c>
      <c r="AF738" t="e">
        <f>VLOOKUP($Z738,'oddspedia-matches'!$A:$AD,AF$2,0)</f>
        <v>#N/A</v>
      </c>
      <c r="AG738" t="e">
        <f>VLOOKUP($Z738,'oddspedia-matches'!$A:$AD,AG$2,0)</f>
        <v>#N/A</v>
      </c>
      <c r="AH738" t="e">
        <f>VLOOKUP($Z738,'oddspedia-matches'!$A:$AD,AH$2,0)</f>
        <v>#N/A</v>
      </c>
      <c r="AI738" t="e">
        <f>VLOOKUP($Z738,'oddspedia-matches'!$A:$AD,AI$2,0)</f>
        <v>#N/A</v>
      </c>
      <c r="AJ738" t="e">
        <f>VLOOKUP($Z738,'oddspedia-matches'!$A:$AD,AJ$2,0)</f>
        <v>#N/A</v>
      </c>
      <c r="AK738" t="e">
        <f>VLOOKUP($Z738,'oddspedia-matches'!$A:$AD,AK$2,0)</f>
        <v>#N/A</v>
      </c>
      <c r="AL738" t="e">
        <f>VLOOKUP($Z738,'oddspedia-matches'!$A:$AD,AL$2,0)</f>
        <v>#N/A</v>
      </c>
      <c r="AM738" t="e">
        <f>VLOOKUP($Z738,'oddspedia-matches'!$A:$AD,AM$2,0)</f>
        <v>#N/A</v>
      </c>
      <c r="AN738" t="e">
        <f>VLOOKUP($Z738,'oddspedia-matches'!$A:$AD,AN$2,0)</f>
        <v>#N/A</v>
      </c>
      <c r="AO738" t="e">
        <f>VLOOKUP($Z738,'oddspedia-matches'!$A:$AD,AO$2,0)</f>
        <v>#N/A</v>
      </c>
      <c r="AP738" t="e">
        <f>VLOOKUP($Z738,'oddspedia-matches'!$A:$AD,AP$2,0)</f>
        <v>#N/A</v>
      </c>
      <c r="AQ738" t="e">
        <f>VLOOKUP($Z738,'oddspedia-matches'!$A:$AD,AQ$2,0)</f>
        <v>#N/A</v>
      </c>
    </row>
    <row r="739" spans="2:43" x14ac:dyDescent="0.25">
      <c r="B739" t="s">
        <v>446</v>
      </c>
      <c r="C739" t="s">
        <v>4817</v>
      </c>
      <c r="D739" s="25">
        <v>0.3125</v>
      </c>
      <c r="E739" t="s">
        <v>28</v>
      </c>
      <c r="F739" t="s">
        <v>30</v>
      </c>
      <c r="H739">
        <v>46.9</v>
      </c>
      <c r="I739">
        <v>29.7</v>
      </c>
      <c r="J739">
        <v>23.5</v>
      </c>
      <c r="K739">
        <v>76.5</v>
      </c>
      <c r="L739">
        <v>53.1</v>
      </c>
      <c r="M739">
        <v>70.3</v>
      </c>
      <c r="N739">
        <v>32.200000000000003</v>
      </c>
      <c r="O739">
        <v>47</v>
      </c>
      <c r="P739">
        <v>20.8</v>
      </c>
      <c r="Q739">
        <v>63.7</v>
      </c>
      <c r="R739">
        <v>68.400000000000006</v>
      </c>
      <c r="S739">
        <v>40.6</v>
      </c>
      <c r="T739">
        <v>59.4</v>
      </c>
      <c r="U739">
        <v>65.2</v>
      </c>
      <c r="V739">
        <v>46.3</v>
      </c>
      <c r="W739">
        <v>53.7</v>
      </c>
      <c r="X739" t="str">
        <f>VLOOKUP(E739,'Transform table'!A:B,2,0)</f>
        <v>Pohang Steelers</v>
      </c>
      <c r="Y739" t="str">
        <f>VLOOKUP(F739,'Transform table'!A:B,2,0)</f>
        <v>Sangju Sangmu</v>
      </c>
      <c r="Z739" t="str">
        <f t="shared" si="12"/>
        <v>01/08/2026Pohang SteelersSangju Sangmu</v>
      </c>
      <c r="AA739" t="e">
        <f>VLOOKUP($Z739,'oddspedia-matches'!$A:$AD,AA$2,0)</f>
        <v>#N/A</v>
      </c>
      <c r="AB739" t="e">
        <f>VLOOKUP($Z739,'oddspedia-matches'!$A:$AD,AB$2,0)</f>
        <v>#N/A</v>
      </c>
      <c r="AC739" t="e">
        <f>VLOOKUP($Z739,'oddspedia-matches'!$A:$AD,AC$2,0)</f>
        <v>#N/A</v>
      </c>
      <c r="AD739" t="e">
        <f>VLOOKUP($Z739,'oddspedia-matches'!$A:$AD,AD$2,0)</f>
        <v>#N/A</v>
      </c>
      <c r="AE739" t="e">
        <f>VLOOKUP($Z739,'oddspedia-matches'!$A:$AD,AE$2,0)</f>
        <v>#N/A</v>
      </c>
      <c r="AF739" t="e">
        <f>VLOOKUP($Z739,'oddspedia-matches'!$A:$AD,AF$2,0)</f>
        <v>#N/A</v>
      </c>
      <c r="AG739" t="e">
        <f>VLOOKUP($Z739,'oddspedia-matches'!$A:$AD,AG$2,0)</f>
        <v>#N/A</v>
      </c>
      <c r="AH739" t="e">
        <f>VLOOKUP($Z739,'oddspedia-matches'!$A:$AD,AH$2,0)</f>
        <v>#N/A</v>
      </c>
      <c r="AI739" t="e">
        <f>VLOOKUP($Z739,'oddspedia-matches'!$A:$AD,AI$2,0)</f>
        <v>#N/A</v>
      </c>
      <c r="AJ739" t="e">
        <f>VLOOKUP($Z739,'oddspedia-matches'!$A:$AD,AJ$2,0)</f>
        <v>#N/A</v>
      </c>
      <c r="AK739" t="e">
        <f>VLOOKUP($Z739,'oddspedia-matches'!$A:$AD,AK$2,0)</f>
        <v>#N/A</v>
      </c>
      <c r="AL739" t="e">
        <f>VLOOKUP($Z739,'oddspedia-matches'!$A:$AD,AL$2,0)</f>
        <v>#N/A</v>
      </c>
      <c r="AM739" t="e">
        <f>VLOOKUP($Z739,'oddspedia-matches'!$A:$AD,AM$2,0)</f>
        <v>#N/A</v>
      </c>
      <c r="AN739" t="e">
        <f>VLOOKUP($Z739,'oddspedia-matches'!$A:$AD,AN$2,0)</f>
        <v>#N/A</v>
      </c>
      <c r="AO739" t="e">
        <f>VLOOKUP($Z739,'oddspedia-matches'!$A:$AD,AO$2,0)</f>
        <v>#N/A</v>
      </c>
      <c r="AP739" t="e">
        <f>VLOOKUP($Z739,'oddspedia-matches'!$A:$AD,AP$2,0)</f>
        <v>#N/A</v>
      </c>
      <c r="AQ739" t="e">
        <f>VLOOKUP($Z739,'oddspedia-matches'!$A:$AD,AQ$2,0)</f>
        <v>#N/A</v>
      </c>
    </row>
    <row r="740" spans="2:43" x14ac:dyDescent="0.25">
      <c r="B740" t="s">
        <v>473</v>
      </c>
      <c r="C740" t="s">
        <v>4817</v>
      </c>
      <c r="D740" s="25">
        <v>0.3125</v>
      </c>
      <c r="E740" t="s">
        <v>138</v>
      </c>
      <c r="F740" t="s">
        <v>953</v>
      </c>
      <c r="H740">
        <v>48</v>
      </c>
      <c r="I740">
        <v>27.6</v>
      </c>
      <c r="J740">
        <v>24.5</v>
      </c>
      <c r="K740">
        <v>75.5</v>
      </c>
      <c r="L740">
        <v>52</v>
      </c>
      <c r="M740">
        <v>72.400000000000006</v>
      </c>
      <c r="N740">
        <v>28.6</v>
      </c>
      <c r="O740">
        <v>50</v>
      </c>
      <c r="P740">
        <v>21.5</v>
      </c>
      <c r="Q740">
        <v>59.7</v>
      </c>
      <c r="R740">
        <v>75.8</v>
      </c>
      <c r="S740">
        <v>49.9</v>
      </c>
      <c r="T740">
        <v>50.1</v>
      </c>
      <c r="U740">
        <v>56.2</v>
      </c>
      <c r="V740">
        <v>53.9</v>
      </c>
      <c r="W740">
        <v>46.1</v>
      </c>
      <c r="X740" t="str">
        <f>VLOOKUP(E740,'Transform table'!A:B,2,0)</f>
        <v>Cheonan City</v>
      </c>
      <c r="Y740" t="str">
        <f>VLOOKUP(F740,'Transform table'!A:B,2,0)</f>
        <v>Yongin FC</v>
      </c>
      <c r="Z740" t="str">
        <f t="shared" si="12"/>
        <v>01/08/2026Cheonan CityYongin FC</v>
      </c>
      <c r="AA740" t="e">
        <f>VLOOKUP($Z740,'oddspedia-matches'!$A:$AD,AA$2,0)</f>
        <v>#N/A</v>
      </c>
      <c r="AB740" t="e">
        <f>VLOOKUP($Z740,'oddspedia-matches'!$A:$AD,AB$2,0)</f>
        <v>#N/A</v>
      </c>
      <c r="AC740" t="e">
        <f>VLOOKUP($Z740,'oddspedia-matches'!$A:$AD,AC$2,0)</f>
        <v>#N/A</v>
      </c>
      <c r="AD740" t="e">
        <f>VLOOKUP($Z740,'oddspedia-matches'!$A:$AD,AD$2,0)</f>
        <v>#N/A</v>
      </c>
      <c r="AE740" t="e">
        <f>VLOOKUP($Z740,'oddspedia-matches'!$A:$AD,AE$2,0)</f>
        <v>#N/A</v>
      </c>
      <c r="AF740" t="e">
        <f>VLOOKUP($Z740,'oddspedia-matches'!$A:$AD,AF$2,0)</f>
        <v>#N/A</v>
      </c>
      <c r="AG740" t="e">
        <f>VLOOKUP($Z740,'oddspedia-matches'!$A:$AD,AG$2,0)</f>
        <v>#N/A</v>
      </c>
      <c r="AH740" t="e">
        <f>VLOOKUP($Z740,'oddspedia-matches'!$A:$AD,AH$2,0)</f>
        <v>#N/A</v>
      </c>
      <c r="AI740" t="e">
        <f>VLOOKUP($Z740,'oddspedia-matches'!$A:$AD,AI$2,0)</f>
        <v>#N/A</v>
      </c>
      <c r="AJ740" t="e">
        <f>VLOOKUP($Z740,'oddspedia-matches'!$A:$AD,AJ$2,0)</f>
        <v>#N/A</v>
      </c>
      <c r="AK740" t="e">
        <f>VLOOKUP($Z740,'oddspedia-matches'!$A:$AD,AK$2,0)</f>
        <v>#N/A</v>
      </c>
      <c r="AL740" t="e">
        <f>VLOOKUP($Z740,'oddspedia-matches'!$A:$AD,AL$2,0)</f>
        <v>#N/A</v>
      </c>
      <c r="AM740" t="e">
        <f>VLOOKUP($Z740,'oddspedia-matches'!$A:$AD,AM$2,0)</f>
        <v>#N/A</v>
      </c>
      <c r="AN740" t="e">
        <f>VLOOKUP($Z740,'oddspedia-matches'!$A:$AD,AN$2,0)</f>
        <v>#N/A</v>
      </c>
      <c r="AO740" t="e">
        <f>VLOOKUP($Z740,'oddspedia-matches'!$A:$AD,AO$2,0)</f>
        <v>#N/A</v>
      </c>
      <c r="AP740" t="e">
        <f>VLOOKUP($Z740,'oddspedia-matches'!$A:$AD,AP$2,0)</f>
        <v>#N/A</v>
      </c>
      <c r="AQ740" t="e">
        <f>VLOOKUP($Z740,'oddspedia-matches'!$A:$AD,AQ$2,0)</f>
        <v>#N/A</v>
      </c>
    </row>
    <row r="741" spans="2:43" x14ac:dyDescent="0.25">
      <c r="B741" t="s">
        <v>473</v>
      </c>
      <c r="C741" t="s">
        <v>4817</v>
      </c>
      <c r="D741" s="25">
        <v>0.3125</v>
      </c>
      <c r="E741" t="s">
        <v>136</v>
      </c>
      <c r="F741" t="s">
        <v>551</v>
      </c>
      <c r="H741">
        <v>30.3</v>
      </c>
      <c r="I741">
        <v>29.9</v>
      </c>
      <c r="J741">
        <v>39.799999999999997</v>
      </c>
      <c r="K741">
        <v>60.2</v>
      </c>
      <c r="L741">
        <v>69.7</v>
      </c>
      <c r="M741">
        <v>70.099999999999994</v>
      </c>
      <c r="N741">
        <v>19.8</v>
      </c>
      <c r="O741">
        <v>51.7</v>
      </c>
      <c r="P741">
        <v>28.4</v>
      </c>
      <c r="Q741">
        <v>57.2</v>
      </c>
      <c r="R741">
        <v>72.7</v>
      </c>
      <c r="S741">
        <v>45.9</v>
      </c>
      <c r="T741">
        <v>54.1</v>
      </c>
      <c r="U741">
        <v>59.6</v>
      </c>
      <c r="V741">
        <v>52.2</v>
      </c>
      <c r="W741">
        <v>47.8</v>
      </c>
      <c r="X741" t="str">
        <f>VLOOKUP(E741,'Transform table'!A:B,2,0)</f>
        <v>Chungbuk Cheongju</v>
      </c>
      <c r="Y741" t="str">
        <f>VLOOKUP(F741,'Transform table'!A:B,2,0)</f>
        <v>Suwon Samsung Bluewings</v>
      </c>
      <c r="Z741" t="str">
        <f t="shared" si="12"/>
        <v>01/08/2026Chungbuk CheongjuSuwon Samsung Bluewings</v>
      </c>
      <c r="AA741" t="e">
        <f>VLOOKUP($Z741,'oddspedia-matches'!$A:$AD,AA$2,0)</f>
        <v>#N/A</v>
      </c>
      <c r="AB741" t="e">
        <f>VLOOKUP($Z741,'oddspedia-matches'!$A:$AD,AB$2,0)</f>
        <v>#N/A</v>
      </c>
      <c r="AC741" t="e">
        <f>VLOOKUP($Z741,'oddspedia-matches'!$A:$AD,AC$2,0)</f>
        <v>#N/A</v>
      </c>
      <c r="AD741" t="e">
        <f>VLOOKUP($Z741,'oddspedia-matches'!$A:$AD,AD$2,0)</f>
        <v>#N/A</v>
      </c>
      <c r="AE741" t="e">
        <f>VLOOKUP($Z741,'oddspedia-matches'!$A:$AD,AE$2,0)</f>
        <v>#N/A</v>
      </c>
      <c r="AF741" t="e">
        <f>VLOOKUP($Z741,'oddspedia-matches'!$A:$AD,AF$2,0)</f>
        <v>#N/A</v>
      </c>
      <c r="AG741" t="e">
        <f>VLOOKUP($Z741,'oddspedia-matches'!$A:$AD,AG$2,0)</f>
        <v>#N/A</v>
      </c>
      <c r="AH741" t="e">
        <f>VLOOKUP($Z741,'oddspedia-matches'!$A:$AD,AH$2,0)</f>
        <v>#N/A</v>
      </c>
      <c r="AI741" t="e">
        <f>VLOOKUP($Z741,'oddspedia-matches'!$A:$AD,AI$2,0)</f>
        <v>#N/A</v>
      </c>
      <c r="AJ741" t="e">
        <f>VLOOKUP($Z741,'oddspedia-matches'!$A:$AD,AJ$2,0)</f>
        <v>#N/A</v>
      </c>
      <c r="AK741" t="e">
        <f>VLOOKUP($Z741,'oddspedia-matches'!$A:$AD,AK$2,0)</f>
        <v>#N/A</v>
      </c>
      <c r="AL741" t="e">
        <f>VLOOKUP($Z741,'oddspedia-matches'!$A:$AD,AL$2,0)</f>
        <v>#N/A</v>
      </c>
      <c r="AM741" t="e">
        <f>VLOOKUP($Z741,'oddspedia-matches'!$A:$AD,AM$2,0)</f>
        <v>#N/A</v>
      </c>
      <c r="AN741" t="e">
        <f>VLOOKUP($Z741,'oddspedia-matches'!$A:$AD,AN$2,0)</f>
        <v>#N/A</v>
      </c>
      <c r="AO741" t="e">
        <f>VLOOKUP($Z741,'oddspedia-matches'!$A:$AD,AO$2,0)</f>
        <v>#N/A</v>
      </c>
      <c r="AP741" t="e">
        <f>VLOOKUP($Z741,'oddspedia-matches'!$A:$AD,AP$2,0)</f>
        <v>#N/A</v>
      </c>
      <c r="AQ741" t="e">
        <f>VLOOKUP($Z741,'oddspedia-matches'!$A:$AD,AQ$2,0)</f>
        <v>#N/A</v>
      </c>
    </row>
    <row r="742" spans="2:43" x14ac:dyDescent="0.25">
      <c r="B742" t="s">
        <v>473</v>
      </c>
      <c r="C742" t="s">
        <v>4817</v>
      </c>
      <c r="D742" s="25">
        <v>0.3125</v>
      </c>
      <c r="E742" t="s">
        <v>555</v>
      </c>
      <c r="F742" t="s">
        <v>4823</v>
      </c>
      <c r="H742">
        <v>43.8</v>
      </c>
      <c r="I742">
        <v>29.4</v>
      </c>
      <c r="J742">
        <v>26.8</v>
      </c>
      <c r="K742">
        <v>73.2</v>
      </c>
      <c r="L742">
        <v>56.2</v>
      </c>
      <c r="M742">
        <v>70.599999999999994</v>
      </c>
      <c r="N742">
        <v>23.2</v>
      </c>
      <c r="O742">
        <v>46.1</v>
      </c>
      <c r="P742">
        <v>30.7</v>
      </c>
      <c r="Q742">
        <v>65.599999999999994</v>
      </c>
      <c r="R742">
        <v>71.3</v>
      </c>
      <c r="S742">
        <v>44.1</v>
      </c>
      <c r="T742">
        <v>55.9</v>
      </c>
      <c r="U742">
        <v>61.6</v>
      </c>
      <c r="V742">
        <v>50.1</v>
      </c>
      <c r="W742">
        <v>49.9</v>
      </c>
      <c r="X742" t="str">
        <f>VLOOKUP(E742,'Transform table'!A:B,2,0)</f>
        <v>Ansan Police</v>
      </c>
      <c r="Y742" t="e">
        <f>VLOOKUP(F742,'Transform table'!A:B,2,0)</f>
        <v>#N/A</v>
      </c>
      <c r="Z742" t="e">
        <f t="shared" si="12"/>
        <v>#N/A</v>
      </c>
      <c r="AA742" t="e">
        <f>VLOOKUP($Z742,'oddspedia-matches'!$A:$AD,AA$2,0)</f>
        <v>#N/A</v>
      </c>
      <c r="AB742" t="e">
        <f>VLOOKUP($Z742,'oddspedia-matches'!$A:$AD,AB$2,0)</f>
        <v>#N/A</v>
      </c>
      <c r="AC742" t="e">
        <f>VLOOKUP($Z742,'oddspedia-matches'!$A:$AD,AC$2,0)</f>
        <v>#N/A</v>
      </c>
      <c r="AD742" t="e">
        <f>VLOOKUP($Z742,'oddspedia-matches'!$A:$AD,AD$2,0)</f>
        <v>#N/A</v>
      </c>
      <c r="AE742" t="e">
        <f>VLOOKUP($Z742,'oddspedia-matches'!$A:$AD,AE$2,0)</f>
        <v>#N/A</v>
      </c>
      <c r="AF742" t="e">
        <f>VLOOKUP($Z742,'oddspedia-matches'!$A:$AD,AF$2,0)</f>
        <v>#N/A</v>
      </c>
      <c r="AG742" t="e">
        <f>VLOOKUP($Z742,'oddspedia-matches'!$A:$AD,AG$2,0)</f>
        <v>#N/A</v>
      </c>
      <c r="AH742" t="e">
        <f>VLOOKUP($Z742,'oddspedia-matches'!$A:$AD,AH$2,0)</f>
        <v>#N/A</v>
      </c>
      <c r="AI742" t="e">
        <f>VLOOKUP($Z742,'oddspedia-matches'!$A:$AD,AI$2,0)</f>
        <v>#N/A</v>
      </c>
      <c r="AJ742" t="e">
        <f>VLOOKUP($Z742,'oddspedia-matches'!$A:$AD,AJ$2,0)</f>
        <v>#N/A</v>
      </c>
      <c r="AK742" t="e">
        <f>VLOOKUP($Z742,'oddspedia-matches'!$A:$AD,AK$2,0)</f>
        <v>#N/A</v>
      </c>
      <c r="AL742" t="e">
        <f>VLOOKUP($Z742,'oddspedia-matches'!$A:$AD,AL$2,0)</f>
        <v>#N/A</v>
      </c>
      <c r="AM742" t="e">
        <f>VLOOKUP($Z742,'oddspedia-matches'!$A:$AD,AM$2,0)</f>
        <v>#N/A</v>
      </c>
      <c r="AN742" t="e">
        <f>VLOOKUP($Z742,'oddspedia-matches'!$A:$AD,AN$2,0)</f>
        <v>#N/A</v>
      </c>
      <c r="AO742" t="e">
        <f>VLOOKUP($Z742,'oddspedia-matches'!$A:$AD,AO$2,0)</f>
        <v>#N/A</v>
      </c>
      <c r="AP742" t="e">
        <f>VLOOKUP($Z742,'oddspedia-matches'!$A:$AD,AP$2,0)</f>
        <v>#N/A</v>
      </c>
      <c r="AQ742" t="e">
        <f>VLOOKUP($Z742,'oddspedia-matches'!$A:$AD,AQ$2,0)</f>
        <v>#N/A</v>
      </c>
    </row>
    <row r="743" spans="2:43" x14ac:dyDescent="0.25">
      <c r="B743" t="s">
        <v>473</v>
      </c>
      <c r="C743" t="s">
        <v>4817</v>
      </c>
      <c r="D743" s="25">
        <v>0.3125</v>
      </c>
      <c r="E743" t="s">
        <v>554</v>
      </c>
      <c r="F743" t="s">
        <v>552</v>
      </c>
      <c r="H743">
        <v>43.1</v>
      </c>
      <c r="I743">
        <v>26.5</v>
      </c>
      <c r="J743">
        <v>30.4</v>
      </c>
      <c r="K743">
        <v>69.599999999999994</v>
      </c>
      <c r="L743">
        <v>56.9</v>
      </c>
      <c r="M743">
        <v>73.5</v>
      </c>
      <c r="N743">
        <v>36.299999999999997</v>
      </c>
      <c r="O743">
        <v>39.700000000000003</v>
      </c>
      <c r="P743">
        <v>24</v>
      </c>
      <c r="Q743">
        <v>75</v>
      </c>
      <c r="R743">
        <v>83.1</v>
      </c>
      <c r="S743">
        <v>60.7</v>
      </c>
      <c r="T743">
        <v>39.299999999999997</v>
      </c>
      <c r="U743">
        <v>45</v>
      </c>
      <c r="V743">
        <v>63.5</v>
      </c>
      <c r="W743">
        <v>36.5</v>
      </c>
      <c r="X743" t="str">
        <f>VLOOKUP(E743,'Transform table'!A:B,2,0)</f>
        <v>Hwaseong</v>
      </c>
      <c r="Y743" t="str">
        <f>VLOOKUP(F743,'Transform table'!A:B,2,0)</f>
        <v>Daegu</v>
      </c>
      <c r="Z743" t="str">
        <f t="shared" si="12"/>
        <v>01/08/2026HwaseongDaegu</v>
      </c>
      <c r="AA743" t="e">
        <f>VLOOKUP($Z743,'oddspedia-matches'!$A:$AD,AA$2,0)</f>
        <v>#N/A</v>
      </c>
      <c r="AB743" t="e">
        <f>VLOOKUP($Z743,'oddspedia-matches'!$A:$AD,AB$2,0)</f>
        <v>#N/A</v>
      </c>
      <c r="AC743" t="e">
        <f>VLOOKUP($Z743,'oddspedia-matches'!$A:$AD,AC$2,0)</f>
        <v>#N/A</v>
      </c>
      <c r="AD743" t="e">
        <f>VLOOKUP($Z743,'oddspedia-matches'!$A:$AD,AD$2,0)</f>
        <v>#N/A</v>
      </c>
      <c r="AE743" t="e">
        <f>VLOOKUP($Z743,'oddspedia-matches'!$A:$AD,AE$2,0)</f>
        <v>#N/A</v>
      </c>
      <c r="AF743" t="e">
        <f>VLOOKUP($Z743,'oddspedia-matches'!$A:$AD,AF$2,0)</f>
        <v>#N/A</v>
      </c>
      <c r="AG743" t="e">
        <f>VLOOKUP($Z743,'oddspedia-matches'!$A:$AD,AG$2,0)</f>
        <v>#N/A</v>
      </c>
      <c r="AH743" t="e">
        <f>VLOOKUP($Z743,'oddspedia-matches'!$A:$AD,AH$2,0)</f>
        <v>#N/A</v>
      </c>
      <c r="AI743" t="e">
        <f>VLOOKUP($Z743,'oddspedia-matches'!$A:$AD,AI$2,0)</f>
        <v>#N/A</v>
      </c>
      <c r="AJ743" t="e">
        <f>VLOOKUP($Z743,'oddspedia-matches'!$A:$AD,AJ$2,0)</f>
        <v>#N/A</v>
      </c>
      <c r="AK743" t="e">
        <f>VLOOKUP($Z743,'oddspedia-matches'!$A:$AD,AK$2,0)</f>
        <v>#N/A</v>
      </c>
      <c r="AL743" t="e">
        <f>VLOOKUP($Z743,'oddspedia-matches'!$A:$AD,AL$2,0)</f>
        <v>#N/A</v>
      </c>
      <c r="AM743" t="e">
        <f>VLOOKUP($Z743,'oddspedia-matches'!$A:$AD,AM$2,0)</f>
        <v>#N/A</v>
      </c>
      <c r="AN743" t="e">
        <f>VLOOKUP($Z743,'oddspedia-matches'!$A:$AD,AN$2,0)</f>
        <v>#N/A</v>
      </c>
      <c r="AO743" t="e">
        <f>VLOOKUP($Z743,'oddspedia-matches'!$A:$AD,AO$2,0)</f>
        <v>#N/A</v>
      </c>
      <c r="AP743" t="e">
        <f>VLOOKUP($Z743,'oddspedia-matches'!$A:$AD,AP$2,0)</f>
        <v>#N/A</v>
      </c>
      <c r="AQ743" t="e">
        <f>VLOOKUP($Z743,'oddspedia-matches'!$A:$AD,AQ$2,0)</f>
        <v>#N/A</v>
      </c>
    </row>
    <row r="744" spans="2:43" x14ac:dyDescent="0.25">
      <c r="B744" t="s">
        <v>543</v>
      </c>
      <c r="C744" t="s">
        <v>4817</v>
      </c>
      <c r="D744" s="25">
        <v>0.33333333333333331</v>
      </c>
      <c r="E744" t="s">
        <v>545</v>
      </c>
      <c r="F744" t="s">
        <v>414</v>
      </c>
      <c r="H744">
        <v>46.5</v>
      </c>
      <c r="I744">
        <v>25.8</v>
      </c>
      <c r="J744">
        <v>27.7</v>
      </c>
      <c r="K744">
        <v>72.3</v>
      </c>
      <c r="L744">
        <v>53.5</v>
      </c>
      <c r="M744">
        <v>74.2</v>
      </c>
      <c r="N744">
        <v>35.799999999999997</v>
      </c>
      <c r="O744">
        <v>39.9</v>
      </c>
      <c r="P744">
        <v>24.3</v>
      </c>
      <c r="Q744">
        <v>74.7</v>
      </c>
      <c r="R744">
        <v>84.8</v>
      </c>
      <c r="S744">
        <v>63.5</v>
      </c>
      <c r="T744">
        <v>36.5</v>
      </c>
      <c r="U744">
        <v>42.4</v>
      </c>
      <c r="V744">
        <v>65.099999999999994</v>
      </c>
      <c r="W744">
        <v>34.9</v>
      </c>
      <c r="X744" t="str">
        <f>VLOOKUP(E744,'Transform table'!A:B,2,0)</f>
        <v>Tianjin Teda</v>
      </c>
      <c r="Y744" t="str">
        <f>VLOOKUP(F744,'Transform table'!A:B,2,0)</f>
        <v>Yunnan Yukun</v>
      </c>
      <c r="Z744" t="str">
        <f t="shared" si="12"/>
        <v>01/08/2026Tianjin TedaYunnan Yukun</v>
      </c>
      <c r="AA744" t="e">
        <f>VLOOKUP($Z744,'oddspedia-matches'!$A:$AD,AA$2,0)</f>
        <v>#N/A</v>
      </c>
      <c r="AB744" t="e">
        <f>VLOOKUP($Z744,'oddspedia-matches'!$A:$AD,AB$2,0)</f>
        <v>#N/A</v>
      </c>
      <c r="AC744" t="e">
        <f>VLOOKUP($Z744,'oddspedia-matches'!$A:$AD,AC$2,0)</f>
        <v>#N/A</v>
      </c>
      <c r="AD744" t="e">
        <f>VLOOKUP($Z744,'oddspedia-matches'!$A:$AD,AD$2,0)</f>
        <v>#N/A</v>
      </c>
      <c r="AE744" t="e">
        <f>VLOOKUP($Z744,'oddspedia-matches'!$A:$AD,AE$2,0)</f>
        <v>#N/A</v>
      </c>
      <c r="AF744" t="e">
        <f>VLOOKUP($Z744,'oddspedia-matches'!$A:$AD,AF$2,0)</f>
        <v>#N/A</v>
      </c>
      <c r="AG744" t="e">
        <f>VLOOKUP($Z744,'oddspedia-matches'!$A:$AD,AG$2,0)</f>
        <v>#N/A</v>
      </c>
      <c r="AH744" t="e">
        <f>VLOOKUP($Z744,'oddspedia-matches'!$A:$AD,AH$2,0)</f>
        <v>#N/A</v>
      </c>
      <c r="AI744" t="e">
        <f>VLOOKUP($Z744,'oddspedia-matches'!$A:$AD,AI$2,0)</f>
        <v>#N/A</v>
      </c>
      <c r="AJ744" t="e">
        <f>VLOOKUP($Z744,'oddspedia-matches'!$A:$AD,AJ$2,0)</f>
        <v>#N/A</v>
      </c>
      <c r="AK744" t="e">
        <f>VLOOKUP($Z744,'oddspedia-matches'!$A:$AD,AK$2,0)</f>
        <v>#N/A</v>
      </c>
      <c r="AL744" t="e">
        <f>VLOOKUP($Z744,'oddspedia-matches'!$A:$AD,AL$2,0)</f>
        <v>#N/A</v>
      </c>
      <c r="AM744" t="e">
        <f>VLOOKUP($Z744,'oddspedia-matches'!$A:$AD,AM$2,0)</f>
        <v>#N/A</v>
      </c>
      <c r="AN744" t="e">
        <f>VLOOKUP($Z744,'oddspedia-matches'!$A:$AD,AN$2,0)</f>
        <v>#N/A</v>
      </c>
      <c r="AO744" t="e">
        <f>VLOOKUP($Z744,'oddspedia-matches'!$A:$AD,AO$2,0)</f>
        <v>#N/A</v>
      </c>
      <c r="AP744" t="e">
        <f>VLOOKUP($Z744,'oddspedia-matches'!$A:$AD,AP$2,0)</f>
        <v>#N/A</v>
      </c>
      <c r="AQ744" t="e">
        <f>VLOOKUP($Z744,'oddspedia-matches'!$A:$AD,AQ$2,0)</f>
        <v>#N/A</v>
      </c>
    </row>
    <row r="745" spans="2:43" x14ac:dyDescent="0.25">
      <c r="B745" t="s">
        <v>558</v>
      </c>
      <c r="C745" t="s">
        <v>4817</v>
      </c>
      <c r="D745" s="25">
        <v>0.33333333333333331</v>
      </c>
      <c r="E745" t="s">
        <v>957</v>
      </c>
      <c r="F745" t="s">
        <v>563</v>
      </c>
      <c r="H745">
        <v>30.8</v>
      </c>
      <c r="I745">
        <v>30.6</v>
      </c>
      <c r="J745">
        <v>38.6</v>
      </c>
      <c r="K745">
        <v>61.4</v>
      </c>
      <c r="L745">
        <v>69.2</v>
      </c>
      <c r="M745">
        <v>69.400000000000006</v>
      </c>
      <c r="N745">
        <v>27.6</v>
      </c>
      <c r="O745">
        <v>42.1</v>
      </c>
      <c r="P745">
        <v>30.3</v>
      </c>
      <c r="Q745">
        <v>72</v>
      </c>
      <c r="R745">
        <v>70.599999999999994</v>
      </c>
      <c r="S745">
        <v>43.2</v>
      </c>
      <c r="T745">
        <v>56.8</v>
      </c>
      <c r="U745">
        <v>62.1</v>
      </c>
      <c r="V745">
        <v>50.2</v>
      </c>
      <c r="W745">
        <v>49.8</v>
      </c>
      <c r="X745" t="str">
        <f>VLOOKUP(E745,'Transform table'!A:B,2,0)</f>
        <v>Dalian Kun City</v>
      </c>
      <c r="Y745" t="str">
        <f>VLOOKUP(F745,'Transform table'!A:B,2,0)</f>
        <v>Shaanxi Union FC</v>
      </c>
      <c r="Z745" t="str">
        <f t="shared" si="12"/>
        <v>01/08/2026Dalian Kun CityShaanxi Union FC</v>
      </c>
      <c r="AA745" t="e">
        <f>VLOOKUP($Z745,'oddspedia-matches'!$A:$AD,AA$2,0)</f>
        <v>#N/A</v>
      </c>
      <c r="AB745" t="e">
        <f>VLOOKUP($Z745,'oddspedia-matches'!$A:$AD,AB$2,0)</f>
        <v>#N/A</v>
      </c>
      <c r="AC745" t="e">
        <f>VLOOKUP($Z745,'oddspedia-matches'!$A:$AD,AC$2,0)</f>
        <v>#N/A</v>
      </c>
      <c r="AD745" t="e">
        <f>VLOOKUP($Z745,'oddspedia-matches'!$A:$AD,AD$2,0)</f>
        <v>#N/A</v>
      </c>
      <c r="AE745" t="e">
        <f>VLOOKUP($Z745,'oddspedia-matches'!$A:$AD,AE$2,0)</f>
        <v>#N/A</v>
      </c>
      <c r="AF745" t="e">
        <f>VLOOKUP($Z745,'oddspedia-matches'!$A:$AD,AF$2,0)</f>
        <v>#N/A</v>
      </c>
      <c r="AG745" t="e">
        <f>VLOOKUP($Z745,'oddspedia-matches'!$A:$AD,AG$2,0)</f>
        <v>#N/A</v>
      </c>
      <c r="AH745" t="e">
        <f>VLOOKUP($Z745,'oddspedia-matches'!$A:$AD,AH$2,0)</f>
        <v>#N/A</v>
      </c>
      <c r="AI745" t="e">
        <f>VLOOKUP($Z745,'oddspedia-matches'!$A:$AD,AI$2,0)</f>
        <v>#N/A</v>
      </c>
      <c r="AJ745" t="e">
        <f>VLOOKUP($Z745,'oddspedia-matches'!$A:$AD,AJ$2,0)</f>
        <v>#N/A</v>
      </c>
      <c r="AK745" t="e">
        <f>VLOOKUP($Z745,'oddspedia-matches'!$A:$AD,AK$2,0)</f>
        <v>#N/A</v>
      </c>
      <c r="AL745" t="e">
        <f>VLOOKUP($Z745,'oddspedia-matches'!$A:$AD,AL$2,0)</f>
        <v>#N/A</v>
      </c>
      <c r="AM745" t="e">
        <f>VLOOKUP($Z745,'oddspedia-matches'!$A:$AD,AM$2,0)</f>
        <v>#N/A</v>
      </c>
      <c r="AN745" t="e">
        <f>VLOOKUP($Z745,'oddspedia-matches'!$A:$AD,AN$2,0)</f>
        <v>#N/A</v>
      </c>
      <c r="AO745" t="e">
        <f>VLOOKUP($Z745,'oddspedia-matches'!$A:$AD,AO$2,0)</f>
        <v>#N/A</v>
      </c>
      <c r="AP745" t="e">
        <f>VLOOKUP($Z745,'oddspedia-matches'!$A:$AD,AP$2,0)</f>
        <v>#N/A</v>
      </c>
      <c r="AQ745" t="e">
        <f>VLOOKUP($Z745,'oddspedia-matches'!$A:$AD,AQ$2,0)</f>
        <v>#N/A</v>
      </c>
    </row>
    <row r="746" spans="2:43" x14ac:dyDescent="0.25">
      <c r="B746" t="s">
        <v>558</v>
      </c>
      <c r="C746" t="s">
        <v>4817</v>
      </c>
      <c r="D746" s="25">
        <v>0.33333333333333331</v>
      </c>
      <c r="E746" t="s">
        <v>561</v>
      </c>
      <c r="F746" t="s">
        <v>959</v>
      </c>
      <c r="H746">
        <v>42.7</v>
      </c>
      <c r="I746">
        <v>28.5</v>
      </c>
      <c r="J746">
        <v>28.9</v>
      </c>
      <c r="K746">
        <v>71.099999999999994</v>
      </c>
      <c r="L746">
        <v>57.3</v>
      </c>
      <c r="M746">
        <v>71.5</v>
      </c>
      <c r="N746">
        <v>32.9</v>
      </c>
      <c r="O746">
        <v>46.2</v>
      </c>
      <c r="P746">
        <v>20.9</v>
      </c>
      <c r="Q746">
        <v>64.900000000000006</v>
      </c>
      <c r="R746">
        <v>75.5</v>
      </c>
      <c r="S746">
        <v>49.5</v>
      </c>
      <c r="T746">
        <v>50.5</v>
      </c>
      <c r="U746">
        <v>56.2</v>
      </c>
      <c r="V746">
        <v>54.7</v>
      </c>
      <c r="W746">
        <v>45.3</v>
      </c>
      <c r="X746" t="str">
        <f>VLOOKUP(E746,'Transform table'!A:B,2,0)</f>
        <v>Ningbo Professional</v>
      </c>
      <c r="Y746" t="str">
        <f>VLOOKUP(F746,'Transform table'!A:B,2,0)</f>
        <v>Guangxi Hengchen</v>
      </c>
      <c r="Z746" t="str">
        <f t="shared" si="12"/>
        <v>01/08/2026Ningbo ProfessionalGuangxi Hengchen</v>
      </c>
      <c r="AA746" t="e">
        <f>VLOOKUP($Z746,'oddspedia-matches'!$A:$AD,AA$2,0)</f>
        <v>#N/A</v>
      </c>
      <c r="AB746" t="e">
        <f>VLOOKUP($Z746,'oddspedia-matches'!$A:$AD,AB$2,0)</f>
        <v>#N/A</v>
      </c>
      <c r="AC746" t="e">
        <f>VLOOKUP($Z746,'oddspedia-matches'!$A:$AD,AC$2,0)</f>
        <v>#N/A</v>
      </c>
      <c r="AD746" t="e">
        <f>VLOOKUP($Z746,'oddspedia-matches'!$A:$AD,AD$2,0)</f>
        <v>#N/A</v>
      </c>
      <c r="AE746" t="e">
        <f>VLOOKUP($Z746,'oddspedia-matches'!$A:$AD,AE$2,0)</f>
        <v>#N/A</v>
      </c>
      <c r="AF746" t="e">
        <f>VLOOKUP($Z746,'oddspedia-matches'!$A:$AD,AF$2,0)</f>
        <v>#N/A</v>
      </c>
      <c r="AG746" t="e">
        <f>VLOOKUP($Z746,'oddspedia-matches'!$A:$AD,AG$2,0)</f>
        <v>#N/A</v>
      </c>
      <c r="AH746" t="e">
        <f>VLOOKUP($Z746,'oddspedia-matches'!$A:$AD,AH$2,0)</f>
        <v>#N/A</v>
      </c>
      <c r="AI746" t="e">
        <f>VLOOKUP($Z746,'oddspedia-matches'!$A:$AD,AI$2,0)</f>
        <v>#N/A</v>
      </c>
      <c r="AJ746" t="e">
        <f>VLOOKUP($Z746,'oddspedia-matches'!$A:$AD,AJ$2,0)</f>
        <v>#N/A</v>
      </c>
      <c r="AK746" t="e">
        <f>VLOOKUP($Z746,'oddspedia-matches'!$A:$AD,AK$2,0)</f>
        <v>#N/A</v>
      </c>
      <c r="AL746" t="e">
        <f>VLOOKUP($Z746,'oddspedia-matches'!$A:$AD,AL$2,0)</f>
        <v>#N/A</v>
      </c>
      <c r="AM746" t="e">
        <f>VLOOKUP($Z746,'oddspedia-matches'!$A:$AD,AM$2,0)</f>
        <v>#N/A</v>
      </c>
      <c r="AN746" t="e">
        <f>VLOOKUP($Z746,'oddspedia-matches'!$A:$AD,AN$2,0)</f>
        <v>#N/A</v>
      </c>
      <c r="AO746" t="e">
        <f>VLOOKUP($Z746,'oddspedia-matches'!$A:$AD,AO$2,0)</f>
        <v>#N/A</v>
      </c>
      <c r="AP746" t="e">
        <f>VLOOKUP($Z746,'oddspedia-matches'!$A:$AD,AP$2,0)</f>
        <v>#N/A</v>
      </c>
      <c r="AQ746" t="e">
        <f>VLOOKUP($Z746,'oddspedia-matches'!$A:$AD,AQ$2,0)</f>
        <v>#N/A</v>
      </c>
    </row>
    <row r="747" spans="2:43" x14ac:dyDescent="0.25">
      <c r="B747" t="s">
        <v>546</v>
      </c>
      <c r="C747" t="s">
        <v>4817</v>
      </c>
      <c r="D747" s="25">
        <v>0.33333333333333331</v>
      </c>
      <c r="E747" t="s">
        <v>547</v>
      </c>
      <c r="F747" t="s">
        <v>945</v>
      </c>
      <c r="H747">
        <v>25.5</v>
      </c>
      <c r="I747">
        <v>32.6</v>
      </c>
      <c r="J747">
        <v>41.9</v>
      </c>
      <c r="K747">
        <v>58.1</v>
      </c>
      <c r="L747">
        <v>74.5</v>
      </c>
      <c r="M747">
        <v>67.400000000000006</v>
      </c>
      <c r="N747">
        <v>19.100000000000001</v>
      </c>
      <c r="O747">
        <v>43</v>
      </c>
      <c r="P747">
        <v>37.9</v>
      </c>
      <c r="Q747">
        <v>69.599999999999994</v>
      </c>
      <c r="R747">
        <v>63.7</v>
      </c>
      <c r="S747">
        <v>35.4</v>
      </c>
      <c r="T747">
        <v>64.599999999999994</v>
      </c>
      <c r="U747">
        <v>69.7</v>
      </c>
      <c r="V747">
        <v>43</v>
      </c>
      <c r="W747">
        <v>57</v>
      </c>
      <c r="X747" t="str">
        <f>VLOOKUP(E747,'Transform table'!A:B,2,0)</f>
        <v>Dalian Yingbo Reserves</v>
      </c>
      <c r="Y747" t="str">
        <f>VLOOKUP(F747,'Transform table'!A:B,2,0)</f>
        <v>Shanghai Port Reserves</v>
      </c>
      <c r="Z747" t="str">
        <f t="shared" si="12"/>
        <v>01/08/2026Dalian Yingbo ReservesShanghai Port Reserves</v>
      </c>
      <c r="AA747" t="e">
        <f>VLOOKUP($Z747,'oddspedia-matches'!$A:$AD,AA$2,0)</f>
        <v>#N/A</v>
      </c>
      <c r="AB747" t="e">
        <f>VLOOKUP($Z747,'oddspedia-matches'!$A:$AD,AB$2,0)</f>
        <v>#N/A</v>
      </c>
      <c r="AC747" t="e">
        <f>VLOOKUP($Z747,'oddspedia-matches'!$A:$AD,AC$2,0)</f>
        <v>#N/A</v>
      </c>
      <c r="AD747" t="e">
        <f>VLOOKUP($Z747,'oddspedia-matches'!$A:$AD,AD$2,0)</f>
        <v>#N/A</v>
      </c>
      <c r="AE747" t="e">
        <f>VLOOKUP($Z747,'oddspedia-matches'!$A:$AD,AE$2,0)</f>
        <v>#N/A</v>
      </c>
      <c r="AF747" t="e">
        <f>VLOOKUP($Z747,'oddspedia-matches'!$A:$AD,AF$2,0)</f>
        <v>#N/A</v>
      </c>
      <c r="AG747" t="e">
        <f>VLOOKUP($Z747,'oddspedia-matches'!$A:$AD,AG$2,0)</f>
        <v>#N/A</v>
      </c>
      <c r="AH747" t="e">
        <f>VLOOKUP($Z747,'oddspedia-matches'!$A:$AD,AH$2,0)</f>
        <v>#N/A</v>
      </c>
      <c r="AI747" t="e">
        <f>VLOOKUP($Z747,'oddspedia-matches'!$A:$AD,AI$2,0)</f>
        <v>#N/A</v>
      </c>
      <c r="AJ747" t="e">
        <f>VLOOKUP($Z747,'oddspedia-matches'!$A:$AD,AJ$2,0)</f>
        <v>#N/A</v>
      </c>
      <c r="AK747" t="e">
        <f>VLOOKUP($Z747,'oddspedia-matches'!$A:$AD,AK$2,0)</f>
        <v>#N/A</v>
      </c>
      <c r="AL747" t="e">
        <f>VLOOKUP($Z747,'oddspedia-matches'!$A:$AD,AL$2,0)</f>
        <v>#N/A</v>
      </c>
      <c r="AM747" t="e">
        <f>VLOOKUP($Z747,'oddspedia-matches'!$A:$AD,AM$2,0)</f>
        <v>#N/A</v>
      </c>
      <c r="AN747" t="e">
        <f>VLOOKUP($Z747,'oddspedia-matches'!$A:$AD,AN$2,0)</f>
        <v>#N/A</v>
      </c>
      <c r="AO747" t="e">
        <f>VLOOKUP($Z747,'oddspedia-matches'!$A:$AD,AO$2,0)</f>
        <v>#N/A</v>
      </c>
      <c r="AP747" t="e">
        <f>VLOOKUP($Z747,'oddspedia-matches'!$A:$AD,AP$2,0)</f>
        <v>#N/A</v>
      </c>
      <c r="AQ747" t="e">
        <f>VLOOKUP($Z747,'oddspedia-matches'!$A:$AD,AQ$2,0)</f>
        <v>#N/A</v>
      </c>
    </row>
    <row r="748" spans="2:43" x14ac:dyDescent="0.25">
      <c r="B748" t="s">
        <v>569</v>
      </c>
      <c r="C748" t="s">
        <v>4817</v>
      </c>
      <c r="D748" s="25">
        <v>0.33333333333333331</v>
      </c>
      <c r="E748" t="s">
        <v>1235</v>
      </c>
      <c r="F748" t="s">
        <v>255</v>
      </c>
      <c r="H748">
        <v>64.099999999999994</v>
      </c>
      <c r="I748">
        <v>22.5</v>
      </c>
      <c r="J748">
        <v>13.5</v>
      </c>
      <c r="K748">
        <v>86.5</v>
      </c>
      <c r="L748">
        <v>35.9</v>
      </c>
      <c r="M748">
        <v>77.5</v>
      </c>
      <c r="N748">
        <v>32.9</v>
      </c>
      <c r="O748">
        <v>48</v>
      </c>
      <c r="P748">
        <v>19.100000000000001</v>
      </c>
      <c r="Q748">
        <v>61.9</v>
      </c>
      <c r="R748">
        <v>88.6</v>
      </c>
      <c r="S748">
        <v>70.599999999999994</v>
      </c>
      <c r="T748">
        <v>29.4</v>
      </c>
      <c r="U748">
        <v>37.299999999999997</v>
      </c>
      <c r="V748">
        <v>63.3</v>
      </c>
      <c r="W748">
        <v>36.700000000000003</v>
      </c>
      <c r="X748" t="str">
        <f>VLOOKUP(E748,'Transform table'!A:B,2,0)</f>
        <v>Valmieras FK</v>
      </c>
      <c r="Y748" t="str">
        <f>VLOOKUP(F748,'Transform table'!A:B,2,0)</f>
        <v>Rigas Futbola Skola II</v>
      </c>
      <c r="Z748" t="str">
        <f t="shared" si="12"/>
        <v>01/08/2026Valmieras FKRigas Futbola Skola II</v>
      </c>
      <c r="AA748" t="e">
        <f>VLOOKUP($Z748,'oddspedia-matches'!$A:$AD,AA$2,0)</f>
        <v>#N/A</v>
      </c>
      <c r="AB748" t="e">
        <f>VLOOKUP($Z748,'oddspedia-matches'!$A:$AD,AB$2,0)</f>
        <v>#N/A</v>
      </c>
      <c r="AC748" t="e">
        <f>VLOOKUP($Z748,'oddspedia-matches'!$A:$AD,AC$2,0)</f>
        <v>#N/A</v>
      </c>
      <c r="AD748" t="e">
        <f>VLOOKUP($Z748,'oddspedia-matches'!$A:$AD,AD$2,0)</f>
        <v>#N/A</v>
      </c>
      <c r="AE748" t="e">
        <f>VLOOKUP($Z748,'oddspedia-matches'!$A:$AD,AE$2,0)</f>
        <v>#N/A</v>
      </c>
      <c r="AF748" t="e">
        <f>VLOOKUP($Z748,'oddspedia-matches'!$A:$AD,AF$2,0)</f>
        <v>#N/A</v>
      </c>
      <c r="AG748" t="e">
        <f>VLOOKUP($Z748,'oddspedia-matches'!$A:$AD,AG$2,0)</f>
        <v>#N/A</v>
      </c>
      <c r="AH748" t="e">
        <f>VLOOKUP($Z748,'oddspedia-matches'!$A:$AD,AH$2,0)</f>
        <v>#N/A</v>
      </c>
      <c r="AI748" t="e">
        <f>VLOOKUP($Z748,'oddspedia-matches'!$A:$AD,AI$2,0)</f>
        <v>#N/A</v>
      </c>
      <c r="AJ748" t="e">
        <f>VLOOKUP($Z748,'oddspedia-matches'!$A:$AD,AJ$2,0)</f>
        <v>#N/A</v>
      </c>
      <c r="AK748" t="e">
        <f>VLOOKUP($Z748,'oddspedia-matches'!$A:$AD,AK$2,0)</f>
        <v>#N/A</v>
      </c>
      <c r="AL748" t="e">
        <f>VLOOKUP($Z748,'oddspedia-matches'!$A:$AD,AL$2,0)</f>
        <v>#N/A</v>
      </c>
      <c r="AM748" t="e">
        <f>VLOOKUP($Z748,'oddspedia-matches'!$A:$AD,AM$2,0)</f>
        <v>#N/A</v>
      </c>
      <c r="AN748" t="e">
        <f>VLOOKUP($Z748,'oddspedia-matches'!$A:$AD,AN$2,0)</f>
        <v>#N/A</v>
      </c>
      <c r="AO748" t="e">
        <f>VLOOKUP($Z748,'oddspedia-matches'!$A:$AD,AO$2,0)</f>
        <v>#N/A</v>
      </c>
      <c r="AP748" t="e">
        <f>VLOOKUP($Z748,'oddspedia-matches'!$A:$AD,AP$2,0)</f>
        <v>#N/A</v>
      </c>
      <c r="AQ748" t="e">
        <f>VLOOKUP($Z748,'oddspedia-matches'!$A:$AD,AQ$2,0)</f>
        <v>#N/A</v>
      </c>
    </row>
    <row r="749" spans="2:43" x14ac:dyDescent="0.25">
      <c r="B749" t="s">
        <v>450</v>
      </c>
      <c r="C749" t="s">
        <v>4817</v>
      </c>
      <c r="D749" s="25">
        <v>0.33333333333333331</v>
      </c>
      <c r="E749" t="s">
        <v>140</v>
      </c>
      <c r="F749" t="s">
        <v>588</v>
      </c>
      <c r="H749">
        <v>20.7</v>
      </c>
      <c r="I749">
        <v>28.7</v>
      </c>
      <c r="J749">
        <v>50.7</v>
      </c>
      <c r="K749">
        <v>49.3</v>
      </c>
      <c r="L749">
        <v>79.3</v>
      </c>
      <c r="M749">
        <v>71.3</v>
      </c>
      <c r="N749">
        <v>16.600000000000001</v>
      </c>
      <c r="O749">
        <v>43.6</v>
      </c>
      <c r="P749">
        <v>39.700000000000003</v>
      </c>
      <c r="Q749">
        <v>67.900000000000006</v>
      </c>
      <c r="R749">
        <v>73.8</v>
      </c>
      <c r="S749">
        <v>47.3</v>
      </c>
      <c r="T749">
        <v>52.7</v>
      </c>
      <c r="U749">
        <v>59.2</v>
      </c>
      <c r="V749">
        <v>50.5</v>
      </c>
      <c r="W749">
        <v>49.5</v>
      </c>
      <c r="X749" t="e">
        <f>VLOOKUP(E749,'Transform table'!A:B,2,0)</f>
        <v>#N/A</v>
      </c>
      <c r="Y749" t="str">
        <f>VLOOKUP(F749,'Transform table'!A:B,2,0)</f>
        <v>FK Atmosfera</v>
      </c>
      <c r="Z749" t="e">
        <f t="shared" si="12"/>
        <v>#N/A</v>
      </c>
      <c r="AA749" t="e">
        <f>VLOOKUP($Z749,'oddspedia-matches'!$A:$AD,AA$2,0)</f>
        <v>#N/A</v>
      </c>
      <c r="AB749" t="e">
        <f>VLOOKUP($Z749,'oddspedia-matches'!$A:$AD,AB$2,0)</f>
        <v>#N/A</v>
      </c>
      <c r="AC749" t="e">
        <f>VLOOKUP($Z749,'oddspedia-matches'!$A:$AD,AC$2,0)</f>
        <v>#N/A</v>
      </c>
      <c r="AD749" t="e">
        <f>VLOOKUP($Z749,'oddspedia-matches'!$A:$AD,AD$2,0)</f>
        <v>#N/A</v>
      </c>
      <c r="AE749" t="e">
        <f>VLOOKUP($Z749,'oddspedia-matches'!$A:$AD,AE$2,0)</f>
        <v>#N/A</v>
      </c>
      <c r="AF749" t="e">
        <f>VLOOKUP($Z749,'oddspedia-matches'!$A:$AD,AF$2,0)</f>
        <v>#N/A</v>
      </c>
      <c r="AG749" t="e">
        <f>VLOOKUP($Z749,'oddspedia-matches'!$A:$AD,AG$2,0)</f>
        <v>#N/A</v>
      </c>
      <c r="AH749" t="e">
        <f>VLOOKUP($Z749,'oddspedia-matches'!$A:$AD,AH$2,0)</f>
        <v>#N/A</v>
      </c>
      <c r="AI749" t="e">
        <f>VLOOKUP($Z749,'oddspedia-matches'!$A:$AD,AI$2,0)</f>
        <v>#N/A</v>
      </c>
      <c r="AJ749" t="e">
        <f>VLOOKUP($Z749,'oddspedia-matches'!$A:$AD,AJ$2,0)</f>
        <v>#N/A</v>
      </c>
      <c r="AK749" t="e">
        <f>VLOOKUP($Z749,'oddspedia-matches'!$A:$AD,AK$2,0)</f>
        <v>#N/A</v>
      </c>
      <c r="AL749" t="e">
        <f>VLOOKUP($Z749,'oddspedia-matches'!$A:$AD,AL$2,0)</f>
        <v>#N/A</v>
      </c>
      <c r="AM749" t="e">
        <f>VLOOKUP($Z749,'oddspedia-matches'!$A:$AD,AM$2,0)</f>
        <v>#N/A</v>
      </c>
      <c r="AN749" t="e">
        <f>VLOOKUP($Z749,'oddspedia-matches'!$A:$AD,AN$2,0)</f>
        <v>#N/A</v>
      </c>
      <c r="AO749" t="e">
        <f>VLOOKUP($Z749,'oddspedia-matches'!$A:$AD,AO$2,0)</f>
        <v>#N/A</v>
      </c>
      <c r="AP749" t="e">
        <f>VLOOKUP($Z749,'oddspedia-matches'!$A:$AD,AP$2,0)</f>
        <v>#N/A</v>
      </c>
      <c r="AQ749" t="e">
        <f>VLOOKUP($Z749,'oddspedia-matches'!$A:$AD,AQ$2,0)</f>
        <v>#N/A</v>
      </c>
    </row>
    <row r="750" spans="2:43" x14ac:dyDescent="0.25">
      <c r="B750" t="s">
        <v>451</v>
      </c>
      <c r="C750" t="s">
        <v>4817</v>
      </c>
      <c r="D750" s="25">
        <v>0.33333333333333331</v>
      </c>
      <c r="E750" t="s">
        <v>1073</v>
      </c>
      <c r="F750" t="s">
        <v>1261</v>
      </c>
      <c r="H750">
        <v>46.8</v>
      </c>
      <c r="I750">
        <v>26</v>
      </c>
      <c r="J750">
        <v>27.2</v>
      </c>
      <c r="K750">
        <v>72.8</v>
      </c>
      <c r="L750">
        <v>53.2</v>
      </c>
      <c r="M750">
        <v>74</v>
      </c>
      <c r="N750">
        <v>35.4</v>
      </c>
      <c r="O750">
        <v>40.4</v>
      </c>
      <c r="P750">
        <v>24.1</v>
      </c>
      <c r="Q750">
        <v>74</v>
      </c>
      <c r="R750">
        <v>83.5</v>
      </c>
      <c r="S750">
        <v>61.4</v>
      </c>
      <c r="T750">
        <v>38.6</v>
      </c>
      <c r="U750">
        <v>44.6</v>
      </c>
      <c r="V750">
        <v>63.3</v>
      </c>
      <c r="W750">
        <v>36.700000000000003</v>
      </c>
      <c r="X750" t="str">
        <f>VLOOKUP(E750,'Transform table'!A:B,2,0)</f>
        <v>Ostersunds</v>
      </c>
      <c r="Y750" t="str">
        <f>VLOOKUP(F750,'Transform table'!A:B,2,0)</f>
        <v>Osters IF</v>
      </c>
      <c r="Z750" t="str">
        <f t="shared" si="12"/>
        <v>01/08/2026OstersundsOsters IF</v>
      </c>
      <c r="AA750" t="e">
        <f>VLOOKUP($Z750,'oddspedia-matches'!$A:$AD,AA$2,0)</f>
        <v>#N/A</v>
      </c>
      <c r="AB750" t="e">
        <f>VLOOKUP($Z750,'oddspedia-matches'!$A:$AD,AB$2,0)</f>
        <v>#N/A</v>
      </c>
      <c r="AC750" t="e">
        <f>VLOOKUP($Z750,'oddspedia-matches'!$A:$AD,AC$2,0)</f>
        <v>#N/A</v>
      </c>
      <c r="AD750" t="e">
        <f>VLOOKUP($Z750,'oddspedia-matches'!$A:$AD,AD$2,0)</f>
        <v>#N/A</v>
      </c>
      <c r="AE750" t="e">
        <f>VLOOKUP($Z750,'oddspedia-matches'!$A:$AD,AE$2,0)</f>
        <v>#N/A</v>
      </c>
      <c r="AF750" t="e">
        <f>VLOOKUP($Z750,'oddspedia-matches'!$A:$AD,AF$2,0)</f>
        <v>#N/A</v>
      </c>
      <c r="AG750" t="e">
        <f>VLOOKUP($Z750,'oddspedia-matches'!$A:$AD,AG$2,0)</f>
        <v>#N/A</v>
      </c>
      <c r="AH750" t="e">
        <f>VLOOKUP($Z750,'oddspedia-matches'!$A:$AD,AH$2,0)</f>
        <v>#N/A</v>
      </c>
      <c r="AI750" t="e">
        <f>VLOOKUP($Z750,'oddspedia-matches'!$A:$AD,AI$2,0)</f>
        <v>#N/A</v>
      </c>
      <c r="AJ750" t="e">
        <f>VLOOKUP($Z750,'oddspedia-matches'!$A:$AD,AJ$2,0)</f>
        <v>#N/A</v>
      </c>
      <c r="AK750" t="e">
        <f>VLOOKUP($Z750,'oddspedia-matches'!$A:$AD,AK$2,0)</f>
        <v>#N/A</v>
      </c>
      <c r="AL750" t="e">
        <f>VLOOKUP($Z750,'oddspedia-matches'!$A:$AD,AL$2,0)</f>
        <v>#N/A</v>
      </c>
      <c r="AM750" t="e">
        <f>VLOOKUP($Z750,'oddspedia-matches'!$A:$AD,AM$2,0)</f>
        <v>#N/A</v>
      </c>
      <c r="AN750" t="e">
        <f>VLOOKUP($Z750,'oddspedia-matches'!$A:$AD,AN$2,0)</f>
        <v>#N/A</v>
      </c>
      <c r="AO750" t="e">
        <f>VLOOKUP($Z750,'oddspedia-matches'!$A:$AD,AO$2,0)</f>
        <v>#N/A</v>
      </c>
      <c r="AP750" t="e">
        <f>VLOOKUP($Z750,'oddspedia-matches'!$A:$AD,AP$2,0)</f>
        <v>#N/A</v>
      </c>
      <c r="AQ750" t="e">
        <f>VLOOKUP($Z750,'oddspedia-matches'!$A:$AD,AQ$2,0)</f>
        <v>#N/A</v>
      </c>
    </row>
    <row r="751" spans="2:43" x14ac:dyDescent="0.25">
      <c r="B751" t="s">
        <v>4824</v>
      </c>
      <c r="C751" t="s">
        <v>4817</v>
      </c>
      <c r="D751" s="25">
        <v>0.33333333333333331</v>
      </c>
      <c r="E751" t="s">
        <v>4825</v>
      </c>
      <c r="F751" t="s">
        <v>4826</v>
      </c>
      <c r="H751">
        <v>35.9</v>
      </c>
      <c r="I751">
        <v>26.7</v>
      </c>
      <c r="J751">
        <v>37.4</v>
      </c>
      <c r="K751">
        <v>62.6</v>
      </c>
      <c r="L751">
        <v>64.099999999999994</v>
      </c>
      <c r="M751">
        <v>73.3</v>
      </c>
      <c r="N751">
        <v>29.5</v>
      </c>
      <c r="O751">
        <v>38.9</v>
      </c>
      <c r="P751">
        <v>31.6</v>
      </c>
      <c r="Q751">
        <v>77.099999999999994</v>
      </c>
      <c r="R751">
        <v>84</v>
      </c>
      <c r="S751">
        <v>62.1</v>
      </c>
      <c r="T751">
        <v>37.9</v>
      </c>
      <c r="U751">
        <v>43.5</v>
      </c>
      <c r="V751">
        <v>65</v>
      </c>
      <c r="W751">
        <v>35</v>
      </c>
      <c r="X751" t="e">
        <f>VLOOKUP(E751,'Transform table'!A:B,2,0)</f>
        <v>#N/A</v>
      </c>
      <c r="Y751" t="e">
        <f>VLOOKUP(F751,'Transform table'!A:B,2,0)</f>
        <v>#N/A</v>
      </c>
      <c r="Z751" t="e">
        <f t="shared" si="12"/>
        <v>#N/A</v>
      </c>
      <c r="AA751" t="e">
        <f>VLOOKUP($Z751,'oddspedia-matches'!$A:$AD,AA$2,0)</f>
        <v>#N/A</v>
      </c>
      <c r="AB751" t="e">
        <f>VLOOKUP($Z751,'oddspedia-matches'!$A:$AD,AB$2,0)</f>
        <v>#N/A</v>
      </c>
      <c r="AC751" t="e">
        <f>VLOOKUP($Z751,'oddspedia-matches'!$A:$AD,AC$2,0)</f>
        <v>#N/A</v>
      </c>
      <c r="AD751" t="e">
        <f>VLOOKUP($Z751,'oddspedia-matches'!$A:$AD,AD$2,0)</f>
        <v>#N/A</v>
      </c>
      <c r="AE751" t="e">
        <f>VLOOKUP($Z751,'oddspedia-matches'!$A:$AD,AE$2,0)</f>
        <v>#N/A</v>
      </c>
      <c r="AF751" t="e">
        <f>VLOOKUP($Z751,'oddspedia-matches'!$A:$AD,AF$2,0)</f>
        <v>#N/A</v>
      </c>
      <c r="AG751" t="e">
        <f>VLOOKUP($Z751,'oddspedia-matches'!$A:$AD,AG$2,0)</f>
        <v>#N/A</v>
      </c>
      <c r="AH751" t="e">
        <f>VLOOKUP($Z751,'oddspedia-matches'!$A:$AD,AH$2,0)</f>
        <v>#N/A</v>
      </c>
      <c r="AI751" t="e">
        <f>VLOOKUP($Z751,'oddspedia-matches'!$A:$AD,AI$2,0)</f>
        <v>#N/A</v>
      </c>
      <c r="AJ751" t="e">
        <f>VLOOKUP($Z751,'oddspedia-matches'!$A:$AD,AJ$2,0)</f>
        <v>#N/A</v>
      </c>
      <c r="AK751" t="e">
        <f>VLOOKUP($Z751,'oddspedia-matches'!$A:$AD,AK$2,0)</f>
        <v>#N/A</v>
      </c>
      <c r="AL751" t="e">
        <f>VLOOKUP($Z751,'oddspedia-matches'!$A:$AD,AL$2,0)</f>
        <v>#N/A</v>
      </c>
      <c r="AM751" t="e">
        <f>VLOOKUP($Z751,'oddspedia-matches'!$A:$AD,AM$2,0)</f>
        <v>#N/A</v>
      </c>
      <c r="AN751" t="e">
        <f>VLOOKUP($Z751,'oddspedia-matches'!$A:$AD,AN$2,0)</f>
        <v>#N/A</v>
      </c>
      <c r="AO751" t="e">
        <f>VLOOKUP($Z751,'oddspedia-matches'!$A:$AD,AO$2,0)</f>
        <v>#N/A</v>
      </c>
      <c r="AP751" t="e">
        <f>VLOOKUP($Z751,'oddspedia-matches'!$A:$AD,AP$2,0)</f>
        <v>#N/A</v>
      </c>
      <c r="AQ751" t="e">
        <f>VLOOKUP($Z751,'oddspedia-matches'!$A:$AD,AQ$2,0)</f>
        <v>#N/A</v>
      </c>
    </row>
    <row r="752" spans="2:43" x14ac:dyDescent="0.25">
      <c r="B752" t="s">
        <v>4824</v>
      </c>
      <c r="C752" t="s">
        <v>4817</v>
      </c>
      <c r="D752" s="25">
        <v>0.33333333333333331</v>
      </c>
      <c r="E752" t="s">
        <v>4827</v>
      </c>
      <c r="F752" t="s">
        <v>4828</v>
      </c>
      <c r="H752">
        <v>63.8</v>
      </c>
      <c r="I752">
        <v>22.6</v>
      </c>
      <c r="J752">
        <v>13.6</v>
      </c>
      <c r="K752">
        <v>86.4</v>
      </c>
      <c r="L752">
        <v>36.200000000000003</v>
      </c>
      <c r="M752">
        <v>77.400000000000006</v>
      </c>
      <c r="N752">
        <v>55.6</v>
      </c>
      <c r="O752">
        <v>33.200000000000003</v>
      </c>
      <c r="P752">
        <v>11.3</v>
      </c>
      <c r="Q752">
        <v>78.099999999999994</v>
      </c>
      <c r="R752">
        <v>83.1</v>
      </c>
      <c r="S752">
        <v>60.9</v>
      </c>
      <c r="T752">
        <v>39.1</v>
      </c>
      <c r="U752">
        <v>47.7</v>
      </c>
      <c r="V752">
        <v>55.4</v>
      </c>
      <c r="W752">
        <v>44.6</v>
      </c>
      <c r="X752" t="e">
        <f>VLOOKUP(E752,'Transform table'!A:B,2,0)</f>
        <v>#N/A</v>
      </c>
      <c r="Y752" t="e">
        <f>VLOOKUP(F752,'Transform table'!A:B,2,0)</f>
        <v>#N/A</v>
      </c>
      <c r="Z752" t="e">
        <f t="shared" si="12"/>
        <v>#N/A</v>
      </c>
      <c r="AA752" t="e">
        <f>VLOOKUP($Z752,'oddspedia-matches'!$A:$AD,AA$2,0)</f>
        <v>#N/A</v>
      </c>
      <c r="AB752" t="e">
        <f>VLOOKUP($Z752,'oddspedia-matches'!$A:$AD,AB$2,0)</f>
        <v>#N/A</v>
      </c>
      <c r="AC752" t="e">
        <f>VLOOKUP($Z752,'oddspedia-matches'!$A:$AD,AC$2,0)</f>
        <v>#N/A</v>
      </c>
      <c r="AD752" t="e">
        <f>VLOOKUP($Z752,'oddspedia-matches'!$A:$AD,AD$2,0)</f>
        <v>#N/A</v>
      </c>
      <c r="AE752" t="e">
        <f>VLOOKUP($Z752,'oddspedia-matches'!$A:$AD,AE$2,0)</f>
        <v>#N/A</v>
      </c>
      <c r="AF752" t="e">
        <f>VLOOKUP($Z752,'oddspedia-matches'!$A:$AD,AF$2,0)</f>
        <v>#N/A</v>
      </c>
      <c r="AG752" t="e">
        <f>VLOOKUP($Z752,'oddspedia-matches'!$A:$AD,AG$2,0)</f>
        <v>#N/A</v>
      </c>
      <c r="AH752" t="e">
        <f>VLOOKUP($Z752,'oddspedia-matches'!$A:$AD,AH$2,0)</f>
        <v>#N/A</v>
      </c>
      <c r="AI752" t="e">
        <f>VLOOKUP($Z752,'oddspedia-matches'!$A:$AD,AI$2,0)</f>
        <v>#N/A</v>
      </c>
      <c r="AJ752" t="e">
        <f>VLOOKUP($Z752,'oddspedia-matches'!$A:$AD,AJ$2,0)</f>
        <v>#N/A</v>
      </c>
      <c r="AK752" t="e">
        <f>VLOOKUP($Z752,'oddspedia-matches'!$A:$AD,AK$2,0)</f>
        <v>#N/A</v>
      </c>
      <c r="AL752" t="e">
        <f>VLOOKUP($Z752,'oddspedia-matches'!$A:$AD,AL$2,0)</f>
        <v>#N/A</v>
      </c>
      <c r="AM752" t="e">
        <f>VLOOKUP($Z752,'oddspedia-matches'!$A:$AD,AM$2,0)</f>
        <v>#N/A</v>
      </c>
      <c r="AN752" t="e">
        <f>VLOOKUP($Z752,'oddspedia-matches'!$A:$AD,AN$2,0)</f>
        <v>#N/A</v>
      </c>
      <c r="AO752" t="e">
        <f>VLOOKUP($Z752,'oddspedia-matches'!$A:$AD,AO$2,0)</f>
        <v>#N/A</v>
      </c>
      <c r="AP752" t="e">
        <f>VLOOKUP($Z752,'oddspedia-matches'!$A:$AD,AP$2,0)</f>
        <v>#N/A</v>
      </c>
      <c r="AQ752" t="e">
        <f>VLOOKUP($Z752,'oddspedia-matches'!$A:$AD,AQ$2,0)</f>
        <v>#N/A</v>
      </c>
    </row>
    <row r="753" spans="2:43" x14ac:dyDescent="0.25">
      <c r="B753" t="s">
        <v>558</v>
      </c>
      <c r="C753" t="s">
        <v>4817</v>
      </c>
      <c r="D753" s="25">
        <v>0.35416666666666669</v>
      </c>
      <c r="E753" t="s">
        <v>562</v>
      </c>
      <c r="F753" t="s">
        <v>571</v>
      </c>
      <c r="H753">
        <v>63.6</v>
      </c>
      <c r="I753">
        <v>22.8</v>
      </c>
      <c r="J753">
        <v>13.7</v>
      </c>
      <c r="K753">
        <v>86.3</v>
      </c>
      <c r="L753">
        <v>36.4</v>
      </c>
      <c r="M753">
        <v>77.2</v>
      </c>
      <c r="N753">
        <v>52.8</v>
      </c>
      <c r="O753">
        <v>35.200000000000003</v>
      </c>
      <c r="P753">
        <v>12</v>
      </c>
      <c r="Q753">
        <v>76.099999999999994</v>
      </c>
      <c r="R753">
        <v>82</v>
      </c>
      <c r="S753">
        <v>59.3</v>
      </c>
      <c r="T753">
        <v>40.700000000000003</v>
      </c>
      <c r="U753">
        <v>49.3</v>
      </c>
      <c r="V753">
        <v>54.2</v>
      </c>
      <c r="W753">
        <v>45.8</v>
      </c>
      <c r="X753" t="str">
        <f>VLOOKUP(E753,'Transform table'!A:B,2,0)</f>
        <v>Guandong GZ-Power FC</v>
      </c>
      <c r="Y753" t="str">
        <f>VLOOKUP(F753,'Transform table'!A:B,2,0)</f>
        <v>Foshan Nanshi</v>
      </c>
      <c r="Z753" t="str">
        <f t="shared" si="12"/>
        <v>01/08/2026Guandong GZ-Power FCFoshan Nanshi</v>
      </c>
      <c r="AA753" t="e">
        <f>VLOOKUP($Z753,'oddspedia-matches'!$A:$AD,AA$2,0)</f>
        <v>#N/A</v>
      </c>
      <c r="AB753" t="e">
        <f>VLOOKUP($Z753,'oddspedia-matches'!$A:$AD,AB$2,0)</f>
        <v>#N/A</v>
      </c>
      <c r="AC753" t="e">
        <f>VLOOKUP($Z753,'oddspedia-matches'!$A:$AD,AC$2,0)</f>
        <v>#N/A</v>
      </c>
      <c r="AD753" t="e">
        <f>VLOOKUP($Z753,'oddspedia-matches'!$A:$AD,AD$2,0)</f>
        <v>#N/A</v>
      </c>
      <c r="AE753" t="e">
        <f>VLOOKUP($Z753,'oddspedia-matches'!$A:$AD,AE$2,0)</f>
        <v>#N/A</v>
      </c>
      <c r="AF753" t="e">
        <f>VLOOKUP($Z753,'oddspedia-matches'!$A:$AD,AF$2,0)</f>
        <v>#N/A</v>
      </c>
      <c r="AG753" t="e">
        <f>VLOOKUP($Z753,'oddspedia-matches'!$A:$AD,AG$2,0)</f>
        <v>#N/A</v>
      </c>
      <c r="AH753" t="e">
        <f>VLOOKUP($Z753,'oddspedia-matches'!$A:$AD,AH$2,0)</f>
        <v>#N/A</v>
      </c>
      <c r="AI753" t="e">
        <f>VLOOKUP($Z753,'oddspedia-matches'!$A:$AD,AI$2,0)</f>
        <v>#N/A</v>
      </c>
      <c r="AJ753" t="e">
        <f>VLOOKUP($Z753,'oddspedia-matches'!$A:$AD,AJ$2,0)</f>
        <v>#N/A</v>
      </c>
      <c r="AK753" t="e">
        <f>VLOOKUP($Z753,'oddspedia-matches'!$A:$AD,AK$2,0)</f>
        <v>#N/A</v>
      </c>
      <c r="AL753" t="e">
        <f>VLOOKUP($Z753,'oddspedia-matches'!$A:$AD,AL$2,0)</f>
        <v>#N/A</v>
      </c>
      <c r="AM753" t="e">
        <f>VLOOKUP($Z753,'oddspedia-matches'!$A:$AD,AM$2,0)</f>
        <v>#N/A</v>
      </c>
      <c r="AN753" t="e">
        <f>VLOOKUP($Z753,'oddspedia-matches'!$A:$AD,AN$2,0)</f>
        <v>#N/A</v>
      </c>
      <c r="AO753" t="e">
        <f>VLOOKUP($Z753,'oddspedia-matches'!$A:$AD,AO$2,0)</f>
        <v>#N/A</v>
      </c>
      <c r="AP753" t="e">
        <f>VLOOKUP($Z753,'oddspedia-matches'!$A:$AD,AP$2,0)</f>
        <v>#N/A</v>
      </c>
      <c r="AQ753" t="e">
        <f>VLOOKUP($Z753,'oddspedia-matches'!$A:$AD,AQ$2,0)</f>
        <v>#N/A</v>
      </c>
    </row>
    <row r="754" spans="2:43" x14ac:dyDescent="0.25">
      <c r="B754" t="s">
        <v>558</v>
      </c>
      <c r="C754" t="s">
        <v>4817</v>
      </c>
      <c r="D754" s="25">
        <v>0.35416666666666669</v>
      </c>
      <c r="E754" t="s">
        <v>574</v>
      </c>
      <c r="F754" t="s">
        <v>960</v>
      </c>
      <c r="H754">
        <v>54.6</v>
      </c>
      <c r="I754">
        <v>24.6</v>
      </c>
      <c r="J754">
        <v>20.8</v>
      </c>
      <c r="K754">
        <v>79.2</v>
      </c>
      <c r="L754">
        <v>45.4</v>
      </c>
      <c r="M754">
        <v>75.400000000000006</v>
      </c>
      <c r="N754">
        <v>36.9</v>
      </c>
      <c r="O754">
        <v>40.200000000000003</v>
      </c>
      <c r="P754">
        <v>23</v>
      </c>
      <c r="Q754">
        <v>74.099999999999994</v>
      </c>
      <c r="R754">
        <v>84.2</v>
      </c>
      <c r="S754">
        <v>62.7</v>
      </c>
      <c r="T754">
        <v>37.299999999999997</v>
      </c>
      <c r="U754">
        <v>44.1</v>
      </c>
      <c r="V754">
        <v>62</v>
      </c>
      <c r="W754">
        <v>38</v>
      </c>
      <c r="X754" t="str">
        <f>VLOOKUP(E754,'Transform table'!A:B,2,0)</f>
        <v>Nantong Zhiyun</v>
      </c>
      <c r="Y754" t="str">
        <f>VLOOKUP(F754,'Transform table'!A:B,2,0)</f>
        <v>Jiangxi Dingnan United</v>
      </c>
      <c r="Z754" t="str">
        <f t="shared" si="12"/>
        <v>01/08/2026Nantong ZhiyunJiangxi Dingnan United</v>
      </c>
      <c r="AA754" t="e">
        <f>VLOOKUP($Z754,'oddspedia-matches'!$A:$AD,AA$2,0)</f>
        <v>#N/A</v>
      </c>
      <c r="AB754" t="e">
        <f>VLOOKUP($Z754,'oddspedia-matches'!$A:$AD,AB$2,0)</f>
        <v>#N/A</v>
      </c>
      <c r="AC754" t="e">
        <f>VLOOKUP($Z754,'oddspedia-matches'!$A:$AD,AC$2,0)</f>
        <v>#N/A</v>
      </c>
      <c r="AD754" t="e">
        <f>VLOOKUP($Z754,'oddspedia-matches'!$A:$AD,AD$2,0)</f>
        <v>#N/A</v>
      </c>
      <c r="AE754" t="e">
        <f>VLOOKUP($Z754,'oddspedia-matches'!$A:$AD,AE$2,0)</f>
        <v>#N/A</v>
      </c>
      <c r="AF754" t="e">
        <f>VLOOKUP($Z754,'oddspedia-matches'!$A:$AD,AF$2,0)</f>
        <v>#N/A</v>
      </c>
      <c r="AG754" t="e">
        <f>VLOOKUP($Z754,'oddspedia-matches'!$A:$AD,AG$2,0)</f>
        <v>#N/A</v>
      </c>
      <c r="AH754" t="e">
        <f>VLOOKUP($Z754,'oddspedia-matches'!$A:$AD,AH$2,0)</f>
        <v>#N/A</v>
      </c>
      <c r="AI754" t="e">
        <f>VLOOKUP($Z754,'oddspedia-matches'!$A:$AD,AI$2,0)</f>
        <v>#N/A</v>
      </c>
      <c r="AJ754" t="e">
        <f>VLOOKUP($Z754,'oddspedia-matches'!$A:$AD,AJ$2,0)</f>
        <v>#N/A</v>
      </c>
      <c r="AK754" t="e">
        <f>VLOOKUP($Z754,'oddspedia-matches'!$A:$AD,AK$2,0)</f>
        <v>#N/A</v>
      </c>
      <c r="AL754" t="e">
        <f>VLOOKUP($Z754,'oddspedia-matches'!$A:$AD,AL$2,0)</f>
        <v>#N/A</v>
      </c>
      <c r="AM754" t="e">
        <f>VLOOKUP($Z754,'oddspedia-matches'!$A:$AD,AM$2,0)</f>
        <v>#N/A</v>
      </c>
      <c r="AN754" t="e">
        <f>VLOOKUP($Z754,'oddspedia-matches'!$A:$AD,AN$2,0)</f>
        <v>#N/A</v>
      </c>
      <c r="AO754" t="e">
        <f>VLOOKUP($Z754,'oddspedia-matches'!$A:$AD,AO$2,0)</f>
        <v>#N/A</v>
      </c>
      <c r="AP754" t="e">
        <f>VLOOKUP($Z754,'oddspedia-matches'!$A:$AD,AP$2,0)</f>
        <v>#N/A</v>
      </c>
      <c r="AQ754" t="e">
        <f>VLOOKUP($Z754,'oddspedia-matches'!$A:$AD,AQ$2,0)</f>
        <v>#N/A</v>
      </c>
    </row>
    <row r="755" spans="2:43" x14ac:dyDescent="0.25">
      <c r="B755" t="s">
        <v>546</v>
      </c>
      <c r="C755" t="s">
        <v>4817</v>
      </c>
      <c r="D755" s="25">
        <v>0.35416666666666669</v>
      </c>
      <c r="E755" t="s">
        <v>576</v>
      </c>
      <c r="F755" t="s">
        <v>944</v>
      </c>
      <c r="H755">
        <v>42.4</v>
      </c>
      <c r="I755">
        <v>31.5</v>
      </c>
      <c r="J755">
        <v>26</v>
      </c>
      <c r="K755">
        <v>74</v>
      </c>
      <c r="L755">
        <v>57.6</v>
      </c>
      <c r="M755">
        <v>68.5</v>
      </c>
      <c r="N755">
        <v>19.7</v>
      </c>
      <c r="O755">
        <v>51.3</v>
      </c>
      <c r="P755">
        <v>29</v>
      </c>
      <c r="Q755">
        <v>57.9</v>
      </c>
      <c r="R755">
        <v>64.400000000000006</v>
      </c>
      <c r="S755">
        <v>36.1</v>
      </c>
      <c r="T755">
        <v>63.9</v>
      </c>
      <c r="U755">
        <v>69</v>
      </c>
      <c r="V755">
        <v>43.6</v>
      </c>
      <c r="W755">
        <v>56.4</v>
      </c>
      <c r="X755" t="str">
        <f>VLOOKUP(E755,'Transform table'!A:B,2,0)</f>
        <v>Ganzhou Ruishi</v>
      </c>
      <c r="Y755" t="str">
        <f>VLOOKUP(F755,'Transform table'!A:B,2,0)</f>
        <v>Langfang Glory City</v>
      </c>
      <c r="Z755" t="str">
        <f t="shared" si="12"/>
        <v>01/08/2026Ganzhou RuishiLangfang Glory City</v>
      </c>
      <c r="AA755" t="e">
        <f>VLOOKUP($Z755,'oddspedia-matches'!$A:$AD,AA$2,0)</f>
        <v>#N/A</v>
      </c>
      <c r="AB755" t="e">
        <f>VLOOKUP($Z755,'oddspedia-matches'!$A:$AD,AB$2,0)</f>
        <v>#N/A</v>
      </c>
      <c r="AC755" t="e">
        <f>VLOOKUP($Z755,'oddspedia-matches'!$A:$AD,AC$2,0)</f>
        <v>#N/A</v>
      </c>
      <c r="AD755" t="e">
        <f>VLOOKUP($Z755,'oddspedia-matches'!$A:$AD,AD$2,0)</f>
        <v>#N/A</v>
      </c>
      <c r="AE755" t="e">
        <f>VLOOKUP($Z755,'oddspedia-matches'!$A:$AD,AE$2,0)</f>
        <v>#N/A</v>
      </c>
      <c r="AF755" t="e">
        <f>VLOOKUP($Z755,'oddspedia-matches'!$A:$AD,AF$2,0)</f>
        <v>#N/A</v>
      </c>
      <c r="AG755" t="e">
        <f>VLOOKUP($Z755,'oddspedia-matches'!$A:$AD,AG$2,0)</f>
        <v>#N/A</v>
      </c>
      <c r="AH755" t="e">
        <f>VLOOKUP($Z755,'oddspedia-matches'!$A:$AD,AH$2,0)</f>
        <v>#N/A</v>
      </c>
      <c r="AI755" t="e">
        <f>VLOOKUP($Z755,'oddspedia-matches'!$A:$AD,AI$2,0)</f>
        <v>#N/A</v>
      </c>
      <c r="AJ755" t="e">
        <f>VLOOKUP($Z755,'oddspedia-matches'!$A:$AD,AJ$2,0)</f>
        <v>#N/A</v>
      </c>
      <c r="AK755" t="e">
        <f>VLOOKUP($Z755,'oddspedia-matches'!$A:$AD,AK$2,0)</f>
        <v>#N/A</v>
      </c>
      <c r="AL755" t="e">
        <f>VLOOKUP($Z755,'oddspedia-matches'!$A:$AD,AL$2,0)</f>
        <v>#N/A</v>
      </c>
      <c r="AM755" t="e">
        <f>VLOOKUP($Z755,'oddspedia-matches'!$A:$AD,AM$2,0)</f>
        <v>#N/A</v>
      </c>
      <c r="AN755" t="e">
        <f>VLOOKUP($Z755,'oddspedia-matches'!$A:$AD,AN$2,0)</f>
        <v>#N/A</v>
      </c>
      <c r="AO755" t="e">
        <f>VLOOKUP($Z755,'oddspedia-matches'!$A:$AD,AO$2,0)</f>
        <v>#N/A</v>
      </c>
      <c r="AP755" t="e">
        <f>VLOOKUP($Z755,'oddspedia-matches'!$A:$AD,AP$2,0)</f>
        <v>#N/A</v>
      </c>
      <c r="AQ755" t="e">
        <f>VLOOKUP($Z755,'oddspedia-matches'!$A:$AD,AQ$2,0)</f>
        <v>#N/A</v>
      </c>
    </row>
    <row r="756" spans="2:43" x14ac:dyDescent="0.25">
      <c r="B756" t="s">
        <v>546</v>
      </c>
      <c r="C756" t="s">
        <v>4817</v>
      </c>
      <c r="D756" s="25">
        <v>0.35416666666666669</v>
      </c>
      <c r="E756" t="s">
        <v>575</v>
      </c>
      <c r="F756" t="s">
        <v>578</v>
      </c>
      <c r="H756">
        <v>45.8</v>
      </c>
      <c r="I756">
        <v>28.7</v>
      </c>
      <c r="J756">
        <v>25.4</v>
      </c>
      <c r="K756">
        <v>74.599999999999994</v>
      </c>
      <c r="L756">
        <v>54.2</v>
      </c>
      <c r="M756">
        <v>71.3</v>
      </c>
      <c r="N756">
        <v>35.6</v>
      </c>
      <c r="O756">
        <v>43.7</v>
      </c>
      <c r="P756">
        <v>20.7</v>
      </c>
      <c r="Q756">
        <v>68.400000000000006</v>
      </c>
      <c r="R756">
        <v>72.7</v>
      </c>
      <c r="S756">
        <v>45.8</v>
      </c>
      <c r="T756">
        <v>54.2</v>
      </c>
      <c r="U756">
        <v>60.1</v>
      </c>
      <c r="V756">
        <v>51</v>
      </c>
      <c r="W756">
        <v>49</v>
      </c>
      <c r="X756" t="str">
        <f>VLOOKUP(E756,'Transform table'!A:B,2,0)</f>
        <v>Guizhou Zhicheng</v>
      </c>
      <c r="Y756" t="str">
        <f>VLOOKUP(F756,'Transform table'!A:B,2,0)</f>
        <v>Shenzhen 2028</v>
      </c>
      <c r="Z756" t="str">
        <f t="shared" si="12"/>
        <v>01/08/2026Guizhou ZhichengShenzhen 2028</v>
      </c>
      <c r="AA756" t="e">
        <f>VLOOKUP($Z756,'oddspedia-matches'!$A:$AD,AA$2,0)</f>
        <v>#N/A</v>
      </c>
      <c r="AB756" t="e">
        <f>VLOOKUP($Z756,'oddspedia-matches'!$A:$AD,AB$2,0)</f>
        <v>#N/A</v>
      </c>
      <c r="AC756" t="e">
        <f>VLOOKUP($Z756,'oddspedia-matches'!$A:$AD,AC$2,0)</f>
        <v>#N/A</v>
      </c>
      <c r="AD756" t="e">
        <f>VLOOKUP($Z756,'oddspedia-matches'!$A:$AD,AD$2,0)</f>
        <v>#N/A</v>
      </c>
      <c r="AE756" t="e">
        <f>VLOOKUP($Z756,'oddspedia-matches'!$A:$AD,AE$2,0)</f>
        <v>#N/A</v>
      </c>
      <c r="AF756" t="e">
        <f>VLOOKUP($Z756,'oddspedia-matches'!$A:$AD,AF$2,0)</f>
        <v>#N/A</v>
      </c>
      <c r="AG756" t="e">
        <f>VLOOKUP($Z756,'oddspedia-matches'!$A:$AD,AG$2,0)</f>
        <v>#N/A</v>
      </c>
      <c r="AH756" t="e">
        <f>VLOOKUP($Z756,'oddspedia-matches'!$A:$AD,AH$2,0)</f>
        <v>#N/A</v>
      </c>
      <c r="AI756" t="e">
        <f>VLOOKUP($Z756,'oddspedia-matches'!$A:$AD,AI$2,0)</f>
        <v>#N/A</v>
      </c>
      <c r="AJ756" t="e">
        <f>VLOOKUP($Z756,'oddspedia-matches'!$A:$AD,AJ$2,0)</f>
        <v>#N/A</v>
      </c>
      <c r="AK756" t="e">
        <f>VLOOKUP($Z756,'oddspedia-matches'!$A:$AD,AK$2,0)</f>
        <v>#N/A</v>
      </c>
      <c r="AL756" t="e">
        <f>VLOOKUP($Z756,'oddspedia-matches'!$A:$AD,AL$2,0)</f>
        <v>#N/A</v>
      </c>
      <c r="AM756" t="e">
        <f>VLOOKUP($Z756,'oddspedia-matches'!$A:$AD,AM$2,0)</f>
        <v>#N/A</v>
      </c>
      <c r="AN756" t="e">
        <f>VLOOKUP($Z756,'oddspedia-matches'!$A:$AD,AN$2,0)</f>
        <v>#N/A</v>
      </c>
      <c r="AO756" t="e">
        <f>VLOOKUP($Z756,'oddspedia-matches'!$A:$AD,AO$2,0)</f>
        <v>#N/A</v>
      </c>
      <c r="AP756" t="e">
        <f>VLOOKUP($Z756,'oddspedia-matches'!$A:$AD,AP$2,0)</f>
        <v>#N/A</v>
      </c>
      <c r="AQ756" t="e">
        <f>VLOOKUP($Z756,'oddspedia-matches'!$A:$AD,AQ$2,0)</f>
        <v>#N/A</v>
      </c>
    </row>
    <row r="757" spans="2:43" x14ac:dyDescent="0.25">
      <c r="B757" t="s">
        <v>546</v>
      </c>
      <c r="C757" t="s">
        <v>4817</v>
      </c>
      <c r="D757" s="25">
        <v>0.35416666666666669</v>
      </c>
      <c r="E757" t="s">
        <v>963</v>
      </c>
      <c r="F757" t="s">
        <v>961</v>
      </c>
      <c r="H757">
        <v>48.2</v>
      </c>
      <c r="I757">
        <v>28.8</v>
      </c>
      <c r="J757">
        <v>23</v>
      </c>
      <c r="K757">
        <v>77</v>
      </c>
      <c r="L757">
        <v>51.8</v>
      </c>
      <c r="M757">
        <v>71.2</v>
      </c>
      <c r="N757">
        <v>38.799999999999997</v>
      </c>
      <c r="O757">
        <v>42.9</v>
      </c>
      <c r="P757">
        <v>18.3</v>
      </c>
      <c r="Q757">
        <v>68.8</v>
      </c>
      <c r="R757">
        <v>70.5</v>
      </c>
      <c r="S757">
        <v>43.2</v>
      </c>
      <c r="T757">
        <v>56.8</v>
      </c>
      <c r="U757">
        <v>62.8</v>
      </c>
      <c r="V757">
        <v>48.1</v>
      </c>
      <c r="W757">
        <v>51.9</v>
      </c>
      <c r="X757" t="str">
        <f>VLOOKUP(E757,'Transform table'!A:B,2,0)</f>
        <v>Wuhan Chufeng Heli</v>
      </c>
      <c r="Y757">
        <f>VLOOKUP(F757,'Transform table'!A:B,2,0)</f>
        <v>0</v>
      </c>
      <c r="Z757" t="str">
        <f t="shared" si="12"/>
        <v>01/08/2026Wuhan Chufeng Heli0</v>
      </c>
      <c r="AA757" t="e">
        <f>VLOOKUP($Z757,'oddspedia-matches'!$A:$AD,AA$2,0)</f>
        <v>#N/A</v>
      </c>
      <c r="AB757" t="e">
        <f>VLOOKUP($Z757,'oddspedia-matches'!$A:$AD,AB$2,0)</f>
        <v>#N/A</v>
      </c>
      <c r="AC757" t="e">
        <f>VLOOKUP($Z757,'oddspedia-matches'!$A:$AD,AC$2,0)</f>
        <v>#N/A</v>
      </c>
      <c r="AD757" t="e">
        <f>VLOOKUP($Z757,'oddspedia-matches'!$A:$AD,AD$2,0)</f>
        <v>#N/A</v>
      </c>
      <c r="AE757" t="e">
        <f>VLOOKUP($Z757,'oddspedia-matches'!$A:$AD,AE$2,0)</f>
        <v>#N/A</v>
      </c>
      <c r="AF757" t="e">
        <f>VLOOKUP($Z757,'oddspedia-matches'!$A:$AD,AF$2,0)</f>
        <v>#N/A</v>
      </c>
      <c r="AG757" t="e">
        <f>VLOOKUP($Z757,'oddspedia-matches'!$A:$AD,AG$2,0)</f>
        <v>#N/A</v>
      </c>
      <c r="AH757" t="e">
        <f>VLOOKUP($Z757,'oddspedia-matches'!$A:$AD,AH$2,0)</f>
        <v>#N/A</v>
      </c>
      <c r="AI757" t="e">
        <f>VLOOKUP($Z757,'oddspedia-matches'!$A:$AD,AI$2,0)</f>
        <v>#N/A</v>
      </c>
      <c r="AJ757" t="e">
        <f>VLOOKUP($Z757,'oddspedia-matches'!$A:$AD,AJ$2,0)</f>
        <v>#N/A</v>
      </c>
      <c r="AK757" t="e">
        <f>VLOOKUP($Z757,'oddspedia-matches'!$A:$AD,AK$2,0)</f>
        <v>#N/A</v>
      </c>
      <c r="AL757" t="e">
        <f>VLOOKUP($Z757,'oddspedia-matches'!$A:$AD,AL$2,0)</f>
        <v>#N/A</v>
      </c>
      <c r="AM757" t="e">
        <f>VLOOKUP($Z757,'oddspedia-matches'!$A:$AD,AM$2,0)</f>
        <v>#N/A</v>
      </c>
      <c r="AN757" t="e">
        <f>VLOOKUP($Z757,'oddspedia-matches'!$A:$AD,AN$2,0)</f>
        <v>#N/A</v>
      </c>
      <c r="AO757" t="e">
        <f>VLOOKUP($Z757,'oddspedia-matches'!$A:$AD,AO$2,0)</f>
        <v>#N/A</v>
      </c>
      <c r="AP757" t="e">
        <f>VLOOKUP($Z757,'oddspedia-matches'!$A:$AD,AP$2,0)</f>
        <v>#N/A</v>
      </c>
      <c r="AQ757" t="e">
        <f>VLOOKUP($Z757,'oddspedia-matches'!$A:$AD,AQ$2,0)</f>
        <v>#N/A</v>
      </c>
    </row>
    <row r="758" spans="2:43" x14ac:dyDescent="0.25">
      <c r="B758" t="s">
        <v>543</v>
      </c>
      <c r="C758" t="s">
        <v>4817</v>
      </c>
      <c r="D758" s="25">
        <v>0.3576388888888889</v>
      </c>
      <c r="E758" t="s">
        <v>969</v>
      </c>
      <c r="F758" t="s">
        <v>981</v>
      </c>
      <c r="H758">
        <v>50.2</v>
      </c>
      <c r="I758">
        <v>25.5</v>
      </c>
      <c r="J758">
        <v>24.3</v>
      </c>
      <c r="K758">
        <v>75.7</v>
      </c>
      <c r="L758">
        <v>49.8</v>
      </c>
      <c r="M758">
        <v>74.5</v>
      </c>
      <c r="N758">
        <v>37.700000000000003</v>
      </c>
      <c r="O758">
        <v>46.5</v>
      </c>
      <c r="P758">
        <v>15.7</v>
      </c>
      <c r="Q758">
        <v>63</v>
      </c>
      <c r="R758">
        <v>83.6</v>
      </c>
      <c r="S758">
        <v>61.5</v>
      </c>
      <c r="T758">
        <v>38.5</v>
      </c>
      <c r="U758">
        <v>44.8</v>
      </c>
      <c r="V758">
        <v>62.6</v>
      </c>
      <c r="W758">
        <v>37.4</v>
      </c>
      <c r="X758" t="str">
        <f>VLOOKUP(E758,'Transform table'!A:B,2,0)</f>
        <v>Beijing Guoan</v>
      </c>
      <c r="Y758" t="str">
        <f>VLOOKUP(F758,'Transform table'!A:B,2,0)</f>
        <v>Zhejiang</v>
      </c>
      <c r="Z758" t="str">
        <f t="shared" si="12"/>
        <v>01/08/2026Beijing GuoanZhejiang</v>
      </c>
      <c r="AA758" t="e">
        <f>VLOOKUP($Z758,'oddspedia-matches'!$A:$AD,AA$2,0)</f>
        <v>#N/A</v>
      </c>
      <c r="AB758" t="e">
        <f>VLOOKUP($Z758,'oddspedia-matches'!$A:$AD,AB$2,0)</f>
        <v>#N/A</v>
      </c>
      <c r="AC758" t="e">
        <f>VLOOKUP($Z758,'oddspedia-matches'!$A:$AD,AC$2,0)</f>
        <v>#N/A</v>
      </c>
      <c r="AD758" t="e">
        <f>VLOOKUP($Z758,'oddspedia-matches'!$A:$AD,AD$2,0)</f>
        <v>#N/A</v>
      </c>
      <c r="AE758" t="e">
        <f>VLOOKUP($Z758,'oddspedia-matches'!$A:$AD,AE$2,0)</f>
        <v>#N/A</v>
      </c>
      <c r="AF758" t="e">
        <f>VLOOKUP($Z758,'oddspedia-matches'!$A:$AD,AF$2,0)</f>
        <v>#N/A</v>
      </c>
      <c r="AG758" t="e">
        <f>VLOOKUP($Z758,'oddspedia-matches'!$A:$AD,AG$2,0)</f>
        <v>#N/A</v>
      </c>
      <c r="AH758" t="e">
        <f>VLOOKUP($Z758,'oddspedia-matches'!$A:$AD,AH$2,0)</f>
        <v>#N/A</v>
      </c>
      <c r="AI758" t="e">
        <f>VLOOKUP($Z758,'oddspedia-matches'!$A:$AD,AI$2,0)</f>
        <v>#N/A</v>
      </c>
      <c r="AJ758" t="e">
        <f>VLOOKUP($Z758,'oddspedia-matches'!$A:$AD,AJ$2,0)</f>
        <v>#N/A</v>
      </c>
      <c r="AK758" t="e">
        <f>VLOOKUP($Z758,'oddspedia-matches'!$A:$AD,AK$2,0)</f>
        <v>#N/A</v>
      </c>
      <c r="AL758" t="e">
        <f>VLOOKUP($Z758,'oddspedia-matches'!$A:$AD,AL$2,0)</f>
        <v>#N/A</v>
      </c>
      <c r="AM758" t="e">
        <f>VLOOKUP($Z758,'oddspedia-matches'!$A:$AD,AM$2,0)</f>
        <v>#N/A</v>
      </c>
      <c r="AN758" t="e">
        <f>VLOOKUP($Z758,'oddspedia-matches'!$A:$AD,AN$2,0)</f>
        <v>#N/A</v>
      </c>
      <c r="AO758" t="e">
        <f>VLOOKUP($Z758,'oddspedia-matches'!$A:$AD,AO$2,0)</f>
        <v>#N/A</v>
      </c>
      <c r="AP758" t="e">
        <f>VLOOKUP($Z758,'oddspedia-matches'!$A:$AD,AP$2,0)</f>
        <v>#N/A</v>
      </c>
      <c r="AQ758" t="e">
        <f>VLOOKUP($Z758,'oddspedia-matches'!$A:$AD,AQ$2,0)</f>
        <v>#N/A</v>
      </c>
    </row>
    <row r="759" spans="2:43" x14ac:dyDescent="0.25">
      <c r="B759" t="s">
        <v>543</v>
      </c>
      <c r="C759" t="s">
        <v>4817</v>
      </c>
      <c r="D759" s="25">
        <v>0.3576388888888889</v>
      </c>
      <c r="E759" t="s">
        <v>404</v>
      </c>
      <c r="F759" t="s">
        <v>970</v>
      </c>
      <c r="H759">
        <v>48</v>
      </c>
      <c r="I759">
        <v>25.6</v>
      </c>
      <c r="J759">
        <v>26.3</v>
      </c>
      <c r="K759">
        <v>73.7</v>
      </c>
      <c r="L759">
        <v>52</v>
      </c>
      <c r="M759">
        <v>74.400000000000006</v>
      </c>
      <c r="N759">
        <v>38.700000000000003</v>
      </c>
      <c r="O759">
        <v>39.5</v>
      </c>
      <c r="P759">
        <v>21.8</v>
      </c>
      <c r="Q759">
        <v>74.7</v>
      </c>
      <c r="R759">
        <v>84.6</v>
      </c>
      <c r="S759">
        <v>63.1</v>
      </c>
      <c r="T759">
        <v>36.9</v>
      </c>
      <c r="U759">
        <v>42.9</v>
      </c>
      <c r="V759">
        <v>64.5</v>
      </c>
      <c r="W759">
        <v>35.5</v>
      </c>
      <c r="X759" t="str">
        <f>VLOOKUP(E759,'Transform table'!A:B,2,0)</f>
        <v>Shanghai Port</v>
      </c>
      <c r="Y759" t="str">
        <f>VLOOKUP(F759,'Transform table'!A:B,2,0)</f>
        <v>Shandong Luneng Taishan</v>
      </c>
      <c r="Z759" t="str">
        <f t="shared" si="12"/>
        <v>01/08/2026Shanghai PortShandong Luneng Taishan</v>
      </c>
      <c r="AA759" t="e">
        <f>VLOOKUP($Z759,'oddspedia-matches'!$A:$AD,AA$2,0)</f>
        <v>#N/A</v>
      </c>
      <c r="AB759" t="e">
        <f>VLOOKUP($Z759,'oddspedia-matches'!$A:$AD,AB$2,0)</f>
        <v>#N/A</v>
      </c>
      <c r="AC759" t="e">
        <f>VLOOKUP($Z759,'oddspedia-matches'!$A:$AD,AC$2,0)</f>
        <v>#N/A</v>
      </c>
      <c r="AD759" t="e">
        <f>VLOOKUP($Z759,'oddspedia-matches'!$A:$AD,AD$2,0)</f>
        <v>#N/A</v>
      </c>
      <c r="AE759" t="e">
        <f>VLOOKUP($Z759,'oddspedia-matches'!$A:$AD,AE$2,0)</f>
        <v>#N/A</v>
      </c>
      <c r="AF759" t="e">
        <f>VLOOKUP($Z759,'oddspedia-matches'!$A:$AD,AF$2,0)</f>
        <v>#N/A</v>
      </c>
      <c r="AG759" t="e">
        <f>VLOOKUP($Z759,'oddspedia-matches'!$A:$AD,AG$2,0)</f>
        <v>#N/A</v>
      </c>
      <c r="AH759" t="e">
        <f>VLOOKUP($Z759,'oddspedia-matches'!$A:$AD,AH$2,0)</f>
        <v>#N/A</v>
      </c>
      <c r="AI759" t="e">
        <f>VLOOKUP($Z759,'oddspedia-matches'!$A:$AD,AI$2,0)</f>
        <v>#N/A</v>
      </c>
      <c r="AJ759" t="e">
        <f>VLOOKUP($Z759,'oddspedia-matches'!$A:$AD,AJ$2,0)</f>
        <v>#N/A</v>
      </c>
      <c r="AK759" t="e">
        <f>VLOOKUP($Z759,'oddspedia-matches'!$A:$AD,AK$2,0)</f>
        <v>#N/A</v>
      </c>
      <c r="AL759" t="e">
        <f>VLOOKUP($Z759,'oddspedia-matches'!$A:$AD,AL$2,0)</f>
        <v>#N/A</v>
      </c>
      <c r="AM759" t="e">
        <f>VLOOKUP($Z759,'oddspedia-matches'!$A:$AD,AM$2,0)</f>
        <v>#N/A</v>
      </c>
      <c r="AN759" t="e">
        <f>VLOOKUP($Z759,'oddspedia-matches'!$A:$AD,AN$2,0)</f>
        <v>#N/A</v>
      </c>
      <c r="AO759" t="e">
        <f>VLOOKUP($Z759,'oddspedia-matches'!$A:$AD,AO$2,0)</f>
        <v>#N/A</v>
      </c>
      <c r="AP759" t="e">
        <f>VLOOKUP($Z759,'oddspedia-matches'!$A:$AD,AP$2,0)</f>
        <v>#N/A</v>
      </c>
      <c r="AQ759" t="e">
        <f>VLOOKUP($Z759,'oddspedia-matches'!$A:$AD,AQ$2,0)</f>
        <v>#N/A</v>
      </c>
    </row>
    <row r="760" spans="2:43" x14ac:dyDescent="0.25">
      <c r="B760" t="s">
        <v>584</v>
      </c>
      <c r="C760" t="s">
        <v>4817</v>
      </c>
      <c r="D760" s="25">
        <v>0.375</v>
      </c>
      <c r="E760" t="s">
        <v>586</v>
      </c>
      <c r="F760" t="s">
        <v>1049</v>
      </c>
      <c r="H760">
        <v>41.5</v>
      </c>
      <c r="I760">
        <v>30.6</v>
      </c>
      <c r="J760">
        <v>28</v>
      </c>
      <c r="K760">
        <v>72</v>
      </c>
      <c r="L760">
        <v>58.5</v>
      </c>
      <c r="M760">
        <v>69.400000000000006</v>
      </c>
      <c r="N760">
        <v>33.299999999999997</v>
      </c>
      <c r="O760">
        <v>45.2</v>
      </c>
      <c r="P760">
        <v>21.5</v>
      </c>
      <c r="Q760">
        <v>66.400000000000006</v>
      </c>
      <c r="R760">
        <v>68.400000000000006</v>
      </c>
      <c r="S760">
        <v>40.6</v>
      </c>
      <c r="T760">
        <v>59.4</v>
      </c>
      <c r="U760">
        <v>64.8</v>
      </c>
      <c r="V760">
        <v>47.6</v>
      </c>
      <c r="W760">
        <v>52.4</v>
      </c>
      <c r="X760" t="str">
        <f>VLOOKUP(E760,'Transform table'!A:B,2,0)</f>
        <v>Irtysh Pavlodar</v>
      </c>
      <c r="Y760" t="str">
        <f>VLOOKUP(F760,'Transform table'!A:B,2,0)</f>
        <v>FK Kaspyi Aktau</v>
      </c>
      <c r="Z760" t="str">
        <f t="shared" si="12"/>
        <v>01/08/2026Irtysh PavlodarFK Kaspyi Aktau</v>
      </c>
      <c r="AA760" t="e">
        <f>VLOOKUP($Z760,'oddspedia-matches'!$A:$AD,AA$2,0)</f>
        <v>#N/A</v>
      </c>
      <c r="AB760" t="e">
        <f>VLOOKUP($Z760,'oddspedia-matches'!$A:$AD,AB$2,0)</f>
        <v>#N/A</v>
      </c>
      <c r="AC760" t="e">
        <f>VLOOKUP($Z760,'oddspedia-matches'!$A:$AD,AC$2,0)</f>
        <v>#N/A</v>
      </c>
      <c r="AD760" t="e">
        <f>VLOOKUP($Z760,'oddspedia-matches'!$A:$AD,AD$2,0)</f>
        <v>#N/A</v>
      </c>
      <c r="AE760" t="e">
        <f>VLOOKUP($Z760,'oddspedia-matches'!$A:$AD,AE$2,0)</f>
        <v>#N/A</v>
      </c>
      <c r="AF760" t="e">
        <f>VLOOKUP($Z760,'oddspedia-matches'!$A:$AD,AF$2,0)</f>
        <v>#N/A</v>
      </c>
      <c r="AG760" t="e">
        <f>VLOOKUP($Z760,'oddspedia-matches'!$A:$AD,AG$2,0)</f>
        <v>#N/A</v>
      </c>
      <c r="AH760" t="e">
        <f>VLOOKUP($Z760,'oddspedia-matches'!$A:$AD,AH$2,0)</f>
        <v>#N/A</v>
      </c>
      <c r="AI760" t="e">
        <f>VLOOKUP($Z760,'oddspedia-matches'!$A:$AD,AI$2,0)</f>
        <v>#N/A</v>
      </c>
      <c r="AJ760" t="e">
        <f>VLOOKUP($Z760,'oddspedia-matches'!$A:$AD,AJ$2,0)</f>
        <v>#N/A</v>
      </c>
      <c r="AK760" t="e">
        <f>VLOOKUP($Z760,'oddspedia-matches'!$A:$AD,AK$2,0)</f>
        <v>#N/A</v>
      </c>
      <c r="AL760" t="e">
        <f>VLOOKUP($Z760,'oddspedia-matches'!$A:$AD,AL$2,0)</f>
        <v>#N/A</v>
      </c>
      <c r="AM760" t="e">
        <f>VLOOKUP($Z760,'oddspedia-matches'!$A:$AD,AM$2,0)</f>
        <v>#N/A</v>
      </c>
      <c r="AN760" t="e">
        <f>VLOOKUP($Z760,'oddspedia-matches'!$A:$AD,AN$2,0)</f>
        <v>#N/A</v>
      </c>
      <c r="AO760" t="e">
        <f>VLOOKUP($Z760,'oddspedia-matches'!$A:$AD,AO$2,0)</f>
        <v>#N/A</v>
      </c>
      <c r="AP760" t="e">
        <f>VLOOKUP($Z760,'oddspedia-matches'!$A:$AD,AP$2,0)</f>
        <v>#N/A</v>
      </c>
      <c r="AQ760" t="e">
        <f>VLOOKUP($Z760,'oddspedia-matches'!$A:$AD,AQ$2,0)</f>
        <v>#N/A</v>
      </c>
    </row>
    <row r="761" spans="2:43" x14ac:dyDescent="0.25">
      <c r="B761" t="s">
        <v>543</v>
      </c>
      <c r="C761" t="s">
        <v>4817</v>
      </c>
      <c r="D761" s="25">
        <v>0.375</v>
      </c>
      <c r="E761" t="s">
        <v>968</v>
      </c>
      <c r="F761" t="s">
        <v>410</v>
      </c>
      <c r="H761">
        <v>58.7</v>
      </c>
      <c r="I761">
        <v>23.9</v>
      </c>
      <c r="J761">
        <v>17.5</v>
      </c>
      <c r="K761">
        <v>82.5</v>
      </c>
      <c r="L761">
        <v>41.3</v>
      </c>
      <c r="M761">
        <v>76.099999999999994</v>
      </c>
      <c r="N761">
        <v>43.8</v>
      </c>
      <c r="O761">
        <v>39.799999999999997</v>
      </c>
      <c r="P761">
        <v>16.399999999999999</v>
      </c>
      <c r="Q761">
        <v>72.400000000000006</v>
      </c>
      <c r="R761">
        <v>83.4</v>
      </c>
      <c r="S761">
        <v>61.3</v>
      </c>
      <c r="T761">
        <v>38.700000000000003</v>
      </c>
      <c r="U761">
        <v>46.2</v>
      </c>
      <c r="V761">
        <v>58.9</v>
      </c>
      <c r="W761">
        <v>41.1</v>
      </c>
      <c r="X761" t="str">
        <f>VLOOKUP(E761,'Transform table'!A:B,2,0)</f>
        <v>Chengdu Qianbao</v>
      </c>
      <c r="Y761" t="str">
        <f>VLOOKUP(F761,'Transform table'!A:B,2,0)</f>
        <v>Wuhan Three Towns</v>
      </c>
      <c r="Z761" t="str">
        <f t="shared" si="12"/>
        <v>01/08/2026Chengdu QianbaoWuhan Three Towns</v>
      </c>
      <c r="AA761" t="e">
        <f>VLOOKUP($Z761,'oddspedia-matches'!$A:$AD,AA$2,0)</f>
        <v>#N/A</v>
      </c>
      <c r="AB761" t="e">
        <f>VLOOKUP($Z761,'oddspedia-matches'!$A:$AD,AB$2,0)</f>
        <v>#N/A</v>
      </c>
      <c r="AC761" t="e">
        <f>VLOOKUP($Z761,'oddspedia-matches'!$A:$AD,AC$2,0)</f>
        <v>#N/A</v>
      </c>
      <c r="AD761" t="e">
        <f>VLOOKUP($Z761,'oddspedia-matches'!$A:$AD,AD$2,0)</f>
        <v>#N/A</v>
      </c>
      <c r="AE761" t="e">
        <f>VLOOKUP($Z761,'oddspedia-matches'!$A:$AD,AE$2,0)</f>
        <v>#N/A</v>
      </c>
      <c r="AF761" t="e">
        <f>VLOOKUP($Z761,'oddspedia-matches'!$A:$AD,AF$2,0)</f>
        <v>#N/A</v>
      </c>
      <c r="AG761" t="e">
        <f>VLOOKUP($Z761,'oddspedia-matches'!$A:$AD,AG$2,0)</f>
        <v>#N/A</v>
      </c>
      <c r="AH761" t="e">
        <f>VLOOKUP($Z761,'oddspedia-matches'!$A:$AD,AH$2,0)</f>
        <v>#N/A</v>
      </c>
      <c r="AI761" t="e">
        <f>VLOOKUP($Z761,'oddspedia-matches'!$A:$AD,AI$2,0)</f>
        <v>#N/A</v>
      </c>
      <c r="AJ761" t="e">
        <f>VLOOKUP($Z761,'oddspedia-matches'!$A:$AD,AJ$2,0)</f>
        <v>#N/A</v>
      </c>
      <c r="AK761" t="e">
        <f>VLOOKUP($Z761,'oddspedia-matches'!$A:$AD,AK$2,0)</f>
        <v>#N/A</v>
      </c>
      <c r="AL761" t="e">
        <f>VLOOKUP($Z761,'oddspedia-matches'!$A:$AD,AL$2,0)</f>
        <v>#N/A</v>
      </c>
      <c r="AM761" t="e">
        <f>VLOOKUP($Z761,'oddspedia-matches'!$A:$AD,AM$2,0)</f>
        <v>#N/A</v>
      </c>
      <c r="AN761" t="e">
        <f>VLOOKUP($Z761,'oddspedia-matches'!$A:$AD,AN$2,0)</f>
        <v>#N/A</v>
      </c>
      <c r="AO761" t="e">
        <f>VLOOKUP($Z761,'oddspedia-matches'!$A:$AD,AO$2,0)</f>
        <v>#N/A</v>
      </c>
      <c r="AP761" t="e">
        <f>VLOOKUP($Z761,'oddspedia-matches'!$A:$AD,AP$2,0)</f>
        <v>#N/A</v>
      </c>
      <c r="AQ761" t="e">
        <f>VLOOKUP($Z761,'oddspedia-matches'!$A:$AD,AQ$2,0)</f>
        <v>#N/A</v>
      </c>
    </row>
    <row r="762" spans="2:43" x14ac:dyDescent="0.25">
      <c r="B762" t="s">
        <v>474</v>
      </c>
      <c r="C762" t="s">
        <v>4817</v>
      </c>
      <c r="D762" s="25">
        <v>0.375</v>
      </c>
      <c r="E762" t="s">
        <v>243</v>
      </c>
      <c r="F762" t="s">
        <v>250</v>
      </c>
      <c r="H762">
        <v>60.9</v>
      </c>
      <c r="I762">
        <v>24.7</v>
      </c>
      <c r="J762">
        <v>14.3</v>
      </c>
      <c r="K762">
        <v>85.7</v>
      </c>
      <c r="L762">
        <v>39.1</v>
      </c>
      <c r="M762">
        <v>75.3</v>
      </c>
      <c r="N762">
        <v>41.7</v>
      </c>
      <c r="O762">
        <v>42.7</v>
      </c>
      <c r="P762">
        <v>15.6</v>
      </c>
      <c r="Q762">
        <v>68</v>
      </c>
      <c r="R762">
        <v>73.8</v>
      </c>
      <c r="S762">
        <v>47.6</v>
      </c>
      <c r="T762">
        <v>52.4</v>
      </c>
      <c r="U762">
        <v>60.7</v>
      </c>
      <c r="V762">
        <v>45.8</v>
      </c>
      <c r="W762">
        <v>54.2</v>
      </c>
      <c r="X762" t="str">
        <f>VLOOKUP(E762,'Transform table'!A:B,2,0)</f>
        <v>Turku PS</v>
      </c>
      <c r="Y762" t="str">
        <f>VLOOKUP(F762,'Transform table'!A:B,2,0)</f>
        <v>IFK Mariehamn</v>
      </c>
      <c r="Z762" t="str">
        <f t="shared" si="12"/>
        <v>01/08/2026Turku PSIFK Mariehamn</v>
      </c>
      <c r="AA762" t="e">
        <f>VLOOKUP($Z762,'oddspedia-matches'!$A:$AD,AA$2,0)</f>
        <v>#N/A</v>
      </c>
      <c r="AB762" t="e">
        <f>VLOOKUP($Z762,'oddspedia-matches'!$A:$AD,AB$2,0)</f>
        <v>#N/A</v>
      </c>
      <c r="AC762" t="e">
        <f>VLOOKUP($Z762,'oddspedia-matches'!$A:$AD,AC$2,0)</f>
        <v>#N/A</v>
      </c>
      <c r="AD762" t="e">
        <f>VLOOKUP($Z762,'oddspedia-matches'!$A:$AD,AD$2,0)</f>
        <v>#N/A</v>
      </c>
      <c r="AE762" t="e">
        <f>VLOOKUP($Z762,'oddspedia-matches'!$A:$AD,AE$2,0)</f>
        <v>#N/A</v>
      </c>
      <c r="AF762" t="e">
        <f>VLOOKUP($Z762,'oddspedia-matches'!$A:$AD,AF$2,0)</f>
        <v>#N/A</v>
      </c>
      <c r="AG762" t="e">
        <f>VLOOKUP($Z762,'oddspedia-matches'!$A:$AD,AG$2,0)</f>
        <v>#N/A</v>
      </c>
      <c r="AH762" t="e">
        <f>VLOOKUP($Z762,'oddspedia-matches'!$A:$AD,AH$2,0)</f>
        <v>#N/A</v>
      </c>
      <c r="AI762" t="e">
        <f>VLOOKUP($Z762,'oddspedia-matches'!$A:$AD,AI$2,0)</f>
        <v>#N/A</v>
      </c>
      <c r="AJ762" t="e">
        <f>VLOOKUP($Z762,'oddspedia-matches'!$A:$AD,AJ$2,0)</f>
        <v>#N/A</v>
      </c>
      <c r="AK762" t="e">
        <f>VLOOKUP($Z762,'oddspedia-matches'!$A:$AD,AK$2,0)</f>
        <v>#N/A</v>
      </c>
      <c r="AL762" t="e">
        <f>VLOOKUP($Z762,'oddspedia-matches'!$A:$AD,AL$2,0)</f>
        <v>#N/A</v>
      </c>
      <c r="AM762" t="e">
        <f>VLOOKUP($Z762,'oddspedia-matches'!$A:$AD,AM$2,0)</f>
        <v>#N/A</v>
      </c>
      <c r="AN762" t="e">
        <f>VLOOKUP($Z762,'oddspedia-matches'!$A:$AD,AN$2,0)</f>
        <v>#N/A</v>
      </c>
      <c r="AO762" t="e">
        <f>VLOOKUP($Z762,'oddspedia-matches'!$A:$AD,AO$2,0)</f>
        <v>#N/A</v>
      </c>
      <c r="AP762" t="e">
        <f>VLOOKUP($Z762,'oddspedia-matches'!$A:$AD,AP$2,0)</f>
        <v>#N/A</v>
      </c>
      <c r="AQ762" t="e">
        <f>VLOOKUP($Z762,'oddspedia-matches'!$A:$AD,AQ$2,0)</f>
        <v>#N/A</v>
      </c>
    </row>
    <row r="763" spans="2:43" x14ac:dyDescent="0.25">
      <c r="B763" t="s">
        <v>569</v>
      </c>
      <c r="C763" t="s">
        <v>4817</v>
      </c>
      <c r="D763" s="25">
        <v>0.375</v>
      </c>
      <c r="E763" t="s">
        <v>3387</v>
      </c>
      <c r="F763" t="s">
        <v>620</v>
      </c>
      <c r="H763">
        <v>39.4</v>
      </c>
      <c r="I763">
        <v>26.1</v>
      </c>
      <c r="J763">
        <v>34.5</v>
      </c>
      <c r="K763">
        <v>65.5</v>
      </c>
      <c r="L763">
        <v>60.6</v>
      </c>
      <c r="M763">
        <v>73.900000000000006</v>
      </c>
      <c r="N763">
        <v>24.5</v>
      </c>
      <c r="O763">
        <v>44.9</v>
      </c>
      <c r="P763">
        <v>30.6</v>
      </c>
      <c r="Q763">
        <v>67.599999999999994</v>
      </c>
      <c r="R763">
        <v>86.1</v>
      </c>
      <c r="S763">
        <v>65.7</v>
      </c>
      <c r="T763">
        <v>34.299999999999997</v>
      </c>
      <c r="U763">
        <v>39.799999999999997</v>
      </c>
      <c r="V763">
        <v>67.7</v>
      </c>
      <c r="W763">
        <v>32.299999999999997</v>
      </c>
      <c r="X763" t="e">
        <f>VLOOKUP(E763,'Transform table'!A:B,2,0)</f>
        <v>#N/A</v>
      </c>
      <c r="Y763" t="str">
        <f>VLOOKUP(F763,'Transform table'!A:B,2,0)</f>
        <v>Marupes SC</v>
      </c>
      <c r="Z763" t="e">
        <f t="shared" si="12"/>
        <v>#N/A</v>
      </c>
      <c r="AA763" t="e">
        <f>VLOOKUP($Z763,'oddspedia-matches'!$A:$AD,AA$2,0)</f>
        <v>#N/A</v>
      </c>
      <c r="AB763" t="e">
        <f>VLOOKUP($Z763,'oddspedia-matches'!$A:$AD,AB$2,0)</f>
        <v>#N/A</v>
      </c>
      <c r="AC763" t="e">
        <f>VLOOKUP($Z763,'oddspedia-matches'!$A:$AD,AC$2,0)</f>
        <v>#N/A</v>
      </c>
      <c r="AD763" t="e">
        <f>VLOOKUP($Z763,'oddspedia-matches'!$A:$AD,AD$2,0)</f>
        <v>#N/A</v>
      </c>
      <c r="AE763" t="e">
        <f>VLOOKUP($Z763,'oddspedia-matches'!$A:$AD,AE$2,0)</f>
        <v>#N/A</v>
      </c>
      <c r="AF763" t="e">
        <f>VLOOKUP($Z763,'oddspedia-matches'!$A:$AD,AF$2,0)</f>
        <v>#N/A</v>
      </c>
      <c r="AG763" t="e">
        <f>VLOOKUP($Z763,'oddspedia-matches'!$A:$AD,AG$2,0)</f>
        <v>#N/A</v>
      </c>
      <c r="AH763" t="e">
        <f>VLOOKUP($Z763,'oddspedia-matches'!$A:$AD,AH$2,0)</f>
        <v>#N/A</v>
      </c>
      <c r="AI763" t="e">
        <f>VLOOKUP($Z763,'oddspedia-matches'!$A:$AD,AI$2,0)</f>
        <v>#N/A</v>
      </c>
      <c r="AJ763" t="e">
        <f>VLOOKUP($Z763,'oddspedia-matches'!$A:$AD,AJ$2,0)</f>
        <v>#N/A</v>
      </c>
      <c r="AK763" t="e">
        <f>VLOOKUP($Z763,'oddspedia-matches'!$A:$AD,AK$2,0)</f>
        <v>#N/A</v>
      </c>
      <c r="AL763" t="e">
        <f>VLOOKUP($Z763,'oddspedia-matches'!$A:$AD,AL$2,0)</f>
        <v>#N/A</v>
      </c>
      <c r="AM763" t="e">
        <f>VLOOKUP($Z763,'oddspedia-matches'!$A:$AD,AM$2,0)</f>
        <v>#N/A</v>
      </c>
      <c r="AN763" t="e">
        <f>VLOOKUP($Z763,'oddspedia-matches'!$A:$AD,AN$2,0)</f>
        <v>#N/A</v>
      </c>
      <c r="AO763" t="e">
        <f>VLOOKUP($Z763,'oddspedia-matches'!$A:$AD,AO$2,0)</f>
        <v>#N/A</v>
      </c>
      <c r="AP763" t="e">
        <f>VLOOKUP($Z763,'oddspedia-matches'!$A:$AD,AP$2,0)</f>
        <v>#N/A</v>
      </c>
      <c r="AQ763" t="e">
        <f>VLOOKUP($Z763,'oddspedia-matches'!$A:$AD,AQ$2,0)</f>
        <v>#N/A</v>
      </c>
    </row>
    <row r="764" spans="2:43" x14ac:dyDescent="0.25">
      <c r="B764" t="s">
        <v>4829</v>
      </c>
      <c r="C764" t="s">
        <v>4817</v>
      </c>
      <c r="D764" s="25">
        <v>0.375</v>
      </c>
      <c r="E764" t="s">
        <v>4830</v>
      </c>
      <c r="F764" t="s">
        <v>4831</v>
      </c>
      <c r="H764">
        <v>42.5</v>
      </c>
      <c r="I764">
        <v>25.8</v>
      </c>
      <c r="J764">
        <v>31.7</v>
      </c>
      <c r="K764">
        <v>68.3</v>
      </c>
      <c r="L764">
        <v>57.5</v>
      </c>
      <c r="M764">
        <v>74.2</v>
      </c>
      <c r="N764">
        <v>32.9</v>
      </c>
      <c r="O764">
        <v>38.1</v>
      </c>
      <c r="P764">
        <v>29</v>
      </c>
      <c r="Q764">
        <v>78.099999999999994</v>
      </c>
      <c r="R764">
        <v>86.4</v>
      </c>
      <c r="S764">
        <v>66.3</v>
      </c>
      <c r="T764">
        <v>33.700000000000003</v>
      </c>
      <c r="U764">
        <v>39.299999999999997</v>
      </c>
      <c r="V764">
        <v>67.900000000000006</v>
      </c>
      <c r="W764">
        <v>32.1</v>
      </c>
      <c r="X764" t="e">
        <f>VLOOKUP(E764,'Transform table'!A:B,2,0)</f>
        <v>#N/A</v>
      </c>
      <c r="Y764" t="e">
        <f>VLOOKUP(F764,'Transform table'!A:B,2,0)</f>
        <v>#N/A</v>
      </c>
      <c r="Z764" t="e">
        <f t="shared" si="12"/>
        <v>#N/A</v>
      </c>
      <c r="AA764" t="e">
        <f>VLOOKUP($Z764,'oddspedia-matches'!$A:$AD,AA$2,0)</f>
        <v>#N/A</v>
      </c>
      <c r="AB764" t="e">
        <f>VLOOKUP($Z764,'oddspedia-matches'!$A:$AD,AB$2,0)</f>
        <v>#N/A</v>
      </c>
      <c r="AC764" t="e">
        <f>VLOOKUP($Z764,'oddspedia-matches'!$A:$AD,AC$2,0)</f>
        <v>#N/A</v>
      </c>
      <c r="AD764" t="e">
        <f>VLOOKUP($Z764,'oddspedia-matches'!$A:$AD,AD$2,0)</f>
        <v>#N/A</v>
      </c>
      <c r="AE764" t="e">
        <f>VLOOKUP($Z764,'oddspedia-matches'!$A:$AD,AE$2,0)</f>
        <v>#N/A</v>
      </c>
      <c r="AF764" t="e">
        <f>VLOOKUP($Z764,'oddspedia-matches'!$A:$AD,AF$2,0)</f>
        <v>#N/A</v>
      </c>
      <c r="AG764" t="e">
        <f>VLOOKUP($Z764,'oddspedia-matches'!$A:$AD,AG$2,0)</f>
        <v>#N/A</v>
      </c>
      <c r="AH764" t="e">
        <f>VLOOKUP($Z764,'oddspedia-matches'!$A:$AD,AH$2,0)</f>
        <v>#N/A</v>
      </c>
      <c r="AI764" t="e">
        <f>VLOOKUP($Z764,'oddspedia-matches'!$A:$AD,AI$2,0)</f>
        <v>#N/A</v>
      </c>
      <c r="AJ764" t="e">
        <f>VLOOKUP($Z764,'oddspedia-matches'!$A:$AD,AJ$2,0)</f>
        <v>#N/A</v>
      </c>
      <c r="AK764" t="e">
        <f>VLOOKUP($Z764,'oddspedia-matches'!$A:$AD,AK$2,0)</f>
        <v>#N/A</v>
      </c>
      <c r="AL764" t="e">
        <f>VLOOKUP($Z764,'oddspedia-matches'!$A:$AD,AL$2,0)</f>
        <v>#N/A</v>
      </c>
      <c r="AM764" t="e">
        <f>VLOOKUP($Z764,'oddspedia-matches'!$A:$AD,AM$2,0)</f>
        <v>#N/A</v>
      </c>
      <c r="AN764" t="e">
        <f>VLOOKUP($Z764,'oddspedia-matches'!$A:$AD,AN$2,0)</f>
        <v>#N/A</v>
      </c>
      <c r="AO764" t="e">
        <f>VLOOKUP($Z764,'oddspedia-matches'!$A:$AD,AO$2,0)</f>
        <v>#N/A</v>
      </c>
      <c r="AP764" t="e">
        <f>VLOOKUP($Z764,'oddspedia-matches'!$A:$AD,AP$2,0)</f>
        <v>#N/A</v>
      </c>
      <c r="AQ764" t="e">
        <f>VLOOKUP($Z764,'oddspedia-matches'!$A:$AD,AQ$2,0)</f>
        <v>#N/A</v>
      </c>
    </row>
    <row r="765" spans="2:43" x14ac:dyDescent="0.25">
      <c r="B765" t="s">
        <v>990</v>
      </c>
      <c r="C765" t="s">
        <v>4817</v>
      </c>
      <c r="D765" s="25">
        <v>0.41666666666666669</v>
      </c>
      <c r="E765" t="s">
        <v>1092</v>
      </c>
      <c r="F765" t="s">
        <v>245</v>
      </c>
      <c r="H765">
        <v>52.3</v>
      </c>
      <c r="I765">
        <v>26.6</v>
      </c>
      <c r="J765">
        <v>21.1</v>
      </c>
      <c r="K765">
        <v>78.900000000000006</v>
      </c>
      <c r="L765">
        <v>47.7</v>
      </c>
      <c r="M765">
        <v>73.400000000000006</v>
      </c>
      <c r="N765">
        <v>32</v>
      </c>
      <c r="O765">
        <v>47.7</v>
      </c>
      <c r="P765">
        <v>20.399999999999999</v>
      </c>
      <c r="Q765">
        <v>62.8</v>
      </c>
      <c r="R765">
        <v>76.099999999999994</v>
      </c>
      <c r="S765">
        <v>50.3</v>
      </c>
      <c r="T765">
        <v>49.7</v>
      </c>
      <c r="U765">
        <v>56.3</v>
      </c>
      <c r="V765">
        <v>52.7</v>
      </c>
      <c r="W765">
        <v>47.3</v>
      </c>
      <c r="X765" t="str">
        <f>VLOOKUP(E765,'Transform table'!A:B,2,0)</f>
        <v>BFC Daugavpils</v>
      </c>
      <c r="Y765" t="str">
        <f>VLOOKUP(F765,'Transform table'!A:B,2,0)</f>
        <v>Jelgava</v>
      </c>
      <c r="Z765" t="str">
        <f t="shared" si="12"/>
        <v>01/08/2026BFC DaugavpilsJelgava</v>
      </c>
      <c r="AA765" t="e">
        <f>VLOOKUP($Z765,'oddspedia-matches'!$A:$AD,AA$2,0)</f>
        <v>#N/A</v>
      </c>
      <c r="AB765" t="e">
        <f>VLOOKUP($Z765,'oddspedia-matches'!$A:$AD,AB$2,0)</f>
        <v>#N/A</v>
      </c>
      <c r="AC765" t="e">
        <f>VLOOKUP($Z765,'oddspedia-matches'!$A:$AD,AC$2,0)</f>
        <v>#N/A</v>
      </c>
      <c r="AD765" t="e">
        <f>VLOOKUP($Z765,'oddspedia-matches'!$A:$AD,AD$2,0)</f>
        <v>#N/A</v>
      </c>
      <c r="AE765" t="e">
        <f>VLOOKUP($Z765,'oddspedia-matches'!$A:$AD,AE$2,0)</f>
        <v>#N/A</v>
      </c>
      <c r="AF765" t="e">
        <f>VLOOKUP($Z765,'oddspedia-matches'!$A:$AD,AF$2,0)</f>
        <v>#N/A</v>
      </c>
      <c r="AG765" t="e">
        <f>VLOOKUP($Z765,'oddspedia-matches'!$A:$AD,AG$2,0)</f>
        <v>#N/A</v>
      </c>
      <c r="AH765" t="e">
        <f>VLOOKUP($Z765,'oddspedia-matches'!$A:$AD,AH$2,0)</f>
        <v>#N/A</v>
      </c>
      <c r="AI765" t="e">
        <f>VLOOKUP($Z765,'oddspedia-matches'!$A:$AD,AI$2,0)</f>
        <v>#N/A</v>
      </c>
      <c r="AJ765" t="e">
        <f>VLOOKUP($Z765,'oddspedia-matches'!$A:$AD,AJ$2,0)</f>
        <v>#N/A</v>
      </c>
      <c r="AK765" t="e">
        <f>VLOOKUP($Z765,'oddspedia-matches'!$A:$AD,AK$2,0)</f>
        <v>#N/A</v>
      </c>
      <c r="AL765" t="e">
        <f>VLOOKUP($Z765,'oddspedia-matches'!$A:$AD,AL$2,0)</f>
        <v>#N/A</v>
      </c>
      <c r="AM765" t="e">
        <f>VLOOKUP($Z765,'oddspedia-matches'!$A:$AD,AM$2,0)</f>
        <v>#N/A</v>
      </c>
      <c r="AN765" t="e">
        <f>VLOOKUP($Z765,'oddspedia-matches'!$A:$AD,AN$2,0)</f>
        <v>#N/A</v>
      </c>
      <c r="AO765" t="e">
        <f>VLOOKUP($Z765,'oddspedia-matches'!$A:$AD,AO$2,0)</f>
        <v>#N/A</v>
      </c>
      <c r="AP765" t="e">
        <f>VLOOKUP($Z765,'oddspedia-matches'!$A:$AD,AP$2,0)</f>
        <v>#N/A</v>
      </c>
      <c r="AQ765" t="e">
        <f>VLOOKUP($Z765,'oddspedia-matches'!$A:$AD,AQ$2,0)</f>
        <v>#N/A</v>
      </c>
    </row>
    <row r="766" spans="2:43" x14ac:dyDescent="0.25">
      <c r="B766" t="s">
        <v>476</v>
      </c>
      <c r="C766" t="s">
        <v>4817</v>
      </c>
      <c r="D766" s="25">
        <v>0.41666666666666669</v>
      </c>
      <c r="E766" t="s">
        <v>1257</v>
      </c>
      <c r="F766" t="s">
        <v>256</v>
      </c>
      <c r="H766">
        <v>51.6</v>
      </c>
      <c r="I766">
        <v>25.3</v>
      </c>
      <c r="J766">
        <v>23.1</v>
      </c>
      <c r="K766">
        <v>76.900000000000006</v>
      </c>
      <c r="L766">
        <v>48.4</v>
      </c>
      <c r="M766">
        <v>74.7</v>
      </c>
      <c r="N766">
        <v>38.299999999999997</v>
      </c>
      <c r="O766">
        <v>36.6</v>
      </c>
      <c r="P766">
        <v>25.1</v>
      </c>
      <c r="Q766">
        <v>79.900000000000006</v>
      </c>
      <c r="R766">
        <v>83.2</v>
      </c>
      <c r="S766">
        <v>61</v>
      </c>
      <c r="T766">
        <v>39</v>
      </c>
      <c r="U766">
        <v>45.5</v>
      </c>
      <c r="V766">
        <v>61.7</v>
      </c>
      <c r="W766">
        <v>38.299999999999997</v>
      </c>
      <c r="X766" t="str">
        <f>VLOOKUP(E766,'Transform table'!A:B,2,0)</f>
        <v>Hacken</v>
      </c>
      <c r="Y766" t="str">
        <f>VLOOKUP(F766,'Transform table'!A:B,2,0)</f>
        <v>Kalmar</v>
      </c>
      <c r="Z766" t="str">
        <f t="shared" si="12"/>
        <v>01/08/2026HackenKalmar</v>
      </c>
      <c r="AA766" t="e">
        <f>VLOOKUP($Z766,'oddspedia-matches'!$A:$AD,AA$2,0)</f>
        <v>#N/A</v>
      </c>
      <c r="AB766" t="e">
        <f>VLOOKUP($Z766,'oddspedia-matches'!$A:$AD,AB$2,0)</f>
        <v>#N/A</v>
      </c>
      <c r="AC766" t="e">
        <f>VLOOKUP($Z766,'oddspedia-matches'!$A:$AD,AC$2,0)</f>
        <v>#N/A</v>
      </c>
      <c r="AD766" t="e">
        <f>VLOOKUP($Z766,'oddspedia-matches'!$A:$AD,AD$2,0)</f>
        <v>#N/A</v>
      </c>
      <c r="AE766" t="e">
        <f>VLOOKUP($Z766,'oddspedia-matches'!$A:$AD,AE$2,0)</f>
        <v>#N/A</v>
      </c>
      <c r="AF766" t="e">
        <f>VLOOKUP($Z766,'oddspedia-matches'!$A:$AD,AF$2,0)</f>
        <v>#N/A</v>
      </c>
      <c r="AG766" t="e">
        <f>VLOOKUP($Z766,'oddspedia-matches'!$A:$AD,AG$2,0)</f>
        <v>#N/A</v>
      </c>
      <c r="AH766" t="e">
        <f>VLOOKUP($Z766,'oddspedia-matches'!$A:$AD,AH$2,0)</f>
        <v>#N/A</v>
      </c>
      <c r="AI766" t="e">
        <f>VLOOKUP($Z766,'oddspedia-matches'!$A:$AD,AI$2,0)</f>
        <v>#N/A</v>
      </c>
      <c r="AJ766" t="e">
        <f>VLOOKUP($Z766,'oddspedia-matches'!$A:$AD,AJ$2,0)</f>
        <v>#N/A</v>
      </c>
      <c r="AK766" t="e">
        <f>VLOOKUP($Z766,'oddspedia-matches'!$A:$AD,AK$2,0)</f>
        <v>#N/A</v>
      </c>
      <c r="AL766" t="e">
        <f>VLOOKUP($Z766,'oddspedia-matches'!$A:$AD,AL$2,0)</f>
        <v>#N/A</v>
      </c>
      <c r="AM766" t="e">
        <f>VLOOKUP($Z766,'oddspedia-matches'!$A:$AD,AM$2,0)</f>
        <v>#N/A</v>
      </c>
      <c r="AN766" t="e">
        <f>VLOOKUP($Z766,'oddspedia-matches'!$A:$AD,AN$2,0)</f>
        <v>#N/A</v>
      </c>
      <c r="AO766" t="e">
        <f>VLOOKUP($Z766,'oddspedia-matches'!$A:$AD,AO$2,0)</f>
        <v>#N/A</v>
      </c>
      <c r="AP766" t="e">
        <f>VLOOKUP($Z766,'oddspedia-matches'!$A:$AD,AP$2,0)</f>
        <v>#N/A</v>
      </c>
      <c r="AQ766" t="e">
        <f>VLOOKUP($Z766,'oddspedia-matches'!$A:$AD,AQ$2,0)</f>
        <v>#N/A</v>
      </c>
    </row>
    <row r="767" spans="2:43" x14ac:dyDescent="0.25">
      <c r="B767" t="s">
        <v>451</v>
      </c>
      <c r="C767" t="s">
        <v>4817</v>
      </c>
      <c r="D767" s="25">
        <v>0.41666666666666669</v>
      </c>
      <c r="E767" t="s">
        <v>1023</v>
      </c>
      <c r="F767" t="s">
        <v>260</v>
      </c>
      <c r="H767">
        <v>60.1</v>
      </c>
      <c r="I767">
        <v>23.5</v>
      </c>
      <c r="J767">
        <v>16.399999999999999</v>
      </c>
      <c r="K767">
        <v>83.6</v>
      </c>
      <c r="L767">
        <v>39.9</v>
      </c>
      <c r="M767">
        <v>76.5</v>
      </c>
      <c r="N767">
        <v>43.8</v>
      </c>
      <c r="O767">
        <v>38</v>
      </c>
      <c r="P767">
        <v>18.2</v>
      </c>
      <c r="Q767">
        <v>75.599999999999994</v>
      </c>
      <c r="R767">
        <v>83.5</v>
      </c>
      <c r="S767">
        <v>61.6</v>
      </c>
      <c r="T767">
        <v>38.4</v>
      </c>
      <c r="U767">
        <v>46.2</v>
      </c>
      <c r="V767">
        <v>58.3</v>
      </c>
      <c r="W767">
        <v>41.7</v>
      </c>
      <c r="X767" t="str">
        <f>VLOOKUP(E767,'Transform table'!A:B,2,0)</f>
        <v>Sandvikens</v>
      </c>
      <c r="Y767" t="str">
        <f>VLOOKUP(F767,'Transform table'!A:B,2,0)</f>
        <v>Sundsvall</v>
      </c>
      <c r="Z767" t="str">
        <f t="shared" si="12"/>
        <v>01/08/2026SandvikensSundsvall</v>
      </c>
      <c r="AA767" t="e">
        <f>VLOOKUP($Z767,'oddspedia-matches'!$A:$AD,AA$2,0)</f>
        <v>#N/A</v>
      </c>
      <c r="AB767" t="e">
        <f>VLOOKUP($Z767,'oddspedia-matches'!$A:$AD,AB$2,0)</f>
        <v>#N/A</v>
      </c>
      <c r="AC767" t="e">
        <f>VLOOKUP($Z767,'oddspedia-matches'!$A:$AD,AC$2,0)</f>
        <v>#N/A</v>
      </c>
      <c r="AD767" t="e">
        <f>VLOOKUP($Z767,'oddspedia-matches'!$A:$AD,AD$2,0)</f>
        <v>#N/A</v>
      </c>
      <c r="AE767" t="e">
        <f>VLOOKUP($Z767,'oddspedia-matches'!$A:$AD,AE$2,0)</f>
        <v>#N/A</v>
      </c>
      <c r="AF767" t="e">
        <f>VLOOKUP($Z767,'oddspedia-matches'!$A:$AD,AF$2,0)</f>
        <v>#N/A</v>
      </c>
      <c r="AG767" t="e">
        <f>VLOOKUP($Z767,'oddspedia-matches'!$A:$AD,AG$2,0)</f>
        <v>#N/A</v>
      </c>
      <c r="AH767" t="e">
        <f>VLOOKUP($Z767,'oddspedia-matches'!$A:$AD,AH$2,0)</f>
        <v>#N/A</v>
      </c>
      <c r="AI767" t="e">
        <f>VLOOKUP($Z767,'oddspedia-matches'!$A:$AD,AI$2,0)</f>
        <v>#N/A</v>
      </c>
      <c r="AJ767" t="e">
        <f>VLOOKUP($Z767,'oddspedia-matches'!$A:$AD,AJ$2,0)</f>
        <v>#N/A</v>
      </c>
      <c r="AK767" t="e">
        <f>VLOOKUP($Z767,'oddspedia-matches'!$A:$AD,AK$2,0)</f>
        <v>#N/A</v>
      </c>
      <c r="AL767" t="e">
        <f>VLOOKUP($Z767,'oddspedia-matches'!$A:$AD,AL$2,0)</f>
        <v>#N/A</v>
      </c>
      <c r="AM767" t="e">
        <f>VLOOKUP($Z767,'oddspedia-matches'!$A:$AD,AM$2,0)</f>
        <v>#N/A</v>
      </c>
      <c r="AN767" t="e">
        <f>VLOOKUP($Z767,'oddspedia-matches'!$A:$AD,AN$2,0)</f>
        <v>#N/A</v>
      </c>
      <c r="AO767" t="e">
        <f>VLOOKUP($Z767,'oddspedia-matches'!$A:$AD,AO$2,0)</f>
        <v>#N/A</v>
      </c>
      <c r="AP767" t="e">
        <f>VLOOKUP($Z767,'oddspedia-matches'!$A:$AD,AP$2,0)</f>
        <v>#N/A</v>
      </c>
      <c r="AQ767" t="e">
        <f>VLOOKUP($Z767,'oddspedia-matches'!$A:$AD,AQ$2,0)</f>
        <v>#N/A</v>
      </c>
    </row>
    <row r="768" spans="2:43" x14ac:dyDescent="0.25">
      <c r="B768" t="s">
        <v>451</v>
      </c>
      <c r="C768" t="s">
        <v>4817</v>
      </c>
      <c r="D768" s="25">
        <v>0.41666666666666669</v>
      </c>
      <c r="E768" t="s">
        <v>1262</v>
      </c>
      <c r="F768" t="s">
        <v>226</v>
      </c>
      <c r="H768">
        <v>46.6</v>
      </c>
      <c r="I768">
        <v>25.3</v>
      </c>
      <c r="J768">
        <v>28.1</v>
      </c>
      <c r="K768">
        <v>71.900000000000006</v>
      </c>
      <c r="L768">
        <v>53.4</v>
      </c>
      <c r="M768">
        <v>74.7</v>
      </c>
      <c r="N768">
        <v>43.2</v>
      </c>
      <c r="O768">
        <v>35.799999999999997</v>
      </c>
      <c r="P768">
        <v>21</v>
      </c>
      <c r="Q768">
        <v>79.8</v>
      </c>
      <c r="R768">
        <v>87.5</v>
      </c>
      <c r="S768">
        <v>68.2</v>
      </c>
      <c r="T768">
        <v>31.8</v>
      </c>
      <c r="U768">
        <v>37.5</v>
      </c>
      <c r="V768">
        <v>68.8</v>
      </c>
      <c r="W768">
        <v>31.2</v>
      </c>
      <c r="X768" t="str">
        <f>VLOOKUP(E768,'Transform table'!A:B,2,0)</f>
        <v>Varbergs BoIS</v>
      </c>
      <c r="Y768" t="str">
        <f>VLOOKUP(F768,'Transform table'!A:B,2,0)</f>
        <v>Falkenberg</v>
      </c>
      <c r="Z768" t="str">
        <f t="shared" si="12"/>
        <v>01/08/2026Varbergs BoISFalkenberg</v>
      </c>
      <c r="AA768" t="e">
        <f>VLOOKUP($Z768,'oddspedia-matches'!$A:$AD,AA$2,0)</f>
        <v>#N/A</v>
      </c>
      <c r="AB768" t="e">
        <f>VLOOKUP($Z768,'oddspedia-matches'!$A:$AD,AB$2,0)</f>
        <v>#N/A</v>
      </c>
      <c r="AC768" t="e">
        <f>VLOOKUP($Z768,'oddspedia-matches'!$A:$AD,AC$2,0)</f>
        <v>#N/A</v>
      </c>
      <c r="AD768" t="e">
        <f>VLOOKUP($Z768,'oddspedia-matches'!$A:$AD,AD$2,0)</f>
        <v>#N/A</v>
      </c>
      <c r="AE768" t="e">
        <f>VLOOKUP($Z768,'oddspedia-matches'!$A:$AD,AE$2,0)</f>
        <v>#N/A</v>
      </c>
      <c r="AF768" t="e">
        <f>VLOOKUP($Z768,'oddspedia-matches'!$A:$AD,AF$2,0)</f>
        <v>#N/A</v>
      </c>
      <c r="AG768" t="e">
        <f>VLOOKUP($Z768,'oddspedia-matches'!$A:$AD,AG$2,0)</f>
        <v>#N/A</v>
      </c>
      <c r="AH768" t="e">
        <f>VLOOKUP($Z768,'oddspedia-matches'!$A:$AD,AH$2,0)</f>
        <v>#N/A</v>
      </c>
      <c r="AI768" t="e">
        <f>VLOOKUP($Z768,'oddspedia-matches'!$A:$AD,AI$2,0)</f>
        <v>#N/A</v>
      </c>
      <c r="AJ768" t="e">
        <f>VLOOKUP($Z768,'oddspedia-matches'!$A:$AD,AJ$2,0)</f>
        <v>#N/A</v>
      </c>
      <c r="AK768" t="e">
        <f>VLOOKUP($Z768,'oddspedia-matches'!$A:$AD,AK$2,0)</f>
        <v>#N/A</v>
      </c>
      <c r="AL768" t="e">
        <f>VLOOKUP($Z768,'oddspedia-matches'!$A:$AD,AL$2,0)</f>
        <v>#N/A</v>
      </c>
      <c r="AM768" t="e">
        <f>VLOOKUP($Z768,'oddspedia-matches'!$A:$AD,AM$2,0)</f>
        <v>#N/A</v>
      </c>
      <c r="AN768" t="e">
        <f>VLOOKUP($Z768,'oddspedia-matches'!$A:$AD,AN$2,0)</f>
        <v>#N/A</v>
      </c>
      <c r="AO768" t="e">
        <f>VLOOKUP($Z768,'oddspedia-matches'!$A:$AD,AO$2,0)</f>
        <v>#N/A</v>
      </c>
      <c r="AP768" t="e">
        <f>VLOOKUP($Z768,'oddspedia-matches'!$A:$AD,AP$2,0)</f>
        <v>#N/A</v>
      </c>
      <c r="AQ768" t="e">
        <f>VLOOKUP($Z768,'oddspedia-matches'!$A:$AD,AQ$2,0)</f>
        <v>#N/A</v>
      </c>
    </row>
    <row r="769" spans="2:43" x14ac:dyDescent="0.25">
      <c r="B769" t="s">
        <v>1007</v>
      </c>
      <c r="C769" t="s">
        <v>4817</v>
      </c>
      <c r="D769" s="25">
        <v>0.41666666666666669</v>
      </c>
      <c r="E769" t="s">
        <v>1008</v>
      </c>
      <c r="F769" t="s">
        <v>1009</v>
      </c>
      <c r="H769">
        <v>43.1</v>
      </c>
      <c r="I769">
        <v>31</v>
      </c>
      <c r="J769">
        <v>25.9</v>
      </c>
      <c r="K769">
        <v>74.099999999999994</v>
      </c>
      <c r="L769">
        <v>56.9</v>
      </c>
      <c r="M769">
        <v>69</v>
      </c>
      <c r="N769">
        <v>30</v>
      </c>
      <c r="O769">
        <v>47.9</v>
      </c>
      <c r="P769">
        <v>22.1</v>
      </c>
      <c r="Q769">
        <v>62.7</v>
      </c>
      <c r="R769">
        <v>66</v>
      </c>
      <c r="S769">
        <v>37.9</v>
      </c>
      <c r="T769">
        <v>62.1</v>
      </c>
      <c r="U769">
        <v>67.400000000000006</v>
      </c>
      <c r="V769">
        <v>45</v>
      </c>
      <c r="W769">
        <v>55</v>
      </c>
      <c r="X769" t="str">
        <f>VLOOKUP(E769,'Transform table'!A:B,2,0)</f>
        <v>Huracan DPA</v>
      </c>
      <c r="Y769" t="str">
        <f>VLOOKUP(F769,'Transform table'!A:B,2,0)</f>
        <v>Uruguay Montevideo</v>
      </c>
      <c r="Z769" t="str">
        <f t="shared" si="12"/>
        <v>01/08/2026Huracan DPAUruguay Montevideo</v>
      </c>
      <c r="AA769" t="e">
        <f>VLOOKUP($Z769,'oddspedia-matches'!$A:$AD,AA$2,0)</f>
        <v>#N/A</v>
      </c>
      <c r="AB769" t="e">
        <f>VLOOKUP($Z769,'oddspedia-matches'!$A:$AD,AB$2,0)</f>
        <v>#N/A</v>
      </c>
      <c r="AC769" t="e">
        <f>VLOOKUP($Z769,'oddspedia-matches'!$A:$AD,AC$2,0)</f>
        <v>#N/A</v>
      </c>
      <c r="AD769" t="e">
        <f>VLOOKUP($Z769,'oddspedia-matches'!$A:$AD,AD$2,0)</f>
        <v>#N/A</v>
      </c>
      <c r="AE769" t="e">
        <f>VLOOKUP($Z769,'oddspedia-matches'!$A:$AD,AE$2,0)</f>
        <v>#N/A</v>
      </c>
      <c r="AF769" t="e">
        <f>VLOOKUP($Z769,'oddspedia-matches'!$A:$AD,AF$2,0)</f>
        <v>#N/A</v>
      </c>
      <c r="AG769" t="e">
        <f>VLOOKUP($Z769,'oddspedia-matches'!$A:$AD,AG$2,0)</f>
        <v>#N/A</v>
      </c>
      <c r="AH769" t="e">
        <f>VLOOKUP($Z769,'oddspedia-matches'!$A:$AD,AH$2,0)</f>
        <v>#N/A</v>
      </c>
      <c r="AI769" t="e">
        <f>VLOOKUP($Z769,'oddspedia-matches'!$A:$AD,AI$2,0)</f>
        <v>#N/A</v>
      </c>
      <c r="AJ769" t="e">
        <f>VLOOKUP($Z769,'oddspedia-matches'!$A:$AD,AJ$2,0)</f>
        <v>#N/A</v>
      </c>
      <c r="AK769" t="e">
        <f>VLOOKUP($Z769,'oddspedia-matches'!$A:$AD,AK$2,0)</f>
        <v>#N/A</v>
      </c>
      <c r="AL769" t="e">
        <f>VLOOKUP($Z769,'oddspedia-matches'!$A:$AD,AL$2,0)</f>
        <v>#N/A</v>
      </c>
      <c r="AM769" t="e">
        <f>VLOOKUP($Z769,'oddspedia-matches'!$A:$AD,AM$2,0)</f>
        <v>#N/A</v>
      </c>
      <c r="AN769" t="e">
        <f>VLOOKUP($Z769,'oddspedia-matches'!$A:$AD,AN$2,0)</f>
        <v>#N/A</v>
      </c>
      <c r="AO769" t="e">
        <f>VLOOKUP($Z769,'oddspedia-matches'!$A:$AD,AO$2,0)</f>
        <v>#N/A</v>
      </c>
      <c r="AP769" t="e">
        <f>VLOOKUP($Z769,'oddspedia-matches'!$A:$AD,AP$2,0)</f>
        <v>#N/A</v>
      </c>
      <c r="AQ769" t="e">
        <f>VLOOKUP($Z769,'oddspedia-matches'!$A:$AD,AQ$2,0)</f>
        <v>#N/A</v>
      </c>
    </row>
    <row r="770" spans="2:43" x14ac:dyDescent="0.25">
      <c r="B770" t="s">
        <v>4236</v>
      </c>
      <c r="C770" t="s">
        <v>4817</v>
      </c>
      <c r="D770" s="25">
        <v>0.4236111111111111</v>
      </c>
      <c r="E770" t="s">
        <v>4832</v>
      </c>
      <c r="F770" t="s">
        <v>3031</v>
      </c>
      <c r="H770">
        <v>22.4</v>
      </c>
      <c r="I770">
        <v>29.5</v>
      </c>
      <c r="J770">
        <v>48.1</v>
      </c>
      <c r="K770">
        <v>51.9</v>
      </c>
      <c r="L770">
        <v>77.599999999999994</v>
      </c>
      <c r="M770">
        <v>70.5</v>
      </c>
      <c r="N770">
        <v>24</v>
      </c>
      <c r="O770">
        <v>41.4</v>
      </c>
      <c r="P770">
        <v>34.6</v>
      </c>
      <c r="Q770">
        <v>72.8</v>
      </c>
      <c r="R770">
        <v>72</v>
      </c>
      <c r="S770">
        <v>45.1</v>
      </c>
      <c r="T770">
        <v>54.9</v>
      </c>
      <c r="U770">
        <v>61.1</v>
      </c>
      <c r="V770">
        <v>49.5</v>
      </c>
      <c r="W770">
        <v>50.5</v>
      </c>
      <c r="X770" t="e">
        <f>VLOOKUP(E770,'Transform table'!A:B,2,0)</f>
        <v>#N/A</v>
      </c>
      <c r="Y770" t="e">
        <f>VLOOKUP(F770,'Transform table'!A:B,2,0)</f>
        <v>#N/A</v>
      </c>
      <c r="Z770" t="e">
        <f t="shared" si="12"/>
        <v>#N/A</v>
      </c>
      <c r="AA770" t="e">
        <f>VLOOKUP($Z770,'oddspedia-matches'!$A:$AD,AA$2,0)</f>
        <v>#N/A</v>
      </c>
      <c r="AB770" t="e">
        <f>VLOOKUP($Z770,'oddspedia-matches'!$A:$AD,AB$2,0)</f>
        <v>#N/A</v>
      </c>
      <c r="AC770" t="e">
        <f>VLOOKUP($Z770,'oddspedia-matches'!$A:$AD,AC$2,0)</f>
        <v>#N/A</v>
      </c>
      <c r="AD770" t="e">
        <f>VLOOKUP($Z770,'oddspedia-matches'!$A:$AD,AD$2,0)</f>
        <v>#N/A</v>
      </c>
      <c r="AE770" t="e">
        <f>VLOOKUP($Z770,'oddspedia-matches'!$A:$AD,AE$2,0)</f>
        <v>#N/A</v>
      </c>
      <c r="AF770" t="e">
        <f>VLOOKUP($Z770,'oddspedia-matches'!$A:$AD,AF$2,0)</f>
        <v>#N/A</v>
      </c>
      <c r="AG770" t="e">
        <f>VLOOKUP($Z770,'oddspedia-matches'!$A:$AD,AG$2,0)</f>
        <v>#N/A</v>
      </c>
      <c r="AH770" t="e">
        <f>VLOOKUP($Z770,'oddspedia-matches'!$A:$AD,AH$2,0)</f>
        <v>#N/A</v>
      </c>
      <c r="AI770" t="e">
        <f>VLOOKUP($Z770,'oddspedia-matches'!$A:$AD,AI$2,0)</f>
        <v>#N/A</v>
      </c>
      <c r="AJ770" t="e">
        <f>VLOOKUP($Z770,'oddspedia-matches'!$A:$AD,AJ$2,0)</f>
        <v>#N/A</v>
      </c>
      <c r="AK770" t="e">
        <f>VLOOKUP($Z770,'oddspedia-matches'!$A:$AD,AK$2,0)</f>
        <v>#N/A</v>
      </c>
      <c r="AL770" t="e">
        <f>VLOOKUP($Z770,'oddspedia-matches'!$A:$AD,AL$2,0)</f>
        <v>#N/A</v>
      </c>
      <c r="AM770" t="e">
        <f>VLOOKUP($Z770,'oddspedia-matches'!$A:$AD,AM$2,0)</f>
        <v>#N/A</v>
      </c>
      <c r="AN770" t="e">
        <f>VLOOKUP($Z770,'oddspedia-matches'!$A:$AD,AN$2,0)</f>
        <v>#N/A</v>
      </c>
      <c r="AO770" t="e">
        <f>VLOOKUP($Z770,'oddspedia-matches'!$A:$AD,AO$2,0)</f>
        <v>#N/A</v>
      </c>
      <c r="AP770" t="e">
        <f>VLOOKUP($Z770,'oddspedia-matches'!$A:$AD,AP$2,0)</f>
        <v>#N/A</v>
      </c>
      <c r="AQ770" t="e">
        <f>VLOOKUP($Z770,'oddspedia-matches'!$A:$AD,AQ$2,0)</f>
        <v>#N/A</v>
      </c>
    </row>
    <row r="771" spans="2:43" x14ac:dyDescent="0.25">
      <c r="B771" t="s">
        <v>584</v>
      </c>
      <c r="C771" t="s">
        <v>4817</v>
      </c>
      <c r="D771" s="25">
        <v>0.45833333333333331</v>
      </c>
      <c r="E771" t="s">
        <v>590</v>
      </c>
      <c r="F771" t="s">
        <v>615</v>
      </c>
      <c r="H771">
        <v>33.4</v>
      </c>
      <c r="I771">
        <v>30.4</v>
      </c>
      <c r="J771">
        <v>36.200000000000003</v>
      </c>
      <c r="K771">
        <v>63.8</v>
      </c>
      <c r="L771">
        <v>66.599999999999994</v>
      </c>
      <c r="M771">
        <v>69.599999999999994</v>
      </c>
      <c r="N771">
        <v>18.399999999999999</v>
      </c>
      <c r="O771">
        <v>57.1</v>
      </c>
      <c r="P771">
        <v>24.5</v>
      </c>
      <c r="Q771">
        <v>49.7</v>
      </c>
      <c r="R771">
        <v>71.2</v>
      </c>
      <c r="S771">
        <v>43.9</v>
      </c>
      <c r="T771">
        <v>56.1</v>
      </c>
      <c r="U771">
        <v>61.4</v>
      </c>
      <c r="V771">
        <v>50.9</v>
      </c>
      <c r="W771">
        <v>49.1</v>
      </c>
      <c r="X771" t="str">
        <f>VLOOKUP(E771,'Transform table'!A:B,2,0)</f>
        <v>FK Kyzylzhar</v>
      </c>
      <c r="Y771" t="str">
        <f>VLOOKUP(F771,'Transform table'!A:B,2,0)</f>
        <v>Aktobe</v>
      </c>
      <c r="Z771" t="str">
        <f t="shared" si="12"/>
        <v>01/08/2026FK KyzylzharAktobe</v>
      </c>
      <c r="AA771" t="e">
        <f>VLOOKUP($Z771,'oddspedia-matches'!$A:$AD,AA$2,0)</f>
        <v>#N/A</v>
      </c>
      <c r="AB771" t="e">
        <f>VLOOKUP($Z771,'oddspedia-matches'!$A:$AD,AB$2,0)</f>
        <v>#N/A</v>
      </c>
      <c r="AC771" t="e">
        <f>VLOOKUP($Z771,'oddspedia-matches'!$A:$AD,AC$2,0)</f>
        <v>#N/A</v>
      </c>
      <c r="AD771" t="e">
        <f>VLOOKUP($Z771,'oddspedia-matches'!$A:$AD,AD$2,0)</f>
        <v>#N/A</v>
      </c>
      <c r="AE771" t="e">
        <f>VLOOKUP($Z771,'oddspedia-matches'!$A:$AD,AE$2,0)</f>
        <v>#N/A</v>
      </c>
      <c r="AF771" t="e">
        <f>VLOOKUP($Z771,'oddspedia-matches'!$A:$AD,AF$2,0)</f>
        <v>#N/A</v>
      </c>
      <c r="AG771" t="e">
        <f>VLOOKUP($Z771,'oddspedia-matches'!$A:$AD,AG$2,0)</f>
        <v>#N/A</v>
      </c>
      <c r="AH771" t="e">
        <f>VLOOKUP($Z771,'oddspedia-matches'!$A:$AD,AH$2,0)</f>
        <v>#N/A</v>
      </c>
      <c r="AI771" t="e">
        <f>VLOOKUP($Z771,'oddspedia-matches'!$A:$AD,AI$2,0)</f>
        <v>#N/A</v>
      </c>
      <c r="AJ771" t="e">
        <f>VLOOKUP($Z771,'oddspedia-matches'!$A:$AD,AJ$2,0)</f>
        <v>#N/A</v>
      </c>
      <c r="AK771" t="e">
        <f>VLOOKUP($Z771,'oddspedia-matches'!$A:$AD,AK$2,0)</f>
        <v>#N/A</v>
      </c>
      <c r="AL771" t="e">
        <f>VLOOKUP($Z771,'oddspedia-matches'!$A:$AD,AL$2,0)</f>
        <v>#N/A</v>
      </c>
      <c r="AM771" t="e">
        <f>VLOOKUP($Z771,'oddspedia-matches'!$A:$AD,AM$2,0)</f>
        <v>#N/A</v>
      </c>
      <c r="AN771" t="e">
        <f>VLOOKUP($Z771,'oddspedia-matches'!$A:$AD,AN$2,0)</f>
        <v>#N/A</v>
      </c>
      <c r="AO771" t="e">
        <f>VLOOKUP($Z771,'oddspedia-matches'!$A:$AD,AO$2,0)</f>
        <v>#N/A</v>
      </c>
      <c r="AP771" t="e">
        <f>VLOOKUP($Z771,'oddspedia-matches'!$A:$AD,AP$2,0)</f>
        <v>#N/A</v>
      </c>
      <c r="AQ771" t="e">
        <f>VLOOKUP($Z771,'oddspedia-matches'!$A:$AD,AQ$2,0)</f>
        <v>#N/A</v>
      </c>
    </row>
    <row r="772" spans="2:43" x14ac:dyDescent="0.25">
      <c r="B772" t="s">
        <v>481</v>
      </c>
      <c r="C772" t="s">
        <v>4817</v>
      </c>
      <c r="D772" s="25">
        <v>0.45833333333333331</v>
      </c>
      <c r="E772" t="s">
        <v>1263</v>
      </c>
      <c r="F772" t="s">
        <v>1160</v>
      </c>
      <c r="H772">
        <v>35.700000000000003</v>
      </c>
      <c r="I772">
        <v>25.5</v>
      </c>
      <c r="J772">
        <v>38.9</v>
      </c>
      <c r="K772">
        <v>61.1</v>
      </c>
      <c r="L772">
        <v>64.3</v>
      </c>
      <c r="M772">
        <v>74.5</v>
      </c>
      <c r="N772">
        <v>29.7</v>
      </c>
      <c r="O772">
        <v>35.799999999999997</v>
      </c>
      <c r="P772">
        <v>34.5</v>
      </c>
      <c r="Q772">
        <v>81.900000000000006</v>
      </c>
      <c r="R772">
        <v>91.4</v>
      </c>
      <c r="S772">
        <v>75.900000000000006</v>
      </c>
      <c r="T772">
        <v>24.1</v>
      </c>
      <c r="U772">
        <v>29.1</v>
      </c>
      <c r="V772">
        <v>75.7</v>
      </c>
      <c r="W772">
        <v>24.3</v>
      </c>
      <c r="X772" t="str">
        <f>VLOOKUP(E772,'Transform table'!A:B,2,0)</f>
        <v>IBV Vestmannaeyjar</v>
      </c>
      <c r="Y772" t="str">
        <f>VLOOKUP(F772,'Transform table'!A:B,2,0)</f>
        <v>Fram Reykjavik</v>
      </c>
      <c r="Z772" t="str">
        <f t="shared" si="12"/>
        <v>01/08/2026IBV VestmannaeyjarFram Reykjavik</v>
      </c>
      <c r="AA772" t="e">
        <f>VLOOKUP($Z772,'oddspedia-matches'!$A:$AD,AA$2,0)</f>
        <v>#N/A</v>
      </c>
      <c r="AB772" t="e">
        <f>VLOOKUP($Z772,'oddspedia-matches'!$A:$AD,AB$2,0)</f>
        <v>#N/A</v>
      </c>
      <c r="AC772" t="e">
        <f>VLOOKUP($Z772,'oddspedia-matches'!$A:$AD,AC$2,0)</f>
        <v>#N/A</v>
      </c>
      <c r="AD772" t="e">
        <f>VLOOKUP($Z772,'oddspedia-matches'!$A:$AD,AD$2,0)</f>
        <v>#N/A</v>
      </c>
      <c r="AE772" t="e">
        <f>VLOOKUP($Z772,'oddspedia-matches'!$A:$AD,AE$2,0)</f>
        <v>#N/A</v>
      </c>
      <c r="AF772" t="e">
        <f>VLOOKUP($Z772,'oddspedia-matches'!$A:$AD,AF$2,0)</f>
        <v>#N/A</v>
      </c>
      <c r="AG772" t="e">
        <f>VLOOKUP($Z772,'oddspedia-matches'!$A:$AD,AG$2,0)</f>
        <v>#N/A</v>
      </c>
      <c r="AH772" t="e">
        <f>VLOOKUP($Z772,'oddspedia-matches'!$A:$AD,AH$2,0)</f>
        <v>#N/A</v>
      </c>
      <c r="AI772" t="e">
        <f>VLOOKUP($Z772,'oddspedia-matches'!$A:$AD,AI$2,0)</f>
        <v>#N/A</v>
      </c>
      <c r="AJ772" t="e">
        <f>VLOOKUP($Z772,'oddspedia-matches'!$A:$AD,AJ$2,0)</f>
        <v>#N/A</v>
      </c>
      <c r="AK772" t="e">
        <f>VLOOKUP($Z772,'oddspedia-matches'!$A:$AD,AK$2,0)</f>
        <v>#N/A</v>
      </c>
      <c r="AL772" t="e">
        <f>VLOOKUP($Z772,'oddspedia-matches'!$A:$AD,AL$2,0)</f>
        <v>#N/A</v>
      </c>
      <c r="AM772" t="e">
        <f>VLOOKUP($Z772,'oddspedia-matches'!$A:$AD,AM$2,0)</f>
        <v>#N/A</v>
      </c>
      <c r="AN772" t="e">
        <f>VLOOKUP($Z772,'oddspedia-matches'!$A:$AD,AN$2,0)</f>
        <v>#N/A</v>
      </c>
      <c r="AO772" t="e">
        <f>VLOOKUP($Z772,'oddspedia-matches'!$A:$AD,AO$2,0)</f>
        <v>#N/A</v>
      </c>
      <c r="AP772" t="e">
        <f>VLOOKUP($Z772,'oddspedia-matches'!$A:$AD,AP$2,0)</f>
        <v>#N/A</v>
      </c>
      <c r="AQ772" t="e">
        <f>VLOOKUP($Z772,'oddspedia-matches'!$A:$AD,AQ$2,0)</f>
        <v>#N/A</v>
      </c>
    </row>
    <row r="773" spans="2:43" x14ac:dyDescent="0.25">
      <c r="B773" t="s">
        <v>465</v>
      </c>
      <c r="C773" t="s">
        <v>4817</v>
      </c>
      <c r="D773" s="25">
        <v>0.45833333333333331</v>
      </c>
      <c r="E773" t="s">
        <v>1249</v>
      </c>
      <c r="F773" t="s">
        <v>1057</v>
      </c>
      <c r="H773">
        <v>40.299999999999997</v>
      </c>
      <c r="I773">
        <v>28.9</v>
      </c>
      <c r="J773">
        <v>30.8</v>
      </c>
      <c r="K773">
        <v>69.2</v>
      </c>
      <c r="L773">
        <v>59.7</v>
      </c>
      <c r="M773">
        <v>71.099999999999994</v>
      </c>
      <c r="N773">
        <v>33.6</v>
      </c>
      <c r="O773">
        <v>44</v>
      </c>
      <c r="P773">
        <v>22.5</v>
      </c>
      <c r="Q773">
        <v>68.5</v>
      </c>
      <c r="R773">
        <v>74.900000000000006</v>
      </c>
      <c r="S773">
        <v>48.7</v>
      </c>
      <c r="T773">
        <v>51.3</v>
      </c>
      <c r="U773">
        <v>56.8</v>
      </c>
      <c r="V773">
        <v>54.4</v>
      </c>
      <c r="W773">
        <v>45.6</v>
      </c>
      <c r="X773" t="str">
        <f>VLOOKUP(E773,'Transform table'!A:B,2,0)</f>
        <v>Fredrikstad</v>
      </c>
      <c r="Y773" t="str">
        <f>VLOOKUP(F773,'Transform table'!A:B,2,0)</f>
        <v>Sandefjord</v>
      </c>
      <c r="Z773" t="str">
        <f t="shared" si="12"/>
        <v>01/08/2026FredrikstadSandefjord</v>
      </c>
      <c r="AA773" t="e">
        <f>VLOOKUP($Z773,'oddspedia-matches'!$A:$AD,AA$2,0)</f>
        <v>#N/A</v>
      </c>
      <c r="AB773" t="e">
        <f>VLOOKUP($Z773,'oddspedia-matches'!$A:$AD,AB$2,0)</f>
        <v>#N/A</v>
      </c>
      <c r="AC773" t="e">
        <f>VLOOKUP($Z773,'oddspedia-matches'!$A:$AD,AC$2,0)</f>
        <v>#N/A</v>
      </c>
      <c r="AD773" t="e">
        <f>VLOOKUP($Z773,'oddspedia-matches'!$A:$AD,AD$2,0)</f>
        <v>#N/A</v>
      </c>
      <c r="AE773" t="e">
        <f>VLOOKUP($Z773,'oddspedia-matches'!$A:$AD,AE$2,0)</f>
        <v>#N/A</v>
      </c>
      <c r="AF773" t="e">
        <f>VLOOKUP($Z773,'oddspedia-matches'!$A:$AD,AF$2,0)</f>
        <v>#N/A</v>
      </c>
      <c r="AG773" t="e">
        <f>VLOOKUP($Z773,'oddspedia-matches'!$A:$AD,AG$2,0)</f>
        <v>#N/A</v>
      </c>
      <c r="AH773" t="e">
        <f>VLOOKUP($Z773,'oddspedia-matches'!$A:$AD,AH$2,0)</f>
        <v>#N/A</v>
      </c>
      <c r="AI773" t="e">
        <f>VLOOKUP($Z773,'oddspedia-matches'!$A:$AD,AI$2,0)</f>
        <v>#N/A</v>
      </c>
      <c r="AJ773" t="e">
        <f>VLOOKUP($Z773,'oddspedia-matches'!$A:$AD,AJ$2,0)</f>
        <v>#N/A</v>
      </c>
      <c r="AK773" t="e">
        <f>VLOOKUP($Z773,'oddspedia-matches'!$A:$AD,AK$2,0)</f>
        <v>#N/A</v>
      </c>
      <c r="AL773" t="e">
        <f>VLOOKUP($Z773,'oddspedia-matches'!$A:$AD,AL$2,0)</f>
        <v>#N/A</v>
      </c>
      <c r="AM773" t="e">
        <f>VLOOKUP($Z773,'oddspedia-matches'!$A:$AD,AM$2,0)</f>
        <v>#N/A</v>
      </c>
      <c r="AN773" t="e">
        <f>VLOOKUP($Z773,'oddspedia-matches'!$A:$AD,AN$2,0)</f>
        <v>#N/A</v>
      </c>
      <c r="AO773" t="e">
        <f>VLOOKUP($Z773,'oddspedia-matches'!$A:$AD,AO$2,0)</f>
        <v>#N/A</v>
      </c>
      <c r="AP773" t="e">
        <f>VLOOKUP($Z773,'oddspedia-matches'!$A:$AD,AP$2,0)</f>
        <v>#N/A</v>
      </c>
      <c r="AQ773" t="e">
        <f>VLOOKUP($Z773,'oddspedia-matches'!$A:$AD,AQ$2,0)</f>
        <v>#N/A</v>
      </c>
    </row>
    <row r="774" spans="2:43" x14ac:dyDescent="0.25">
      <c r="B774" t="s">
        <v>4829</v>
      </c>
      <c r="C774" t="s">
        <v>4817</v>
      </c>
      <c r="D774" s="25">
        <v>0.45833333333333331</v>
      </c>
      <c r="E774" t="s">
        <v>4833</v>
      </c>
      <c r="F774" t="s">
        <v>4834</v>
      </c>
      <c r="H774">
        <v>55</v>
      </c>
      <c r="I774">
        <v>24.2</v>
      </c>
      <c r="J774">
        <v>20.8</v>
      </c>
      <c r="K774">
        <v>79.2</v>
      </c>
      <c r="L774">
        <v>45</v>
      </c>
      <c r="M774">
        <v>75.8</v>
      </c>
      <c r="N774">
        <v>35.799999999999997</v>
      </c>
      <c r="O774">
        <v>39.1</v>
      </c>
      <c r="P774">
        <v>25.1</v>
      </c>
      <c r="Q774">
        <v>76.099999999999994</v>
      </c>
      <c r="R774">
        <v>87.4</v>
      </c>
      <c r="S774">
        <v>68.099999999999994</v>
      </c>
      <c r="T774">
        <v>31.9</v>
      </c>
      <c r="U774">
        <v>38.4</v>
      </c>
      <c r="V774">
        <v>66.2</v>
      </c>
      <c r="W774">
        <v>33.799999999999997</v>
      </c>
      <c r="X774" t="e">
        <f>VLOOKUP(E774,'Transform table'!A:B,2,0)</f>
        <v>#N/A</v>
      </c>
      <c r="Y774" t="e">
        <f>VLOOKUP(F774,'Transform table'!A:B,2,0)</f>
        <v>#N/A</v>
      </c>
      <c r="Z774" t="e">
        <f t="shared" si="12"/>
        <v>#N/A</v>
      </c>
      <c r="AA774" t="e">
        <f>VLOOKUP($Z774,'oddspedia-matches'!$A:$AD,AA$2,0)</f>
        <v>#N/A</v>
      </c>
      <c r="AB774" t="e">
        <f>VLOOKUP($Z774,'oddspedia-matches'!$A:$AD,AB$2,0)</f>
        <v>#N/A</v>
      </c>
      <c r="AC774" t="e">
        <f>VLOOKUP($Z774,'oddspedia-matches'!$A:$AD,AC$2,0)</f>
        <v>#N/A</v>
      </c>
      <c r="AD774" t="e">
        <f>VLOOKUP($Z774,'oddspedia-matches'!$A:$AD,AD$2,0)</f>
        <v>#N/A</v>
      </c>
      <c r="AE774" t="e">
        <f>VLOOKUP($Z774,'oddspedia-matches'!$A:$AD,AE$2,0)</f>
        <v>#N/A</v>
      </c>
      <c r="AF774" t="e">
        <f>VLOOKUP($Z774,'oddspedia-matches'!$A:$AD,AF$2,0)</f>
        <v>#N/A</v>
      </c>
      <c r="AG774" t="e">
        <f>VLOOKUP($Z774,'oddspedia-matches'!$A:$AD,AG$2,0)</f>
        <v>#N/A</v>
      </c>
      <c r="AH774" t="e">
        <f>VLOOKUP($Z774,'oddspedia-matches'!$A:$AD,AH$2,0)</f>
        <v>#N/A</v>
      </c>
      <c r="AI774" t="e">
        <f>VLOOKUP($Z774,'oddspedia-matches'!$A:$AD,AI$2,0)</f>
        <v>#N/A</v>
      </c>
      <c r="AJ774" t="e">
        <f>VLOOKUP($Z774,'oddspedia-matches'!$A:$AD,AJ$2,0)</f>
        <v>#N/A</v>
      </c>
      <c r="AK774" t="e">
        <f>VLOOKUP($Z774,'oddspedia-matches'!$A:$AD,AK$2,0)</f>
        <v>#N/A</v>
      </c>
      <c r="AL774" t="e">
        <f>VLOOKUP($Z774,'oddspedia-matches'!$A:$AD,AL$2,0)</f>
        <v>#N/A</v>
      </c>
      <c r="AM774" t="e">
        <f>VLOOKUP($Z774,'oddspedia-matches'!$A:$AD,AM$2,0)</f>
        <v>#N/A</v>
      </c>
      <c r="AN774" t="e">
        <f>VLOOKUP($Z774,'oddspedia-matches'!$A:$AD,AN$2,0)</f>
        <v>#N/A</v>
      </c>
      <c r="AO774" t="e">
        <f>VLOOKUP($Z774,'oddspedia-matches'!$A:$AD,AO$2,0)</f>
        <v>#N/A</v>
      </c>
      <c r="AP774" t="e">
        <f>VLOOKUP($Z774,'oddspedia-matches'!$A:$AD,AP$2,0)</f>
        <v>#N/A</v>
      </c>
      <c r="AQ774" t="e">
        <f>VLOOKUP($Z774,'oddspedia-matches'!$A:$AD,AQ$2,0)</f>
        <v>#N/A</v>
      </c>
    </row>
    <row r="775" spans="2:43" x14ac:dyDescent="0.25">
      <c r="B775" t="s">
        <v>4829</v>
      </c>
      <c r="C775" t="s">
        <v>4817</v>
      </c>
      <c r="D775" s="25">
        <v>0.45833333333333331</v>
      </c>
      <c r="E775" t="s">
        <v>4835</v>
      </c>
      <c r="F775" t="s">
        <v>4836</v>
      </c>
      <c r="H775">
        <v>29.8</v>
      </c>
      <c r="I775">
        <v>26.6</v>
      </c>
      <c r="J775">
        <v>43.6</v>
      </c>
      <c r="K775">
        <v>56.4</v>
      </c>
      <c r="L775">
        <v>70.2</v>
      </c>
      <c r="M775">
        <v>73.400000000000006</v>
      </c>
      <c r="N775">
        <v>27.5</v>
      </c>
      <c r="O775">
        <v>39.6</v>
      </c>
      <c r="P775">
        <v>32.9</v>
      </c>
      <c r="Q775">
        <v>75.900000000000006</v>
      </c>
      <c r="R775">
        <v>84.2</v>
      </c>
      <c r="S775">
        <v>62.4</v>
      </c>
      <c r="T775">
        <v>37.6</v>
      </c>
      <c r="U775">
        <v>43.3</v>
      </c>
      <c r="V775">
        <v>64.7</v>
      </c>
      <c r="W775">
        <v>35.299999999999997</v>
      </c>
      <c r="X775" t="e">
        <f>VLOOKUP(E775,'Transform table'!A:B,2,0)</f>
        <v>#N/A</v>
      </c>
      <c r="Y775" t="e">
        <f>VLOOKUP(F775,'Transform table'!A:B,2,0)</f>
        <v>#N/A</v>
      </c>
      <c r="Z775" t="e">
        <f t="shared" si="12"/>
        <v>#N/A</v>
      </c>
      <c r="AA775" t="e">
        <f>VLOOKUP($Z775,'oddspedia-matches'!$A:$AD,AA$2,0)</f>
        <v>#N/A</v>
      </c>
      <c r="AB775" t="e">
        <f>VLOOKUP($Z775,'oddspedia-matches'!$A:$AD,AB$2,0)</f>
        <v>#N/A</v>
      </c>
      <c r="AC775" t="e">
        <f>VLOOKUP($Z775,'oddspedia-matches'!$A:$AD,AC$2,0)</f>
        <v>#N/A</v>
      </c>
      <c r="AD775" t="e">
        <f>VLOOKUP($Z775,'oddspedia-matches'!$A:$AD,AD$2,0)</f>
        <v>#N/A</v>
      </c>
      <c r="AE775" t="e">
        <f>VLOOKUP($Z775,'oddspedia-matches'!$A:$AD,AE$2,0)</f>
        <v>#N/A</v>
      </c>
      <c r="AF775" t="e">
        <f>VLOOKUP($Z775,'oddspedia-matches'!$A:$AD,AF$2,0)</f>
        <v>#N/A</v>
      </c>
      <c r="AG775" t="e">
        <f>VLOOKUP($Z775,'oddspedia-matches'!$A:$AD,AG$2,0)</f>
        <v>#N/A</v>
      </c>
      <c r="AH775" t="e">
        <f>VLOOKUP($Z775,'oddspedia-matches'!$A:$AD,AH$2,0)</f>
        <v>#N/A</v>
      </c>
      <c r="AI775" t="e">
        <f>VLOOKUP($Z775,'oddspedia-matches'!$A:$AD,AI$2,0)</f>
        <v>#N/A</v>
      </c>
      <c r="AJ775" t="e">
        <f>VLOOKUP($Z775,'oddspedia-matches'!$A:$AD,AJ$2,0)</f>
        <v>#N/A</v>
      </c>
      <c r="AK775" t="e">
        <f>VLOOKUP($Z775,'oddspedia-matches'!$A:$AD,AK$2,0)</f>
        <v>#N/A</v>
      </c>
      <c r="AL775" t="e">
        <f>VLOOKUP($Z775,'oddspedia-matches'!$A:$AD,AL$2,0)</f>
        <v>#N/A</v>
      </c>
      <c r="AM775" t="e">
        <f>VLOOKUP($Z775,'oddspedia-matches'!$A:$AD,AM$2,0)</f>
        <v>#N/A</v>
      </c>
      <c r="AN775" t="e">
        <f>VLOOKUP($Z775,'oddspedia-matches'!$A:$AD,AN$2,0)</f>
        <v>#N/A</v>
      </c>
      <c r="AO775" t="e">
        <f>VLOOKUP($Z775,'oddspedia-matches'!$A:$AD,AO$2,0)</f>
        <v>#N/A</v>
      </c>
      <c r="AP775" t="e">
        <f>VLOOKUP($Z775,'oddspedia-matches'!$A:$AD,AP$2,0)</f>
        <v>#N/A</v>
      </c>
      <c r="AQ775" t="e">
        <f>VLOOKUP($Z775,'oddspedia-matches'!$A:$AD,AQ$2,0)</f>
        <v>#N/A</v>
      </c>
    </row>
    <row r="776" spans="2:43" x14ac:dyDescent="0.25">
      <c r="B776" t="s">
        <v>4829</v>
      </c>
      <c r="C776" t="s">
        <v>4817</v>
      </c>
      <c r="D776" s="25">
        <v>0.45833333333333331</v>
      </c>
      <c r="E776" t="s">
        <v>3907</v>
      </c>
      <c r="F776" t="s">
        <v>1458</v>
      </c>
      <c r="H776">
        <v>39.4</v>
      </c>
      <c r="I776">
        <v>25.4</v>
      </c>
      <c r="J776">
        <v>35.200000000000003</v>
      </c>
      <c r="K776">
        <v>64.8</v>
      </c>
      <c r="L776">
        <v>60.6</v>
      </c>
      <c r="M776">
        <v>74.599999999999994</v>
      </c>
      <c r="N776">
        <v>32.6</v>
      </c>
      <c r="O776">
        <v>36.200000000000003</v>
      </c>
      <c r="P776">
        <v>31.1</v>
      </c>
      <c r="Q776">
        <v>81.2</v>
      </c>
      <c r="R776">
        <v>91.6</v>
      </c>
      <c r="S776">
        <v>76.3</v>
      </c>
      <c r="T776">
        <v>23.7</v>
      </c>
      <c r="U776">
        <v>28.6</v>
      </c>
      <c r="V776">
        <v>76</v>
      </c>
      <c r="W776">
        <v>24</v>
      </c>
      <c r="X776" t="e">
        <f>VLOOKUP(E776,'Transform table'!A:B,2,0)</f>
        <v>#N/A</v>
      </c>
      <c r="Y776" t="e">
        <f>VLOOKUP(F776,'Transform table'!A:B,2,0)</f>
        <v>#N/A</v>
      </c>
      <c r="Z776" t="e">
        <f t="shared" si="12"/>
        <v>#N/A</v>
      </c>
      <c r="AA776" t="e">
        <f>VLOOKUP($Z776,'oddspedia-matches'!$A:$AD,AA$2,0)</f>
        <v>#N/A</v>
      </c>
      <c r="AB776" t="e">
        <f>VLOOKUP($Z776,'oddspedia-matches'!$A:$AD,AB$2,0)</f>
        <v>#N/A</v>
      </c>
      <c r="AC776" t="e">
        <f>VLOOKUP($Z776,'oddspedia-matches'!$A:$AD,AC$2,0)</f>
        <v>#N/A</v>
      </c>
      <c r="AD776" t="e">
        <f>VLOOKUP($Z776,'oddspedia-matches'!$A:$AD,AD$2,0)</f>
        <v>#N/A</v>
      </c>
      <c r="AE776" t="e">
        <f>VLOOKUP($Z776,'oddspedia-matches'!$A:$AD,AE$2,0)</f>
        <v>#N/A</v>
      </c>
      <c r="AF776" t="e">
        <f>VLOOKUP($Z776,'oddspedia-matches'!$A:$AD,AF$2,0)</f>
        <v>#N/A</v>
      </c>
      <c r="AG776" t="e">
        <f>VLOOKUP($Z776,'oddspedia-matches'!$A:$AD,AG$2,0)</f>
        <v>#N/A</v>
      </c>
      <c r="AH776" t="e">
        <f>VLOOKUP($Z776,'oddspedia-matches'!$A:$AD,AH$2,0)</f>
        <v>#N/A</v>
      </c>
      <c r="AI776" t="e">
        <f>VLOOKUP($Z776,'oddspedia-matches'!$A:$AD,AI$2,0)</f>
        <v>#N/A</v>
      </c>
      <c r="AJ776" t="e">
        <f>VLOOKUP($Z776,'oddspedia-matches'!$A:$AD,AJ$2,0)</f>
        <v>#N/A</v>
      </c>
      <c r="AK776" t="e">
        <f>VLOOKUP($Z776,'oddspedia-matches'!$A:$AD,AK$2,0)</f>
        <v>#N/A</v>
      </c>
      <c r="AL776" t="e">
        <f>VLOOKUP($Z776,'oddspedia-matches'!$A:$AD,AL$2,0)</f>
        <v>#N/A</v>
      </c>
      <c r="AM776" t="e">
        <f>VLOOKUP($Z776,'oddspedia-matches'!$A:$AD,AM$2,0)</f>
        <v>#N/A</v>
      </c>
      <c r="AN776" t="e">
        <f>VLOOKUP($Z776,'oddspedia-matches'!$A:$AD,AN$2,0)</f>
        <v>#N/A</v>
      </c>
      <c r="AO776" t="e">
        <f>VLOOKUP($Z776,'oddspedia-matches'!$A:$AD,AO$2,0)</f>
        <v>#N/A</v>
      </c>
      <c r="AP776" t="e">
        <f>VLOOKUP($Z776,'oddspedia-matches'!$A:$AD,AP$2,0)</f>
        <v>#N/A</v>
      </c>
      <c r="AQ776" t="e">
        <f>VLOOKUP($Z776,'oddspedia-matches'!$A:$AD,AQ$2,0)</f>
        <v>#N/A</v>
      </c>
    </row>
    <row r="777" spans="2:43" x14ac:dyDescent="0.25">
      <c r="B777" t="s">
        <v>4824</v>
      </c>
      <c r="C777" t="s">
        <v>4817</v>
      </c>
      <c r="D777" s="25">
        <v>0.45833333333333331</v>
      </c>
      <c r="E777" t="s">
        <v>3772</v>
      </c>
      <c r="F777" t="s">
        <v>4837</v>
      </c>
      <c r="H777">
        <v>48.4</v>
      </c>
      <c r="I777">
        <v>27.1</v>
      </c>
      <c r="J777">
        <v>24.5</v>
      </c>
      <c r="K777">
        <v>75.5</v>
      </c>
      <c r="L777">
        <v>51.6</v>
      </c>
      <c r="M777">
        <v>72.900000000000006</v>
      </c>
      <c r="N777">
        <v>39</v>
      </c>
      <c r="O777">
        <v>38.200000000000003</v>
      </c>
      <c r="P777">
        <v>22.7</v>
      </c>
      <c r="Q777">
        <v>76.8</v>
      </c>
      <c r="R777">
        <v>77.5</v>
      </c>
      <c r="S777">
        <v>52.3</v>
      </c>
      <c r="T777">
        <v>47.7</v>
      </c>
      <c r="U777">
        <v>53.9</v>
      </c>
      <c r="V777">
        <v>55.7</v>
      </c>
      <c r="W777">
        <v>44.3</v>
      </c>
      <c r="X777" t="e">
        <f>VLOOKUP(E777,'Transform table'!A:B,2,0)</f>
        <v>#N/A</v>
      </c>
      <c r="Y777" t="e">
        <f>VLOOKUP(F777,'Transform table'!A:B,2,0)</f>
        <v>#N/A</v>
      </c>
      <c r="Z777" t="e">
        <f t="shared" si="12"/>
        <v>#N/A</v>
      </c>
      <c r="AA777" t="e">
        <f>VLOOKUP($Z777,'oddspedia-matches'!$A:$AD,AA$2,0)</f>
        <v>#N/A</v>
      </c>
      <c r="AB777" t="e">
        <f>VLOOKUP($Z777,'oddspedia-matches'!$A:$AD,AB$2,0)</f>
        <v>#N/A</v>
      </c>
      <c r="AC777" t="e">
        <f>VLOOKUP($Z777,'oddspedia-matches'!$A:$AD,AC$2,0)</f>
        <v>#N/A</v>
      </c>
      <c r="AD777" t="e">
        <f>VLOOKUP($Z777,'oddspedia-matches'!$A:$AD,AD$2,0)</f>
        <v>#N/A</v>
      </c>
      <c r="AE777" t="e">
        <f>VLOOKUP($Z777,'oddspedia-matches'!$A:$AD,AE$2,0)</f>
        <v>#N/A</v>
      </c>
      <c r="AF777" t="e">
        <f>VLOOKUP($Z777,'oddspedia-matches'!$A:$AD,AF$2,0)</f>
        <v>#N/A</v>
      </c>
      <c r="AG777" t="e">
        <f>VLOOKUP($Z777,'oddspedia-matches'!$A:$AD,AG$2,0)</f>
        <v>#N/A</v>
      </c>
      <c r="AH777" t="e">
        <f>VLOOKUP($Z777,'oddspedia-matches'!$A:$AD,AH$2,0)</f>
        <v>#N/A</v>
      </c>
      <c r="AI777" t="e">
        <f>VLOOKUP($Z777,'oddspedia-matches'!$A:$AD,AI$2,0)</f>
        <v>#N/A</v>
      </c>
      <c r="AJ777" t="e">
        <f>VLOOKUP($Z777,'oddspedia-matches'!$A:$AD,AJ$2,0)</f>
        <v>#N/A</v>
      </c>
      <c r="AK777" t="e">
        <f>VLOOKUP($Z777,'oddspedia-matches'!$A:$AD,AK$2,0)</f>
        <v>#N/A</v>
      </c>
      <c r="AL777" t="e">
        <f>VLOOKUP($Z777,'oddspedia-matches'!$A:$AD,AL$2,0)</f>
        <v>#N/A</v>
      </c>
      <c r="AM777" t="e">
        <f>VLOOKUP($Z777,'oddspedia-matches'!$A:$AD,AM$2,0)</f>
        <v>#N/A</v>
      </c>
      <c r="AN777" t="e">
        <f>VLOOKUP($Z777,'oddspedia-matches'!$A:$AD,AN$2,0)</f>
        <v>#N/A</v>
      </c>
      <c r="AO777" t="e">
        <f>VLOOKUP($Z777,'oddspedia-matches'!$A:$AD,AO$2,0)</f>
        <v>#N/A</v>
      </c>
      <c r="AP777" t="e">
        <f>VLOOKUP($Z777,'oddspedia-matches'!$A:$AD,AP$2,0)</f>
        <v>#N/A</v>
      </c>
      <c r="AQ777" t="e">
        <f>VLOOKUP($Z777,'oddspedia-matches'!$A:$AD,AQ$2,0)</f>
        <v>#N/A</v>
      </c>
    </row>
    <row r="778" spans="2:43" x14ac:dyDescent="0.25">
      <c r="B778" t="s">
        <v>4824</v>
      </c>
      <c r="C778" t="s">
        <v>4817</v>
      </c>
      <c r="D778" s="25">
        <v>0.45833333333333331</v>
      </c>
      <c r="E778" t="s">
        <v>4838</v>
      </c>
      <c r="F778" t="s">
        <v>4839</v>
      </c>
      <c r="H778">
        <v>42.1</v>
      </c>
      <c r="I778">
        <v>25.8</v>
      </c>
      <c r="J778">
        <v>32.1</v>
      </c>
      <c r="K778">
        <v>67.900000000000006</v>
      </c>
      <c r="L778">
        <v>57.9</v>
      </c>
      <c r="M778">
        <v>74.2</v>
      </c>
      <c r="N778">
        <v>29.2</v>
      </c>
      <c r="O778">
        <v>36.299999999999997</v>
      </c>
      <c r="P778">
        <v>34.6</v>
      </c>
      <c r="Q778">
        <v>81.099999999999994</v>
      </c>
      <c r="R778">
        <v>86.8</v>
      </c>
      <c r="S778">
        <v>67</v>
      </c>
      <c r="T778">
        <v>33</v>
      </c>
      <c r="U778">
        <v>38.6</v>
      </c>
      <c r="V778">
        <v>68.5</v>
      </c>
      <c r="W778">
        <v>31.5</v>
      </c>
      <c r="X778" t="e">
        <f>VLOOKUP(E778,'Transform table'!A:B,2,0)</f>
        <v>#N/A</v>
      </c>
      <c r="Y778" t="e">
        <f>VLOOKUP(F778,'Transform table'!A:B,2,0)</f>
        <v>#N/A</v>
      </c>
      <c r="Z778" t="e">
        <f t="shared" ref="Z778:Z841" si="13">C778&amp;X778&amp;Y778</f>
        <v>#N/A</v>
      </c>
      <c r="AA778" t="e">
        <f>VLOOKUP($Z778,'oddspedia-matches'!$A:$AD,AA$2,0)</f>
        <v>#N/A</v>
      </c>
      <c r="AB778" t="e">
        <f>VLOOKUP($Z778,'oddspedia-matches'!$A:$AD,AB$2,0)</f>
        <v>#N/A</v>
      </c>
      <c r="AC778" t="e">
        <f>VLOOKUP($Z778,'oddspedia-matches'!$A:$AD,AC$2,0)</f>
        <v>#N/A</v>
      </c>
      <c r="AD778" t="e">
        <f>VLOOKUP($Z778,'oddspedia-matches'!$A:$AD,AD$2,0)</f>
        <v>#N/A</v>
      </c>
      <c r="AE778" t="e">
        <f>VLOOKUP($Z778,'oddspedia-matches'!$A:$AD,AE$2,0)</f>
        <v>#N/A</v>
      </c>
      <c r="AF778" t="e">
        <f>VLOOKUP($Z778,'oddspedia-matches'!$A:$AD,AF$2,0)</f>
        <v>#N/A</v>
      </c>
      <c r="AG778" t="e">
        <f>VLOOKUP($Z778,'oddspedia-matches'!$A:$AD,AG$2,0)</f>
        <v>#N/A</v>
      </c>
      <c r="AH778" t="e">
        <f>VLOOKUP($Z778,'oddspedia-matches'!$A:$AD,AH$2,0)</f>
        <v>#N/A</v>
      </c>
      <c r="AI778" t="e">
        <f>VLOOKUP($Z778,'oddspedia-matches'!$A:$AD,AI$2,0)</f>
        <v>#N/A</v>
      </c>
      <c r="AJ778" t="e">
        <f>VLOOKUP($Z778,'oddspedia-matches'!$A:$AD,AJ$2,0)</f>
        <v>#N/A</v>
      </c>
      <c r="AK778" t="e">
        <f>VLOOKUP($Z778,'oddspedia-matches'!$A:$AD,AK$2,0)</f>
        <v>#N/A</v>
      </c>
      <c r="AL778" t="e">
        <f>VLOOKUP($Z778,'oddspedia-matches'!$A:$AD,AL$2,0)</f>
        <v>#N/A</v>
      </c>
      <c r="AM778" t="e">
        <f>VLOOKUP($Z778,'oddspedia-matches'!$A:$AD,AM$2,0)</f>
        <v>#N/A</v>
      </c>
      <c r="AN778" t="e">
        <f>VLOOKUP($Z778,'oddspedia-matches'!$A:$AD,AN$2,0)</f>
        <v>#N/A</v>
      </c>
      <c r="AO778" t="e">
        <f>VLOOKUP($Z778,'oddspedia-matches'!$A:$AD,AO$2,0)</f>
        <v>#N/A</v>
      </c>
      <c r="AP778" t="e">
        <f>VLOOKUP($Z778,'oddspedia-matches'!$A:$AD,AP$2,0)</f>
        <v>#N/A</v>
      </c>
      <c r="AQ778" t="e">
        <f>VLOOKUP($Z778,'oddspedia-matches'!$A:$AD,AQ$2,0)</f>
        <v>#N/A</v>
      </c>
    </row>
    <row r="779" spans="2:43" x14ac:dyDescent="0.25">
      <c r="B779" t="s">
        <v>4824</v>
      </c>
      <c r="C779" t="s">
        <v>4817</v>
      </c>
      <c r="D779" s="25">
        <v>0.45833333333333331</v>
      </c>
      <c r="E779" t="s">
        <v>4840</v>
      </c>
      <c r="F779" t="s">
        <v>4841</v>
      </c>
      <c r="H779">
        <v>45.2</v>
      </c>
      <c r="I779">
        <v>25.5</v>
      </c>
      <c r="J779">
        <v>29.2</v>
      </c>
      <c r="K779">
        <v>70.8</v>
      </c>
      <c r="L779">
        <v>54.8</v>
      </c>
      <c r="M779">
        <v>74.5</v>
      </c>
      <c r="N779">
        <v>36.6</v>
      </c>
      <c r="O779">
        <v>37.200000000000003</v>
      </c>
      <c r="P779">
        <v>26.2</v>
      </c>
      <c r="Q779">
        <v>79.099999999999994</v>
      </c>
      <c r="R779">
        <v>86.8</v>
      </c>
      <c r="S779">
        <v>67</v>
      </c>
      <c r="T779">
        <v>33</v>
      </c>
      <c r="U779">
        <v>38.700000000000003</v>
      </c>
      <c r="V779">
        <v>68.099999999999994</v>
      </c>
      <c r="W779">
        <v>31.9</v>
      </c>
      <c r="X779" t="e">
        <f>VLOOKUP(E779,'Transform table'!A:B,2,0)</f>
        <v>#N/A</v>
      </c>
      <c r="Y779" t="e">
        <f>VLOOKUP(F779,'Transform table'!A:B,2,0)</f>
        <v>#N/A</v>
      </c>
      <c r="Z779" t="e">
        <f t="shared" si="13"/>
        <v>#N/A</v>
      </c>
      <c r="AA779" t="e">
        <f>VLOOKUP($Z779,'oddspedia-matches'!$A:$AD,AA$2,0)</f>
        <v>#N/A</v>
      </c>
      <c r="AB779" t="e">
        <f>VLOOKUP($Z779,'oddspedia-matches'!$A:$AD,AB$2,0)</f>
        <v>#N/A</v>
      </c>
      <c r="AC779" t="e">
        <f>VLOOKUP($Z779,'oddspedia-matches'!$A:$AD,AC$2,0)</f>
        <v>#N/A</v>
      </c>
      <c r="AD779" t="e">
        <f>VLOOKUP($Z779,'oddspedia-matches'!$A:$AD,AD$2,0)</f>
        <v>#N/A</v>
      </c>
      <c r="AE779" t="e">
        <f>VLOOKUP($Z779,'oddspedia-matches'!$A:$AD,AE$2,0)</f>
        <v>#N/A</v>
      </c>
      <c r="AF779" t="e">
        <f>VLOOKUP($Z779,'oddspedia-matches'!$A:$AD,AF$2,0)</f>
        <v>#N/A</v>
      </c>
      <c r="AG779" t="e">
        <f>VLOOKUP($Z779,'oddspedia-matches'!$A:$AD,AG$2,0)</f>
        <v>#N/A</v>
      </c>
      <c r="AH779" t="e">
        <f>VLOOKUP($Z779,'oddspedia-matches'!$A:$AD,AH$2,0)</f>
        <v>#N/A</v>
      </c>
      <c r="AI779" t="e">
        <f>VLOOKUP($Z779,'oddspedia-matches'!$A:$AD,AI$2,0)</f>
        <v>#N/A</v>
      </c>
      <c r="AJ779" t="e">
        <f>VLOOKUP($Z779,'oddspedia-matches'!$A:$AD,AJ$2,0)</f>
        <v>#N/A</v>
      </c>
      <c r="AK779" t="e">
        <f>VLOOKUP($Z779,'oddspedia-matches'!$A:$AD,AK$2,0)</f>
        <v>#N/A</v>
      </c>
      <c r="AL779" t="e">
        <f>VLOOKUP($Z779,'oddspedia-matches'!$A:$AD,AL$2,0)</f>
        <v>#N/A</v>
      </c>
      <c r="AM779" t="e">
        <f>VLOOKUP($Z779,'oddspedia-matches'!$A:$AD,AM$2,0)</f>
        <v>#N/A</v>
      </c>
      <c r="AN779" t="e">
        <f>VLOOKUP($Z779,'oddspedia-matches'!$A:$AD,AN$2,0)</f>
        <v>#N/A</v>
      </c>
      <c r="AO779" t="e">
        <f>VLOOKUP($Z779,'oddspedia-matches'!$A:$AD,AO$2,0)</f>
        <v>#N/A</v>
      </c>
      <c r="AP779" t="e">
        <f>VLOOKUP($Z779,'oddspedia-matches'!$A:$AD,AP$2,0)</f>
        <v>#N/A</v>
      </c>
      <c r="AQ779" t="e">
        <f>VLOOKUP($Z779,'oddspedia-matches'!$A:$AD,AQ$2,0)</f>
        <v>#N/A</v>
      </c>
    </row>
    <row r="780" spans="2:43" x14ac:dyDescent="0.25">
      <c r="B780" t="s">
        <v>584</v>
      </c>
      <c r="C780" t="s">
        <v>4817</v>
      </c>
      <c r="D780" s="25">
        <v>0.5</v>
      </c>
      <c r="E780" t="s">
        <v>980</v>
      </c>
      <c r="F780" t="s">
        <v>589</v>
      </c>
      <c r="H780">
        <v>41.8</v>
      </c>
      <c r="I780">
        <v>31.4</v>
      </c>
      <c r="J780">
        <v>26.8</v>
      </c>
      <c r="K780">
        <v>73.2</v>
      </c>
      <c r="L780">
        <v>58.2</v>
      </c>
      <c r="M780">
        <v>68.599999999999994</v>
      </c>
      <c r="N780">
        <v>23.7</v>
      </c>
      <c r="O780">
        <v>48.1</v>
      </c>
      <c r="P780">
        <v>28.2</v>
      </c>
      <c r="Q780">
        <v>62.8</v>
      </c>
      <c r="R780">
        <v>65.2</v>
      </c>
      <c r="S780">
        <v>37</v>
      </c>
      <c r="T780">
        <v>63</v>
      </c>
      <c r="U780">
        <v>68.099999999999994</v>
      </c>
      <c r="V780">
        <v>44.5</v>
      </c>
      <c r="W780">
        <v>55.5</v>
      </c>
      <c r="X780" t="str">
        <f>VLOOKUP(E780,'Transform table'!A:B,2,0)</f>
        <v>Atyrau</v>
      </c>
      <c r="Y780" t="str">
        <f>VLOOKUP(F780,'Transform table'!A:B,2,0)</f>
        <v>FC Zhetysu</v>
      </c>
      <c r="Z780" t="str">
        <f t="shared" si="13"/>
        <v>01/08/2026AtyrauFC Zhetysu</v>
      </c>
      <c r="AA780" t="e">
        <f>VLOOKUP($Z780,'oddspedia-matches'!$A:$AD,AA$2,0)</f>
        <v>#N/A</v>
      </c>
      <c r="AB780" t="e">
        <f>VLOOKUP($Z780,'oddspedia-matches'!$A:$AD,AB$2,0)</f>
        <v>#N/A</v>
      </c>
      <c r="AC780" t="e">
        <f>VLOOKUP($Z780,'oddspedia-matches'!$A:$AD,AC$2,0)</f>
        <v>#N/A</v>
      </c>
      <c r="AD780" t="e">
        <f>VLOOKUP($Z780,'oddspedia-matches'!$A:$AD,AD$2,0)</f>
        <v>#N/A</v>
      </c>
      <c r="AE780" t="e">
        <f>VLOOKUP($Z780,'oddspedia-matches'!$A:$AD,AE$2,0)</f>
        <v>#N/A</v>
      </c>
      <c r="AF780" t="e">
        <f>VLOOKUP($Z780,'oddspedia-matches'!$A:$AD,AF$2,0)</f>
        <v>#N/A</v>
      </c>
      <c r="AG780" t="e">
        <f>VLOOKUP($Z780,'oddspedia-matches'!$A:$AD,AG$2,0)</f>
        <v>#N/A</v>
      </c>
      <c r="AH780" t="e">
        <f>VLOOKUP($Z780,'oddspedia-matches'!$A:$AD,AH$2,0)</f>
        <v>#N/A</v>
      </c>
      <c r="AI780" t="e">
        <f>VLOOKUP($Z780,'oddspedia-matches'!$A:$AD,AI$2,0)</f>
        <v>#N/A</v>
      </c>
      <c r="AJ780" t="e">
        <f>VLOOKUP($Z780,'oddspedia-matches'!$A:$AD,AJ$2,0)</f>
        <v>#N/A</v>
      </c>
      <c r="AK780" t="e">
        <f>VLOOKUP($Z780,'oddspedia-matches'!$A:$AD,AK$2,0)</f>
        <v>#N/A</v>
      </c>
      <c r="AL780" t="e">
        <f>VLOOKUP($Z780,'oddspedia-matches'!$A:$AD,AL$2,0)</f>
        <v>#N/A</v>
      </c>
      <c r="AM780" t="e">
        <f>VLOOKUP($Z780,'oddspedia-matches'!$A:$AD,AM$2,0)</f>
        <v>#N/A</v>
      </c>
      <c r="AN780" t="e">
        <f>VLOOKUP($Z780,'oddspedia-matches'!$A:$AD,AN$2,0)</f>
        <v>#N/A</v>
      </c>
      <c r="AO780" t="e">
        <f>VLOOKUP($Z780,'oddspedia-matches'!$A:$AD,AO$2,0)</f>
        <v>#N/A</v>
      </c>
      <c r="AP780" t="e">
        <f>VLOOKUP($Z780,'oddspedia-matches'!$A:$AD,AP$2,0)</f>
        <v>#N/A</v>
      </c>
      <c r="AQ780" t="e">
        <f>VLOOKUP($Z780,'oddspedia-matches'!$A:$AD,AQ$2,0)</f>
        <v>#N/A</v>
      </c>
    </row>
    <row r="781" spans="2:43" x14ac:dyDescent="0.25">
      <c r="B781" t="s">
        <v>474</v>
      </c>
      <c r="C781" t="s">
        <v>4817</v>
      </c>
      <c r="D781" s="25">
        <v>0.5</v>
      </c>
      <c r="E781" t="s">
        <v>251</v>
      </c>
      <c r="F781" t="s">
        <v>141</v>
      </c>
      <c r="H781">
        <v>56.9</v>
      </c>
      <c r="I781">
        <v>26.1</v>
      </c>
      <c r="J781">
        <v>17</v>
      </c>
      <c r="K781">
        <v>83</v>
      </c>
      <c r="L781">
        <v>43.1</v>
      </c>
      <c r="M781">
        <v>73.900000000000006</v>
      </c>
      <c r="N781">
        <v>39.4</v>
      </c>
      <c r="O781">
        <v>41.5</v>
      </c>
      <c r="P781">
        <v>19.100000000000001</v>
      </c>
      <c r="Q781">
        <v>71</v>
      </c>
      <c r="R781">
        <v>73.099999999999994</v>
      </c>
      <c r="S781">
        <v>46.6</v>
      </c>
      <c r="T781">
        <v>53.4</v>
      </c>
      <c r="U781">
        <v>60.9</v>
      </c>
      <c r="V781">
        <v>47.3</v>
      </c>
      <c r="W781">
        <v>52.7</v>
      </c>
      <c r="X781" t="str">
        <f>VLOOKUP(E781,'Transform table'!A:B,2,0)</f>
        <v>FC Lahti</v>
      </c>
      <c r="Y781" t="e">
        <f>VLOOKUP(F781,'Transform table'!A:B,2,0)</f>
        <v>#N/A</v>
      </c>
      <c r="Z781" t="e">
        <f t="shared" si="13"/>
        <v>#N/A</v>
      </c>
      <c r="AA781" t="e">
        <f>VLOOKUP($Z781,'oddspedia-matches'!$A:$AD,AA$2,0)</f>
        <v>#N/A</v>
      </c>
      <c r="AB781" t="e">
        <f>VLOOKUP($Z781,'oddspedia-matches'!$A:$AD,AB$2,0)</f>
        <v>#N/A</v>
      </c>
      <c r="AC781" t="e">
        <f>VLOOKUP($Z781,'oddspedia-matches'!$A:$AD,AC$2,0)</f>
        <v>#N/A</v>
      </c>
      <c r="AD781" t="e">
        <f>VLOOKUP($Z781,'oddspedia-matches'!$A:$AD,AD$2,0)</f>
        <v>#N/A</v>
      </c>
      <c r="AE781" t="e">
        <f>VLOOKUP($Z781,'oddspedia-matches'!$A:$AD,AE$2,0)</f>
        <v>#N/A</v>
      </c>
      <c r="AF781" t="e">
        <f>VLOOKUP($Z781,'oddspedia-matches'!$A:$AD,AF$2,0)</f>
        <v>#N/A</v>
      </c>
      <c r="AG781" t="e">
        <f>VLOOKUP($Z781,'oddspedia-matches'!$A:$AD,AG$2,0)</f>
        <v>#N/A</v>
      </c>
      <c r="AH781" t="e">
        <f>VLOOKUP($Z781,'oddspedia-matches'!$A:$AD,AH$2,0)</f>
        <v>#N/A</v>
      </c>
      <c r="AI781" t="e">
        <f>VLOOKUP($Z781,'oddspedia-matches'!$A:$AD,AI$2,0)</f>
        <v>#N/A</v>
      </c>
      <c r="AJ781" t="e">
        <f>VLOOKUP($Z781,'oddspedia-matches'!$A:$AD,AJ$2,0)</f>
        <v>#N/A</v>
      </c>
      <c r="AK781" t="e">
        <f>VLOOKUP($Z781,'oddspedia-matches'!$A:$AD,AK$2,0)</f>
        <v>#N/A</v>
      </c>
      <c r="AL781" t="e">
        <f>VLOOKUP($Z781,'oddspedia-matches'!$A:$AD,AL$2,0)</f>
        <v>#N/A</v>
      </c>
      <c r="AM781" t="e">
        <f>VLOOKUP($Z781,'oddspedia-matches'!$A:$AD,AM$2,0)</f>
        <v>#N/A</v>
      </c>
      <c r="AN781" t="e">
        <f>VLOOKUP($Z781,'oddspedia-matches'!$A:$AD,AN$2,0)</f>
        <v>#N/A</v>
      </c>
      <c r="AO781" t="e">
        <f>VLOOKUP($Z781,'oddspedia-matches'!$A:$AD,AO$2,0)</f>
        <v>#N/A</v>
      </c>
      <c r="AP781" t="e">
        <f>VLOOKUP($Z781,'oddspedia-matches'!$A:$AD,AP$2,0)</f>
        <v>#N/A</v>
      </c>
      <c r="AQ781" t="e">
        <f>VLOOKUP($Z781,'oddspedia-matches'!$A:$AD,AQ$2,0)</f>
        <v>#N/A</v>
      </c>
    </row>
    <row r="782" spans="2:43" x14ac:dyDescent="0.25">
      <c r="B782" t="s">
        <v>638</v>
      </c>
      <c r="C782" t="s">
        <v>4817</v>
      </c>
      <c r="D782" s="25">
        <v>0.5</v>
      </c>
      <c r="E782" t="s">
        <v>673</v>
      </c>
      <c r="F782" t="s">
        <v>639</v>
      </c>
      <c r="H782">
        <v>31.8</v>
      </c>
      <c r="I782">
        <v>25.8</v>
      </c>
      <c r="J782">
        <v>42.3</v>
      </c>
      <c r="K782">
        <v>57.7</v>
      </c>
      <c r="L782">
        <v>68.2</v>
      </c>
      <c r="M782">
        <v>74.2</v>
      </c>
      <c r="N782">
        <v>28.8</v>
      </c>
      <c r="O782">
        <v>44.7</v>
      </c>
      <c r="P782">
        <v>26.4</v>
      </c>
      <c r="Q782">
        <v>67.8</v>
      </c>
      <c r="R782">
        <v>88.2</v>
      </c>
      <c r="S782">
        <v>69.5</v>
      </c>
      <c r="T782">
        <v>30.5</v>
      </c>
      <c r="U782">
        <v>35.9</v>
      </c>
      <c r="V782">
        <v>70.5</v>
      </c>
      <c r="W782">
        <v>29.5</v>
      </c>
      <c r="X782" t="str">
        <f>VLOOKUP(E782,'Transform table'!A:B,2,0)</f>
        <v>Bryne</v>
      </c>
      <c r="Y782" t="str">
        <f>VLOOKUP(F782,'Transform table'!A:B,2,0)</f>
        <v>Stromsgodset</v>
      </c>
      <c r="Z782" t="str">
        <f t="shared" si="13"/>
        <v>01/08/2026BryneStromsgodset</v>
      </c>
      <c r="AA782" t="e">
        <f>VLOOKUP($Z782,'oddspedia-matches'!$A:$AD,AA$2,0)</f>
        <v>#N/A</v>
      </c>
      <c r="AB782" t="e">
        <f>VLOOKUP($Z782,'oddspedia-matches'!$A:$AD,AB$2,0)</f>
        <v>#N/A</v>
      </c>
      <c r="AC782" t="e">
        <f>VLOOKUP($Z782,'oddspedia-matches'!$A:$AD,AC$2,0)</f>
        <v>#N/A</v>
      </c>
      <c r="AD782" t="e">
        <f>VLOOKUP($Z782,'oddspedia-matches'!$A:$AD,AD$2,0)</f>
        <v>#N/A</v>
      </c>
      <c r="AE782" t="e">
        <f>VLOOKUP($Z782,'oddspedia-matches'!$A:$AD,AE$2,0)</f>
        <v>#N/A</v>
      </c>
      <c r="AF782" t="e">
        <f>VLOOKUP($Z782,'oddspedia-matches'!$A:$AD,AF$2,0)</f>
        <v>#N/A</v>
      </c>
      <c r="AG782" t="e">
        <f>VLOOKUP($Z782,'oddspedia-matches'!$A:$AD,AG$2,0)</f>
        <v>#N/A</v>
      </c>
      <c r="AH782" t="e">
        <f>VLOOKUP($Z782,'oddspedia-matches'!$A:$AD,AH$2,0)</f>
        <v>#N/A</v>
      </c>
      <c r="AI782" t="e">
        <f>VLOOKUP($Z782,'oddspedia-matches'!$A:$AD,AI$2,0)</f>
        <v>#N/A</v>
      </c>
      <c r="AJ782" t="e">
        <f>VLOOKUP($Z782,'oddspedia-matches'!$A:$AD,AJ$2,0)</f>
        <v>#N/A</v>
      </c>
      <c r="AK782" t="e">
        <f>VLOOKUP($Z782,'oddspedia-matches'!$A:$AD,AK$2,0)</f>
        <v>#N/A</v>
      </c>
      <c r="AL782" t="e">
        <f>VLOOKUP($Z782,'oddspedia-matches'!$A:$AD,AL$2,0)</f>
        <v>#N/A</v>
      </c>
      <c r="AM782" t="e">
        <f>VLOOKUP($Z782,'oddspedia-matches'!$A:$AD,AM$2,0)</f>
        <v>#N/A</v>
      </c>
      <c r="AN782" t="e">
        <f>VLOOKUP($Z782,'oddspedia-matches'!$A:$AD,AN$2,0)</f>
        <v>#N/A</v>
      </c>
      <c r="AO782" t="e">
        <f>VLOOKUP($Z782,'oddspedia-matches'!$A:$AD,AO$2,0)</f>
        <v>#N/A</v>
      </c>
      <c r="AP782" t="e">
        <f>VLOOKUP($Z782,'oddspedia-matches'!$A:$AD,AP$2,0)</f>
        <v>#N/A</v>
      </c>
      <c r="AQ782" t="e">
        <f>VLOOKUP($Z782,'oddspedia-matches'!$A:$AD,AQ$2,0)</f>
        <v>#N/A</v>
      </c>
    </row>
    <row r="783" spans="2:43" x14ac:dyDescent="0.25">
      <c r="B783" t="s">
        <v>451</v>
      </c>
      <c r="C783" t="s">
        <v>4817</v>
      </c>
      <c r="D783" s="25">
        <v>0.5</v>
      </c>
      <c r="E783" t="s">
        <v>2220</v>
      </c>
      <c r="F783" t="s">
        <v>227</v>
      </c>
      <c r="H783">
        <v>57.3</v>
      </c>
      <c r="I783">
        <v>24.1</v>
      </c>
      <c r="J783">
        <v>18.600000000000001</v>
      </c>
      <c r="K783">
        <v>81.400000000000006</v>
      </c>
      <c r="L783">
        <v>42.7</v>
      </c>
      <c r="M783">
        <v>75.900000000000006</v>
      </c>
      <c r="N783">
        <v>45.2</v>
      </c>
      <c r="O783">
        <v>36.4</v>
      </c>
      <c r="P783">
        <v>18.3</v>
      </c>
      <c r="Q783">
        <v>77.900000000000006</v>
      </c>
      <c r="R783">
        <v>84.2</v>
      </c>
      <c r="S783">
        <v>62.7</v>
      </c>
      <c r="T783">
        <v>37.299999999999997</v>
      </c>
      <c r="U783">
        <v>44.5</v>
      </c>
      <c r="V783">
        <v>60.7</v>
      </c>
      <c r="W783">
        <v>39.299999999999997</v>
      </c>
      <c r="X783" t="str">
        <f>VLOOKUP(E783,'Transform table'!A:B,2,0)</f>
        <v>Norrkoping</v>
      </c>
      <c r="Y783" t="str">
        <f>VLOOKUP(F783,'Transform table'!A:B,2,0)</f>
        <v>Helsingborg</v>
      </c>
      <c r="Z783" t="str">
        <f t="shared" si="13"/>
        <v>01/08/2026NorrkopingHelsingborg</v>
      </c>
      <c r="AA783" t="e">
        <f>VLOOKUP($Z783,'oddspedia-matches'!$A:$AD,AA$2,0)</f>
        <v>#N/A</v>
      </c>
      <c r="AB783" t="e">
        <f>VLOOKUP($Z783,'oddspedia-matches'!$A:$AD,AB$2,0)</f>
        <v>#N/A</v>
      </c>
      <c r="AC783" t="e">
        <f>VLOOKUP($Z783,'oddspedia-matches'!$A:$AD,AC$2,0)</f>
        <v>#N/A</v>
      </c>
      <c r="AD783" t="e">
        <f>VLOOKUP($Z783,'oddspedia-matches'!$A:$AD,AD$2,0)</f>
        <v>#N/A</v>
      </c>
      <c r="AE783" t="e">
        <f>VLOOKUP($Z783,'oddspedia-matches'!$A:$AD,AE$2,0)</f>
        <v>#N/A</v>
      </c>
      <c r="AF783" t="e">
        <f>VLOOKUP($Z783,'oddspedia-matches'!$A:$AD,AF$2,0)</f>
        <v>#N/A</v>
      </c>
      <c r="AG783" t="e">
        <f>VLOOKUP($Z783,'oddspedia-matches'!$A:$AD,AG$2,0)</f>
        <v>#N/A</v>
      </c>
      <c r="AH783" t="e">
        <f>VLOOKUP($Z783,'oddspedia-matches'!$A:$AD,AH$2,0)</f>
        <v>#N/A</v>
      </c>
      <c r="AI783" t="e">
        <f>VLOOKUP($Z783,'oddspedia-matches'!$A:$AD,AI$2,0)</f>
        <v>#N/A</v>
      </c>
      <c r="AJ783" t="e">
        <f>VLOOKUP($Z783,'oddspedia-matches'!$A:$AD,AJ$2,0)</f>
        <v>#N/A</v>
      </c>
      <c r="AK783" t="e">
        <f>VLOOKUP($Z783,'oddspedia-matches'!$A:$AD,AK$2,0)</f>
        <v>#N/A</v>
      </c>
      <c r="AL783" t="e">
        <f>VLOOKUP($Z783,'oddspedia-matches'!$A:$AD,AL$2,0)</f>
        <v>#N/A</v>
      </c>
      <c r="AM783" t="e">
        <f>VLOOKUP($Z783,'oddspedia-matches'!$A:$AD,AM$2,0)</f>
        <v>#N/A</v>
      </c>
      <c r="AN783" t="e">
        <f>VLOOKUP($Z783,'oddspedia-matches'!$A:$AD,AN$2,0)</f>
        <v>#N/A</v>
      </c>
      <c r="AO783" t="e">
        <f>VLOOKUP($Z783,'oddspedia-matches'!$A:$AD,AO$2,0)</f>
        <v>#N/A</v>
      </c>
      <c r="AP783" t="e">
        <f>VLOOKUP($Z783,'oddspedia-matches'!$A:$AD,AP$2,0)</f>
        <v>#N/A</v>
      </c>
      <c r="AQ783" t="e">
        <f>VLOOKUP($Z783,'oddspedia-matches'!$A:$AD,AQ$2,0)</f>
        <v>#N/A</v>
      </c>
    </row>
    <row r="784" spans="2:43" x14ac:dyDescent="0.25">
      <c r="B784" t="s">
        <v>451</v>
      </c>
      <c r="C784" t="s">
        <v>4817</v>
      </c>
      <c r="D784" s="25">
        <v>0.5</v>
      </c>
      <c r="E784" t="s">
        <v>600</v>
      </c>
      <c r="F784" t="s">
        <v>2219</v>
      </c>
      <c r="H784">
        <v>39.200000000000003</v>
      </c>
      <c r="I784">
        <v>27</v>
      </c>
      <c r="J784">
        <v>33.799999999999997</v>
      </c>
      <c r="K784">
        <v>66.2</v>
      </c>
      <c r="L784">
        <v>60.8</v>
      </c>
      <c r="M784">
        <v>73</v>
      </c>
      <c r="N784">
        <v>31.9</v>
      </c>
      <c r="O784">
        <v>40.200000000000003</v>
      </c>
      <c r="P784">
        <v>27.8</v>
      </c>
      <c r="Q784">
        <v>74.8</v>
      </c>
      <c r="R784">
        <v>82.5</v>
      </c>
      <c r="S784">
        <v>59.6</v>
      </c>
      <c r="T784">
        <v>40.4</v>
      </c>
      <c r="U784">
        <v>46</v>
      </c>
      <c r="V784">
        <v>63.1</v>
      </c>
      <c r="W784">
        <v>36.9</v>
      </c>
      <c r="X784" t="str">
        <f>VLOOKUP(E784,'Transform table'!A:B,2,0)</f>
        <v>IK Brage</v>
      </c>
      <c r="Y784" t="str">
        <f>VLOOKUP(F784,'Transform table'!A:B,2,0)</f>
        <v>Landskrona</v>
      </c>
      <c r="Z784" t="str">
        <f t="shared" si="13"/>
        <v>01/08/2026IK BrageLandskrona</v>
      </c>
      <c r="AA784" t="e">
        <f>VLOOKUP($Z784,'oddspedia-matches'!$A:$AD,AA$2,0)</f>
        <v>#N/A</v>
      </c>
      <c r="AB784" t="e">
        <f>VLOOKUP($Z784,'oddspedia-matches'!$A:$AD,AB$2,0)</f>
        <v>#N/A</v>
      </c>
      <c r="AC784" t="e">
        <f>VLOOKUP($Z784,'oddspedia-matches'!$A:$AD,AC$2,0)</f>
        <v>#N/A</v>
      </c>
      <c r="AD784" t="e">
        <f>VLOOKUP($Z784,'oddspedia-matches'!$A:$AD,AD$2,0)</f>
        <v>#N/A</v>
      </c>
      <c r="AE784" t="e">
        <f>VLOOKUP($Z784,'oddspedia-matches'!$A:$AD,AE$2,0)</f>
        <v>#N/A</v>
      </c>
      <c r="AF784" t="e">
        <f>VLOOKUP($Z784,'oddspedia-matches'!$A:$AD,AF$2,0)</f>
        <v>#N/A</v>
      </c>
      <c r="AG784" t="e">
        <f>VLOOKUP($Z784,'oddspedia-matches'!$A:$AD,AG$2,0)</f>
        <v>#N/A</v>
      </c>
      <c r="AH784" t="e">
        <f>VLOOKUP($Z784,'oddspedia-matches'!$A:$AD,AH$2,0)</f>
        <v>#N/A</v>
      </c>
      <c r="AI784" t="e">
        <f>VLOOKUP($Z784,'oddspedia-matches'!$A:$AD,AI$2,0)</f>
        <v>#N/A</v>
      </c>
      <c r="AJ784" t="e">
        <f>VLOOKUP($Z784,'oddspedia-matches'!$A:$AD,AJ$2,0)</f>
        <v>#N/A</v>
      </c>
      <c r="AK784" t="e">
        <f>VLOOKUP($Z784,'oddspedia-matches'!$A:$AD,AK$2,0)</f>
        <v>#N/A</v>
      </c>
      <c r="AL784" t="e">
        <f>VLOOKUP($Z784,'oddspedia-matches'!$A:$AD,AL$2,0)</f>
        <v>#N/A</v>
      </c>
      <c r="AM784" t="e">
        <f>VLOOKUP($Z784,'oddspedia-matches'!$A:$AD,AM$2,0)</f>
        <v>#N/A</v>
      </c>
      <c r="AN784" t="e">
        <f>VLOOKUP($Z784,'oddspedia-matches'!$A:$AD,AN$2,0)</f>
        <v>#N/A</v>
      </c>
      <c r="AO784" t="e">
        <f>VLOOKUP($Z784,'oddspedia-matches'!$A:$AD,AO$2,0)</f>
        <v>#N/A</v>
      </c>
      <c r="AP784" t="e">
        <f>VLOOKUP($Z784,'oddspedia-matches'!$A:$AD,AP$2,0)</f>
        <v>#N/A</v>
      </c>
      <c r="AQ784" t="e">
        <f>VLOOKUP($Z784,'oddspedia-matches'!$A:$AD,AQ$2,0)</f>
        <v>#N/A</v>
      </c>
    </row>
    <row r="785" spans="2:43" x14ac:dyDescent="0.25">
      <c r="B785" t="s">
        <v>486</v>
      </c>
      <c r="C785" t="s">
        <v>4817</v>
      </c>
      <c r="D785" s="25">
        <v>0.5</v>
      </c>
      <c r="E785" t="s">
        <v>1123</v>
      </c>
      <c r="F785" t="s">
        <v>1124</v>
      </c>
      <c r="H785">
        <v>50.3</v>
      </c>
      <c r="I785">
        <v>28.4</v>
      </c>
      <c r="J785">
        <v>21.3</v>
      </c>
      <c r="K785">
        <v>78.7</v>
      </c>
      <c r="L785">
        <v>49.7</v>
      </c>
      <c r="M785">
        <v>71.599999999999994</v>
      </c>
      <c r="N785">
        <v>32.5</v>
      </c>
      <c r="O785">
        <v>45.1</v>
      </c>
      <c r="P785">
        <v>22.5</v>
      </c>
      <c r="Q785">
        <v>66.8</v>
      </c>
      <c r="R785">
        <v>70.400000000000006</v>
      </c>
      <c r="S785">
        <v>43.1</v>
      </c>
      <c r="T785">
        <v>56.9</v>
      </c>
      <c r="U785">
        <v>63.2</v>
      </c>
      <c r="V785">
        <v>47.3</v>
      </c>
      <c r="W785">
        <v>52.7</v>
      </c>
      <c r="X785" t="str">
        <f>VLOOKUP(E785,'Transform table'!A:B,2,0)</f>
        <v>Albion FC</v>
      </c>
      <c r="Y785" t="str">
        <f>VLOOKUP(F785,'Transform table'!A:B,2,0)</f>
        <v>Danubio</v>
      </c>
      <c r="Z785" t="str">
        <f t="shared" si="13"/>
        <v>01/08/2026Albion FCDanubio</v>
      </c>
      <c r="AA785" t="e">
        <f>VLOOKUP($Z785,'oddspedia-matches'!$A:$AD,AA$2,0)</f>
        <v>#N/A</v>
      </c>
      <c r="AB785" t="e">
        <f>VLOOKUP($Z785,'oddspedia-matches'!$A:$AD,AB$2,0)</f>
        <v>#N/A</v>
      </c>
      <c r="AC785" t="e">
        <f>VLOOKUP($Z785,'oddspedia-matches'!$A:$AD,AC$2,0)</f>
        <v>#N/A</v>
      </c>
      <c r="AD785" t="e">
        <f>VLOOKUP($Z785,'oddspedia-matches'!$A:$AD,AD$2,0)</f>
        <v>#N/A</v>
      </c>
      <c r="AE785" t="e">
        <f>VLOOKUP($Z785,'oddspedia-matches'!$A:$AD,AE$2,0)</f>
        <v>#N/A</v>
      </c>
      <c r="AF785" t="e">
        <f>VLOOKUP($Z785,'oddspedia-matches'!$A:$AD,AF$2,0)</f>
        <v>#N/A</v>
      </c>
      <c r="AG785" t="e">
        <f>VLOOKUP($Z785,'oddspedia-matches'!$A:$AD,AG$2,0)</f>
        <v>#N/A</v>
      </c>
      <c r="AH785" t="e">
        <f>VLOOKUP($Z785,'oddspedia-matches'!$A:$AD,AH$2,0)</f>
        <v>#N/A</v>
      </c>
      <c r="AI785" t="e">
        <f>VLOOKUP($Z785,'oddspedia-matches'!$A:$AD,AI$2,0)</f>
        <v>#N/A</v>
      </c>
      <c r="AJ785" t="e">
        <f>VLOOKUP($Z785,'oddspedia-matches'!$A:$AD,AJ$2,0)</f>
        <v>#N/A</v>
      </c>
      <c r="AK785" t="e">
        <f>VLOOKUP($Z785,'oddspedia-matches'!$A:$AD,AK$2,0)</f>
        <v>#N/A</v>
      </c>
      <c r="AL785" t="e">
        <f>VLOOKUP($Z785,'oddspedia-matches'!$A:$AD,AL$2,0)</f>
        <v>#N/A</v>
      </c>
      <c r="AM785" t="e">
        <f>VLOOKUP($Z785,'oddspedia-matches'!$A:$AD,AM$2,0)</f>
        <v>#N/A</v>
      </c>
      <c r="AN785" t="e">
        <f>VLOOKUP($Z785,'oddspedia-matches'!$A:$AD,AN$2,0)</f>
        <v>#N/A</v>
      </c>
      <c r="AO785" t="e">
        <f>VLOOKUP($Z785,'oddspedia-matches'!$A:$AD,AO$2,0)</f>
        <v>#N/A</v>
      </c>
      <c r="AP785" t="e">
        <f>VLOOKUP($Z785,'oddspedia-matches'!$A:$AD,AP$2,0)</f>
        <v>#N/A</v>
      </c>
      <c r="AQ785" t="e">
        <f>VLOOKUP($Z785,'oddspedia-matches'!$A:$AD,AQ$2,0)</f>
        <v>#N/A</v>
      </c>
    </row>
    <row r="786" spans="2:43" x14ac:dyDescent="0.25">
      <c r="B786" t="s">
        <v>4236</v>
      </c>
      <c r="C786" t="s">
        <v>4817</v>
      </c>
      <c r="D786" s="25">
        <v>0.50694444444444442</v>
      </c>
      <c r="E786" t="s">
        <v>4842</v>
      </c>
      <c r="F786" t="s">
        <v>3034</v>
      </c>
      <c r="H786">
        <v>47.5</v>
      </c>
      <c r="I786">
        <v>29.9</v>
      </c>
      <c r="J786">
        <v>22.6</v>
      </c>
      <c r="K786">
        <v>77.400000000000006</v>
      </c>
      <c r="L786">
        <v>52.5</v>
      </c>
      <c r="M786">
        <v>70.099999999999994</v>
      </c>
      <c r="N786">
        <v>42</v>
      </c>
      <c r="O786">
        <v>41.8</v>
      </c>
      <c r="P786">
        <v>16.2</v>
      </c>
      <c r="Q786">
        <v>69.599999999999994</v>
      </c>
      <c r="R786">
        <v>66.900000000000006</v>
      </c>
      <c r="S786">
        <v>38.9</v>
      </c>
      <c r="T786">
        <v>61.1</v>
      </c>
      <c r="U786">
        <v>66.8</v>
      </c>
      <c r="V786">
        <v>44.7</v>
      </c>
      <c r="W786">
        <v>55.3</v>
      </c>
      <c r="X786" t="e">
        <f>VLOOKUP(E786,'Transform table'!A:B,2,0)</f>
        <v>#N/A</v>
      </c>
      <c r="Y786" t="e">
        <f>VLOOKUP(F786,'Transform table'!A:B,2,0)</f>
        <v>#N/A</v>
      </c>
      <c r="Z786" t="e">
        <f t="shared" si="13"/>
        <v>#N/A</v>
      </c>
      <c r="AA786" t="e">
        <f>VLOOKUP($Z786,'oddspedia-matches'!$A:$AD,AA$2,0)</f>
        <v>#N/A</v>
      </c>
      <c r="AB786" t="e">
        <f>VLOOKUP($Z786,'oddspedia-matches'!$A:$AD,AB$2,0)</f>
        <v>#N/A</v>
      </c>
      <c r="AC786" t="e">
        <f>VLOOKUP($Z786,'oddspedia-matches'!$A:$AD,AC$2,0)</f>
        <v>#N/A</v>
      </c>
      <c r="AD786" t="e">
        <f>VLOOKUP($Z786,'oddspedia-matches'!$A:$AD,AD$2,0)</f>
        <v>#N/A</v>
      </c>
      <c r="AE786" t="e">
        <f>VLOOKUP($Z786,'oddspedia-matches'!$A:$AD,AE$2,0)</f>
        <v>#N/A</v>
      </c>
      <c r="AF786" t="e">
        <f>VLOOKUP($Z786,'oddspedia-matches'!$A:$AD,AF$2,0)</f>
        <v>#N/A</v>
      </c>
      <c r="AG786" t="e">
        <f>VLOOKUP($Z786,'oddspedia-matches'!$A:$AD,AG$2,0)</f>
        <v>#N/A</v>
      </c>
      <c r="AH786" t="e">
        <f>VLOOKUP($Z786,'oddspedia-matches'!$A:$AD,AH$2,0)</f>
        <v>#N/A</v>
      </c>
      <c r="AI786" t="e">
        <f>VLOOKUP($Z786,'oddspedia-matches'!$A:$AD,AI$2,0)</f>
        <v>#N/A</v>
      </c>
      <c r="AJ786" t="e">
        <f>VLOOKUP($Z786,'oddspedia-matches'!$A:$AD,AJ$2,0)</f>
        <v>#N/A</v>
      </c>
      <c r="AK786" t="e">
        <f>VLOOKUP($Z786,'oddspedia-matches'!$A:$AD,AK$2,0)</f>
        <v>#N/A</v>
      </c>
      <c r="AL786" t="e">
        <f>VLOOKUP($Z786,'oddspedia-matches'!$A:$AD,AL$2,0)</f>
        <v>#N/A</v>
      </c>
      <c r="AM786" t="e">
        <f>VLOOKUP($Z786,'oddspedia-matches'!$A:$AD,AM$2,0)</f>
        <v>#N/A</v>
      </c>
      <c r="AN786" t="e">
        <f>VLOOKUP($Z786,'oddspedia-matches'!$A:$AD,AN$2,0)</f>
        <v>#N/A</v>
      </c>
      <c r="AO786" t="e">
        <f>VLOOKUP($Z786,'oddspedia-matches'!$A:$AD,AO$2,0)</f>
        <v>#N/A</v>
      </c>
      <c r="AP786" t="e">
        <f>VLOOKUP($Z786,'oddspedia-matches'!$A:$AD,AP$2,0)</f>
        <v>#N/A</v>
      </c>
      <c r="AQ786" t="e">
        <f>VLOOKUP($Z786,'oddspedia-matches'!$A:$AD,AQ$2,0)</f>
        <v>#N/A</v>
      </c>
    </row>
    <row r="787" spans="2:43" x14ac:dyDescent="0.25">
      <c r="B787" t="s">
        <v>626</v>
      </c>
      <c r="C787" t="s">
        <v>4817</v>
      </c>
      <c r="D787" s="25">
        <v>0.54166666666666663</v>
      </c>
      <c r="E787" t="s">
        <v>4843</v>
      </c>
      <c r="F787" t="s">
        <v>4844</v>
      </c>
      <c r="H787">
        <v>45.4</v>
      </c>
      <c r="I787">
        <v>25.1</v>
      </c>
      <c r="J787">
        <v>29.5</v>
      </c>
      <c r="K787">
        <v>70.5</v>
      </c>
      <c r="L787">
        <v>54.6</v>
      </c>
      <c r="M787">
        <v>74.900000000000006</v>
      </c>
      <c r="N787">
        <v>37.799999999999997</v>
      </c>
      <c r="O787">
        <v>36.299999999999997</v>
      </c>
      <c r="P787">
        <v>25.9</v>
      </c>
      <c r="Q787">
        <v>80.400000000000006</v>
      </c>
      <c r="R787">
        <v>90.2</v>
      </c>
      <c r="S787">
        <v>73.3</v>
      </c>
      <c r="T787">
        <v>26.7</v>
      </c>
      <c r="U787">
        <v>32</v>
      </c>
      <c r="V787">
        <v>73</v>
      </c>
      <c r="W787">
        <v>27</v>
      </c>
      <c r="X787" t="e">
        <f>VLOOKUP(E787,'Transform table'!A:B,2,0)</f>
        <v>#N/A</v>
      </c>
      <c r="Y787" t="e">
        <f>VLOOKUP(F787,'Transform table'!A:B,2,0)</f>
        <v>#N/A</v>
      </c>
      <c r="Z787" t="e">
        <f t="shared" si="13"/>
        <v>#N/A</v>
      </c>
      <c r="AA787" t="e">
        <f>VLOOKUP($Z787,'oddspedia-matches'!$A:$AD,AA$2,0)</f>
        <v>#N/A</v>
      </c>
      <c r="AB787" t="e">
        <f>VLOOKUP($Z787,'oddspedia-matches'!$A:$AD,AB$2,0)</f>
        <v>#N/A</v>
      </c>
      <c r="AC787" t="e">
        <f>VLOOKUP($Z787,'oddspedia-matches'!$A:$AD,AC$2,0)</f>
        <v>#N/A</v>
      </c>
      <c r="AD787" t="e">
        <f>VLOOKUP($Z787,'oddspedia-matches'!$A:$AD,AD$2,0)</f>
        <v>#N/A</v>
      </c>
      <c r="AE787" t="e">
        <f>VLOOKUP($Z787,'oddspedia-matches'!$A:$AD,AE$2,0)</f>
        <v>#N/A</v>
      </c>
      <c r="AF787" t="e">
        <f>VLOOKUP($Z787,'oddspedia-matches'!$A:$AD,AF$2,0)</f>
        <v>#N/A</v>
      </c>
      <c r="AG787" t="e">
        <f>VLOOKUP($Z787,'oddspedia-matches'!$A:$AD,AG$2,0)</f>
        <v>#N/A</v>
      </c>
      <c r="AH787" t="e">
        <f>VLOOKUP($Z787,'oddspedia-matches'!$A:$AD,AH$2,0)</f>
        <v>#N/A</v>
      </c>
      <c r="AI787" t="e">
        <f>VLOOKUP($Z787,'oddspedia-matches'!$A:$AD,AI$2,0)</f>
        <v>#N/A</v>
      </c>
      <c r="AJ787" t="e">
        <f>VLOOKUP($Z787,'oddspedia-matches'!$A:$AD,AJ$2,0)</f>
        <v>#N/A</v>
      </c>
      <c r="AK787" t="e">
        <f>VLOOKUP($Z787,'oddspedia-matches'!$A:$AD,AK$2,0)</f>
        <v>#N/A</v>
      </c>
      <c r="AL787" t="e">
        <f>VLOOKUP($Z787,'oddspedia-matches'!$A:$AD,AL$2,0)</f>
        <v>#N/A</v>
      </c>
      <c r="AM787" t="e">
        <f>VLOOKUP($Z787,'oddspedia-matches'!$A:$AD,AM$2,0)</f>
        <v>#N/A</v>
      </c>
      <c r="AN787" t="e">
        <f>VLOOKUP($Z787,'oddspedia-matches'!$A:$AD,AN$2,0)</f>
        <v>#N/A</v>
      </c>
      <c r="AO787" t="e">
        <f>VLOOKUP($Z787,'oddspedia-matches'!$A:$AD,AO$2,0)</f>
        <v>#N/A</v>
      </c>
      <c r="AP787" t="e">
        <f>VLOOKUP($Z787,'oddspedia-matches'!$A:$AD,AP$2,0)</f>
        <v>#N/A</v>
      </c>
      <c r="AQ787" t="e">
        <f>VLOOKUP($Z787,'oddspedia-matches'!$A:$AD,AQ$2,0)</f>
        <v>#N/A</v>
      </c>
    </row>
    <row r="788" spans="2:43" x14ac:dyDescent="0.25">
      <c r="B788" t="s">
        <v>626</v>
      </c>
      <c r="C788" t="s">
        <v>4817</v>
      </c>
      <c r="D788" s="25">
        <v>0.54166666666666663</v>
      </c>
      <c r="E788" t="s">
        <v>4845</v>
      </c>
      <c r="F788" t="s">
        <v>628</v>
      </c>
      <c r="H788">
        <v>30.7</v>
      </c>
      <c r="I788">
        <v>25.5</v>
      </c>
      <c r="J788">
        <v>43.9</v>
      </c>
      <c r="K788">
        <v>56.1</v>
      </c>
      <c r="L788">
        <v>69.3</v>
      </c>
      <c r="M788">
        <v>74.5</v>
      </c>
      <c r="N788">
        <v>30.5</v>
      </c>
      <c r="O788">
        <v>36.700000000000003</v>
      </c>
      <c r="P788">
        <v>32.700000000000003</v>
      </c>
      <c r="Q788">
        <v>80.5</v>
      </c>
      <c r="R788">
        <v>92.3</v>
      </c>
      <c r="S788">
        <v>77.7</v>
      </c>
      <c r="T788">
        <v>22.3</v>
      </c>
      <c r="U788">
        <v>27.2</v>
      </c>
      <c r="V788">
        <v>76.7</v>
      </c>
      <c r="W788">
        <v>23.3</v>
      </c>
      <c r="X788" t="e">
        <f>VLOOKUP(E788,'Transform table'!A:B,2,0)</f>
        <v>#N/A</v>
      </c>
      <c r="Y788" t="str">
        <f>VLOOKUP(F788,'Transform table'!A:B,2,0)</f>
        <v>Flora Tallinn II</v>
      </c>
      <c r="Z788" t="e">
        <f t="shared" si="13"/>
        <v>#N/A</v>
      </c>
      <c r="AA788" t="e">
        <f>VLOOKUP($Z788,'oddspedia-matches'!$A:$AD,AA$2,0)</f>
        <v>#N/A</v>
      </c>
      <c r="AB788" t="e">
        <f>VLOOKUP($Z788,'oddspedia-matches'!$A:$AD,AB$2,0)</f>
        <v>#N/A</v>
      </c>
      <c r="AC788" t="e">
        <f>VLOOKUP($Z788,'oddspedia-matches'!$A:$AD,AC$2,0)</f>
        <v>#N/A</v>
      </c>
      <c r="AD788" t="e">
        <f>VLOOKUP($Z788,'oddspedia-matches'!$A:$AD,AD$2,0)</f>
        <v>#N/A</v>
      </c>
      <c r="AE788" t="e">
        <f>VLOOKUP($Z788,'oddspedia-matches'!$A:$AD,AE$2,0)</f>
        <v>#N/A</v>
      </c>
      <c r="AF788" t="e">
        <f>VLOOKUP($Z788,'oddspedia-matches'!$A:$AD,AF$2,0)</f>
        <v>#N/A</v>
      </c>
      <c r="AG788" t="e">
        <f>VLOOKUP($Z788,'oddspedia-matches'!$A:$AD,AG$2,0)</f>
        <v>#N/A</v>
      </c>
      <c r="AH788" t="e">
        <f>VLOOKUP($Z788,'oddspedia-matches'!$A:$AD,AH$2,0)</f>
        <v>#N/A</v>
      </c>
      <c r="AI788" t="e">
        <f>VLOOKUP($Z788,'oddspedia-matches'!$A:$AD,AI$2,0)</f>
        <v>#N/A</v>
      </c>
      <c r="AJ788" t="e">
        <f>VLOOKUP($Z788,'oddspedia-matches'!$A:$AD,AJ$2,0)</f>
        <v>#N/A</v>
      </c>
      <c r="AK788" t="e">
        <f>VLOOKUP($Z788,'oddspedia-matches'!$A:$AD,AK$2,0)</f>
        <v>#N/A</v>
      </c>
      <c r="AL788" t="e">
        <f>VLOOKUP($Z788,'oddspedia-matches'!$A:$AD,AL$2,0)</f>
        <v>#N/A</v>
      </c>
      <c r="AM788" t="e">
        <f>VLOOKUP($Z788,'oddspedia-matches'!$A:$AD,AM$2,0)</f>
        <v>#N/A</v>
      </c>
      <c r="AN788" t="e">
        <f>VLOOKUP($Z788,'oddspedia-matches'!$A:$AD,AN$2,0)</f>
        <v>#N/A</v>
      </c>
      <c r="AO788" t="e">
        <f>VLOOKUP($Z788,'oddspedia-matches'!$A:$AD,AO$2,0)</f>
        <v>#N/A</v>
      </c>
      <c r="AP788" t="e">
        <f>VLOOKUP($Z788,'oddspedia-matches'!$A:$AD,AP$2,0)</f>
        <v>#N/A</v>
      </c>
      <c r="AQ788" t="e">
        <f>VLOOKUP($Z788,'oddspedia-matches'!$A:$AD,AQ$2,0)</f>
        <v>#N/A</v>
      </c>
    </row>
    <row r="789" spans="2:43" x14ac:dyDescent="0.25">
      <c r="B789" t="s">
        <v>626</v>
      </c>
      <c r="C789" t="s">
        <v>4817</v>
      </c>
      <c r="D789" s="25">
        <v>0.54166666666666663</v>
      </c>
      <c r="E789" t="s">
        <v>627</v>
      </c>
      <c r="F789" t="s">
        <v>4846</v>
      </c>
      <c r="H789">
        <v>45</v>
      </c>
      <c r="I789">
        <v>25.1</v>
      </c>
      <c r="J789">
        <v>29.9</v>
      </c>
      <c r="K789">
        <v>70.099999999999994</v>
      </c>
      <c r="L789">
        <v>55</v>
      </c>
      <c r="M789">
        <v>74.900000000000006</v>
      </c>
      <c r="N789">
        <v>43.3</v>
      </c>
      <c r="O789">
        <v>33</v>
      </c>
      <c r="P789">
        <v>23.7</v>
      </c>
      <c r="Q789">
        <v>84.6</v>
      </c>
      <c r="R789">
        <v>91.8</v>
      </c>
      <c r="S789">
        <v>76.599999999999994</v>
      </c>
      <c r="T789">
        <v>23.4</v>
      </c>
      <c r="U789">
        <v>28.4</v>
      </c>
      <c r="V789">
        <v>75.7</v>
      </c>
      <c r="W789">
        <v>24.3</v>
      </c>
      <c r="X789" t="str">
        <f>VLOOKUP(E789,'Transform table'!A:B,2,0)</f>
        <v>Nomme Kalju II</v>
      </c>
      <c r="Y789" t="e">
        <f>VLOOKUP(F789,'Transform table'!A:B,2,0)</f>
        <v>#N/A</v>
      </c>
      <c r="Z789" t="e">
        <f t="shared" si="13"/>
        <v>#N/A</v>
      </c>
      <c r="AA789" t="e">
        <f>VLOOKUP($Z789,'oddspedia-matches'!$A:$AD,AA$2,0)</f>
        <v>#N/A</v>
      </c>
      <c r="AB789" t="e">
        <f>VLOOKUP($Z789,'oddspedia-matches'!$A:$AD,AB$2,0)</f>
        <v>#N/A</v>
      </c>
      <c r="AC789" t="e">
        <f>VLOOKUP($Z789,'oddspedia-matches'!$A:$AD,AC$2,0)</f>
        <v>#N/A</v>
      </c>
      <c r="AD789" t="e">
        <f>VLOOKUP($Z789,'oddspedia-matches'!$A:$AD,AD$2,0)</f>
        <v>#N/A</v>
      </c>
      <c r="AE789" t="e">
        <f>VLOOKUP($Z789,'oddspedia-matches'!$A:$AD,AE$2,0)</f>
        <v>#N/A</v>
      </c>
      <c r="AF789" t="e">
        <f>VLOOKUP($Z789,'oddspedia-matches'!$A:$AD,AF$2,0)</f>
        <v>#N/A</v>
      </c>
      <c r="AG789" t="e">
        <f>VLOOKUP($Z789,'oddspedia-matches'!$A:$AD,AG$2,0)</f>
        <v>#N/A</v>
      </c>
      <c r="AH789" t="e">
        <f>VLOOKUP($Z789,'oddspedia-matches'!$A:$AD,AH$2,0)</f>
        <v>#N/A</v>
      </c>
      <c r="AI789" t="e">
        <f>VLOOKUP($Z789,'oddspedia-matches'!$A:$AD,AI$2,0)</f>
        <v>#N/A</v>
      </c>
      <c r="AJ789" t="e">
        <f>VLOOKUP($Z789,'oddspedia-matches'!$A:$AD,AJ$2,0)</f>
        <v>#N/A</v>
      </c>
      <c r="AK789" t="e">
        <f>VLOOKUP($Z789,'oddspedia-matches'!$A:$AD,AK$2,0)</f>
        <v>#N/A</v>
      </c>
      <c r="AL789" t="e">
        <f>VLOOKUP($Z789,'oddspedia-matches'!$A:$AD,AL$2,0)</f>
        <v>#N/A</v>
      </c>
      <c r="AM789" t="e">
        <f>VLOOKUP($Z789,'oddspedia-matches'!$A:$AD,AM$2,0)</f>
        <v>#N/A</v>
      </c>
      <c r="AN789" t="e">
        <f>VLOOKUP($Z789,'oddspedia-matches'!$A:$AD,AN$2,0)</f>
        <v>#N/A</v>
      </c>
      <c r="AO789" t="e">
        <f>VLOOKUP($Z789,'oddspedia-matches'!$A:$AD,AO$2,0)</f>
        <v>#N/A</v>
      </c>
      <c r="AP789" t="e">
        <f>VLOOKUP($Z789,'oddspedia-matches'!$A:$AD,AP$2,0)</f>
        <v>#N/A</v>
      </c>
      <c r="AQ789" t="e">
        <f>VLOOKUP($Z789,'oddspedia-matches'!$A:$AD,AQ$2,0)</f>
        <v>#N/A</v>
      </c>
    </row>
    <row r="790" spans="2:43" x14ac:dyDescent="0.25">
      <c r="B790" t="s">
        <v>626</v>
      </c>
      <c r="C790" t="s">
        <v>4817</v>
      </c>
      <c r="D790" s="25">
        <v>0.54166666666666663</v>
      </c>
      <c r="E790" t="s">
        <v>1242</v>
      </c>
      <c r="F790" t="s">
        <v>4847</v>
      </c>
      <c r="H790">
        <v>27.9</v>
      </c>
      <c r="I790">
        <v>25.5</v>
      </c>
      <c r="J790">
        <v>46.6</v>
      </c>
      <c r="K790">
        <v>53.4</v>
      </c>
      <c r="L790">
        <v>72.099999999999994</v>
      </c>
      <c r="M790">
        <v>74.5</v>
      </c>
      <c r="N790">
        <v>26.4</v>
      </c>
      <c r="O790">
        <v>37.4</v>
      </c>
      <c r="P790">
        <v>36.200000000000003</v>
      </c>
      <c r="Q790">
        <v>79.2</v>
      </c>
      <c r="R790">
        <v>92.9</v>
      </c>
      <c r="S790">
        <v>79.099999999999994</v>
      </c>
      <c r="T790">
        <v>20.9</v>
      </c>
      <c r="U790">
        <v>25.8</v>
      </c>
      <c r="V790">
        <v>77.400000000000006</v>
      </c>
      <c r="W790">
        <v>22.6</v>
      </c>
      <c r="X790" t="str">
        <f>VLOOKUP(E790,'Transform table'!A:B,2,0)</f>
        <v>JK Nomme United U21</v>
      </c>
      <c r="Y790" t="e">
        <f>VLOOKUP(F790,'Transform table'!A:B,2,0)</f>
        <v>#N/A</v>
      </c>
      <c r="Z790" t="e">
        <f t="shared" si="13"/>
        <v>#N/A</v>
      </c>
      <c r="AA790" t="e">
        <f>VLOOKUP($Z790,'oddspedia-matches'!$A:$AD,AA$2,0)</f>
        <v>#N/A</v>
      </c>
      <c r="AB790" t="e">
        <f>VLOOKUP($Z790,'oddspedia-matches'!$A:$AD,AB$2,0)</f>
        <v>#N/A</v>
      </c>
      <c r="AC790" t="e">
        <f>VLOOKUP($Z790,'oddspedia-matches'!$A:$AD,AC$2,0)</f>
        <v>#N/A</v>
      </c>
      <c r="AD790" t="e">
        <f>VLOOKUP($Z790,'oddspedia-matches'!$A:$AD,AD$2,0)</f>
        <v>#N/A</v>
      </c>
      <c r="AE790" t="e">
        <f>VLOOKUP($Z790,'oddspedia-matches'!$A:$AD,AE$2,0)</f>
        <v>#N/A</v>
      </c>
      <c r="AF790" t="e">
        <f>VLOOKUP($Z790,'oddspedia-matches'!$A:$AD,AF$2,0)</f>
        <v>#N/A</v>
      </c>
      <c r="AG790" t="e">
        <f>VLOOKUP($Z790,'oddspedia-matches'!$A:$AD,AG$2,0)</f>
        <v>#N/A</v>
      </c>
      <c r="AH790" t="e">
        <f>VLOOKUP($Z790,'oddspedia-matches'!$A:$AD,AH$2,0)</f>
        <v>#N/A</v>
      </c>
      <c r="AI790" t="e">
        <f>VLOOKUP($Z790,'oddspedia-matches'!$A:$AD,AI$2,0)</f>
        <v>#N/A</v>
      </c>
      <c r="AJ790" t="e">
        <f>VLOOKUP($Z790,'oddspedia-matches'!$A:$AD,AJ$2,0)</f>
        <v>#N/A</v>
      </c>
      <c r="AK790" t="e">
        <f>VLOOKUP($Z790,'oddspedia-matches'!$A:$AD,AK$2,0)</f>
        <v>#N/A</v>
      </c>
      <c r="AL790" t="e">
        <f>VLOOKUP($Z790,'oddspedia-matches'!$A:$AD,AL$2,0)</f>
        <v>#N/A</v>
      </c>
      <c r="AM790" t="e">
        <f>VLOOKUP($Z790,'oddspedia-matches'!$A:$AD,AM$2,0)</f>
        <v>#N/A</v>
      </c>
      <c r="AN790" t="e">
        <f>VLOOKUP($Z790,'oddspedia-matches'!$A:$AD,AN$2,0)</f>
        <v>#N/A</v>
      </c>
      <c r="AO790" t="e">
        <f>VLOOKUP($Z790,'oddspedia-matches'!$A:$AD,AO$2,0)</f>
        <v>#N/A</v>
      </c>
      <c r="AP790" t="e">
        <f>VLOOKUP($Z790,'oddspedia-matches'!$A:$AD,AP$2,0)</f>
        <v>#N/A</v>
      </c>
      <c r="AQ790" t="e">
        <f>VLOOKUP($Z790,'oddspedia-matches'!$A:$AD,AQ$2,0)</f>
        <v>#N/A</v>
      </c>
    </row>
    <row r="791" spans="2:43" x14ac:dyDescent="0.25">
      <c r="B791" t="s">
        <v>474</v>
      </c>
      <c r="C791" t="s">
        <v>4817</v>
      </c>
      <c r="D791" s="25">
        <v>0.54166666666666663</v>
      </c>
      <c r="E791" t="s">
        <v>989</v>
      </c>
      <c r="F791" t="s">
        <v>602</v>
      </c>
      <c r="H791">
        <v>36.799999999999997</v>
      </c>
      <c r="I791">
        <v>28.1</v>
      </c>
      <c r="J791">
        <v>35.1</v>
      </c>
      <c r="K791">
        <v>64.900000000000006</v>
      </c>
      <c r="L791">
        <v>63.2</v>
      </c>
      <c r="M791">
        <v>71.900000000000006</v>
      </c>
      <c r="N791">
        <v>27.8</v>
      </c>
      <c r="O791">
        <v>42.2</v>
      </c>
      <c r="P791">
        <v>29.9</v>
      </c>
      <c r="Q791">
        <v>71.8</v>
      </c>
      <c r="R791">
        <v>78.599999999999994</v>
      </c>
      <c r="S791">
        <v>53.9</v>
      </c>
      <c r="T791">
        <v>46.1</v>
      </c>
      <c r="U791">
        <v>51.7</v>
      </c>
      <c r="V791">
        <v>58.7</v>
      </c>
      <c r="W791">
        <v>41.3</v>
      </c>
      <c r="X791" t="str">
        <f>VLOOKUP(E791,'Transform table'!A:B,2,0)</f>
        <v>IF Gnistan</v>
      </c>
      <c r="Y791" t="str">
        <f>VLOOKUP(F791,'Transform table'!A:B,2,0)</f>
        <v>Kuopio PS</v>
      </c>
      <c r="Z791" t="str">
        <f t="shared" si="13"/>
        <v>01/08/2026IF GnistanKuopio PS</v>
      </c>
      <c r="AA791" t="e">
        <f>VLOOKUP($Z791,'oddspedia-matches'!$A:$AD,AA$2,0)</f>
        <v>#N/A</v>
      </c>
      <c r="AB791" t="e">
        <f>VLOOKUP($Z791,'oddspedia-matches'!$A:$AD,AB$2,0)</f>
        <v>#N/A</v>
      </c>
      <c r="AC791" t="e">
        <f>VLOOKUP($Z791,'oddspedia-matches'!$A:$AD,AC$2,0)</f>
        <v>#N/A</v>
      </c>
      <c r="AD791" t="e">
        <f>VLOOKUP($Z791,'oddspedia-matches'!$A:$AD,AD$2,0)</f>
        <v>#N/A</v>
      </c>
      <c r="AE791" t="e">
        <f>VLOOKUP($Z791,'oddspedia-matches'!$A:$AD,AE$2,0)</f>
        <v>#N/A</v>
      </c>
      <c r="AF791" t="e">
        <f>VLOOKUP($Z791,'oddspedia-matches'!$A:$AD,AF$2,0)</f>
        <v>#N/A</v>
      </c>
      <c r="AG791" t="e">
        <f>VLOOKUP($Z791,'oddspedia-matches'!$A:$AD,AG$2,0)</f>
        <v>#N/A</v>
      </c>
      <c r="AH791" t="e">
        <f>VLOOKUP($Z791,'oddspedia-matches'!$A:$AD,AH$2,0)</f>
        <v>#N/A</v>
      </c>
      <c r="AI791" t="e">
        <f>VLOOKUP($Z791,'oddspedia-matches'!$A:$AD,AI$2,0)</f>
        <v>#N/A</v>
      </c>
      <c r="AJ791" t="e">
        <f>VLOOKUP($Z791,'oddspedia-matches'!$A:$AD,AJ$2,0)</f>
        <v>#N/A</v>
      </c>
      <c r="AK791" t="e">
        <f>VLOOKUP($Z791,'oddspedia-matches'!$A:$AD,AK$2,0)</f>
        <v>#N/A</v>
      </c>
      <c r="AL791" t="e">
        <f>VLOOKUP($Z791,'oddspedia-matches'!$A:$AD,AL$2,0)</f>
        <v>#N/A</v>
      </c>
      <c r="AM791" t="e">
        <f>VLOOKUP($Z791,'oddspedia-matches'!$A:$AD,AM$2,0)</f>
        <v>#N/A</v>
      </c>
      <c r="AN791" t="e">
        <f>VLOOKUP($Z791,'oddspedia-matches'!$A:$AD,AN$2,0)</f>
        <v>#N/A</v>
      </c>
      <c r="AO791" t="e">
        <f>VLOOKUP($Z791,'oddspedia-matches'!$A:$AD,AO$2,0)</f>
        <v>#N/A</v>
      </c>
      <c r="AP791" t="e">
        <f>VLOOKUP($Z791,'oddspedia-matches'!$A:$AD,AP$2,0)</f>
        <v>#N/A</v>
      </c>
      <c r="AQ791" t="e">
        <f>VLOOKUP($Z791,'oddspedia-matches'!$A:$AD,AQ$2,0)</f>
        <v>#N/A</v>
      </c>
    </row>
    <row r="792" spans="2:43" x14ac:dyDescent="0.25">
      <c r="B792" t="s">
        <v>569</v>
      </c>
      <c r="C792" t="s">
        <v>4817</v>
      </c>
      <c r="D792" s="25">
        <v>0.54166666666666663</v>
      </c>
      <c r="E792" t="s">
        <v>1236</v>
      </c>
      <c r="F792" t="s">
        <v>1245</v>
      </c>
      <c r="H792">
        <v>18.2</v>
      </c>
      <c r="I792">
        <v>24.7</v>
      </c>
      <c r="J792">
        <v>57.1</v>
      </c>
      <c r="K792">
        <v>42.9</v>
      </c>
      <c r="L792">
        <v>81.8</v>
      </c>
      <c r="M792">
        <v>75.3</v>
      </c>
      <c r="N792">
        <v>14.5</v>
      </c>
      <c r="O792">
        <v>34.799999999999997</v>
      </c>
      <c r="P792">
        <v>50.7</v>
      </c>
      <c r="Q792">
        <v>79.2</v>
      </c>
      <c r="R792">
        <v>89.1</v>
      </c>
      <c r="S792">
        <v>71.400000000000006</v>
      </c>
      <c r="T792">
        <v>28.6</v>
      </c>
      <c r="U792">
        <v>35.200000000000003</v>
      </c>
      <c r="V792">
        <v>67.7</v>
      </c>
      <c r="W792">
        <v>32.299999999999997</v>
      </c>
      <c r="X792" t="str">
        <f>VLOOKUP(E792,'Transform table'!A:B,2,0)</f>
        <v>Riga FC II</v>
      </c>
      <c r="Y792" t="str">
        <f>VLOOKUP(F792,'Transform table'!A:B,2,0)</f>
        <v>FS Metta/LU Riga</v>
      </c>
      <c r="Z792" t="str">
        <f t="shared" si="13"/>
        <v>01/08/2026Riga FC IIFS Metta/LU Riga</v>
      </c>
      <c r="AA792" t="e">
        <f>VLOOKUP($Z792,'oddspedia-matches'!$A:$AD,AA$2,0)</f>
        <v>#N/A</v>
      </c>
      <c r="AB792" t="e">
        <f>VLOOKUP($Z792,'oddspedia-matches'!$A:$AD,AB$2,0)</f>
        <v>#N/A</v>
      </c>
      <c r="AC792" t="e">
        <f>VLOOKUP($Z792,'oddspedia-matches'!$A:$AD,AC$2,0)</f>
        <v>#N/A</v>
      </c>
      <c r="AD792" t="e">
        <f>VLOOKUP($Z792,'oddspedia-matches'!$A:$AD,AD$2,0)</f>
        <v>#N/A</v>
      </c>
      <c r="AE792" t="e">
        <f>VLOOKUP($Z792,'oddspedia-matches'!$A:$AD,AE$2,0)</f>
        <v>#N/A</v>
      </c>
      <c r="AF792" t="e">
        <f>VLOOKUP($Z792,'oddspedia-matches'!$A:$AD,AF$2,0)</f>
        <v>#N/A</v>
      </c>
      <c r="AG792" t="e">
        <f>VLOOKUP($Z792,'oddspedia-matches'!$A:$AD,AG$2,0)</f>
        <v>#N/A</v>
      </c>
      <c r="AH792" t="e">
        <f>VLOOKUP($Z792,'oddspedia-matches'!$A:$AD,AH$2,0)</f>
        <v>#N/A</v>
      </c>
      <c r="AI792" t="e">
        <f>VLOOKUP($Z792,'oddspedia-matches'!$A:$AD,AI$2,0)</f>
        <v>#N/A</v>
      </c>
      <c r="AJ792" t="e">
        <f>VLOOKUP($Z792,'oddspedia-matches'!$A:$AD,AJ$2,0)</f>
        <v>#N/A</v>
      </c>
      <c r="AK792" t="e">
        <f>VLOOKUP($Z792,'oddspedia-matches'!$A:$AD,AK$2,0)</f>
        <v>#N/A</v>
      </c>
      <c r="AL792" t="e">
        <f>VLOOKUP($Z792,'oddspedia-matches'!$A:$AD,AL$2,0)</f>
        <v>#N/A</v>
      </c>
      <c r="AM792" t="e">
        <f>VLOOKUP($Z792,'oddspedia-matches'!$A:$AD,AM$2,0)</f>
        <v>#N/A</v>
      </c>
      <c r="AN792" t="e">
        <f>VLOOKUP($Z792,'oddspedia-matches'!$A:$AD,AN$2,0)</f>
        <v>#N/A</v>
      </c>
      <c r="AO792" t="e">
        <f>VLOOKUP($Z792,'oddspedia-matches'!$A:$AD,AO$2,0)</f>
        <v>#N/A</v>
      </c>
      <c r="AP792" t="e">
        <f>VLOOKUP($Z792,'oddspedia-matches'!$A:$AD,AP$2,0)</f>
        <v>#N/A</v>
      </c>
      <c r="AQ792" t="e">
        <f>VLOOKUP($Z792,'oddspedia-matches'!$A:$AD,AQ$2,0)</f>
        <v>#N/A</v>
      </c>
    </row>
    <row r="793" spans="2:43" x14ac:dyDescent="0.25">
      <c r="B793" t="s">
        <v>569</v>
      </c>
      <c r="C793" t="s">
        <v>4817</v>
      </c>
      <c r="D793" s="25">
        <v>0.54166666666666663</v>
      </c>
      <c r="E793" t="s">
        <v>4848</v>
      </c>
      <c r="F793" t="s">
        <v>619</v>
      </c>
      <c r="H793">
        <v>59</v>
      </c>
      <c r="I793">
        <v>23.7</v>
      </c>
      <c r="J793">
        <v>17.3</v>
      </c>
      <c r="K793">
        <v>82.7</v>
      </c>
      <c r="L793">
        <v>41</v>
      </c>
      <c r="M793">
        <v>76.3</v>
      </c>
      <c r="N793">
        <v>31.6</v>
      </c>
      <c r="O793">
        <v>41.7</v>
      </c>
      <c r="P793">
        <v>26.7</v>
      </c>
      <c r="Q793">
        <v>72.400000000000006</v>
      </c>
      <c r="R793">
        <v>84.6</v>
      </c>
      <c r="S793">
        <v>63.4</v>
      </c>
      <c r="T793">
        <v>36.6</v>
      </c>
      <c r="U793">
        <v>44</v>
      </c>
      <c r="V793">
        <v>60.5</v>
      </c>
      <c r="W793">
        <v>39.5</v>
      </c>
      <c r="X793" t="e">
        <f>VLOOKUP(E793,'Transform table'!A:B,2,0)</f>
        <v>#N/A</v>
      </c>
      <c r="Y793" t="str">
        <f>VLOOKUP(F793,'Transform table'!A:B,2,0)</f>
        <v>Rezeknes BJSS</v>
      </c>
      <c r="Z793" t="e">
        <f t="shared" si="13"/>
        <v>#N/A</v>
      </c>
      <c r="AA793" t="e">
        <f>VLOOKUP($Z793,'oddspedia-matches'!$A:$AD,AA$2,0)</f>
        <v>#N/A</v>
      </c>
      <c r="AB793" t="e">
        <f>VLOOKUP($Z793,'oddspedia-matches'!$A:$AD,AB$2,0)</f>
        <v>#N/A</v>
      </c>
      <c r="AC793" t="e">
        <f>VLOOKUP($Z793,'oddspedia-matches'!$A:$AD,AC$2,0)</f>
        <v>#N/A</v>
      </c>
      <c r="AD793" t="e">
        <f>VLOOKUP($Z793,'oddspedia-matches'!$A:$AD,AD$2,0)</f>
        <v>#N/A</v>
      </c>
      <c r="AE793" t="e">
        <f>VLOOKUP($Z793,'oddspedia-matches'!$A:$AD,AE$2,0)</f>
        <v>#N/A</v>
      </c>
      <c r="AF793" t="e">
        <f>VLOOKUP($Z793,'oddspedia-matches'!$A:$AD,AF$2,0)</f>
        <v>#N/A</v>
      </c>
      <c r="AG793" t="e">
        <f>VLOOKUP($Z793,'oddspedia-matches'!$A:$AD,AG$2,0)</f>
        <v>#N/A</v>
      </c>
      <c r="AH793" t="e">
        <f>VLOOKUP($Z793,'oddspedia-matches'!$A:$AD,AH$2,0)</f>
        <v>#N/A</v>
      </c>
      <c r="AI793" t="e">
        <f>VLOOKUP($Z793,'oddspedia-matches'!$A:$AD,AI$2,0)</f>
        <v>#N/A</v>
      </c>
      <c r="AJ793" t="e">
        <f>VLOOKUP($Z793,'oddspedia-matches'!$A:$AD,AJ$2,0)</f>
        <v>#N/A</v>
      </c>
      <c r="AK793" t="e">
        <f>VLOOKUP($Z793,'oddspedia-matches'!$A:$AD,AK$2,0)</f>
        <v>#N/A</v>
      </c>
      <c r="AL793" t="e">
        <f>VLOOKUP($Z793,'oddspedia-matches'!$A:$AD,AL$2,0)</f>
        <v>#N/A</v>
      </c>
      <c r="AM793" t="e">
        <f>VLOOKUP($Z793,'oddspedia-matches'!$A:$AD,AM$2,0)</f>
        <v>#N/A</v>
      </c>
      <c r="AN793" t="e">
        <f>VLOOKUP($Z793,'oddspedia-matches'!$A:$AD,AN$2,0)</f>
        <v>#N/A</v>
      </c>
      <c r="AO793" t="e">
        <f>VLOOKUP($Z793,'oddspedia-matches'!$A:$AD,AO$2,0)</f>
        <v>#N/A</v>
      </c>
      <c r="AP793" t="e">
        <f>VLOOKUP($Z793,'oddspedia-matches'!$A:$AD,AP$2,0)</f>
        <v>#N/A</v>
      </c>
      <c r="AQ793" t="e">
        <f>VLOOKUP($Z793,'oddspedia-matches'!$A:$AD,AQ$2,0)</f>
        <v>#N/A</v>
      </c>
    </row>
    <row r="794" spans="2:43" x14ac:dyDescent="0.25">
      <c r="B794" t="s">
        <v>450</v>
      </c>
      <c r="C794" t="s">
        <v>4817</v>
      </c>
      <c r="D794" s="25">
        <v>0.54166666666666663</v>
      </c>
      <c r="E794" t="s">
        <v>622</v>
      </c>
      <c r="F794" t="s">
        <v>225</v>
      </c>
      <c r="H794">
        <v>33.200000000000003</v>
      </c>
      <c r="I794">
        <v>28.1</v>
      </c>
      <c r="J794">
        <v>38.700000000000003</v>
      </c>
      <c r="K794">
        <v>61.3</v>
      </c>
      <c r="L794">
        <v>66.8</v>
      </c>
      <c r="M794">
        <v>71.900000000000006</v>
      </c>
      <c r="N794">
        <v>23.9</v>
      </c>
      <c r="O794">
        <v>42.8</v>
      </c>
      <c r="P794">
        <v>33.299999999999997</v>
      </c>
      <c r="Q794">
        <v>70.7</v>
      </c>
      <c r="R794">
        <v>78.900000000000006</v>
      </c>
      <c r="S794">
        <v>54.2</v>
      </c>
      <c r="T794">
        <v>45.8</v>
      </c>
      <c r="U794">
        <v>51.4</v>
      </c>
      <c r="V794">
        <v>58.9</v>
      </c>
      <c r="W794">
        <v>41.1</v>
      </c>
      <c r="X794" t="str">
        <f>VLOOKUP(E794,'Transform table'!A:B,2,0)</f>
        <v>Ekranas</v>
      </c>
      <c r="Y794" t="str">
        <f>VLOOKUP(F794,'Transform table'!A:B,2,0)</f>
        <v>VMFD Zalgiris Vilnius II</v>
      </c>
      <c r="Z794" t="str">
        <f t="shared" si="13"/>
        <v>01/08/2026EkranasVMFD Zalgiris Vilnius II</v>
      </c>
      <c r="AA794" t="e">
        <f>VLOOKUP($Z794,'oddspedia-matches'!$A:$AD,AA$2,0)</f>
        <v>#N/A</v>
      </c>
      <c r="AB794" t="e">
        <f>VLOOKUP($Z794,'oddspedia-matches'!$A:$AD,AB$2,0)</f>
        <v>#N/A</v>
      </c>
      <c r="AC794" t="e">
        <f>VLOOKUP($Z794,'oddspedia-matches'!$A:$AD,AC$2,0)</f>
        <v>#N/A</v>
      </c>
      <c r="AD794" t="e">
        <f>VLOOKUP($Z794,'oddspedia-matches'!$A:$AD,AD$2,0)</f>
        <v>#N/A</v>
      </c>
      <c r="AE794" t="e">
        <f>VLOOKUP($Z794,'oddspedia-matches'!$A:$AD,AE$2,0)</f>
        <v>#N/A</v>
      </c>
      <c r="AF794" t="e">
        <f>VLOOKUP($Z794,'oddspedia-matches'!$A:$AD,AF$2,0)</f>
        <v>#N/A</v>
      </c>
      <c r="AG794" t="e">
        <f>VLOOKUP($Z794,'oddspedia-matches'!$A:$AD,AG$2,0)</f>
        <v>#N/A</v>
      </c>
      <c r="AH794" t="e">
        <f>VLOOKUP($Z794,'oddspedia-matches'!$A:$AD,AH$2,0)</f>
        <v>#N/A</v>
      </c>
      <c r="AI794" t="e">
        <f>VLOOKUP($Z794,'oddspedia-matches'!$A:$AD,AI$2,0)</f>
        <v>#N/A</v>
      </c>
      <c r="AJ794" t="e">
        <f>VLOOKUP($Z794,'oddspedia-matches'!$A:$AD,AJ$2,0)</f>
        <v>#N/A</v>
      </c>
      <c r="AK794" t="e">
        <f>VLOOKUP($Z794,'oddspedia-matches'!$A:$AD,AK$2,0)</f>
        <v>#N/A</v>
      </c>
      <c r="AL794" t="e">
        <f>VLOOKUP($Z794,'oddspedia-matches'!$A:$AD,AL$2,0)</f>
        <v>#N/A</v>
      </c>
      <c r="AM794" t="e">
        <f>VLOOKUP($Z794,'oddspedia-matches'!$A:$AD,AM$2,0)</f>
        <v>#N/A</v>
      </c>
      <c r="AN794" t="e">
        <f>VLOOKUP($Z794,'oddspedia-matches'!$A:$AD,AN$2,0)</f>
        <v>#N/A</v>
      </c>
      <c r="AO794" t="e">
        <f>VLOOKUP($Z794,'oddspedia-matches'!$A:$AD,AO$2,0)</f>
        <v>#N/A</v>
      </c>
      <c r="AP794" t="e">
        <f>VLOOKUP($Z794,'oddspedia-matches'!$A:$AD,AP$2,0)</f>
        <v>#N/A</v>
      </c>
      <c r="AQ794" t="e">
        <f>VLOOKUP($Z794,'oddspedia-matches'!$A:$AD,AQ$2,0)</f>
        <v>#N/A</v>
      </c>
    </row>
    <row r="795" spans="2:43" x14ac:dyDescent="0.25">
      <c r="B795" t="s">
        <v>465</v>
      </c>
      <c r="C795" t="s">
        <v>4817</v>
      </c>
      <c r="D795" s="25">
        <v>0.54166666666666663</v>
      </c>
      <c r="E795" t="s">
        <v>614</v>
      </c>
      <c r="F795" t="s">
        <v>34</v>
      </c>
      <c r="H795">
        <v>21.5</v>
      </c>
      <c r="I795">
        <v>25.9</v>
      </c>
      <c r="J795">
        <v>52.6</v>
      </c>
      <c r="K795">
        <v>47.4</v>
      </c>
      <c r="L795">
        <v>78.5</v>
      </c>
      <c r="M795">
        <v>74.099999999999994</v>
      </c>
      <c r="N795">
        <v>26</v>
      </c>
      <c r="O795">
        <v>36.700000000000003</v>
      </c>
      <c r="P795">
        <v>37.4</v>
      </c>
      <c r="Q795">
        <v>80.3</v>
      </c>
      <c r="R795">
        <v>84.2</v>
      </c>
      <c r="S795">
        <v>62.5</v>
      </c>
      <c r="T795">
        <v>37.5</v>
      </c>
      <c r="U795">
        <v>44.1</v>
      </c>
      <c r="V795">
        <v>62.3</v>
      </c>
      <c r="W795">
        <v>37.700000000000003</v>
      </c>
      <c r="X795" t="str">
        <f>VLOOKUP(E795,'Transform table'!A:B,2,0)</f>
        <v>IK Start</v>
      </c>
      <c r="Y795" t="str">
        <f>VLOOKUP(F795,'Transform table'!A:B,2,0)</f>
        <v>Viking</v>
      </c>
      <c r="Z795" t="str">
        <f t="shared" si="13"/>
        <v>01/08/2026IK StartViking</v>
      </c>
      <c r="AA795" t="e">
        <f>VLOOKUP($Z795,'oddspedia-matches'!$A:$AD,AA$2,0)</f>
        <v>#N/A</v>
      </c>
      <c r="AB795" t="e">
        <f>VLOOKUP($Z795,'oddspedia-matches'!$A:$AD,AB$2,0)</f>
        <v>#N/A</v>
      </c>
      <c r="AC795" t="e">
        <f>VLOOKUP($Z795,'oddspedia-matches'!$A:$AD,AC$2,0)</f>
        <v>#N/A</v>
      </c>
      <c r="AD795" t="e">
        <f>VLOOKUP($Z795,'oddspedia-matches'!$A:$AD,AD$2,0)</f>
        <v>#N/A</v>
      </c>
      <c r="AE795" t="e">
        <f>VLOOKUP($Z795,'oddspedia-matches'!$A:$AD,AE$2,0)</f>
        <v>#N/A</v>
      </c>
      <c r="AF795" t="e">
        <f>VLOOKUP($Z795,'oddspedia-matches'!$A:$AD,AF$2,0)</f>
        <v>#N/A</v>
      </c>
      <c r="AG795" t="e">
        <f>VLOOKUP($Z795,'oddspedia-matches'!$A:$AD,AG$2,0)</f>
        <v>#N/A</v>
      </c>
      <c r="AH795" t="e">
        <f>VLOOKUP($Z795,'oddspedia-matches'!$A:$AD,AH$2,0)</f>
        <v>#N/A</v>
      </c>
      <c r="AI795" t="e">
        <f>VLOOKUP($Z795,'oddspedia-matches'!$A:$AD,AI$2,0)</f>
        <v>#N/A</v>
      </c>
      <c r="AJ795" t="e">
        <f>VLOOKUP($Z795,'oddspedia-matches'!$A:$AD,AJ$2,0)</f>
        <v>#N/A</v>
      </c>
      <c r="AK795" t="e">
        <f>VLOOKUP($Z795,'oddspedia-matches'!$A:$AD,AK$2,0)</f>
        <v>#N/A</v>
      </c>
      <c r="AL795" t="e">
        <f>VLOOKUP($Z795,'oddspedia-matches'!$A:$AD,AL$2,0)</f>
        <v>#N/A</v>
      </c>
      <c r="AM795" t="e">
        <f>VLOOKUP($Z795,'oddspedia-matches'!$A:$AD,AM$2,0)</f>
        <v>#N/A</v>
      </c>
      <c r="AN795" t="e">
        <f>VLOOKUP($Z795,'oddspedia-matches'!$A:$AD,AN$2,0)</f>
        <v>#N/A</v>
      </c>
      <c r="AO795" t="e">
        <f>VLOOKUP($Z795,'oddspedia-matches'!$A:$AD,AO$2,0)</f>
        <v>#N/A</v>
      </c>
      <c r="AP795" t="e">
        <f>VLOOKUP($Z795,'oddspedia-matches'!$A:$AD,AP$2,0)</f>
        <v>#N/A</v>
      </c>
      <c r="AQ795" t="e">
        <f>VLOOKUP($Z795,'oddspedia-matches'!$A:$AD,AQ$2,0)</f>
        <v>#N/A</v>
      </c>
    </row>
    <row r="796" spans="2:43" x14ac:dyDescent="0.25">
      <c r="B796" t="s">
        <v>1007</v>
      </c>
      <c r="C796" t="s">
        <v>4817</v>
      </c>
      <c r="D796" s="25">
        <v>0.54166666666666663</v>
      </c>
      <c r="E796" t="s">
        <v>1205</v>
      </c>
      <c r="F796" t="s">
        <v>4849</v>
      </c>
      <c r="H796">
        <v>38.5</v>
      </c>
      <c r="I796">
        <v>34.1</v>
      </c>
      <c r="J796">
        <v>27.4</v>
      </c>
      <c r="K796">
        <v>72.599999999999994</v>
      </c>
      <c r="L796">
        <v>61.5</v>
      </c>
      <c r="M796">
        <v>65.900000000000006</v>
      </c>
      <c r="N796" t="s">
        <v>20</v>
      </c>
      <c r="O796" t="s">
        <v>20</v>
      </c>
      <c r="P796" t="s">
        <v>20</v>
      </c>
      <c r="Q796" t="s">
        <v>20</v>
      </c>
      <c r="R796">
        <v>58</v>
      </c>
      <c r="S796">
        <v>29.7</v>
      </c>
      <c r="T796">
        <v>70.3</v>
      </c>
      <c r="U796">
        <v>74.8</v>
      </c>
      <c r="V796">
        <v>38.6</v>
      </c>
      <c r="W796">
        <v>61.4</v>
      </c>
      <c r="X796" t="str">
        <f>VLOOKUP(E796,'Transform table'!A:B,2,0)</f>
        <v>La Luz</v>
      </c>
      <c r="Y796" t="e">
        <f>VLOOKUP(F796,'Transform table'!A:B,2,0)</f>
        <v>#N/A</v>
      </c>
      <c r="Z796" t="e">
        <f t="shared" si="13"/>
        <v>#N/A</v>
      </c>
      <c r="AA796" t="e">
        <f>VLOOKUP($Z796,'oddspedia-matches'!$A:$AD,AA$2,0)</f>
        <v>#N/A</v>
      </c>
      <c r="AB796" t="e">
        <f>VLOOKUP($Z796,'oddspedia-matches'!$A:$AD,AB$2,0)</f>
        <v>#N/A</v>
      </c>
      <c r="AC796" t="e">
        <f>VLOOKUP($Z796,'oddspedia-matches'!$A:$AD,AC$2,0)</f>
        <v>#N/A</v>
      </c>
      <c r="AD796" t="e">
        <f>VLOOKUP($Z796,'oddspedia-matches'!$A:$AD,AD$2,0)</f>
        <v>#N/A</v>
      </c>
      <c r="AE796" t="e">
        <f>VLOOKUP($Z796,'oddspedia-matches'!$A:$AD,AE$2,0)</f>
        <v>#N/A</v>
      </c>
      <c r="AF796" t="e">
        <f>VLOOKUP($Z796,'oddspedia-matches'!$A:$AD,AF$2,0)</f>
        <v>#N/A</v>
      </c>
      <c r="AG796" t="e">
        <f>VLOOKUP($Z796,'oddspedia-matches'!$A:$AD,AG$2,0)</f>
        <v>#N/A</v>
      </c>
      <c r="AH796" t="e">
        <f>VLOOKUP($Z796,'oddspedia-matches'!$A:$AD,AH$2,0)</f>
        <v>#N/A</v>
      </c>
      <c r="AI796" t="e">
        <f>VLOOKUP($Z796,'oddspedia-matches'!$A:$AD,AI$2,0)</f>
        <v>#N/A</v>
      </c>
      <c r="AJ796" t="e">
        <f>VLOOKUP($Z796,'oddspedia-matches'!$A:$AD,AJ$2,0)</f>
        <v>#N/A</v>
      </c>
      <c r="AK796" t="e">
        <f>VLOOKUP($Z796,'oddspedia-matches'!$A:$AD,AK$2,0)</f>
        <v>#N/A</v>
      </c>
      <c r="AL796" t="e">
        <f>VLOOKUP($Z796,'oddspedia-matches'!$A:$AD,AL$2,0)</f>
        <v>#N/A</v>
      </c>
      <c r="AM796" t="e">
        <f>VLOOKUP($Z796,'oddspedia-matches'!$A:$AD,AM$2,0)</f>
        <v>#N/A</v>
      </c>
      <c r="AN796" t="e">
        <f>VLOOKUP($Z796,'oddspedia-matches'!$A:$AD,AN$2,0)</f>
        <v>#N/A</v>
      </c>
      <c r="AO796" t="e">
        <f>VLOOKUP($Z796,'oddspedia-matches'!$A:$AD,AO$2,0)</f>
        <v>#N/A</v>
      </c>
      <c r="AP796" t="e">
        <f>VLOOKUP($Z796,'oddspedia-matches'!$A:$AD,AP$2,0)</f>
        <v>#N/A</v>
      </c>
      <c r="AQ796" t="e">
        <f>VLOOKUP($Z796,'oddspedia-matches'!$A:$AD,AQ$2,0)</f>
        <v>#N/A</v>
      </c>
    </row>
    <row r="797" spans="2:43" x14ac:dyDescent="0.25">
      <c r="B797" t="s">
        <v>485</v>
      </c>
      <c r="C797" t="s">
        <v>4817</v>
      </c>
      <c r="D797" s="25">
        <v>0.5625</v>
      </c>
      <c r="E797" t="s">
        <v>748</v>
      </c>
      <c r="F797" t="s">
        <v>183</v>
      </c>
      <c r="H797">
        <v>40.4</v>
      </c>
      <c r="I797">
        <v>27.3</v>
      </c>
      <c r="J797">
        <v>32.200000000000003</v>
      </c>
      <c r="K797">
        <v>67.8</v>
      </c>
      <c r="L797">
        <v>59.6</v>
      </c>
      <c r="M797">
        <v>72.7</v>
      </c>
      <c r="N797">
        <v>27.7</v>
      </c>
      <c r="O797">
        <v>41.8</v>
      </c>
      <c r="P797">
        <v>30.5</v>
      </c>
      <c r="Q797">
        <v>72.5</v>
      </c>
      <c r="R797">
        <v>80.599999999999994</v>
      </c>
      <c r="S797">
        <v>56.8</v>
      </c>
      <c r="T797">
        <v>43.2</v>
      </c>
      <c r="U797">
        <v>48.8</v>
      </c>
      <c r="V797">
        <v>60.8</v>
      </c>
      <c r="W797">
        <v>39.200000000000003</v>
      </c>
      <c r="X797" t="str">
        <f>VLOOKUP(E797,'Transform table'!A:B,2,0)</f>
        <v>Cobresal</v>
      </c>
      <c r="Y797" t="str">
        <f>VLOOKUP(F797,'Transform table'!A:B,2,0)</f>
        <v>Union La Calera</v>
      </c>
      <c r="Z797" t="str">
        <f t="shared" si="13"/>
        <v>01/08/2026CobresalUnion La Calera</v>
      </c>
      <c r="AA797" t="e">
        <f>VLOOKUP($Z797,'oddspedia-matches'!$A:$AD,AA$2,0)</f>
        <v>#N/A</v>
      </c>
      <c r="AB797" t="e">
        <f>VLOOKUP($Z797,'oddspedia-matches'!$A:$AD,AB$2,0)</f>
        <v>#N/A</v>
      </c>
      <c r="AC797" t="e">
        <f>VLOOKUP($Z797,'oddspedia-matches'!$A:$AD,AC$2,0)</f>
        <v>#N/A</v>
      </c>
      <c r="AD797" t="e">
        <f>VLOOKUP($Z797,'oddspedia-matches'!$A:$AD,AD$2,0)</f>
        <v>#N/A</v>
      </c>
      <c r="AE797" t="e">
        <f>VLOOKUP($Z797,'oddspedia-matches'!$A:$AD,AE$2,0)</f>
        <v>#N/A</v>
      </c>
      <c r="AF797" t="e">
        <f>VLOOKUP($Z797,'oddspedia-matches'!$A:$AD,AF$2,0)</f>
        <v>#N/A</v>
      </c>
      <c r="AG797" t="e">
        <f>VLOOKUP($Z797,'oddspedia-matches'!$A:$AD,AG$2,0)</f>
        <v>#N/A</v>
      </c>
      <c r="AH797" t="e">
        <f>VLOOKUP($Z797,'oddspedia-matches'!$A:$AD,AH$2,0)</f>
        <v>#N/A</v>
      </c>
      <c r="AI797" t="e">
        <f>VLOOKUP($Z797,'oddspedia-matches'!$A:$AD,AI$2,0)</f>
        <v>#N/A</v>
      </c>
      <c r="AJ797" t="e">
        <f>VLOOKUP($Z797,'oddspedia-matches'!$A:$AD,AJ$2,0)</f>
        <v>#N/A</v>
      </c>
      <c r="AK797" t="e">
        <f>VLOOKUP($Z797,'oddspedia-matches'!$A:$AD,AK$2,0)</f>
        <v>#N/A</v>
      </c>
      <c r="AL797" t="e">
        <f>VLOOKUP($Z797,'oddspedia-matches'!$A:$AD,AL$2,0)</f>
        <v>#N/A</v>
      </c>
      <c r="AM797" t="e">
        <f>VLOOKUP($Z797,'oddspedia-matches'!$A:$AD,AM$2,0)</f>
        <v>#N/A</v>
      </c>
      <c r="AN797" t="e">
        <f>VLOOKUP($Z797,'oddspedia-matches'!$A:$AD,AN$2,0)</f>
        <v>#N/A</v>
      </c>
      <c r="AO797" t="e">
        <f>VLOOKUP($Z797,'oddspedia-matches'!$A:$AD,AO$2,0)</f>
        <v>#N/A</v>
      </c>
      <c r="AP797" t="e">
        <f>VLOOKUP($Z797,'oddspedia-matches'!$A:$AD,AP$2,0)</f>
        <v>#N/A</v>
      </c>
      <c r="AQ797" t="e">
        <f>VLOOKUP($Z797,'oddspedia-matches'!$A:$AD,AQ$2,0)</f>
        <v>#N/A</v>
      </c>
    </row>
    <row r="798" spans="2:43" x14ac:dyDescent="0.25">
      <c r="B798" t="s">
        <v>4236</v>
      </c>
      <c r="C798" t="s">
        <v>4817</v>
      </c>
      <c r="D798" s="25">
        <v>0.58333333333333337</v>
      </c>
      <c r="E798" t="s">
        <v>4464</v>
      </c>
      <c r="F798" t="s">
        <v>3030</v>
      </c>
      <c r="H798">
        <v>42.4</v>
      </c>
      <c r="I798">
        <v>28.5</v>
      </c>
      <c r="J798">
        <v>29.1</v>
      </c>
      <c r="K798">
        <v>70.900000000000006</v>
      </c>
      <c r="L798">
        <v>57.6</v>
      </c>
      <c r="M798">
        <v>71.5</v>
      </c>
      <c r="N798">
        <v>43.2</v>
      </c>
      <c r="O798">
        <v>42.1</v>
      </c>
      <c r="P798">
        <v>14.6</v>
      </c>
      <c r="Q798">
        <v>68.400000000000006</v>
      </c>
      <c r="R798">
        <v>75.3</v>
      </c>
      <c r="S798">
        <v>49.2</v>
      </c>
      <c r="T798">
        <v>50.8</v>
      </c>
      <c r="U798">
        <v>56.5</v>
      </c>
      <c r="V798">
        <v>54.6</v>
      </c>
      <c r="W798">
        <v>45.4</v>
      </c>
      <c r="X798" t="e">
        <f>VLOOKUP(E798,'Transform table'!A:B,2,0)</f>
        <v>#N/A</v>
      </c>
      <c r="Y798" t="e">
        <f>VLOOKUP(F798,'Transform table'!A:B,2,0)</f>
        <v>#N/A</v>
      </c>
      <c r="Z798" t="e">
        <f t="shared" si="13"/>
        <v>#N/A</v>
      </c>
      <c r="AA798" t="e">
        <f>VLOOKUP($Z798,'oddspedia-matches'!$A:$AD,AA$2,0)</f>
        <v>#N/A</v>
      </c>
      <c r="AB798" t="e">
        <f>VLOOKUP($Z798,'oddspedia-matches'!$A:$AD,AB$2,0)</f>
        <v>#N/A</v>
      </c>
      <c r="AC798" t="e">
        <f>VLOOKUP($Z798,'oddspedia-matches'!$A:$AD,AC$2,0)</f>
        <v>#N/A</v>
      </c>
      <c r="AD798" t="e">
        <f>VLOOKUP($Z798,'oddspedia-matches'!$A:$AD,AD$2,0)</f>
        <v>#N/A</v>
      </c>
      <c r="AE798" t="e">
        <f>VLOOKUP($Z798,'oddspedia-matches'!$A:$AD,AE$2,0)</f>
        <v>#N/A</v>
      </c>
      <c r="AF798" t="e">
        <f>VLOOKUP($Z798,'oddspedia-matches'!$A:$AD,AF$2,0)</f>
        <v>#N/A</v>
      </c>
      <c r="AG798" t="e">
        <f>VLOOKUP($Z798,'oddspedia-matches'!$A:$AD,AG$2,0)</f>
        <v>#N/A</v>
      </c>
      <c r="AH798" t="e">
        <f>VLOOKUP($Z798,'oddspedia-matches'!$A:$AD,AH$2,0)</f>
        <v>#N/A</v>
      </c>
      <c r="AI798" t="e">
        <f>VLOOKUP($Z798,'oddspedia-matches'!$A:$AD,AI$2,0)</f>
        <v>#N/A</v>
      </c>
      <c r="AJ798" t="e">
        <f>VLOOKUP($Z798,'oddspedia-matches'!$A:$AD,AJ$2,0)</f>
        <v>#N/A</v>
      </c>
      <c r="AK798" t="e">
        <f>VLOOKUP($Z798,'oddspedia-matches'!$A:$AD,AK$2,0)</f>
        <v>#N/A</v>
      </c>
      <c r="AL798" t="e">
        <f>VLOOKUP($Z798,'oddspedia-matches'!$A:$AD,AL$2,0)</f>
        <v>#N/A</v>
      </c>
      <c r="AM798" t="e">
        <f>VLOOKUP($Z798,'oddspedia-matches'!$A:$AD,AM$2,0)</f>
        <v>#N/A</v>
      </c>
      <c r="AN798" t="e">
        <f>VLOOKUP($Z798,'oddspedia-matches'!$A:$AD,AN$2,0)</f>
        <v>#N/A</v>
      </c>
      <c r="AO798" t="e">
        <f>VLOOKUP($Z798,'oddspedia-matches'!$A:$AD,AO$2,0)</f>
        <v>#N/A</v>
      </c>
      <c r="AP798" t="e">
        <f>VLOOKUP($Z798,'oddspedia-matches'!$A:$AD,AP$2,0)</f>
        <v>#N/A</v>
      </c>
      <c r="AQ798" t="e">
        <f>VLOOKUP($Z798,'oddspedia-matches'!$A:$AD,AQ$2,0)</f>
        <v>#N/A</v>
      </c>
    </row>
    <row r="799" spans="2:43" x14ac:dyDescent="0.25">
      <c r="B799" t="s">
        <v>1052</v>
      </c>
      <c r="C799" t="s">
        <v>4817</v>
      </c>
      <c r="D799" s="25">
        <v>0.58333333333333337</v>
      </c>
      <c r="E799" t="s">
        <v>1104</v>
      </c>
      <c r="F799" t="s">
        <v>1101</v>
      </c>
      <c r="H799">
        <v>39.5</v>
      </c>
      <c r="I799">
        <v>33.9</v>
      </c>
      <c r="J799">
        <v>26.6</v>
      </c>
      <c r="K799">
        <v>73.400000000000006</v>
      </c>
      <c r="L799">
        <v>60.5</v>
      </c>
      <c r="M799">
        <v>66.099999999999994</v>
      </c>
      <c r="N799">
        <v>18.399999999999999</v>
      </c>
      <c r="O799">
        <v>67.900000000000006</v>
      </c>
      <c r="P799">
        <v>13.7</v>
      </c>
      <c r="Q799">
        <v>35.5</v>
      </c>
      <c r="R799">
        <v>58</v>
      </c>
      <c r="S799">
        <v>29.7</v>
      </c>
      <c r="T799">
        <v>70.3</v>
      </c>
      <c r="U799">
        <v>74.8</v>
      </c>
      <c r="V799">
        <v>38.4</v>
      </c>
      <c r="W799">
        <v>61.6</v>
      </c>
      <c r="X799" t="str">
        <f>VLOOKUP(E799,'Transform table'!A:B,2,0)</f>
        <v>FC Milsami</v>
      </c>
      <c r="Y799" t="str">
        <f>VLOOKUP(F799,'Transform table'!A:B,2,0)</f>
        <v>Real Sireti</v>
      </c>
      <c r="Z799" t="str">
        <f t="shared" si="13"/>
        <v>01/08/2026FC MilsamiReal Sireti</v>
      </c>
      <c r="AA799" t="e">
        <f>VLOOKUP($Z799,'oddspedia-matches'!$A:$AD,AA$2,0)</f>
        <v>#N/A</v>
      </c>
      <c r="AB799" t="e">
        <f>VLOOKUP($Z799,'oddspedia-matches'!$A:$AD,AB$2,0)</f>
        <v>#N/A</v>
      </c>
      <c r="AC799" t="e">
        <f>VLOOKUP($Z799,'oddspedia-matches'!$A:$AD,AC$2,0)</f>
        <v>#N/A</v>
      </c>
      <c r="AD799" t="e">
        <f>VLOOKUP($Z799,'oddspedia-matches'!$A:$AD,AD$2,0)</f>
        <v>#N/A</v>
      </c>
      <c r="AE799" t="e">
        <f>VLOOKUP($Z799,'oddspedia-matches'!$A:$AD,AE$2,0)</f>
        <v>#N/A</v>
      </c>
      <c r="AF799" t="e">
        <f>VLOOKUP($Z799,'oddspedia-matches'!$A:$AD,AF$2,0)</f>
        <v>#N/A</v>
      </c>
      <c r="AG799" t="e">
        <f>VLOOKUP($Z799,'oddspedia-matches'!$A:$AD,AG$2,0)</f>
        <v>#N/A</v>
      </c>
      <c r="AH799" t="e">
        <f>VLOOKUP($Z799,'oddspedia-matches'!$A:$AD,AH$2,0)</f>
        <v>#N/A</v>
      </c>
      <c r="AI799" t="e">
        <f>VLOOKUP($Z799,'oddspedia-matches'!$A:$AD,AI$2,0)</f>
        <v>#N/A</v>
      </c>
      <c r="AJ799" t="e">
        <f>VLOOKUP($Z799,'oddspedia-matches'!$A:$AD,AJ$2,0)</f>
        <v>#N/A</v>
      </c>
      <c r="AK799" t="e">
        <f>VLOOKUP($Z799,'oddspedia-matches'!$A:$AD,AK$2,0)</f>
        <v>#N/A</v>
      </c>
      <c r="AL799" t="e">
        <f>VLOOKUP($Z799,'oddspedia-matches'!$A:$AD,AL$2,0)</f>
        <v>#N/A</v>
      </c>
      <c r="AM799" t="e">
        <f>VLOOKUP($Z799,'oddspedia-matches'!$A:$AD,AM$2,0)</f>
        <v>#N/A</v>
      </c>
      <c r="AN799" t="e">
        <f>VLOOKUP($Z799,'oddspedia-matches'!$A:$AD,AN$2,0)</f>
        <v>#N/A</v>
      </c>
      <c r="AO799" t="e">
        <f>VLOOKUP($Z799,'oddspedia-matches'!$A:$AD,AO$2,0)</f>
        <v>#N/A</v>
      </c>
      <c r="AP799" t="e">
        <f>VLOOKUP($Z799,'oddspedia-matches'!$A:$AD,AP$2,0)</f>
        <v>#N/A</v>
      </c>
      <c r="AQ799" t="e">
        <f>VLOOKUP($Z799,'oddspedia-matches'!$A:$AD,AQ$2,0)</f>
        <v>#N/A</v>
      </c>
    </row>
    <row r="800" spans="2:43" x14ac:dyDescent="0.25">
      <c r="B800" t="s">
        <v>647</v>
      </c>
      <c r="C800" t="s">
        <v>4817</v>
      </c>
      <c r="D800" s="25">
        <v>0.625</v>
      </c>
      <c r="E800" t="s">
        <v>698</v>
      </c>
      <c r="F800" t="s">
        <v>699</v>
      </c>
      <c r="H800">
        <v>29</v>
      </c>
      <c r="I800">
        <v>35.200000000000003</v>
      </c>
      <c r="J800">
        <v>35.799999999999997</v>
      </c>
      <c r="K800">
        <v>64.2</v>
      </c>
      <c r="L800">
        <v>71</v>
      </c>
      <c r="M800">
        <v>64.8</v>
      </c>
      <c r="N800">
        <v>19.899999999999999</v>
      </c>
      <c r="O800">
        <v>56.1</v>
      </c>
      <c r="P800">
        <v>24</v>
      </c>
      <c r="Q800">
        <v>51.1</v>
      </c>
      <c r="R800">
        <v>56.6</v>
      </c>
      <c r="S800">
        <v>28.4</v>
      </c>
      <c r="T800">
        <v>71.599999999999994</v>
      </c>
      <c r="U800">
        <v>75.8</v>
      </c>
      <c r="V800">
        <v>37.700000000000003</v>
      </c>
      <c r="W800">
        <v>62.3</v>
      </c>
      <c r="X800" t="str">
        <f>VLOOKUP(E800,'Transform table'!A:B,2,0)</f>
        <v>Club Atletico Acassuso</v>
      </c>
      <c r="Y800" t="str">
        <f>VLOOKUP(F800,'Transform table'!A:B,2,0)</f>
        <v>Club Atletico Colon</v>
      </c>
      <c r="Z800" t="str">
        <f t="shared" si="13"/>
        <v>01/08/2026Club Atletico AcassusoClub Atletico Colon</v>
      </c>
      <c r="AA800" t="e">
        <f>VLOOKUP($Z800,'oddspedia-matches'!$A:$AD,AA$2,0)</f>
        <v>#N/A</v>
      </c>
      <c r="AB800" t="e">
        <f>VLOOKUP($Z800,'oddspedia-matches'!$A:$AD,AB$2,0)</f>
        <v>#N/A</v>
      </c>
      <c r="AC800" t="e">
        <f>VLOOKUP($Z800,'oddspedia-matches'!$A:$AD,AC$2,0)</f>
        <v>#N/A</v>
      </c>
      <c r="AD800" t="e">
        <f>VLOOKUP($Z800,'oddspedia-matches'!$A:$AD,AD$2,0)</f>
        <v>#N/A</v>
      </c>
      <c r="AE800" t="e">
        <f>VLOOKUP($Z800,'oddspedia-matches'!$A:$AD,AE$2,0)</f>
        <v>#N/A</v>
      </c>
      <c r="AF800" t="e">
        <f>VLOOKUP($Z800,'oddspedia-matches'!$A:$AD,AF$2,0)</f>
        <v>#N/A</v>
      </c>
      <c r="AG800" t="e">
        <f>VLOOKUP($Z800,'oddspedia-matches'!$A:$AD,AG$2,0)</f>
        <v>#N/A</v>
      </c>
      <c r="AH800" t="e">
        <f>VLOOKUP($Z800,'oddspedia-matches'!$A:$AD,AH$2,0)</f>
        <v>#N/A</v>
      </c>
      <c r="AI800" t="e">
        <f>VLOOKUP($Z800,'oddspedia-matches'!$A:$AD,AI$2,0)</f>
        <v>#N/A</v>
      </c>
      <c r="AJ800" t="e">
        <f>VLOOKUP($Z800,'oddspedia-matches'!$A:$AD,AJ$2,0)</f>
        <v>#N/A</v>
      </c>
      <c r="AK800" t="e">
        <f>VLOOKUP($Z800,'oddspedia-matches'!$A:$AD,AK$2,0)</f>
        <v>#N/A</v>
      </c>
      <c r="AL800" t="e">
        <f>VLOOKUP($Z800,'oddspedia-matches'!$A:$AD,AL$2,0)</f>
        <v>#N/A</v>
      </c>
      <c r="AM800" t="e">
        <f>VLOOKUP($Z800,'oddspedia-matches'!$A:$AD,AM$2,0)</f>
        <v>#N/A</v>
      </c>
      <c r="AN800" t="e">
        <f>VLOOKUP($Z800,'oddspedia-matches'!$A:$AD,AN$2,0)</f>
        <v>#N/A</v>
      </c>
      <c r="AO800" t="e">
        <f>VLOOKUP($Z800,'oddspedia-matches'!$A:$AD,AO$2,0)</f>
        <v>#N/A</v>
      </c>
      <c r="AP800" t="e">
        <f>VLOOKUP($Z800,'oddspedia-matches'!$A:$AD,AP$2,0)</f>
        <v>#N/A</v>
      </c>
      <c r="AQ800" t="e">
        <f>VLOOKUP($Z800,'oddspedia-matches'!$A:$AD,AQ$2,0)</f>
        <v>#N/A</v>
      </c>
    </row>
    <row r="801" spans="2:43" x14ac:dyDescent="0.25">
      <c r="B801" t="s">
        <v>647</v>
      </c>
      <c r="C801" t="s">
        <v>4817</v>
      </c>
      <c r="D801" s="25">
        <v>0.625</v>
      </c>
      <c r="E801" t="s">
        <v>339</v>
      </c>
      <c r="F801" t="s">
        <v>1113</v>
      </c>
      <c r="H801">
        <v>41.1</v>
      </c>
      <c r="I801">
        <v>34.1</v>
      </c>
      <c r="J801">
        <v>24.8</v>
      </c>
      <c r="K801">
        <v>75.2</v>
      </c>
      <c r="L801">
        <v>58.9</v>
      </c>
      <c r="M801">
        <v>65.900000000000006</v>
      </c>
      <c r="N801">
        <v>34.6</v>
      </c>
      <c r="O801">
        <v>52.4</v>
      </c>
      <c r="P801">
        <v>13</v>
      </c>
      <c r="Q801">
        <v>54.5</v>
      </c>
      <c r="R801">
        <v>56.6</v>
      </c>
      <c r="S801">
        <v>28.4</v>
      </c>
      <c r="T801">
        <v>71.599999999999994</v>
      </c>
      <c r="U801">
        <v>76.099999999999994</v>
      </c>
      <c r="V801">
        <v>36.9</v>
      </c>
      <c r="W801">
        <v>63.1</v>
      </c>
      <c r="X801" t="e">
        <f>VLOOKUP(E801,'Transform table'!A:B,2,0)</f>
        <v>#N/A</v>
      </c>
      <c r="Y801" t="str">
        <f>VLOOKUP(F801,'Transform table'!A:B,2,0)</f>
        <v>Agropecuario</v>
      </c>
      <c r="Z801" t="e">
        <f t="shared" si="13"/>
        <v>#N/A</v>
      </c>
      <c r="AA801" t="e">
        <f>VLOOKUP($Z801,'oddspedia-matches'!$A:$AD,AA$2,0)</f>
        <v>#N/A</v>
      </c>
      <c r="AB801" t="e">
        <f>VLOOKUP($Z801,'oddspedia-matches'!$A:$AD,AB$2,0)</f>
        <v>#N/A</v>
      </c>
      <c r="AC801" t="e">
        <f>VLOOKUP($Z801,'oddspedia-matches'!$A:$AD,AC$2,0)</f>
        <v>#N/A</v>
      </c>
      <c r="AD801" t="e">
        <f>VLOOKUP($Z801,'oddspedia-matches'!$A:$AD,AD$2,0)</f>
        <v>#N/A</v>
      </c>
      <c r="AE801" t="e">
        <f>VLOOKUP($Z801,'oddspedia-matches'!$A:$AD,AE$2,0)</f>
        <v>#N/A</v>
      </c>
      <c r="AF801" t="e">
        <f>VLOOKUP($Z801,'oddspedia-matches'!$A:$AD,AF$2,0)</f>
        <v>#N/A</v>
      </c>
      <c r="AG801" t="e">
        <f>VLOOKUP($Z801,'oddspedia-matches'!$A:$AD,AG$2,0)</f>
        <v>#N/A</v>
      </c>
      <c r="AH801" t="e">
        <f>VLOOKUP($Z801,'oddspedia-matches'!$A:$AD,AH$2,0)</f>
        <v>#N/A</v>
      </c>
      <c r="AI801" t="e">
        <f>VLOOKUP($Z801,'oddspedia-matches'!$A:$AD,AI$2,0)</f>
        <v>#N/A</v>
      </c>
      <c r="AJ801" t="e">
        <f>VLOOKUP($Z801,'oddspedia-matches'!$A:$AD,AJ$2,0)</f>
        <v>#N/A</v>
      </c>
      <c r="AK801" t="e">
        <f>VLOOKUP($Z801,'oddspedia-matches'!$A:$AD,AK$2,0)</f>
        <v>#N/A</v>
      </c>
      <c r="AL801" t="e">
        <f>VLOOKUP($Z801,'oddspedia-matches'!$A:$AD,AL$2,0)</f>
        <v>#N/A</v>
      </c>
      <c r="AM801" t="e">
        <f>VLOOKUP($Z801,'oddspedia-matches'!$A:$AD,AM$2,0)</f>
        <v>#N/A</v>
      </c>
      <c r="AN801" t="e">
        <f>VLOOKUP($Z801,'oddspedia-matches'!$A:$AD,AN$2,0)</f>
        <v>#N/A</v>
      </c>
      <c r="AO801" t="e">
        <f>VLOOKUP($Z801,'oddspedia-matches'!$A:$AD,AO$2,0)</f>
        <v>#N/A</v>
      </c>
      <c r="AP801" t="e">
        <f>VLOOKUP($Z801,'oddspedia-matches'!$A:$AD,AP$2,0)</f>
        <v>#N/A</v>
      </c>
      <c r="AQ801" t="e">
        <f>VLOOKUP($Z801,'oddspedia-matches'!$A:$AD,AQ$2,0)</f>
        <v>#N/A</v>
      </c>
    </row>
    <row r="802" spans="2:43" x14ac:dyDescent="0.25">
      <c r="B802" t="s">
        <v>647</v>
      </c>
      <c r="C802" t="s">
        <v>4817</v>
      </c>
      <c r="D802" s="25">
        <v>0.625</v>
      </c>
      <c r="E802" t="s">
        <v>1141</v>
      </c>
      <c r="F802" t="s">
        <v>1137</v>
      </c>
      <c r="H802">
        <v>34.9</v>
      </c>
      <c r="I802">
        <v>32.299999999999997</v>
      </c>
      <c r="J802">
        <v>32.799999999999997</v>
      </c>
      <c r="K802">
        <v>67.2</v>
      </c>
      <c r="L802">
        <v>65.099999999999994</v>
      </c>
      <c r="M802">
        <v>67.7</v>
      </c>
      <c r="N802">
        <v>21.2</v>
      </c>
      <c r="O802">
        <v>54.1</v>
      </c>
      <c r="P802">
        <v>24.7</v>
      </c>
      <c r="Q802">
        <v>53.9</v>
      </c>
      <c r="R802">
        <v>64.8</v>
      </c>
      <c r="S802">
        <v>36.5</v>
      </c>
      <c r="T802">
        <v>63.5</v>
      </c>
      <c r="U802">
        <v>68.3</v>
      </c>
      <c r="V802">
        <v>44.9</v>
      </c>
      <c r="W802">
        <v>55.1</v>
      </c>
      <c r="X802" t="str">
        <f>VLOOKUP(E802,'Transform table'!A:B,2,0)</f>
        <v>CA Colegiales</v>
      </c>
      <c r="Y802" t="str">
        <f>VLOOKUP(F802,'Transform table'!A:B,2,0)</f>
        <v>Gimnasia Jujuy</v>
      </c>
      <c r="Z802" t="str">
        <f t="shared" si="13"/>
        <v>01/08/2026CA ColegialesGimnasia Jujuy</v>
      </c>
      <c r="AA802" t="e">
        <f>VLOOKUP($Z802,'oddspedia-matches'!$A:$AD,AA$2,0)</f>
        <v>#N/A</v>
      </c>
      <c r="AB802" t="e">
        <f>VLOOKUP($Z802,'oddspedia-matches'!$A:$AD,AB$2,0)</f>
        <v>#N/A</v>
      </c>
      <c r="AC802" t="e">
        <f>VLOOKUP($Z802,'oddspedia-matches'!$A:$AD,AC$2,0)</f>
        <v>#N/A</v>
      </c>
      <c r="AD802" t="e">
        <f>VLOOKUP($Z802,'oddspedia-matches'!$A:$AD,AD$2,0)</f>
        <v>#N/A</v>
      </c>
      <c r="AE802" t="e">
        <f>VLOOKUP($Z802,'oddspedia-matches'!$A:$AD,AE$2,0)</f>
        <v>#N/A</v>
      </c>
      <c r="AF802" t="e">
        <f>VLOOKUP($Z802,'oddspedia-matches'!$A:$AD,AF$2,0)</f>
        <v>#N/A</v>
      </c>
      <c r="AG802" t="e">
        <f>VLOOKUP($Z802,'oddspedia-matches'!$A:$AD,AG$2,0)</f>
        <v>#N/A</v>
      </c>
      <c r="AH802" t="e">
        <f>VLOOKUP($Z802,'oddspedia-matches'!$A:$AD,AH$2,0)</f>
        <v>#N/A</v>
      </c>
      <c r="AI802" t="e">
        <f>VLOOKUP($Z802,'oddspedia-matches'!$A:$AD,AI$2,0)</f>
        <v>#N/A</v>
      </c>
      <c r="AJ802" t="e">
        <f>VLOOKUP($Z802,'oddspedia-matches'!$A:$AD,AJ$2,0)</f>
        <v>#N/A</v>
      </c>
      <c r="AK802" t="e">
        <f>VLOOKUP($Z802,'oddspedia-matches'!$A:$AD,AK$2,0)</f>
        <v>#N/A</v>
      </c>
      <c r="AL802" t="e">
        <f>VLOOKUP($Z802,'oddspedia-matches'!$A:$AD,AL$2,0)</f>
        <v>#N/A</v>
      </c>
      <c r="AM802" t="e">
        <f>VLOOKUP($Z802,'oddspedia-matches'!$A:$AD,AM$2,0)</f>
        <v>#N/A</v>
      </c>
      <c r="AN802" t="e">
        <f>VLOOKUP($Z802,'oddspedia-matches'!$A:$AD,AN$2,0)</f>
        <v>#N/A</v>
      </c>
      <c r="AO802" t="e">
        <f>VLOOKUP($Z802,'oddspedia-matches'!$A:$AD,AO$2,0)</f>
        <v>#N/A</v>
      </c>
      <c r="AP802" t="e">
        <f>VLOOKUP($Z802,'oddspedia-matches'!$A:$AD,AP$2,0)</f>
        <v>#N/A</v>
      </c>
      <c r="AQ802" t="e">
        <f>VLOOKUP($Z802,'oddspedia-matches'!$A:$AD,AQ$2,0)</f>
        <v>#N/A</v>
      </c>
    </row>
    <row r="803" spans="2:43" x14ac:dyDescent="0.25">
      <c r="B803" t="s">
        <v>647</v>
      </c>
      <c r="C803" t="s">
        <v>4817</v>
      </c>
      <c r="D803" s="25">
        <v>0.625</v>
      </c>
      <c r="E803" t="s">
        <v>335</v>
      </c>
      <c r="F803" t="s">
        <v>648</v>
      </c>
      <c r="H803">
        <v>34.200000000000003</v>
      </c>
      <c r="I803">
        <v>37.6</v>
      </c>
      <c r="J803">
        <v>28.2</v>
      </c>
      <c r="K803">
        <v>71.8</v>
      </c>
      <c r="L803">
        <v>65.8</v>
      </c>
      <c r="M803">
        <v>62.4</v>
      </c>
      <c r="N803">
        <v>27.6</v>
      </c>
      <c r="O803">
        <v>51.6</v>
      </c>
      <c r="P803">
        <v>20.8</v>
      </c>
      <c r="Q803">
        <v>57.4</v>
      </c>
      <c r="R803">
        <v>49.1</v>
      </c>
      <c r="S803">
        <v>21.9</v>
      </c>
      <c r="T803">
        <v>78.099999999999994</v>
      </c>
      <c r="U803">
        <v>81.599999999999994</v>
      </c>
      <c r="V803">
        <v>31.7</v>
      </c>
      <c r="W803">
        <v>68.3</v>
      </c>
      <c r="X803" t="str">
        <f>VLOOKUP(E803,'Transform table'!A:B,2,0)</f>
        <v>Defensores de Belgrano</v>
      </c>
      <c r="Y803" t="str">
        <f>VLOOKUP(F803,'Transform table'!A:B,2,0)</f>
        <v>Estudiantes de BA</v>
      </c>
      <c r="Z803" t="str">
        <f t="shared" si="13"/>
        <v>01/08/2026Defensores de BelgranoEstudiantes de BA</v>
      </c>
      <c r="AA803" t="e">
        <f>VLOOKUP($Z803,'oddspedia-matches'!$A:$AD,AA$2,0)</f>
        <v>#N/A</v>
      </c>
      <c r="AB803" t="e">
        <f>VLOOKUP($Z803,'oddspedia-matches'!$A:$AD,AB$2,0)</f>
        <v>#N/A</v>
      </c>
      <c r="AC803" t="e">
        <f>VLOOKUP($Z803,'oddspedia-matches'!$A:$AD,AC$2,0)</f>
        <v>#N/A</v>
      </c>
      <c r="AD803" t="e">
        <f>VLOOKUP($Z803,'oddspedia-matches'!$A:$AD,AD$2,0)</f>
        <v>#N/A</v>
      </c>
      <c r="AE803" t="e">
        <f>VLOOKUP($Z803,'oddspedia-matches'!$A:$AD,AE$2,0)</f>
        <v>#N/A</v>
      </c>
      <c r="AF803" t="e">
        <f>VLOOKUP($Z803,'oddspedia-matches'!$A:$AD,AF$2,0)</f>
        <v>#N/A</v>
      </c>
      <c r="AG803" t="e">
        <f>VLOOKUP($Z803,'oddspedia-matches'!$A:$AD,AG$2,0)</f>
        <v>#N/A</v>
      </c>
      <c r="AH803" t="e">
        <f>VLOOKUP($Z803,'oddspedia-matches'!$A:$AD,AH$2,0)</f>
        <v>#N/A</v>
      </c>
      <c r="AI803" t="e">
        <f>VLOOKUP($Z803,'oddspedia-matches'!$A:$AD,AI$2,0)</f>
        <v>#N/A</v>
      </c>
      <c r="AJ803" t="e">
        <f>VLOOKUP($Z803,'oddspedia-matches'!$A:$AD,AJ$2,0)</f>
        <v>#N/A</v>
      </c>
      <c r="AK803" t="e">
        <f>VLOOKUP($Z803,'oddspedia-matches'!$A:$AD,AK$2,0)</f>
        <v>#N/A</v>
      </c>
      <c r="AL803" t="e">
        <f>VLOOKUP($Z803,'oddspedia-matches'!$A:$AD,AL$2,0)</f>
        <v>#N/A</v>
      </c>
      <c r="AM803" t="e">
        <f>VLOOKUP($Z803,'oddspedia-matches'!$A:$AD,AM$2,0)</f>
        <v>#N/A</v>
      </c>
      <c r="AN803" t="e">
        <f>VLOOKUP($Z803,'oddspedia-matches'!$A:$AD,AN$2,0)</f>
        <v>#N/A</v>
      </c>
      <c r="AO803" t="e">
        <f>VLOOKUP($Z803,'oddspedia-matches'!$A:$AD,AO$2,0)</f>
        <v>#N/A</v>
      </c>
      <c r="AP803" t="e">
        <f>VLOOKUP($Z803,'oddspedia-matches'!$A:$AD,AP$2,0)</f>
        <v>#N/A</v>
      </c>
      <c r="AQ803" t="e">
        <f>VLOOKUP($Z803,'oddspedia-matches'!$A:$AD,AQ$2,0)</f>
        <v>#N/A</v>
      </c>
    </row>
    <row r="804" spans="2:43" x14ac:dyDescent="0.25">
      <c r="B804" t="s">
        <v>647</v>
      </c>
      <c r="C804" t="s">
        <v>4817</v>
      </c>
      <c r="D804" s="25">
        <v>0.625</v>
      </c>
      <c r="E804" t="s">
        <v>1116</v>
      </c>
      <c r="F804" t="s">
        <v>1162</v>
      </c>
      <c r="H804">
        <v>42.7</v>
      </c>
      <c r="I804">
        <v>33.299999999999997</v>
      </c>
      <c r="J804">
        <v>24</v>
      </c>
      <c r="K804">
        <v>76</v>
      </c>
      <c r="L804">
        <v>57.3</v>
      </c>
      <c r="M804">
        <v>66.7</v>
      </c>
      <c r="N804">
        <v>22.9</v>
      </c>
      <c r="O804">
        <v>51.7</v>
      </c>
      <c r="P804">
        <v>25.4</v>
      </c>
      <c r="Q804">
        <v>57.4</v>
      </c>
      <c r="R804">
        <v>58.3</v>
      </c>
      <c r="S804">
        <v>30</v>
      </c>
      <c r="T804">
        <v>70</v>
      </c>
      <c r="U804">
        <v>74.8</v>
      </c>
      <c r="V804">
        <v>38</v>
      </c>
      <c r="W804">
        <v>62</v>
      </c>
      <c r="X804" t="str">
        <f>VLOOKUP(E804,'Transform table'!A:B,2,0)</f>
        <v>Ferro Carril Oeste</v>
      </c>
      <c r="Y804" t="str">
        <f>VLOOKUP(F804,'Transform table'!A:B,2,0)</f>
        <v>Godoy Cruz</v>
      </c>
      <c r="Z804" t="str">
        <f t="shared" si="13"/>
        <v>01/08/2026Ferro Carril OesteGodoy Cruz</v>
      </c>
      <c r="AA804" t="e">
        <f>VLOOKUP($Z804,'oddspedia-matches'!$A:$AD,AA$2,0)</f>
        <v>#N/A</v>
      </c>
      <c r="AB804" t="e">
        <f>VLOOKUP($Z804,'oddspedia-matches'!$A:$AD,AB$2,0)</f>
        <v>#N/A</v>
      </c>
      <c r="AC804" t="e">
        <f>VLOOKUP($Z804,'oddspedia-matches'!$A:$AD,AC$2,0)</f>
        <v>#N/A</v>
      </c>
      <c r="AD804" t="e">
        <f>VLOOKUP($Z804,'oddspedia-matches'!$A:$AD,AD$2,0)</f>
        <v>#N/A</v>
      </c>
      <c r="AE804" t="e">
        <f>VLOOKUP($Z804,'oddspedia-matches'!$A:$AD,AE$2,0)</f>
        <v>#N/A</v>
      </c>
      <c r="AF804" t="e">
        <f>VLOOKUP($Z804,'oddspedia-matches'!$A:$AD,AF$2,0)</f>
        <v>#N/A</v>
      </c>
      <c r="AG804" t="e">
        <f>VLOOKUP($Z804,'oddspedia-matches'!$A:$AD,AG$2,0)</f>
        <v>#N/A</v>
      </c>
      <c r="AH804" t="e">
        <f>VLOOKUP($Z804,'oddspedia-matches'!$A:$AD,AH$2,0)</f>
        <v>#N/A</v>
      </c>
      <c r="AI804" t="e">
        <f>VLOOKUP($Z804,'oddspedia-matches'!$A:$AD,AI$2,0)</f>
        <v>#N/A</v>
      </c>
      <c r="AJ804" t="e">
        <f>VLOOKUP($Z804,'oddspedia-matches'!$A:$AD,AJ$2,0)</f>
        <v>#N/A</v>
      </c>
      <c r="AK804" t="e">
        <f>VLOOKUP($Z804,'oddspedia-matches'!$A:$AD,AK$2,0)</f>
        <v>#N/A</v>
      </c>
      <c r="AL804" t="e">
        <f>VLOOKUP($Z804,'oddspedia-matches'!$A:$AD,AL$2,0)</f>
        <v>#N/A</v>
      </c>
      <c r="AM804" t="e">
        <f>VLOOKUP($Z804,'oddspedia-matches'!$A:$AD,AM$2,0)</f>
        <v>#N/A</v>
      </c>
      <c r="AN804" t="e">
        <f>VLOOKUP($Z804,'oddspedia-matches'!$A:$AD,AN$2,0)</f>
        <v>#N/A</v>
      </c>
      <c r="AO804" t="e">
        <f>VLOOKUP($Z804,'oddspedia-matches'!$A:$AD,AO$2,0)</f>
        <v>#N/A</v>
      </c>
      <c r="AP804" t="e">
        <f>VLOOKUP($Z804,'oddspedia-matches'!$A:$AD,AP$2,0)</f>
        <v>#N/A</v>
      </c>
      <c r="AQ804" t="e">
        <f>VLOOKUP($Z804,'oddspedia-matches'!$A:$AD,AQ$2,0)</f>
        <v>#N/A</v>
      </c>
    </row>
    <row r="805" spans="2:43" x14ac:dyDescent="0.25">
      <c r="B805" t="s">
        <v>647</v>
      </c>
      <c r="C805" t="s">
        <v>4817</v>
      </c>
      <c r="D805" s="25">
        <v>0.625</v>
      </c>
      <c r="E805" t="s">
        <v>683</v>
      </c>
      <c r="F805" t="s">
        <v>703</v>
      </c>
      <c r="H805">
        <v>35.1</v>
      </c>
      <c r="I805">
        <v>36.700000000000003</v>
      </c>
      <c r="J805">
        <v>28.2</v>
      </c>
      <c r="K805">
        <v>71.8</v>
      </c>
      <c r="L805">
        <v>64.900000000000006</v>
      </c>
      <c r="M805">
        <v>63.3</v>
      </c>
      <c r="N805">
        <v>19.8</v>
      </c>
      <c r="O805">
        <v>54.1</v>
      </c>
      <c r="P805">
        <v>26</v>
      </c>
      <c r="Q805">
        <v>53.9</v>
      </c>
      <c r="R805">
        <v>51.4</v>
      </c>
      <c r="S805">
        <v>23.8</v>
      </c>
      <c r="T805">
        <v>76.2</v>
      </c>
      <c r="U805">
        <v>80</v>
      </c>
      <c r="V805">
        <v>33.5</v>
      </c>
      <c r="W805">
        <v>66.5</v>
      </c>
      <c r="X805" t="str">
        <f>VLOOKUP(E805,'Transform table'!A:B,2,0)</f>
        <v>Nueva Chicago</v>
      </c>
      <c r="Y805" t="str">
        <f>VLOOKUP(F805,'Transform table'!A:B,2,0)</f>
        <v>San Martin de Tucuman</v>
      </c>
      <c r="Z805" t="str">
        <f t="shared" si="13"/>
        <v>01/08/2026Nueva ChicagoSan Martin de Tucuman</v>
      </c>
      <c r="AA805" t="e">
        <f>VLOOKUP($Z805,'oddspedia-matches'!$A:$AD,AA$2,0)</f>
        <v>#N/A</v>
      </c>
      <c r="AB805" t="e">
        <f>VLOOKUP($Z805,'oddspedia-matches'!$A:$AD,AB$2,0)</f>
        <v>#N/A</v>
      </c>
      <c r="AC805" t="e">
        <f>VLOOKUP($Z805,'oddspedia-matches'!$A:$AD,AC$2,0)</f>
        <v>#N/A</v>
      </c>
      <c r="AD805" t="e">
        <f>VLOOKUP($Z805,'oddspedia-matches'!$A:$AD,AD$2,0)</f>
        <v>#N/A</v>
      </c>
      <c r="AE805" t="e">
        <f>VLOOKUP($Z805,'oddspedia-matches'!$A:$AD,AE$2,0)</f>
        <v>#N/A</v>
      </c>
      <c r="AF805" t="e">
        <f>VLOOKUP($Z805,'oddspedia-matches'!$A:$AD,AF$2,0)</f>
        <v>#N/A</v>
      </c>
      <c r="AG805" t="e">
        <f>VLOOKUP($Z805,'oddspedia-matches'!$A:$AD,AG$2,0)</f>
        <v>#N/A</v>
      </c>
      <c r="AH805" t="e">
        <f>VLOOKUP($Z805,'oddspedia-matches'!$A:$AD,AH$2,0)</f>
        <v>#N/A</v>
      </c>
      <c r="AI805" t="e">
        <f>VLOOKUP($Z805,'oddspedia-matches'!$A:$AD,AI$2,0)</f>
        <v>#N/A</v>
      </c>
      <c r="AJ805" t="e">
        <f>VLOOKUP($Z805,'oddspedia-matches'!$A:$AD,AJ$2,0)</f>
        <v>#N/A</v>
      </c>
      <c r="AK805" t="e">
        <f>VLOOKUP($Z805,'oddspedia-matches'!$A:$AD,AK$2,0)</f>
        <v>#N/A</v>
      </c>
      <c r="AL805" t="e">
        <f>VLOOKUP($Z805,'oddspedia-matches'!$A:$AD,AL$2,0)</f>
        <v>#N/A</v>
      </c>
      <c r="AM805" t="e">
        <f>VLOOKUP($Z805,'oddspedia-matches'!$A:$AD,AM$2,0)</f>
        <v>#N/A</v>
      </c>
      <c r="AN805" t="e">
        <f>VLOOKUP($Z805,'oddspedia-matches'!$A:$AD,AN$2,0)</f>
        <v>#N/A</v>
      </c>
      <c r="AO805" t="e">
        <f>VLOOKUP($Z805,'oddspedia-matches'!$A:$AD,AO$2,0)</f>
        <v>#N/A</v>
      </c>
      <c r="AP805" t="e">
        <f>VLOOKUP($Z805,'oddspedia-matches'!$A:$AD,AP$2,0)</f>
        <v>#N/A</v>
      </c>
      <c r="AQ805" t="e">
        <f>VLOOKUP($Z805,'oddspedia-matches'!$A:$AD,AQ$2,0)</f>
        <v>#N/A</v>
      </c>
    </row>
    <row r="806" spans="2:43" x14ac:dyDescent="0.25">
      <c r="B806" t="s">
        <v>705</v>
      </c>
      <c r="C806" t="s">
        <v>4817</v>
      </c>
      <c r="D806" s="25">
        <v>0.625</v>
      </c>
      <c r="E806" t="s">
        <v>711</v>
      </c>
      <c r="F806" t="s">
        <v>718</v>
      </c>
      <c r="H806">
        <v>42.1</v>
      </c>
      <c r="I806">
        <v>31.8</v>
      </c>
      <c r="J806">
        <v>26.2</v>
      </c>
      <c r="K806">
        <v>73.8</v>
      </c>
      <c r="L806">
        <v>57.9</v>
      </c>
      <c r="M806">
        <v>68.2</v>
      </c>
      <c r="N806">
        <v>32.9</v>
      </c>
      <c r="O806">
        <v>44.7</v>
      </c>
      <c r="P806">
        <v>22.4</v>
      </c>
      <c r="Q806">
        <v>67.400000000000006</v>
      </c>
      <c r="R806">
        <v>63.8</v>
      </c>
      <c r="S806">
        <v>35.5</v>
      </c>
      <c r="T806">
        <v>64.5</v>
      </c>
      <c r="U806">
        <v>69.599999999999994</v>
      </c>
      <c r="V806">
        <v>43.1</v>
      </c>
      <c r="W806">
        <v>56.9</v>
      </c>
      <c r="X806" t="str">
        <f>VLOOKUP(E806,'Transform table'!A:B,2,0)</f>
        <v>Argentino Merlo</v>
      </c>
      <c r="Y806" t="e">
        <f>VLOOKUP(F806,'Transform table'!A:B,2,0)</f>
        <v>#N/A</v>
      </c>
      <c r="Z806" t="e">
        <f t="shared" si="13"/>
        <v>#N/A</v>
      </c>
      <c r="AA806" t="e">
        <f>VLOOKUP($Z806,'oddspedia-matches'!$A:$AD,AA$2,0)</f>
        <v>#N/A</v>
      </c>
      <c r="AB806" t="e">
        <f>VLOOKUP($Z806,'oddspedia-matches'!$A:$AD,AB$2,0)</f>
        <v>#N/A</v>
      </c>
      <c r="AC806" t="e">
        <f>VLOOKUP($Z806,'oddspedia-matches'!$A:$AD,AC$2,0)</f>
        <v>#N/A</v>
      </c>
      <c r="AD806" t="e">
        <f>VLOOKUP($Z806,'oddspedia-matches'!$A:$AD,AD$2,0)</f>
        <v>#N/A</v>
      </c>
      <c r="AE806" t="e">
        <f>VLOOKUP($Z806,'oddspedia-matches'!$A:$AD,AE$2,0)</f>
        <v>#N/A</v>
      </c>
      <c r="AF806" t="e">
        <f>VLOOKUP($Z806,'oddspedia-matches'!$A:$AD,AF$2,0)</f>
        <v>#N/A</v>
      </c>
      <c r="AG806" t="e">
        <f>VLOOKUP($Z806,'oddspedia-matches'!$A:$AD,AG$2,0)</f>
        <v>#N/A</v>
      </c>
      <c r="AH806" t="e">
        <f>VLOOKUP($Z806,'oddspedia-matches'!$A:$AD,AH$2,0)</f>
        <v>#N/A</v>
      </c>
      <c r="AI806" t="e">
        <f>VLOOKUP($Z806,'oddspedia-matches'!$A:$AD,AI$2,0)</f>
        <v>#N/A</v>
      </c>
      <c r="AJ806" t="e">
        <f>VLOOKUP($Z806,'oddspedia-matches'!$A:$AD,AJ$2,0)</f>
        <v>#N/A</v>
      </c>
      <c r="AK806" t="e">
        <f>VLOOKUP($Z806,'oddspedia-matches'!$A:$AD,AK$2,0)</f>
        <v>#N/A</v>
      </c>
      <c r="AL806" t="e">
        <f>VLOOKUP($Z806,'oddspedia-matches'!$A:$AD,AL$2,0)</f>
        <v>#N/A</v>
      </c>
      <c r="AM806" t="e">
        <f>VLOOKUP($Z806,'oddspedia-matches'!$A:$AD,AM$2,0)</f>
        <v>#N/A</v>
      </c>
      <c r="AN806" t="e">
        <f>VLOOKUP($Z806,'oddspedia-matches'!$A:$AD,AN$2,0)</f>
        <v>#N/A</v>
      </c>
      <c r="AO806" t="e">
        <f>VLOOKUP($Z806,'oddspedia-matches'!$A:$AD,AO$2,0)</f>
        <v>#N/A</v>
      </c>
      <c r="AP806" t="e">
        <f>VLOOKUP($Z806,'oddspedia-matches'!$A:$AD,AP$2,0)</f>
        <v>#N/A</v>
      </c>
      <c r="AQ806" t="e">
        <f>VLOOKUP($Z806,'oddspedia-matches'!$A:$AD,AQ$2,0)</f>
        <v>#N/A</v>
      </c>
    </row>
    <row r="807" spans="2:43" x14ac:dyDescent="0.25">
      <c r="B807" t="s">
        <v>705</v>
      </c>
      <c r="C807" t="s">
        <v>4817</v>
      </c>
      <c r="D807" s="25">
        <v>0.625</v>
      </c>
      <c r="E807" t="s">
        <v>719</v>
      </c>
      <c r="F807" t="s">
        <v>724</v>
      </c>
      <c r="H807">
        <v>62.8</v>
      </c>
      <c r="I807">
        <v>26</v>
      </c>
      <c r="J807">
        <v>11.2</v>
      </c>
      <c r="K807">
        <v>88.8</v>
      </c>
      <c r="L807">
        <v>37.200000000000003</v>
      </c>
      <c r="M807">
        <v>74</v>
      </c>
      <c r="N807">
        <v>37.799999999999997</v>
      </c>
      <c r="O807">
        <v>48.1</v>
      </c>
      <c r="P807">
        <v>14</v>
      </c>
      <c r="Q807">
        <v>60.3</v>
      </c>
      <c r="R807">
        <v>63.6</v>
      </c>
      <c r="S807">
        <v>35.6</v>
      </c>
      <c r="T807">
        <v>64.400000000000006</v>
      </c>
      <c r="U807">
        <v>73</v>
      </c>
      <c r="V807">
        <v>33.5</v>
      </c>
      <c r="W807">
        <v>66.5</v>
      </c>
      <c r="X807" t="e">
        <f>VLOOKUP(E807,'Transform table'!A:B,2,0)</f>
        <v>#N/A</v>
      </c>
      <c r="Y807" t="e">
        <f>VLOOKUP(F807,'Transform table'!A:B,2,0)</f>
        <v>#N/A</v>
      </c>
      <c r="Z807" t="e">
        <f t="shared" si="13"/>
        <v>#N/A</v>
      </c>
      <c r="AA807" t="e">
        <f>VLOOKUP($Z807,'oddspedia-matches'!$A:$AD,AA$2,0)</f>
        <v>#N/A</v>
      </c>
      <c r="AB807" t="e">
        <f>VLOOKUP($Z807,'oddspedia-matches'!$A:$AD,AB$2,0)</f>
        <v>#N/A</v>
      </c>
      <c r="AC807" t="e">
        <f>VLOOKUP($Z807,'oddspedia-matches'!$A:$AD,AC$2,0)</f>
        <v>#N/A</v>
      </c>
      <c r="AD807" t="e">
        <f>VLOOKUP($Z807,'oddspedia-matches'!$A:$AD,AD$2,0)</f>
        <v>#N/A</v>
      </c>
      <c r="AE807" t="e">
        <f>VLOOKUP($Z807,'oddspedia-matches'!$A:$AD,AE$2,0)</f>
        <v>#N/A</v>
      </c>
      <c r="AF807" t="e">
        <f>VLOOKUP($Z807,'oddspedia-matches'!$A:$AD,AF$2,0)</f>
        <v>#N/A</v>
      </c>
      <c r="AG807" t="e">
        <f>VLOOKUP($Z807,'oddspedia-matches'!$A:$AD,AG$2,0)</f>
        <v>#N/A</v>
      </c>
      <c r="AH807" t="e">
        <f>VLOOKUP($Z807,'oddspedia-matches'!$A:$AD,AH$2,0)</f>
        <v>#N/A</v>
      </c>
      <c r="AI807" t="e">
        <f>VLOOKUP($Z807,'oddspedia-matches'!$A:$AD,AI$2,0)</f>
        <v>#N/A</v>
      </c>
      <c r="AJ807" t="e">
        <f>VLOOKUP($Z807,'oddspedia-matches'!$A:$AD,AJ$2,0)</f>
        <v>#N/A</v>
      </c>
      <c r="AK807" t="e">
        <f>VLOOKUP($Z807,'oddspedia-matches'!$A:$AD,AK$2,0)</f>
        <v>#N/A</v>
      </c>
      <c r="AL807" t="e">
        <f>VLOOKUP($Z807,'oddspedia-matches'!$A:$AD,AL$2,0)</f>
        <v>#N/A</v>
      </c>
      <c r="AM807" t="e">
        <f>VLOOKUP($Z807,'oddspedia-matches'!$A:$AD,AM$2,0)</f>
        <v>#N/A</v>
      </c>
      <c r="AN807" t="e">
        <f>VLOOKUP($Z807,'oddspedia-matches'!$A:$AD,AN$2,0)</f>
        <v>#N/A</v>
      </c>
      <c r="AO807" t="e">
        <f>VLOOKUP($Z807,'oddspedia-matches'!$A:$AD,AO$2,0)</f>
        <v>#N/A</v>
      </c>
      <c r="AP807" t="e">
        <f>VLOOKUP($Z807,'oddspedia-matches'!$A:$AD,AP$2,0)</f>
        <v>#N/A</v>
      </c>
      <c r="AQ807" t="e">
        <f>VLOOKUP($Z807,'oddspedia-matches'!$A:$AD,AQ$2,0)</f>
        <v>#N/A</v>
      </c>
    </row>
    <row r="808" spans="2:43" x14ac:dyDescent="0.25">
      <c r="B808" t="s">
        <v>650</v>
      </c>
      <c r="C808" t="s">
        <v>4817</v>
      </c>
      <c r="D808" s="25">
        <v>0.625</v>
      </c>
      <c r="E808" t="s">
        <v>664</v>
      </c>
      <c r="F808" t="s">
        <v>668</v>
      </c>
      <c r="H808">
        <v>27.7</v>
      </c>
      <c r="I808">
        <v>34.200000000000003</v>
      </c>
      <c r="J808">
        <v>38.1</v>
      </c>
      <c r="K808">
        <v>61.9</v>
      </c>
      <c r="L808">
        <v>72.3</v>
      </c>
      <c r="M808">
        <v>65.8</v>
      </c>
      <c r="N808">
        <v>10.5</v>
      </c>
      <c r="O808">
        <v>53.4</v>
      </c>
      <c r="P808">
        <v>36.1</v>
      </c>
      <c r="Q808">
        <v>52.8</v>
      </c>
      <c r="R808">
        <v>59.5</v>
      </c>
      <c r="S808">
        <v>31.1</v>
      </c>
      <c r="T808">
        <v>68.900000000000006</v>
      </c>
      <c r="U808">
        <v>73.5</v>
      </c>
      <c r="V808">
        <v>39.9</v>
      </c>
      <c r="W808">
        <v>60.1</v>
      </c>
      <c r="X808" t="e">
        <f>VLOOKUP(E808,'Transform table'!A:B,2,0)</f>
        <v>#N/A</v>
      </c>
      <c r="Y808" t="e">
        <f>VLOOKUP(F808,'Transform table'!A:B,2,0)</f>
        <v>#N/A</v>
      </c>
      <c r="Z808" t="e">
        <f t="shared" si="13"/>
        <v>#N/A</v>
      </c>
      <c r="AA808" t="e">
        <f>VLOOKUP($Z808,'oddspedia-matches'!$A:$AD,AA$2,0)</f>
        <v>#N/A</v>
      </c>
      <c r="AB808" t="e">
        <f>VLOOKUP($Z808,'oddspedia-matches'!$A:$AD,AB$2,0)</f>
        <v>#N/A</v>
      </c>
      <c r="AC808" t="e">
        <f>VLOOKUP($Z808,'oddspedia-matches'!$A:$AD,AC$2,0)</f>
        <v>#N/A</v>
      </c>
      <c r="AD808" t="e">
        <f>VLOOKUP($Z808,'oddspedia-matches'!$A:$AD,AD$2,0)</f>
        <v>#N/A</v>
      </c>
      <c r="AE808" t="e">
        <f>VLOOKUP($Z808,'oddspedia-matches'!$A:$AD,AE$2,0)</f>
        <v>#N/A</v>
      </c>
      <c r="AF808" t="e">
        <f>VLOOKUP($Z808,'oddspedia-matches'!$A:$AD,AF$2,0)</f>
        <v>#N/A</v>
      </c>
      <c r="AG808" t="e">
        <f>VLOOKUP($Z808,'oddspedia-matches'!$A:$AD,AG$2,0)</f>
        <v>#N/A</v>
      </c>
      <c r="AH808" t="e">
        <f>VLOOKUP($Z808,'oddspedia-matches'!$A:$AD,AH$2,0)</f>
        <v>#N/A</v>
      </c>
      <c r="AI808" t="e">
        <f>VLOOKUP($Z808,'oddspedia-matches'!$A:$AD,AI$2,0)</f>
        <v>#N/A</v>
      </c>
      <c r="AJ808" t="e">
        <f>VLOOKUP($Z808,'oddspedia-matches'!$A:$AD,AJ$2,0)</f>
        <v>#N/A</v>
      </c>
      <c r="AK808" t="e">
        <f>VLOOKUP($Z808,'oddspedia-matches'!$A:$AD,AK$2,0)</f>
        <v>#N/A</v>
      </c>
      <c r="AL808" t="e">
        <f>VLOOKUP($Z808,'oddspedia-matches'!$A:$AD,AL$2,0)</f>
        <v>#N/A</v>
      </c>
      <c r="AM808" t="e">
        <f>VLOOKUP($Z808,'oddspedia-matches'!$A:$AD,AM$2,0)</f>
        <v>#N/A</v>
      </c>
      <c r="AN808" t="e">
        <f>VLOOKUP($Z808,'oddspedia-matches'!$A:$AD,AN$2,0)</f>
        <v>#N/A</v>
      </c>
      <c r="AO808" t="e">
        <f>VLOOKUP($Z808,'oddspedia-matches'!$A:$AD,AO$2,0)</f>
        <v>#N/A</v>
      </c>
      <c r="AP808" t="e">
        <f>VLOOKUP($Z808,'oddspedia-matches'!$A:$AD,AP$2,0)</f>
        <v>#N/A</v>
      </c>
      <c r="AQ808" t="e">
        <f>VLOOKUP($Z808,'oddspedia-matches'!$A:$AD,AQ$2,0)</f>
        <v>#N/A</v>
      </c>
    </row>
    <row r="809" spans="2:43" x14ac:dyDescent="0.25">
      <c r="B809" t="s">
        <v>650</v>
      </c>
      <c r="C809" t="s">
        <v>4817</v>
      </c>
      <c r="D809" s="25">
        <v>0.625</v>
      </c>
      <c r="E809" t="s">
        <v>657</v>
      </c>
      <c r="F809" t="s">
        <v>660</v>
      </c>
      <c r="H809">
        <v>41.8</v>
      </c>
      <c r="I809">
        <v>34.799999999999997</v>
      </c>
      <c r="J809">
        <v>23.4</v>
      </c>
      <c r="K809">
        <v>76.599999999999994</v>
      </c>
      <c r="L809">
        <v>58.2</v>
      </c>
      <c r="M809">
        <v>65.2</v>
      </c>
      <c r="N809">
        <v>28.4</v>
      </c>
      <c r="O809">
        <v>54.5</v>
      </c>
      <c r="P809">
        <v>17.100000000000001</v>
      </c>
      <c r="Q809">
        <v>52.9</v>
      </c>
      <c r="R809">
        <v>53.9</v>
      </c>
      <c r="S809">
        <v>26</v>
      </c>
      <c r="T809">
        <v>74</v>
      </c>
      <c r="U809">
        <v>78.400000000000006</v>
      </c>
      <c r="V809">
        <v>34.4</v>
      </c>
      <c r="W809">
        <v>65.599999999999994</v>
      </c>
      <c r="X809" t="str">
        <f>VLOOKUP(E809,'Transform table'!A:B,2,0)</f>
        <v>Club Mercedes</v>
      </c>
      <c r="Y809" t="str">
        <f>VLOOKUP(F809,'Transform table'!A:B,2,0)</f>
        <v>Estrella del Sur</v>
      </c>
      <c r="Z809" t="str">
        <f t="shared" si="13"/>
        <v>01/08/2026Club MercedesEstrella del Sur</v>
      </c>
      <c r="AA809" t="e">
        <f>VLOOKUP($Z809,'oddspedia-matches'!$A:$AD,AA$2,0)</f>
        <v>#N/A</v>
      </c>
      <c r="AB809" t="e">
        <f>VLOOKUP($Z809,'oddspedia-matches'!$A:$AD,AB$2,0)</f>
        <v>#N/A</v>
      </c>
      <c r="AC809" t="e">
        <f>VLOOKUP($Z809,'oddspedia-matches'!$A:$AD,AC$2,0)</f>
        <v>#N/A</v>
      </c>
      <c r="AD809" t="e">
        <f>VLOOKUP($Z809,'oddspedia-matches'!$A:$AD,AD$2,0)</f>
        <v>#N/A</v>
      </c>
      <c r="AE809" t="e">
        <f>VLOOKUP($Z809,'oddspedia-matches'!$A:$AD,AE$2,0)</f>
        <v>#N/A</v>
      </c>
      <c r="AF809" t="e">
        <f>VLOOKUP($Z809,'oddspedia-matches'!$A:$AD,AF$2,0)</f>
        <v>#N/A</v>
      </c>
      <c r="AG809" t="e">
        <f>VLOOKUP($Z809,'oddspedia-matches'!$A:$AD,AG$2,0)</f>
        <v>#N/A</v>
      </c>
      <c r="AH809" t="e">
        <f>VLOOKUP($Z809,'oddspedia-matches'!$A:$AD,AH$2,0)</f>
        <v>#N/A</v>
      </c>
      <c r="AI809" t="e">
        <f>VLOOKUP($Z809,'oddspedia-matches'!$A:$AD,AI$2,0)</f>
        <v>#N/A</v>
      </c>
      <c r="AJ809" t="e">
        <f>VLOOKUP($Z809,'oddspedia-matches'!$A:$AD,AJ$2,0)</f>
        <v>#N/A</v>
      </c>
      <c r="AK809" t="e">
        <f>VLOOKUP($Z809,'oddspedia-matches'!$A:$AD,AK$2,0)</f>
        <v>#N/A</v>
      </c>
      <c r="AL809" t="e">
        <f>VLOOKUP($Z809,'oddspedia-matches'!$A:$AD,AL$2,0)</f>
        <v>#N/A</v>
      </c>
      <c r="AM809" t="e">
        <f>VLOOKUP($Z809,'oddspedia-matches'!$A:$AD,AM$2,0)</f>
        <v>#N/A</v>
      </c>
      <c r="AN809" t="e">
        <f>VLOOKUP($Z809,'oddspedia-matches'!$A:$AD,AN$2,0)</f>
        <v>#N/A</v>
      </c>
      <c r="AO809" t="e">
        <f>VLOOKUP($Z809,'oddspedia-matches'!$A:$AD,AO$2,0)</f>
        <v>#N/A</v>
      </c>
      <c r="AP809" t="e">
        <f>VLOOKUP($Z809,'oddspedia-matches'!$A:$AD,AP$2,0)</f>
        <v>#N/A</v>
      </c>
      <c r="AQ809" t="e">
        <f>VLOOKUP($Z809,'oddspedia-matches'!$A:$AD,AQ$2,0)</f>
        <v>#N/A</v>
      </c>
    </row>
    <row r="810" spans="2:43" x14ac:dyDescent="0.25">
      <c r="B810" t="s">
        <v>650</v>
      </c>
      <c r="C810" t="s">
        <v>4817</v>
      </c>
      <c r="D810" s="25">
        <v>0.625</v>
      </c>
      <c r="E810" t="s">
        <v>665</v>
      </c>
      <c r="F810" t="s">
        <v>667</v>
      </c>
      <c r="H810">
        <v>30.3</v>
      </c>
      <c r="I810">
        <v>34.200000000000003</v>
      </c>
      <c r="J810">
        <v>35.5</v>
      </c>
      <c r="K810">
        <v>64.5</v>
      </c>
      <c r="L810">
        <v>69.7</v>
      </c>
      <c r="M810">
        <v>65.8</v>
      </c>
      <c r="N810">
        <v>22.2</v>
      </c>
      <c r="O810">
        <v>53.5</v>
      </c>
      <c r="P810">
        <v>24.3</v>
      </c>
      <c r="Q810">
        <v>54.9</v>
      </c>
      <c r="R810">
        <v>59.5</v>
      </c>
      <c r="S810">
        <v>31.1</v>
      </c>
      <c r="T810">
        <v>68.900000000000006</v>
      </c>
      <c r="U810">
        <v>73.3</v>
      </c>
      <c r="V810">
        <v>40.200000000000003</v>
      </c>
      <c r="W810">
        <v>59.8</v>
      </c>
      <c r="X810" t="e">
        <f>VLOOKUP(E810,'Transform table'!A:B,2,0)</f>
        <v>#N/A</v>
      </c>
      <c r="Y810" t="str">
        <f>VLOOKUP(F810,'Transform table'!A:B,2,0)</f>
        <v>CA Lugano</v>
      </c>
      <c r="Z810" t="e">
        <f t="shared" si="13"/>
        <v>#N/A</v>
      </c>
      <c r="AA810" t="e">
        <f>VLOOKUP($Z810,'oddspedia-matches'!$A:$AD,AA$2,0)</f>
        <v>#N/A</v>
      </c>
      <c r="AB810" t="e">
        <f>VLOOKUP($Z810,'oddspedia-matches'!$A:$AD,AB$2,0)</f>
        <v>#N/A</v>
      </c>
      <c r="AC810" t="e">
        <f>VLOOKUP($Z810,'oddspedia-matches'!$A:$AD,AC$2,0)</f>
        <v>#N/A</v>
      </c>
      <c r="AD810" t="e">
        <f>VLOOKUP($Z810,'oddspedia-matches'!$A:$AD,AD$2,0)</f>
        <v>#N/A</v>
      </c>
      <c r="AE810" t="e">
        <f>VLOOKUP($Z810,'oddspedia-matches'!$A:$AD,AE$2,0)</f>
        <v>#N/A</v>
      </c>
      <c r="AF810" t="e">
        <f>VLOOKUP($Z810,'oddspedia-matches'!$A:$AD,AF$2,0)</f>
        <v>#N/A</v>
      </c>
      <c r="AG810" t="e">
        <f>VLOOKUP($Z810,'oddspedia-matches'!$A:$AD,AG$2,0)</f>
        <v>#N/A</v>
      </c>
      <c r="AH810" t="e">
        <f>VLOOKUP($Z810,'oddspedia-matches'!$A:$AD,AH$2,0)</f>
        <v>#N/A</v>
      </c>
      <c r="AI810" t="e">
        <f>VLOOKUP($Z810,'oddspedia-matches'!$A:$AD,AI$2,0)</f>
        <v>#N/A</v>
      </c>
      <c r="AJ810" t="e">
        <f>VLOOKUP($Z810,'oddspedia-matches'!$A:$AD,AJ$2,0)</f>
        <v>#N/A</v>
      </c>
      <c r="AK810" t="e">
        <f>VLOOKUP($Z810,'oddspedia-matches'!$A:$AD,AK$2,0)</f>
        <v>#N/A</v>
      </c>
      <c r="AL810" t="e">
        <f>VLOOKUP($Z810,'oddspedia-matches'!$A:$AD,AL$2,0)</f>
        <v>#N/A</v>
      </c>
      <c r="AM810" t="e">
        <f>VLOOKUP($Z810,'oddspedia-matches'!$A:$AD,AM$2,0)</f>
        <v>#N/A</v>
      </c>
      <c r="AN810" t="e">
        <f>VLOOKUP($Z810,'oddspedia-matches'!$A:$AD,AN$2,0)</f>
        <v>#N/A</v>
      </c>
      <c r="AO810" t="e">
        <f>VLOOKUP($Z810,'oddspedia-matches'!$A:$AD,AO$2,0)</f>
        <v>#N/A</v>
      </c>
      <c r="AP810" t="e">
        <f>VLOOKUP($Z810,'oddspedia-matches'!$A:$AD,AP$2,0)</f>
        <v>#N/A</v>
      </c>
      <c r="AQ810" t="e">
        <f>VLOOKUP($Z810,'oddspedia-matches'!$A:$AD,AQ$2,0)</f>
        <v>#N/A</v>
      </c>
    </row>
    <row r="811" spans="2:43" x14ac:dyDescent="0.25">
      <c r="B811" t="s">
        <v>650</v>
      </c>
      <c r="C811" t="s">
        <v>4817</v>
      </c>
      <c r="D811" s="25">
        <v>0.625</v>
      </c>
      <c r="E811" t="s">
        <v>656</v>
      </c>
      <c r="F811" t="s">
        <v>661</v>
      </c>
      <c r="H811">
        <v>43.6</v>
      </c>
      <c r="I811">
        <v>34.799999999999997</v>
      </c>
      <c r="J811">
        <v>21.6</v>
      </c>
      <c r="K811">
        <v>78.400000000000006</v>
      </c>
      <c r="L811">
        <v>56.4</v>
      </c>
      <c r="M811">
        <v>65.2</v>
      </c>
      <c r="N811">
        <v>32</v>
      </c>
      <c r="O811">
        <v>53.6</v>
      </c>
      <c r="P811">
        <v>14.4</v>
      </c>
      <c r="Q811">
        <v>53.4</v>
      </c>
      <c r="R811">
        <v>52.7</v>
      </c>
      <c r="S811">
        <v>24.9</v>
      </c>
      <c r="T811">
        <v>75.099999999999994</v>
      </c>
      <c r="U811">
        <v>79.5</v>
      </c>
      <c r="V811">
        <v>32.9</v>
      </c>
      <c r="W811">
        <v>67.099999999999994</v>
      </c>
      <c r="X811" t="e">
        <f>VLOOKUP(E811,'Transform table'!A:B,2,0)</f>
        <v>#N/A</v>
      </c>
      <c r="Y811" t="str">
        <f>VLOOKUP(F811,'Transform table'!A:B,2,0)</f>
        <v>Centro AtlÃ©tico FÃ©nix</v>
      </c>
      <c r="Z811" t="e">
        <f t="shared" si="13"/>
        <v>#N/A</v>
      </c>
      <c r="AA811" t="e">
        <f>VLOOKUP($Z811,'oddspedia-matches'!$A:$AD,AA$2,0)</f>
        <v>#N/A</v>
      </c>
      <c r="AB811" t="e">
        <f>VLOOKUP($Z811,'oddspedia-matches'!$A:$AD,AB$2,0)</f>
        <v>#N/A</v>
      </c>
      <c r="AC811" t="e">
        <f>VLOOKUP($Z811,'oddspedia-matches'!$A:$AD,AC$2,0)</f>
        <v>#N/A</v>
      </c>
      <c r="AD811" t="e">
        <f>VLOOKUP($Z811,'oddspedia-matches'!$A:$AD,AD$2,0)</f>
        <v>#N/A</v>
      </c>
      <c r="AE811" t="e">
        <f>VLOOKUP($Z811,'oddspedia-matches'!$A:$AD,AE$2,0)</f>
        <v>#N/A</v>
      </c>
      <c r="AF811" t="e">
        <f>VLOOKUP($Z811,'oddspedia-matches'!$A:$AD,AF$2,0)</f>
        <v>#N/A</v>
      </c>
      <c r="AG811" t="e">
        <f>VLOOKUP($Z811,'oddspedia-matches'!$A:$AD,AG$2,0)</f>
        <v>#N/A</v>
      </c>
      <c r="AH811" t="e">
        <f>VLOOKUP($Z811,'oddspedia-matches'!$A:$AD,AH$2,0)</f>
        <v>#N/A</v>
      </c>
      <c r="AI811" t="e">
        <f>VLOOKUP($Z811,'oddspedia-matches'!$A:$AD,AI$2,0)</f>
        <v>#N/A</v>
      </c>
      <c r="AJ811" t="e">
        <f>VLOOKUP($Z811,'oddspedia-matches'!$A:$AD,AJ$2,0)</f>
        <v>#N/A</v>
      </c>
      <c r="AK811" t="e">
        <f>VLOOKUP($Z811,'oddspedia-matches'!$A:$AD,AK$2,0)</f>
        <v>#N/A</v>
      </c>
      <c r="AL811" t="e">
        <f>VLOOKUP($Z811,'oddspedia-matches'!$A:$AD,AL$2,0)</f>
        <v>#N/A</v>
      </c>
      <c r="AM811" t="e">
        <f>VLOOKUP($Z811,'oddspedia-matches'!$A:$AD,AM$2,0)</f>
        <v>#N/A</v>
      </c>
      <c r="AN811" t="e">
        <f>VLOOKUP($Z811,'oddspedia-matches'!$A:$AD,AN$2,0)</f>
        <v>#N/A</v>
      </c>
      <c r="AO811" t="e">
        <f>VLOOKUP($Z811,'oddspedia-matches'!$A:$AD,AO$2,0)</f>
        <v>#N/A</v>
      </c>
      <c r="AP811" t="e">
        <f>VLOOKUP($Z811,'oddspedia-matches'!$A:$AD,AP$2,0)</f>
        <v>#N/A</v>
      </c>
      <c r="AQ811" t="e">
        <f>VLOOKUP($Z811,'oddspedia-matches'!$A:$AD,AQ$2,0)</f>
        <v>#N/A</v>
      </c>
    </row>
    <row r="812" spans="2:43" x14ac:dyDescent="0.25">
      <c r="B812" t="s">
        <v>650</v>
      </c>
      <c r="C812" t="s">
        <v>4817</v>
      </c>
      <c r="D812" s="25">
        <v>0.625</v>
      </c>
      <c r="E812" t="s">
        <v>652</v>
      </c>
      <c r="F812" t="s">
        <v>318</v>
      </c>
      <c r="H812">
        <v>30.2</v>
      </c>
      <c r="I812">
        <v>35.9</v>
      </c>
      <c r="J812">
        <v>33.9</v>
      </c>
      <c r="K812">
        <v>66.099999999999994</v>
      </c>
      <c r="L812">
        <v>69.8</v>
      </c>
      <c r="M812">
        <v>64.099999999999994</v>
      </c>
      <c r="N812">
        <v>19.5</v>
      </c>
      <c r="O812">
        <v>58.2</v>
      </c>
      <c r="P812">
        <v>22.2</v>
      </c>
      <c r="Q812">
        <v>48.2</v>
      </c>
      <c r="R812">
        <v>54.6</v>
      </c>
      <c r="S812">
        <v>26.5</v>
      </c>
      <c r="T812">
        <v>73.5</v>
      </c>
      <c r="U812">
        <v>77.5</v>
      </c>
      <c r="V812">
        <v>36.1</v>
      </c>
      <c r="W812">
        <v>63.9</v>
      </c>
      <c r="X812" t="e">
        <f>VLOOKUP(E812,'Transform table'!A:B,2,0)</f>
        <v>#N/A</v>
      </c>
      <c r="Y812" t="e">
        <f>VLOOKUP(F812,'Transform table'!A:B,2,0)</f>
        <v>#N/A</v>
      </c>
      <c r="Z812" t="e">
        <f t="shared" si="13"/>
        <v>#N/A</v>
      </c>
      <c r="AA812" t="e">
        <f>VLOOKUP($Z812,'oddspedia-matches'!$A:$AD,AA$2,0)</f>
        <v>#N/A</v>
      </c>
      <c r="AB812" t="e">
        <f>VLOOKUP($Z812,'oddspedia-matches'!$A:$AD,AB$2,0)</f>
        <v>#N/A</v>
      </c>
      <c r="AC812" t="e">
        <f>VLOOKUP($Z812,'oddspedia-matches'!$A:$AD,AC$2,0)</f>
        <v>#N/A</v>
      </c>
      <c r="AD812" t="e">
        <f>VLOOKUP($Z812,'oddspedia-matches'!$A:$AD,AD$2,0)</f>
        <v>#N/A</v>
      </c>
      <c r="AE812" t="e">
        <f>VLOOKUP($Z812,'oddspedia-matches'!$A:$AD,AE$2,0)</f>
        <v>#N/A</v>
      </c>
      <c r="AF812" t="e">
        <f>VLOOKUP($Z812,'oddspedia-matches'!$A:$AD,AF$2,0)</f>
        <v>#N/A</v>
      </c>
      <c r="AG812" t="e">
        <f>VLOOKUP($Z812,'oddspedia-matches'!$A:$AD,AG$2,0)</f>
        <v>#N/A</v>
      </c>
      <c r="AH812" t="e">
        <f>VLOOKUP($Z812,'oddspedia-matches'!$A:$AD,AH$2,0)</f>
        <v>#N/A</v>
      </c>
      <c r="AI812" t="e">
        <f>VLOOKUP($Z812,'oddspedia-matches'!$A:$AD,AI$2,0)</f>
        <v>#N/A</v>
      </c>
      <c r="AJ812" t="e">
        <f>VLOOKUP($Z812,'oddspedia-matches'!$A:$AD,AJ$2,0)</f>
        <v>#N/A</v>
      </c>
      <c r="AK812" t="e">
        <f>VLOOKUP($Z812,'oddspedia-matches'!$A:$AD,AK$2,0)</f>
        <v>#N/A</v>
      </c>
      <c r="AL812" t="e">
        <f>VLOOKUP($Z812,'oddspedia-matches'!$A:$AD,AL$2,0)</f>
        <v>#N/A</v>
      </c>
      <c r="AM812" t="e">
        <f>VLOOKUP($Z812,'oddspedia-matches'!$A:$AD,AM$2,0)</f>
        <v>#N/A</v>
      </c>
      <c r="AN812" t="e">
        <f>VLOOKUP($Z812,'oddspedia-matches'!$A:$AD,AN$2,0)</f>
        <v>#N/A</v>
      </c>
      <c r="AO812" t="e">
        <f>VLOOKUP($Z812,'oddspedia-matches'!$A:$AD,AO$2,0)</f>
        <v>#N/A</v>
      </c>
      <c r="AP812" t="e">
        <f>VLOOKUP($Z812,'oddspedia-matches'!$A:$AD,AP$2,0)</f>
        <v>#N/A</v>
      </c>
      <c r="AQ812" t="e">
        <f>VLOOKUP($Z812,'oddspedia-matches'!$A:$AD,AQ$2,0)</f>
        <v>#N/A</v>
      </c>
    </row>
    <row r="813" spans="2:43" x14ac:dyDescent="0.25">
      <c r="B813" t="s">
        <v>650</v>
      </c>
      <c r="C813" t="s">
        <v>4817</v>
      </c>
      <c r="D813" s="25">
        <v>0.625</v>
      </c>
      <c r="E813" t="s">
        <v>662</v>
      </c>
      <c r="F813" t="s">
        <v>658</v>
      </c>
      <c r="H813">
        <v>35.1</v>
      </c>
      <c r="I813">
        <v>33.700000000000003</v>
      </c>
      <c r="J813">
        <v>31.2</v>
      </c>
      <c r="K813">
        <v>68.8</v>
      </c>
      <c r="L813">
        <v>64.900000000000006</v>
      </c>
      <c r="M813">
        <v>66.3</v>
      </c>
      <c r="N813">
        <v>15.1</v>
      </c>
      <c r="O813">
        <v>56.5</v>
      </c>
      <c r="P813">
        <v>28.3</v>
      </c>
      <c r="Q813">
        <v>50.1</v>
      </c>
      <c r="R813">
        <v>60.3</v>
      </c>
      <c r="S813">
        <v>31.8</v>
      </c>
      <c r="T813">
        <v>68.2</v>
      </c>
      <c r="U813">
        <v>72.599999999999994</v>
      </c>
      <c r="V813">
        <v>40.9</v>
      </c>
      <c r="W813">
        <v>59.1</v>
      </c>
      <c r="X813" t="e">
        <f>VLOOKUP(E813,'Transform table'!A:B,2,0)</f>
        <v>#N/A</v>
      </c>
      <c r="Y813" t="str">
        <f>VLOOKUP(F813,'Transform table'!A:B,2,0)</f>
        <v>Canuelas FC</v>
      </c>
      <c r="Z813" t="e">
        <f t="shared" si="13"/>
        <v>#N/A</v>
      </c>
      <c r="AA813" t="e">
        <f>VLOOKUP($Z813,'oddspedia-matches'!$A:$AD,AA$2,0)</f>
        <v>#N/A</v>
      </c>
      <c r="AB813" t="e">
        <f>VLOOKUP($Z813,'oddspedia-matches'!$A:$AD,AB$2,0)</f>
        <v>#N/A</v>
      </c>
      <c r="AC813" t="e">
        <f>VLOOKUP($Z813,'oddspedia-matches'!$A:$AD,AC$2,0)</f>
        <v>#N/A</v>
      </c>
      <c r="AD813" t="e">
        <f>VLOOKUP($Z813,'oddspedia-matches'!$A:$AD,AD$2,0)</f>
        <v>#N/A</v>
      </c>
      <c r="AE813" t="e">
        <f>VLOOKUP($Z813,'oddspedia-matches'!$A:$AD,AE$2,0)</f>
        <v>#N/A</v>
      </c>
      <c r="AF813" t="e">
        <f>VLOOKUP($Z813,'oddspedia-matches'!$A:$AD,AF$2,0)</f>
        <v>#N/A</v>
      </c>
      <c r="AG813" t="e">
        <f>VLOOKUP($Z813,'oddspedia-matches'!$A:$AD,AG$2,0)</f>
        <v>#N/A</v>
      </c>
      <c r="AH813" t="e">
        <f>VLOOKUP($Z813,'oddspedia-matches'!$A:$AD,AH$2,0)</f>
        <v>#N/A</v>
      </c>
      <c r="AI813" t="e">
        <f>VLOOKUP($Z813,'oddspedia-matches'!$A:$AD,AI$2,0)</f>
        <v>#N/A</v>
      </c>
      <c r="AJ813" t="e">
        <f>VLOOKUP($Z813,'oddspedia-matches'!$A:$AD,AJ$2,0)</f>
        <v>#N/A</v>
      </c>
      <c r="AK813" t="e">
        <f>VLOOKUP($Z813,'oddspedia-matches'!$A:$AD,AK$2,0)</f>
        <v>#N/A</v>
      </c>
      <c r="AL813" t="e">
        <f>VLOOKUP($Z813,'oddspedia-matches'!$A:$AD,AL$2,0)</f>
        <v>#N/A</v>
      </c>
      <c r="AM813" t="e">
        <f>VLOOKUP($Z813,'oddspedia-matches'!$A:$AD,AM$2,0)</f>
        <v>#N/A</v>
      </c>
      <c r="AN813" t="e">
        <f>VLOOKUP($Z813,'oddspedia-matches'!$A:$AD,AN$2,0)</f>
        <v>#N/A</v>
      </c>
      <c r="AO813" t="e">
        <f>VLOOKUP($Z813,'oddspedia-matches'!$A:$AD,AO$2,0)</f>
        <v>#N/A</v>
      </c>
      <c r="AP813" t="e">
        <f>VLOOKUP($Z813,'oddspedia-matches'!$A:$AD,AP$2,0)</f>
        <v>#N/A</v>
      </c>
      <c r="AQ813" t="e">
        <f>VLOOKUP($Z813,'oddspedia-matches'!$A:$AD,AQ$2,0)</f>
        <v>#N/A</v>
      </c>
    </row>
    <row r="814" spans="2:43" x14ac:dyDescent="0.25">
      <c r="B814" t="s">
        <v>482</v>
      </c>
      <c r="C814" t="s">
        <v>4817</v>
      </c>
      <c r="D814" s="25">
        <v>0.625</v>
      </c>
      <c r="E814" t="s">
        <v>1223</v>
      </c>
      <c r="F814" t="s">
        <v>674</v>
      </c>
      <c r="H814">
        <v>44.7</v>
      </c>
      <c r="I814">
        <v>26.8</v>
      </c>
      <c r="J814">
        <v>28.4</v>
      </c>
      <c r="K814">
        <v>71.599999999999994</v>
      </c>
      <c r="L814">
        <v>55.3</v>
      </c>
      <c r="M814">
        <v>73.2</v>
      </c>
      <c r="N814">
        <v>30.9</v>
      </c>
      <c r="O814">
        <v>45.2</v>
      </c>
      <c r="P814">
        <v>23.9</v>
      </c>
      <c r="Q814">
        <v>66.8</v>
      </c>
      <c r="R814">
        <v>80.900000000000006</v>
      </c>
      <c r="S814">
        <v>57.2</v>
      </c>
      <c r="T814">
        <v>42.8</v>
      </c>
      <c r="U814">
        <v>48.7</v>
      </c>
      <c r="V814">
        <v>60.5</v>
      </c>
      <c r="W814">
        <v>39.5</v>
      </c>
      <c r="X814" t="str">
        <f>VLOOKUP(E814,'Transform table'!A:B,2,0)</f>
        <v>FC Cajamarca</v>
      </c>
      <c r="Y814" t="str">
        <f>VLOOKUP(F814,'Transform table'!A:B,2,0)</f>
        <v>Sport Huancayo</v>
      </c>
      <c r="Z814" t="str">
        <f t="shared" si="13"/>
        <v>01/08/2026FC CajamarcaSport Huancayo</v>
      </c>
      <c r="AA814" t="e">
        <f>VLOOKUP($Z814,'oddspedia-matches'!$A:$AD,AA$2,0)</f>
        <v>#N/A</v>
      </c>
      <c r="AB814" t="e">
        <f>VLOOKUP($Z814,'oddspedia-matches'!$A:$AD,AB$2,0)</f>
        <v>#N/A</v>
      </c>
      <c r="AC814" t="e">
        <f>VLOOKUP($Z814,'oddspedia-matches'!$A:$AD,AC$2,0)</f>
        <v>#N/A</v>
      </c>
      <c r="AD814" t="e">
        <f>VLOOKUP($Z814,'oddspedia-matches'!$A:$AD,AD$2,0)</f>
        <v>#N/A</v>
      </c>
      <c r="AE814" t="e">
        <f>VLOOKUP($Z814,'oddspedia-matches'!$A:$AD,AE$2,0)</f>
        <v>#N/A</v>
      </c>
      <c r="AF814" t="e">
        <f>VLOOKUP($Z814,'oddspedia-matches'!$A:$AD,AF$2,0)</f>
        <v>#N/A</v>
      </c>
      <c r="AG814" t="e">
        <f>VLOOKUP($Z814,'oddspedia-matches'!$A:$AD,AG$2,0)</f>
        <v>#N/A</v>
      </c>
      <c r="AH814" t="e">
        <f>VLOOKUP($Z814,'oddspedia-matches'!$A:$AD,AH$2,0)</f>
        <v>#N/A</v>
      </c>
      <c r="AI814" t="e">
        <f>VLOOKUP($Z814,'oddspedia-matches'!$A:$AD,AI$2,0)</f>
        <v>#N/A</v>
      </c>
      <c r="AJ814" t="e">
        <f>VLOOKUP($Z814,'oddspedia-matches'!$A:$AD,AJ$2,0)</f>
        <v>#N/A</v>
      </c>
      <c r="AK814" t="e">
        <f>VLOOKUP($Z814,'oddspedia-matches'!$A:$AD,AK$2,0)</f>
        <v>#N/A</v>
      </c>
      <c r="AL814" t="e">
        <f>VLOOKUP($Z814,'oddspedia-matches'!$A:$AD,AL$2,0)</f>
        <v>#N/A</v>
      </c>
      <c r="AM814" t="e">
        <f>VLOOKUP($Z814,'oddspedia-matches'!$A:$AD,AM$2,0)</f>
        <v>#N/A</v>
      </c>
      <c r="AN814" t="e">
        <f>VLOOKUP($Z814,'oddspedia-matches'!$A:$AD,AN$2,0)</f>
        <v>#N/A</v>
      </c>
      <c r="AO814" t="e">
        <f>VLOOKUP($Z814,'oddspedia-matches'!$A:$AD,AO$2,0)</f>
        <v>#N/A</v>
      </c>
      <c r="AP814" t="e">
        <f>VLOOKUP($Z814,'oddspedia-matches'!$A:$AD,AP$2,0)</f>
        <v>#N/A</v>
      </c>
      <c r="AQ814" t="e">
        <f>VLOOKUP($Z814,'oddspedia-matches'!$A:$AD,AQ$2,0)</f>
        <v>#N/A</v>
      </c>
    </row>
    <row r="815" spans="2:43" x14ac:dyDescent="0.25">
      <c r="B815" t="s">
        <v>486</v>
      </c>
      <c r="C815" t="s">
        <v>4817</v>
      </c>
      <c r="D815" s="25">
        <v>0.625</v>
      </c>
      <c r="E815" t="s">
        <v>740</v>
      </c>
      <c r="F815" t="s">
        <v>741</v>
      </c>
      <c r="H815">
        <v>56.1</v>
      </c>
      <c r="I815">
        <v>25.2</v>
      </c>
      <c r="J815">
        <v>18.7</v>
      </c>
      <c r="K815">
        <v>81.3</v>
      </c>
      <c r="L815">
        <v>43.9</v>
      </c>
      <c r="M815">
        <v>74.8</v>
      </c>
      <c r="N815">
        <v>38.5</v>
      </c>
      <c r="O815">
        <v>39.9</v>
      </c>
      <c r="P815">
        <v>21.6</v>
      </c>
      <c r="Q815">
        <v>74.099999999999994</v>
      </c>
      <c r="R815">
        <v>78.599999999999994</v>
      </c>
      <c r="S815">
        <v>54</v>
      </c>
      <c r="T815">
        <v>46</v>
      </c>
      <c r="U815">
        <v>53.3</v>
      </c>
      <c r="V815">
        <v>54.1</v>
      </c>
      <c r="W815">
        <v>45.9</v>
      </c>
      <c r="X815" t="str">
        <f>VLOOKUP(E815,'Transform table'!A:B,2,0)</f>
        <v>Deportivo Maldonado</v>
      </c>
      <c r="Y815" t="str">
        <f>VLOOKUP(F815,'Transform table'!A:B,2,0)</f>
        <v>CA Juventud</v>
      </c>
      <c r="Z815" t="str">
        <f t="shared" si="13"/>
        <v>01/08/2026Deportivo MaldonadoCA Juventud</v>
      </c>
      <c r="AA815" t="e">
        <f>VLOOKUP($Z815,'oddspedia-matches'!$A:$AD,AA$2,0)</f>
        <v>#N/A</v>
      </c>
      <c r="AB815" t="e">
        <f>VLOOKUP($Z815,'oddspedia-matches'!$A:$AD,AB$2,0)</f>
        <v>#N/A</v>
      </c>
      <c r="AC815" t="e">
        <f>VLOOKUP($Z815,'oddspedia-matches'!$A:$AD,AC$2,0)</f>
        <v>#N/A</v>
      </c>
      <c r="AD815" t="e">
        <f>VLOOKUP($Z815,'oddspedia-matches'!$A:$AD,AD$2,0)</f>
        <v>#N/A</v>
      </c>
      <c r="AE815" t="e">
        <f>VLOOKUP($Z815,'oddspedia-matches'!$A:$AD,AE$2,0)</f>
        <v>#N/A</v>
      </c>
      <c r="AF815" t="e">
        <f>VLOOKUP($Z815,'oddspedia-matches'!$A:$AD,AF$2,0)</f>
        <v>#N/A</v>
      </c>
      <c r="AG815" t="e">
        <f>VLOOKUP($Z815,'oddspedia-matches'!$A:$AD,AG$2,0)</f>
        <v>#N/A</v>
      </c>
      <c r="AH815" t="e">
        <f>VLOOKUP($Z815,'oddspedia-matches'!$A:$AD,AH$2,0)</f>
        <v>#N/A</v>
      </c>
      <c r="AI815" t="e">
        <f>VLOOKUP($Z815,'oddspedia-matches'!$A:$AD,AI$2,0)</f>
        <v>#N/A</v>
      </c>
      <c r="AJ815" t="e">
        <f>VLOOKUP($Z815,'oddspedia-matches'!$A:$AD,AJ$2,0)</f>
        <v>#N/A</v>
      </c>
      <c r="AK815" t="e">
        <f>VLOOKUP($Z815,'oddspedia-matches'!$A:$AD,AK$2,0)</f>
        <v>#N/A</v>
      </c>
      <c r="AL815" t="e">
        <f>VLOOKUP($Z815,'oddspedia-matches'!$A:$AD,AL$2,0)</f>
        <v>#N/A</v>
      </c>
      <c r="AM815" t="e">
        <f>VLOOKUP($Z815,'oddspedia-matches'!$A:$AD,AM$2,0)</f>
        <v>#N/A</v>
      </c>
      <c r="AN815" t="e">
        <f>VLOOKUP($Z815,'oddspedia-matches'!$A:$AD,AN$2,0)</f>
        <v>#N/A</v>
      </c>
      <c r="AO815" t="e">
        <f>VLOOKUP($Z815,'oddspedia-matches'!$A:$AD,AO$2,0)</f>
        <v>#N/A</v>
      </c>
      <c r="AP815" t="e">
        <f>VLOOKUP($Z815,'oddspedia-matches'!$A:$AD,AP$2,0)</f>
        <v>#N/A</v>
      </c>
      <c r="AQ815" t="e">
        <f>VLOOKUP($Z815,'oddspedia-matches'!$A:$AD,AQ$2,0)</f>
        <v>#N/A</v>
      </c>
    </row>
    <row r="816" spans="2:43" x14ac:dyDescent="0.25">
      <c r="B816" t="s">
        <v>470</v>
      </c>
      <c r="C816" t="s">
        <v>4817</v>
      </c>
      <c r="D816" s="25">
        <v>0.64583333333333337</v>
      </c>
      <c r="E816" t="s">
        <v>645</v>
      </c>
      <c r="F816" t="s">
        <v>198</v>
      </c>
      <c r="H816">
        <v>26.5</v>
      </c>
      <c r="I816">
        <v>34</v>
      </c>
      <c r="J816">
        <v>39.5</v>
      </c>
      <c r="K816">
        <v>60.5</v>
      </c>
      <c r="L816">
        <v>73.5</v>
      </c>
      <c r="M816">
        <v>66</v>
      </c>
      <c r="N816">
        <v>23.9</v>
      </c>
      <c r="O816">
        <v>53.7</v>
      </c>
      <c r="P816">
        <v>22.4</v>
      </c>
      <c r="Q816">
        <v>54.6</v>
      </c>
      <c r="R816">
        <v>59.9</v>
      </c>
      <c r="S816">
        <v>31.5</v>
      </c>
      <c r="T816">
        <v>68.5</v>
      </c>
      <c r="U816">
        <v>73.2</v>
      </c>
      <c r="V816">
        <v>40</v>
      </c>
      <c r="W816">
        <v>60</v>
      </c>
      <c r="X816" t="str">
        <f>VLOOKUP(E816,'Transform table'!A:B,2,0)</f>
        <v>Estudiantes Rio Cuarto</v>
      </c>
      <c r="Y816" t="str">
        <f>VLOOKUP(F816,'Transform table'!A:B,2,0)</f>
        <v>Banfield</v>
      </c>
      <c r="Z816" t="str">
        <f t="shared" si="13"/>
        <v>01/08/2026Estudiantes Rio CuartoBanfield</v>
      </c>
      <c r="AA816" t="e">
        <f>VLOOKUP($Z816,'oddspedia-matches'!$A:$AD,AA$2,0)</f>
        <v>#N/A</v>
      </c>
      <c r="AB816" t="e">
        <f>VLOOKUP($Z816,'oddspedia-matches'!$A:$AD,AB$2,0)</f>
        <v>#N/A</v>
      </c>
      <c r="AC816" t="e">
        <f>VLOOKUP($Z816,'oddspedia-matches'!$A:$AD,AC$2,0)</f>
        <v>#N/A</v>
      </c>
      <c r="AD816" t="e">
        <f>VLOOKUP($Z816,'oddspedia-matches'!$A:$AD,AD$2,0)</f>
        <v>#N/A</v>
      </c>
      <c r="AE816" t="e">
        <f>VLOOKUP($Z816,'oddspedia-matches'!$A:$AD,AE$2,0)</f>
        <v>#N/A</v>
      </c>
      <c r="AF816" t="e">
        <f>VLOOKUP($Z816,'oddspedia-matches'!$A:$AD,AF$2,0)</f>
        <v>#N/A</v>
      </c>
      <c r="AG816" t="e">
        <f>VLOOKUP($Z816,'oddspedia-matches'!$A:$AD,AG$2,0)</f>
        <v>#N/A</v>
      </c>
      <c r="AH816" t="e">
        <f>VLOOKUP($Z816,'oddspedia-matches'!$A:$AD,AH$2,0)</f>
        <v>#N/A</v>
      </c>
      <c r="AI816" t="e">
        <f>VLOOKUP($Z816,'oddspedia-matches'!$A:$AD,AI$2,0)</f>
        <v>#N/A</v>
      </c>
      <c r="AJ816" t="e">
        <f>VLOOKUP($Z816,'oddspedia-matches'!$A:$AD,AJ$2,0)</f>
        <v>#N/A</v>
      </c>
      <c r="AK816" t="e">
        <f>VLOOKUP($Z816,'oddspedia-matches'!$A:$AD,AK$2,0)</f>
        <v>#N/A</v>
      </c>
      <c r="AL816" t="e">
        <f>VLOOKUP($Z816,'oddspedia-matches'!$A:$AD,AL$2,0)</f>
        <v>#N/A</v>
      </c>
      <c r="AM816" t="e">
        <f>VLOOKUP($Z816,'oddspedia-matches'!$A:$AD,AM$2,0)</f>
        <v>#N/A</v>
      </c>
      <c r="AN816" t="e">
        <f>VLOOKUP($Z816,'oddspedia-matches'!$A:$AD,AN$2,0)</f>
        <v>#N/A</v>
      </c>
      <c r="AO816" t="e">
        <f>VLOOKUP($Z816,'oddspedia-matches'!$A:$AD,AO$2,0)</f>
        <v>#N/A</v>
      </c>
      <c r="AP816" t="e">
        <f>VLOOKUP($Z816,'oddspedia-matches'!$A:$AD,AP$2,0)</f>
        <v>#N/A</v>
      </c>
      <c r="AQ816" t="e">
        <f>VLOOKUP($Z816,'oddspedia-matches'!$A:$AD,AQ$2,0)</f>
        <v>#N/A</v>
      </c>
    </row>
    <row r="817" spans="2:43" x14ac:dyDescent="0.25">
      <c r="B817" t="s">
        <v>470</v>
      </c>
      <c r="C817" t="s">
        <v>4817</v>
      </c>
      <c r="D817" s="25">
        <v>0.64583333333333337</v>
      </c>
      <c r="E817" t="s">
        <v>165</v>
      </c>
      <c r="F817" t="s">
        <v>200</v>
      </c>
      <c r="H817">
        <v>32.5</v>
      </c>
      <c r="I817">
        <v>31.2</v>
      </c>
      <c r="J817">
        <v>36.299999999999997</v>
      </c>
      <c r="K817">
        <v>63.7</v>
      </c>
      <c r="L817">
        <v>67.5</v>
      </c>
      <c r="M817">
        <v>68.8</v>
      </c>
      <c r="N817">
        <v>23.4</v>
      </c>
      <c r="O817">
        <v>46.6</v>
      </c>
      <c r="P817">
        <v>30</v>
      </c>
      <c r="Q817">
        <v>64.900000000000006</v>
      </c>
      <c r="R817">
        <v>68.5</v>
      </c>
      <c r="S817">
        <v>40.700000000000003</v>
      </c>
      <c r="T817">
        <v>59.3</v>
      </c>
      <c r="U817">
        <v>64.400000000000006</v>
      </c>
      <c r="V817">
        <v>48.3</v>
      </c>
      <c r="W817">
        <v>51.7</v>
      </c>
      <c r="X817" t="str">
        <f>VLOOKUP(E817,'Transform table'!A:B,2,0)</f>
        <v>Gimnasia Mendoza</v>
      </c>
      <c r="Y817" t="str">
        <f>VLOOKUP(F817,'Transform table'!A:B,2,0)</f>
        <v>Union de Santa Fe</v>
      </c>
      <c r="Z817" t="str">
        <f t="shared" si="13"/>
        <v>01/08/2026Gimnasia MendozaUnion de Santa Fe</v>
      </c>
      <c r="AA817" t="e">
        <f>VLOOKUP($Z817,'oddspedia-matches'!$A:$AD,AA$2,0)</f>
        <v>#N/A</v>
      </c>
      <c r="AB817" t="e">
        <f>VLOOKUP($Z817,'oddspedia-matches'!$A:$AD,AB$2,0)</f>
        <v>#N/A</v>
      </c>
      <c r="AC817" t="e">
        <f>VLOOKUP($Z817,'oddspedia-matches'!$A:$AD,AC$2,0)</f>
        <v>#N/A</v>
      </c>
      <c r="AD817" t="e">
        <f>VLOOKUP($Z817,'oddspedia-matches'!$A:$AD,AD$2,0)</f>
        <v>#N/A</v>
      </c>
      <c r="AE817" t="e">
        <f>VLOOKUP($Z817,'oddspedia-matches'!$A:$AD,AE$2,0)</f>
        <v>#N/A</v>
      </c>
      <c r="AF817" t="e">
        <f>VLOOKUP($Z817,'oddspedia-matches'!$A:$AD,AF$2,0)</f>
        <v>#N/A</v>
      </c>
      <c r="AG817" t="e">
        <f>VLOOKUP($Z817,'oddspedia-matches'!$A:$AD,AG$2,0)</f>
        <v>#N/A</v>
      </c>
      <c r="AH817" t="e">
        <f>VLOOKUP($Z817,'oddspedia-matches'!$A:$AD,AH$2,0)</f>
        <v>#N/A</v>
      </c>
      <c r="AI817" t="e">
        <f>VLOOKUP($Z817,'oddspedia-matches'!$A:$AD,AI$2,0)</f>
        <v>#N/A</v>
      </c>
      <c r="AJ817" t="e">
        <f>VLOOKUP($Z817,'oddspedia-matches'!$A:$AD,AJ$2,0)</f>
        <v>#N/A</v>
      </c>
      <c r="AK817" t="e">
        <f>VLOOKUP($Z817,'oddspedia-matches'!$A:$AD,AK$2,0)</f>
        <v>#N/A</v>
      </c>
      <c r="AL817" t="e">
        <f>VLOOKUP($Z817,'oddspedia-matches'!$A:$AD,AL$2,0)</f>
        <v>#N/A</v>
      </c>
      <c r="AM817" t="e">
        <f>VLOOKUP($Z817,'oddspedia-matches'!$A:$AD,AM$2,0)</f>
        <v>#N/A</v>
      </c>
      <c r="AN817" t="e">
        <f>VLOOKUP($Z817,'oddspedia-matches'!$A:$AD,AN$2,0)</f>
        <v>#N/A</v>
      </c>
      <c r="AO817" t="e">
        <f>VLOOKUP($Z817,'oddspedia-matches'!$A:$AD,AO$2,0)</f>
        <v>#N/A</v>
      </c>
      <c r="AP817" t="e">
        <f>VLOOKUP($Z817,'oddspedia-matches'!$A:$AD,AP$2,0)</f>
        <v>#N/A</v>
      </c>
      <c r="AQ817" t="e">
        <f>VLOOKUP($Z817,'oddspedia-matches'!$A:$AD,AQ$2,0)</f>
        <v>#N/A</v>
      </c>
    </row>
    <row r="818" spans="2:43" x14ac:dyDescent="0.25">
      <c r="B818" t="s">
        <v>647</v>
      </c>
      <c r="C818" t="s">
        <v>4817</v>
      </c>
      <c r="D818" s="25">
        <v>0.64583333333333337</v>
      </c>
      <c r="E818" t="s">
        <v>704</v>
      </c>
      <c r="F818" t="s">
        <v>682</v>
      </c>
      <c r="H818">
        <v>41</v>
      </c>
      <c r="I818">
        <v>34.700000000000003</v>
      </c>
      <c r="J818">
        <v>24.3</v>
      </c>
      <c r="K818">
        <v>75.7</v>
      </c>
      <c r="L818">
        <v>59</v>
      </c>
      <c r="M818">
        <v>65.3</v>
      </c>
      <c r="N818">
        <v>31.6</v>
      </c>
      <c r="O818">
        <v>55.3</v>
      </c>
      <c r="P818">
        <v>13.1</v>
      </c>
      <c r="Q818">
        <v>50.8</v>
      </c>
      <c r="R818">
        <v>54.8</v>
      </c>
      <c r="S818">
        <v>26.7</v>
      </c>
      <c r="T818">
        <v>73.3</v>
      </c>
      <c r="U818">
        <v>77.599999999999994</v>
      </c>
      <c r="V818">
        <v>35.4</v>
      </c>
      <c r="W818">
        <v>64.599999999999994</v>
      </c>
      <c r="X818" t="str">
        <f>VLOOKUP(E818,'Transform table'!A:B,2,0)</f>
        <v>San Martin de San Juan</v>
      </c>
      <c r="Y818" t="str">
        <f>VLOOKUP(F818,'Transform table'!A:B,2,0)</f>
        <v>Atletico de Rafaela</v>
      </c>
      <c r="Z818" t="str">
        <f t="shared" si="13"/>
        <v>01/08/2026San Martin de San JuanAtletico de Rafaela</v>
      </c>
      <c r="AA818" t="e">
        <f>VLOOKUP($Z818,'oddspedia-matches'!$A:$AD,AA$2,0)</f>
        <v>#N/A</v>
      </c>
      <c r="AB818" t="e">
        <f>VLOOKUP($Z818,'oddspedia-matches'!$A:$AD,AB$2,0)</f>
        <v>#N/A</v>
      </c>
      <c r="AC818" t="e">
        <f>VLOOKUP($Z818,'oddspedia-matches'!$A:$AD,AC$2,0)</f>
        <v>#N/A</v>
      </c>
      <c r="AD818" t="e">
        <f>VLOOKUP($Z818,'oddspedia-matches'!$A:$AD,AD$2,0)</f>
        <v>#N/A</v>
      </c>
      <c r="AE818" t="e">
        <f>VLOOKUP($Z818,'oddspedia-matches'!$A:$AD,AE$2,0)</f>
        <v>#N/A</v>
      </c>
      <c r="AF818" t="e">
        <f>VLOOKUP($Z818,'oddspedia-matches'!$A:$AD,AF$2,0)</f>
        <v>#N/A</v>
      </c>
      <c r="AG818" t="e">
        <f>VLOOKUP($Z818,'oddspedia-matches'!$A:$AD,AG$2,0)</f>
        <v>#N/A</v>
      </c>
      <c r="AH818" t="e">
        <f>VLOOKUP($Z818,'oddspedia-matches'!$A:$AD,AH$2,0)</f>
        <v>#N/A</v>
      </c>
      <c r="AI818" t="e">
        <f>VLOOKUP($Z818,'oddspedia-matches'!$A:$AD,AI$2,0)</f>
        <v>#N/A</v>
      </c>
      <c r="AJ818" t="e">
        <f>VLOOKUP($Z818,'oddspedia-matches'!$A:$AD,AJ$2,0)</f>
        <v>#N/A</v>
      </c>
      <c r="AK818" t="e">
        <f>VLOOKUP($Z818,'oddspedia-matches'!$A:$AD,AK$2,0)</f>
        <v>#N/A</v>
      </c>
      <c r="AL818" t="e">
        <f>VLOOKUP($Z818,'oddspedia-matches'!$A:$AD,AL$2,0)</f>
        <v>#N/A</v>
      </c>
      <c r="AM818" t="e">
        <f>VLOOKUP($Z818,'oddspedia-matches'!$A:$AD,AM$2,0)</f>
        <v>#N/A</v>
      </c>
      <c r="AN818" t="e">
        <f>VLOOKUP($Z818,'oddspedia-matches'!$A:$AD,AN$2,0)</f>
        <v>#N/A</v>
      </c>
      <c r="AO818" t="e">
        <f>VLOOKUP($Z818,'oddspedia-matches'!$A:$AD,AO$2,0)</f>
        <v>#N/A</v>
      </c>
      <c r="AP818" t="e">
        <f>VLOOKUP($Z818,'oddspedia-matches'!$A:$AD,AP$2,0)</f>
        <v>#N/A</v>
      </c>
      <c r="AQ818" t="e">
        <f>VLOOKUP($Z818,'oddspedia-matches'!$A:$AD,AQ$2,0)</f>
        <v>#N/A</v>
      </c>
    </row>
    <row r="819" spans="2:43" x14ac:dyDescent="0.25">
      <c r="B819" t="s">
        <v>457</v>
      </c>
      <c r="C819" t="s">
        <v>4817</v>
      </c>
      <c r="D819" s="25">
        <v>0.66666666666666663</v>
      </c>
      <c r="E819" t="s">
        <v>267</v>
      </c>
      <c r="F819" t="s">
        <v>236</v>
      </c>
      <c r="H819">
        <v>44.7</v>
      </c>
      <c r="I819">
        <v>25.1</v>
      </c>
      <c r="J819">
        <v>30.2</v>
      </c>
      <c r="K819">
        <v>69.8</v>
      </c>
      <c r="L819">
        <v>55.3</v>
      </c>
      <c r="M819">
        <v>74.900000000000006</v>
      </c>
      <c r="N819">
        <v>32.4</v>
      </c>
      <c r="O819">
        <v>37.6</v>
      </c>
      <c r="P819">
        <v>30</v>
      </c>
      <c r="Q819">
        <v>79</v>
      </c>
      <c r="R819">
        <v>90.5</v>
      </c>
      <c r="S819">
        <v>74</v>
      </c>
      <c r="T819">
        <v>26</v>
      </c>
      <c r="U819">
        <v>31.2</v>
      </c>
      <c r="V819">
        <v>73.7</v>
      </c>
      <c r="W819">
        <v>26.3</v>
      </c>
      <c r="X819" t="str">
        <f>VLOOKUP(E819,'Transform table'!A:B,2,0)</f>
        <v>Real Oruro</v>
      </c>
      <c r="Y819" t="str">
        <f>VLOOKUP(F819,'Transform table'!A:B,2,0)</f>
        <v>Independiente Petrolero</v>
      </c>
      <c r="Z819" t="str">
        <f t="shared" si="13"/>
        <v>01/08/2026Real OruroIndependiente Petrolero</v>
      </c>
      <c r="AA819" t="e">
        <f>VLOOKUP($Z819,'oddspedia-matches'!$A:$AD,AA$2,0)</f>
        <v>#N/A</v>
      </c>
      <c r="AB819" t="e">
        <f>VLOOKUP($Z819,'oddspedia-matches'!$A:$AD,AB$2,0)</f>
        <v>#N/A</v>
      </c>
      <c r="AC819" t="e">
        <f>VLOOKUP($Z819,'oddspedia-matches'!$A:$AD,AC$2,0)</f>
        <v>#N/A</v>
      </c>
      <c r="AD819" t="e">
        <f>VLOOKUP($Z819,'oddspedia-matches'!$A:$AD,AD$2,0)</f>
        <v>#N/A</v>
      </c>
      <c r="AE819" t="e">
        <f>VLOOKUP($Z819,'oddspedia-matches'!$A:$AD,AE$2,0)</f>
        <v>#N/A</v>
      </c>
      <c r="AF819" t="e">
        <f>VLOOKUP($Z819,'oddspedia-matches'!$A:$AD,AF$2,0)</f>
        <v>#N/A</v>
      </c>
      <c r="AG819" t="e">
        <f>VLOOKUP($Z819,'oddspedia-matches'!$A:$AD,AG$2,0)</f>
        <v>#N/A</v>
      </c>
      <c r="AH819" t="e">
        <f>VLOOKUP($Z819,'oddspedia-matches'!$A:$AD,AH$2,0)</f>
        <v>#N/A</v>
      </c>
      <c r="AI819" t="e">
        <f>VLOOKUP($Z819,'oddspedia-matches'!$A:$AD,AI$2,0)</f>
        <v>#N/A</v>
      </c>
      <c r="AJ819" t="e">
        <f>VLOOKUP($Z819,'oddspedia-matches'!$A:$AD,AJ$2,0)</f>
        <v>#N/A</v>
      </c>
      <c r="AK819" t="e">
        <f>VLOOKUP($Z819,'oddspedia-matches'!$A:$AD,AK$2,0)</f>
        <v>#N/A</v>
      </c>
      <c r="AL819" t="e">
        <f>VLOOKUP($Z819,'oddspedia-matches'!$A:$AD,AL$2,0)</f>
        <v>#N/A</v>
      </c>
      <c r="AM819" t="e">
        <f>VLOOKUP($Z819,'oddspedia-matches'!$A:$AD,AM$2,0)</f>
        <v>#N/A</v>
      </c>
      <c r="AN819" t="e">
        <f>VLOOKUP($Z819,'oddspedia-matches'!$A:$AD,AN$2,0)</f>
        <v>#N/A</v>
      </c>
      <c r="AO819" t="e">
        <f>VLOOKUP($Z819,'oddspedia-matches'!$A:$AD,AO$2,0)</f>
        <v>#N/A</v>
      </c>
      <c r="AP819" t="e">
        <f>VLOOKUP($Z819,'oddspedia-matches'!$A:$AD,AP$2,0)</f>
        <v>#N/A</v>
      </c>
      <c r="AQ819" t="e">
        <f>VLOOKUP($Z819,'oddspedia-matches'!$A:$AD,AQ$2,0)</f>
        <v>#N/A</v>
      </c>
    </row>
    <row r="820" spans="2:43" x14ac:dyDescent="0.25">
      <c r="B820" t="s">
        <v>485</v>
      </c>
      <c r="C820" t="s">
        <v>4817</v>
      </c>
      <c r="D820" s="25">
        <v>0.66666666666666663</v>
      </c>
      <c r="E820" t="s">
        <v>184</v>
      </c>
      <c r="F820" t="s">
        <v>201</v>
      </c>
      <c r="H820">
        <v>29.8</v>
      </c>
      <c r="I820">
        <v>30.5</v>
      </c>
      <c r="J820">
        <v>39.799999999999997</v>
      </c>
      <c r="K820">
        <v>60.2</v>
      </c>
      <c r="L820">
        <v>70.2</v>
      </c>
      <c r="M820">
        <v>69.5</v>
      </c>
      <c r="N820">
        <v>27.7</v>
      </c>
      <c r="O820">
        <v>46.5</v>
      </c>
      <c r="P820">
        <v>25.8</v>
      </c>
      <c r="Q820">
        <v>65.099999999999994</v>
      </c>
      <c r="R820">
        <v>71</v>
      </c>
      <c r="S820">
        <v>43.6</v>
      </c>
      <c r="T820">
        <v>56.4</v>
      </c>
      <c r="U820">
        <v>61.7</v>
      </c>
      <c r="V820">
        <v>50.4</v>
      </c>
      <c r="W820">
        <v>49.6</v>
      </c>
      <c r="X820" t="str">
        <f>VLOOKUP(E820,'Transform table'!A:B,2,0)</f>
        <v>Everton de Vina</v>
      </c>
      <c r="Y820" t="str">
        <f>VLOOKUP(F820,'Transform table'!A:B,2,0)</f>
        <v>Colo Colo</v>
      </c>
      <c r="Z820" t="str">
        <f t="shared" si="13"/>
        <v>01/08/2026Everton de VinaColo Colo</v>
      </c>
      <c r="AA820" t="e">
        <f>VLOOKUP($Z820,'oddspedia-matches'!$A:$AD,AA$2,0)</f>
        <v>#N/A</v>
      </c>
      <c r="AB820" t="e">
        <f>VLOOKUP($Z820,'oddspedia-matches'!$A:$AD,AB$2,0)</f>
        <v>#N/A</v>
      </c>
      <c r="AC820" t="e">
        <f>VLOOKUP($Z820,'oddspedia-matches'!$A:$AD,AC$2,0)</f>
        <v>#N/A</v>
      </c>
      <c r="AD820" t="e">
        <f>VLOOKUP($Z820,'oddspedia-matches'!$A:$AD,AD$2,0)</f>
        <v>#N/A</v>
      </c>
      <c r="AE820" t="e">
        <f>VLOOKUP($Z820,'oddspedia-matches'!$A:$AD,AE$2,0)</f>
        <v>#N/A</v>
      </c>
      <c r="AF820" t="e">
        <f>VLOOKUP($Z820,'oddspedia-matches'!$A:$AD,AF$2,0)</f>
        <v>#N/A</v>
      </c>
      <c r="AG820" t="e">
        <f>VLOOKUP($Z820,'oddspedia-matches'!$A:$AD,AG$2,0)</f>
        <v>#N/A</v>
      </c>
      <c r="AH820" t="e">
        <f>VLOOKUP($Z820,'oddspedia-matches'!$A:$AD,AH$2,0)</f>
        <v>#N/A</v>
      </c>
      <c r="AI820" t="e">
        <f>VLOOKUP($Z820,'oddspedia-matches'!$A:$AD,AI$2,0)</f>
        <v>#N/A</v>
      </c>
      <c r="AJ820" t="e">
        <f>VLOOKUP($Z820,'oddspedia-matches'!$A:$AD,AJ$2,0)</f>
        <v>#N/A</v>
      </c>
      <c r="AK820" t="e">
        <f>VLOOKUP($Z820,'oddspedia-matches'!$A:$AD,AK$2,0)</f>
        <v>#N/A</v>
      </c>
      <c r="AL820" t="e">
        <f>VLOOKUP($Z820,'oddspedia-matches'!$A:$AD,AL$2,0)</f>
        <v>#N/A</v>
      </c>
      <c r="AM820" t="e">
        <f>VLOOKUP($Z820,'oddspedia-matches'!$A:$AD,AM$2,0)</f>
        <v>#N/A</v>
      </c>
      <c r="AN820" t="e">
        <f>VLOOKUP($Z820,'oddspedia-matches'!$A:$AD,AN$2,0)</f>
        <v>#N/A</v>
      </c>
      <c r="AO820" t="e">
        <f>VLOOKUP($Z820,'oddspedia-matches'!$A:$AD,AO$2,0)</f>
        <v>#N/A</v>
      </c>
      <c r="AP820" t="e">
        <f>VLOOKUP($Z820,'oddspedia-matches'!$A:$AD,AP$2,0)</f>
        <v>#N/A</v>
      </c>
      <c r="AQ820" t="e">
        <f>VLOOKUP($Z820,'oddspedia-matches'!$A:$AD,AQ$2,0)</f>
        <v>#N/A</v>
      </c>
    </row>
    <row r="821" spans="2:43" x14ac:dyDescent="0.25">
      <c r="B821" t="s">
        <v>488</v>
      </c>
      <c r="C821" t="s">
        <v>4817</v>
      </c>
      <c r="D821" s="25">
        <v>0.66666666666666663</v>
      </c>
      <c r="E821" t="s">
        <v>1096</v>
      </c>
      <c r="F821" t="s">
        <v>642</v>
      </c>
      <c r="H821">
        <v>56.8</v>
      </c>
      <c r="I821">
        <v>26</v>
      </c>
      <c r="J821">
        <v>17.2</v>
      </c>
      <c r="K821">
        <v>82.8</v>
      </c>
      <c r="L821">
        <v>43.2</v>
      </c>
      <c r="M821">
        <v>74</v>
      </c>
      <c r="N821">
        <v>46</v>
      </c>
      <c r="O821">
        <v>41</v>
      </c>
      <c r="P821">
        <v>13</v>
      </c>
      <c r="Q821">
        <v>69</v>
      </c>
      <c r="R821">
        <v>73.900000000000006</v>
      </c>
      <c r="S821">
        <v>47.6</v>
      </c>
      <c r="T821">
        <v>52.4</v>
      </c>
      <c r="U821">
        <v>59.8</v>
      </c>
      <c r="V821">
        <v>48.3</v>
      </c>
      <c r="W821">
        <v>51.7</v>
      </c>
      <c r="X821" t="str">
        <f>VLOOKUP(E821,'Transform table'!A:B,2,0)</f>
        <v>Deportes Antofagasta</v>
      </c>
      <c r="Y821" t="str">
        <f>VLOOKUP(F821,'Transform table'!A:B,2,0)</f>
        <v>Union San Felipe</v>
      </c>
      <c r="Z821" t="str">
        <f t="shared" si="13"/>
        <v>01/08/2026Deportes AntofagastaUnion San Felipe</v>
      </c>
      <c r="AA821" t="e">
        <f>VLOOKUP($Z821,'oddspedia-matches'!$A:$AD,AA$2,0)</f>
        <v>#N/A</v>
      </c>
      <c r="AB821" t="e">
        <f>VLOOKUP($Z821,'oddspedia-matches'!$A:$AD,AB$2,0)</f>
        <v>#N/A</v>
      </c>
      <c r="AC821" t="e">
        <f>VLOOKUP($Z821,'oddspedia-matches'!$A:$AD,AC$2,0)</f>
        <v>#N/A</v>
      </c>
      <c r="AD821" t="e">
        <f>VLOOKUP($Z821,'oddspedia-matches'!$A:$AD,AD$2,0)</f>
        <v>#N/A</v>
      </c>
      <c r="AE821" t="e">
        <f>VLOOKUP($Z821,'oddspedia-matches'!$A:$AD,AE$2,0)</f>
        <v>#N/A</v>
      </c>
      <c r="AF821" t="e">
        <f>VLOOKUP($Z821,'oddspedia-matches'!$A:$AD,AF$2,0)</f>
        <v>#N/A</v>
      </c>
      <c r="AG821" t="e">
        <f>VLOOKUP($Z821,'oddspedia-matches'!$A:$AD,AG$2,0)</f>
        <v>#N/A</v>
      </c>
      <c r="AH821" t="e">
        <f>VLOOKUP($Z821,'oddspedia-matches'!$A:$AD,AH$2,0)</f>
        <v>#N/A</v>
      </c>
      <c r="AI821" t="e">
        <f>VLOOKUP($Z821,'oddspedia-matches'!$A:$AD,AI$2,0)</f>
        <v>#N/A</v>
      </c>
      <c r="AJ821" t="e">
        <f>VLOOKUP($Z821,'oddspedia-matches'!$A:$AD,AJ$2,0)</f>
        <v>#N/A</v>
      </c>
      <c r="AK821" t="e">
        <f>VLOOKUP($Z821,'oddspedia-matches'!$A:$AD,AK$2,0)</f>
        <v>#N/A</v>
      </c>
      <c r="AL821" t="e">
        <f>VLOOKUP($Z821,'oddspedia-matches'!$A:$AD,AL$2,0)</f>
        <v>#N/A</v>
      </c>
      <c r="AM821" t="e">
        <f>VLOOKUP($Z821,'oddspedia-matches'!$A:$AD,AM$2,0)</f>
        <v>#N/A</v>
      </c>
      <c r="AN821" t="e">
        <f>VLOOKUP($Z821,'oddspedia-matches'!$A:$AD,AN$2,0)</f>
        <v>#N/A</v>
      </c>
      <c r="AO821" t="e">
        <f>VLOOKUP($Z821,'oddspedia-matches'!$A:$AD,AO$2,0)</f>
        <v>#N/A</v>
      </c>
      <c r="AP821" t="e">
        <f>VLOOKUP($Z821,'oddspedia-matches'!$A:$AD,AP$2,0)</f>
        <v>#N/A</v>
      </c>
      <c r="AQ821" t="e">
        <f>VLOOKUP($Z821,'oddspedia-matches'!$A:$AD,AQ$2,0)</f>
        <v>#N/A</v>
      </c>
    </row>
    <row r="822" spans="2:43" x14ac:dyDescent="0.25">
      <c r="B822" t="s">
        <v>487</v>
      </c>
      <c r="C822" t="s">
        <v>4817</v>
      </c>
      <c r="D822" s="25">
        <v>0.66666666666666663</v>
      </c>
      <c r="E822" t="s">
        <v>423</v>
      </c>
      <c r="F822" t="s">
        <v>1184</v>
      </c>
      <c r="H822">
        <v>46.2</v>
      </c>
      <c r="I822">
        <v>28.3</v>
      </c>
      <c r="J822">
        <v>25.5</v>
      </c>
      <c r="K822">
        <v>74.5</v>
      </c>
      <c r="L822">
        <v>53.8</v>
      </c>
      <c r="M822">
        <v>71.7</v>
      </c>
      <c r="N822">
        <v>34.200000000000003</v>
      </c>
      <c r="O822">
        <v>47.6</v>
      </c>
      <c r="P822">
        <v>18.3</v>
      </c>
      <c r="Q822">
        <v>62.4</v>
      </c>
      <c r="R822">
        <v>74.099999999999994</v>
      </c>
      <c r="S822">
        <v>47.6</v>
      </c>
      <c r="T822">
        <v>52.4</v>
      </c>
      <c r="U822">
        <v>58.3</v>
      </c>
      <c r="V822">
        <v>52.4</v>
      </c>
      <c r="W822">
        <v>47.6</v>
      </c>
      <c r="X822" t="str">
        <f>VLOOKUP(E822,'Transform table'!A:B,2,0)</f>
        <v>Deportivo Pasto</v>
      </c>
      <c r="Y822" t="str">
        <f>VLOOKUP(F822,'Transform table'!A:B,2,0)</f>
        <v>Aguilas Pereira</v>
      </c>
      <c r="Z822" t="str">
        <f t="shared" si="13"/>
        <v>01/08/2026Deportivo PastoAguilas Pereira</v>
      </c>
      <c r="AA822" t="e">
        <f>VLOOKUP($Z822,'oddspedia-matches'!$A:$AD,AA$2,0)</f>
        <v>#N/A</v>
      </c>
      <c r="AB822" t="e">
        <f>VLOOKUP($Z822,'oddspedia-matches'!$A:$AD,AB$2,0)</f>
        <v>#N/A</v>
      </c>
      <c r="AC822" t="e">
        <f>VLOOKUP($Z822,'oddspedia-matches'!$A:$AD,AC$2,0)</f>
        <v>#N/A</v>
      </c>
      <c r="AD822" t="e">
        <f>VLOOKUP($Z822,'oddspedia-matches'!$A:$AD,AD$2,0)</f>
        <v>#N/A</v>
      </c>
      <c r="AE822" t="e">
        <f>VLOOKUP($Z822,'oddspedia-matches'!$A:$AD,AE$2,0)</f>
        <v>#N/A</v>
      </c>
      <c r="AF822" t="e">
        <f>VLOOKUP($Z822,'oddspedia-matches'!$A:$AD,AF$2,0)</f>
        <v>#N/A</v>
      </c>
      <c r="AG822" t="e">
        <f>VLOOKUP($Z822,'oddspedia-matches'!$A:$AD,AG$2,0)</f>
        <v>#N/A</v>
      </c>
      <c r="AH822" t="e">
        <f>VLOOKUP($Z822,'oddspedia-matches'!$A:$AD,AH$2,0)</f>
        <v>#N/A</v>
      </c>
      <c r="AI822" t="e">
        <f>VLOOKUP($Z822,'oddspedia-matches'!$A:$AD,AI$2,0)</f>
        <v>#N/A</v>
      </c>
      <c r="AJ822" t="e">
        <f>VLOOKUP($Z822,'oddspedia-matches'!$A:$AD,AJ$2,0)</f>
        <v>#N/A</v>
      </c>
      <c r="AK822" t="e">
        <f>VLOOKUP($Z822,'oddspedia-matches'!$A:$AD,AK$2,0)</f>
        <v>#N/A</v>
      </c>
      <c r="AL822" t="e">
        <f>VLOOKUP($Z822,'oddspedia-matches'!$A:$AD,AL$2,0)</f>
        <v>#N/A</v>
      </c>
      <c r="AM822" t="e">
        <f>VLOOKUP($Z822,'oddspedia-matches'!$A:$AD,AM$2,0)</f>
        <v>#N/A</v>
      </c>
      <c r="AN822" t="e">
        <f>VLOOKUP($Z822,'oddspedia-matches'!$A:$AD,AN$2,0)</f>
        <v>#N/A</v>
      </c>
      <c r="AO822" t="e">
        <f>VLOOKUP($Z822,'oddspedia-matches'!$A:$AD,AO$2,0)</f>
        <v>#N/A</v>
      </c>
      <c r="AP822" t="e">
        <f>VLOOKUP($Z822,'oddspedia-matches'!$A:$AD,AP$2,0)</f>
        <v>#N/A</v>
      </c>
      <c r="AQ822" t="e">
        <f>VLOOKUP($Z822,'oddspedia-matches'!$A:$AD,AQ$2,0)</f>
        <v>#N/A</v>
      </c>
    </row>
    <row r="823" spans="2:43" x14ac:dyDescent="0.25">
      <c r="B823" t="s">
        <v>452</v>
      </c>
      <c r="C823" t="s">
        <v>4817</v>
      </c>
      <c r="D823" s="25">
        <v>0.66666666666666663</v>
      </c>
      <c r="E823" t="s">
        <v>61</v>
      </c>
      <c r="F823" t="s">
        <v>117</v>
      </c>
      <c r="H823">
        <v>32.9</v>
      </c>
      <c r="I823">
        <v>33</v>
      </c>
      <c r="J823">
        <v>34.1</v>
      </c>
      <c r="K823">
        <v>65.900000000000006</v>
      </c>
      <c r="L823">
        <v>67.099999999999994</v>
      </c>
      <c r="M823">
        <v>67</v>
      </c>
      <c r="N823">
        <v>21</v>
      </c>
      <c r="O823">
        <v>49.7</v>
      </c>
      <c r="P823">
        <v>29.3</v>
      </c>
      <c r="Q823">
        <v>60.2</v>
      </c>
      <c r="R823">
        <v>63</v>
      </c>
      <c r="S823">
        <v>34.700000000000003</v>
      </c>
      <c r="T823">
        <v>65.3</v>
      </c>
      <c r="U823">
        <v>70</v>
      </c>
      <c r="V823">
        <v>43.3</v>
      </c>
      <c r="W823">
        <v>56.7</v>
      </c>
      <c r="X823" t="str">
        <f>VLOOKUP(E823,'Transform table'!A:B,2,0)</f>
        <v>Manta FC</v>
      </c>
      <c r="Y823" t="str">
        <f>VLOOKUP(F823,'Transform table'!A:B,2,0)</f>
        <v>Mushuc Runa</v>
      </c>
      <c r="Z823" t="str">
        <f t="shared" si="13"/>
        <v>01/08/2026Manta FCMushuc Runa</v>
      </c>
      <c r="AA823" t="e">
        <f>VLOOKUP($Z823,'oddspedia-matches'!$A:$AD,AA$2,0)</f>
        <v>#N/A</v>
      </c>
      <c r="AB823" t="e">
        <f>VLOOKUP($Z823,'oddspedia-matches'!$A:$AD,AB$2,0)</f>
        <v>#N/A</v>
      </c>
      <c r="AC823" t="e">
        <f>VLOOKUP($Z823,'oddspedia-matches'!$A:$AD,AC$2,0)</f>
        <v>#N/A</v>
      </c>
      <c r="AD823" t="e">
        <f>VLOOKUP($Z823,'oddspedia-matches'!$A:$AD,AD$2,0)</f>
        <v>#N/A</v>
      </c>
      <c r="AE823" t="e">
        <f>VLOOKUP($Z823,'oddspedia-matches'!$A:$AD,AE$2,0)</f>
        <v>#N/A</v>
      </c>
      <c r="AF823" t="e">
        <f>VLOOKUP($Z823,'oddspedia-matches'!$A:$AD,AF$2,0)</f>
        <v>#N/A</v>
      </c>
      <c r="AG823" t="e">
        <f>VLOOKUP($Z823,'oddspedia-matches'!$A:$AD,AG$2,0)</f>
        <v>#N/A</v>
      </c>
      <c r="AH823" t="e">
        <f>VLOOKUP($Z823,'oddspedia-matches'!$A:$AD,AH$2,0)</f>
        <v>#N/A</v>
      </c>
      <c r="AI823" t="e">
        <f>VLOOKUP($Z823,'oddspedia-matches'!$A:$AD,AI$2,0)</f>
        <v>#N/A</v>
      </c>
      <c r="AJ823" t="e">
        <f>VLOOKUP($Z823,'oddspedia-matches'!$A:$AD,AJ$2,0)</f>
        <v>#N/A</v>
      </c>
      <c r="AK823" t="e">
        <f>VLOOKUP($Z823,'oddspedia-matches'!$A:$AD,AK$2,0)</f>
        <v>#N/A</v>
      </c>
      <c r="AL823" t="e">
        <f>VLOOKUP($Z823,'oddspedia-matches'!$A:$AD,AL$2,0)</f>
        <v>#N/A</v>
      </c>
      <c r="AM823" t="e">
        <f>VLOOKUP($Z823,'oddspedia-matches'!$A:$AD,AM$2,0)</f>
        <v>#N/A</v>
      </c>
      <c r="AN823" t="e">
        <f>VLOOKUP($Z823,'oddspedia-matches'!$A:$AD,AN$2,0)</f>
        <v>#N/A</v>
      </c>
      <c r="AO823" t="e">
        <f>VLOOKUP($Z823,'oddspedia-matches'!$A:$AD,AO$2,0)</f>
        <v>#N/A</v>
      </c>
      <c r="AP823" t="e">
        <f>VLOOKUP($Z823,'oddspedia-matches'!$A:$AD,AP$2,0)</f>
        <v>#N/A</v>
      </c>
      <c r="AQ823" t="e">
        <f>VLOOKUP($Z823,'oddspedia-matches'!$A:$AD,AQ$2,0)</f>
        <v>#N/A</v>
      </c>
    </row>
    <row r="824" spans="2:43" x14ac:dyDescent="0.25">
      <c r="B824" t="s">
        <v>479</v>
      </c>
      <c r="C824" t="s">
        <v>4817</v>
      </c>
      <c r="D824" s="25">
        <v>0.66666666666666663</v>
      </c>
      <c r="E824" t="s">
        <v>751</v>
      </c>
      <c r="F824" t="s">
        <v>159</v>
      </c>
      <c r="H824">
        <v>52.7</v>
      </c>
      <c r="I824">
        <v>28.1</v>
      </c>
      <c r="J824">
        <v>19.2</v>
      </c>
      <c r="K824">
        <v>80.8</v>
      </c>
      <c r="L824">
        <v>47.3</v>
      </c>
      <c r="M824">
        <v>71.900000000000006</v>
      </c>
      <c r="N824">
        <v>32.6</v>
      </c>
      <c r="O824">
        <v>49.8</v>
      </c>
      <c r="P824">
        <v>17.5</v>
      </c>
      <c r="Q824">
        <v>59.1</v>
      </c>
      <c r="R824">
        <v>69</v>
      </c>
      <c r="S824">
        <v>41.4</v>
      </c>
      <c r="T824">
        <v>58.6</v>
      </c>
      <c r="U824">
        <v>65.2</v>
      </c>
      <c r="V824">
        <v>44.9</v>
      </c>
      <c r="W824">
        <v>55.1</v>
      </c>
      <c r="X824" t="str">
        <f>VLOOKUP(E824,'Transform table'!A:B,2,0)</f>
        <v>Club Sportivo Ameliano</v>
      </c>
      <c r="Y824" t="str">
        <f>VLOOKUP(F824,'Transform table'!A:B,2,0)</f>
        <v>CS 2 de Mayo</v>
      </c>
      <c r="Z824" t="str">
        <f t="shared" si="13"/>
        <v>01/08/2026Club Sportivo AmelianoCS 2 de Mayo</v>
      </c>
      <c r="AA824" t="e">
        <f>VLOOKUP($Z824,'oddspedia-matches'!$A:$AD,AA$2,0)</f>
        <v>#N/A</v>
      </c>
      <c r="AB824" t="e">
        <f>VLOOKUP($Z824,'oddspedia-matches'!$A:$AD,AB$2,0)</f>
        <v>#N/A</v>
      </c>
      <c r="AC824" t="e">
        <f>VLOOKUP($Z824,'oddspedia-matches'!$A:$AD,AC$2,0)</f>
        <v>#N/A</v>
      </c>
      <c r="AD824" t="e">
        <f>VLOOKUP($Z824,'oddspedia-matches'!$A:$AD,AD$2,0)</f>
        <v>#N/A</v>
      </c>
      <c r="AE824" t="e">
        <f>VLOOKUP($Z824,'oddspedia-matches'!$A:$AD,AE$2,0)</f>
        <v>#N/A</v>
      </c>
      <c r="AF824" t="e">
        <f>VLOOKUP($Z824,'oddspedia-matches'!$A:$AD,AF$2,0)</f>
        <v>#N/A</v>
      </c>
      <c r="AG824" t="e">
        <f>VLOOKUP($Z824,'oddspedia-matches'!$A:$AD,AG$2,0)</f>
        <v>#N/A</v>
      </c>
      <c r="AH824" t="e">
        <f>VLOOKUP($Z824,'oddspedia-matches'!$A:$AD,AH$2,0)</f>
        <v>#N/A</v>
      </c>
      <c r="AI824" t="e">
        <f>VLOOKUP($Z824,'oddspedia-matches'!$A:$AD,AI$2,0)</f>
        <v>#N/A</v>
      </c>
      <c r="AJ824" t="e">
        <f>VLOOKUP($Z824,'oddspedia-matches'!$A:$AD,AJ$2,0)</f>
        <v>#N/A</v>
      </c>
      <c r="AK824" t="e">
        <f>VLOOKUP($Z824,'oddspedia-matches'!$A:$AD,AK$2,0)</f>
        <v>#N/A</v>
      </c>
      <c r="AL824" t="e">
        <f>VLOOKUP($Z824,'oddspedia-matches'!$A:$AD,AL$2,0)</f>
        <v>#N/A</v>
      </c>
      <c r="AM824" t="e">
        <f>VLOOKUP($Z824,'oddspedia-matches'!$A:$AD,AM$2,0)</f>
        <v>#N/A</v>
      </c>
      <c r="AN824" t="e">
        <f>VLOOKUP($Z824,'oddspedia-matches'!$A:$AD,AN$2,0)</f>
        <v>#N/A</v>
      </c>
      <c r="AO824" t="e">
        <f>VLOOKUP($Z824,'oddspedia-matches'!$A:$AD,AO$2,0)</f>
        <v>#N/A</v>
      </c>
      <c r="AP824" t="e">
        <f>VLOOKUP($Z824,'oddspedia-matches'!$A:$AD,AP$2,0)</f>
        <v>#N/A</v>
      </c>
      <c r="AQ824" t="e">
        <f>VLOOKUP($Z824,'oddspedia-matches'!$A:$AD,AQ$2,0)</f>
        <v>#N/A</v>
      </c>
    </row>
    <row r="825" spans="2:43" x14ac:dyDescent="0.25">
      <c r="B825" t="s">
        <v>1007</v>
      </c>
      <c r="C825" t="s">
        <v>4817</v>
      </c>
      <c r="D825" s="25">
        <v>0.66666666666666663</v>
      </c>
      <c r="E825" t="s">
        <v>3681</v>
      </c>
      <c r="F825" t="s">
        <v>754</v>
      </c>
      <c r="H825">
        <v>42.6</v>
      </c>
      <c r="I825">
        <v>28.5</v>
      </c>
      <c r="J825">
        <v>28.9</v>
      </c>
      <c r="K825">
        <v>71.099999999999994</v>
      </c>
      <c r="L825">
        <v>57.4</v>
      </c>
      <c r="M825">
        <v>71.5</v>
      </c>
      <c r="N825" t="s">
        <v>20</v>
      </c>
      <c r="O825" t="s">
        <v>20</v>
      </c>
      <c r="P825" t="s">
        <v>20</v>
      </c>
      <c r="Q825" t="s">
        <v>20</v>
      </c>
      <c r="R825">
        <v>75.3</v>
      </c>
      <c r="S825">
        <v>49.2</v>
      </c>
      <c r="T825">
        <v>50.8</v>
      </c>
      <c r="U825">
        <v>56.5</v>
      </c>
      <c r="V825">
        <v>54.5</v>
      </c>
      <c r="W825">
        <v>45.5</v>
      </c>
      <c r="X825" t="e">
        <f>VLOOKUP(E825,'Transform table'!A:B,2,0)</f>
        <v>#N/A</v>
      </c>
      <c r="Y825" t="str">
        <f>VLOOKUP(F825,'Transform table'!A:B,2,0)</f>
        <v>River Plate</v>
      </c>
      <c r="Z825" t="e">
        <f t="shared" si="13"/>
        <v>#N/A</v>
      </c>
      <c r="AA825" t="e">
        <f>VLOOKUP($Z825,'oddspedia-matches'!$A:$AD,AA$2,0)</f>
        <v>#N/A</v>
      </c>
      <c r="AB825" t="e">
        <f>VLOOKUP($Z825,'oddspedia-matches'!$A:$AD,AB$2,0)</f>
        <v>#N/A</v>
      </c>
      <c r="AC825" t="e">
        <f>VLOOKUP($Z825,'oddspedia-matches'!$A:$AD,AC$2,0)</f>
        <v>#N/A</v>
      </c>
      <c r="AD825" t="e">
        <f>VLOOKUP($Z825,'oddspedia-matches'!$A:$AD,AD$2,0)</f>
        <v>#N/A</v>
      </c>
      <c r="AE825" t="e">
        <f>VLOOKUP($Z825,'oddspedia-matches'!$A:$AD,AE$2,0)</f>
        <v>#N/A</v>
      </c>
      <c r="AF825" t="e">
        <f>VLOOKUP($Z825,'oddspedia-matches'!$A:$AD,AF$2,0)</f>
        <v>#N/A</v>
      </c>
      <c r="AG825" t="e">
        <f>VLOOKUP($Z825,'oddspedia-matches'!$A:$AD,AG$2,0)</f>
        <v>#N/A</v>
      </c>
      <c r="AH825" t="e">
        <f>VLOOKUP($Z825,'oddspedia-matches'!$A:$AD,AH$2,0)</f>
        <v>#N/A</v>
      </c>
      <c r="AI825" t="e">
        <f>VLOOKUP($Z825,'oddspedia-matches'!$A:$AD,AI$2,0)</f>
        <v>#N/A</v>
      </c>
      <c r="AJ825" t="e">
        <f>VLOOKUP($Z825,'oddspedia-matches'!$A:$AD,AJ$2,0)</f>
        <v>#N/A</v>
      </c>
      <c r="AK825" t="e">
        <f>VLOOKUP($Z825,'oddspedia-matches'!$A:$AD,AK$2,0)</f>
        <v>#N/A</v>
      </c>
      <c r="AL825" t="e">
        <f>VLOOKUP($Z825,'oddspedia-matches'!$A:$AD,AL$2,0)</f>
        <v>#N/A</v>
      </c>
      <c r="AM825" t="e">
        <f>VLOOKUP($Z825,'oddspedia-matches'!$A:$AD,AM$2,0)</f>
        <v>#N/A</v>
      </c>
      <c r="AN825" t="e">
        <f>VLOOKUP($Z825,'oddspedia-matches'!$A:$AD,AN$2,0)</f>
        <v>#N/A</v>
      </c>
      <c r="AO825" t="e">
        <f>VLOOKUP($Z825,'oddspedia-matches'!$A:$AD,AO$2,0)</f>
        <v>#N/A</v>
      </c>
      <c r="AP825" t="e">
        <f>VLOOKUP($Z825,'oddspedia-matches'!$A:$AD,AP$2,0)</f>
        <v>#N/A</v>
      </c>
      <c r="AQ825" t="e">
        <f>VLOOKUP($Z825,'oddspedia-matches'!$A:$AD,AQ$2,0)</f>
        <v>#N/A</v>
      </c>
    </row>
    <row r="826" spans="2:43" x14ac:dyDescent="0.25">
      <c r="B826" t="s">
        <v>647</v>
      </c>
      <c r="C826" t="s">
        <v>4817</v>
      </c>
      <c r="D826" s="25">
        <v>0.70833333333333337</v>
      </c>
      <c r="E826" t="s">
        <v>1114</v>
      </c>
      <c r="F826" t="s">
        <v>323</v>
      </c>
      <c r="H826">
        <v>39.200000000000003</v>
      </c>
      <c r="I826">
        <v>37.4</v>
      </c>
      <c r="J826">
        <v>23.5</v>
      </c>
      <c r="K826">
        <v>76.5</v>
      </c>
      <c r="L826">
        <v>60.8</v>
      </c>
      <c r="M826">
        <v>62.6</v>
      </c>
      <c r="N826">
        <v>24.6</v>
      </c>
      <c r="O826">
        <v>54.5</v>
      </c>
      <c r="P826">
        <v>21</v>
      </c>
      <c r="Q826">
        <v>53.4</v>
      </c>
      <c r="R826">
        <v>47.7</v>
      </c>
      <c r="S826">
        <v>20.9</v>
      </c>
      <c r="T826">
        <v>79.099999999999994</v>
      </c>
      <c r="U826">
        <v>82.8</v>
      </c>
      <c r="V826">
        <v>29.9</v>
      </c>
      <c r="W826">
        <v>70.099999999999994</v>
      </c>
      <c r="X826" t="str">
        <f>VLOOKUP(E826,'Transform table'!A:B,2,0)</f>
        <v>All Boys</v>
      </c>
      <c r="Y826" t="str">
        <f>VLOOKUP(F826,'Transform table'!A:B,2,0)</f>
        <v>Central Norte</v>
      </c>
      <c r="Z826" t="str">
        <f t="shared" si="13"/>
        <v>01/08/2026All BoysCentral Norte</v>
      </c>
      <c r="AA826" t="e">
        <f>VLOOKUP($Z826,'oddspedia-matches'!$A:$AD,AA$2,0)</f>
        <v>#N/A</v>
      </c>
      <c r="AB826" t="e">
        <f>VLOOKUP($Z826,'oddspedia-matches'!$A:$AD,AB$2,0)</f>
        <v>#N/A</v>
      </c>
      <c r="AC826" t="e">
        <f>VLOOKUP($Z826,'oddspedia-matches'!$A:$AD,AC$2,0)</f>
        <v>#N/A</v>
      </c>
      <c r="AD826" t="e">
        <f>VLOOKUP($Z826,'oddspedia-matches'!$A:$AD,AD$2,0)</f>
        <v>#N/A</v>
      </c>
      <c r="AE826" t="e">
        <f>VLOOKUP($Z826,'oddspedia-matches'!$A:$AD,AE$2,0)</f>
        <v>#N/A</v>
      </c>
      <c r="AF826" t="e">
        <f>VLOOKUP($Z826,'oddspedia-matches'!$A:$AD,AF$2,0)</f>
        <v>#N/A</v>
      </c>
      <c r="AG826" t="e">
        <f>VLOOKUP($Z826,'oddspedia-matches'!$A:$AD,AG$2,0)</f>
        <v>#N/A</v>
      </c>
      <c r="AH826" t="e">
        <f>VLOOKUP($Z826,'oddspedia-matches'!$A:$AD,AH$2,0)</f>
        <v>#N/A</v>
      </c>
      <c r="AI826" t="e">
        <f>VLOOKUP($Z826,'oddspedia-matches'!$A:$AD,AI$2,0)</f>
        <v>#N/A</v>
      </c>
      <c r="AJ826" t="e">
        <f>VLOOKUP($Z826,'oddspedia-matches'!$A:$AD,AJ$2,0)</f>
        <v>#N/A</v>
      </c>
      <c r="AK826" t="e">
        <f>VLOOKUP($Z826,'oddspedia-matches'!$A:$AD,AK$2,0)</f>
        <v>#N/A</v>
      </c>
      <c r="AL826" t="e">
        <f>VLOOKUP($Z826,'oddspedia-matches'!$A:$AD,AL$2,0)</f>
        <v>#N/A</v>
      </c>
      <c r="AM826" t="e">
        <f>VLOOKUP($Z826,'oddspedia-matches'!$A:$AD,AM$2,0)</f>
        <v>#N/A</v>
      </c>
      <c r="AN826" t="e">
        <f>VLOOKUP($Z826,'oddspedia-matches'!$A:$AD,AN$2,0)</f>
        <v>#N/A</v>
      </c>
      <c r="AO826" t="e">
        <f>VLOOKUP($Z826,'oddspedia-matches'!$A:$AD,AO$2,0)</f>
        <v>#N/A</v>
      </c>
      <c r="AP826" t="e">
        <f>VLOOKUP($Z826,'oddspedia-matches'!$A:$AD,AP$2,0)</f>
        <v>#N/A</v>
      </c>
      <c r="AQ826" t="e">
        <f>VLOOKUP($Z826,'oddspedia-matches'!$A:$AD,AQ$2,0)</f>
        <v>#N/A</v>
      </c>
    </row>
    <row r="827" spans="2:43" x14ac:dyDescent="0.25">
      <c r="B827" t="s">
        <v>705</v>
      </c>
      <c r="C827" t="s">
        <v>4817</v>
      </c>
      <c r="D827" s="25">
        <v>0.70833333333333337</v>
      </c>
      <c r="E827" t="s">
        <v>725</v>
      </c>
      <c r="F827" t="s">
        <v>708</v>
      </c>
      <c r="H827">
        <v>34.1</v>
      </c>
      <c r="I827">
        <v>35.200000000000003</v>
      </c>
      <c r="J827">
        <v>30.7</v>
      </c>
      <c r="K827">
        <v>69.3</v>
      </c>
      <c r="L827">
        <v>65.900000000000006</v>
      </c>
      <c r="M827">
        <v>64.8</v>
      </c>
      <c r="N827">
        <v>28.4</v>
      </c>
      <c r="O827">
        <v>53.4</v>
      </c>
      <c r="P827">
        <v>18.2</v>
      </c>
      <c r="Q827">
        <v>54.5</v>
      </c>
      <c r="R827">
        <v>56.1</v>
      </c>
      <c r="S827">
        <v>27.9</v>
      </c>
      <c r="T827">
        <v>72.099999999999994</v>
      </c>
      <c r="U827">
        <v>76.3</v>
      </c>
      <c r="V827">
        <v>37.4</v>
      </c>
      <c r="W827">
        <v>62.6</v>
      </c>
      <c r="X827" t="e">
        <f>VLOOKUP(E827,'Transform table'!A:B,2,0)</f>
        <v>#N/A</v>
      </c>
      <c r="Y827" t="str">
        <f>VLOOKUP(F827,'Transform table'!A:B,2,0)</f>
        <v>Atletico Camioneros</v>
      </c>
      <c r="Z827" t="e">
        <f t="shared" si="13"/>
        <v>#N/A</v>
      </c>
      <c r="AA827" t="e">
        <f>VLOOKUP($Z827,'oddspedia-matches'!$A:$AD,AA$2,0)</f>
        <v>#N/A</v>
      </c>
      <c r="AB827" t="e">
        <f>VLOOKUP($Z827,'oddspedia-matches'!$A:$AD,AB$2,0)</f>
        <v>#N/A</v>
      </c>
      <c r="AC827" t="e">
        <f>VLOOKUP($Z827,'oddspedia-matches'!$A:$AD,AC$2,0)</f>
        <v>#N/A</v>
      </c>
      <c r="AD827" t="e">
        <f>VLOOKUP($Z827,'oddspedia-matches'!$A:$AD,AD$2,0)</f>
        <v>#N/A</v>
      </c>
      <c r="AE827" t="e">
        <f>VLOOKUP($Z827,'oddspedia-matches'!$A:$AD,AE$2,0)</f>
        <v>#N/A</v>
      </c>
      <c r="AF827" t="e">
        <f>VLOOKUP($Z827,'oddspedia-matches'!$A:$AD,AF$2,0)</f>
        <v>#N/A</v>
      </c>
      <c r="AG827" t="e">
        <f>VLOOKUP($Z827,'oddspedia-matches'!$A:$AD,AG$2,0)</f>
        <v>#N/A</v>
      </c>
      <c r="AH827" t="e">
        <f>VLOOKUP($Z827,'oddspedia-matches'!$A:$AD,AH$2,0)</f>
        <v>#N/A</v>
      </c>
      <c r="AI827" t="e">
        <f>VLOOKUP($Z827,'oddspedia-matches'!$A:$AD,AI$2,0)</f>
        <v>#N/A</v>
      </c>
      <c r="AJ827" t="e">
        <f>VLOOKUP($Z827,'oddspedia-matches'!$A:$AD,AJ$2,0)</f>
        <v>#N/A</v>
      </c>
      <c r="AK827" t="e">
        <f>VLOOKUP($Z827,'oddspedia-matches'!$A:$AD,AK$2,0)</f>
        <v>#N/A</v>
      </c>
      <c r="AL827" t="e">
        <f>VLOOKUP($Z827,'oddspedia-matches'!$A:$AD,AL$2,0)</f>
        <v>#N/A</v>
      </c>
      <c r="AM827" t="e">
        <f>VLOOKUP($Z827,'oddspedia-matches'!$A:$AD,AM$2,0)</f>
        <v>#N/A</v>
      </c>
      <c r="AN827" t="e">
        <f>VLOOKUP($Z827,'oddspedia-matches'!$A:$AD,AN$2,0)</f>
        <v>#N/A</v>
      </c>
      <c r="AO827" t="e">
        <f>VLOOKUP($Z827,'oddspedia-matches'!$A:$AD,AO$2,0)</f>
        <v>#N/A</v>
      </c>
      <c r="AP827" t="e">
        <f>VLOOKUP($Z827,'oddspedia-matches'!$A:$AD,AP$2,0)</f>
        <v>#N/A</v>
      </c>
      <c r="AQ827" t="e">
        <f>VLOOKUP($Z827,'oddspedia-matches'!$A:$AD,AQ$2,0)</f>
        <v>#N/A</v>
      </c>
    </row>
    <row r="828" spans="2:43" x14ac:dyDescent="0.25">
      <c r="B828" t="s">
        <v>705</v>
      </c>
      <c r="C828" t="s">
        <v>4817</v>
      </c>
      <c r="D828" s="25">
        <v>0.70833333333333337</v>
      </c>
      <c r="E828" t="s">
        <v>721</v>
      </c>
      <c r="F828" t="s">
        <v>712</v>
      </c>
      <c r="H828">
        <v>34.1</v>
      </c>
      <c r="I828">
        <v>34.4</v>
      </c>
      <c r="J828">
        <v>31.5</v>
      </c>
      <c r="K828">
        <v>68.5</v>
      </c>
      <c r="L828">
        <v>65.900000000000006</v>
      </c>
      <c r="M828">
        <v>65.599999999999994</v>
      </c>
      <c r="N828">
        <v>22.1</v>
      </c>
      <c r="O828">
        <v>52.6</v>
      </c>
      <c r="P828">
        <v>25.3</v>
      </c>
      <c r="Q828">
        <v>56.1</v>
      </c>
      <c r="R828">
        <v>58.3</v>
      </c>
      <c r="S828">
        <v>29.9</v>
      </c>
      <c r="T828">
        <v>70.099999999999994</v>
      </c>
      <c r="U828">
        <v>74.400000000000006</v>
      </c>
      <c r="V828">
        <v>39.200000000000003</v>
      </c>
      <c r="W828">
        <v>60.8</v>
      </c>
      <c r="X828" t="str">
        <f>VLOOKUP(E828,'Transform table'!A:B,2,0)</f>
        <v>CSD Liniers</v>
      </c>
      <c r="Y828" t="str">
        <f>VLOOKUP(F828,'Transform table'!A:B,2,0)</f>
        <v>Club Comunicaciones</v>
      </c>
      <c r="Z828" t="str">
        <f t="shared" si="13"/>
        <v>01/08/2026CSD LiniersClub Comunicaciones</v>
      </c>
      <c r="AA828" t="e">
        <f>VLOOKUP($Z828,'oddspedia-matches'!$A:$AD,AA$2,0)</f>
        <v>#N/A</v>
      </c>
      <c r="AB828" t="e">
        <f>VLOOKUP($Z828,'oddspedia-matches'!$A:$AD,AB$2,0)</f>
        <v>#N/A</v>
      </c>
      <c r="AC828" t="e">
        <f>VLOOKUP($Z828,'oddspedia-matches'!$A:$AD,AC$2,0)</f>
        <v>#N/A</v>
      </c>
      <c r="AD828" t="e">
        <f>VLOOKUP($Z828,'oddspedia-matches'!$A:$AD,AD$2,0)</f>
        <v>#N/A</v>
      </c>
      <c r="AE828" t="e">
        <f>VLOOKUP($Z828,'oddspedia-matches'!$A:$AD,AE$2,0)</f>
        <v>#N/A</v>
      </c>
      <c r="AF828" t="e">
        <f>VLOOKUP($Z828,'oddspedia-matches'!$A:$AD,AF$2,0)</f>
        <v>#N/A</v>
      </c>
      <c r="AG828" t="e">
        <f>VLOOKUP($Z828,'oddspedia-matches'!$A:$AD,AG$2,0)</f>
        <v>#N/A</v>
      </c>
      <c r="AH828" t="e">
        <f>VLOOKUP($Z828,'oddspedia-matches'!$A:$AD,AH$2,0)</f>
        <v>#N/A</v>
      </c>
      <c r="AI828" t="e">
        <f>VLOOKUP($Z828,'oddspedia-matches'!$A:$AD,AI$2,0)</f>
        <v>#N/A</v>
      </c>
      <c r="AJ828" t="e">
        <f>VLOOKUP($Z828,'oddspedia-matches'!$A:$AD,AJ$2,0)</f>
        <v>#N/A</v>
      </c>
      <c r="AK828" t="e">
        <f>VLOOKUP($Z828,'oddspedia-matches'!$A:$AD,AK$2,0)</f>
        <v>#N/A</v>
      </c>
      <c r="AL828" t="e">
        <f>VLOOKUP($Z828,'oddspedia-matches'!$A:$AD,AL$2,0)</f>
        <v>#N/A</v>
      </c>
      <c r="AM828" t="e">
        <f>VLOOKUP($Z828,'oddspedia-matches'!$A:$AD,AM$2,0)</f>
        <v>#N/A</v>
      </c>
      <c r="AN828" t="e">
        <f>VLOOKUP($Z828,'oddspedia-matches'!$A:$AD,AN$2,0)</f>
        <v>#N/A</v>
      </c>
      <c r="AO828" t="e">
        <f>VLOOKUP($Z828,'oddspedia-matches'!$A:$AD,AO$2,0)</f>
        <v>#N/A</v>
      </c>
      <c r="AP828" t="e">
        <f>VLOOKUP($Z828,'oddspedia-matches'!$A:$AD,AP$2,0)</f>
        <v>#N/A</v>
      </c>
      <c r="AQ828" t="e">
        <f>VLOOKUP($Z828,'oddspedia-matches'!$A:$AD,AQ$2,0)</f>
        <v>#N/A</v>
      </c>
    </row>
    <row r="829" spans="2:43" x14ac:dyDescent="0.25">
      <c r="B829" t="s">
        <v>705</v>
      </c>
      <c r="C829" t="s">
        <v>4817</v>
      </c>
      <c r="D829" s="25">
        <v>0.70833333333333337</v>
      </c>
      <c r="E829" t="s">
        <v>713</v>
      </c>
      <c r="F829" t="s">
        <v>714</v>
      </c>
      <c r="H829">
        <v>46.4</v>
      </c>
      <c r="I829">
        <v>31.2</v>
      </c>
      <c r="J829">
        <v>22.4</v>
      </c>
      <c r="K829">
        <v>77.599999999999994</v>
      </c>
      <c r="L829">
        <v>53.6</v>
      </c>
      <c r="M829">
        <v>68.8</v>
      </c>
      <c r="N829">
        <v>36.200000000000003</v>
      </c>
      <c r="O829">
        <v>48</v>
      </c>
      <c r="P829">
        <v>15.8</v>
      </c>
      <c r="Q829">
        <v>61.1</v>
      </c>
      <c r="R829">
        <v>63.1</v>
      </c>
      <c r="S829">
        <v>34.799999999999997</v>
      </c>
      <c r="T829">
        <v>65.2</v>
      </c>
      <c r="U829">
        <v>70.7</v>
      </c>
      <c r="V829">
        <v>41.4</v>
      </c>
      <c r="W829">
        <v>58.6</v>
      </c>
      <c r="X829" t="str">
        <f>VLOOKUP(E829,'Transform table'!A:B,2,0)</f>
        <v>Real Pilar</v>
      </c>
      <c r="Y829" t="str">
        <f>VLOOKUP(F829,'Transform table'!A:B,2,0)</f>
        <v>Defensores Unidos</v>
      </c>
      <c r="Z829" t="str">
        <f t="shared" si="13"/>
        <v>01/08/2026Real PilarDefensores Unidos</v>
      </c>
      <c r="AA829" t="e">
        <f>VLOOKUP($Z829,'oddspedia-matches'!$A:$AD,AA$2,0)</f>
        <v>#N/A</v>
      </c>
      <c r="AB829" t="e">
        <f>VLOOKUP($Z829,'oddspedia-matches'!$A:$AD,AB$2,0)</f>
        <v>#N/A</v>
      </c>
      <c r="AC829" t="e">
        <f>VLOOKUP($Z829,'oddspedia-matches'!$A:$AD,AC$2,0)</f>
        <v>#N/A</v>
      </c>
      <c r="AD829" t="e">
        <f>VLOOKUP($Z829,'oddspedia-matches'!$A:$AD,AD$2,0)</f>
        <v>#N/A</v>
      </c>
      <c r="AE829" t="e">
        <f>VLOOKUP($Z829,'oddspedia-matches'!$A:$AD,AE$2,0)</f>
        <v>#N/A</v>
      </c>
      <c r="AF829" t="e">
        <f>VLOOKUP($Z829,'oddspedia-matches'!$A:$AD,AF$2,0)</f>
        <v>#N/A</v>
      </c>
      <c r="AG829" t="e">
        <f>VLOOKUP($Z829,'oddspedia-matches'!$A:$AD,AG$2,0)</f>
        <v>#N/A</v>
      </c>
      <c r="AH829" t="e">
        <f>VLOOKUP($Z829,'oddspedia-matches'!$A:$AD,AH$2,0)</f>
        <v>#N/A</v>
      </c>
      <c r="AI829" t="e">
        <f>VLOOKUP($Z829,'oddspedia-matches'!$A:$AD,AI$2,0)</f>
        <v>#N/A</v>
      </c>
      <c r="AJ829" t="e">
        <f>VLOOKUP($Z829,'oddspedia-matches'!$A:$AD,AJ$2,0)</f>
        <v>#N/A</v>
      </c>
      <c r="AK829" t="e">
        <f>VLOOKUP($Z829,'oddspedia-matches'!$A:$AD,AK$2,0)</f>
        <v>#N/A</v>
      </c>
      <c r="AL829" t="e">
        <f>VLOOKUP($Z829,'oddspedia-matches'!$A:$AD,AL$2,0)</f>
        <v>#N/A</v>
      </c>
      <c r="AM829" t="e">
        <f>VLOOKUP($Z829,'oddspedia-matches'!$A:$AD,AM$2,0)</f>
        <v>#N/A</v>
      </c>
      <c r="AN829" t="e">
        <f>VLOOKUP($Z829,'oddspedia-matches'!$A:$AD,AN$2,0)</f>
        <v>#N/A</v>
      </c>
      <c r="AO829" t="e">
        <f>VLOOKUP($Z829,'oddspedia-matches'!$A:$AD,AO$2,0)</f>
        <v>#N/A</v>
      </c>
      <c r="AP829" t="e">
        <f>VLOOKUP($Z829,'oddspedia-matches'!$A:$AD,AP$2,0)</f>
        <v>#N/A</v>
      </c>
      <c r="AQ829" t="e">
        <f>VLOOKUP($Z829,'oddspedia-matches'!$A:$AD,AQ$2,0)</f>
        <v>#N/A</v>
      </c>
    </row>
    <row r="830" spans="2:43" x14ac:dyDescent="0.25">
      <c r="B830" t="s">
        <v>705</v>
      </c>
      <c r="C830" t="s">
        <v>4817</v>
      </c>
      <c r="D830" s="25">
        <v>0.70833333333333337</v>
      </c>
      <c r="E830" t="s">
        <v>727</v>
      </c>
      <c r="F830" t="s">
        <v>720</v>
      </c>
      <c r="H830">
        <v>36.5</v>
      </c>
      <c r="I830">
        <v>33</v>
      </c>
      <c r="J830">
        <v>30.5</v>
      </c>
      <c r="K830">
        <v>69.5</v>
      </c>
      <c r="L830">
        <v>63.5</v>
      </c>
      <c r="M830">
        <v>67</v>
      </c>
      <c r="N830">
        <v>21.7</v>
      </c>
      <c r="O830">
        <v>54.2</v>
      </c>
      <c r="P830">
        <v>24.1</v>
      </c>
      <c r="Q830">
        <v>53.8</v>
      </c>
      <c r="R830">
        <v>62</v>
      </c>
      <c r="S830">
        <v>33.6</v>
      </c>
      <c r="T830">
        <v>66.400000000000006</v>
      </c>
      <c r="U830">
        <v>71</v>
      </c>
      <c r="V830">
        <v>42.3</v>
      </c>
      <c r="W830">
        <v>57.7</v>
      </c>
      <c r="X830" t="str">
        <f>VLOOKUP(E830,'Transform table'!A:B,2,0)</f>
        <v>CA Villa San Carlos</v>
      </c>
      <c r="Y830" t="str">
        <f>VLOOKUP(F830,'Transform table'!A:B,2,0)</f>
        <v>Sportivo Dock Sud</v>
      </c>
      <c r="Z830" t="str">
        <f t="shared" si="13"/>
        <v>01/08/2026CA Villa San CarlosSportivo Dock Sud</v>
      </c>
      <c r="AA830" t="e">
        <f>VLOOKUP($Z830,'oddspedia-matches'!$A:$AD,AA$2,0)</f>
        <v>#N/A</v>
      </c>
      <c r="AB830" t="e">
        <f>VLOOKUP($Z830,'oddspedia-matches'!$A:$AD,AB$2,0)</f>
        <v>#N/A</v>
      </c>
      <c r="AC830" t="e">
        <f>VLOOKUP($Z830,'oddspedia-matches'!$A:$AD,AC$2,0)</f>
        <v>#N/A</v>
      </c>
      <c r="AD830" t="e">
        <f>VLOOKUP($Z830,'oddspedia-matches'!$A:$AD,AD$2,0)</f>
        <v>#N/A</v>
      </c>
      <c r="AE830" t="e">
        <f>VLOOKUP($Z830,'oddspedia-matches'!$A:$AD,AE$2,0)</f>
        <v>#N/A</v>
      </c>
      <c r="AF830" t="e">
        <f>VLOOKUP($Z830,'oddspedia-matches'!$A:$AD,AF$2,0)</f>
        <v>#N/A</v>
      </c>
      <c r="AG830" t="e">
        <f>VLOOKUP($Z830,'oddspedia-matches'!$A:$AD,AG$2,0)</f>
        <v>#N/A</v>
      </c>
      <c r="AH830" t="e">
        <f>VLOOKUP($Z830,'oddspedia-matches'!$A:$AD,AH$2,0)</f>
        <v>#N/A</v>
      </c>
      <c r="AI830" t="e">
        <f>VLOOKUP($Z830,'oddspedia-matches'!$A:$AD,AI$2,0)</f>
        <v>#N/A</v>
      </c>
      <c r="AJ830" t="e">
        <f>VLOOKUP($Z830,'oddspedia-matches'!$A:$AD,AJ$2,0)</f>
        <v>#N/A</v>
      </c>
      <c r="AK830" t="e">
        <f>VLOOKUP($Z830,'oddspedia-matches'!$A:$AD,AK$2,0)</f>
        <v>#N/A</v>
      </c>
      <c r="AL830" t="e">
        <f>VLOOKUP($Z830,'oddspedia-matches'!$A:$AD,AL$2,0)</f>
        <v>#N/A</v>
      </c>
      <c r="AM830" t="e">
        <f>VLOOKUP($Z830,'oddspedia-matches'!$A:$AD,AM$2,0)</f>
        <v>#N/A</v>
      </c>
      <c r="AN830" t="e">
        <f>VLOOKUP($Z830,'oddspedia-matches'!$A:$AD,AN$2,0)</f>
        <v>#N/A</v>
      </c>
      <c r="AO830" t="e">
        <f>VLOOKUP($Z830,'oddspedia-matches'!$A:$AD,AO$2,0)</f>
        <v>#N/A</v>
      </c>
      <c r="AP830" t="e">
        <f>VLOOKUP($Z830,'oddspedia-matches'!$A:$AD,AP$2,0)</f>
        <v>#N/A</v>
      </c>
      <c r="AQ830" t="e">
        <f>VLOOKUP($Z830,'oddspedia-matches'!$A:$AD,AQ$2,0)</f>
        <v>#N/A</v>
      </c>
    </row>
    <row r="831" spans="2:43" x14ac:dyDescent="0.25">
      <c r="B831" t="s">
        <v>705</v>
      </c>
      <c r="C831" t="s">
        <v>4817</v>
      </c>
      <c r="D831" s="25">
        <v>0.70833333333333337</v>
      </c>
      <c r="E831" t="s">
        <v>709</v>
      </c>
      <c r="F831" t="s">
        <v>726</v>
      </c>
      <c r="H831">
        <v>46.3</v>
      </c>
      <c r="I831">
        <v>29.6</v>
      </c>
      <c r="J831">
        <v>24</v>
      </c>
      <c r="K831">
        <v>76</v>
      </c>
      <c r="L831">
        <v>53.7</v>
      </c>
      <c r="M831">
        <v>70.400000000000006</v>
      </c>
      <c r="N831">
        <v>42.6</v>
      </c>
      <c r="O831">
        <v>42.2</v>
      </c>
      <c r="P831">
        <v>15.1</v>
      </c>
      <c r="Q831">
        <v>68.400000000000006</v>
      </c>
      <c r="R831">
        <v>68.900000000000006</v>
      </c>
      <c r="S831">
        <v>41.2</v>
      </c>
      <c r="T831">
        <v>58.8</v>
      </c>
      <c r="U831">
        <v>64.5</v>
      </c>
      <c r="V831">
        <v>47</v>
      </c>
      <c r="W831">
        <v>53</v>
      </c>
      <c r="X831" t="str">
        <f>VLOOKUP(E831,'Transform table'!A:B,2,0)</f>
        <v>San Martin De Burzaco</v>
      </c>
      <c r="Y831" t="str">
        <f>VLOOKUP(F831,'Transform table'!A:B,2,0)</f>
        <v>Deportivo Merlo</v>
      </c>
      <c r="Z831" t="str">
        <f t="shared" si="13"/>
        <v>01/08/2026San Martin De BurzacoDeportivo Merlo</v>
      </c>
      <c r="AA831" t="e">
        <f>VLOOKUP($Z831,'oddspedia-matches'!$A:$AD,AA$2,0)</f>
        <v>#N/A</v>
      </c>
      <c r="AB831" t="e">
        <f>VLOOKUP($Z831,'oddspedia-matches'!$A:$AD,AB$2,0)</f>
        <v>#N/A</v>
      </c>
      <c r="AC831" t="e">
        <f>VLOOKUP($Z831,'oddspedia-matches'!$A:$AD,AC$2,0)</f>
        <v>#N/A</v>
      </c>
      <c r="AD831" t="e">
        <f>VLOOKUP($Z831,'oddspedia-matches'!$A:$AD,AD$2,0)</f>
        <v>#N/A</v>
      </c>
      <c r="AE831" t="e">
        <f>VLOOKUP($Z831,'oddspedia-matches'!$A:$AD,AE$2,0)</f>
        <v>#N/A</v>
      </c>
      <c r="AF831" t="e">
        <f>VLOOKUP($Z831,'oddspedia-matches'!$A:$AD,AF$2,0)</f>
        <v>#N/A</v>
      </c>
      <c r="AG831" t="e">
        <f>VLOOKUP($Z831,'oddspedia-matches'!$A:$AD,AG$2,0)</f>
        <v>#N/A</v>
      </c>
      <c r="AH831" t="e">
        <f>VLOOKUP($Z831,'oddspedia-matches'!$A:$AD,AH$2,0)</f>
        <v>#N/A</v>
      </c>
      <c r="AI831" t="e">
        <f>VLOOKUP($Z831,'oddspedia-matches'!$A:$AD,AI$2,0)</f>
        <v>#N/A</v>
      </c>
      <c r="AJ831" t="e">
        <f>VLOOKUP($Z831,'oddspedia-matches'!$A:$AD,AJ$2,0)</f>
        <v>#N/A</v>
      </c>
      <c r="AK831" t="e">
        <f>VLOOKUP($Z831,'oddspedia-matches'!$A:$AD,AK$2,0)</f>
        <v>#N/A</v>
      </c>
      <c r="AL831" t="e">
        <f>VLOOKUP($Z831,'oddspedia-matches'!$A:$AD,AL$2,0)</f>
        <v>#N/A</v>
      </c>
      <c r="AM831" t="e">
        <f>VLOOKUP($Z831,'oddspedia-matches'!$A:$AD,AM$2,0)</f>
        <v>#N/A</v>
      </c>
      <c r="AN831" t="e">
        <f>VLOOKUP($Z831,'oddspedia-matches'!$A:$AD,AN$2,0)</f>
        <v>#N/A</v>
      </c>
      <c r="AO831" t="e">
        <f>VLOOKUP($Z831,'oddspedia-matches'!$A:$AD,AO$2,0)</f>
        <v>#N/A</v>
      </c>
      <c r="AP831" t="e">
        <f>VLOOKUP($Z831,'oddspedia-matches'!$A:$AD,AP$2,0)</f>
        <v>#N/A</v>
      </c>
      <c r="AQ831" t="e">
        <f>VLOOKUP($Z831,'oddspedia-matches'!$A:$AD,AQ$2,0)</f>
        <v>#N/A</v>
      </c>
    </row>
    <row r="832" spans="2:43" x14ac:dyDescent="0.25">
      <c r="B832" t="s">
        <v>705</v>
      </c>
      <c r="C832" t="s">
        <v>4817</v>
      </c>
      <c r="D832" s="25">
        <v>0.70833333333333337</v>
      </c>
      <c r="E832" t="s">
        <v>707</v>
      </c>
      <c r="F832" t="s">
        <v>722</v>
      </c>
      <c r="H832">
        <v>54.9</v>
      </c>
      <c r="I832">
        <v>30.2</v>
      </c>
      <c r="J832">
        <v>14.9</v>
      </c>
      <c r="K832">
        <v>85.1</v>
      </c>
      <c r="L832">
        <v>45.1</v>
      </c>
      <c r="M832">
        <v>69.8</v>
      </c>
      <c r="N832">
        <v>29.1</v>
      </c>
      <c r="O832">
        <v>53.1</v>
      </c>
      <c r="P832">
        <v>17.8</v>
      </c>
      <c r="Q832">
        <v>54.9</v>
      </c>
      <c r="R832">
        <v>58</v>
      </c>
      <c r="S832">
        <v>29.9</v>
      </c>
      <c r="T832">
        <v>70.099999999999994</v>
      </c>
      <c r="U832">
        <v>76.7</v>
      </c>
      <c r="V832">
        <v>33</v>
      </c>
      <c r="W832">
        <v>67</v>
      </c>
      <c r="X832" t="str">
        <f>VLOOKUP(E832,'Transform table'!A:B,2,0)</f>
        <v>Villa Dalmine</v>
      </c>
      <c r="Y832" t="str">
        <f>VLOOKUP(F832,'Transform table'!A:B,2,0)</f>
        <v>Flandria</v>
      </c>
      <c r="Z832" t="str">
        <f t="shared" si="13"/>
        <v>01/08/2026Villa DalmineFlandria</v>
      </c>
      <c r="AA832" t="e">
        <f>VLOOKUP($Z832,'oddspedia-matches'!$A:$AD,AA$2,0)</f>
        <v>#N/A</v>
      </c>
      <c r="AB832" t="e">
        <f>VLOOKUP($Z832,'oddspedia-matches'!$A:$AD,AB$2,0)</f>
        <v>#N/A</v>
      </c>
      <c r="AC832" t="e">
        <f>VLOOKUP($Z832,'oddspedia-matches'!$A:$AD,AC$2,0)</f>
        <v>#N/A</v>
      </c>
      <c r="AD832" t="e">
        <f>VLOOKUP($Z832,'oddspedia-matches'!$A:$AD,AD$2,0)</f>
        <v>#N/A</v>
      </c>
      <c r="AE832" t="e">
        <f>VLOOKUP($Z832,'oddspedia-matches'!$A:$AD,AE$2,0)</f>
        <v>#N/A</v>
      </c>
      <c r="AF832" t="e">
        <f>VLOOKUP($Z832,'oddspedia-matches'!$A:$AD,AF$2,0)</f>
        <v>#N/A</v>
      </c>
      <c r="AG832" t="e">
        <f>VLOOKUP($Z832,'oddspedia-matches'!$A:$AD,AG$2,0)</f>
        <v>#N/A</v>
      </c>
      <c r="AH832" t="e">
        <f>VLOOKUP($Z832,'oddspedia-matches'!$A:$AD,AH$2,0)</f>
        <v>#N/A</v>
      </c>
      <c r="AI832" t="e">
        <f>VLOOKUP($Z832,'oddspedia-matches'!$A:$AD,AI$2,0)</f>
        <v>#N/A</v>
      </c>
      <c r="AJ832" t="e">
        <f>VLOOKUP($Z832,'oddspedia-matches'!$A:$AD,AJ$2,0)</f>
        <v>#N/A</v>
      </c>
      <c r="AK832" t="e">
        <f>VLOOKUP($Z832,'oddspedia-matches'!$A:$AD,AK$2,0)</f>
        <v>#N/A</v>
      </c>
      <c r="AL832" t="e">
        <f>VLOOKUP($Z832,'oddspedia-matches'!$A:$AD,AL$2,0)</f>
        <v>#N/A</v>
      </c>
      <c r="AM832" t="e">
        <f>VLOOKUP($Z832,'oddspedia-matches'!$A:$AD,AM$2,0)</f>
        <v>#N/A</v>
      </c>
      <c r="AN832" t="e">
        <f>VLOOKUP($Z832,'oddspedia-matches'!$A:$AD,AN$2,0)</f>
        <v>#N/A</v>
      </c>
      <c r="AO832" t="e">
        <f>VLOOKUP($Z832,'oddspedia-matches'!$A:$AD,AO$2,0)</f>
        <v>#N/A</v>
      </c>
      <c r="AP832" t="e">
        <f>VLOOKUP($Z832,'oddspedia-matches'!$A:$AD,AP$2,0)</f>
        <v>#N/A</v>
      </c>
      <c r="AQ832" t="e">
        <f>VLOOKUP($Z832,'oddspedia-matches'!$A:$AD,AQ$2,0)</f>
        <v>#N/A</v>
      </c>
    </row>
    <row r="833" spans="2:43" x14ac:dyDescent="0.25">
      <c r="B833" t="s">
        <v>482</v>
      </c>
      <c r="C833" t="s">
        <v>4817</v>
      </c>
      <c r="D833" s="25">
        <v>0.72916666666666663</v>
      </c>
      <c r="E833" t="s">
        <v>675</v>
      </c>
      <c r="F833" t="s">
        <v>756</v>
      </c>
      <c r="H833">
        <v>37.200000000000003</v>
      </c>
      <c r="I833">
        <v>34.6</v>
      </c>
      <c r="J833">
        <v>28.2</v>
      </c>
      <c r="K833">
        <v>71.8</v>
      </c>
      <c r="L833">
        <v>62.8</v>
      </c>
      <c r="M833">
        <v>65.400000000000006</v>
      </c>
      <c r="N833">
        <v>34.299999999999997</v>
      </c>
      <c r="O833">
        <v>54.2</v>
      </c>
      <c r="P833">
        <v>11.5</v>
      </c>
      <c r="Q833">
        <v>51.8</v>
      </c>
      <c r="R833">
        <v>56.8</v>
      </c>
      <c r="S833">
        <v>28.5</v>
      </c>
      <c r="T833">
        <v>71.5</v>
      </c>
      <c r="U833">
        <v>75.8</v>
      </c>
      <c r="V833">
        <v>37.700000000000003</v>
      </c>
      <c r="W833">
        <v>62.3</v>
      </c>
      <c r="X833" t="str">
        <f>VLOOKUP(E833,'Transform table'!A:B,2,0)</f>
        <v>Atletico Grau</v>
      </c>
      <c r="Y833" t="str">
        <f>VLOOKUP(F833,'Transform table'!A:B,2,0)</f>
        <v>Sport Boys</v>
      </c>
      <c r="Z833" t="str">
        <f t="shared" si="13"/>
        <v>01/08/2026Atletico GrauSport Boys</v>
      </c>
      <c r="AA833" t="e">
        <f>VLOOKUP($Z833,'oddspedia-matches'!$A:$AD,AA$2,0)</f>
        <v>#N/A</v>
      </c>
      <c r="AB833" t="e">
        <f>VLOOKUP($Z833,'oddspedia-matches'!$A:$AD,AB$2,0)</f>
        <v>#N/A</v>
      </c>
      <c r="AC833" t="e">
        <f>VLOOKUP($Z833,'oddspedia-matches'!$A:$AD,AC$2,0)</f>
        <v>#N/A</v>
      </c>
      <c r="AD833" t="e">
        <f>VLOOKUP($Z833,'oddspedia-matches'!$A:$AD,AD$2,0)</f>
        <v>#N/A</v>
      </c>
      <c r="AE833" t="e">
        <f>VLOOKUP($Z833,'oddspedia-matches'!$A:$AD,AE$2,0)</f>
        <v>#N/A</v>
      </c>
      <c r="AF833" t="e">
        <f>VLOOKUP($Z833,'oddspedia-matches'!$A:$AD,AF$2,0)</f>
        <v>#N/A</v>
      </c>
      <c r="AG833" t="e">
        <f>VLOOKUP($Z833,'oddspedia-matches'!$A:$AD,AG$2,0)</f>
        <v>#N/A</v>
      </c>
      <c r="AH833" t="e">
        <f>VLOOKUP($Z833,'oddspedia-matches'!$A:$AD,AH$2,0)</f>
        <v>#N/A</v>
      </c>
      <c r="AI833" t="e">
        <f>VLOOKUP($Z833,'oddspedia-matches'!$A:$AD,AI$2,0)</f>
        <v>#N/A</v>
      </c>
      <c r="AJ833" t="e">
        <f>VLOOKUP($Z833,'oddspedia-matches'!$A:$AD,AJ$2,0)</f>
        <v>#N/A</v>
      </c>
      <c r="AK833" t="e">
        <f>VLOOKUP($Z833,'oddspedia-matches'!$A:$AD,AK$2,0)</f>
        <v>#N/A</v>
      </c>
      <c r="AL833" t="e">
        <f>VLOOKUP($Z833,'oddspedia-matches'!$A:$AD,AL$2,0)</f>
        <v>#N/A</v>
      </c>
      <c r="AM833" t="e">
        <f>VLOOKUP($Z833,'oddspedia-matches'!$A:$AD,AM$2,0)</f>
        <v>#N/A</v>
      </c>
      <c r="AN833" t="e">
        <f>VLOOKUP($Z833,'oddspedia-matches'!$A:$AD,AN$2,0)</f>
        <v>#N/A</v>
      </c>
      <c r="AO833" t="e">
        <f>VLOOKUP($Z833,'oddspedia-matches'!$A:$AD,AO$2,0)</f>
        <v>#N/A</v>
      </c>
      <c r="AP833" t="e">
        <f>VLOOKUP($Z833,'oddspedia-matches'!$A:$AD,AP$2,0)</f>
        <v>#N/A</v>
      </c>
      <c r="AQ833" t="e">
        <f>VLOOKUP($Z833,'oddspedia-matches'!$A:$AD,AQ$2,0)</f>
        <v>#N/A</v>
      </c>
    </row>
    <row r="834" spans="2:43" x14ac:dyDescent="0.25">
      <c r="B834" t="s">
        <v>470</v>
      </c>
      <c r="C834" t="s">
        <v>4817</v>
      </c>
      <c r="D834" s="25">
        <v>0.75</v>
      </c>
      <c r="E834" t="s">
        <v>104</v>
      </c>
      <c r="F834" t="s">
        <v>107</v>
      </c>
      <c r="H834">
        <v>40.700000000000003</v>
      </c>
      <c r="I834">
        <v>32.4</v>
      </c>
      <c r="J834">
        <v>26.9</v>
      </c>
      <c r="K834">
        <v>73.099999999999994</v>
      </c>
      <c r="L834">
        <v>59.3</v>
      </c>
      <c r="M834">
        <v>67.599999999999994</v>
      </c>
      <c r="N834">
        <v>26.4</v>
      </c>
      <c r="O834">
        <v>53</v>
      </c>
      <c r="P834">
        <v>20.6</v>
      </c>
      <c r="Q834">
        <v>55.4</v>
      </c>
      <c r="R834">
        <v>62.3</v>
      </c>
      <c r="S834">
        <v>34</v>
      </c>
      <c r="T834">
        <v>66</v>
      </c>
      <c r="U834">
        <v>70.900000000000006</v>
      </c>
      <c r="V834">
        <v>42</v>
      </c>
      <c r="W834">
        <v>58</v>
      </c>
      <c r="X834" t="e">
        <f>VLOOKUP(E834,'Transform table'!A:B,2,0)</f>
        <v>#N/A</v>
      </c>
      <c r="Y834" t="str">
        <f>VLOOKUP(F834,'Transform table'!A:B,2,0)</f>
        <v>Argentinos Juniors</v>
      </c>
      <c r="Z834" t="e">
        <f t="shared" si="13"/>
        <v>#N/A</v>
      </c>
      <c r="AA834" t="e">
        <f>VLOOKUP($Z834,'oddspedia-matches'!$A:$AD,AA$2,0)</f>
        <v>#N/A</v>
      </c>
      <c r="AB834" t="e">
        <f>VLOOKUP($Z834,'oddspedia-matches'!$A:$AD,AB$2,0)</f>
        <v>#N/A</v>
      </c>
      <c r="AC834" t="e">
        <f>VLOOKUP($Z834,'oddspedia-matches'!$A:$AD,AC$2,0)</f>
        <v>#N/A</v>
      </c>
      <c r="AD834" t="e">
        <f>VLOOKUP($Z834,'oddspedia-matches'!$A:$AD,AD$2,0)</f>
        <v>#N/A</v>
      </c>
      <c r="AE834" t="e">
        <f>VLOOKUP($Z834,'oddspedia-matches'!$A:$AD,AE$2,0)</f>
        <v>#N/A</v>
      </c>
      <c r="AF834" t="e">
        <f>VLOOKUP($Z834,'oddspedia-matches'!$A:$AD,AF$2,0)</f>
        <v>#N/A</v>
      </c>
      <c r="AG834" t="e">
        <f>VLOOKUP($Z834,'oddspedia-matches'!$A:$AD,AG$2,0)</f>
        <v>#N/A</v>
      </c>
      <c r="AH834" t="e">
        <f>VLOOKUP($Z834,'oddspedia-matches'!$A:$AD,AH$2,0)</f>
        <v>#N/A</v>
      </c>
      <c r="AI834" t="e">
        <f>VLOOKUP($Z834,'oddspedia-matches'!$A:$AD,AI$2,0)</f>
        <v>#N/A</v>
      </c>
      <c r="AJ834" t="e">
        <f>VLOOKUP($Z834,'oddspedia-matches'!$A:$AD,AJ$2,0)</f>
        <v>#N/A</v>
      </c>
      <c r="AK834" t="e">
        <f>VLOOKUP($Z834,'oddspedia-matches'!$A:$AD,AK$2,0)</f>
        <v>#N/A</v>
      </c>
      <c r="AL834" t="e">
        <f>VLOOKUP($Z834,'oddspedia-matches'!$A:$AD,AL$2,0)</f>
        <v>#N/A</v>
      </c>
      <c r="AM834" t="e">
        <f>VLOOKUP($Z834,'oddspedia-matches'!$A:$AD,AM$2,0)</f>
        <v>#N/A</v>
      </c>
      <c r="AN834" t="e">
        <f>VLOOKUP($Z834,'oddspedia-matches'!$A:$AD,AN$2,0)</f>
        <v>#N/A</v>
      </c>
      <c r="AO834" t="e">
        <f>VLOOKUP($Z834,'oddspedia-matches'!$A:$AD,AO$2,0)</f>
        <v>#N/A</v>
      </c>
      <c r="AP834" t="e">
        <f>VLOOKUP($Z834,'oddspedia-matches'!$A:$AD,AP$2,0)</f>
        <v>#N/A</v>
      </c>
      <c r="AQ834" t="e">
        <f>VLOOKUP($Z834,'oddspedia-matches'!$A:$AD,AQ$2,0)</f>
        <v>#N/A</v>
      </c>
    </row>
    <row r="835" spans="2:43" x14ac:dyDescent="0.25">
      <c r="B835" t="s">
        <v>470</v>
      </c>
      <c r="C835" t="s">
        <v>4817</v>
      </c>
      <c r="D835" s="25">
        <v>0.75</v>
      </c>
      <c r="E835" t="s">
        <v>1173</v>
      </c>
      <c r="F835" t="s">
        <v>120</v>
      </c>
      <c r="H835">
        <v>48.9</v>
      </c>
      <c r="I835">
        <v>30.5</v>
      </c>
      <c r="J835">
        <v>20.6</v>
      </c>
      <c r="K835">
        <v>79.400000000000006</v>
      </c>
      <c r="L835">
        <v>51.1</v>
      </c>
      <c r="M835">
        <v>69.5</v>
      </c>
      <c r="N835">
        <v>19.100000000000001</v>
      </c>
      <c r="O835">
        <v>57.2</v>
      </c>
      <c r="P835">
        <v>23.7</v>
      </c>
      <c r="Q835">
        <v>49.6</v>
      </c>
      <c r="R835">
        <v>63.4</v>
      </c>
      <c r="S835">
        <v>35.200000000000003</v>
      </c>
      <c r="T835">
        <v>64.8</v>
      </c>
      <c r="U835">
        <v>70.599999999999994</v>
      </c>
      <c r="V835">
        <v>40.799999999999997</v>
      </c>
      <c r="W835">
        <v>59.2</v>
      </c>
      <c r="X835" t="str">
        <f>VLOOKUP(E835,'Transform table'!A:B,2,0)</f>
        <v>Estudiantes de La Plata</v>
      </c>
      <c r="Y835" t="str">
        <f>VLOOKUP(F835,'Transform table'!A:B,2,0)</f>
        <v>Defensa Y Justicia</v>
      </c>
      <c r="Z835" t="str">
        <f t="shared" si="13"/>
        <v>01/08/2026Estudiantes de La PlataDefensa Y Justicia</v>
      </c>
      <c r="AA835" t="e">
        <f>VLOOKUP($Z835,'oddspedia-matches'!$A:$AD,AA$2,0)</f>
        <v>#N/A</v>
      </c>
      <c r="AB835" t="e">
        <f>VLOOKUP($Z835,'oddspedia-matches'!$A:$AD,AB$2,0)</f>
        <v>#N/A</v>
      </c>
      <c r="AC835" t="e">
        <f>VLOOKUP($Z835,'oddspedia-matches'!$A:$AD,AC$2,0)</f>
        <v>#N/A</v>
      </c>
      <c r="AD835" t="e">
        <f>VLOOKUP($Z835,'oddspedia-matches'!$A:$AD,AD$2,0)</f>
        <v>#N/A</v>
      </c>
      <c r="AE835" t="e">
        <f>VLOOKUP($Z835,'oddspedia-matches'!$A:$AD,AE$2,0)</f>
        <v>#N/A</v>
      </c>
      <c r="AF835" t="e">
        <f>VLOOKUP($Z835,'oddspedia-matches'!$A:$AD,AF$2,0)</f>
        <v>#N/A</v>
      </c>
      <c r="AG835" t="e">
        <f>VLOOKUP($Z835,'oddspedia-matches'!$A:$AD,AG$2,0)</f>
        <v>#N/A</v>
      </c>
      <c r="AH835" t="e">
        <f>VLOOKUP($Z835,'oddspedia-matches'!$A:$AD,AH$2,0)</f>
        <v>#N/A</v>
      </c>
      <c r="AI835" t="e">
        <f>VLOOKUP($Z835,'oddspedia-matches'!$A:$AD,AI$2,0)</f>
        <v>#N/A</v>
      </c>
      <c r="AJ835" t="e">
        <f>VLOOKUP($Z835,'oddspedia-matches'!$A:$AD,AJ$2,0)</f>
        <v>#N/A</v>
      </c>
      <c r="AK835" t="e">
        <f>VLOOKUP($Z835,'oddspedia-matches'!$A:$AD,AK$2,0)</f>
        <v>#N/A</v>
      </c>
      <c r="AL835" t="e">
        <f>VLOOKUP($Z835,'oddspedia-matches'!$A:$AD,AL$2,0)</f>
        <v>#N/A</v>
      </c>
      <c r="AM835" t="e">
        <f>VLOOKUP($Z835,'oddspedia-matches'!$A:$AD,AM$2,0)</f>
        <v>#N/A</v>
      </c>
      <c r="AN835" t="e">
        <f>VLOOKUP($Z835,'oddspedia-matches'!$A:$AD,AN$2,0)</f>
        <v>#N/A</v>
      </c>
      <c r="AO835" t="e">
        <f>VLOOKUP($Z835,'oddspedia-matches'!$A:$AD,AO$2,0)</f>
        <v>#N/A</v>
      </c>
      <c r="AP835" t="e">
        <f>VLOOKUP($Z835,'oddspedia-matches'!$A:$AD,AP$2,0)</f>
        <v>#N/A</v>
      </c>
      <c r="AQ835" t="e">
        <f>VLOOKUP($Z835,'oddspedia-matches'!$A:$AD,AQ$2,0)</f>
        <v>#N/A</v>
      </c>
    </row>
    <row r="836" spans="2:43" x14ac:dyDescent="0.25">
      <c r="B836" t="s">
        <v>483</v>
      </c>
      <c r="C836" t="s">
        <v>4817</v>
      </c>
      <c r="D836" s="25">
        <v>0.75</v>
      </c>
      <c r="E836" t="s">
        <v>174</v>
      </c>
      <c r="F836" t="s">
        <v>189</v>
      </c>
      <c r="H836">
        <v>40.299999999999997</v>
      </c>
      <c r="I836">
        <v>32.200000000000003</v>
      </c>
      <c r="J836">
        <v>27.5</v>
      </c>
      <c r="K836">
        <v>72.5</v>
      </c>
      <c r="L836">
        <v>59.7</v>
      </c>
      <c r="M836">
        <v>67.8</v>
      </c>
      <c r="N836">
        <v>29.3</v>
      </c>
      <c r="O836">
        <v>48</v>
      </c>
      <c r="P836">
        <v>22.7</v>
      </c>
      <c r="Q836">
        <v>62.6</v>
      </c>
      <c r="R836">
        <v>63.2</v>
      </c>
      <c r="S836">
        <v>34.9</v>
      </c>
      <c r="T836">
        <v>65.099999999999994</v>
      </c>
      <c r="U836">
        <v>70.099999999999994</v>
      </c>
      <c r="V836">
        <v>42.9</v>
      </c>
      <c r="W836">
        <v>57.1</v>
      </c>
      <c r="X836" t="str">
        <f>VLOOKUP(E836,'Transform table'!A:B,2,0)</f>
        <v>Universitario Popayan</v>
      </c>
      <c r="Y836" t="str">
        <f>VLOOKUP(F836,'Transform table'!A:B,2,0)</f>
        <v>Tigres FC</v>
      </c>
      <c r="Z836" t="str">
        <f t="shared" si="13"/>
        <v>01/08/2026Universitario PopayanTigres FC</v>
      </c>
      <c r="AA836" t="e">
        <f>VLOOKUP($Z836,'oddspedia-matches'!$A:$AD,AA$2,0)</f>
        <v>#N/A</v>
      </c>
      <c r="AB836" t="e">
        <f>VLOOKUP($Z836,'oddspedia-matches'!$A:$AD,AB$2,0)</f>
        <v>#N/A</v>
      </c>
      <c r="AC836" t="e">
        <f>VLOOKUP($Z836,'oddspedia-matches'!$A:$AD,AC$2,0)</f>
        <v>#N/A</v>
      </c>
      <c r="AD836" t="e">
        <f>VLOOKUP($Z836,'oddspedia-matches'!$A:$AD,AD$2,0)</f>
        <v>#N/A</v>
      </c>
      <c r="AE836" t="e">
        <f>VLOOKUP($Z836,'oddspedia-matches'!$A:$AD,AE$2,0)</f>
        <v>#N/A</v>
      </c>
      <c r="AF836" t="e">
        <f>VLOOKUP($Z836,'oddspedia-matches'!$A:$AD,AF$2,0)</f>
        <v>#N/A</v>
      </c>
      <c r="AG836" t="e">
        <f>VLOOKUP($Z836,'oddspedia-matches'!$A:$AD,AG$2,0)</f>
        <v>#N/A</v>
      </c>
      <c r="AH836" t="e">
        <f>VLOOKUP($Z836,'oddspedia-matches'!$A:$AD,AH$2,0)</f>
        <v>#N/A</v>
      </c>
      <c r="AI836" t="e">
        <f>VLOOKUP($Z836,'oddspedia-matches'!$A:$AD,AI$2,0)</f>
        <v>#N/A</v>
      </c>
      <c r="AJ836" t="e">
        <f>VLOOKUP($Z836,'oddspedia-matches'!$A:$AD,AJ$2,0)</f>
        <v>#N/A</v>
      </c>
      <c r="AK836" t="e">
        <f>VLOOKUP($Z836,'oddspedia-matches'!$A:$AD,AK$2,0)</f>
        <v>#N/A</v>
      </c>
      <c r="AL836" t="e">
        <f>VLOOKUP($Z836,'oddspedia-matches'!$A:$AD,AL$2,0)</f>
        <v>#N/A</v>
      </c>
      <c r="AM836" t="e">
        <f>VLOOKUP($Z836,'oddspedia-matches'!$A:$AD,AM$2,0)</f>
        <v>#N/A</v>
      </c>
      <c r="AN836" t="e">
        <f>VLOOKUP($Z836,'oddspedia-matches'!$A:$AD,AN$2,0)</f>
        <v>#N/A</v>
      </c>
      <c r="AO836" t="e">
        <f>VLOOKUP($Z836,'oddspedia-matches'!$A:$AD,AO$2,0)</f>
        <v>#N/A</v>
      </c>
      <c r="AP836" t="e">
        <f>VLOOKUP($Z836,'oddspedia-matches'!$A:$AD,AP$2,0)</f>
        <v>#N/A</v>
      </c>
      <c r="AQ836" t="e">
        <f>VLOOKUP($Z836,'oddspedia-matches'!$A:$AD,AQ$2,0)</f>
        <v>#N/A</v>
      </c>
    </row>
    <row r="837" spans="2:43" x14ac:dyDescent="0.25">
      <c r="B837" t="s">
        <v>487</v>
      </c>
      <c r="C837" t="s">
        <v>4817</v>
      </c>
      <c r="D837" s="25">
        <v>0.75347222222222221</v>
      </c>
      <c r="E837" t="s">
        <v>1212</v>
      </c>
      <c r="F837" t="s">
        <v>419</v>
      </c>
      <c r="H837">
        <v>27.2</v>
      </c>
      <c r="I837">
        <v>32.9</v>
      </c>
      <c r="J837">
        <v>39.9</v>
      </c>
      <c r="K837">
        <v>60.1</v>
      </c>
      <c r="L837">
        <v>72.8</v>
      </c>
      <c r="M837">
        <v>67.099999999999994</v>
      </c>
      <c r="N837">
        <v>19.100000000000001</v>
      </c>
      <c r="O837">
        <v>49.4</v>
      </c>
      <c r="P837">
        <v>31.6</v>
      </c>
      <c r="Q837">
        <v>60.4</v>
      </c>
      <c r="R837">
        <v>63</v>
      </c>
      <c r="S837">
        <v>34.6</v>
      </c>
      <c r="T837">
        <v>65.400000000000006</v>
      </c>
      <c r="U837">
        <v>70.3</v>
      </c>
      <c r="V837">
        <v>42.7</v>
      </c>
      <c r="W837">
        <v>57.3</v>
      </c>
      <c r="X837" t="str">
        <f>VLOOKUP(E837,'Transform table'!A:B,2,0)</f>
        <v>Alianza Valledupar</v>
      </c>
      <c r="Y837" t="str">
        <f>VLOOKUP(F837,'Transform table'!A:B,2,0)</f>
        <v>Deportes Tolima</v>
      </c>
      <c r="Z837" t="str">
        <f t="shared" si="13"/>
        <v>01/08/2026Alianza ValleduparDeportes Tolima</v>
      </c>
      <c r="AA837" t="e">
        <f>VLOOKUP($Z837,'oddspedia-matches'!$A:$AD,AA$2,0)</f>
        <v>#N/A</v>
      </c>
      <c r="AB837" t="e">
        <f>VLOOKUP($Z837,'oddspedia-matches'!$A:$AD,AB$2,0)</f>
        <v>#N/A</v>
      </c>
      <c r="AC837" t="e">
        <f>VLOOKUP($Z837,'oddspedia-matches'!$A:$AD,AC$2,0)</f>
        <v>#N/A</v>
      </c>
      <c r="AD837" t="e">
        <f>VLOOKUP($Z837,'oddspedia-matches'!$A:$AD,AD$2,0)</f>
        <v>#N/A</v>
      </c>
      <c r="AE837" t="e">
        <f>VLOOKUP($Z837,'oddspedia-matches'!$A:$AD,AE$2,0)</f>
        <v>#N/A</v>
      </c>
      <c r="AF837" t="e">
        <f>VLOOKUP($Z837,'oddspedia-matches'!$A:$AD,AF$2,0)</f>
        <v>#N/A</v>
      </c>
      <c r="AG837" t="e">
        <f>VLOOKUP($Z837,'oddspedia-matches'!$A:$AD,AG$2,0)</f>
        <v>#N/A</v>
      </c>
      <c r="AH837" t="e">
        <f>VLOOKUP($Z837,'oddspedia-matches'!$A:$AD,AH$2,0)</f>
        <v>#N/A</v>
      </c>
      <c r="AI837" t="e">
        <f>VLOOKUP($Z837,'oddspedia-matches'!$A:$AD,AI$2,0)</f>
        <v>#N/A</v>
      </c>
      <c r="AJ837" t="e">
        <f>VLOOKUP($Z837,'oddspedia-matches'!$A:$AD,AJ$2,0)</f>
        <v>#N/A</v>
      </c>
      <c r="AK837" t="e">
        <f>VLOOKUP($Z837,'oddspedia-matches'!$A:$AD,AK$2,0)</f>
        <v>#N/A</v>
      </c>
      <c r="AL837" t="e">
        <f>VLOOKUP($Z837,'oddspedia-matches'!$A:$AD,AL$2,0)</f>
        <v>#N/A</v>
      </c>
      <c r="AM837" t="e">
        <f>VLOOKUP($Z837,'oddspedia-matches'!$A:$AD,AM$2,0)</f>
        <v>#N/A</v>
      </c>
      <c r="AN837" t="e">
        <f>VLOOKUP($Z837,'oddspedia-matches'!$A:$AD,AN$2,0)</f>
        <v>#N/A</v>
      </c>
      <c r="AO837" t="e">
        <f>VLOOKUP($Z837,'oddspedia-matches'!$A:$AD,AO$2,0)</f>
        <v>#N/A</v>
      </c>
      <c r="AP837" t="e">
        <f>VLOOKUP($Z837,'oddspedia-matches'!$A:$AD,AP$2,0)</f>
        <v>#N/A</v>
      </c>
      <c r="AQ837" t="e">
        <f>VLOOKUP($Z837,'oddspedia-matches'!$A:$AD,AQ$2,0)</f>
        <v>#N/A</v>
      </c>
    </row>
    <row r="838" spans="2:43" x14ac:dyDescent="0.25">
      <c r="B838" t="s">
        <v>457</v>
      </c>
      <c r="C838" t="s">
        <v>4817</v>
      </c>
      <c r="D838" s="25">
        <v>0.76041666666666663</v>
      </c>
      <c r="E838" t="s">
        <v>261</v>
      </c>
      <c r="F838" t="s">
        <v>1215</v>
      </c>
      <c r="H838">
        <v>28.8</v>
      </c>
      <c r="I838">
        <v>28.1</v>
      </c>
      <c r="J838">
        <v>43.1</v>
      </c>
      <c r="K838">
        <v>56.9</v>
      </c>
      <c r="L838">
        <v>71.2</v>
      </c>
      <c r="M838">
        <v>71.900000000000006</v>
      </c>
      <c r="N838">
        <v>8.6999999999999993</v>
      </c>
      <c r="O838">
        <v>44</v>
      </c>
      <c r="P838">
        <v>47.3</v>
      </c>
      <c r="Q838">
        <v>63.5</v>
      </c>
      <c r="R838">
        <v>78.5</v>
      </c>
      <c r="S838">
        <v>53.7</v>
      </c>
      <c r="T838">
        <v>46.3</v>
      </c>
      <c r="U838">
        <v>52.1</v>
      </c>
      <c r="V838">
        <v>58</v>
      </c>
      <c r="W838">
        <v>42</v>
      </c>
      <c r="X838" t="str">
        <f>VLOOKUP(E838,'Transform table'!A:B,2,0)</f>
        <v>SA Bulo Bulo</v>
      </c>
      <c r="Y838" t="str">
        <f>VLOOKUP(F838,'Transform table'!A:B,2,0)</f>
        <v>Club Blooming</v>
      </c>
      <c r="Z838" t="str">
        <f t="shared" si="13"/>
        <v>01/08/2026SA Bulo BuloClub Blooming</v>
      </c>
      <c r="AA838" t="e">
        <f>VLOOKUP($Z838,'oddspedia-matches'!$A:$AD,AA$2,0)</f>
        <v>#N/A</v>
      </c>
      <c r="AB838" t="e">
        <f>VLOOKUP($Z838,'oddspedia-matches'!$A:$AD,AB$2,0)</f>
        <v>#N/A</v>
      </c>
      <c r="AC838" t="e">
        <f>VLOOKUP($Z838,'oddspedia-matches'!$A:$AD,AC$2,0)</f>
        <v>#N/A</v>
      </c>
      <c r="AD838" t="e">
        <f>VLOOKUP($Z838,'oddspedia-matches'!$A:$AD,AD$2,0)</f>
        <v>#N/A</v>
      </c>
      <c r="AE838" t="e">
        <f>VLOOKUP($Z838,'oddspedia-matches'!$A:$AD,AE$2,0)</f>
        <v>#N/A</v>
      </c>
      <c r="AF838" t="e">
        <f>VLOOKUP($Z838,'oddspedia-matches'!$A:$AD,AF$2,0)</f>
        <v>#N/A</v>
      </c>
      <c r="AG838" t="e">
        <f>VLOOKUP($Z838,'oddspedia-matches'!$A:$AD,AG$2,0)</f>
        <v>#N/A</v>
      </c>
      <c r="AH838" t="e">
        <f>VLOOKUP($Z838,'oddspedia-matches'!$A:$AD,AH$2,0)</f>
        <v>#N/A</v>
      </c>
      <c r="AI838" t="e">
        <f>VLOOKUP($Z838,'oddspedia-matches'!$A:$AD,AI$2,0)</f>
        <v>#N/A</v>
      </c>
      <c r="AJ838" t="e">
        <f>VLOOKUP($Z838,'oddspedia-matches'!$A:$AD,AJ$2,0)</f>
        <v>#N/A</v>
      </c>
      <c r="AK838" t="e">
        <f>VLOOKUP($Z838,'oddspedia-matches'!$A:$AD,AK$2,0)</f>
        <v>#N/A</v>
      </c>
      <c r="AL838" t="e">
        <f>VLOOKUP($Z838,'oddspedia-matches'!$A:$AD,AL$2,0)</f>
        <v>#N/A</v>
      </c>
      <c r="AM838" t="e">
        <f>VLOOKUP($Z838,'oddspedia-matches'!$A:$AD,AM$2,0)</f>
        <v>#N/A</v>
      </c>
      <c r="AN838" t="e">
        <f>VLOOKUP($Z838,'oddspedia-matches'!$A:$AD,AN$2,0)</f>
        <v>#N/A</v>
      </c>
      <c r="AO838" t="e">
        <f>VLOOKUP($Z838,'oddspedia-matches'!$A:$AD,AO$2,0)</f>
        <v>#N/A</v>
      </c>
      <c r="AP838" t="e">
        <f>VLOOKUP($Z838,'oddspedia-matches'!$A:$AD,AP$2,0)</f>
        <v>#N/A</v>
      </c>
      <c r="AQ838" t="e">
        <f>VLOOKUP($Z838,'oddspedia-matches'!$A:$AD,AQ$2,0)</f>
        <v>#N/A</v>
      </c>
    </row>
    <row r="839" spans="2:43" x14ac:dyDescent="0.25">
      <c r="B839" t="s">
        <v>485</v>
      </c>
      <c r="C839" t="s">
        <v>4817</v>
      </c>
      <c r="D839" s="25">
        <v>0.77083333333333337</v>
      </c>
      <c r="E839" t="s">
        <v>1153</v>
      </c>
      <c r="F839" t="s">
        <v>690</v>
      </c>
      <c r="H839">
        <v>40.1</v>
      </c>
      <c r="I839">
        <v>28.5</v>
      </c>
      <c r="J839">
        <v>31.5</v>
      </c>
      <c r="K839">
        <v>68.5</v>
      </c>
      <c r="L839">
        <v>59.9</v>
      </c>
      <c r="M839">
        <v>71.5</v>
      </c>
      <c r="N839">
        <v>31</v>
      </c>
      <c r="O839">
        <v>45.7</v>
      </c>
      <c r="P839">
        <v>23.3</v>
      </c>
      <c r="Q839">
        <v>66.099999999999994</v>
      </c>
      <c r="R839">
        <v>76.400000000000006</v>
      </c>
      <c r="S839">
        <v>50.7</v>
      </c>
      <c r="T839">
        <v>49.3</v>
      </c>
      <c r="U839">
        <v>54.9</v>
      </c>
      <c r="V839">
        <v>56.1</v>
      </c>
      <c r="W839">
        <v>43.9</v>
      </c>
      <c r="X839" t="str">
        <f>VLOOKUP(E839,'Transform table'!A:B,2,0)</f>
        <v>Palestino</v>
      </c>
      <c r="Y839" t="str">
        <f>VLOOKUP(F839,'Transform table'!A:B,2,0)</f>
        <v>Coquimbo Unido</v>
      </c>
      <c r="Z839" t="str">
        <f t="shared" si="13"/>
        <v>01/08/2026PalestinoCoquimbo Unido</v>
      </c>
      <c r="AA839" t="e">
        <f>VLOOKUP($Z839,'oddspedia-matches'!$A:$AD,AA$2,0)</f>
        <v>#N/A</v>
      </c>
      <c r="AB839" t="e">
        <f>VLOOKUP($Z839,'oddspedia-matches'!$A:$AD,AB$2,0)</f>
        <v>#N/A</v>
      </c>
      <c r="AC839" t="e">
        <f>VLOOKUP($Z839,'oddspedia-matches'!$A:$AD,AC$2,0)</f>
        <v>#N/A</v>
      </c>
      <c r="AD839" t="e">
        <f>VLOOKUP($Z839,'oddspedia-matches'!$A:$AD,AD$2,0)</f>
        <v>#N/A</v>
      </c>
      <c r="AE839" t="e">
        <f>VLOOKUP($Z839,'oddspedia-matches'!$A:$AD,AE$2,0)</f>
        <v>#N/A</v>
      </c>
      <c r="AF839" t="e">
        <f>VLOOKUP($Z839,'oddspedia-matches'!$A:$AD,AF$2,0)</f>
        <v>#N/A</v>
      </c>
      <c r="AG839" t="e">
        <f>VLOOKUP($Z839,'oddspedia-matches'!$A:$AD,AG$2,0)</f>
        <v>#N/A</v>
      </c>
      <c r="AH839" t="e">
        <f>VLOOKUP($Z839,'oddspedia-matches'!$A:$AD,AH$2,0)</f>
        <v>#N/A</v>
      </c>
      <c r="AI839" t="e">
        <f>VLOOKUP($Z839,'oddspedia-matches'!$A:$AD,AI$2,0)</f>
        <v>#N/A</v>
      </c>
      <c r="AJ839" t="e">
        <f>VLOOKUP($Z839,'oddspedia-matches'!$A:$AD,AJ$2,0)</f>
        <v>#N/A</v>
      </c>
      <c r="AK839" t="e">
        <f>VLOOKUP($Z839,'oddspedia-matches'!$A:$AD,AK$2,0)</f>
        <v>#N/A</v>
      </c>
      <c r="AL839" t="e">
        <f>VLOOKUP($Z839,'oddspedia-matches'!$A:$AD,AL$2,0)</f>
        <v>#N/A</v>
      </c>
      <c r="AM839" t="e">
        <f>VLOOKUP($Z839,'oddspedia-matches'!$A:$AD,AM$2,0)</f>
        <v>#N/A</v>
      </c>
      <c r="AN839" t="e">
        <f>VLOOKUP($Z839,'oddspedia-matches'!$A:$AD,AN$2,0)</f>
        <v>#N/A</v>
      </c>
      <c r="AO839" t="e">
        <f>VLOOKUP($Z839,'oddspedia-matches'!$A:$AD,AO$2,0)</f>
        <v>#N/A</v>
      </c>
      <c r="AP839" t="e">
        <f>VLOOKUP($Z839,'oddspedia-matches'!$A:$AD,AP$2,0)</f>
        <v>#N/A</v>
      </c>
      <c r="AQ839" t="e">
        <f>VLOOKUP($Z839,'oddspedia-matches'!$A:$AD,AQ$2,0)</f>
        <v>#N/A</v>
      </c>
    </row>
    <row r="840" spans="2:43" x14ac:dyDescent="0.25">
      <c r="B840" t="s">
        <v>488</v>
      </c>
      <c r="C840" t="s">
        <v>4817</v>
      </c>
      <c r="D840" s="25">
        <v>0.77083333333333337</v>
      </c>
      <c r="E840" t="s">
        <v>692</v>
      </c>
      <c r="F840" t="s">
        <v>749</v>
      </c>
      <c r="H840">
        <v>31.2</v>
      </c>
      <c r="I840">
        <v>27.7</v>
      </c>
      <c r="J840">
        <v>41.1</v>
      </c>
      <c r="K840">
        <v>58.9</v>
      </c>
      <c r="L840">
        <v>68.8</v>
      </c>
      <c r="M840">
        <v>72.3</v>
      </c>
      <c r="N840">
        <v>18.399999999999999</v>
      </c>
      <c r="O840">
        <v>41.3</v>
      </c>
      <c r="P840">
        <v>40.299999999999997</v>
      </c>
      <c r="Q840">
        <v>71.8</v>
      </c>
      <c r="R840">
        <v>80.5</v>
      </c>
      <c r="S840">
        <v>56.6</v>
      </c>
      <c r="T840">
        <v>43.4</v>
      </c>
      <c r="U840">
        <v>49.1</v>
      </c>
      <c r="V840">
        <v>60.6</v>
      </c>
      <c r="W840">
        <v>39.4</v>
      </c>
      <c r="X840" t="str">
        <f>VLOOKUP(E840,'Transform table'!A:B,2,0)</f>
        <v>Curico Unido</v>
      </c>
      <c r="Y840" t="str">
        <f>VLOOKUP(F840,'Transform table'!A:B,2,0)</f>
        <v>Cobreloa</v>
      </c>
      <c r="Z840" t="str">
        <f t="shared" si="13"/>
        <v>01/08/2026Curico UnidoCobreloa</v>
      </c>
      <c r="AA840" t="e">
        <f>VLOOKUP($Z840,'oddspedia-matches'!$A:$AD,AA$2,0)</f>
        <v>#N/A</v>
      </c>
      <c r="AB840" t="e">
        <f>VLOOKUP($Z840,'oddspedia-matches'!$A:$AD,AB$2,0)</f>
        <v>#N/A</v>
      </c>
      <c r="AC840" t="e">
        <f>VLOOKUP($Z840,'oddspedia-matches'!$A:$AD,AC$2,0)</f>
        <v>#N/A</v>
      </c>
      <c r="AD840" t="e">
        <f>VLOOKUP($Z840,'oddspedia-matches'!$A:$AD,AD$2,0)</f>
        <v>#N/A</v>
      </c>
      <c r="AE840" t="e">
        <f>VLOOKUP($Z840,'oddspedia-matches'!$A:$AD,AE$2,0)</f>
        <v>#N/A</v>
      </c>
      <c r="AF840" t="e">
        <f>VLOOKUP($Z840,'oddspedia-matches'!$A:$AD,AF$2,0)</f>
        <v>#N/A</v>
      </c>
      <c r="AG840" t="e">
        <f>VLOOKUP($Z840,'oddspedia-matches'!$A:$AD,AG$2,0)</f>
        <v>#N/A</v>
      </c>
      <c r="AH840" t="e">
        <f>VLOOKUP($Z840,'oddspedia-matches'!$A:$AD,AH$2,0)</f>
        <v>#N/A</v>
      </c>
      <c r="AI840" t="e">
        <f>VLOOKUP($Z840,'oddspedia-matches'!$A:$AD,AI$2,0)</f>
        <v>#N/A</v>
      </c>
      <c r="AJ840" t="e">
        <f>VLOOKUP($Z840,'oddspedia-matches'!$A:$AD,AJ$2,0)</f>
        <v>#N/A</v>
      </c>
      <c r="AK840" t="e">
        <f>VLOOKUP($Z840,'oddspedia-matches'!$A:$AD,AK$2,0)</f>
        <v>#N/A</v>
      </c>
      <c r="AL840" t="e">
        <f>VLOOKUP($Z840,'oddspedia-matches'!$A:$AD,AL$2,0)</f>
        <v>#N/A</v>
      </c>
      <c r="AM840" t="e">
        <f>VLOOKUP($Z840,'oddspedia-matches'!$A:$AD,AM$2,0)</f>
        <v>#N/A</v>
      </c>
      <c r="AN840" t="e">
        <f>VLOOKUP($Z840,'oddspedia-matches'!$A:$AD,AN$2,0)</f>
        <v>#N/A</v>
      </c>
      <c r="AO840" t="e">
        <f>VLOOKUP($Z840,'oddspedia-matches'!$A:$AD,AO$2,0)</f>
        <v>#N/A</v>
      </c>
      <c r="AP840" t="e">
        <f>VLOOKUP($Z840,'oddspedia-matches'!$A:$AD,AP$2,0)</f>
        <v>#N/A</v>
      </c>
      <c r="AQ840" t="e">
        <f>VLOOKUP($Z840,'oddspedia-matches'!$A:$AD,AQ$2,0)</f>
        <v>#N/A</v>
      </c>
    </row>
    <row r="841" spans="2:43" x14ac:dyDescent="0.25">
      <c r="B841" t="s">
        <v>452</v>
      </c>
      <c r="C841" t="s">
        <v>4817</v>
      </c>
      <c r="D841" s="25">
        <v>0.77083333333333337</v>
      </c>
      <c r="E841" t="s">
        <v>238</v>
      </c>
      <c r="F841" t="s">
        <v>38</v>
      </c>
      <c r="H841">
        <v>51.8</v>
      </c>
      <c r="I841">
        <v>28.9</v>
      </c>
      <c r="J841">
        <v>19.2</v>
      </c>
      <c r="K841">
        <v>80.8</v>
      </c>
      <c r="L841">
        <v>48.2</v>
      </c>
      <c r="M841">
        <v>71.099999999999994</v>
      </c>
      <c r="N841">
        <v>23.8</v>
      </c>
      <c r="O841">
        <v>55</v>
      </c>
      <c r="P841">
        <v>21.2</v>
      </c>
      <c r="Q841">
        <v>52.7</v>
      </c>
      <c r="R841">
        <v>66.599999999999994</v>
      </c>
      <c r="S841">
        <v>38.700000000000003</v>
      </c>
      <c r="T841">
        <v>61.3</v>
      </c>
      <c r="U841">
        <v>67.7</v>
      </c>
      <c r="V841">
        <v>42.8</v>
      </c>
      <c r="W841">
        <v>57.2</v>
      </c>
      <c r="X841" t="str">
        <f>VLOOKUP(E841,'Transform table'!A:B,2,0)</f>
        <v>CD Uni Catolica del Ecuador</v>
      </c>
      <c r="Y841" t="str">
        <f>VLOOKUP(F841,'Transform table'!A:B,2,0)</f>
        <v>Tecnico Universitario</v>
      </c>
      <c r="Z841" t="str">
        <f t="shared" si="13"/>
        <v>01/08/2026CD Uni Catolica del EcuadorTecnico Universitario</v>
      </c>
      <c r="AA841" t="e">
        <f>VLOOKUP($Z841,'oddspedia-matches'!$A:$AD,AA$2,0)</f>
        <v>#N/A</v>
      </c>
      <c r="AB841" t="e">
        <f>VLOOKUP($Z841,'oddspedia-matches'!$A:$AD,AB$2,0)</f>
        <v>#N/A</v>
      </c>
      <c r="AC841" t="e">
        <f>VLOOKUP($Z841,'oddspedia-matches'!$A:$AD,AC$2,0)</f>
        <v>#N/A</v>
      </c>
      <c r="AD841" t="e">
        <f>VLOOKUP($Z841,'oddspedia-matches'!$A:$AD,AD$2,0)</f>
        <v>#N/A</v>
      </c>
      <c r="AE841" t="e">
        <f>VLOOKUP($Z841,'oddspedia-matches'!$A:$AD,AE$2,0)</f>
        <v>#N/A</v>
      </c>
      <c r="AF841" t="e">
        <f>VLOOKUP($Z841,'oddspedia-matches'!$A:$AD,AF$2,0)</f>
        <v>#N/A</v>
      </c>
      <c r="AG841" t="e">
        <f>VLOOKUP($Z841,'oddspedia-matches'!$A:$AD,AG$2,0)</f>
        <v>#N/A</v>
      </c>
      <c r="AH841" t="e">
        <f>VLOOKUP($Z841,'oddspedia-matches'!$A:$AD,AH$2,0)</f>
        <v>#N/A</v>
      </c>
      <c r="AI841" t="e">
        <f>VLOOKUP($Z841,'oddspedia-matches'!$A:$AD,AI$2,0)</f>
        <v>#N/A</v>
      </c>
      <c r="AJ841" t="e">
        <f>VLOOKUP($Z841,'oddspedia-matches'!$A:$AD,AJ$2,0)</f>
        <v>#N/A</v>
      </c>
      <c r="AK841" t="e">
        <f>VLOOKUP($Z841,'oddspedia-matches'!$A:$AD,AK$2,0)</f>
        <v>#N/A</v>
      </c>
      <c r="AL841" t="e">
        <f>VLOOKUP($Z841,'oddspedia-matches'!$A:$AD,AL$2,0)</f>
        <v>#N/A</v>
      </c>
      <c r="AM841" t="e">
        <f>VLOOKUP($Z841,'oddspedia-matches'!$A:$AD,AM$2,0)</f>
        <v>#N/A</v>
      </c>
      <c r="AN841" t="e">
        <f>VLOOKUP($Z841,'oddspedia-matches'!$A:$AD,AN$2,0)</f>
        <v>#N/A</v>
      </c>
      <c r="AO841" t="e">
        <f>VLOOKUP($Z841,'oddspedia-matches'!$A:$AD,AO$2,0)</f>
        <v>#N/A</v>
      </c>
      <c r="AP841" t="e">
        <f>VLOOKUP($Z841,'oddspedia-matches'!$A:$AD,AP$2,0)</f>
        <v>#N/A</v>
      </c>
      <c r="AQ841" t="e">
        <f>VLOOKUP($Z841,'oddspedia-matches'!$A:$AD,AQ$2,0)</f>
        <v>#N/A</v>
      </c>
    </row>
    <row r="842" spans="2:43" x14ac:dyDescent="0.25">
      <c r="B842" t="s">
        <v>479</v>
      </c>
      <c r="C842" t="s">
        <v>4817</v>
      </c>
      <c r="D842" s="25">
        <v>0.77083333333333337</v>
      </c>
      <c r="E842" t="s">
        <v>175</v>
      </c>
      <c r="F842" t="s">
        <v>1196</v>
      </c>
      <c r="H842">
        <v>53.3</v>
      </c>
      <c r="I842">
        <v>26.8</v>
      </c>
      <c r="J842">
        <v>20</v>
      </c>
      <c r="K842">
        <v>80</v>
      </c>
      <c r="L842">
        <v>46.7</v>
      </c>
      <c r="M842">
        <v>73.2</v>
      </c>
      <c r="N842">
        <v>38.700000000000003</v>
      </c>
      <c r="O842">
        <v>42.5</v>
      </c>
      <c r="P842">
        <v>18.8</v>
      </c>
      <c r="Q842">
        <v>69.599999999999994</v>
      </c>
      <c r="R842">
        <v>74.400000000000006</v>
      </c>
      <c r="S842">
        <v>48.2</v>
      </c>
      <c r="T842">
        <v>51.8</v>
      </c>
      <c r="U842">
        <v>58.6</v>
      </c>
      <c r="V842">
        <v>50.5</v>
      </c>
      <c r="W842">
        <v>49.5</v>
      </c>
      <c r="X842" t="str">
        <f>VLOOKUP(E842,'Transform table'!A:B,2,0)</f>
        <v>Cerro Porteno</v>
      </c>
      <c r="Y842" t="str">
        <f>VLOOKUP(F842,'Transform table'!A:B,2,0)</f>
        <v>Sportivo Luqueno</v>
      </c>
      <c r="Z842" t="str">
        <f t="shared" ref="Z842:Z905" si="14">C842&amp;X842&amp;Y842</f>
        <v>01/08/2026Cerro PortenoSportivo Luqueno</v>
      </c>
      <c r="AA842" t="e">
        <f>VLOOKUP($Z842,'oddspedia-matches'!$A:$AD,AA$2,0)</f>
        <v>#N/A</v>
      </c>
      <c r="AB842" t="e">
        <f>VLOOKUP($Z842,'oddspedia-matches'!$A:$AD,AB$2,0)</f>
        <v>#N/A</v>
      </c>
      <c r="AC842" t="e">
        <f>VLOOKUP($Z842,'oddspedia-matches'!$A:$AD,AC$2,0)</f>
        <v>#N/A</v>
      </c>
      <c r="AD842" t="e">
        <f>VLOOKUP($Z842,'oddspedia-matches'!$A:$AD,AD$2,0)</f>
        <v>#N/A</v>
      </c>
      <c r="AE842" t="e">
        <f>VLOOKUP($Z842,'oddspedia-matches'!$A:$AD,AE$2,0)</f>
        <v>#N/A</v>
      </c>
      <c r="AF842" t="e">
        <f>VLOOKUP($Z842,'oddspedia-matches'!$A:$AD,AF$2,0)</f>
        <v>#N/A</v>
      </c>
      <c r="AG842" t="e">
        <f>VLOOKUP($Z842,'oddspedia-matches'!$A:$AD,AG$2,0)</f>
        <v>#N/A</v>
      </c>
      <c r="AH842" t="e">
        <f>VLOOKUP($Z842,'oddspedia-matches'!$A:$AD,AH$2,0)</f>
        <v>#N/A</v>
      </c>
      <c r="AI842" t="e">
        <f>VLOOKUP($Z842,'oddspedia-matches'!$A:$AD,AI$2,0)</f>
        <v>#N/A</v>
      </c>
      <c r="AJ842" t="e">
        <f>VLOOKUP($Z842,'oddspedia-matches'!$A:$AD,AJ$2,0)</f>
        <v>#N/A</v>
      </c>
      <c r="AK842" t="e">
        <f>VLOOKUP($Z842,'oddspedia-matches'!$A:$AD,AK$2,0)</f>
        <v>#N/A</v>
      </c>
      <c r="AL842" t="e">
        <f>VLOOKUP($Z842,'oddspedia-matches'!$A:$AD,AL$2,0)</f>
        <v>#N/A</v>
      </c>
      <c r="AM842" t="e">
        <f>VLOOKUP($Z842,'oddspedia-matches'!$A:$AD,AM$2,0)</f>
        <v>#N/A</v>
      </c>
      <c r="AN842" t="e">
        <f>VLOOKUP($Z842,'oddspedia-matches'!$A:$AD,AN$2,0)</f>
        <v>#N/A</v>
      </c>
      <c r="AO842" t="e">
        <f>VLOOKUP($Z842,'oddspedia-matches'!$A:$AD,AO$2,0)</f>
        <v>#N/A</v>
      </c>
      <c r="AP842" t="e">
        <f>VLOOKUP($Z842,'oddspedia-matches'!$A:$AD,AP$2,0)</f>
        <v>#N/A</v>
      </c>
      <c r="AQ842" t="e">
        <f>VLOOKUP($Z842,'oddspedia-matches'!$A:$AD,AQ$2,0)</f>
        <v>#N/A</v>
      </c>
    </row>
    <row r="843" spans="2:43" x14ac:dyDescent="0.25">
      <c r="B843" t="s">
        <v>486</v>
      </c>
      <c r="C843" t="s">
        <v>4817</v>
      </c>
      <c r="D843" s="25">
        <v>0.77083333333333337</v>
      </c>
      <c r="E843" t="s">
        <v>4850</v>
      </c>
      <c r="F843" t="s">
        <v>3677</v>
      </c>
      <c r="H843">
        <v>48.5</v>
      </c>
      <c r="I843">
        <v>29.2</v>
      </c>
      <c r="J843">
        <v>22.2</v>
      </c>
      <c r="K843">
        <v>77.8</v>
      </c>
      <c r="L843">
        <v>51.5</v>
      </c>
      <c r="M843">
        <v>70.8</v>
      </c>
      <c r="N843">
        <v>32</v>
      </c>
      <c r="O843">
        <v>47.9</v>
      </c>
      <c r="P843">
        <v>20.100000000000001</v>
      </c>
      <c r="Q843">
        <v>62.4</v>
      </c>
      <c r="R843">
        <v>68.599999999999994</v>
      </c>
      <c r="S843">
        <v>41</v>
      </c>
      <c r="T843">
        <v>59</v>
      </c>
      <c r="U843">
        <v>65</v>
      </c>
      <c r="V843">
        <v>46.1</v>
      </c>
      <c r="W843">
        <v>53.9</v>
      </c>
      <c r="X843" t="e">
        <f>VLOOKUP(E843,'Transform table'!A:B,2,0)</f>
        <v>#N/A</v>
      </c>
      <c r="Y843" t="e">
        <f>VLOOKUP(F843,'Transform table'!A:B,2,0)</f>
        <v>#N/A</v>
      </c>
      <c r="Z843" t="e">
        <f t="shared" si="14"/>
        <v>#N/A</v>
      </c>
      <c r="AA843" t="e">
        <f>VLOOKUP($Z843,'oddspedia-matches'!$A:$AD,AA$2,0)</f>
        <v>#N/A</v>
      </c>
      <c r="AB843" t="e">
        <f>VLOOKUP($Z843,'oddspedia-matches'!$A:$AD,AB$2,0)</f>
        <v>#N/A</v>
      </c>
      <c r="AC843" t="e">
        <f>VLOOKUP($Z843,'oddspedia-matches'!$A:$AD,AC$2,0)</f>
        <v>#N/A</v>
      </c>
      <c r="AD843" t="e">
        <f>VLOOKUP($Z843,'oddspedia-matches'!$A:$AD,AD$2,0)</f>
        <v>#N/A</v>
      </c>
      <c r="AE843" t="e">
        <f>VLOOKUP($Z843,'oddspedia-matches'!$A:$AD,AE$2,0)</f>
        <v>#N/A</v>
      </c>
      <c r="AF843" t="e">
        <f>VLOOKUP($Z843,'oddspedia-matches'!$A:$AD,AF$2,0)</f>
        <v>#N/A</v>
      </c>
      <c r="AG843" t="e">
        <f>VLOOKUP($Z843,'oddspedia-matches'!$A:$AD,AG$2,0)</f>
        <v>#N/A</v>
      </c>
      <c r="AH843" t="e">
        <f>VLOOKUP($Z843,'oddspedia-matches'!$A:$AD,AH$2,0)</f>
        <v>#N/A</v>
      </c>
      <c r="AI843" t="e">
        <f>VLOOKUP($Z843,'oddspedia-matches'!$A:$AD,AI$2,0)</f>
        <v>#N/A</v>
      </c>
      <c r="AJ843" t="e">
        <f>VLOOKUP($Z843,'oddspedia-matches'!$A:$AD,AJ$2,0)</f>
        <v>#N/A</v>
      </c>
      <c r="AK843" t="e">
        <f>VLOOKUP($Z843,'oddspedia-matches'!$A:$AD,AK$2,0)</f>
        <v>#N/A</v>
      </c>
      <c r="AL843" t="e">
        <f>VLOOKUP($Z843,'oddspedia-matches'!$A:$AD,AL$2,0)</f>
        <v>#N/A</v>
      </c>
      <c r="AM843" t="e">
        <f>VLOOKUP($Z843,'oddspedia-matches'!$A:$AD,AM$2,0)</f>
        <v>#N/A</v>
      </c>
      <c r="AN843" t="e">
        <f>VLOOKUP($Z843,'oddspedia-matches'!$A:$AD,AN$2,0)</f>
        <v>#N/A</v>
      </c>
      <c r="AO843" t="e">
        <f>VLOOKUP($Z843,'oddspedia-matches'!$A:$AD,AO$2,0)</f>
        <v>#N/A</v>
      </c>
      <c r="AP843" t="e">
        <f>VLOOKUP($Z843,'oddspedia-matches'!$A:$AD,AP$2,0)</f>
        <v>#N/A</v>
      </c>
      <c r="AQ843" t="e">
        <f>VLOOKUP($Z843,'oddspedia-matches'!$A:$AD,AQ$2,0)</f>
        <v>#N/A</v>
      </c>
    </row>
    <row r="844" spans="2:43" x14ac:dyDescent="0.25">
      <c r="B844" t="s">
        <v>484</v>
      </c>
      <c r="C844" t="s">
        <v>4817</v>
      </c>
      <c r="D844" s="25">
        <v>0.79166666666666663</v>
      </c>
      <c r="E844" t="s">
        <v>211</v>
      </c>
      <c r="F844" t="s">
        <v>1117</v>
      </c>
      <c r="H844">
        <v>52.5</v>
      </c>
      <c r="I844">
        <v>25.1</v>
      </c>
      <c r="J844">
        <v>22.4</v>
      </c>
      <c r="K844">
        <v>77.599999999999994</v>
      </c>
      <c r="L844">
        <v>47.5</v>
      </c>
      <c r="M844">
        <v>74.900000000000006</v>
      </c>
      <c r="N844">
        <v>51.9</v>
      </c>
      <c r="O844">
        <v>38</v>
      </c>
      <c r="P844">
        <v>10.1</v>
      </c>
      <c r="Q844">
        <v>71</v>
      </c>
      <c r="R844">
        <v>83.4</v>
      </c>
      <c r="S844">
        <v>61.3</v>
      </c>
      <c r="T844">
        <v>38.700000000000003</v>
      </c>
      <c r="U844">
        <v>45.2</v>
      </c>
      <c r="V844">
        <v>61.6</v>
      </c>
      <c r="W844">
        <v>38.4</v>
      </c>
      <c r="X844" t="str">
        <f>VLOOKUP(E844,'Transform table'!A:B,2,0)</f>
        <v>Vancouver Langley</v>
      </c>
      <c r="Y844" t="str">
        <f>VLOOKUP(F844,'Transform table'!A:B,2,0)</f>
        <v>Atletico Ottawa</v>
      </c>
      <c r="Z844" t="str">
        <f t="shared" si="14"/>
        <v>01/08/2026Vancouver LangleyAtletico Ottawa</v>
      </c>
      <c r="AA844" t="e">
        <f>VLOOKUP($Z844,'oddspedia-matches'!$A:$AD,AA$2,0)</f>
        <v>#N/A</v>
      </c>
      <c r="AB844" t="e">
        <f>VLOOKUP($Z844,'oddspedia-matches'!$A:$AD,AB$2,0)</f>
        <v>#N/A</v>
      </c>
      <c r="AC844" t="e">
        <f>VLOOKUP($Z844,'oddspedia-matches'!$A:$AD,AC$2,0)</f>
        <v>#N/A</v>
      </c>
      <c r="AD844" t="e">
        <f>VLOOKUP($Z844,'oddspedia-matches'!$A:$AD,AD$2,0)</f>
        <v>#N/A</v>
      </c>
      <c r="AE844" t="e">
        <f>VLOOKUP($Z844,'oddspedia-matches'!$A:$AD,AE$2,0)</f>
        <v>#N/A</v>
      </c>
      <c r="AF844" t="e">
        <f>VLOOKUP($Z844,'oddspedia-matches'!$A:$AD,AF$2,0)</f>
        <v>#N/A</v>
      </c>
      <c r="AG844" t="e">
        <f>VLOOKUP($Z844,'oddspedia-matches'!$A:$AD,AG$2,0)</f>
        <v>#N/A</v>
      </c>
      <c r="AH844" t="e">
        <f>VLOOKUP($Z844,'oddspedia-matches'!$A:$AD,AH$2,0)</f>
        <v>#N/A</v>
      </c>
      <c r="AI844" t="e">
        <f>VLOOKUP($Z844,'oddspedia-matches'!$A:$AD,AI$2,0)</f>
        <v>#N/A</v>
      </c>
      <c r="AJ844" t="e">
        <f>VLOOKUP($Z844,'oddspedia-matches'!$A:$AD,AJ$2,0)</f>
        <v>#N/A</v>
      </c>
      <c r="AK844" t="e">
        <f>VLOOKUP($Z844,'oddspedia-matches'!$A:$AD,AK$2,0)</f>
        <v>#N/A</v>
      </c>
      <c r="AL844" t="e">
        <f>VLOOKUP($Z844,'oddspedia-matches'!$A:$AD,AL$2,0)</f>
        <v>#N/A</v>
      </c>
      <c r="AM844" t="e">
        <f>VLOOKUP($Z844,'oddspedia-matches'!$A:$AD,AM$2,0)</f>
        <v>#N/A</v>
      </c>
      <c r="AN844" t="e">
        <f>VLOOKUP($Z844,'oddspedia-matches'!$A:$AD,AN$2,0)</f>
        <v>#N/A</v>
      </c>
      <c r="AO844" t="e">
        <f>VLOOKUP($Z844,'oddspedia-matches'!$A:$AD,AO$2,0)</f>
        <v>#N/A</v>
      </c>
      <c r="AP844" t="e">
        <f>VLOOKUP($Z844,'oddspedia-matches'!$A:$AD,AP$2,0)</f>
        <v>#N/A</v>
      </c>
      <c r="AQ844" t="e">
        <f>VLOOKUP($Z844,'oddspedia-matches'!$A:$AD,AQ$2,0)</f>
        <v>#N/A</v>
      </c>
    </row>
    <row r="845" spans="2:43" x14ac:dyDescent="0.25">
      <c r="B845" t="s">
        <v>467</v>
      </c>
      <c r="C845" t="s">
        <v>4817</v>
      </c>
      <c r="D845" s="25">
        <v>0.83333333333333337</v>
      </c>
      <c r="E845" t="s">
        <v>47</v>
      </c>
      <c r="F845" t="s">
        <v>795</v>
      </c>
      <c r="H845">
        <v>53.4</v>
      </c>
      <c r="I845">
        <v>26.3</v>
      </c>
      <c r="J845">
        <v>20.3</v>
      </c>
      <c r="K845">
        <v>79.7</v>
      </c>
      <c r="L845">
        <v>46.6</v>
      </c>
      <c r="M845">
        <v>73.7</v>
      </c>
      <c r="N845">
        <v>36.200000000000003</v>
      </c>
      <c r="O845">
        <v>47.6</v>
      </c>
      <c r="P845">
        <v>16.2</v>
      </c>
      <c r="Q845">
        <v>61.8</v>
      </c>
      <c r="R845">
        <v>76.599999999999994</v>
      </c>
      <c r="S845">
        <v>51.1</v>
      </c>
      <c r="T845">
        <v>48.9</v>
      </c>
      <c r="U845">
        <v>55.7</v>
      </c>
      <c r="V845">
        <v>52.9</v>
      </c>
      <c r="W845">
        <v>47.1</v>
      </c>
      <c r="X845" t="str">
        <f>VLOOKUP(E845,'Transform table'!A:B,2,0)</f>
        <v>Lexington SC</v>
      </c>
      <c r="Y845" t="str">
        <f>VLOOKUP(F845,'Transform table'!A:B,2,0)</f>
        <v>Monterey Bay</v>
      </c>
      <c r="Z845" t="str">
        <f t="shared" si="14"/>
        <v>01/08/2026Lexington SCMonterey Bay</v>
      </c>
      <c r="AA845" t="e">
        <f>VLOOKUP($Z845,'oddspedia-matches'!$A:$AD,AA$2,0)</f>
        <v>#N/A</v>
      </c>
      <c r="AB845" t="e">
        <f>VLOOKUP($Z845,'oddspedia-matches'!$A:$AD,AB$2,0)</f>
        <v>#N/A</v>
      </c>
      <c r="AC845" t="e">
        <f>VLOOKUP($Z845,'oddspedia-matches'!$A:$AD,AC$2,0)</f>
        <v>#N/A</v>
      </c>
      <c r="AD845" t="e">
        <f>VLOOKUP($Z845,'oddspedia-matches'!$A:$AD,AD$2,0)</f>
        <v>#N/A</v>
      </c>
      <c r="AE845" t="e">
        <f>VLOOKUP($Z845,'oddspedia-matches'!$A:$AD,AE$2,0)</f>
        <v>#N/A</v>
      </c>
      <c r="AF845" t="e">
        <f>VLOOKUP($Z845,'oddspedia-matches'!$A:$AD,AF$2,0)</f>
        <v>#N/A</v>
      </c>
      <c r="AG845" t="e">
        <f>VLOOKUP($Z845,'oddspedia-matches'!$A:$AD,AG$2,0)</f>
        <v>#N/A</v>
      </c>
      <c r="AH845" t="e">
        <f>VLOOKUP($Z845,'oddspedia-matches'!$A:$AD,AH$2,0)</f>
        <v>#N/A</v>
      </c>
      <c r="AI845" t="e">
        <f>VLOOKUP($Z845,'oddspedia-matches'!$A:$AD,AI$2,0)</f>
        <v>#N/A</v>
      </c>
      <c r="AJ845" t="e">
        <f>VLOOKUP($Z845,'oddspedia-matches'!$A:$AD,AJ$2,0)</f>
        <v>#N/A</v>
      </c>
      <c r="AK845" t="e">
        <f>VLOOKUP($Z845,'oddspedia-matches'!$A:$AD,AK$2,0)</f>
        <v>#N/A</v>
      </c>
      <c r="AL845" t="e">
        <f>VLOOKUP($Z845,'oddspedia-matches'!$A:$AD,AL$2,0)</f>
        <v>#N/A</v>
      </c>
      <c r="AM845" t="e">
        <f>VLOOKUP($Z845,'oddspedia-matches'!$A:$AD,AM$2,0)</f>
        <v>#N/A</v>
      </c>
      <c r="AN845" t="e">
        <f>VLOOKUP($Z845,'oddspedia-matches'!$A:$AD,AN$2,0)</f>
        <v>#N/A</v>
      </c>
      <c r="AO845" t="e">
        <f>VLOOKUP($Z845,'oddspedia-matches'!$A:$AD,AO$2,0)</f>
        <v>#N/A</v>
      </c>
      <c r="AP845" t="e">
        <f>VLOOKUP($Z845,'oddspedia-matches'!$A:$AD,AP$2,0)</f>
        <v>#N/A</v>
      </c>
      <c r="AQ845" t="e">
        <f>VLOOKUP($Z845,'oddspedia-matches'!$A:$AD,AQ$2,0)</f>
        <v>#N/A</v>
      </c>
    </row>
    <row r="846" spans="2:43" x14ac:dyDescent="0.25">
      <c r="B846" t="s">
        <v>467</v>
      </c>
      <c r="C846" t="s">
        <v>4817</v>
      </c>
      <c r="D846" s="25">
        <v>0.83333333333333337</v>
      </c>
      <c r="E846" t="s">
        <v>763</v>
      </c>
      <c r="F846" t="s">
        <v>799</v>
      </c>
      <c r="H846">
        <v>36.1</v>
      </c>
      <c r="I846">
        <v>30.9</v>
      </c>
      <c r="J846">
        <v>33</v>
      </c>
      <c r="K846">
        <v>67</v>
      </c>
      <c r="L846">
        <v>63.9</v>
      </c>
      <c r="M846">
        <v>69.099999999999994</v>
      </c>
      <c r="N846">
        <v>24.6</v>
      </c>
      <c r="O846">
        <v>49.3</v>
      </c>
      <c r="P846">
        <v>26.2</v>
      </c>
      <c r="Q846">
        <v>61.1</v>
      </c>
      <c r="R846">
        <v>69</v>
      </c>
      <c r="S846">
        <v>41.3</v>
      </c>
      <c r="T846">
        <v>58.7</v>
      </c>
      <c r="U846">
        <v>63.9</v>
      </c>
      <c r="V846">
        <v>48.8</v>
      </c>
      <c r="W846">
        <v>51.2</v>
      </c>
      <c r="X846" t="str">
        <f>VLOOKUP(E846,'Transform table'!A:B,2,0)</f>
        <v>Loudoun United</v>
      </c>
      <c r="Y846" t="str">
        <f>VLOOKUP(F846,'Transform table'!A:B,2,0)</f>
        <v>Hartford Athletic</v>
      </c>
      <c r="Z846" t="str">
        <f t="shared" si="14"/>
        <v>01/08/2026Loudoun UnitedHartford Athletic</v>
      </c>
      <c r="AA846" t="e">
        <f>VLOOKUP($Z846,'oddspedia-matches'!$A:$AD,AA$2,0)</f>
        <v>#N/A</v>
      </c>
      <c r="AB846" t="e">
        <f>VLOOKUP($Z846,'oddspedia-matches'!$A:$AD,AB$2,0)</f>
        <v>#N/A</v>
      </c>
      <c r="AC846" t="e">
        <f>VLOOKUP($Z846,'oddspedia-matches'!$A:$AD,AC$2,0)</f>
        <v>#N/A</v>
      </c>
      <c r="AD846" t="e">
        <f>VLOOKUP($Z846,'oddspedia-matches'!$A:$AD,AD$2,0)</f>
        <v>#N/A</v>
      </c>
      <c r="AE846" t="e">
        <f>VLOOKUP($Z846,'oddspedia-matches'!$A:$AD,AE$2,0)</f>
        <v>#N/A</v>
      </c>
      <c r="AF846" t="e">
        <f>VLOOKUP($Z846,'oddspedia-matches'!$A:$AD,AF$2,0)</f>
        <v>#N/A</v>
      </c>
      <c r="AG846" t="e">
        <f>VLOOKUP($Z846,'oddspedia-matches'!$A:$AD,AG$2,0)</f>
        <v>#N/A</v>
      </c>
      <c r="AH846" t="e">
        <f>VLOOKUP($Z846,'oddspedia-matches'!$A:$AD,AH$2,0)</f>
        <v>#N/A</v>
      </c>
      <c r="AI846" t="e">
        <f>VLOOKUP($Z846,'oddspedia-matches'!$A:$AD,AI$2,0)</f>
        <v>#N/A</v>
      </c>
      <c r="AJ846" t="e">
        <f>VLOOKUP($Z846,'oddspedia-matches'!$A:$AD,AJ$2,0)</f>
        <v>#N/A</v>
      </c>
      <c r="AK846" t="e">
        <f>VLOOKUP($Z846,'oddspedia-matches'!$A:$AD,AK$2,0)</f>
        <v>#N/A</v>
      </c>
      <c r="AL846" t="e">
        <f>VLOOKUP($Z846,'oddspedia-matches'!$A:$AD,AL$2,0)</f>
        <v>#N/A</v>
      </c>
      <c r="AM846" t="e">
        <f>VLOOKUP($Z846,'oddspedia-matches'!$A:$AD,AM$2,0)</f>
        <v>#N/A</v>
      </c>
      <c r="AN846" t="e">
        <f>VLOOKUP($Z846,'oddspedia-matches'!$A:$AD,AN$2,0)</f>
        <v>#N/A</v>
      </c>
      <c r="AO846" t="e">
        <f>VLOOKUP($Z846,'oddspedia-matches'!$A:$AD,AO$2,0)</f>
        <v>#N/A</v>
      </c>
      <c r="AP846" t="e">
        <f>VLOOKUP($Z846,'oddspedia-matches'!$A:$AD,AP$2,0)</f>
        <v>#N/A</v>
      </c>
      <c r="AQ846" t="e">
        <f>VLOOKUP($Z846,'oddspedia-matches'!$A:$AD,AQ$2,0)</f>
        <v>#N/A</v>
      </c>
    </row>
    <row r="847" spans="2:43" x14ac:dyDescent="0.25">
      <c r="B847" t="s">
        <v>466</v>
      </c>
      <c r="C847" t="s">
        <v>4817</v>
      </c>
      <c r="D847" s="25">
        <v>0.83333333333333337</v>
      </c>
      <c r="E847" t="s">
        <v>1199</v>
      </c>
      <c r="F847" t="s">
        <v>1207</v>
      </c>
      <c r="H847">
        <v>44.5</v>
      </c>
      <c r="I847">
        <v>25.3</v>
      </c>
      <c r="J847">
        <v>30.2</v>
      </c>
      <c r="K847">
        <v>69.8</v>
      </c>
      <c r="L847">
        <v>55.5</v>
      </c>
      <c r="M847">
        <v>74.7</v>
      </c>
      <c r="N847">
        <v>43.2</v>
      </c>
      <c r="O847">
        <v>35.6</v>
      </c>
      <c r="P847">
        <v>21.2</v>
      </c>
      <c r="Q847">
        <v>80.2</v>
      </c>
      <c r="R847">
        <v>88.7</v>
      </c>
      <c r="S847">
        <v>70.5</v>
      </c>
      <c r="T847">
        <v>29.5</v>
      </c>
      <c r="U847">
        <v>34.9</v>
      </c>
      <c r="V847">
        <v>71</v>
      </c>
      <c r="W847">
        <v>29</v>
      </c>
      <c r="X847" t="str">
        <f>VLOOKUP(E847,'Transform table'!A:B,2,0)</f>
        <v>Connecticut United</v>
      </c>
      <c r="Y847" t="str">
        <f>VLOOKUP(F847,'Transform table'!A:B,2,0)</f>
        <v>Orlando City II</v>
      </c>
      <c r="Z847" t="str">
        <f t="shared" si="14"/>
        <v>01/08/2026Connecticut UnitedOrlando City II</v>
      </c>
      <c r="AA847" t="e">
        <f>VLOOKUP($Z847,'oddspedia-matches'!$A:$AD,AA$2,0)</f>
        <v>#N/A</v>
      </c>
      <c r="AB847" t="e">
        <f>VLOOKUP($Z847,'oddspedia-matches'!$A:$AD,AB$2,0)</f>
        <v>#N/A</v>
      </c>
      <c r="AC847" t="e">
        <f>VLOOKUP($Z847,'oddspedia-matches'!$A:$AD,AC$2,0)</f>
        <v>#N/A</v>
      </c>
      <c r="AD847" t="e">
        <f>VLOOKUP($Z847,'oddspedia-matches'!$A:$AD,AD$2,0)</f>
        <v>#N/A</v>
      </c>
      <c r="AE847" t="e">
        <f>VLOOKUP($Z847,'oddspedia-matches'!$A:$AD,AE$2,0)</f>
        <v>#N/A</v>
      </c>
      <c r="AF847" t="e">
        <f>VLOOKUP($Z847,'oddspedia-matches'!$A:$AD,AF$2,0)</f>
        <v>#N/A</v>
      </c>
      <c r="AG847" t="e">
        <f>VLOOKUP($Z847,'oddspedia-matches'!$A:$AD,AG$2,0)</f>
        <v>#N/A</v>
      </c>
      <c r="AH847" t="e">
        <f>VLOOKUP($Z847,'oddspedia-matches'!$A:$AD,AH$2,0)</f>
        <v>#N/A</v>
      </c>
      <c r="AI847" t="e">
        <f>VLOOKUP($Z847,'oddspedia-matches'!$A:$AD,AI$2,0)</f>
        <v>#N/A</v>
      </c>
      <c r="AJ847" t="e">
        <f>VLOOKUP($Z847,'oddspedia-matches'!$A:$AD,AJ$2,0)</f>
        <v>#N/A</v>
      </c>
      <c r="AK847" t="e">
        <f>VLOOKUP($Z847,'oddspedia-matches'!$A:$AD,AK$2,0)</f>
        <v>#N/A</v>
      </c>
      <c r="AL847" t="e">
        <f>VLOOKUP($Z847,'oddspedia-matches'!$A:$AD,AL$2,0)</f>
        <v>#N/A</v>
      </c>
      <c r="AM847" t="e">
        <f>VLOOKUP($Z847,'oddspedia-matches'!$A:$AD,AM$2,0)</f>
        <v>#N/A</v>
      </c>
      <c r="AN847" t="e">
        <f>VLOOKUP($Z847,'oddspedia-matches'!$A:$AD,AN$2,0)</f>
        <v>#N/A</v>
      </c>
      <c r="AO847" t="e">
        <f>VLOOKUP($Z847,'oddspedia-matches'!$A:$AD,AO$2,0)</f>
        <v>#N/A</v>
      </c>
      <c r="AP847" t="e">
        <f>VLOOKUP($Z847,'oddspedia-matches'!$A:$AD,AP$2,0)</f>
        <v>#N/A</v>
      </c>
      <c r="AQ847" t="e">
        <f>VLOOKUP($Z847,'oddspedia-matches'!$A:$AD,AQ$2,0)</f>
        <v>#N/A</v>
      </c>
    </row>
    <row r="848" spans="2:43" x14ac:dyDescent="0.25">
      <c r="B848" t="s">
        <v>466</v>
      </c>
      <c r="C848" t="s">
        <v>4817</v>
      </c>
      <c r="D848" s="25">
        <v>0.83333333333333337</v>
      </c>
      <c r="E848" t="s">
        <v>97</v>
      </c>
      <c r="F848" t="s">
        <v>768</v>
      </c>
      <c r="H848">
        <v>46.7</v>
      </c>
      <c r="I848">
        <v>27</v>
      </c>
      <c r="J848">
        <v>26.3</v>
      </c>
      <c r="K848">
        <v>73.7</v>
      </c>
      <c r="L848">
        <v>53.3</v>
      </c>
      <c r="M848">
        <v>73</v>
      </c>
      <c r="N848">
        <v>34.200000000000003</v>
      </c>
      <c r="O848">
        <v>44.2</v>
      </c>
      <c r="P848">
        <v>21.6</v>
      </c>
      <c r="Q848">
        <v>67.900000000000006</v>
      </c>
      <c r="R848">
        <v>79</v>
      </c>
      <c r="S848">
        <v>54.4</v>
      </c>
      <c r="T848">
        <v>45.6</v>
      </c>
      <c r="U848">
        <v>51.7</v>
      </c>
      <c r="V848">
        <v>57.8</v>
      </c>
      <c r="W848">
        <v>42.2</v>
      </c>
      <c r="X848" t="str">
        <f>VLOOKUP(E848,'Transform table'!A:B,2,0)</f>
        <v>New York City II</v>
      </c>
      <c r="Y848" t="str">
        <f>VLOOKUP(F848,'Transform table'!A:B,2,0)</f>
        <v>Philadelphia Union II</v>
      </c>
      <c r="Z848" t="str">
        <f t="shared" si="14"/>
        <v>01/08/2026New York City IIPhiladelphia Union II</v>
      </c>
      <c r="AA848" t="e">
        <f>VLOOKUP($Z848,'oddspedia-matches'!$A:$AD,AA$2,0)</f>
        <v>#N/A</v>
      </c>
      <c r="AB848" t="e">
        <f>VLOOKUP($Z848,'oddspedia-matches'!$A:$AD,AB$2,0)</f>
        <v>#N/A</v>
      </c>
      <c r="AC848" t="e">
        <f>VLOOKUP($Z848,'oddspedia-matches'!$A:$AD,AC$2,0)</f>
        <v>#N/A</v>
      </c>
      <c r="AD848" t="e">
        <f>VLOOKUP($Z848,'oddspedia-matches'!$A:$AD,AD$2,0)</f>
        <v>#N/A</v>
      </c>
      <c r="AE848" t="e">
        <f>VLOOKUP($Z848,'oddspedia-matches'!$A:$AD,AE$2,0)</f>
        <v>#N/A</v>
      </c>
      <c r="AF848" t="e">
        <f>VLOOKUP($Z848,'oddspedia-matches'!$A:$AD,AF$2,0)</f>
        <v>#N/A</v>
      </c>
      <c r="AG848" t="e">
        <f>VLOOKUP($Z848,'oddspedia-matches'!$A:$AD,AG$2,0)</f>
        <v>#N/A</v>
      </c>
      <c r="AH848" t="e">
        <f>VLOOKUP($Z848,'oddspedia-matches'!$A:$AD,AH$2,0)</f>
        <v>#N/A</v>
      </c>
      <c r="AI848" t="e">
        <f>VLOOKUP($Z848,'oddspedia-matches'!$A:$AD,AI$2,0)</f>
        <v>#N/A</v>
      </c>
      <c r="AJ848" t="e">
        <f>VLOOKUP($Z848,'oddspedia-matches'!$A:$AD,AJ$2,0)</f>
        <v>#N/A</v>
      </c>
      <c r="AK848" t="e">
        <f>VLOOKUP($Z848,'oddspedia-matches'!$A:$AD,AK$2,0)</f>
        <v>#N/A</v>
      </c>
      <c r="AL848" t="e">
        <f>VLOOKUP($Z848,'oddspedia-matches'!$A:$AD,AL$2,0)</f>
        <v>#N/A</v>
      </c>
      <c r="AM848" t="e">
        <f>VLOOKUP($Z848,'oddspedia-matches'!$A:$AD,AM$2,0)</f>
        <v>#N/A</v>
      </c>
      <c r="AN848" t="e">
        <f>VLOOKUP($Z848,'oddspedia-matches'!$A:$AD,AN$2,0)</f>
        <v>#N/A</v>
      </c>
      <c r="AO848" t="e">
        <f>VLOOKUP($Z848,'oddspedia-matches'!$A:$AD,AO$2,0)</f>
        <v>#N/A</v>
      </c>
      <c r="AP848" t="e">
        <f>VLOOKUP($Z848,'oddspedia-matches'!$A:$AD,AP$2,0)</f>
        <v>#N/A</v>
      </c>
      <c r="AQ848" t="e">
        <f>VLOOKUP($Z848,'oddspedia-matches'!$A:$AD,AQ$2,0)</f>
        <v>#N/A</v>
      </c>
    </row>
    <row r="849" spans="2:43" x14ac:dyDescent="0.25">
      <c r="B849" t="s">
        <v>482</v>
      </c>
      <c r="C849" t="s">
        <v>4817</v>
      </c>
      <c r="D849" s="25">
        <v>0.83333333333333337</v>
      </c>
      <c r="E849" t="s">
        <v>210</v>
      </c>
      <c r="F849" t="s">
        <v>1121</v>
      </c>
      <c r="H849">
        <v>47</v>
      </c>
      <c r="I849">
        <v>27.7</v>
      </c>
      <c r="J849">
        <v>25.3</v>
      </c>
      <c r="K849">
        <v>74.7</v>
      </c>
      <c r="L849">
        <v>53</v>
      </c>
      <c r="M849">
        <v>72.3</v>
      </c>
      <c r="N849">
        <v>38.6</v>
      </c>
      <c r="O849">
        <v>44.4</v>
      </c>
      <c r="P849">
        <v>17</v>
      </c>
      <c r="Q849">
        <v>66.3</v>
      </c>
      <c r="R849">
        <v>76.099999999999994</v>
      </c>
      <c r="S849">
        <v>50.3</v>
      </c>
      <c r="T849">
        <v>49.7</v>
      </c>
      <c r="U849">
        <v>55.8</v>
      </c>
      <c r="V849">
        <v>54.4</v>
      </c>
      <c r="W849">
        <v>45.6</v>
      </c>
      <c r="X849" t="str">
        <f>VLOOKUP(E849,'Transform table'!A:B,2,0)</f>
        <v>Cusco FC</v>
      </c>
      <c r="Y849" t="str">
        <f>VLOOKUP(F849,'Transform table'!A:B,2,0)</f>
        <v>UTC Cajamarca</v>
      </c>
      <c r="Z849" t="str">
        <f t="shared" si="14"/>
        <v>01/08/2026Cusco FCUTC Cajamarca</v>
      </c>
      <c r="AA849" t="e">
        <f>VLOOKUP($Z849,'oddspedia-matches'!$A:$AD,AA$2,0)</f>
        <v>#N/A</v>
      </c>
      <c r="AB849" t="e">
        <f>VLOOKUP($Z849,'oddspedia-matches'!$A:$AD,AB$2,0)</f>
        <v>#N/A</v>
      </c>
      <c r="AC849" t="e">
        <f>VLOOKUP($Z849,'oddspedia-matches'!$A:$AD,AC$2,0)</f>
        <v>#N/A</v>
      </c>
      <c r="AD849" t="e">
        <f>VLOOKUP($Z849,'oddspedia-matches'!$A:$AD,AD$2,0)</f>
        <v>#N/A</v>
      </c>
      <c r="AE849" t="e">
        <f>VLOOKUP($Z849,'oddspedia-matches'!$A:$AD,AE$2,0)</f>
        <v>#N/A</v>
      </c>
      <c r="AF849" t="e">
        <f>VLOOKUP($Z849,'oddspedia-matches'!$A:$AD,AF$2,0)</f>
        <v>#N/A</v>
      </c>
      <c r="AG849" t="e">
        <f>VLOOKUP($Z849,'oddspedia-matches'!$A:$AD,AG$2,0)</f>
        <v>#N/A</v>
      </c>
      <c r="AH849" t="e">
        <f>VLOOKUP($Z849,'oddspedia-matches'!$A:$AD,AH$2,0)</f>
        <v>#N/A</v>
      </c>
      <c r="AI849" t="e">
        <f>VLOOKUP($Z849,'oddspedia-matches'!$A:$AD,AI$2,0)</f>
        <v>#N/A</v>
      </c>
      <c r="AJ849" t="e">
        <f>VLOOKUP($Z849,'oddspedia-matches'!$A:$AD,AJ$2,0)</f>
        <v>#N/A</v>
      </c>
      <c r="AK849" t="e">
        <f>VLOOKUP($Z849,'oddspedia-matches'!$A:$AD,AK$2,0)</f>
        <v>#N/A</v>
      </c>
      <c r="AL849" t="e">
        <f>VLOOKUP($Z849,'oddspedia-matches'!$A:$AD,AL$2,0)</f>
        <v>#N/A</v>
      </c>
      <c r="AM849" t="e">
        <f>VLOOKUP($Z849,'oddspedia-matches'!$A:$AD,AM$2,0)</f>
        <v>#N/A</v>
      </c>
      <c r="AN849" t="e">
        <f>VLOOKUP($Z849,'oddspedia-matches'!$A:$AD,AN$2,0)</f>
        <v>#N/A</v>
      </c>
      <c r="AO849" t="e">
        <f>VLOOKUP($Z849,'oddspedia-matches'!$A:$AD,AO$2,0)</f>
        <v>#N/A</v>
      </c>
      <c r="AP849" t="e">
        <f>VLOOKUP($Z849,'oddspedia-matches'!$A:$AD,AP$2,0)</f>
        <v>#N/A</v>
      </c>
      <c r="AQ849" t="e">
        <f>VLOOKUP($Z849,'oddspedia-matches'!$A:$AD,AQ$2,0)</f>
        <v>#N/A</v>
      </c>
    </row>
    <row r="850" spans="2:43" x14ac:dyDescent="0.25">
      <c r="B850" t="s">
        <v>487</v>
      </c>
      <c r="C850" t="s">
        <v>4817</v>
      </c>
      <c r="D850" s="25">
        <v>0.84027777777777779</v>
      </c>
      <c r="E850" t="s">
        <v>742</v>
      </c>
      <c r="F850" t="s">
        <v>205</v>
      </c>
      <c r="H850">
        <v>39.299999999999997</v>
      </c>
      <c r="I850">
        <v>30.6</v>
      </c>
      <c r="J850">
        <v>30</v>
      </c>
      <c r="K850">
        <v>70</v>
      </c>
      <c r="L850">
        <v>60.7</v>
      </c>
      <c r="M850">
        <v>69.400000000000006</v>
      </c>
      <c r="N850">
        <v>22</v>
      </c>
      <c r="O850">
        <v>49.5</v>
      </c>
      <c r="P850">
        <v>28.5</v>
      </c>
      <c r="Q850">
        <v>60.6</v>
      </c>
      <c r="R850">
        <v>69</v>
      </c>
      <c r="S850">
        <v>41.3</v>
      </c>
      <c r="T850">
        <v>58.7</v>
      </c>
      <c r="U850">
        <v>63.9</v>
      </c>
      <c r="V850">
        <v>48.5</v>
      </c>
      <c r="W850">
        <v>51.5</v>
      </c>
      <c r="X850" t="str">
        <f>VLOOKUP(E850,'Transform table'!A:B,2,0)</f>
        <v>Independiente Medellin</v>
      </c>
      <c r="Y850" t="str">
        <f>VLOOKUP(F850,'Transform table'!A:B,2,0)</f>
        <v>Deportivo Cali</v>
      </c>
      <c r="Z850" t="str">
        <f t="shared" si="14"/>
        <v>01/08/2026Independiente MedellinDeportivo Cali</v>
      </c>
      <c r="AA850" t="e">
        <f>VLOOKUP($Z850,'oddspedia-matches'!$A:$AD,AA$2,0)</f>
        <v>#N/A</v>
      </c>
      <c r="AB850" t="e">
        <f>VLOOKUP($Z850,'oddspedia-matches'!$A:$AD,AB$2,0)</f>
        <v>#N/A</v>
      </c>
      <c r="AC850" t="e">
        <f>VLOOKUP($Z850,'oddspedia-matches'!$A:$AD,AC$2,0)</f>
        <v>#N/A</v>
      </c>
      <c r="AD850" t="e">
        <f>VLOOKUP($Z850,'oddspedia-matches'!$A:$AD,AD$2,0)</f>
        <v>#N/A</v>
      </c>
      <c r="AE850" t="e">
        <f>VLOOKUP($Z850,'oddspedia-matches'!$A:$AD,AE$2,0)</f>
        <v>#N/A</v>
      </c>
      <c r="AF850" t="e">
        <f>VLOOKUP($Z850,'oddspedia-matches'!$A:$AD,AF$2,0)</f>
        <v>#N/A</v>
      </c>
      <c r="AG850" t="e">
        <f>VLOOKUP($Z850,'oddspedia-matches'!$A:$AD,AG$2,0)</f>
        <v>#N/A</v>
      </c>
      <c r="AH850" t="e">
        <f>VLOOKUP($Z850,'oddspedia-matches'!$A:$AD,AH$2,0)</f>
        <v>#N/A</v>
      </c>
      <c r="AI850" t="e">
        <f>VLOOKUP($Z850,'oddspedia-matches'!$A:$AD,AI$2,0)</f>
        <v>#N/A</v>
      </c>
      <c r="AJ850" t="e">
        <f>VLOOKUP($Z850,'oddspedia-matches'!$A:$AD,AJ$2,0)</f>
        <v>#N/A</v>
      </c>
      <c r="AK850" t="e">
        <f>VLOOKUP($Z850,'oddspedia-matches'!$A:$AD,AK$2,0)</f>
        <v>#N/A</v>
      </c>
      <c r="AL850" t="e">
        <f>VLOOKUP($Z850,'oddspedia-matches'!$A:$AD,AL$2,0)</f>
        <v>#N/A</v>
      </c>
      <c r="AM850" t="e">
        <f>VLOOKUP($Z850,'oddspedia-matches'!$A:$AD,AM$2,0)</f>
        <v>#N/A</v>
      </c>
      <c r="AN850" t="e">
        <f>VLOOKUP($Z850,'oddspedia-matches'!$A:$AD,AN$2,0)</f>
        <v>#N/A</v>
      </c>
      <c r="AO850" t="e">
        <f>VLOOKUP($Z850,'oddspedia-matches'!$A:$AD,AO$2,0)</f>
        <v>#N/A</v>
      </c>
      <c r="AP850" t="e">
        <f>VLOOKUP($Z850,'oddspedia-matches'!$A:$AD,AP$2,0)</f>
        <v>#N/A</v>
      </c>
      <c r="AQ850" t="e">
        <f>VLOOKUP($Z850,'oddspedia-matches'!$A:$AD,AQ$2,0)</f>
        <v>#N/A</v>
      </c>
    </row>
    <row r="851" spans="2:43" x14ac:dyDescent="0.25">
      <c r="B851" t="s">
        <v>489</v>
      </c>
      <c r="C851" t="s">
        <v>4817</v>
      </c>
      <c r="D851" s="25">
        <v>0.84375</v>
      </c>
      <c r="E851" t="s">
        <v>1284</v>
      </c>
      <c r="F851" t="s">
        <v>208</v>
      </c>
      <c r="H851">
        <v>33.1</v>
      </c>
      <c r="I851">
        <v>29</v>
      </c>
      <c r="J851">
        <v>37.799999999999997</v>
      </c>
      <c r="K851">
        <v>62.2</v>
      </c>
      <c r="L851">
        <v>66.900000000000006</v>
      </c>
      <c r="M851">
        <v>71</v>
      </c>
      <c r="N851">
        <v>33.299999999999997</v>
      </c>
      <c r="O851">
        <v>43.3</v>
      </c>
      <c r="P851">
        <v>23.4</v>
      </c>
      <c r="Q851">
        <v>69.599999999999994</v>
      </c>
      <c r="R851">
        <v>75.7</v>
      </c>
      <c r="S851">
        <v>49.8</v>
      </c>
      <c r="T851">
        <v>50.2</v>
      </c>
      <c r="U851">
        <v>55.7</v>
      </c>
      <c r="V851">
        <v>55.5</v>
      </c>
      <c r="W851">
        <v>44.5</v>
      </c>
      <c r="X851" t="str">
        <f>VLOOKUP(E851,'Transform table'!A:B,2,0)</f>
        <v>Sporting San Miguelito</v>
      </c>
      <c r="Y851" t="str">
        <f>VLOOKUP(F851,'Transform table'!A:B,2,0)</f>
        <v>Plaza Amador</v>
      </c>
      <c r="Z851" t="str">
        <f t="shared" si="14"/>
        <v>01/08/2026Sporting San MiguelitoPlaza Amador</v>
      </c>
      <c r="AA851" t="e">
        <f>VLOOKUP($Z851,'oddspedia-matches'!$A:$AD,AA$2,0)</f>
        <v>#N/A</v>
      </c>
      <c r="AB851" t="e">
        <f>VLOOKUP($Z851,'oddspedia-matches'!$A:$AD,AB$2,0)</f>
        <v>#N/A</v>
      </c>
      <c r="AC851" t="e">
        <f>VLOOKUP($Z851,'oddspedia-matches'!$A:$AD,AC$2,0)</f>
        <v>#N/A</v>
      </c>
      <c r="AD851" t="e">
        <f>VLOOKUP($Z851,'oddspedia-matches'!$A:$AD,AD$2,0)</f>
        <v>#N/A</v>
      </c>
      <c r="AE851" t="e">
        <f>VLOOKUP($Z851,'oddspedia-matches'!$A:$AD,AE$2,0)</f>
        <v>#N/A</v>
      </c>
      <c r="AF851" t="e">
        <f>VLOOKUP($Z851,'oddspedia-matches'!$A:$AD,AF$2,0)</f>
        <v>#N/A</v>
      </c>
      <c r="AG851" t="e">
        <f>VLOOKUP($Z851,'oddspedia-matches'!$A:$AD,AG$2,0)</f>
        <v>#N/A</v>
      </c>
      <c r="AH851" t="e">
        <f>VLOOKUP($Z851,'oddspedia-matches'!$A:$AD,AH$2,0)</f>
        <v>#N/A</v>
      </c>
      <c r="AI851" t="e">
        <f>VLOOKUP($Z851,'oddspedia-matches'!$A:$AD,AI$2,0)</f>
        <v>#N/A</v>
      </c>
      <c r="AJ851" t="e">
        <f>VLOOKUP($Z851,'oddspedia-matches'!$A:$AD,AJ$2,0)</f>
        <v>#N/A</v>
      </c>
      <c r="AK851" t="e">
        <f>VLOOKUP($Z851,'oddspedia-matches'!$A:$AD,AK$2,0)</f>
        <v>#N/A</v>
      </c>
      <c r="AL851" t="e">
        <f>VLOOKUP($Z851,'oddspedia-matches'!$A:$AD,AL$2,0)</f>
        <v>#N/A</v>
      </c>
      <c r="AM851" t="e">
        <f>VLOOKUP($Z851,'oddspedia-matches'!$A:$AD,AM$2,0)</f>
        <v>#N/A</v>
      </c>
      <c r="AN851" t="e">
        <f>VLOOKUP($Z851,'oddspedia-matches'!$A:$AD,AN$2,0)</f>
        <v>#N/A</v>
      </c>
      <c r="AO851" t="e">
        <f>VLOOKUP($Z851,'oddspedia-matches'!$A:$AD,AO$2,0)</f>
        <v>#N/A</v>
      </c>
      <c r="AP851" t="e">
        <f>VLOOKUP($Z851,'oddspedia-matches'!$A:$AD,AP$2,0)</f>
        <v>#N/A</v>
      </c>
      <c r="AQ851" t="e">
        <f>VLOOKUP($Z851,'oddspedia-matches'!$A:$AD,AQ$2,0)</f>
        <v>#N/A</v>
      </c>
    </row>
    <row r="852" spans="2:43" x14ac:dyDescent="0.25">
      <c r="B852" t="s">
        <v>470</v>
      </c>
      <c r="C852" t="s">
        <v>4817</v>
      </c>
      <c r="D852" s="25">
        <v>0.85416666666666663</v>
      </c>
      <c r="E852" t="s">
        <v>177</v>
      </c>
      <c r="F852" t="s">
        <v>646</v>
      </c>
      <c r="H852">
        <v>41.2</v>
      </c>
      <c r="I852">
        <v>32.799999999999997</v>
      </c>
      <c r="J852">
        <v>26.1</v>
      </c>
      <c r="K852">
        <v>73.900000000000006</v>
      </c>
      <c r="L852">
        <v>58.8</v>
      </c>
      <c r="M852">
        <v>67.2</v>
      </c>
      <c r="N852">
        <v>29.1</v>
      </c>
      <c r="O852">
        <v>51.9</v>
      </c>
      <c r="P852">
        <v>19</v>
      </c>
      <c r="Q852">
        <v>56.7</v>
      </c>
      <c r="R852">
        <v>60.9</v>
      </c>
      <c r="S852">
        <v>32.5</v>
      </c>
      <c r="T852">
        <v>67.5</v>
      </c>
      <c r="U852">
        <v>72.3</v>
      </c>
      <c r="V852">
        <v>40.700000000000003</v>
      </c>
      <c r="W852">
        <v>59.3</v>
      </c>
      <c r="X852" t="str">
        <f>VLOOKUP(E852,'Transform table'!A:B,2,0)</f>
        <v>Racing Avellaneda</v>
      </c>
      <c r="Y852" t="str">
        <f>VLOOKUP(F852,'Transform table'!A:B,2,0)</f>
        <v>Club Atletico Tigre</v>
      </c>
      <c r="Z852" t="str">
        <f t="shared" si="14"/>
        <v>01/08/2026Racing AvellanedaClub Atletico Tigre</v>
      </c>
      <c r="AA852" t="e">
        <f>VLOOKUP($Z852,'oddspedia-matches'!$A:$AD,AA$2,0)</f>
        <v>#N/A</v>
      </c>
      <c r="AB852" t="e">
        <f>VLOOKUP($Z852,'oddspedia-matches'!$A:$AD,AB$2,0)</f>
        <v>#N/A</v>
      </c>
      <c r="AC852" t="e">
        <f>VLOOKUP($Z852,'oddspedia-matches'!$A:$AD,AC$2,0)</f>
        <v>#N/A</v>
      </c>
      <c r="AD852" t="e">
        <f>VLOOKUP($Z852,'oddspedia-matches'!$A:$AD,AD$2,0)</f>
        <v>#N/A</v>
      </c>
      <c r="AE852" t="e">
        <f>VLOOKUP($Z852,'oddspedia-matches'!$A:$AD,AE$2,0)</f>
        <v>#N/A</v>
      </c>
      <c r="AF852" t="e">
        <f>VLOOKUP($Z852,'oddspedia-matches'!$A:$AD,AF$2,0)</f>
        <v>#N/A</v>
      </c>
      <c r="AG852" t="e">
        <f>VLOOKUP($Z852,'oddspedia-matches'!$A:$AD,AG$2,0)</f>
        <v>#N/A</v>
      </c>
      <c r="AH852" t="e">
        <f>VLOOKUP($Z852,'oddspedia-matches'!$A:$AD,AH$2,0)</f>
        <v>#N/A</v>
      </c>
      <c r="AI852" t="e">
        <f>VLOOKUP($Z852,'oddspedia-matches'!$A:$AD,AI$2,0)</f>
        <v>#N/A</v>
      </c>
      <c r="AJ852" t="e">
        <f>VLOOKUP($Z852,'oddspedia-matches'!$A:$AD,AJ$2,0)</f>
        <v>#N/A</v>
      </c>
      <c r="AK852" t="e">
        <f>VLOOKUP($Z852,'oddspedia-matches'!$A:$AD,AK$2,0)</f>
        <v>#N/A</v>
      </c>
      <c r="AL852" t="e">
        <f>VLOOKUP($Z852,'oddspedia-matches'!$A:$AD,AL$2,0)</f>
        <v>#N/A</v>
      </c>
      <c r="AM852" t="e">
        <f>VLOOKUP($Z852,'oddspedia-matches'!$A:$AD,AM$2,0)</f>
        <v>#N/A</v>
      </c>
      <c r="AN852" t="e">
        <f>VLOOKUP($Z852,'oddspedia-matches'!$A:$AD,AN$2,0)</f>
        <v>#N/A</v>
      </c>
      <c r="AO852" t="e">
        <f>VLOOKUP($Z852,'oddspedia-matches'!$A:$AD,AO$2,0)</f>
        <v>#N/A</v>
      </c>
      <c r="AP852" t="e">
        <f>VLOOKUP($Z852,'oddspedia-matches'!$A:$AD,AP$2,0)</f>
        <v>#N/A</v>
      </c>
      <c r="AQ852" t="e">
        <f>VLOOKUP($Z852,'oddspedia-matches'!$A:$AD,AQ$2,0)</f>
        <v>#N/A</v>
      </c>
    </row>
    <row r="853" spans="2:43" x14ac:dyDescent="0.25">
      <c r="B853" t="s">
        <v>457</v>
      </c>
      <c r="C853" t="s">
        <v>4817</v>
      </c>
      <c r="D853" s="25">
        <v>0.85416666666666663</v>
      </c>
      <c r="E853" t="s">
        <v>1216</v>
      </c>
      <c r="F853" t="s">
        <v>187</v>
      </c>
      <c r="H853">
        <v>45.7</v>
      </c>
      <c r="I853">
        <v>28.3</v>
      </c>
      <c r="J853">
        <v>26</v>
      </c>
      <c r="K853">
        <v>74</v>
      </c>
      <c r="L853">
        <v>54.3</v>
      </c>
      <c r="M853">
        <v>71.7</v>
      </c>
      <c r="N853">
        <v>29.8</v>
      </c>
      <c r="O853">
        <v>44</v>
      </c>
      <c r="P853">
        <v>26.2</v>
      </c>
      <c r="Q853">
        <v>68.900000000000006</v>
      </c>
      <c r="R853">
        <v>74.400000000000006</v>
      </c>
      <c r="S853">
        <v>48</v>
      </c>
      <c r="T853">
        <v>52</v>
      </c>
      <c r="U853">
        <v>57.9</v>
      </c>
      <c r="V853">
        <v>52.9</v>
      </c>
      <c r="W853">
        <v>47.1</v>
      </c>
      <c r="X853" t="str">
        <f>VLOOKUP(E853,'Transform table'!A:B,2,0)</f>
        <v>Club The Strongest</v>
      </c>
      <c r="Y853" t="e">
        <f>VLOOKUP(F853,'Transform table'!A:B,2,0)</f>
        <v>#N/A</v>
      </c>
      <c r="Z853" t="e">
        <f t="shared" si="14"/>
        <v>#N/A</v>
      </c>
      <c r="AA853" t="e">
        <f>VLOOKUP($Z853,'oddspedia-matches'!$A:$AD,AA$2,0)</f>
        <v>#N/A</v>
      </c>
      <c r="AB853" t="e">
        <f>VLOOKUP($Z853,'oddspedia-matches'!$A:$AD,AB$2,0)</f>
        <v>#N/A</v>
      </c>
      <c r="AC853" t="e">
        <f>VLOOKUP($Z853,'oddspedia-matches'!$A:$AD,AC$2,0)</f>
        <v>#N/A</v>
      </c>
      <c r="AD853" t="e">
        <f>VLOOKUP($Z853,'oddspedia-matches'!$A:$AD,AD$2,0)</f>
        <v>#N/A</v>
      </c>
      <c r="AE853" t="e">
        <f>VLOOKUP($Z853,'oddspedia-matches'!$A:$AD,AE$2,0)</f>
        <v>#N/A</v>
      </c>
      <c r="AF853" t="e">
        <f>VLOOKUP($Z853,'oddspedia-matches'!$A:$AD,AF$2,0)</f>
        <v>#N/A</v>
      </c>
      <c r="AG853" t="e">
        <f>VLOOKUP($Z853,'oddspedia-matches'!$A:$AD,AG$2,0)</f>
        <v>#N/A</v>
      </c>
      <c r="AH853" t="e">
        <f>VLOOKUP($Z853,'oddspedia-matches'!$A:$AD,AH$2,0)</f>
        <v>#N/A</v>
      </c>
      <c r="AI853" t="e">
        <f>VLOOKUP($Z853,'oddspedia-matches'!$A:$AD,AI$2,0)</f>
        <v>#N/A</v>
      </c>
      <c r="AJ853" t="e">
        <f>VLOOKUP($Z853,'oddspedia-matches'!$A:$AD,AJ$2,0)</f>
        <v>#N/A</v>
      </c>
      <c r="AK853" t="e">
        <f>VLOOKUP($Z853,'oddspedia-matches'!$A:$AD,AK$2,0)</f>
        <v>#N/A</v>
      </c>
      <c r="AL853" t="e">
        <f>VLOOKUP($Z853,'oddspedia-matches'!$A:$AD,AL$2,0)</f>
        <v>#N/A</v>
      </c>
      <c r="AM853" t="e">
        <f>VLOOKUP($Z853,'oddspedia-matches'!$A:$AD,AM$2,0)</f>
        <v>#N/A</v>
      </c>
      <c r="AN853" t="e">
        <f>VLOOKUP($Z853,'oddspedia-matches'!$A:$AD,AN$2,0)</f>
        <v>#N/A</v>
      </c>
      <c r="AO853" t="e">
        <f>VLOOKUP($Z853,'oddspedia-matches'!$A:$AD,AO$2,0)</f>
        <v>#N/A</v>
      </c>
      <c r="AP853" t="e">
        <f>VLOOKUP($Z853,'oddspedia-matches'!$A:$AD,AP$2,0)</f>
        <v>#N/A</v>
      </c>
      <c r="AQ853" t="e">
        <f>VLOOKUP($Z853,'oddspedia-matches'!$A:$AD,AQ$2,0)</f>
        <v>#N/A</v>
      </c>
    </row>
    <row r="854" spans="2:43" x14ac:dyDescent="0.25">
      <c r="B854" t="s">
        <v>468</v>
      </c>
      <c r="C854" t="s">
        <v>4817</v>
      </c>
      <c r="D854" s="25">
        <v>0.85416666666666663</v>
      </c>
      <c r="E854" t="s">
        <v>78</v>
      </c>
      <c r="F854" t="s">
        <v>57</v>
      </c>
      <c r="H854">
        <v>37.4</v>
      </c>
      <c r="I854">
        <v>28</v>
      </c>
      <c r="J854">
        <v>34.6</v>
      </c>
      <c r="K854">
        <v>65.400000000000006</v>
      </c>
      <c r="L854">
        <v>62.6</v>
      </c>
      <c r="M854">
        <v>72</v>
      </c>
      <c r="N854">
        <v>43.5</v>
      </c>
      <c r="O854">
        <v>38.200000000000003</v>
      </c>
      <c r="P854">
        <v>18.3</v>
      </c>
      <c r="Q854">
        <v>75.3</v>
      </c>
      <c r="R854">
        <v>79</v>
      </c>
      <c r="S854">
        <v>54.4</v>
      </c>
      <c r="T854">
        <v>45.6</v>
      </c>
      <c r="U854">
        <v>51.2</v>
      </c>
      <c r="V854">
        <v>59.1</v>
      </c>
      <c r="W854">
        <v>40.9</v>
      </c>
      <c r="X854" t="str">
        <f>VLOOKUP(E854,'Transform table'!A:B,2,0)</f>
        <v>Montreal Impact</v>
      </c>
      <c r="Y854" t="str">
        <f>VLOOKUP(F854,'Transform table'!A:B,2,0)</f>
        <v>New England Revolution</v>
      </c>
      <c r="Z854" t="str">
        <f t="shared" si="14"/>
        <v>01/08/2026Montreal ImpactNew England Revolution</v>
      </c>
      <c r="AA854" t="e">
        <f>VLOOKUP($Z854,'oddspedia-matches'!$A:$AD,AA$2,0)</f>
        <v>#N/A</v>
      </c>
      <c r="AB854" t="e">
        <f>VLOOKUP($Z854,'oddspedia-matches'!$A:$AD,AB$2,0)</f>
        <v>#N/A</v>
      </c>
      <c r="AC854" t="e">
        <f>VLOOKUP($Z854,'oddspedia-matches'!$A:$AD,AC$2,0)</f>
        <v>#N/A</v>
      </c>
      <c r="AD854" t="e">
        <f>VLOOKUP($Z854,'oddspedia-matches'!$A:$AD,AD$2,0)</f>
        <v>#N/A</v>
      </c>
      <c r="AE854" t="e">
        <f>VLOOKUP($Z854,'oddspedia-matches'!$A:$AD,AE$2,0)</f>
        <v>#N/A</v>
      </c>
      <c r="AF854" t="e">
        <f>VLOOKUP($Z854,'oddspedia-matches'!$A:$AD,AF$2,0)</f>
        <v>#N/A</v>
      </c>
      <c r="AG854" t="e">
        <f>VLOOKUP($Z854,'oddspedia-matches'!$A:$AD,AG$2,0)</f>
        <v>#N/A</v>
      </c>
      <c r="AH854" t="e">
        <f>VLOOKUP($Z854,'oddspedia-matches'!$A:$AD,AH$2,0)</f>
        <v>#N/A</v>
      </c>
      <c r="AI854" t="e">
        <f>VLOOKUP($Z854,'oddspedia-matches'!$A:$AD,AI$2,0)</f>
        <v>#N/A</v>
      </c>
      <c r="AJ854" t="e">
        <f>VLOOKUP($Z854,'oddspedia-matches'!$A:$AD,AJ$2,0)</f>
        <v>#N/A</v>
      </c>
      <c r="AK854" t="e">
        <f>VLOOKUP($Z854,'oddspedia-matches'!$A:$AD,AK$2,0)</f>
        <v>#N/A</v>
      </c>
      <c r="AL854" t="e">
        <f>VLOOKUP($Z854,'oddspedia-matches'!$A:$AD,AL$2,0)</f>
        <v>#N/A</v>
      </c>
      <c r="AM854" t="e">
        <f>VLOOKUP($Z854,'oddspedia-matches'!$A:$AD,AM$2,0)</f>
        <v>#N/A</v>
      </c>
      <c r="AN854" t="e">
        <f>VLOOKUP($Z854,'oddspedia-matches'!$A:$AD,AN$2,0)</f>
        <v>#N/A</v>
      </c>
      <c r="AO854" t="e">
        <f>VLOOKUP($Z854,'oddspedia-matches'!$A:$AD,AO$2,0)</f>
        <v>#N/A</v>
      </c>
      <c r="AP854" t="e">
        <f>VLOOKUP($Z854,'oddspedia-matches'!$A:$AD,AP$2,0)</f>
        <v>#N/A</v>
      </c>
      <c r="AQ854" t="e">
        <f>VLOOKUP($Z854,'oddspedia-matches'!$A:$AD,AQ$2,0)</f>
        <v>#N/A</v>
      </c>
    </row>
    <row r="855" spans="2:43" x14ac:dyDescent="0.25">
      <c r="B855" t="s">
        <v>468</v>
      </c>
      <c r="C855" t="s">
        <v>4817</v>
      </c>
      <c r="D855" s="25">
        <v>0.85416666666666663</v>
      </c>
      <c r="E855" t="s">
        <v>76</v>
      </c>
      <c r="F855" t="s">
        <v>77</v>
      </c>
      <c r="H855">
        <v>29.1</v>
      </c>
      <c r="I855">
        <v>28.5</v>
      </c>
      <c r="J855">
        <v>42.4</v>
      </c>
      <c r="K855">
        <v>57.6</v>
      </c>
      <c r="L855">
        <v>70.900000000000006</v>
      </c>
      <c r="M855">
        <v>71.5</v>
      </c>
      <c r="N855">
        <v>27.2</v>
      </c>
      <c r="O855">
        <v>44.8</v>
      </c>
      <c r="P855">
        <v>28</v>
      </c>
      <c r="Q855">
        <v>67.8</v>
      </c>
      <c r="R855">
        <v>77.2</v>
      </c>
      <c r="S855">
        <v>51.8</v>
      </c>
      <c r="T855">
        <v>48.2</v>
      </c>
      <c r="U855">
        <v>53.9</v>
      </c>
      <c r="V855">
        <v>56.6</v>
      </c>
      <c r="W855">
        <v>43.4</v>
      </c>
      <c r="X855" t="str">
        <f>VLOOKUP(E855,'Transform table'!A:B,2,0)</f>
        <v>DC United</v>
      </c>
      <c r="Y855" t="str">
        <f>VLOOKUP(F855,'Transform table'!A:B,2,0)</f>
        <v>Nashville FC</v>
      </c>
      <c r="Z855" t="str">
        <f t="shared" si="14"/>
        <v>01/08/2026DC UnitedNashville FC</v>
      </c>
      <c r="AA855" t="e">
        <f>VLOOKUP($Z855,'oddspedia-matches'!$A:$AD,AA$2,0)</f>
        <v>#N/A</v>
      </c>
      <c r="AB855" t="e">
        <f>VLOOKUP($Z855,'oddspedia-matches'!$A:$AD,AB$2,0)</f>
        <v>#N/A</v>
      </c>
      <c r="AC855" t="e">
        <f>VLOOKUP($Z855,'oddspedia-matches'!$A:$AD,AC$2,0)</f>
        <v>#N/A</v>
      </c>
      <c r="AD855" t="e">
        <f>VLOOKUP($Z855,'oddspedia-matches'!$A:$AD,AD$2,0)</f>
        <v>#N/A</v>
      </c>
      <c r="AE855" t="e">
        <f>VLOOKUP($Z855,'oddspedia-matches'!$A:$AD,AE$2,0)</f>
        <v>#N/A</v>
      </c>
      <c r="AF855" t="e">
        <f>VLOOKUP($Z855,'oddspedia-matches'!$A:$AD,AF$2,0)</f>
        <v>#N/A</v>
      </c>
      <c r="AG855" t="e">
        <f>VLOOKUP($Z855,'oddspedia-matches'!$A:$AD,AG$2,0)</f>
        <v>#N/A</v>
      </c>
      <c r="AH855" t="e">
        <f>VLOOKUP($Z855,'oddspedia-matches'!$A:$AD,AH$2,0)</f>
        <v>#N/A</v>
      </c>
      <c r="AI855" t="e">
        <f>VLOOKUP($Z855,'oddspedia-matches'!$A:$AD,AI$2,0)</f>
        <v>#N/A</v>
      </c>
      <c r="AJ855" t="e">
        <f>VLOOKUP($Z855,'oddspedia-matches'!$A:$AD,AJ$2,0)</f>
        <v>#N/A</v>
      </c>
      <c r="AK855" t="e">
        <f>VLOOKUP($Z855,'oddspedia-matches'!$A:$AD,AK$2,0)</f>
        <v>#N/A</v>
      </c>
      <c r="AL855" t="e">
        <f>VLOOKUP($Z855,'oddspedia-matches'!$A:$AD,AL$2,0)</f>
        <v>#N/A</v>
      </c>
      <c r="AM855" t="e">
        <f>VLOOKUP($Z855,'oddspedia-matches'!$A:$AD,AM$2,0)</f>
        <v>#N/A</v>
      </c>
      <c r="AN855" t="e">
        <f>VLOOKUP($Z855,'oddspedia-matches'!$A:$AD,AN$2,0)</f>
        <v>#N/A</v>
      </c>
      <c r="AO855" t="e">
        <f>VLOOKUP($Z855,'oddspedia-matches'!$A:$AD,AO$2,0)</f>
        <v>#N/A</v>
      </c>
      <c r="AP855" t="e">
        <f>VLOOKUP($Z855,'oddspedia-matches'!$A:$AD,AP$2,0)</f>
        <v>#N/A</v>
      </c>
      <c r="AQ855" t="e">
        <f>VLOOKUP($Z855,'oddspedia-matches'!$A:$AD,AQ$2,0)</f>
        <v>#N/A</v>
      </c>
    </row>
    <row r="856" spans="2:43" x14ac:dyDescent="0.25">
      <c r="B856" t="s">
        <v>468</v>
      </c>
      <c r="C856" t="s">
        <v>4817</v>
      </c>
      <c r="D856" s="25">
        <v>0.85416666666666663</v>
      </c>
      <c r="E856" t="s">
        <v>53</v>
      </c>
      <c r="F856" t="s">
        <v>93</v>
      </c>
      <c r="H856">
        <v>38.200000000000003</v>
      </c>
      <c r="I856">
        <v>25.4</v>
      </c>
      <c r="J856">
        <v>36.4</v>
      </c>
      <c r="K856">
        <v>63.6</v>
      </c>
      <c r="L856">
        <v>61.8</v>
      </c>
      <c r="M856">
        <v>74.599999999999994</v>
      </c>
      <c r="N856">
        <v>34.6</v>
      </c>
      <c r="O856">
        <v>34.6</v>
      </c>
      <c r="P856">
        <v>30.8</v>
      </c>
      <c r="Q856">
        <v>83.6</v>
      </c>
      <c r="R856">
        <v>91.8</v>
      </c>
      <c r="S856">
        <v>76.599999999999994</v>
      </c>
      <c r="T856">
        <v>23.4</v>
      </c>
      <c r="U856">
        <v>28.2</v>
      </c>
      <c r="V856">
        <v>76.3</v>
      </c>
      <c r="W856">
        <v>23.7</v>
      </c>
      <c r="X856" t="str">
        <f>VLOOKUP(E856,'Transform table'!A:B,2,0)</f>
        <v>FC Cincinnati</v>
      </c>
      <c r="Y856" t="str">
        <f>VLOOKUP(F856,'Transform table'!A:B,2,0)</f>
        <v>San Jose Earthquakes</v>
      </c>
      <c r="Z856" t="str">
        <f t="shared" si="14"/>
        <v>01/08/2026FC CincinnatiSan Jose Earthquakes</v>
      </c>
      <c r="AA856" t="e">
        <f>VLOOKUP($Z856,'oddspedia-matches'!$A:$AD,AA$2,0)</f>
        <v>#N/A</v>
      </c>
      <c r="AB856" t="e">
        <f>VLOOKUP($Z856,'oddspedia-matches'!$A:$AD,AB$2,0)</f>
        <v>#N/A</v>
      </c>
      <c r="AC856" t="e">
        <f>VLOOKUP($Z856,'oddspedia-matches'!$A:$AD,AC$2,0)</f>
        <v>#N/A</v>
      </c>
      <c r="AD856" t="e">
        <f>VLOOKUP($Z856,'oddspedia-matches'!$A:$AD,AD$2,0)</f>
        <v>#N/A</v>
      </c>
      <c r="AE856" t="e">
        <f>VLOOKUP($Z856,'oddspedia-matches'!$A:$AD,AE$2,0)</f>
        <v>#N/A</v>
      </c>
      <c r="AF856" t="e">
        <f>VLOOKUP($Z856,'oddspedia-matches'!$A:$AD,AF$2,0)</f>
        <v>#N/A</v>
      </c>
      <c r="AG856" t="e">
        <f>VLOOKUP($Z856,'oddspedia-matches'!$A:$AD,AG$2,0)</f>
        <v>#N/A</v>
      </c>
      <c r="AH856" t="e">
        <f>VLOOKUP($Z856,'oddspedia-matches'!$A:$AD,AH$2,0)</f>
        <v>#N/A</v>
      </c>
      <c r="AI856" t="e">
        <f>VLOOKUP($Z856,'oddspedia-matches'!$A:$AD,AI$2,0)</f>
        <v>#N/A</v>
      </c>
      <c r="AJ856" t="e">
        <f>VLOOKUP($Z856,'oddspedia-matches'!$A:$AD,AJ$2,0)</f>
        <v>#N/A</v>
      </c>
      <c r="AK856" t="e">
        <f>VLOOKUP($Z856,'oddspedia-matches'!$A:$AD,AK$2,0)</f>
        <v>#N/A</v>
      </c>
      <c r="AL856" t="e">
        <f>VLOOKUP($Z856,'oddspedia-matches'!$A:$AD,AL$2,0)</f>
        <v>#N/A</v>
      </c>
      <c r="AM856" t="e">
        <f>VLOOKUP($Z856,'oddspedia-matches'!$A:$AD,AM$2,0)</f>
        <v>#N/A</v>
      </c>
      <c r="AN856" t="e">
        <f>VLOOKUP($Z856,'oddspedia-matches'!$A:$AD,AN$2,0)</f>
        <v>#N/A</v>
      </c>
      <c r="AO856" t="e">
        <f>VLOOKUP($Z856,'oddspedia-matches'!$A:$AD,AO$2,0)</f>
        <v>#N/A</v>
      </c>
      <c r="AP856" t="e">
        <f>VLOOKUP($Z856,'oddspedia-matches'!$A:$AD,AP$2,0)</f>
        <v>#N/A</v>
      </c>
      <c r="AQ856" t="e">
        <f>VLOOKUP($Z856,'oddspedia-matches'!$A:$AD,AQ$2,0)</f>
        <v>#N/A</v>
      </c>
    </row>
    <row r="857" spans="2:43" x14ac:dyDescent="0.25">
      <c r="B857" t="s">
        <v>468</v>
      </c>
      <c r="C857" t="s">
        <v>4817</v>
      </c>
      <c r="D857" s="25">
        <v>0.85416666666666663</v>
      </c>
      <c r="E857" t="s">
        <v>55</v>
      </c>
      <c r="F857" t="s">
        <v>51</v>
      </c>
      <c r="H857">
        <v>52.9</v>
      </c>
      <c r="I857">
        <v>24.4</v>
      </c>
      <c r="J857">
        <v>22.7</v>
      </c>
      <c r="K857">
        <v>77.3</v>
      </c>
      <c r="L857">
        <v>47.1</v>
      </c>
      <c r="M857">
        <v>75.599999999999994</v>
      </c>
      <c r="N857">
        <v>36.799999999999997</v>
      </c>
      <c r="O857">
        <v>36</v>
      </c>
      <c r="P857">
        <v>27.2</v>
      </c>
      <c r="Q857">
        <v>81.099999999999994</v>
      </c>
      <c r="R857">
        <v>89.8</v>
      </c>
      <c r="S857">
        <v>72.599999999999994</v>
      </c>
      <c r="T857">
        <v>27.4</v>
      </c>
      <c r="U857">
        <v>33.4</v>
      </c>
      <c r="V857">
        <v>70.599999999999994</v>
      </c>
      <c r="W857">
        <v>29.4</v>
      </c>
      <c r="X857" t="str">
        <f>VLOOKUP(E857,'Transform table'!A:B,2,0)</f>
        <v>Inter Miami CF</v>
      </c>
      <c r="Y857" t="str">
        <f>VLOOKUP(F857,'Transform table'!A:B,2,0)</f>
        <v>Columbus Crew</v>
      </c>
      <c r="Z857" t="str">
        <f t="shared" si="14"/>
        <v>01/08/2026Inter Miami CFColumbus Crew</v>
      </c>
      <c r="AA857" t="e">
        <f>VLOOKUP($Z857,'oddspedia-matches'!$A:$AD,AA$2,0)</f>
        <v>#N/A</v>
      </c>
      <c r="AB857" t="e">
        <f>VLOOKUP($Z857,'oddspedia-matches'!$A:$AD,AB$2,0)</f>
        <v>#N/A</v>
      </c>
      <c r="AC857" t="e">
        <f>VLOOKUP($Z857,'oddspedia-matches'!$A:$AD,AC$2,0)</f>
        <v>#N/A</v>
      </c>
      <c r="AD857" t="e">
        <f>VLOOKUP($Z857,'oddspedia-matches'!$A:$AD,AD$2,0)</f>
        <v>#N/A</v>
      </c>
      <c r="AE857" t="e">
        <f>VLOOKUP($Z857,'oddspedia-matches'!$A:$AD,AE$2,0)</f>
        <v>#N/A</v>
      </c>
      <c r="AF857" t="e">
        <f>VLOOKUP($Z857,'oddspedia-matches'!$A:$AD,AF$2,0)</f>
        <v>#N/A</v>
      </c>
      <c r="AG857" t="e">
        <f>VLOOKUP($Z857,'oddspedia-matches'!$A:$AD,AG$2,0)</f>
        <v>#N/A</v>
      </c>
      <c r="AH857" t="e">
        <f>VLOOKUP($Z857,'oddspedia-matches'!$A:$AD,AH$2,0)</f>
        <v>#N/A</v>
      </c>
      <c r="AI857" t="e">
        <f>VLOOKUP($Z857,'oddspedia-matches'!$A:$AD,AI$2,0)</f>
        <v>#N/A</v>
      </c>
      <c r="AJ857" t="e">
        <f>VLOOKUP($Z857,'oddspedia-matches'!$A:$AD,AJ$2,0)</f>
        <v>#N/A</v>
      </c>
      <c r="AK857" t="e">
        <f>VLOOKUP($Z857,'oddspedia-matches'!$A:$AD,AK$2,0)</f>
        <v>#N/A</v>
      </c>
      <c r="AL857" t="e">
        <f>VLOOKUP($Z857,'oddspedia-matches'!$A:$AD,AL$2,0)</f>
        <v>#N/A</v>
      </c>
      <c r="AM857" t="e">
        <f>VLOOKUP($Z857,'oddspedia-matches'!$A:$AD,AM$2,0)</f>
        <v>#N/A</v>
      </c>
      <c r="AN857" t="e">
        <f>VLOOKUP($Z857,'oddspedia-matches'!$A:$AD,AN$2,0)</f>
        <v>#N/A</v>
      </c>
      <c r="AO857" t="e">
        <f>VLOOKUP($Z857,'oddspedia-matches'!$A:$AD,AO$2,0)</f>
        <v>#N/A</v>
      </c>
      <c r="AP857" t="e">
        <f>VLOOKUP($Z857,'oddspedia-matches'!$A:$AD,AP$2,0)</f>
        <v>#N/A</v>
      </c>
      <c r="AQ857" t="e">
        <f>VLOOKUP($Z857,'oddspedia-matches'!$A:$AD,AQ$2,0)</f>
        <v>#N/A</v>
      </c>
    </row>
    <row r="858" spans="2:43" x14ac:dyDescent="0.25">
      <c r="B858" t="s">
        <v>468</v>
      </c>
      <c r="C858" t="s">
        <v>4817</v>
      </c>
      <c r="D858" s="25">
        <v>0.85416666666666663</v>
      </c>
      <c r="E858" t="s">
        <v>60</v>
      </c>
      <c r="F858" t="s">
        <v>94</v>
      </c>
      <c r="H858">
        <v>47.8</v>
      </c>
      <c r="I858">
        <v>24.9</v>
      </c>
      <c r="J858">
        <v>27.3</v>
      </c>
      <c r="K858">
        <v>72.7</v>
      </c>
      <c r="L858">
        <v>52.2</v>
      </c>
      <c r="M858">
        <v>75.099999999999994</v>
      </c>
      <c r="N858">
        <v>41.2</v>
      </c>
      <c r="O858">
        <v>34.799999999999997</v>
      </c>
      <c r="P858">
        <v>23.9</v>
      </c>
      <c r="Q858">
        <v>82.1</v>
      </c>
      <c r="R858">
        <v>91.1</v>
      </c>
      <c r="S858">
        <v>75.099999999999994</v>
      </c>
      <c r="T858">
        <v>24.9</v>
      </c>
      <c r="U858">
        <v>30.2</v>
      </c>
      <c r="V858">
        <v>74</v>
      </c>
      <c r="W858">
        <v>26</v>
      </c>
      <c r="X858" t="str">
        <f>VLOOKUP(E858,'Transform table'!A:B,2,0)</f>
        <v>New York Red Bulls</v>
      </c>
      <c r="Y858" t="str">
        <f>VLOOKUP(F858,'Transform table'!A:B,2,0)</f>
        <v>Orlando City</v>
      </c>
      <c r="Z858" t="str">
        <f t="shared" si="14"/>
        <v>01/08/2026New York Red BullsOrlando City</v>
      </c>
      <c r="AA858" t="e">
        <f>VLOOKUP($Z858,'oddspedia-matches'!$A:$AD,AA$2,0)</f>
        <v>#N/A</v>
      </c>
      <c r="AB858" t="e">
        <f>VLOOKUP($Z858,'oddspedia-matches'!$A:$AD,AB$2,0)</f>
        <v>#N/A</v>
      </c>
      <c r="AC858" t="e">
        <f>VLOOKUP($Z858,'oddspedia-matches'!$A:$AD,AC$2,0)</f>
        <v>#N/A</v>
      </c>
      <c r="AD858" t="e">
        <f>VLOOKUP($Z858,'oddspedia-matches'!$A:$AD,AD$2,0)</f>
        <v>#N/A</v>
      </c>
      <c r="AE858" t="e">
        <f>VLOOKUP($Z858,'oddspedia-matches'!$A:$AD,AE$2,0)</f>
        <v>#N/A</v>
      </c>
      <c r="AF858" t="e">
        <f>VLOOKUP($Z858,'oddspedia-matches'!$A:$AD,AF$2,0)</f>
        <v>#N/A</v>
      </c>
      <c r="AG858" t="e">
        <f>VLOOKUP($Z858,'oddspedia-matches'!$A:$AD,AG$2,0)</f>
        <v>#N/A</v>
      </c>
      <c r="AH858" t="e">
        <f>VLOOKUP($Z858,'oddspedia-matches'!$A:$AD,AH$2,0)</f>
        <v>#N/A</v>
      </c>
      <c r="AI858" t="e">
        <f>VLOOKUP($Z858,'oddspedia-matches'!$A:$AD,AI$2,0)</f>
        <v>#N/A</v>
      </c>
      <c r="AJ858" t="e">
        <f>VLOOKUP($Z858,'oddspedia-matches'!$A:$AD,AJ$2,0)</f>
        <v>#N/A</v>
      </c>
      <c r="AK858" t="e">
        <f>VLOOKUP($Z858,'oddspedia-matches'!$A:$AD,AK$2,0)</f>
        <v>#N/A</v>
      </c>
      <c r="AL858" t="e">
        <f>VLOOKUP($Z858,'oddspedia-matches'!$A:$AD,AL$2,0)</f>
        <v>#N/A</v>
      </c>
      <c r="AM858" t="e">
        <f>VLOOKUP($Z858,'oddspedia-matches'!$A:$AD,AM$2,0)</f>
        <v>#N/A</v>
      </c>
      <c r="AN858" t="e">
        <f>VLOOKUP($Z858,'oddspedia-matches'!$A:$AD,AN$2,0)</f>
        <v>#N/A</v>
      </c>
      <c r="AO858" t="e">
        <f>VLOOKUP($Z858,'oddspedia-matches'!$A:$AD,AO$2,0)</f>
        <v>#N/A</v>
      </c>
      <c r="AP858" t="e">
        <f>VLOOKUP($Z858,'oddspedia-matches'!$A:$AD,AP$2,0)</f>
        <v>#N/A</v>
      </c>
      <c r="AQ858" t="e">
        <f>VLOOKUP($Z858,'oddspedia-matches'!$A:$AD,AQ$2,0)</f>
        <v>#N/A</v>
      </c>
    </row>
    <row r="859" spans="2:43" x14ac:dyDescent="0.25">
      <c r="B859" t="s">
        <v>468</v>
      </c>
      <c r="C859" t="s">
        <v>4817</v>
      </c>
      <c r="D859" s="25">
        <v>0.85416666666666663</v>
      </c>
      <c r="E859" t="s">
        <v>59</v>
      </c>
      <c r="F859" t="s">
        <v>64</v>
      </c>
      <c r="H859">
        <v>49.6</v>
      </c>
      <c r="I859">
        <v>26.3</v>
      </c>
      <c r="J859">
        <v>24.1</v>
      </c>
      <c r="K859">
        <v>75.900000000000006</v>
      </c>
      <c r="L859">
        <v>50.4</v>
      </c>
      <c r="M859">
        <v>73.7</v>
      </c>
      <c r="N859">
        <v>35.5</v>
      </c>
      <c r="O859">
        <v>42.8</v>
      </c>
      <c r="P859">
        <v>21.7</v>
      </c>
      <c r="Q859">
        <v>69.900000000000006</v>
      </c>
      <c r="R859">
        <v>80.3</v>
      </c>
      <c r="S859">
        <v>56.4</v>
      </c>
      <c r="T859">
        <v>43.6</v>
      </c>
      <c r="U859">
        <v>49.9</v>
      </c>
      <c r="V859">
        <v>58.6</v>
      </c>
      <c r="W859">
        <v>41.4</v>
      </c>
      <c r="X859" t="str">
        <f>VLOOKUP(E859,'Transform table'!A:B,2,0)</f>
        <v>Philadelphia Union</v>
      </c>
      <c r="Y859" t="str">
        <f>VLOOKUP(F859,'Transform table'!A:B,2,0)</f>
        <v>Atlanta United</v>
      </c>
      <c r="Z859" t="str">
        <f t="shared" si="14"/>
        <v>01/08/2026Philadelphia UnionAtlanta United</v>
      </c>
      <c r="AA859" t="e">
        <f>VLOOKUP($Z859,'oddspedia-matches'!$A:$AD,AA$2,0)</f>
        <v>#N/A</v>
      </c>
      <c r="AB859" t="e">
        <f>VLOOKUP($Z859,'oddspedia-matches'!$A:$AD,AB$2,0)</f>
        <v>#N/A</v>
      </c>
      <c r="AC859" t="e">
        <f>VLOOKUP($Z859,'oddspedia-matches'!$A:$AD,AC$2,0)</f>
        <v>#N/A</v>
      </c>
      <c r="AD859" t="e">
        <f>VLOOKUP($Z859,'oddspedia-matches'!$A:$AD,AD$2,0)</f>
        <v>#N/A</v>
      </c>
      <c r="AE859" t="e">
        <f>VLOOKUP($Z859,'oddspedia-matches'!$A:$AD,AE$2,0)</f>
        <v>#N/A</v>
      </c>
      <c r="AF859" t="e">
        <f>VLOOKUP($Z859,'oddspedia-matches'!$A:$AD,AF$2,0)</f>
        <v>#N/A</v>
      </c>
      <c r="AG859" t="e">
        <f>VLOOKUP($Z859,'oddspedia-matches'!$A:$AD,AG$2,0)</f>
        <v>#N/A</v>
      </c>
      <c r="AH859" t="e">
        <f>VLOOKUP($Z859,'oddspedia-matches'!$A:$AD,AH$2,0)</f>
        <v>#N/A</v>
      </c>
      <c r="AI859" t="e">
        <f>VLOOKUP($Z859,'oddspedia-matches'!$A:$AD,AI$2,0)</f>
        <v>#N/A</v>
      </c>
      <c r="AJ859" t="e">
        <f>VLOOKUP($Z859,'oddspedia-matches'!$A:$AD,AJ$2,0)</f>
        <v>#N/A</v>
      </c>
      <c r="AK859" t="e">
        <f>VLOOKUP($Z859,'oddspedia-matches'!$A:$AD,AK$2,0)</f>
        <v>#N/A</v>
      </c>
      <c r="AL859" t="e">
        <f>VLOOKUP($Z859,'oddspedia-matches'!$A:$AD,AL$2,0)</f>
        <v>#N/A</v>
      </c>
      <c r="AM859" t="e">
        <f>VLOOKUP($Z859,'oddspedia-matches'!$A:$AD,AM$2,0)</f>
        <v>#N/A</v>
      </c>
      <c r="AN859" t="e">
        <f>VLOOKUP($Z859,'oddspedia-matches'!$A:$AD,AN$2,0)</f>
        <v>#N/A</v>
      </c>
      <c r="AO859" t="e">
        <f>VLOOKUP($Z859,'oddspedia-matches'!$A:$AD,AO$2,0)</f>
        <v>#N/A</v>
      </c>
      <c r="AP859" t="e">
        <f>VLOOKUP($Z859,'oddspedia-matches'!$A:$AD,AP$2,0)</f>
        <v>#N/A</v>
      </c>
      <c r="AQ859" t="e">
        <f>VLOOKUP($Z859,'oddspedia-matches'!$A:$AD,AQ$2,0)</f>
        <v>#N/A</v>
      </c>
    </row>
    <row r="860" spans="2:43" x14ac:dyDescent="0.25">
      <c r="B860" t="s">
        <v>468</v>
      </c>
      <c r="C860" t="s">
        <v>4817</v>
      </c>
      <c r="D860" s="25">
        <v>0.85416666666666663</v>
      </c>
      <c r="E860" t="s">
        <v>54</v>
      </c>
      <c r="F860" t="s">
        <v>89</v>
      </c>
      <c r="H860">
        <v>50.7</v>
      </c>
      <c r="I860">
        <v>25.6</v>
      </c>
      <c r="J860">
        <v>23.7</v>
      </c>
      <c r="K860">
        <v>76.3</v>
      </c>
      <c r="L860">
        <v>49.3</v>
      </c>
      <c r="M860">
        <v>74.400000000000006</v>
      </c>
      <c r="N860">
        <v>41</v>
      </c>
      <c r="O860">
        <v>37.299999999999997</v>
      </c>
      <c r="P860">
        <v>21.7</v>
      </c>
      <c r="Q860">
        <v>77.900000000000006</v>
      </c>
      <c r="R860">
        <v>82.4</v>
      </c>
      <c r="S860">
        <v>59.6</v>
      </c>
      <c r="T860">
        <v>40.4</v>
      </c>
      <c r="U860">
        <v>46.7</v>
      </c>
      <c r="V860">
        <v>60.9</v>
      </c>
      <c r="W860">
        <v>39.1</v>
      </c>
      <c r="X860" t="str">
        <f>VLOOKUP(E860,'Transform table'!A:B,2,0)</f>
        <v>Vancouver Whitecaps</v>
      </c>
      <c r="Y860" t="str">
        <f>VLOOKUP(F860,'Transform table'!A:B,2,0)</f>
        <v>Los Angeles FC</v>
      </c>
      <c r="Z860" t="str">
        <f t="shared" si="14"/>
        <v>01/08/2026Vancouver WhitecapsLos Angeles FC</v>
      </c>
      <c r="AA860" t="e">
        <f>VLOOKUP($Z860,'oddspedia-matches'!$A:$AD,AA$2,0)</f>
        <v>#N/A</v>
      </c>
      <c r="AB860" t="e">
        <f>VLOOKUP($Z860,'oddspedia-matches'!$A:$AD,AB$2,0)</f>
        <v>#N/A</v>
      </c>
      <c r="AC860" t="e">
        <f>VLOOKUP($Z860,'oddspedia-matches'!$A:$AD,AC$2,0)</f>
        <v>#N/A</v>
      </c>
      <c r="AD860" t="e">
        <f>VLOOKUP($Z860,'oddspedia-matches'!$A:$AD,AD$2,0)</f>
        <v>#N/A</v>
      </c>
      <c r="AE860" t="e">
        <f>VLOOKUP($Z860,'oddspedia-matches'!$A:$AD,AE$2,0)</f>
        <v>#N/A</v>
      </c>
      <c r="AF860" t="e">
        <f>VLOOKUP($Z860,'oddspedia-matches'!$A:$AD,AF$2,0)</f>
        <v>#N/A</v>
      </c>
      <c r="AG860" t="e">
        <f>VLOOKUP($Z860,'oddspedia-matches'!$A:$AD,AG$2,0)</f>
        <v>#N/A</v>
      </c>
      <c r="AH860" t="e">
        <f>VLOOKUP($Z860,'oddspedia-matches'!$A:$AD,AH$2,0)</f>
        <v>#N/A</v>
      </c>
      <c r="AI860" t="e">
        <f>VLOOKUP($Z860,'oddspedia-matches'!$A:$AD,AI$2,0)</f>
        <v>#N/A</v>
      </c>
      <c r="AJ860" t="e">
        <f>VLOOKUP($Z860,'oddspedia-matches'!$A:$AD,AJ$2,0)</f>
        <v>#N/A</v>
      </c>
      <c r="AK860" t="e">
        <f>VLOOKUP($Z860,'oddspedia-matches'!$A:$AD,AK$2,0)</f>
        <v>#N/A</v>
      </c>
      <c r="AL860" t="e">
        <f>VLOOKUP($Z860,'oddspedia-matches'!$A:$AD,AL$2,0)</f>
        <v>#N/A</v>
      </c>
      <c r="AM860" t="e">
        <f>VLOOKUP($Z860,'oddspedia-matches'!$A:$AD,AM$2,0)</f>
        <v>#N/A</v>
      </c>
      <c r="AN860" t="e">
        <f>VLOOKUP($Z860,'oddspedia-matches'!$A:$AD,AN$2,0)</f>
        <v>#N/A</v>
      </c>
      <c r="AO860" t="e">
        <f>VLOOKUP($Z860,'oddspedia-matches'!$A:$AD,AO$2,0)</f>
        <v>#N/A</v>
      </c>
      <c r="AP860" t="e">
        <f>VLOOKUP($Z860,'oddspedia-matches'!$A:$AD,AP$2,0)</f>
        <v>#N/A</v>
      </c>
      <c r="AQ860" t="e">
        <f>VLOOKUP($Z860,'oddspedia-matches'!$A:$AD,AQ$2,0)</f>
        <v>#N/A</v>
      </c>
    </row>
    <row r="861" spans="2:43" x14ac:dyDescent="0.25">
      <c r="B861" t="s">
        <v>467</v>
      </c>
      <c r="C861" t="s">
        <v>4817</v>
      </c>
      <c r="D861" s="25">
        <v>0.85416666666666663</v>
      </c>
      <c r="E861" t="s">
        <v>82</v>
      </c>
      <c r="F861" t="s">
        <v>760</v>
      </c>
      <c r="H861">
        <v>30.7</v>
      </c>
      <c r="I861">
        <v>29.8</v>
      </c>
      <c r="J861">
        <v>39.4</v>
      </c>
      <c r="K861">
        <v>60.6</v>
      </c>
      <c r="L861">
        <v>69.3</v>
      </c>
      <c r="M861">
        <v>70.2</v>
      </c>
      <c r="N861">
        <v>30.5</v>
      </c>
      <c r="O861">
        <v>45.8</v>
      </c>
      <c r="P861">
        <v>23.6</v>
      </c>
      <c r="Q861">
        <v>65.900000000000006</v>
      </c>
      <c r="R861">
        <v>73.2</v>
      </c>
      <c r="S861">
        <v>46.4</v>
      </c>
      <c r="T861">
        <v>53.6</v>
      </c>
      <c r="U861">
        <v>59</v>
      </c>
      <c r="V861">
        <v>52.7</v>
      </c>
      <c r="W861">
        <v>47.3</v>
      </c>
      <c r="X861" t="str">
        <f>VLOOKUP(E861,'Transform table'!A:B,2,0)</f>
        <v>Miami FC</v>
      </c>
      <c r="Y861" t="str">
        <f>VLOOKUP(F861,'Transform table'!A:B,2,0)</f>
        <v>Detroit City FC</v>
      </c>
      <c r="Z861" t="str">
        <f t="shared" si="14"/>
        <v>01/08/2026Miami FCDetroit City FC</v>
      </c>
      <c r="AA861" t="e">
        <f>VLOOKUP($Z861,'oddspedia-matches'!$A:$AD,AA$2,0)</f>
        <v>#N/A</v>
      </c>
      <c r="AB861" t="e">
        <f>VLOOKUP($Z861,'oddspedia-matches'!$A:$AD,AB$2,0)</f>
        <v>#N/A</v>
      </c>
      <c r="AC861" t="e">
        <f>VLOOKUP($Z861,'oddspedia-matches'!$A:$AD,AC$2,0)</f>
        <v>#N/A</v>
      </c>
      <c r="AD861" t="e">
        <f>VLOOKUP($Z861,'oddspedia-matches'!$A:$AD,AD$2,0)</f>
        <v>#N/A</v>
      </c>
      <c r="AE861" t="e">
        <f>VLOOKUP($Z861,'oddspedia-matches'!$A:$AD,AE$2,0)</f>
        <v>#N/A</v>
      </c>
      <c r="AF861" t="e">
        <f>VLOOKUP($Z861,'oddspedia-matches'!$A:$AD,AF$2,0)</f>
        <v>#N/A</v>
      </c>
      <c r="AG861" t="e">
        <f>VLOOKUP($Z861,'oddspedia-matches'!$A:$AD,AG$2,0)</f>
        <v>#N/A</v>
      </c>
      <c r="AH861" t="e">
        <f>VLOOKUP($Z861,'oddspedia-matches'!$A:$AD,AH$2,0)</f>
        <v>#N/A</v>
      </c>
      <c r="AI861" t="e">
        <f>VLOOKUP($Z861,'oddspedia-matches'!$A:$AD,AI$2,0)</f>
        <v>#N/A</v>
      </c>
      <c r="AJ861" t="e">
        <f>VLOOKUP($Z861,'oddspedia-matches'!$A:$AD,AJ$2,0)</f>
        <v>#N/A</v>
      </c>
      <c r="AK861" t="e">
        <f>VLOOKUP($Z861,'oddspedia-matches'!$A:$AD,AK$2,0)</f>
        <v>#N/A</v>
      </c>
      <c r="AL861" t="e">
        <f>VLOOKUP($Z861,'oddspedia-matches'!$A:$AD,AL$2,0)</f>
        <v>#N/A</v>
      </c>
      <c r="AM861" t="e">
        <f>VLOOKUP($Z861,'oddspedia-matches'!$A:$AD,AM$2,0)</f>
        <v>#N/A</v>
      </c>
      <c r="AN861" t="e">
        <f>VLOOKUP($Z861,'oddspedia-matches'!$A:$AD,AN$2,0)</f>
        <v>#N/A</v>
      </c>
      <c r="AO861" t="e">
        <f>VLOOKUP($Z861,'oddspedia-matches'!$A:$AD,AO$2,0)</f>
        <v>#N/A</v>
      </c>
      <c r="AP861" t="e">
        <f>VLOOKUP($Z861,'oddspedia-matches'!$A:$AD,AP$2,0)</f>
        <v>#N/A</v>
      </c>
      <c r="AQ861" t="e">
        <f>VLOOKUP($Z861,'oddspedia-matches'!$A:$AD,AQ$2,0)</f>
        <v>#N/A</v>
      </c>
    </row>
    <row r="862" spans="2:43" x14ac:dyDescent="0.25">
      <c r="B862" t="s">
        <v>1007</v>
      </c>
      <c r="C862" t="s">
        <v>4817</v>
      </c>
      <c r="D862" s="25">
        <v>0.85416666666666663</v>
      </c>
      <c r="E862" t="s">
        <v>3682</v>
      </c>
      <c r="F862" t="s">
        <v>1204</v>
      </c>
      <c r="H862">
        <v>49.6</v>
      </c>
      <c r="I862">
        <v>29.9</v>
      </c>
      <c r="J862">
        <v>20.5</v>
      </c>
      <c r="K862">
        <v>79.5</v>
      </c>
      <c r="L862">
        <v>50.4</v>
      </c>
      <c r="M862">
        <v>70.099999999999994</v>
      </c>
      <c r="N862">
        <v>31.2</v>
      </c>
      <c r="O862">
        <v>49.9</v>
      </c>
      <c r="P862">
        <v>18.899999999999999</v>
      </c>
      <c r="Q862">
        <v>59.4</v>
      </c>
      <c r="R862">
        <v>65.2</v>
      </c>
      <c r="S862">
        <v>37.1</v>
      </c>
      <c r="T862">
        <v>62.9</v>
      </c>
      <c r="U862">
        <v>68.900000000000006</v>
      </c>
      <c r="V862">
        <v>42.3</v>
      </c>
      <c r="W862">
        <v>57.7</v>
      </c>
      <c r="X862" t="e">
        <f>VLOOKUP(E862,'Transform table'!A:B,2,0)</f>
        <v>#N/A</v>
      </c>
      <c r="Y862" t="str">
        <f>VLOOKUP(F862,'Transform table'!A:B,2,0)</f>
        <v>Miramar Misiones</v>
      </c>
      <c r="Z862" t="e">
        <f t="shared" si="14"/>
        <v>#N/A</v>
      </c>
      <c r="AA862" t="e">
        <f>VLOOKUP($Z862,'oddspedia-matches'!$A:$AD,AA$2,0)</f>
        <v>#N/A</v>
      </c>
      <c r="AB862" t="e">
        <f>VLOOKUP($Z862,'oddspedia-matches'!$A:$AD,AB$2,0)</f>
        <v>#N/A</v>
      </c>
      <c r="AC862" t="e">
        <f>VLOOKUP($Z862,'oddspedia-matches'!$A:$AD,AC$2,0)</f>
        <v>#N/A</v>
      </c>
      <c r="AD862" t="e">
        <f>VLOOKUP($Z862,'oddspedia-matches'!$A:$AD,AD$2,0)</f>
        <v>#N/A</v>
      </c>
      <c r="AE862" t="e">
        <f>VLOOKUP($Z862,'oddspedia-matches'!$A:$AD,AE$2,0)</f>
        <v>#N/A</v>
      </c>
      <c r="AF862" t="e">
        <f>VLOOKUP($Z862,'oddspedia-matches'!$A:$AD,AF$2,0)</f>
        <v>#N/A</v>
      </c>
      <c r="AG862" t="e">
        <f>VLOOKUP($Z862,'oddspedia-matches'!$A:$AD,AG$2,0)</f>
        <v>#N/A</v>
      </c>
      <c r="AH862" t="e">
        <f>VLOOKUP($Z862,'oddspedia-matches'!$A:$AD,AH$2,0)</f>
        <v>#N/A</v>
      </c>
      <c r="AI862" t="e">
        <f>VLOOKUP($Z862,'oddspedia-matches'!$A:$AD,AI$2,0)</f>
        <v>#N/A</v>
      </c>
      <c r="AJ862" t="e">
        <f>VLOOKUP($Z862,'oddspedia-matches'!$A:$AD,AJ$2,0)</f>
        <v>#N/A</v>
      </c>
      <c r="AK862" t="e">
        <f>VLOOKUP($Z862,'oddspedia-matches'!$A:$AD,AK$2,0)</f>
        <v>#N/A</v>
      </c>
      <c r="AL862" t="e">
        <f>VLOOKUP($Z862,'oddspedia-matches'!$A:$AD,AL$2,0)</f>
        <v>#N/A</v>
      </c>
      <c r="AM862" t="e">
        <f>VLOOKUP($Z862,'oddspedia-matches'!$A:$AD,AM$2,0)</f>
        <v>#N/A</v>
      </c>
      <c r="AN862" t="e">
        <f>VLOOKUP($Z862,'oddspedia-matches'!$A:$AD,AN$2,0)</f>
        <v>#N/A</v>
      </c>
      <c r="AO862" t="e">
        <f>VLOOKUP($Z862,'oddspedia-matches'!$A:$AD,AO$2,0)</f>
        <v>#N/A</v>
      </c>
      <c r="AP862" t="e">
        <f>VLOOKUP($Z862,'oddspedia-matches'!$A:$AD,AP$2,0)</f>
        <v>#N/A</v>
      </c>
      <c r="AQ862" t="e">
        <f>VLOOKUP($Z862,'oddspedia-matches'!$A:$AD,AQ$2,0)</f>
        <v>#N/A</v>
      </c>
    </row>
    <row r="863" spans="2:43" x14ac:dyDescent="0.25">
      <c r="B863" t="s">
        <v>485</v>
      </c>
      <c r="C863" t="s">
        <v>4817</v>
      </c>
      <c r="D863" s="25">
        <v>0.875</v>
      </c>
      <c r="E863" t="s">
        <v>202</v>
      </c>
      <c r="F863" t="s">
        <v>1152</v>
      </c>
      <c r="H863">
        <v>49.2</v>
      </c>
      <c r="I863">
        <v>26.2</v>
      </c>
      <c r="J863">
        <v>24.6</v>
      </c>
      <c r="K863">
        <v>75.400000000000006</v>
      </c>
      <c r="L863">
        <v>50.8</v>
      </c>
      <c r="M863">
        <v>73.8</v>
      </c>
      <c r="N863">
        <v>41.6</v>
      </c>
      <c r="O863">
        <v>38.799999999999997</v>
      </c>
      <c r="P863">
        <v>19.7</v>
      </c>
      <c r="Q863">
        <v>75.099999999999994</v>
      </c>
      <c r="R863">
        <v>80.900000000000006</v>
      </c>
      <c r="S863">
        <v>57.4</v>
      </c>
      <c r="T863">
        <v>42.6</v>
      </c>
      <c r="U863">
        <v>48.9</v>
      </c>
      <c r="V863">
        <v>59.5</v>
      </c>
      <c r="W863">
        <v>40.5</v>
      </c>
      <c r="X863" t="str">
        <f>VLOOKUP(E863,'Transform table'!A:B,2,0)</f>
        <v>Deportes Limache</v>
      </c>
      <c r="Y863" t="str">
        <f>VLOOKUP(F863,'Transform table'!A:B,2,0)</f>
        <v>Nublense</v>
      </c>
      <c r="Z863" t="str">
        <f t="shared" si="14"/>
        <v>01/08/2026Deportes LimacheNublense</v>
      </c>
      <c r="AA863" t="e">
        <f>VLOOKUP($Z863,'oddspedia-matches'!$A:$AD,AA$2,0)</f>
        <v>#N/A</v>
      </c>
      <c r="AB863" t="e">
        <f>VLOOKUP($Z863,'oddspedia-matches'!$A:$AD,AB$2,0)</f>
        <v>#N/A</v>
      </c>
      <c r="AC863" t="e">
        <f>VLOOKUP($Z863,'oddspedia-matches'!$A:$AD,AC$2,0)</f>
        <v>#N/A</v>
      </c>
      <c r="AD863" t="e">
        <f>VLOOKUP($Z863,'oddspedia-matches'!$A:$AD,AD$2,0)</f>
        <v>#N/A</v>
      </c>
      <c r="AE863" t="e">
        <f>VLOOKUP($Z863,'oddspedia-matches'!$A:$AD,AE$2,0)</f>
        <v>#N/A</v>
      </c>
      <c r="AF863" t="e">
        <f>VLOOKUP($Z863,'oddspedia-matches'!$A:$AD,AF$2,0)</f>
        <v>#N/A</v>
      </c>
      <c r="AG863" t="e">
        <f>VLOOKUP($Z863,'oddspedia-matches'!$A:$AD,AG$2,0)</f>
        <v>#N/A</v>
      </c>
      <c r="AH863" t="e">
        <f>VLOOKUP($Z863,'oddspedia-matches'!$A:$AD,AH$2,0)</f>
        <v>#N/A</v>
      </c>
      <c r="AI863" t="e">
        <f>VLOOKUP($Z863,'oddspedia-matches'!$A:$AD,AI$2,0)</f>
        <v>#N/A</v>
      </c>
      <c r="AJ863" t="e">
        <f>VLOOKUP($Z863,'oddspedia-matches'!$A:$AD,AJ$2,0)</f>
        <v>#N/A</v>
      </c>
      <c r="AK863" t="e">
        <f>VLOOKUP($Z863,'oddspedia-matches'!$A:$AD,AK$2,0)</f>
        <v>#N/A</v>
      </c>
      <c r="AL863" t="e">
        <f>VLOOKUP($Z863,'oddspedia-matches'!$A:$AD,AL$2,0)</f>
        <v>#N/A</v>
      </c>
      <c r="AM863" t="e">
        <f>VLOOKUP($Z863,'oddspedia-matches'!$A:$AD,AM$2,0)</f>
        <v>#N/A</v>
      </c>
      <c r="AN863" t="e">
        <f>VLOOKUP($Z863,'oddspedia-matches'!$A:$AD,AN$2,0)</f>
        <v>#N/A</v>
      </c>
      <c r="AO863" t="e">
        <f>VLOOKUP($Z863,'oddspedia-matches'!$A:$AD,AO$2,0)</f>
        <v>#N/A</v>
      </c>
      <c r="AP863" t="e">
        <f>VLOOKUP($Z863,'oddspedia-matches'!$A:$AD,AP$2,0)</f>
        <v>#N/A</v>
      </c>
      <c r="AQ863" t="e">
        <f>VLOOKUP($Z863,'oddspedia-matches'!$A:$AD,AQ$2,0)</f>
        <v>#N/A</v>
      </c>
    </row>
    <row r="864" spans="2:43" x14ac:dyDescent="0.25">
      <c r="B864" t="s">
        <v>452</v>
      </c>
      <c r="C864" t="s">
        <v>4817</v>
      </c>
      <c r="D864" s="25">
        <v>0.875</v>
      </c>
      <c r="E864" t="s">
        <v>116</v>
      </c>
      <c r="F864" t="s">
        <v>103</v>
      </c>
      <c r="H864">
        <v>39.1</v>
      </c>
      <c r="I864">
        <v>32.299999999999997</v>
      </c>
      <c r="J864">
        <v>28.6</v>
      </c>
      <c r="K864">
        <v>71.400000000000006</v>
      </c>
      <c r="L864">
        <v>60.9</v>
      </c>
      <c r="M864">
        <v>67.7</v>
      </c>
      <c r="N864">
        <v>27.9</v>
      </c>
      <c r="O864">
        <v>50.2</v>
      </c>
      <c r="P864">
        <v>22</v>
      </c>
      <c r="Q864">
        <v>59.5</v>
      </c>
      <c r="R864">
        <v>63.4</v>
      </c>
      <c r="S864">
        <v>35</v>
      </c>
      <c r="T864">
        <v>65</v>
      </c>
      <c r="U864">
        <v>69.8</v>
      </c>
      <c r="V864">
        <v>43.3</v>
      </c>
      <c r="W864">
        <v>56.7</v>
      </c>
      <c r="X864" t="str">
        <f>VLOOKUP(E864,'Transform table'!A:B,2,0)</f>
        <v>Emelec</v>
      </c>
      <c r="Y864" t="str">
        <f>VLOOKUP(F864,'Transform table'!A:B,2,0)</f>
        <v>SD Aucas</v>
      </c>
      <c r="Z864" t="str">
        <f t="shared" si="14"/>
        <v>01/08/2026EmelecSD Aucas</v>
      </c>
      <c r="AA864" t="e">
        <f>VLOOKUP($Z864,'oddspedia-matches'!$A:$AD,AA$2,0)</f>
        <v>#N/A</v>
      </c>
      <c r="AB864" t="e">
        <f>VLOOKUP($Z864,'oddspedia-matches'!$A:$AD,AB$2,0)</f>
        <v>#N/A</v>
      </c>
      <c r="AC864" t="e">
        <f>VLOOKUP($Z864,'oddspedia-matches'!$A:$AD,AC$2,0)</f>
        <v>#N/A</v>
      </c>
      <c r="AD864" t="e">
        <f>VLOOKUP($Z864,'oddspedia-matches'!$A:$AD,AD$2,0)</f>
        <v>#N/A</v>
      </c>
      <c r="AE864" t="e">
        <f>VLOOKUP($Z864,'oddspedia-matches'!$A:$AD,AE$2,0)</f>
        <v>#N/A</v>
      </c>
      <c r="AF864" t="e">
        <f>VLOOKUP($Z864,'oddspedia-matches'!$A:$AD,AF$2,0)</f>
        <v>#N/A</v>
      </c>
      <c r="AG864" t="e">
        <f>VLOOKUP($Z864,'oddspedia-matches'!$A:$AD,AG$2,0)</f>
        <v>#N/A</v>
      </c>
      <c r="AH864" t="e">
        <f>VLOOKUP($Z864,'oddspedia-matches'!$A:$AD,AH$2,0)</f>
        <v>#N/A</v>
      </c>
      <c r="AI864" t="e">
        <f>VLOOKUP($Z864,'oddspedia-matches'!$A:$AD,AI$2,0)</f>
        <v>#N/A</v>
      </c>
      <c r="AJ864" t="e">
        <f>VLOOKUP($Z864,'oddspedia-matches'!$A:$AD,AJ$2,0)</f>
        <v>#N/A</v>
      </c>
      <c r="AK864" t="e">
        <f>VLOOKUP($Z864,'oddspedia-matches'!$A:$AD,AK$2,0)</f>
        <v>#N/A</v>
      </c>
      <c r="AL864" t="e">
        <f>VLOOKUP($Z864,'oddspedia-matches'!$A:$AD,AL$2,0)</f>
        <v>#N/A</v>
      </c>
      <c r="AM864" t="e">
        <f>VLOOKUP($Z864,'oddspedia-matches'!$A:$AD,AM$2,0)</f>
        <v>#N/A</v>
      </c>
      <c r="AN864" t="e">
        <f>VLOOKUP($Z864,'oddspedia-matches'!$A:$AD,AN$2,0)</f>
        <v>#N/A</v>
      </c>
      <c r="AO864" t="e">
        <f>VLOOKUP($Z864,'oddspedia-matches'!$A:$AD,AO$2,0)</f>
        <v>#N/A</v>
      </c>
      <c r="AP864" t="e">
        <f>VLOOKUP($Z864,'oddspedia-matches'!$A:$AD,AP$2,0)</f>
        <v>#N/A</v>
      </c>
      <c r="AQ864" t="e">
        <f>VLOOKUP($Z864,'oddspedia-matches'!$A:$AD,AQ$2,0)</f>
        <v>#N/A</v>
      </c>
    </row>
    <row r="865" spans="2:43" x14ac:dyDescent="0.25">
      <c r="B865" t="s">
        <v>467</v>
      </c>
      <c r="C865" t="s">
        <v>4817</v>
      </c>
      <c r="D865" s="25">
        <v>0.875</v>
      </c>
      <c r="E865" t="s">
        <v>195</v>
      </c>
      <c r="F865" t="s">
        <v>766</v>
      </c>
      <c r="H865">
        <v>36.700000000000003</v>
      </c>
      <c r="I865">
        <v>28.9</v>
      </c>
      <c r="J865">
        <v>34.4</v>
      </c>
      <c r="K865">
        <v>65.599999999999994</v>
      </c>
      <c r="L865">
        <v>63.3</v>
      </c>
      <c r="M865">
        <v>71.099999999999994</v>
      </c>
      <c r="N865">
        <v>32.200000000000003</v>
      </c>
      <c r="O865">
        <v>47</v>
      </c>
      <c r="P865">
        <v>20.8</v>
      </c>
      <c r="Q865">
        <v>63.7</v>
      </c>
      <c r="R865">
        <v>75.8</v>
      </c>
      <c r="S865">
        <v>49.9</v>
      </c>
      <c r="T865">
        <v>50.1</v>
      </c>
      <c r="U865">
        <v>55.6</v>
      </c>
      <c r="V865">
        <v>55.7</v>
      </c>
      <c r="W865">
        <v>44.3</v>
      </c>
      <c r="X865" t="str">
        <f>VLOOKUP(E865,'Transform table'!A:B,2,0)</f>
        <v>Birmingham Legion</v>
      </c>
      <c r="Y865" t="str">
        <f>VLOOKUP(F865,'Transform table'!A:B,2,0)</f>
        <v>Rhode Island</v>
      </c>
      <c r="Z865" t="str">
        <f t="shared" si="14"/>
        <v>01/08/2026Birmingham LegionRhode Island</v>
      </c>
      <c r="AA865" t="e">
        <f>VLOOKUP($Z865,'oddspedia-matches'!$A:$AD,AA$2,0)</f>
        <v>#N/A</v>
      </c>
      <c r="AB865" t="e">
        <f>VLOOKUP($Z865,'oddspedia-matches'!$A:$AD,AB$2,0)</f>
        <v>#N/A</v>
      </c>
      <c r="AC865" t="e">
        <f>VLOOKUP($Z865,'oddspedia-matches'!$A:$AD,AC$2,0)</f>
        <v>#N/A</v>
      </c>
      <c r="AD865" t="e">
        <f>VLOOKUP($Z865,'oddspedia-matches'!$A:$AD,AD$2,0)</f>
        <v>#N/A</v>
      </c>
      <c r="AE865" t="e">
        <f>VLOOKUP($Z865,'oddspedia-matches'!$A:$AD,AE$2,0)</f>
        <v>#N/A</v>
      </c>
      <c r="AF865" t="e">
        <f>VLOOKUP($Z865,'oddspedia-matches'!$A:$AD,AF$2,0)</f>
        <v>#N/A</v>
      </c>
      <c r="AG865" t="e">
        <f>VLOOKUP($Z865,'oddspedia-matches'!$A:$AD,AG$2,0)</f>
        <v>#N/A</v>
      </c>
      <c r="AH865" t="e">
        <f>VLOOKUP($Z865,'oddspedia-matches'!$A:$AD,AH$2,0)</f>
        <v>#N/A</v>
      </c>
      <c r="AI865" t="e">
        <f>VLOOKUP($Z865,'oddspedia-matches'!$A:$AD,AI$2,0)</f>
        <v>#N/A</v>
      </c>
      <c r="AJ865" t="e">
        <f>VLOOKUP($Z865,'oddspedia-matches'!$A:$AD,AJ$2,0)</f>
        <v>#N/A</v>
      </c>
      <c r="AK865" t="e">
        <f>VLOOKUP($Z865,'oddspedia-matches'!$A:$AD,AK$2,0)</f>
        <v>#N/A</v>
      </c>
      <c r="AL865" t="e">
        <f>VLOOKUP($Z865,'oddspedia-matches'!$A:$AD,AL$2,0)</f>
        <v>#N/A</v>
      </c>
      <c r="AM865" t="e">
        <f>VLOOKUP($Z865,'oddspedia-matches'!$A:$AD,AM$2,0)</f>
        <v>#N/A</v>
      </c>
      <c r="AN865" t="e">
        <f>VLOOKUP($Z865,'oddspedia-matches'!$A:$AD,AN$2,0)</f>
        <v>#N/A</v>
      </c>
      <c r="AO865" t="e">
        <f>VLOOKUP($Z865,'oddspedia-matches'!$A:$AD,AO$2,0)</f>
        <v>#N/A</v>
      </c>
      <c r="AP865" t="e">
        <f>VLOOKUP($Z865,'oddspedia-matches'!$A:$AD,AP$2,0)</f>
        <v>#N/A</v>
      </c>
      <c r="AQ865" t="e">
        <f>VLOOKUP($Z865,'oddspedia-matches'!$A:$AD,AQ$2,0)</f>
        <v>#N/A</v>
      </c>
    </row>
    <row r="866" spans="2:43" x14ac:dyDescent="0.25">
      <c r="B866" t="s">
        <v>467</v>
      </c>
      <c r="C866" t="s">
        <v>4817</v>
      </c>
      <c r="D866" s="25">
        <v>0.875</v>
      </c>
      <c r="E866" t="s">
        <v>787</v>
      </c>
      <c r="F866" t="s">
        <v>758</v>
      </c>
      <c r="H866">
        <v>55.6</v>
      </c>
      <c r="I866">
        <v>24.8</v>
      </c>
      <c r="J866">
        <v>19.600000000000001</v>
      </c>
      <c r="K866">
        <v>80.400000000000006</v>
      </c>
      <c r="L866">
        <v>44.4</v>
      </c>
      <c r="M866">
        <v>75.2</v>
      </c>
      <c r="N866">
        <v>48.2</v>
      </c>
      <c r="O866">
        <v>37.4</v>
      </c>
      <c r="P866">
        <v>14.4</v>
      </c>
      <c r="Q866">
        <v>74.5</v>
      </c>
      <c r="R866">
        <v>81.7</v>
      </c>
      <c r="S866">
        <v>58.6</v>
      </c>
      <c r="T866">
        <v>41.4</v>
      </c>
      <c r="U866">
        <v>48.5</v>
      </c>
      <c r="V866">
        <v>58.1</v>
      </c>
      <c r="W866">
        <v>41.9</v>
      </c>
      <c r="X866" t="str">
        <f>VLOOKUP(E866,'Transform table'!A:B,2,0)</f>
        <v>Charleston Battery</v>
      </c>
      <c r="Y866" t="str">
        <f>VLOOKUP(F866,'Transform table'!A:B,2,0)</f>
        <v>Brooklyn FC</v>
      </c>
      <c r="Z866" t="str">
        <f t="shared" si="14"/>
        <v>01/08/2026Charleston BatteryBrooklyn FC</v>
      </c>
      <c r="AA866" t="e">
        <f>VLOOKUP($Z866,'oddspedia-matches'!$A:$AD,AA$2,0)</f>
        <v>#N/A</v>
      </c>
      <c r="AB866" t="e">
        <f>VLOOKUP($Z866,'oddspedia-matches'!$A:$AD,AB$2,0)</f>
        <v>#N/A</v>
      </c>
      <c r="AC866" t="e">
        <f>VLOOKUP($Z866,'oddspedia-matches'!$A:$AD,AC$2,0)</f>
        <v>#N/A</v>
      </c>
      <c r="AD866" t="e">
        <f>VLOOKUP($Z866,'oddspedia-matches'!$A:$AD,AD$2,0)</f>
        <v>#N/A</v>
      </c>
      <c r="AE866" t="e">
        <f>VLOOKUP($Z866,'oddspedia-matches'!$A:$AD,AE$2,0)</f>
        <v>#N/A</v>
      </c>
      <c r="AF866" t="e">
        <f>VLOOKUP($Z866,'oddspedia-matches'!$A:$AD,AF$2,0)</f>
        <v>#N/A</v>
      </c>
      <c r="AG866" t="e">
        <f>VLOOKUP($Z866,'oddspedia-matches'!$A:$AD,AG$2,0)</f>
        <v>#N/A</v>
      </c>
      <c r="AH866" t="e">
        <f>VLOOKUP($Z866,'oddspedia-matches'!$A:$AD,AH$2,0)</f>
        <v>#N/A</v>
      </c>
      <c r="AI866" t="e">
        <f>VLOOKUP($Z866,'oddspedia-matches'!$A:$AD,AI$2,0)</f>
        <v>#N/A</v>
      </c>
      <c r="AJ866" t="e">
        <f>VLOOKUP($Z866,'oddspedia-matches'!$A:$AD,AJ$2,0)</f>
        <v>#N/A</v>
      </c>
      <c r="AK866" t="e">
        <f>VLOOKUP($Z866,'oddspedia-matches'!$A:$AD,AK$2,0)</f>
        <v>#N/A</v>
      </c>
      <c r="AL866" t="e">
        <f>VLOOKUP($Z866,'oddspedia-matches'!$A:$AD,AL$2,0)</f>
        <v>#N/A</v>
      </c>
      <c r="AM866" t="e">
        <f>VLOOKUP($Z866,'oddspedia-matches'!$A:$AD,AM$2,0)</f>
        <v>#N/A</v>
      </c>
      <c r="AN866" t="e">
        <f>VLOOKUP($Z866,'oddspedia-matches'!$A:$AD,AN$2,0)</f>
        <v>#N/A</v>
      </c>
      <c r="AO866" t="e">
        <f>VLOOKUP($Z866,'oddspedia-matches'!$A:$AD,AO$2,0)</f>
        <v>#N/A</v>
      </c>
      <c r="AP866" t="e">
        <f>VLOOKUP($Z866,'oddspedia-matches'!$A:$AD,AP$2,0)</f>
        <v>#N/A</v>
      </c>
      <c r="AQ866" t="e">
        <f>VLOOKUP($Z866,'oddspedia-matches'!$A:$AD,AQ$2,0)</f>
        <v>#N/A</v>
      </c>
    </row>
    <row r="867" spans="2:43" x14ac:dyDescent="0.25">
      <c r="B867" t="s">
        <v>466</v>
      </c>
      <c r="C867" t="s">
        <v>4817</v>
      </c>
      <c r="D867" s="25">
        <v>0.875</v>
      </c>
      <c r="E867" t="s">
        <v>1208</v>
      </c>
      <c r="F867" t="s">
        <v>192</v>
      </c>
      <c r="H867">
        <v>34.299999999999997</v>
      </c>
      <c r="I867">
        <v>25.7</v>
      </c>
      <c r="J867">
        <v>39.9</v>
      </c>
      <c r="K867">
        <v>60.1</v>
      </c>
      <c r="L867">
        <v>65.7</v>
      </c>
      <c r="M867">
        <v>74.3</v>
      </c>
      <c r="N867">
        <v>33.4</v>
      </c>
      <c r="O867">
        <v>34.799999999999997</v>
      </c>
      <c r="P867">
        <v>31.8</v>
      </c>
      <c r="Q867">
        <v>83.4</v>
      </c>
      <c r="R867">
        <v>88.8</v>
      </c>
      <c r="S867">
        <v>70.7</v>
      </c>
      <c r="T867">
        <v>29.3</v>
      </c>
      <c r="U867">
        <v>34.6</v>
      </c>
      <c r="V867">
        <v>71.599999999999994</v>
      </c>
      <c r="W867">
        <v>28.4</v>
      </c>
      <c r="X867" t="str">
        <f>VLOOKUP(E867,'Transform table'!A:B,2,0)</f>
        <v>Huntsville City</v>
      </c>
      <c r="Y867" t="str">
        <f>VLOOKUP(F867,'Transform table'!A:B,2,0)</f>
        <v>Crown Legacy</v>
      </c>
      <c r="Z867" t="str">
        <f t="shared" si="14"/>
        <v>01/08/2026Huntsville CityCrown Legacy</v>
      </c>
      <c r="AA867" t="e">
        <f>VLOOKUP($Z867,'oddspedia-matches'!$A:$AD,AA$2,0)</f>
        <v>#N/A</v>
      </c>
      <c r="AB867" t="e">
        <f>VLOOKUP($Z867,'oddspedia-matches'!$A:$AD,AB$2,0)</f>
        <v>#N/A</v>
      </c>
      <c r="AC867" t="e">
        <f>VLOOKUP($Z867,'oddspedia-matches'!$A:$AD,AC$2,0)</f>
        <v>#N/A</v>
      </c>
      <c r="AD867" t="e">
        <f>VLOOKUP($Z867,'oddspedia-matches'!$A:$AD,AD$2,0)</f>
        <v>#N/A</v>
      </c>
      <c r="AE867" t="e">
        <f>VLOOKUP($Z867,'oddspedia-matches'!$A:$AD,AE$2,0)</f>
        <v>#N/A</v>
      </c>
      <c r="AF867" t="e">
        <f>VLOOKUP($Z867,'oddspedia-matches'!$A:$AD,AF$2,0)</f>
        <v>#N/A</v>
      </c>
      <c r="AG867" t="e">
        <f>VLOOKUP($Z867,'oddspedia-matches'!$A:$AD,AG$2,0)</f>
        <v>#N/A</v>
      </c>
      <c r="AH867" t="e">
        <f>VLOOKUP($Z867,'oddspedia-matches'!$A:$AD,AH$2,0)</f>
        <v>#N/A</v>
      </c>
      <c r="AI867" t="e">
        <f>VLOOKUP($Z867,'oddspedia-matches'!$A:$AD,AI$2,0)</f>
        <v>#N/A</v>
      </c>
      <c r="AJ867" t="e">
        <f>VLOOKUP($Z867,'oddspedia-matches'!$A:$AD,AJ$2,0)</f>
        <v>#N/A</v>
      </c>
      <c r="AK867" t="e">
        <f>VLOOKUP($Z867,'oddspedia-matches'!$A:$AD,AK$2,0)</f>
        <v>#N/A</v>
      </c>
      <c r="AL867" t="e">
        <f>VLOOKUP($Z867,'oddspedia-matches'!$A:$AD,AL$2,0)</f>
        <v>#N/A</v>
      </c>
      <c r="AM867" t="e">
        <f>VLOOKUP($Z867,'oddspedia-matches'!$A:$AD,AM$2,0)</f>
        <v>#N/A</v>
      </c>
      <c r="AN867" t="e">
        <f>VLOOKUP($Z867,'oddspedia-matches'!$A:$AD,AN$2,0)</f>
        <v>#N/A</v>
      </c>
      <c r="AO867" t="e">
        <f>VLOOKUP($Z867,'oddspedia-matches'!$A:$AD,AO$2,0)</f>
        <v>#N/A</v>
      </c>
      <c r="AP867" t="e">
        <f>VLOOKUP($Z867,'oddspedia-matches'!$A:$AD,AP$2,0)</f>
        <v>#N/A</v>
      </c>
      <c r="AQ867" t="e">
        <f>VLOOKUP($Z867,'oddspedia-matches'!$A:$AD,AQ$2,0)</f>
        <v>#N/A</v>
      </c>
    </row>
    <row r="868" spans="2:43" x14ac:dyDescent="0.25">
      <c r="B868" t="s">
        <v>468</v>
      </c>
      <c r="C868" t="s">
        <v>4817</v>
      </c>
      <c r="D868" s="25">
        <v>0.89583333333333337</v>
      </c>
      <c r="E868" t="s">
        <v>56</v>
      </c>
      <c r="F868" t="s">
        <v>63</v>
      </c>
      <c r="H868">
        <v>50.5</v>
      </c>
      <c r="I868">
        <v>25.4</v>
      </c>
      <c r="J868">
        <v>24.1</v>
      </c>
      <c r="K868">
        <v>75.900000000000006</v>
      </c>
      <c r="L868">
        <v>49.5</v>
      </c>
      <c r="M868">
        <v>74.599999999999994</v>
      </c>
      <c r="N868">
        <v>39.1</v>
      </c>
      <c r="O868">
        <v>38.5</v>
      </c>
      <c r="P868">
        <v>22.3</v>
      </c>
      <c r="Q868">
        <v>76.3</v>
      </c>
      <c r="R868">
        <v>83.7</v>
      </c>
      <c r="S868">
        <v>61.7</v>
      </c>
      <c r="T868">
        <v>38.299999999999997</v>
      </c>
      <c r="U868">
        <v>44.6</v>
      </c>
      <c r="V868">
        <v>62.7</v>
      </c>
      <c r="W868">
        <v>37.299999999999997</v>
      </c>
      <c r="X868" t="str">
        <f>VLOOKUP(E868,'Transform table'!A:B,2,0)</f>
        <v>Chicago Fire</v>
      </c>
      <c r="Y868" t="str">
        <f>VLOOKUP(F868,'Transform table'!A:B,2,0)</f>
        <v>Charlotte FC</v>
      </c>
      <c r="Z868" t="str">
        <f t="shared" si="14"/>
        <v>01/08/2026Chicago FireCharlotte FC</v>
      </c>
      <c r="AA868" t="e">
        <f>VLOOKUP($Z868,'oddspedia-matches'!$A:$AD,AA$2,0)</f>
        <v>#N/A</v>
      </c>
      <c r="AB868" t="e">
        <f>VLOOKUP($Z868,'oddspedia-matches'!$A:$AD,AB$2,0)</f>
        <v>#N/A</v>
      </c>
      <c r="AC868" t="e">
        <f>VLOOKUP($Z868,'oddspedia-matches'!$A:$AD,AC$2,0)</f>
        <v>#N/A</v>
      </c>
      <c r="AD868" t="e">
        <f>VLOOKUP($Z868,'oddspedia-matches'!$A:$AD,AD$2,0)</f>
        <v>#N/A</v>
      </c>
      <c r="AE868" t="e">
        <f>VLOOKUP($Z868,'oddspedia-matches'!$A:$AD,AE$2,0)</f>
        <v>#N/A</v>
      </c>
      <c r="AF868" t="e">
        <f>VLOOKUP($Z868,'oddspedia-matches'!$A:$AD,AF$2,0)</f>
        <v>#N/A</v>
      </c>
      <c r="AG868" t="e">
        <f>VLOOKUP($Z868,'oddspedia-matches'!$A:$AD,AG$2,0)</f>
        <v>#N/A</v>
      </c>
      <c r="AH868" t="e">
        <f>VLOOKUP($Z868,'oddspedia-matches'!$A:$AD,AH$2,0)</f>
        <v>#N/A</v>
      </c>
      <c r="AI868" t="e">
        <f>VLOOKUP($Z868,'oddspedia-matches'!$A:$AD,AI$2,0)</f>
        <v>#N/A</v>
      </c>
      <c r="AJ868" t="e">
        <f>VLOOKUP($Z868,'oddspedia-matches'!$A:$AD,AJ$2,0)</f>
        <v>#N/A</v>
      </c>
      <c r="AK868" t="e">
        <f>VLOOKUP($Z868,'oddspedia-matches'!$A:$AD,AK$2,0)</f>
        <v>#N/A</v>
      </c>
      <c r="AL868" t="e">
        <f>VLOOKUP($Z868,'oddspedia-matches'!$A:$AD,AL$2,0)</f>
        <v>#N/A</v>
      </c>
      <c r="AM868" t="e">
        <f>VLOOKUP($Z868,'oddspedia-matches'!$A:$AD,AM$2,0)</f>
        <v>#N/A</v>
      </c>
      <c r="AN868" t="e">
        <f>VLOOKUP($Z868,'oddspedia-matches'!$A:$AD,AN$2,0)</f>
        <v>#N/A</v>
      </c>
      <c r="AO868" t="e">
        <f>VLOOKUP($Z868,'oddspedia-matches'!$A:$AD,AO$2,0)</f>
        <v>#N/A</v>
      </c>
      <c r="AP868" t="e">
        <f>VLOOKUP($Z868,'oddspedia-matches'!$A:$AD,AP$2,0)</f>
        <v>#N/A</v>
      </c>
      <c r="AQ868" t="e">
        <f>VLOOKUP($Z868,'oddspedia-matches'!$A:$AD,AQ$2,0)</f>
        <v>#N/A</v>
      </c>
    </row>
    <row r="869" spans="2:43" x14ac:dyDescent="0.25">
      <c r="B869" t="s">
        <v>468</v>
      </c>
      <c r="C869" t="s">
        <v>4817</v>
      </c>
      <c r="D869" s="25">
        <v>0.89583333333333337</v>
      </c>
      <c r="E869" t="s">
        <v>80</v>
      </c>
      <c r="F869" t="s">
        <v>86</v>
      </c>
      <c r="H869">
        <v>43.5</v>
      </c>
      <c r="I869">
        <v>27.4</v>
      </c>
      <c r="J869">
        <v>29.2</v>
      </c>
      <c r="K869">
        <v>70.8</v>
      </c>
      <c r="L869">
        <v>56.5</v>
      </c>
      <c r="M869">
        <v>72.599999999999994</v>
      </c>
      <c r="N869">
        <v>32.6</v>
      </c>
      <c r="O869">
        <v>38.799999999999997</v>
      </c>
      <c r="P869">
        <v>28.7</v>
      </c>
      <c r="Q869">
        <v>77.099999999999994</v>
      </c>
      <c r="R869">
        <v>79.400000000000006</v>
      </c>
      <c r="S869">
        <v>54.9</v>
      </c>
      <c r="T869">
        <v>45.1</v>
      </c>
      <c r="U869">
        <v>50.9</v>
      </c>
      <c r="V869">
        <v>58.9</v>
      </c>
      <c r="W869">
        <v>41.1</v>
      </c>
      <c r="X869" t="str">
        <f>VLOOKUP(E869,'Transform table'!A:B,2,0)</f>
        <v>Minnesota United</v>
      </c>
      <c r="Y869" t="str">
        <f>VLOOKUP(F869,'Transform table'!A:B,2,0)</f>
        <v>San Diego FC</v>
      </c>
      <c r="Z869" t="str">
        <f t="shared" si="14"/>
        <v>01/08/2026Minnesota UnitedSan Diego FC</v>
      </c>
      <c r="AA869" t="e">
        <f>VLOOKUP($Z869,'oddspedia-matches'!$A:$AD,AA$2,0)</f>
        <v>#N/A</v>
      </c>
      <c r="AB869" t="e">
        <f>VLOOKUP($Z869,'oddspedia-matches'!$A:$AD,AB$2,0)</f>
        <v>#N/A</v>
      </c>
      <c r="AC869" t="e">
        <f>VLOOKUP($Z869,'oddspedia-matches'!$A:$AD,AC$2,0)</f>
        <v>#N/A</v>
      </c>
      <c r="AD869" t="e">
        <f>VLOOKUP($Z869,'oddspedia-matches'!$A:$AD,AD$2,0)</f>
        <v>#N/A</v>
      </c>
      <c r="AE869" t="e">
        <f>VLOOKUP($Z869,'oddspedia-matches'!$A:$AD,AE$2,0)</f>
        <v>#N/A</v>
      </c>
      <c r="AF869" t="e">
        <f>VLOOKUP($Z869,'oddspedia-matches'!$A:$AD,AF$2,0)</f>
        <v>#N/A</v>
      </c>
      <c r="AG869" t="e">
        <f>VLOOKUP($Z869,'oddspedia-matches'!$A:$AD,AG$2,0)</f>
        <v>#N/A</v>
      </c>
      <c r="AH869" t="e">
        <f>VLOOKUP($Z869,'oddspedia-matches'!$A:$AD,AH$2,0)</f>
        <v>#N/A</v>
      </c>
      <c r="AI869" t="e">
        <f>VLOOKUP($Z869,'oddspedia-matches'!$A:$AD,AI$2,0)</f>
        <v>#N/A</v>
      </c>
      <c r="AJ869" t="e">
        <f>VLOOKUP($Z869,'oddspedia-matches'!$A:$AD,AJ$2,0)</f>
        <v>#N/A</v>
      </c>
      <c r="AK869" t="e">
        <f>VLOOKUP($Z869,'oddspedia-matches'!$A:$AD,AK$2,0)</f>
        <v>#N/A</v>
      </c>
      <c r="AL869" t="e">
        <f>VLOOKUP($Z869,'oddspedia-matches'!$A:$AD,AL$2,0)</f>
        <v>#N/A</v>
      </c>
      <c r="AM869" t="e">
        <f>VLOOKUP($Z869,'oddspedia-matches'!$A:$AD,AM$2,0)</f>
        <v>#N/A</v>
      </c>
      <c r="AN869" t="e">
        <f>VLOOKUP($Z869,'oddspedia-matches'!$A:$AD,AN$2,0)</f>
        <v>#N/A</v>
      </c>
      <c r="AO869" t="e">
        <f>VLOOKUP($Z869,'oddspedia-matches'!$A:$AD,AO$2,0)</f>
        <v>#N/A</v>
      </c>
      <c r="AP869" t="e">
        <f>VLOOKUP($Z869,'oddspedia-matches'!$A:$AD,AP$2,0)</f>
        <v>#N/A</v>
      </c>
      <c r="AQ869" t="e">
        <f>VLOOKUP($Z869,'oddspedia-matches'!$A:$AD,AQ$2,0)</f>
        <v>#N/A</v>
      </c>
    </row>
    <row r="870" spans="2:43" x14ac:dyDescent="0.25">
      <c r="B870" t="s">
        <v>468</v>
      </c>
      <c r="C870" t="s">
        <v>4817</v>
      </c>
      <c r="D870" s="25">
        <v>0.89583333333333337</v>
      </c>
      <c r="E870" t="s">
        <v>79</v>
      </c>
      <c r="F870" t="s">
        <v>75</v>
      </c>
      <c r="H870">
        <v>31</v>
      </c>
      <c r="I870">
        <v>26.7</v>
      </c>
      <c r="J870">
        <v>42.2</v>
      </c>
      <c r="K870">
        <v>57.8</v>
      </c>
      <c r="L870">
        <v>69</v>
      </c>
      <c r="M870">
        <v>73.3</v>
      </c>
      <c r="N870">
        <v>22.3</v>
      </c>
      <c r="O870">
        <v>38.700000000000003</v>
      </c>
      <c r="P870">
        <v>39</v>
      </c>
      <c r="Q870">
        <v>76.5</v>
      </c>
      <c r="R870">
        <v>83.9</v>
      </c>
      <c r="S870">
        <v>61.9</v>
      </c>
      <c r="T870">
        <v>38.1</v>
      </c>
      <c r="U870">
        <v>43.7</v>
      </c>
      <c r="V870">
        <v>64.599999999999994</v>
      </c>
      <c r="W870">
        <v>35.4</v>
      </c>
      <c r="X870" t="str">
        <f>VLOOKUP(E870,'Transform table'!A:B,2,0)</f>
        <v>Sporting Kansas City</v>
      </c>
      <c r="Y870" t="str">
        <f>VLOOKUP(F870,'Transform table'!A:B,2,0)</f>
        <v>Houston Dynamo</v>
      </c>
      <c r="Z870" t="str">
        <f t="shared" si="14"/>
        <v>01/08/2026Sporting Kansas CityHouston Dynamo</v>
      </c>
      <c r="AA870" t="e">
        <f>VLOOKUP($Z870,'oddspedia-matches'!$A:$AD,AA$2,0)</f>
        <v>#N/A</v>
      </c>
      <c r="AB870" t="e">
        <f>VLOOKUP($Z870,'oddspedia-matches'!$A:$AD,AB$2,0)</f>
        <v>#N/A</v>
      </c>
      <c r="AC870" t="e">
        <f>VLOOKUP($Z870,'oddspedia-matches'!$A:$AD,AC$2,0)</f>
        <v>#N/A</v>
      </c>
      <c r="AD870" t="e">
        <f>VLOOKUP($Z870,'oddspedia-matches'!$A:$AD,AD$2,0)</f>
        <v>#N/A</v>
      </c>
      <c r="AE870" t="e">
        <f>VLOOKUP($Z870,'oddspedia-matches'!$A:$AD,AE$2,0)</f>
        <v>#N/A</v>
      </c>
      <c r="AF870" t="e">
        <f>VLOOKUP($Z870,'oddspedia-matches'!$A:$AD,AF$2,0)</f>
        <v>#N/A</v>
      </c>
      <c r="AG870" t="e">
        <f>VLOOKUP($Z870,'oddspedia-matches'!$A:$AD,AG$2,0)</f>
        <v>#N/A</v>
      </c>
      <c r="AH870" t="e">
        <f>VLOOKUP($Z870,'oddspedia-matches'!$A:$AD,AH$2,0)</f>
        <v>#N/A</v>
      </c>
      <c r="AI870" t="e">
        <f>VLOOKUP($Z870,'oddspedia-matches'!$A:$AD,AI$2,0)</f>
        <v>#N/A</v>
      </c>
      <c r="AJ870" t="e">
        <f>VLOOKUP($Z870,'oddspedia-matches'!$A:$AD,AJ$2,0)</f>
        <v>#N/A</v>
      </c>
      <c r="AK870" t="e">
        <f>VLOOKUP($Z870,'oddspedia-matches'!$A:$AD,AK$2,0)</f>
        <v>#N/A</v>
      </c>
      <c r="AL870" t="e">
        <f>VLOOKUP($Z870,'oddspedia-matches'!$A:$AD,AL$2,0)</f>
        <v>#N/A</v>
      </c>
      <c r="AM870" t="e">
        <f>VLOOKUP($Z870,'oddspedia-matches'!$A:$AD,AM$2,0)</f>
        <v>#N/A</v>
      </c>
      <c r="AN870" t="e">
        <f>VLOOKUP($Z870,'oddspedia-matches'!$A:$AD,AN$2,0)</f>
        <v>#N/A</v>
      </c>
      <c r="AO870" t="e">
        <f>VLOOKUP($Z870,'oddspedia-matches'!$A:$AD,AO$2,0)</f>
        <v>#N/A</v>
      </c>
      <c r="AP870" t="e">
        <f>VLOOKUP($Z870,'oddspedia-matches'!$A:$AD,AP$2,0)</f>
        <v>#N/A</v>
      </c>
      <c r="AQ870" t="e">
        <f>VLOOKUP($Z870,'oddspedia-matches'!$A:$AD,AQ$2,0)</f>
        <v>#N/A</v>
      </c>
    </row>
    <row r="871" spans="2:43" x14ac:dyDescent="0.25">
      <c r="B871" t="s">
        <v>468</v>
      </c>
      <c r="C871" t="s">
        <v>4817</v>
      </c>
      <c r="D871" s="25">
        <v>0.89583333333333337</v>
      </c>
      <c r="E871" t="s">
        <v>88</v>
      </c>
      <c r="F871" t="s">
        <v>90</v>
      </c>
      <c r="H871">
        <v>41.8</v>
      </c>
      <c r="I871">
        <v>27.4</v>
      </c>
      <c r="J871">
        <v>30.8</v>
      </c>
      <c r="K871">
        <v>69.2</v>
      </c>
      <c r="L871">
        <v>58.2</v>
      </c>
      <c r="M871">
        <v>72.599999999999994</v>
      </c>
      <c r="N871">
        <v>29.1</v>
      </c>
      <c r="O871">
        <v>43.1</v>
      </c>
      <c r="P871">
        <v>27.9</v>
      </c>
      <c r="Q871">
        <v>70.5</v>
      </c>
      <c r="R871">
        <v>79.8</v>
      </c>
      <c r="S871">
        <v>55.6</v>
      </c>
      <c r="T871">
        <v>44.4</v>
      </c>
      <c r="U871">
        <v>50.1</v>
      </c>
      <c r="V871">
        <v>59.7</v>
      </c>
      <c r="W871">
        <v>40.299999999999997</v>
      </c>
      <c r="X871" t="str">
        <f>VLOOKUP(E871,'Transform table'!A:B,2,0)</f>
        <v>Saint Louis City</v>
      </c>
      <c r="Y871" t="str">
        <f>VLOOKUP(F871,'Transform table'!A:B,2,0)</f>
        <v>Real Salt Lake</v>
      </c>
      <c r="Z871" t="str">
        <f t="shared" si="14"/>
        <v>01/08/2026Saint Louis CityReal Salt Lake</v>
      </c>
      <c r="AA871" t="e">
        <f>VLOOKUP($Z871,'oddspedia-matches'!$A:$AD,AA$2,0)</f>
        <v>#N/A</v>
      </c>
      <c r="AB871" t="e">
        <f>VLOOKUP($Z871,'oddspedia-matches'!$A:$AD,AB$2,0)</f>
        <v>#N/A</v>
      </c>
      <c r="AC871" t="e">
        <f>VLOOKUP($Z871,'oddspedia-matches'!$A:$AD,AC$2,0)</f>
        <v>#N/A</v>
      </c>
      <c r="AD871" t="e">
        <f>VLOOKUP($Z871,'oddspedia-matches'!$A:$AD,AD$2,0)</f>
        <v>#N/A</v>
      </c>
      <c r="AE871" t="e">
        <f>VLOOKUP($Z871,'oddspedia-matches'!$A:$AD,AE$2,0)</f>
        <v>#N/A</v>
      </c>
      <c r="AF871" t="e">
        <f>VLOOKUP($Z871,'oddspedia-matches'!$A:$AD,AF$2,0)</f>
        <v>#N/A</v>
      </c>
      <c r="AG871" t="e">
        <f>VLOOKUP($Z871,'oddspedia-matches'!$A:$AD,AG$2,0)</f>
        <v>#N/A</v>
      </c>
      <c r="AH871" t="e">
        <f>VLOOKUP($Z871,'oddspedia-matches'!$A:$AD,AH$2,0)</f>
        <v>#N/A</v>
      </c>
      <c r="AI871" t="e">
        <f>VLOOKUP($Z871,'oddspedia-matches'!$A:$AD,AI$2,0)</f>
        <v>#N/A</v>
      </c>
      <c r="AJ871" t="e">
        <f>VLOOKUP($Z871,'oddspedia-matches'!$A:$AD,AJ$2,0)</f>
        <v>#N/A</v>
      </c>
      <c r="AK871" t="e">
        <f>VLOOKUP($Z871,'oddspedia-matches'!$A:$AD,AK$2,0)</f>
        <v>#N/A</v>
      </c>
      <c r="AL871" t="e">
        <f>VLOOKUP($Z871,'oddspedia-matches'!$A:$AD,AL$2,0)</f>
        <v>#N/A</v>
      </c>
      <c r="AM871" t="e">
        <f>VLOOKUP($Z871,'oddspedia-matches'!$A:$AD,AM$2,0)</f>
        <v>#N/A</v>
      </c>
      <c r="AN871" t="e">
        <f>VLOOKUP($Z871,'oddspedia-matches'!$A:$AD,AN$2,0)</f>
        <v>#N/A</v>
      </c>
      <c r="AO871" t="e">
        <f>VLOOKUP($Z871,'oddspedia-matches'!$A:$AD,AO$2,0)</f>
        <v>#N/A</v>
      </c>
      <c r="AP871" t="e">
        <f>VLOOKUP($Z871,'oddspedia-matches'!$A:$AD,AP$2,0)</f>
        <v>#N/A</v>
      </c>
      <c r="AQ871" t="e">
        <f>VLOOKUP($Z871,'oddspedia-matches'!$A:$AD,AQ$2,0)</f>
        <v>#N/A</v>
      </c>
    </row>
    <row r="872" spans="2:43" x14ac:dyDescent="0.25">
      <c r="B872" t="s">
        <v>484</v>
      </c>
      <c r="C872" t="s">
        <v>4817</v>
      </c>
      <c r="D872" s="25">
        <v>0.91666666666666663</v>
      </c>
      <c r="E872" t="s">
        <v>212</v>
      </c>
      <c r="F872" t="s">
        <v>1178</v>
      </c>
      <c r="H872">
        <v>67</v>
      </c>
      <c r="I872">
        <v>21.8</v>
      </c>
      <c r="J872">
        <v>11.2</v>
      </c>
      <c r="K872">
        <v>88.8</v>
      </c>
      <c r="L872">
        <v>33</v>
      </c>
      <c r="M872">
        <v>78.2</v>
      </c>
      <c r="N872">
        <v>51.7</v>
      </c>
      <c r="O872">
        <v>39.700000000000003</v>
      </c>
      <c r="P872">
        <v>8.6</v>
      </c>
      <c r="Q872">
        <v>67.8</v>
      </c>
      <c r="R872">
        <v>81.2</v>
      </c>
      <c r="S872">
        <v>58.1</v>
      </c>
      <c r="T872">
        <v>41.9</v>
      </c>
      <c r="U872">
        <v>51.4</v>
      </c>
      <c r="V872">
        <v>50.4</v>
      </c>
      <c r="W872">
        <v>49.6</v>
      </c>
      <c r="X872" t="str">
        <f>VLOOKUP(E872,'Transform table'!A:B,2,0)</f>
        <v>Cavalry FC</v>
      </c>
      <c r="Y872" t="str">
        <f>VLOOKUP(F872,'Transform table'!A:B,2,0)</f>
        <v>York 9 FC</v>
      </c>
      <c r="Z872" t="str">
        <f t="shared" si="14"/>
        <v>01/08/2026Cavalry FCYork 9 FC</v>
      </c>
      <c r="AA872" t="e">
        <f>VLOOKUP($Z872,'oddspedia-matches'!$A:$AD,AA$2,0)</f>
        <v>#N/A</v>
      </c>
      <c r="AB872" t="e">
        <f>VLOOKUP($Z872,'oddspedia-matches'!$A:$AD,AB$2,0)</f>
        <v>#N/A</v>
      </c>
      <c r="AC872" t="e">
        <f>VLOOKUP($Z872,'oddspedia-matches'!$A:$AD,AC$2,0)</f>
        <v>#N/A</v>
      </c>
      <c r="AD872" t="e">
        <f>VLOOKUP($Z872,'oddspedia-matches'!$A:$AD,AD$2,0)</f>
        <v>#N/A</v>
      </c>
      <c r="AE872" t="e">
        <f>VLOOKUP($Z872,'oddspedia-matches'!$A:$AD,AE$2,0)</f>
        <v>#N/A</v>
      </c>
      <c r="AF872" t="e">
        <f>VLOOKUP($Z872,'oddspedia-matches'!$A:$AD,AF$2,0)</f>
        <v>#N/A</v>
      </c>
      <c r="AG872" t="e">
        <f>VLOOKUP($Z872,'oddspedia-matches'!$A:$AD,AG$2,0)</f>
        <v>#N/A</v>
      </c>
      <c r="AH872" t="e">
        <f>VLOOKUP($Z872,'oddspedia-matches'!$A:$AD,AH$2,0)</f>
        <v>#N/A</v>
      </c>
      <c r="AI872" t="e">
        <f>VLOOKUP($Z872,'oddspedia-matches'!$A:$AD,AI$2,0)</f>
        <v>#N/A</v>
      </c>
      <c r="AJ872" t="e">
        <f>VLOOKUP($Z872,'oddspedia-matches'!$A:$AD,AJ$2,0)</f>
        <v>#N/A</v>
      </c>
      <c r="AK872" t="e">
        <f>VLOOKUP($Z872,'oddspedia-matches'!$A:$AD,AK$2,0)</f>
        <v>#N/A</v>
      </c>
      <c r="AL872" t="e">
        <f>VLOOKUP($Z872,'oddspedia-matches'!$A:$AD,AL$2,0)</f>
        <v>#N/A</v>
      </c>
      <c r="AM872" t="e">
        <f>VLOOKUP($Z872,'oddspedia-matches'!$A:$AD,AM$2,0)</f>
        <v>#N/A</v>
      </c>
      <c r="AN872" t="e">
        <f>VLOOKUP($Z872,'oddspedia-matches'!$A:$AD,AN$2,0)</f>
        <v>#N/A</v>
      </c>
      <c r="AO872" t="e">
        <f>VLOOKUP($Z872,'oddspedia-matches'!$A:$AD,AO$2,0)</f>
        <v>#N/A</v>
      </c>
      <c r="AP872" t="e">
        <f>VLOOKUP($Z872,'oddspedia-matches'!$A:$AD,AP$2,0)</f>
        <v>#N/A</v>
      </c>
      <c r="AQ872" t="e">
        <f>VLOOKUP($Z872,'oddspedia-matches'!$A:$AD,AQ$2,0)</f>
        <v>#N/A</v>
      </c>
    </row>
    <row r="873" spans="2:43" x14ac:dyDescent="0.25">
      <c r="B873" t="s">
        <v>467</v>
      </c>
      <c r="C873" t="s">
        <v>4817</v>
      </c>
      <c r="D873" s="25">
        <v>0.91666666666666663</v>
      </c>
      <c r="E873" t="s">
        <v>759</v>
      </c>
      <c r="F873" t="s">
        <v>762</v>
      </c>
      <c r="H873">
        <v>45.1</v>
      </c>
      <c r="I873">
        <v>29.8</v>
      </c>
      <c r="J873">
        <v>25.1</v>
      </c>
      <c r="K873">
        <v>74.900000000000006</v>
      </c>
      <c r="L873">
        <v>54.9</v>
      </c>
      <c r="M873">
        <v>70.2</v>
      </c>
      <c r="N873">
        <v>33.700000000000003</v>
      </c>
      <c r="O873">
        <v>51.6</v>
      </c>
      <c r="P873">
        <v>14.6</v>
      </c>
      <c r="Q873">
        <v>55.9</v>
      </c>
      <c r="R873">
        <v>68.900000000000006</v>
      </c>
      <c r="S873">
        <v>41.3</v>
      </c>
      <c r="T873">
        <v>58.7</v>
      </c>
      <c r="U873">
        <v>64.400000000000006</v>
      </c>
      <c r="V873">
        <v>47.4</v>
      </c>
      <c r="W873">
        <v>52.6</v>
      </c>
      <c r="X873" t="str">
        <f>VLOOKUP(E873,'Transform table'!A:B,2,0)</f>
        <v>San Antonio FC</v>
      </c>
      <c r="Y873" t="str">
        <f>VLOOKUP(F873,'Transform table'!A:B,2,0)</f>
        <v>Indy Eleven</v>
      </c>
      <c r="Z873" t="str">
        <f t="shared" si="14"/>
        <v>01/08/2026San Antonio FCIndy Eleven</v>
      </c>
      <c r="AA873" t="e">
        <f>VLOOKUP($Z873,'oddspedia-matches'!$A:$AD,AA$2,0)</f>
        <v>#N/A</v>
      </c>
      <c r="AB873" t="e">
        <f>VLOOKUP($Z873,'oddspedia-matches'!$A:$AD,AB$2,0)</f>
        <v>#N/A</v>
      </c>
      <c r="AC873" t="e">
        <f>VLOOKUP($Z873,'oddspedia-matches'!$A:$AD,AC$2,0)</f>
        <v>#N/A</v>
      </c>
      <c r="AD873" t="e">
        <f>VLOOKUP($Z873,'oddspedia-matches'!$A:$AD,AD$2,0)</f>
        <v>#N/A</v>
      </c>
      <c r="AE873" t="e">
        <f>VLOOKUP($Z873,'oddspedia-matches'!$A:$AD,AE$2,0)</f>
        <v>#N/A</v>
      </c>
      <c r="AF873" t="e">
        <f>VLOOKUP($Z873,'oddspedia-matches'!$A:$AD,AF$2,0)</f>
        <v>#N/A</v>
      </c>
      <c r="AG873" t="e">
        <f>VLOOKUP($Z873,'oddspedia-matches'!$A:$AD,AG$2,0)</f>
        <v>#N/A</v>
      </c>
      <c r="AH873" t="e">
        <f>VLOOKUP($Z873,'oddspedia-matches'!$A:$AD,AH$2,0)</f>
        <v>#N/A</v>
      </c>
      <c r="AI873" t="e">
        <f>VLOOKUP($Z873,'oddspedia-matches'!$A:$AD,AI$2,0)</f>
        <v>#N/A</v>
      </c>
      <c r="AJ873" t="e">
        <f>VLOOKUP($Z873,'oddspedia-matches'!$A:$AD,AJ$2,0)</f>
        <v>#N/A</v>
      </c>
      <c r="AK873" t="e">
        <f>VLOOKUP($Z873,'oddspedia-matches'!$A:$AD,AK$2,0)</f>
        <v>#N/A</v>
      </c>
      <c r="AL873" t="e">
        <f>VLOOKUP($Z873,'oddspedia-matches'!$A:$AD,AL$2,0)</f>
        <v>#N/A</v>
      </c>
      <c r="AM873" t="e">
        <f>VLOOKUP($Z873,'oddspedia-matches'!$A:$AD,AM$2,0)</f>
        <v>#N/A</v>
      </c>
      <c r="AN873" t="e">
        <f>VLOOKUP($Z873,'oddspedia-matches'!$A:$AD,AN$2,0)</f>
        <v>#N/A</v>
      </c>
      <c r="AO873" t="e">
        <f>VLOOKUP($Z873,'oddspedia-matches'!$A:$AD,AO$2,0)</f>
        <v>#N/A</v>
      </c>
      <c r="AP873" t="e">
        <f>VLOOKUP($Z873,'oddspedia-matches'!$A:$AD,AP$2,0)</f>
        <v>#N/A</v>
      </c>
      <c r="AQ873" t="e">
        <f>VLOOKUP($Z873,'oddspedia-matches'!$A:$AD,AQ$2,0)</f>
        <v>#N/A</v>
      </c>
    </row>
    <row r="874" spans="2:43" x14ac:dyDescent="0.25">
      <c r="B874" t="s">
        <v>487</v>
      </c>
      <c r="C874" t="s">
        <v>4817</v>
      </c>
      <c r="D874" s="25">
        <v>0.92708333333333337</v>
      </c>
      <c r="E874" t="s">
        <v>792</v>
      </c>
      <c r="F874" t="s">
        <v>771</v>
      </c>
      <c r="H874">
        <v>43.7</v>
      </c>
      <c r="I874">
        <v>28.1</v>
      </c>
      <c r="J874">
        <v>28.3</v>
      </c>
      <c r="K874">
        <v>71.7</v>
      </c>
      <c r="L874">
        <v>56.3</v>
      </c>
      <c r="M874">
        <v>71.900000000000006</v>
      </c>
      <c r="N874">
        <v>34.799999999999997</v>
      </c>
      <c r="O874">
        <v>42.6</v>
      </c>
      <c r="P874">
        <v>22.7</v>
      </c>
      <c r="Q874">
        <v>70.5</v>
      </c>
      <c r="R874">
        <v>76.5</v>
      </c>
      <c r="S874">
        <v>50.9</v>
      </c>
      <c r="T874">
        <v>49.1</v>
      </c>
      <c r="U874">
        <v>54.9</v>
      </c>
      <c r="V874">
        <v>55.7</v>
      </c>
      <c r="W874">
        <v>44.3</v>
      </c>
      <c r="X874" t="str">
        <f>VLOOKUP(E874,'Transform table'!A:B,2,0)</f>
        <v>Junior FC</v>
      </c>
      <c r="Y874" t="str">
        <f>VLOOKUP(F874,'Transform table'!A:B,2,0)</f>
        <v>Millonarios FC</v>
      </c>
      <c r="Z874" t="str">
        <f t="shared" si="14"/>
        <v>01/08/2026Junior FCMillonarios FC</v>
      </c>
      <c r="AA874" t="e">
        <f>VLOOKUP($Z874,'oddspedia-matches'!$A:$AD,AA$2,0)</f>
        <v>#N/A</v>
      </c>
      <c r="AB874" t="e">
        <f>VLOOKUP($Z874,'oddspedia-matches'!$A:$AD,AB$2,0)</f>
        <v>#N/A</v>
      </c>
      <c r="AC874" t="e">
        <f>VLOOKUP($Z874,'oddspedia-matches'!$A:$AD,AC$2,0)</f>
        <v>#N/A</v>
      </c>
      <c r="AD874" t="e">
        <f>VLOOKUP($Z874,'oddspedia-matches'!$A:$AD,AD$2,0)</f>
        <v>#N/A</v>
      </c>
      <c r="AE874" t="e">
        <f>VLOOKUP($Z874,'oddspedia-matches'!$A:$AD,AE$2,0)</f>
        <v>#N/A</v>
      </c>
      <c r="AF874" t="e">
        <f>VLOOKUP($Z874,'oddspedia-matches'!$A:$AD,AF$2,0)</f>
        <v>#N/A</v>
      </c>
      <c r="AG874" t="e">
        <f>VLOOKUP($Z874,'oddspedia-matches'!$A:$AD,AG$2,0)</f>
        <v>#N/A</v>
      </c>
      <c r="AH874" t="e">
        <f>VLOOKUP($Z874,'oddspedia-matches'!$A:$AD,AH$2,0)</f>
        <v>#N/A</v>
      </c>
      <c r="AI874" t="e">
        <f>VLOOKUP($Z874,'oddspedia-matches'!$A:$AD,AI$2,0)</f>
        <v>#N/A</v>
      </c>
      <c r="AJ874" t="e">
        <f>VLOOKUP($Z874,'oddspedia-matches'!$A:$AD,AJ$2,0)</f>
        <v>#N/A</v>
      </c>
      <c r="AK874" t="e">
        <f>VLOOKUP($Z874,'oddspedia-matches'!$A:$AD,AK$2,0)</f>
        <v>#N/A</v>
      </c>
      <c r="AL874" t="e">
        <f>VLOOKUP($Z874,'oddspedia-matches'!$A:$AD,AL$2,0)</f>
        <v>#N/A</v>
      </c>
      <c r="AM874" t="e">
        <f>VLOOKUP($Z874,'oddspedia-matches'!$A:$AD,AM$2,0)</f>
        <v>#N/A</v>
      </c>
      <c r="AN874" t="e">
        <f>VLOOKUP($Z874,'oddspedia-matches'!$A:$AD,AN$2,0)</f>
        <v>#N/A</v>
      </c>
      <c r="AO874" t="e">
        <f>VLOOKUP($Z874,'oddspedia-matches'!$A:$AD,AO$2,0)</f>
        <v>#N/A</v>
      </c>
      <c r="AP874" t="e">
        <f>VLOOKUP($Z874,'oddspedia-matches'!$A:$AD,AP$2,0)</f>
        <v>#N/A</v>
      </c>
      <c r="AQ874" t="e">
        <f>VLOOKUP($Z874,'oddspedia-matches'!$A:$AD,AQ$2,0)</f>
        <v>#N/A</v>
      </c>
    </row>
    <row r="875" spans="2:43" x14ac:dyDescent="0.25">
      <c r="B875" t="s">
        <v>468</v>
      </c>
      <c r="C875" t="s">
        <v>4817</v>
      </c>
      <c r="D875" s="25">
        <v>0.9375</v>
      </c>
      <c r="E875" t="s">
        <v>85</v>
      </c>
      <c r="F875" t="s">
        <v>73</v>
      </c>
      <c r="H875">
        <v>52.6</v>
      </c>
      <c r="I875">
        <v>25.1</v>
      </c>
      <c r="J875">
        <v>22.2</v>
      </c>
      <c r="K875">
        <v>77.8</v>
      </c>
      <c r="L875">
        <v>47.4</v>
      </c>
      <c r="M875">
        <v>74.900000000000006</v>
      </c>
      <c r="N875">
        <v>33.799999999999997</v>
      </c>
      <c r="O875">
        <v>41.2</v>
      </c>
      <c r="P875">
        <v>25</v>
      </c>
      <c r="Q875">
        <v>73</v>
      </c>
      <c r="R875">
        <v>83.3</v>
      </c>
      <c r="S875">
        <v>61.1</v>
      </c>
      <c r="T875">
        <v>38.9</v>
      </c>
      <c r="U875">
        <v>45.5</v>
      </c>
      <c r="V875">
        <v>61.4</v>
      </c>
      <c r="W875">
        <v>38.6</v>
      </c>
      <c r="X875" t="str">
        <f>VLOOKUP(E875,'Transform table'!A:B,2,0)</f>
        <v>Colorado Rapids</v>
      </c>
      <c r="Y875" t="str">
        <f>VLOOKUP(F875,'Transform table'!A:B,2,0)</f>
        <v>Austin FC</v>
      </c>
      <c r="Z875" t="str">
        <f t="shared" si="14"/>
        <v>01/08/2026Colorado RapidsAustin FC</v>
      </c>
      <c r="AA875" t="e">
        <f>VLOOKUP($Z875,'oddspedia-matches'!$A:$AD,AA$2,0)</f>
        <v>#N/A</v>
      </c>
      <c r="AB875" t="e">
        <f>VLOOKUP($Z875,'oddspedia-matches'!$A:$AD,AB$2,0)</f>
        <v>#N/A</v>
      </c>
      <c r="AC875" t="e">
        <f>VLOOKUP($Z875,'oddspedia-matches'!$A:$AD,AC$2,0)</f>
        <v>#N/A</v>
      </c>
      <c r="AD875" t="e">
        <f>VLOOKUP($Z875,'oddspedia-matches'!$A:$AD,AD$2,0)</f>
        <v>#N/A</v>
      </c>
      <c r="AE875" t="e">
        <f>VLOOKUP($Z875,'oddspedia-matches'!$A:$AD,AE$2,0)</f>
        <v>#N/A</v>
      </c>
      <c r="AF875" t="e">
        <f>VLOOKUP($Z875,'oddspedia-matches'!$A:$AD,AF$2,0)</f>
        <v>#N/A</v>
      </c>
      <c r="AG875" t="e">
        <f>VLOOKUP($Z875,'oddspedia-matches'!$A:$AD,AG$2,0)</f>
        <v>#N/A</v>
      </c>
      <c r="AH875" t="e">
        <f>VLOOKUP($Z875,'oddspedia-matches'!$A:$AD,AH$2,0)</f>
        <v>#N/A</v>
      </c>
      <c r="AI875" t="e">
        <f>VLOOKUP($Z875,'oddspedia-matches'!$A:$AD,AI$2,0)</f>
        <v>#N/A</v>
      </c>
      <c r="AJ875" t="e">
        <f>VLOOKUP($Z875,'oddspedia-matches'!$A:$AD,AJ$2,0)</f>
        <v>#N/A</v>
      </c>
      <c r="AK875" t="e">
        <f>VLOOKUP($Z875,'oddspedia-matches'!$A:$AD,AK$2,0)</f>
        <v>#N/A</v>
      </c>
      <c r="AL875" t="e">
        <f>VLOOKUP($Z875,'oddspedia-matches'!$A:$AD,AL$2,0)</f>
        <v>#N/A</v>
      </c>
      <c r="AM875" t="e">
        <f>VLOOKUP($Z875,'oddspedia-matches'!$A:$AD,AM$2,0)</f>
        <v>#N/A</v>
      </c>
      <c r="AN875" t="e">
        <f>VLOOKUP($Z875,'oddspedia-matches'!$A:$AD,AN$2,0)</f>
        <v>#N/A</v>
      </c>
      <c r="AO875" t="e">
        <f>VLOOKUP($Z875,'oddspedia-matches'!$A:$AD,AO$2,0)</f>
        <v>#N/A</v>
      </c>
      <c r="AP875" t="e">
        <f>VLOOKUP($Z875,'oddspedia-matches'!$A:$AD,AP$2,0)</f>
        <v>#N/A</v>
      </c>
      <c r="AQ875" t="e">
        <f>VLOOKUP($Z875,'oddspedia-matches'!$A:$AD,AQ$2,0)</f>
        <v>#N/A</v>
      </c>
    </row>
    <row r="876" spans="2:43" x14ac:dyDescent="0.25">
      <c r="B876" t="s">
        <v>467</v>
      </c>
      <c r="C876" t="s">
        <v>4817</v>
      </c>
      <c r="D876" s="25">
        <v>0.9375</v>
      </c>
      <c r="E876" t="s">
        <v>764</v>
      </c>
      <c r="F876" t="s">
        <v>4011</v>
      </c>
      <c r="H876">
        <v>51.1</v>
      </c>
      <c r="I876">
        <v>25.9</v>
      </c>
      <c r="J876">
        <v>23</v>
      </c>
      <c r="K876">
        <v>77</v>
      </c>
      <c r="L876">
        <v>48.9</v>
      </c>
      <c r="M876">
        <v>74.099999999999994</v>
      </c>
      <c r="N876">
        <v>44.6</v>
      </c>
      <c r="O876">
        <v>38.6</v>
      </c>
      <c r="P876">
        <v>16.8</v>
      </c>
      <c r="Q876">
        <v>74.2</v>
      </c>
      <c r="R876">
        <v>80.7</v>
      </c>
      <c r="S876">
        <v>57</v>
      </c>
      <c r="T876">
        <v>43</v>
      </c>
      <c r="U876">
        <v>49.5</v>
      </c>
      <c r="V876">
        <v>58.6</v>
      </c>
      <c r="W876">
        <v>41.4</v>
      </c>
      <c r="X876" t="str">
        <f>VLOOKUP(E876,'Transform table'!A:B,2,0)</f>
        <v>Tampa Bay Rowdies</v>
      </c>
      <c r="Y876" t="str">
        <f>VLOOKUP(F876,'Transform table'!A:B,2,0)</f>
        <v>Louisville City FC</v>
      </c>
      <c r="Z876" t="str">
        <f t="shared" si="14"/>
        <v>01/08/2026Tampa Bay RowdiesLouisville City FC</v>
      </c>
      <c r="AA876" t="e">
        <f>VLOOKUP($Z876,'oddspedia-matches'!$A:$AD,AA$2,0)</f>
        <v>#N/A</v>
      </c>
      <c r="AB876" t="e">
        <f>VLOOKUP($Z876,'oddspedia-matches'!$A:$AD,AB$2,0)</f>
        <v>#N/A</v>
      </c>
      <c r="AC876" t="e">
        <f>VLOOKUP($Z876,'oddspedia-matches'!$A:$AD,AC$2,0)</f>
        <v>#N/A</v>
      </c>
      <c r="AD876" t="e">
        <f>VLOOKUP($Z876,'oddspedia-matches'!$A:$AD,AD$2,0)</f>
        <v>#N/A</v>
      </c>
      <c r="AE876" t="e">
        <f>VLOOKUP($Z876,'oddspedia-matches'!$A:$AD,AE$2,0)</f>
        <v>#N/A</v>
      </c>
      <c r="AF876" t="e">
        <f>VLOOKUP($Z876,'oddspedia-matches'!$A:$AD,AF$2,0)</f>
        <v>#N/A</v>
      </c>
      <c r="AG876" t="e">
        <f>VLOOKUP($Z876,'oddspedia-matches'!$A:$AD,AG$2,0)</f>
        <v>#N/A</v>
      </c>
      <c r="AH876" t="e">
        <f>VLOOKUP($Z876,'oddspedia-matches'!$A:$AD,AH$2,0)</f>
        <v>#N/A</v>
      </c>
      <c r="AI876" t="e">
        <f>VLOOKUP($Z876,'oddspedia-matches'!$A:$AD,AI$2,0)</f>
        <v>#N/A</v>
      </c>
      <c r="AJ876" t="e">
        <f>VLOOKUP($Z876,'oddspedia-matches'!$A:$AD,AJ$2,0)</f>
        <v>#N/A</v>
      </c>
      <c r="AK876" t="e">
        <f>VLOOKUP($Z876,'oddspedia-matches'!$A:$AD,AK$2,0)</f>
        <v>#N/A</v>
      </c>
      <c r="AL876" t="e">
        <f>VLOOKUP($Z876,'oddspedia-matches'!$A:$AD,AL$2,0)</f>
        <v>#N/A</v>
      </c>
      <c r="AM876" t="e">
        <f>VLOOKUP($Z876,'oddspedia-matches'!$A:$AD,AM$2,0)</f>
        <v>#N/A</v>
      </c>
      <c r="AN876" t="e">
        <f>VLOOKUP($Z876,'oddspedia-matches'!$A:$AD,AN$2,0)</f>
        <v>#N/A</v>
      </c>
      <c r="AO876" t="e">
        <f>VLOOKUP($Z876,'oddspedia-matches'!$A:$AD,AO$2,0)</f>
        <v>#N/A</v>
      </c>
      <c r="AP876" t="e">
        <f>VLOOKUP($Z876,'oddspedia-matches'!$A:$AD,AP$2,0)</f>
        <v>#N/A</v>
      </c>
      <c r="AQ876" t="e">
        <f>VLOOKUP($Z876,'oddspedia-matches'!$A:$AD,AQ$2,0)</f>
        <v>#N/A</v>
      </c>
    </row>
    <row r="877" spans="2:43" x14ac:dyDescent="0.25">
      <c r="B877" t="s">
        <v>489</v>
      </c>
      <c r="C877" t="s">
        <v>4817</v>
      </c>
      <c r="D877" s="25">
        <v>0.9375</v>
      </c>
      <c r="E877" t="s">
        <v>1283</v>
      </c>
      <c r="F877" t="s">
        <v>774</v>
      </c>
      <c r="H877">
        <v>42.2</v>
      </c>
      <c r="I877">
        <v>28.7</v>
      </c>
      <c r="J877">
        <v>29.1</v>
      </c>
      <c r="K877">
        <v>70.900000000000006</v>
      </c>
      <c r="L877">
        <v>57.8</v>
      </c>
      <c r="M877">
        <v>71.3</v>
      </c>
      <c r="N877">
        <v>29.4</v>
      </c>
      <c r="O877">
        <v>49.2</v>
      </c>
      <c r="P877">
        <v>21.4</v>
      </c>
      <c r="Q877">
        <v>60.7</v>
      </c>
      <c r="R877">
        <v>74.7</v>
      </c>
      <c r="S877">
        <v>48.5</v>
      </c>
      <c r="T877">
        <v>51.5</v>
      </c>
      <c r="U877">
        <v>57.2</v>
      </c>
      <c r="V877">
        <v>54</v>
      </c>
      <c r="W877">
        <v>46</v>
      </c>
      <c r="X877" t="str">
        <f>VLOOKUP(E877,'Transform table'!A:B,2,0)</f>
        <v>Tauro FC</v>
      </c>
      <c r="Y877" t="str">
        <f>VLOOKUP(F877,'Transform table'!A:B,2,0)</f>
        <v>UMECIT</v>
      </c>
      <c r="Z877" t="str">
        <f t="shared" si="14"/>
        <v>01/08/2026Tauro FCUMECIT</v>
      </c>
      <c r="AA877" t="e">
        <f>VLOOKUP($Z877,'oddspedia-matches'!$A:$AD,AA$2,0)</f>
        <v>#N/A</v>
      </c>
      <c r="AB877" t="e">
        <f>VLOOKUP($Z877,'oddspedia-matches'!$A:$AD,AB$2,0)</f>
        <v>#N/A</v>
      </c>
      <c r="AC877" t="e">
        <f>VLOOKUP($Z877,'oddspedia-matches'!$A:$AD,AC$2,0)</f>
        <v>#N/A</v>
      </c>
      <c r="AD877" t="e">
        <f>VLOOKUP($Z877,'oddspedia-matches'!$A:$AD,AD$2,0)</f>
        <v>#N/A</v>
      </c>
      <c r="AE877" t="e">
        <f>VLOOKUP($Z877,'oddspedia-matches'!$A:$AD,AE$2,0)</f>
        <v>#N/A</v>
      </c>
      <c r="AF877" t="e">
        <f>VLOOKUP($Z877,'oddspedia-matches'!$A:$AD,AF$2,0)</f>
        <v>#N/A</v>
      </c>
      <c r="AG877" t="e">
        <f>VLOOKUP($Z877,'oddspedia-matches'!$A:$AD,AG$2,0)</f>
        <v>#N/A</v>
      </c>
      <c r="AH877" t="e">
        <f>VLOOKUP($Z877,'oddspedia-matches'!$A:$AD,AH$2,0)</f>
        <v>#N/A</v>
      </c>
      <c r="AI877" t="e">
        <f>VLOOKUP($Z877,'oddspedia-matches'!$A:$AD,AI$2,0)</f>
        <v>#N/A</v>
      </c>
      <c r="AJ877" t="e">
        <f>VLOOKUP($Z877,'oddspedia-matches'!$A:$AD,AJ$2,0)</f>
        <v>#N/A</v>
      </c>
      <c r="AK877" t="e">
        <f>VLOOKUP($Z877,'oddspedia-matches'!$A:$AD,AK$2,0)</f>
        <v>#N/A</v>
      </c>
      <c r="AL877" t="e">
        <f>VLOOKUP($Z877,'oddspedia-matches'!$A:$AD,AL$2,0)</f>
        <v>#N/A</v>
      </c>
      <c r="AM877" t="e">
        <f>VLOOKUP($Z877,'oddspedia-matches'!$A:$AD,AM$2,0)</f>
        <v>#N/A</v>
      </c>
      <c r="AN877" t="e">
        <f>VLOOKUP($Z877,'oddspedia-matches'!$A:$AD,AN$2,0)</f>
        <v>#N/A</v>
      </c>
      <c r="AO877" t="e">
        <f>VLOOKUP($Z877,'oddspedia-matches'!$A:$AD,AO$2,0)</f>
        <v>#N/A</v>
      </c>
      <c r="AP877" t="e">
        <f>VLOOKUP($Z877,'oddspedia-matches'!$A:$AD,AP$2,0)</f>
        <v>#N/A</v>
      </c>
      <c r="AQ877" t="e">
        <f>VLOOKUP($Z877,'oddspedia-matches'!$A:$AD,AQ$2,0)</f>
        <v>#N/A</v>
      </c>
    </row>
    <row r="878" spans="2:43" x14ac:dyDescent="0.25">
      <c r="B878" t="s">
        <v>482</v>
      </c>
      <c r="C878" t="s">
        <v>4817</v>
      </c>
      <c r="D878" s="25">
        <v>0.9375</v>
      </c>
      <c r="E878" t="s">
        <v>1176</v>
      </c>
      <c r="F878" t="s">
        <v>171</v>
      </c>
      <c r="H878">
        <v>55.3</v>
      </c>
      <c r="I878">
        <v>27</v>
      </c>
      <c r="J878">
        <v>17.7</v>
      </c>
      <c r="K878">
        <v>82.3</v>
      </c>
      <c r="L878">
        <v>44.7</v>
      </c>
      <c r="M878">
        <v>73</v>
      </c>
      <c r="N878">
        <v>41.8</v>
      </c>
      <c r="O878">
        <v>44.3</v>
      </c>
      <c r="P878">
        <v>14</v>
      </c>
      <c r="Q878">
        <v>65.2</v>
      </c>
      <c r="R878">
        <v>71.2</v>
      </c>
      <c r="S878">
        <v>44.1</v>
      </c>
      <c r="T878">
        <v>55.9</v>
      </c>
      <c r="U878">
        <v>63</v>
      </c>
      <c r="V878">
        <v>46</v>
      </c>
      <c r="W878">
        <v>54</v>
      </c>
      <c r="X878" t="str">
        <f>VLOOKUP(E878,'Transform table'!A:B,2,0)</f>
        <v>Alianza Lima</v>
      </c>
      <c r="Y878" t="str">
        <f>VLOOKUP(F878,'Transform table'!A:B,2,0)</f>
        <v>Alianza Atletico</v>
      </c>
      <c r="Z878" t="str">
        <f t="shared" si="14"/>
        <v>01/08/2026Alianza LimaAlianza Atletico</v>
      </c>
      <c r="AA878" t="e">
        <f>VLOOKUP($Z878,'oddspedia-matches'!$A:$AD,AA$2,0)</f>
        <v>#N/A</v>
      </c>
      <c r="AB878" t="e">
        <f>VLOOKUP($Z878,'oddspedia-matches'!$A:$AD,AB$2,0)</f>
        <v>#N/A</v>
      </c>
      <c r="AC878" t="e">
        <f>VLOOKUP($Z878,'oddspedia-matches'!$A:$AD,AC$2,0)</f>
        <v>#N/A</v>
      </c>
      <c r="AD878" t="e">
        <f>VLOOKUP($Z878,'oddspedia-matches'!$A:$AD,AD$2,0)</f>
        <v>#N/A</v>
      </c>
      <c r="AE878" t="e">
        <f>VLOOKUP($Z878,'oddspedia-matches'!$A:$AD,AE$2,0)</f>
        <v>#N/A</v>
      </c>
      <c r="AF878" t="e">
        <f>VLOOKUP($Z878,'oddspedia-matches'!$A:$AD,AF$2,0)</f>
        <v>#N/A</v>
      </c>
      <c r="AG878" t="e">
        <f>VLOOKUP($Z878,'oddspedia-matches'!$A:$AD,AG$2,0)</f>
        <v>#N/A</v>
      </c>
      <c r="AH878" t="e">
        <f>VLOOKUP($Z878,'oddspedia-matches'!$A:$AD,AH$2,0)</f>
        <v>#N/A</v>
      </c>
      <c r="AI878" t="e">
        <f>VLOOKUP($Z878,'oddspedia-matches'!$A:$AD,AI$2,0)</f>
        <v>#N/A</v>
      </c>
      <c r="AJ878" t="e">
        <f>VLOOKUP($Z878,'oddspedia-matches'!$A:$AD,AJ$2,0)</f>
        <v>#N/A</v>
      </c>
      <c r="AK878" t="e">
        <f>VLOOKUP($Z878,'oddspedia-matches'!$A:$AD,AK$2,0)</f>
        <v>#N/A</v>
      </c>
      <c r="AL878" t="e">
        <f>VLOOKUP($Z878,'oddspedia-matches'!$A:$AD,AL$2,0)</f>
        <v>#N/A</v>
      </c>
      <c r="AM878" t="e">
        <f>VLOOKUP($Z878,'oddspedia-matches'!$A:$AD,AM$2,0)</f>
        <v>#N/A</v>
      </c>
      <c r="AN878" t="e">
        <f>VLOOKUP($Z878,'oddspedia-matches'!$A:$AD,AN$2,0)</f>
        <v>#N/A</v>
      </c>
      <c r="AO878" t="e">
        <f>VLOOKUP($Z878,'oddspedia-matches'!$A:$AD,AO$2,0)</f>
        <v>#N/A</v>
      </c>
      <c r="AP878" t="e">
        <f>VLOOKUP($Z878,'oddspedia-matches'!$A:$AD,AP$2,0)</f>
        <v>#N/A</v>
      </c>
      <c r="AQ878" t="e">
        <f>VLOOKUP($Z878,'oddspedia-matches'!$A:$AD,AQ$2,0)</f>
        <v>#N/A</v>
      </c>
    </row>
    <row r="879" spans="2:43" x14ac:dyDescent="0.25">
      <c r="B879" t="s">
        <v>467</v>
      </c>
      <c r="C879" t="s">
        <v>4817</v>
      </c>
      <c r="D879" s="25">
        <v>0.95833333333333337</v>
      </c>
      <c r="E879" t="s">
        <v>196</v>
      </c>
      <c r="F879" t="s">
        <v>81</v>
      </c>
      <c r="H879">
        <v>43.9</v>
      </c>
      <c r="I879">
        <v>27.7</v>
      </c>
      <c r="J879">
        <v>28.4</v>
      </c>
      <c r="K879">
        <v>71.599999999999994</v>
      </c>
      <c r="L879">
        <v>56.1</v>
      </c>
      <c r="M879">
        <v>72.3</v>
      </c>
      <c r="N879">
        <v>34.200000000000003</v>
      </c>
      <c r="O879">
        <v>46.2</v>
      </c>
      <c r="P879">
        <v>19.600000000000001</v>
      </c>
      <c r="Q879">
        <v>64.5</v>
      </c>
      <c r="R879">
        <v>78</v>
      </c>
      <c r="S879">
        <v>53</v>
      </c>
      <c r="T879">
        <v>47</v>
      </c>
      <c r="U879">
        <v>52.9</v>
      </c>
      <c r="V879">
        <v>57.3</v>
      </c>
      <c r="W879">
        <v>42.7</v>
      </c>
      <c r="X879" t="e">
        <f>VLOOKUP(E879,'Transform table'!A:B,2,0)</f>
        <v>#N/A</v>
      </c>
      <c r="Y879" t="str">
        <f>VLOOKUP(F879,'Transform table'!A:B,2,0)</f>
        <v>Colorado Switchbacks</v>
      </c>
      <c r="Z879" t="e">
        <f t="shared" si="14"/>
        <v>#N/A</v>
      </c>
      <c r="AA879" t="e">
        <f>VLOOKUP($Z879,'oddspedia-matches'!$A:$AD,AA$2,0)</f>
        <v>#N/A</v>
      </c>
      <c r="AB879" t="e">
        <f>VLOOKUP($Z879,'oddspedia-matches'!$A:$AD,AB$2,0)</f>
        <v>#N/A</v>
      </c>
      <c r="AC879" t="e">
        <f>VLOOKUP($Z879,'oddspedia-matches'!$A:$AD,AC$2,0)</f>
        <v>#N/A</v>
      </c>
      <c r="AD879" t="e">
        <f>VLOOKUP($Z879,'oddspedia-matches'!$A:$AD,AD$2,0)</f>
        <v>#N/A</v>
      </c>
      <c r="AE879" t="e">
        <f>VLOOKUP($Z879,'oddspedia-matches'!$A:$AD,AE$2,0)</f>
        <v>#N/A</v>
      </c>
      <c r="AF879" t="e">
        <f>VLOOKUP($Z879,'oddspedia-matches'!$A:$AD,AF$2,0)</f>
        <v>#N/A</v>
      </c>
      <c r="AG879" t="e">
        <f>VLOOKUP($Z879,'oddspedia-matches'!$A:$AD,AG$2,0)</f>
        <v>#N/A</v>
      </c>
      <c r="AH879" t="e">
        <f>VLOOKUP($Z879,'oddspedia-matches'!$A:$AD,AH$2,0)</f>
        <v>#N/A</v>
      </c>
      <c r="AI879" t="e">
        <f>VLOOKUP($Z879,'oddspedia-matches'!$A:$AD,AI$2,0)</f>
        <v>#N/A</v>
      </c>
      <c r="AJ879" t="e">
        <f>VLOOKUP($Z879,'oddspedia-matches'!$A:$AD,AJ$2,0)</f>
        <v>#N/A</v>
      </c>
      <c r="AK879" t="e">
        <f>VLOOKUP($Z879,'oddspedia-matches'!$A:$AD,AK$2,0)</f>
        <v>#N/A</v>
      </c>
      <c r="AL879" t="e">
        <f>VLOOKUP($Z879,'oddspedia-matches'!$A:$AD,AL$2,0)</f>
        <v>#N/A</v>
      </c>
      <c r="AM879" t="e">
        <f>VLOOKUP($Z879,'oddspedia-matches'!$A:$AD,AM$2,0)</f>
        <v>#N/A</v>
      </c>
      <c r="AN879" t="e">
        <f>VLOOKUP($Z879,'oddspedia-matches'!$A:$AD,AN$2,0)</f>
        <v>#N/A</v>
      </c>
      <c r="AO879" t="e">
        <f>VLOOKUP($Z879,'oddspedia-matches'!$A:$AD,AO$2,0)</f>
        <v>#N/A</v>
      </c>
      <c r="AP879" t="e">
        <f>VLOOKUP($Z879,'oddspedia-matches'!$A:$AD,AP$2,0)</f>
        <v>#N/A</v>
      </c>
      <c r="AQ879" t="e">
        <f>VLOOKUP($Z879,'oddspedia-matches'!$A:$AD,AQ$2,0)</f>
        <v>#N/A</v>
      </c>
    </row>
    <row r="880" spans="2:43" x14ac:dyDescent="0.25">
      <c r="B880" t="s">
        <v>467</v>
      </c>
      <c r="C880" t="s">
        <v>4817</v>
      </c>
      <c r="D880" s="25">
        <v>0.95833333333333337</v>
      </c>
      <c r="E880" t="s">
        <v>48</v>
      </c>
      <c r="F880" t="s">
        <v>765</v>
      </c>
      <c r="H880">
        <v>43.4</v>
      </c>
      <c r="I880">
        <v>27.9</v>
      </c>
      <c r="J880">
        <v>28.6</v>
      </c>
      <c r="K880">
        <v>71.400000000000006</v>
      </c>
      <c r="L880">
        <v>56.6</v>
      </c>
      <c r="M880">
        <v>72.099999999999994</v>
      </c>
      <c r="N880">
        <v>28.7</v>
      </c>
      <c r="O880">
        <v>49.4</v>
      </c>
      <c r="P880">
        <v>21.9</v>
      </c>
      <c r="Q880">
        <v>60.5</v>
      </c>
      <c r="R880">
        <v>77.2</v>
      </c>
      <c r="S880">
        <v>51.8</v>
      </c>
      <c r="T880">
        <v>48.2</v>
      </c>
      <c r="U880">
        <v>54</v>
      </c>
      <c r="V880">
        <v>56.5</v>
      </c>
      <c r="W880">
        <v>43.5</v>
      </c>
      <c r="X880" t="str">
        <f>VLOOKUP(E880,'Transform table'!A:B,2,0)</f>
        <v>Oakland Roots</v>
      </c>
      <c r="Y880" t="str">
        <f>VLOOKUP(F880,'Transform table'!A:B,2,0)</f>
        <v>Pittsburgh Riverhounds</v>
      </c>
      <c r="Z880" t="str">
        <f t="shared" si="14"/>
        <v>01/08/2026Oakland RootsPittsburgh Riverhounds</v>
      </c>
      <c r="AA880" t="e">
        <f>VLOOKUP($Z880,'oddspedia-matches'!$A:$AD,AA$2,0)</f>
        <v>#N/A</v>
      </c>
      <c r="AB880" t="e">
        <f>VLOOKUP($Z880,'oddspedia-matches'!$A:$AD,AB$2,0)</f>
        <v>#N/A</v>
      </c>
      <c r="AC880" t="e">
        <f>VLOOKUP($Z880,'oddspedia-matches'!$A:$AD,AC$2,0)</f>
        <v>#N/A</v>
      </c>
      <c r="AD880" t="e">
        <f>VLOOKUP($Z880,'oddspedia-matches'!$A:$AD,AD$2,0)</f>
        <v>#N/A</v>
      </c>
      <c r="AE880" t="e">
        <f>VLOOKUP($Z880,'oddspedia-matches'!$A:$AD,AE$2,0)</f>
        <v>#N/A</v>
      </c>
      <c r="AF880" t="e">
        <f>VLOOKUP($Z880,'oddspedia-matches'!$A:$AD,AF$2,0)</f>
        <v>#N/A</v>
      </c>
      <c r="AG880" t="e">
        <f>VLOOKUP($Z880,'oddspedia-matches'!$A:$AD,AG$2,0)</f>
        <v>#N/A</v>
      </c>
      <c r="AH880" t="e">
        <f>VLOOKUP($Z880,'oddspedia-matches'!$A:$AD,AH$2,0)</f>
        <v>#N/A</v>
      </c>
      <c r="AI880" t="e">
        <f>VLOOKUP($Z880,'oddspedia-matches'!$A:$AD,AI$2,0)</f>
        <v>#N/A</v>
      </c>
      <c r="AJ880" t="e">
        <f>VLOOKUP($Z880,'oddspedia-matches'!$A:$AD,AJ$2,0)</f>
        <v>#N/A</v>
      </c>
      <c r="AK880" t="e">
        <f>VLOOKUP($Z880,'oddspedia-matches'!$A:$AD,AK$2,0)</f>
        <v>#N/A</v>
      </c>
      <c r="AL880" t="e">
        <f>VLOOKUP($Z880,'oddspedia-matches'!$A:$AD,AL$2,0)</f>
        <v>#N/A</v>
      </c>
      <c r="AM880" t="e">
        <f>VLOOKUP($Z880,'oddspedia-matches'!$A:$AD,AM$2,0)</f>
        <v>#N/A</v>
      </c>
      <c r="AN880" t="e">
        <f>VLOOKUP($Z880,'oddspedia-matches'!$A:$AD,AN$2,0)</f>
        <v>#N/A</v>
      </c>
      <c r="AO880" t="e">
        <f>VLOOKUP($Z880,'oddspedia-matches'!$A:$AD,AO$2,0)</f>
        <v>#N/A</v>
      </c>
      <c r="AP880" t="e">
        <f>VLOOKUP($Z880,'oddspedia-matches'!$A:$AD,AP$2,0)</f>
        <v>#N/A</v>
      </c>
      <c r="AQ880" t="e">
        <f>VLOOKUP($Z880,'oddspedia-matches'!$A:$AD,AQ$2,0)</f>
        <v>#N/A</v>
      </c>
    </row>
    <row r="881" spans="2:43" x14ac:dyDescent="0.25">
      <c r="B881" t="s">
        <v>466</v>
      </c>
      <c r="C881" t="s">
        <v>4817</v>
      </c>
      <c r="D881" s="25">
        <v>0.95833333333333337</v>
      </c>
      <c r="E881" t="s">
        <v>1229</v>
      </c>
      <c r="F881" t="s">
        <v>83</v>
      </c>
      <c r="H881">
        <v>53.9</v>
      </c>
      <c r="I881">
        <v>25.1</v>
      </c>
      <c r="J881">
        <v>21</v>
      </c>
      <c r="K881">
        <v>79</v>
      </c>
      <c r="L881">
        <v>46.1</v>
      </c>
      <c r="M881">
        <v>74.900000000000006</v>
      </c>
      <c r="N881">
        <v>41.3</v>
      </c>
      <c r="O881">
        <v>41.3</v>
      </c>
      <c r="P881">
        <v>17.399999999999999</v>
      </c>
      <c r="Q881">
        <v>70.599999999999994</v>
      </c>
      <c r="R881">
        <v>82.2</v>
      </c>
      <c r="S881">
        <v>59.4</v>
      </c>
      <c r="T881">
        <v>40.6</v>
      </c>
      <c r="U881">
        <v>47.4</v>
      </c>
      <c r="V881">
        <v>59.5</v>
      </c>
      <c r="W881">
        <v>40.5</v>
      </c>
      <c r="X881" t="str">
        <f>VLOOKUP(E881,'Transform table'!A:B,2,0)</f>
        <v>Tacoma Defiance</v>
      </c>
      <c r="Y881" t="str">
        <f>VLOOKUP(F881,'Transform table'!A:B,2,0)</f>
        <v>Vancouver Whitecaps II</v>
      </c>
      <c r="Z881" t="str">
        <f t="shared" si="14"/>
        <v>01/08/2026Tacoma DefianceVancouver Whitecaps II</v>
      </c>
      <c r="AA881" t="e">
        <f>VLOOKUP($Z881,'oddspedia-matches'!$A:$AD,AA$2,0)</f>
        <v>#N/A</v>
      </c>
      <c r="AB881" t="e">
        <f>VLOOKUP($Z881,'oddspedia-matches'!$A:$AD,AB$2,0)</f>
        <v>#N/A</v>
      </c>
      <c r="AC881" t="e">
        <f>VLOOKUP($Z881,'oddspedia-matches'!$A:$AD,AC$2,0)</f>
        <v>#N/A</v>
      </c>
      <c r="AD881" t="e">
        <f>VLOOKUP($Z881,'oddspedia-matches'!$A:$AD,AD$2,0)</f>
        <v>#N/A</v>
      </c>
      <c r="AE881" t="e">
        <f>VLOOKUP($Z881,'oddspedia-matches'!$A:$AD,AE$2,0)</f>
        <v>#N/A</v>
      </c>
      <c r="AF881" t="e">
        <f>VLOOKUP($Z881,'oddspedia-matches'!$A:$AD,AF$2,0)</f>
        <v>#N/A</v>
      </c>
      <c r="AG881" t="e">
        <f>VLOOKUP($Z881,'oddspedia-matches'!$A:$AD,AG$2,0)</f>
        <v>#N/A</v>
      </c>
      <c r="AH881" t="e">
        <f>VLOOKUP($Z881,'oddspedia-matches'!$A:$AD,AH$2,0)</f>
        <v>#N/A</v>
      </c>
      <c r="AI881" t="e">
        <f>VLOOKUP($Z881,'oddspedia-matches'!$A:$AD,AI$2,0)</f>
        <v>#N/A</v>
      </c>
      <c r="AJ881" t="e">
        <f>VLOOKUP($Z881,'oddspedia-matches'!$A:$AD,AJ$2,0)</f>
        <v>#N/A</v>
      </c>
      <c r="AK881" t="e">
        <f>VLOOKUP($Z881,'oddspedia-matches'!$A:$AD,AK$2,0)</f>
        <v>#N/A</v>
      </c>
      <c r="AL881" t="e">
        <f>VLOOKUP($Z881,'oddspedia-matches'!$A:$AD,AL$2,0)</f>
        <v>#N/A</v>
      </c>
      <c r="AM881" t="e">
        <f>VLOOKUP($Z881,'oddspedia-matches'!$A:$AD,AM$2,0)</f>
        <v>#N/A</v>
      </c>
      <c r="AN881" t="e">
        <f>VLOOKUP($Z881,'oddspedia-matches'!$A:$AD,AN$2,0)</f>
        <v>#N/A</v>
      </c>
      <c r="AO881" t="e">
        <f>VLOOKUP($Z881,'oddspedia-matches'!$A:$AD,AO$2,0)</f>
        <v>#N/A</v>
      </c>
      <c r="AP881" t="e">
        <f>VLOOKUP($Z881,'oddspedia-matches'!$A:$AD,AP$2,0)</f>
        <v>#N/A</v>
      </c>
      <c r="AQ881" t="e">
        <f>VLOOKUP($Z881,'oddspedia-matches'!$A:$AD,AQ$2,0)</f>
        <v>#N/A</v>
      </c>
    </row>
    <row r="882" spans="2:43" x14ac:dyDescent="0.25">
      <c r="B882" t="s">
        <v>468</v>
      </c>
      <c r="C882" t="s">
        <v>4817</v>
      </c>
      <c r="D882" s="25">
        <v>0.97916666666666663</v>
      </c>
      <c r="E882" t="s">
        <v>87</v>
      </c>
      <c r="F882" t="s">
        <v>92</v>
      </c>
      <c r="H882">
        <v>38.6</v>
      </c>
      <c r="I882">
        <v>26.7</v>
      </c>
      <c r="J882">
        <v>34.6</v>
      </c>
      <c r="K882">
        <v>65.400000000000006</v>
      </c>
      <c r="L882">
        <v>61.4</v>
      </c>
      <c r="M882">
        <v>73.3</v>
      </c>
      <c r="N882">
        <v>35.200000000000003</v>
      </c>
      <c r="O882">
        <v>36.6</v>
      </c>
      <c r="P882">
        <v>28.2</v>
      </c>
      <c r="Q882">
        <v>80.3</v>
      </c>
      <c r="R882">
        <v>83.5</v>
      </c>
      <c r="S882">
        <v>61.3</v>
      </c>
      <c r="T882">
        <v>38.700000000000003</v>
      </c>
      <c r="U882">
        <v>44.3</v>
      </c>
      <c r="V882">
        <v>64.400000000000006</v>
      </c>
      <c r="W882">
        <v>35.6</v>
      </c>
      <c r="X882" t="str">
        <f>VLOOKUP(E882,'Transform table'!A:B,2,0)</f>
        <v>LA Galaxy</v>
      </c>
      <c r="Y882" t="str">
        <f>VLOOKUP(F882,'Transform table'!A:B,2,0)</f>
        <v>Dallas</v>
      </c>
      <c r="Z882" t="str">
        <f t="shared" si="14"/>
        <v>01/08/2026LA GalaxyDallas</v>
      </c>
      <c r="AA882" t="e">
        <f>VLOOKUP($Z882,'oddspedia-matches'!$A:$AD,AA$2,0)</f>
        <v>#N/A</v>
      </c>
      <c r="AB882" t="e">
        <f>VLOOKUP($Z882,'oddspedia-matches'!$A:$AD,AB$2,0)</f>
        <v>#N/A</v>
      </c>
      <c r="AC882" t="e">
        <f>VLOOKUP($Z882,'oddspedia-matches'!$A:$AD,AC$2,0)</f>
        <v>#N/A</v>
      </c>
      <c r="AD882" t="e">
        <f>VLOOKUP($Z882,'oddspedia-matches'!$A:$AD,AD$2,0)</f>
        <v>#N/A</v>
      </c>
      <c r="AE882" t="e">
        <f>VLOOKUP($Z882,'oddspedia-matches'!$A:$AD,AE$2,0)</f>
        <v>#N/A</v>
      </c>
      <c r="AF882" t="e">
        <f>VLOOKUP($Z882,'oddspedia-matches'!$A:$AD,AF$2,0)</f>
        <v>#N/A</v>
      </c>
      <c r="AG882" t="e">
        <f>VLOOKUP($Z882,'oddspedia-matches'!$A:$AD,AG$2,0)</f>
        <v>#N/A</v>
      </c>
      <c r="AH882" t="e">
        <f>VLOOKUP($Z882,'oddspedia-matches'!$A:$AD,AH$2,0)</f>
        <v>#N/A</v>
      </c>
      <c r="AI882" t="e">
        <f>VLOOKUP($Z882,'oddspedia-matches'!$A:$AD,AI$2,0)</f>
        <v>#N/A</v>
      </c>
      <c r="AJ882" t="e">
        <f>VLOOKUP($Z882,'oddspedia-matches'!$A:$AD,AJ$2,0)</f>
        <v>#N/A</v>
      </c>
      <c r="AK882" t="e">
        <f>VLOOKUP($Z882,'oddspedia-matches'!$A:$AD,AK$2,0)</f>
        <v>#N/A</v>
      </c>
      <c r="AL882" t="e">
        <f>VLOOKUP($Z882,'oddspedia-matches'!$A:$AD,AL$2,0)</f>
        <v>#N/A</v>
      </c>
      <c r="AM882" t="e">
        <f>VLOOKUP($Z882,'oddspedia-matches'!$A:$AD,AM$2,0)</f>
        <v>#N/A</v>
      </c>
      <c r="AN882" t="e">
        <f>VLOOKUP($Z882,'oddspedia-matches'!$A:$AD,AN$2,0)</f>
        <v>#N/A</v>
      </c>
      <c r="AO882" t="e">
        <f>VLOOKUP($Z882,'oddspedia-matches'!$A:$AD,AO$2,0)</f>
        <v>#N/A</v>
      </c>
      <c r="AP882" t="e">
        <f>VLOOKUP($Z882,'oddspedia-matches'!$A:$AD,AP$2,0)</f>
        <v>#N/A</v>
      </c>
      <c r="AQ882" t="e">
        <f>VLOOKUP($Z882,'oddspedia-matches'!$A:$AD,AQ$2,0)</f>
        <v>#N/A</v>
      </c>
    </row>
    <row r="883" spans="2:43" x14ac:dyDescent="0.25">
      <c r="B883" t="s">
        <v>468</v>
      </c>
      <c r="C883" t="s">
        <v>4817</v>
      </c>
      <c r="D883" s="25">
        <v>0.97916666666666663</v>
      </c>
      <c r="E883" t="s">
        <v>91</v>
      </c>
      <c r="F883" t="s">
        <v>74</v>
      </c>
      <c r="H883">
        <v>46.3</v>
      </c>
      <c r="I883">
        <v>26.1</v>
      </c>
      <c r="J883">
        <v>27.6</v>
      </c>
      <c r="K883">
        <v>72.400000000000006</v>
      </c>
      <c r="L883">
        <v>53.7</v>
      </c>
      <c r="M883">
        <v>73.900000000000006</v>
      </c>
      <c r="N883">
        <v>33.700000000000003</v>
      </c>
      <c r="O883">
        <v>38</v>
      </c>
      <c r="P883">
        <v>28.3</v>
      </c>
      <c r="Q883">
        <v>78.3</v>
      </c>
      <c r="R883">
        <v>83.3</v>
      </c>
      <c r="S883">
        <v>61.1</v>
      </c>
      <c r="T883">
        <v>38.9</v>
      </c>
      <c r="U883">
        <v>44.9</v>
      </c>
      <c r="V883">
        <v>63.2</v>
      </c>
      <c r="W883">
        <v>36.799999999999997</v>
      </c>
      <c r="X883" t="str">
        <f>VLOOKUP(E883,'Transform table'!A:B,2,0)</f>
        <v>Portland Timbers</v>
      </c>
      <c r="Y883" t="str">
        <f>VLOOKUP(F883,'Transform table'!A:B,2,0)</f>
        <v>Seattle Sounders FC</v>
      </c>
      <c r="Z883" t="str">
        <f t="shared" si="14"/>
        <v>01/08/2026Portland TimbersSeattle Sounders FC</v>
      </c>
      <c r="AA883" t="e">
        <f>VLOOKUP($Z883,'oddspedia-matches'!$A:$AD,AA$2,0)</f>
        <v>#N/A</v>
      </c>
      <c r="AB883" t="e">
        <f>VLOOKUP($Z883,'oddspedia-matches'!$A:$AD,AB$2,0)</f>
        <v>#N/A</v>
      </c>
      <c r="AC883" t="e">
        <f>VLOOKUP($Z883,'oddspedia-matches'!$A:$AD,AC$2,0)</f>
        <v>#N/A</v>
      </c>
      <c r="AD883" t="e">
        <f>VLOOKUP($Z883,'oddspedia-matches'!$A:$AD,AD$2,0)</f>
        <v>#N/A</v>
      </c>
      <c r="AE883" t="e">
        <f>VLOOKUP($Z883,'oddspedia-matches'!$A:$AD,AE$2,0)</f>
        <v>#N/A</v>
      </c>
      <c r="AF883" t="e">
        <f>VLOOKUP($Z883,'oddspedia-matches'!$A:$AD,AF$2,0)</f>
        <v>#N/A</v>
      </c>
      <c r="AG883" t="e">
        <f>VLOOKUP($Z883,'oddspedia-matches'!$A:$AD,AG$2,0)</f>
        <v>#N/A</v>
      </c>
      <c r="AH883" t="e">
        <f>VLOOKUP($Z883,'oddspedia-matches'!$A:$AD,AH$2,0)</f>
        <v>#N/A</v>
      </c>
      <c r="AI883" t="e">
        <f>VLOOKUP($Z883,'oddspedia-matches'!$A:$AD,AI$2,0)</f>
        <v>#N/A</v>
      </c>
      <c r="AJ883" t="e">
        <f>VLOOKUP($Z883,'oddspedia-matches'!$A:$AD,AJ$2,0)</f>
        <v>#N/A</v>
      </c>
      <c r="AK883" t="e">
        <f>VLOOKUP($Z883,'oddspedia-matches'!$A:$AD,AK$2,0)</f>
        <v>#N/A</v>
      </c>
      <c r="AL883" t="e">
        <f>VLOOKUP($Z883,'oddspedia-matches'!$A:$AD,AL$2,0)</f>
        <v>#N/A</v>
      </c>
      <c r="AM883" t="e">
        <f>VLOOKUP($Z883,'oddspedia-matches'!$A:$AD,AM$2,0)</f>
        <v>#N/A</v>
      </c>
      <c r="AN883" t="e">
        <f>VLOOKUP($Z883,'oddspedia-matches'!$A:$AD,AN$2,0)</f>
        <v>#N/A</v>
      </c>
      <c r="AO883" t="e">
        <f>VLOOKUP($Z883,'oddspedia-matches'!$A:$AD,AO$2,0)</f>
        <v>#N/A</v>
      </c>
      <c r="AP883" t="e">
        <f>VLOOKUP($Z883,'oddspedia-matches'!$A:$AD,AP$2,0)</f>
        <v>#N/A</v>
      </c>
      <c r="AQ883" t="e">
        <f>VLOOKUP($Z883,'oddspedia-matches'!$A:$AD,AQ$2,0)</f>
        <v>#N/A</v>
      </c>
    </row>
    <row r="884" spans="2:43" x14ac:dyDescent="0.25">
      <c r="B884" t="s">
        <v>467</v>
      </c>
      <c r="C884" t="s">
        <v>4817</v>
      </c>
      <c r="D884" s="25">
        <v>0.97916666666666663</v>
      </c>
      <c r="E884" t="s">
        <v>796</v>
      </c>
      <c r="F884" t="s">
        <v>788</v>
      </c>
      <c r="H884">
        <v>51.5</v>
      </c>
      <c r="I884">
        <v>25.6</v>
      </c>
      <c r="J884">
        <v>22.9</v>
      </c>
      <c r="K884">
        <v>77.099999999999994</v>
      </c>
      <c r="L884">
        <v>48.5</v>
      </c>
      <c r="M884">
        <v>74.400000000000006</v>
      </c>
      <c r="N884">
        <v>37.799999999999997</v>
      </c>
      <c r="O884">
        <v>39.4</v>
      </c>
      <c r="P884">
        <v>22.8</v>
      </c>
      <c r="Q884">
        <v>75.099999999999994</v>
      </c>
      <c r="R884">
        <v>81.900000000000006</v>
      </c>
      <c r="S884">
        <v>58.9</v>
      </c>
      <c r="T884">
        <v>41.1</v>
      </c>
      <c r="U884">
        <v>47.6</v>
      </c>
      <c r="V884">
        <v>60</v>
      </c>
      <c r="W884">
        <v>40</v>
      </c>
      <c r="X884" t="str">
        <f>VLOOKUP(E884,'Transform table'!A:B,2,0)</f>
        <v>Orange County Blues</v>
      </c>
      <c r="Y884" t="str">
        <f>VLOOKUP(F884,'Transform table'!A:B,2,0)</f>
        <v>El Paso Locomotive</v>
      </c>
      <c r="Z884" t="str">
        <f t="shared" si="14"/>
        <v>01/08/2026Orange County BluesEl Paso Locomotive</v>
      </c>
      <c r="AA884" t="e">
        <f>VLOOKUP($Z884,'oddspedia-matches'!$A:$AD,AA$2,0)</f>
        <v>#N/A</v>
      </c>
      <c r="AB884" t="e">
        <f>VLOOKUP($Z884,'oddspedia-matches'!$A:$AD,AB$2,0)</f>
        <v>#N/A</v>
      </c>
      <c r="AC884" t="e">
        <f>VLOOKUP($Z884,'oddspedia-matches'!$A:$AD,AC$2,0)</f>
        <v>#N/A</v>
      </c>
      <c r="AD884" t="e">
        <f>VLOOKUP($Z884,'oddspedia-matches'!$A:$AD,AD$2,0)</f>
        <v>#N/A</v>
      </c>
      <c r="AE884" t="e">
        <f>VLOOKUP($Z884,'oddspedia-matches'!$A:$AD,AE$2,0)</f>
        <v>#N/A</v>
      </c>
      <c r="AF884" t="e">
        <f>VLOOKUP($Z884,'oddspedia-matches'!$A:$AD,AF$2,0)</f>
        <v>#N/A</v>
      </c>
      <c r="AG884" t="e">
        <f>VLOOKUP($Z884,'oddspedia-matches'!$A:$AD,AG$2,0)</f>
        <v>#N/A</v>
      </c>
      <c r="AH884" t="e">
        <f>VLOOKUP($Z884,'oddspedia-matches'!$A:$AD,AH$2,0)</f>
        <v>#N/A</v>
      </c>
      <c r="AI884" t="e">
        <f>VLOOKUP($Z884,'oddspedia-matches'!$A:$AD,AI$2,0)</f>
        <v>#N/A</v>
      </c>
      <c r="AJ884" t="e">
        <f>VLOOKUP($Z884,'oddspedia-matches'!$A:$AD,AJ$2,0)</f>
        <v>#N/A</v>
      </c>
      <c r="AK884" t="e">
        <f>VLOOKUP($Z884,'oddspedia-matches'!$A:$AD,AK$2,0)</f>
        <v>#N/A</v>
      </c>
      <c r="AL884" t="e">
        <f>VLOOKUP($Z884,'oddspedia-matches'!$A:$AD,AL$2,0)</f>
        <v>#N/A</v>
      </c>
      <c r="AM884" t="e">
        <f>VLOOKUP($Z884,'oddspedia-matches'!$A:$AD,AM$2,0)</f>
        <v>#N/A</v>
      </c>
      <c r="AN884" t="e">
        <f>VLOOKUP($Z884,'oddspedia-matches'!$A:$AD,AN$2,0)</f>
        <v>#N/A</v>
      </c>
      <c r="AO884" t="e">
        <f>VLOOKUP($Z884,'oddspedia-matches'!$A:$AD,AO$2,0)</f>
        <v>#N/A</v>
      </c>
      <c r="AP884" t="e">
        <f>VLOOKUP($Z884,'oddspedia-matches'!$A:$AD,AP$2,0)</f>
        <v>#N/A</v>
      </c>
      <c r="AQ884" t="e">
        <f>VLOOKUP($Z884,'oddspedia-matches'!$A:$AD,AQ$2,0)</f>
        <v>#N/A</v>
      </c>
    </row>
    <row r="885" spans="2:43" x14ac:dyDescent="0.25">
      <c r="B885" t="s">
        <v>463</v>
      </c>
      <c r="C885" t="s">
        <v>5147</v>
      </c>
      <c r="D885" s="25">
        <v>0</v>
      </c>
      <c r="E885" t="s">
        <v>931</v>
      </c>
      <c r="F885" t="s">
        <v>19</v>
      </c>
      <c r="H885">
        <v>49.8</v>
      </c>
      <c r="I885">
        <v>24.8</v>
      </c>
      <c r="J885">
        <v>25.4</v>
      </c>
      <c r="K885">
        <v>74.599999999999994</v>
      </c>
      <c r="L885">
        <v>50.2</v>
      </c>
      <c r="M885">
        <v>75.2</v>
      </c>
      <c r="N885">
        <v>39</v>
      </c>
      <c r="O885">
        <v>33.299999999999997</v>
      </c>
      <c r="P885">
        <v>27.7</v>
      </c>
      <c r="Q885">
        <v>85.1</v>
      </c>
      <c r="R885">
        <v>91.8</v>
      </c>
      <c r="S885">
        <v>76.8</v>
      </c>
      <c r="T885">
        <v>23.2</v>
      </c>
      <c r="U885">
        <v>28.5</v>
      </c>
      <c r="V885">
        <v>74.900000000000006</v>
      </c>
      <c r="W885">
        <v>25.1</v>
      </c>
      <c r="X885" t="str">
        <f>VLOOKUP(E885,'Transform table'!A:B,2,0)</f>
        <v>Edgeworth Eagles Reserves</v>
      </c>
      <c r="Y885" t="str">
        <f>VLOOKUP(F885,'Transform table'!A:B,2,0)</f>
        <v>Belmont Swansea United SC</v>
      </c>
      <c r="Z885" t="str">
        <f t="shared" si="14"/>
        <v>02/08/2026Edgeworth Eagles ReservesBelmont Swansea United SC</v>
      </c>
      <c r="AA885" t="e">
        <f>VLOOKUP($Z885,'oddspedia-matches'!$A:$AD,AA$2,0)</f>
        <v>#N/A</v>
      </c>
      <c r="AB885" t="e">
        <f>VLOOKUP($Z885,'oddspedia-matches'!$A:$AD,AB$2,0)</f>
        <v>#N/A</v>
      </c>
      <c r="AC885" t="e">
        <f>VLOOKUP($Z885,'oddspedia-matches'!$A:$AD,AC$2,0)</f>
        <v>#N/A</v>
      </c>
      <c r="AD885" t="e">
        <f>VLOOKUP($Z885,'oddspedia-matches'!$A:$AD,AD$2,0)</f>
        <v>#N/A</v>
      </c>
      <c r="AE885" t="e">
        <f>VLOOKUP($Z885,'oddspedia-matches'!$A:$AD,AE$2,0)</f>
        <v>#N/A</v>
      </c>
      <c r="AF885" t="e">
        <f>VLOOKUP($Z885,'oddspedia-matches'!$A:$AD,AF$2,0)</f>
        <v>#N/A</v>
      </c>
      <c r="AG885" t="e">
        <f>VLOOKUP($Z885,'oddspedia-matches'!$A:$AD,AG$2,0)</f>
        <v>#N/A</v>
      </c>
      <c r="AH885" t="e">
        <f>VLOOKUP($Z885,'oddspedia-matches'!$A:$AD,AH$2,0)</f>
        <v>#N/A</v>
      </c>
      <c r="AI885" t="e">
        <f>VLOOKUP($Z885,'oddspedia-matches'!$A:$AD,AI$2,0)</f>
        <v>#N/A</v>
      </c>
      <c r="AJ885" t="e">
        <f>VLOOKUP($Z885,'oddspedia-matches'!$A:$AD,AJ$2,0)</f>
        <v>#N/A</v>
      </c>
      <c r="AK885" t="e">
        <f>VLOOKUP($Z885,'oddspedia-matches'!$A:$AD,AK$2,0)</f>
        <v>#N/A</v>
      </c>
      <c r="AL885" t="e">
        <f>VLOOKUP($Z885,'oddspedia-matches'!$A:$AD,AL$2,0)</f>
        <v>#N/A</v>
      </c>
      <c r="AM885" t="e">
        <f>VLOOKUP($Z885,'oddspedia-matches'!$A:$AD,AM$2,0)</f>
        <v>#N/A</v>
      </c>
      <c r="AN885" t="e">
        <f>VLOOKUP($Z885,'oddspedia-matches'!$A:$AD,AN$2,0)</f>
        <v>#N/A</v>
      </c>
      <c r="AO885" t="e">
        <f>VLOOKUP($Z885,'oddspedia-matches'!$A:$AD,AO$2,0)</f>
        <v>#N/A</v>
      </c>
      <c r="AP885" t="e">
        <f>VLOOKUP($Z885,'oddspedia-matches'!$A:$AD,AP$2,0)</f>
        <v>#N/A</v>
      </c>
      <c r="AQ885" t="e">
        <f>VLOOKUP($Z885,'oddspedia-matches'!$A:$AD,AQ$2,0)</f>
        <v>#N/A</v>
      </c>
    </row>
    <row r="886" spans="2:43" x14ac:dyDescent="0.25">
      <c r="B886" t="s">
        <v>467</v>
      </c>
      <c r="C886" t="s">
        <v>5147</v>
      </c>
      <c r="D886" s="25">
        <v>0</v>
      </c>
      <c r="E886" t="s">
        <v>797</v>
      </c>
      <c r="F886" t="s">
        <v>789</v>
      </c>
      <c r="H886">
        <v>62.1</v>
      </c>
      <c r="I886">
        <v>23</v>
      </c>
      <c r="J886">
        <v>14.9</v>
      </c>
      <c r="K886">
        <v>85.1</v>
      </c>
      <c r="L886">
        <v>37.9</v>
      </c>
      <c r="M886">
        <v>77</v>
      </c>
      <c r="N886">
        <v>37.9</v>
      </c>
      <c r="O886">
        <v>39.4</v>
      </c>
      <c r="P886">
        <v>22.7</v>
      </c>
      <c r="Q886">
        <v>75.099999999999994</v>
      </c>
      <c r="R886">
        <v>83.9</v>
      </c>
      <c r="S886">
        <v>62.2</v>
      </c>
      <c r="T886">
        <v>37.799999999999997</v>
      </c>
      <c r="U886">
        <v>45.9</v>
      </c>
      <c r="V886">
        <v>57.6</v>
      </c>
      <c r="W886">
        <v>42.4</v>
      </c>
      <c r="X886" t="str">
        <f>VLOOKUP(E886,'Transform table'!A:B,2,0)</f>
        <v>Sacramento Republic</v>
      </c>
      <c r="Y886" t="str">
        <f>VLOOKUP(F886,'Transform table'!A:B,2,0)</f>
        <v>Sporting Jacksonville</v>
      </c>
      <c r="Z886" t="str">
        <f t="shared" si="14"/>
        <v>02/08/2026Sacramento RepublicSporting Jacksonville</v>
      </c>
      <c r="AA886" t="e">
        <f>VLOOKUP($Z886,'oddspedia-matches'!$A:$AD,AA$2,0)</f>
        <v>#N/A</v>
      </c>
      <c r="AB886" t="e">
        <f>VLOOKUP($Z886,'oddspedia-matches'!$A:$AD,AB$2,0)</f>
        <v>#N/A</v>
      </c>
      <c r="AC886" t="e">
        <f>VLOOKUP($Z886,'oddspedia-matches'!$A:$AD,AC$2,0)</f>
        <v>#N/A</v>
      </c>
      <c r="AD886" t="e">
        <f>VLOOKUP($Z886,'oddspedia-matches'!$A:$AD,AD$2,0)</f>
        <v>#N/A</v>
      </c>
      <c r="AE886" t="e">
        <f>VLOOKUP($Z886,'oddspedia-matches'!$A:$AD,AE$2,0)</f>
        <v>#N/A</v>
      </c>
      <c r="AF886" t="e">
        <f>VLOOKUP($Z886,'oddspedia-matches'!$A:$AD,AF$2,0)</f>
        <v>#N/A</v>
      </c>
      <c r="AG886" t="e">
        <f>VLOOKUP($Z886,'oddspedia-matches'!$A:$AD,AG$2,0)</f>
        <v>#N/A</v>
      </c>
      <c r="AH886" t="e">
        <f>VLOOKUP($Z886,'oddspedia-matches'!$A:$AD,AH$2,0)</f>
        <v>#N/A</v>
      </c>
      <c r="AI886" t="e">
        <f>VLOOKUP($Z886,'oddspedia-matches'!$A:$AD,AI$2,0)</f>
        <v>#N/A</v>
      </c>
      <c r="AJ886" t="e">
        <f>VLOOKUP($Z886,'oddspedia-matches'!$A:$AD,AJ$2,0)</f>
        <v>#N/A</v>
      </c>
      <c r="AK886" t="e">
        <f>VLOOKUP($Z886,'oddspedia-matches'!$A:$AD,AK$2,0)</f>
        <v>#N/A</v>
      </c>
      <c r="AL886" t="e">
        <f>VLOOKUP($Z886,'oddspedia-matches'!$A:$AD,AL$2,0)</f>
        <v>#N/A</v>
      </c>
      <c r="AM886" t="e">
        <f>VLOOKUP($Z886,'oddspedia-matches'!$A:$AD,AM$2,0)</f>
        <v>#N/A</v>
      </c>
      <c r="AN886" t="e">
        <f>VLOOKUP($Z886,'oddspedia-matches'!$A:$AD,AN$2,0)</f>
        <v>#N/A</v>
      </c>
      <c r="AO886" t="e">
        <f>VLOOKUP($Z886,'oddspedia-matches'!$A:$AD,AO$2,0)</f>
        <v>#N/A</v>
      </c>
      <c r="AP886" t="e">
        <f>VLOOKUP($Z886,'oddspedia-matches'!$A:$AD,AP$2,0)</f>
        <v>#N/A</v>
      </c>
      <c r="AQ886" t="e">
        <f>VLOOKUP($Z886,'oddspedia-matches'!$A:$AD,AQ$2,0)</f>
        <v>#N/A</v>
      </c>
    </row>
    <row r="887" spans="2:43" x14ac:dyDescent="0.25">
      <c r="B887" t="s">
        <v>471</v>
      </c>
      <c r="C887" t="s">
        <v>5147</v>
      </c>
      <c r="D887" s="25">
        <v>4.1666666666666664E-2</v>
      </c>
      <c r="E887" t="s">
        <v>124</v>
      </c>
      <c r="F887" t="s">
        <v>534</v>
      </c>
      <c r="H887">
        <v>24.5</v>
      </c>
      <c r="I887">
        <v>26.2</v>
      </c>
      <c r="J887">
        <v>49.2</v>
      </c>
      <c r="K887">
        <v>50.8</v>
      </c>
      <c r="L887">
        <v>75.5</v>
      </c>
      <c r="M887">
        <v>73.8</v>
      </c>
      <c r="N887">
        <v>23.8</v>
      </c>
      <c r="O887">
        <v>39.5</v>
      </c>
      <c r="P887">
        <v>36.700000000000003</v>
      </c>
      <c r="Q887">
        <v>75.8</v>
      </c>
      <c r="R887">
        <v>84.4</v>
      </c>
      <c r="S887">
        <v>62.8</v>
      </c>
      <c r="T887">
        <v>37.200000000000003</v>
      </c>
      <c r="U887">
        <v>43.4</v>
      </c>
      <c r="V887">
        <v>63.7</v>
      </c>
      <c r="W887">
        <v>36.299999999999997</v>
      </c>
      <c r="X887" t="str">
        <f>VLOOKUP(E887,'Transform table'!A:B,2,0)</f>
        <v>Sydney Olympic</v>
      </c>
      <c r="Y887" t="str">
        <f>VLOOKUP(F887,'Transform table'!A:B,2,0)</f>
        <v>APIA Leichhardt Tigers</v>
      </c>
      <c r="Z887" t="str">
        <f t="shared" si="14"/>
        <v>02/08/2026Sydney OlympicAPIA Leichhardt Tigers</v>
      </c>
      <c r="AA887" t="e">
        <f>VLOOKUP($Z887,'oddspedia-matches'!$A:$AD,AA$2,0)</f>
        <v>#N/A</v>
      </c>
      <c r="AB887" t="e">
        <f>VLOOKUP($Z887,'oddspedia-matches'!$A:$AD,AB$2,0)</f>
        <v>#N/A</v>
      </c>
      <c r="AC887" t="e">
        <f>VLOOKUP($Z887,'oddspedia-matches'!$A:$AD,AC$2,0)</f>
        <v>#N/A</v>
      </c>
      <c r="AD887" t="e">
        <f>VLOOKUP($Z887,'oddspedia-matches'!$A:$AD,AD$2,0)</f>
        <v>#N/A</v>
      </c>
      <c r="AE887" t="e">
        <f>VLOOKUP($Z887,'oddspedia-matches'!$A:$AD,AE$2,0)</f>
        <v>#N/A</v>
      </c>
      <c r="AF887" t="e">
        <f>VLOOKUP($Z887,'oddspedia-matches'!$A:$AD,AF$2,0)</f>
        <v>#N/A</v>
      </c>
      <c r="AG887" t="e">
        <f>VLOOKUP($Z887,'oddspedia-matches'!$A:$AD,AG$2,0)</f>
        <v>#N/A</v>
      </c>
      <c r="AH887" t="e">
        <f>VLOOKUP($Z887,'oddspedia-matches'!$A:$AD,AH$2,0)</f>
        <v>#N/A</v>
      </c>
      <c r="AI887" t="e">
        <f>VLOOKUP($Z887,'oddspedia-matches'!$A:$AD,AI$2,0)</f>
        <v>#N/A</v>
      </c>
      <c r="AJ887" t="e">
        <f>VLOOKUP($Z887,'oddspedia-matches'!$A:$AD,AJ$2,0)</f>
        <v>#N/A</v>
      </c>
      <c r="AK887" t="e">
        <f>VLOOKUP($Z887,'oddspedia-matches'!$A:$AD,AK$2,0)</f>
        <v>#N/A</v>
      </c>
      <c r="AL887" t="e">
        <f>VLOOKUP($Z887,'oddspedia-matches'!$A:$AD,AL$2,0)</f>
        <v>#N/A</v>
      </c>
      <c r="AM887" t="e">
        <f>VLOOKUP($Z887,'oddspedia-matches'!$A:$AD,AM$2,0)</f>
        <v>#N/A</v>
      </c>
      <c r="AN887" t="e">
        <f>VLOOKUP($Z887,'oddspedia-matches'!$A:$AD,AN$2,0)</f>
        <v>#N/A</v>
      </c>
      <c r="AO887" t="e">
        <f>VLOOKUP($Z887,'oddspedia-matches'!$A:$AD,AO$2,0)</f>
        <v>#N/A</v>
      </c>
      <c r="AP887" t="e">
        <f>VLOOKUP($Z887,'oddspedia-matches'!$A:$AD,AP$2,0)</f>
        <v>#N/A</v>
      </c>
      <c r="AQ887" t="e">
        <f>VLOOKUP($Z887,'oddspedia-matches'!$A:$AD,AQ$2,0)</f>
        <v>#N/A</v>
      </c>
    </row>
    <row r="888" spans="2:43" x14ac:dyDescent="0.25">
      <c r="B888" t="s">
        <v>471</v>
      </c>
      <c r="C888" t="s">
        <v>5147</v>
      </c>
      <c r="D888" s="25">
        <v>6.25E-2</v>
      </c>
      <c r="E888" t="s">
        <v>542</v>
      </c>
      <c r="F888" t="s">
        <v>531</v>
      </c>
      <c r="H888">
        <v>55.1</v>
      </c>
      <c r="I888">
        <v>27.4</v>
      </c>
      <c r="J888">
        <v>17.600000000000001</v>
      </c>
      <c r="K888">
        <v>82.4</v>
      </c>
      <c r="L888">
        <v>44.9</v>
      </c>
      <c r="M888">
        <v>72.599999999999994</v>
      </c>
      <c r="N888">
        <v>36.299999999999997</v>
      </c>
      <c r="O888">
        <v>48.2</v>
      </c>
      <c r="P888">
        <v>15.5</v>
      </c>
      <c r="Q888">
        <v>60.7</v>
      </c>
      <c r="R888">
        <v>69.599999999999994</v>
      </c>
      <c r="S888">
        <v>42.1</v>
      </c>
      <c r="T888">
        <v>57.9</v>
      </c>
      <c r="U888">
        <v>64.900000000000006</v>
      </c>
      <c r="V888">
        <v>44.4</v>
      </c>
      <c r="W888">
        <v>55.6</v>
      </c>
      <c r="X888" t="str">
        <f>VLOOKUP(E888,'Transform table'!A:B,2,0)</f>
        <v>Sydney United 58</v>
      </c>
      <c r="Y888" t="str">
        <f>VLOOKUP(F888,'Transform table'!A:B,2,0)</f>
        <v>Spirit FC</v>
      </c>
      <c r="Z888" t="str">
        <f t="shared" si="14"/>
        <v>02/08/2026Sydney United 58Spirit FC</v>
      </c>
      <c r="AA888" t="e">
        <f>VLOOKUP($Z888,'oddspedia-matches'!$A:$AD,AA$2,0)</f>
        <v>#N/A</v>
      </c>
      <c r="AB888" t="e">
        <f>VLOOKUP($Z888,'oddspedia-matches'!$A:$AD,AB$2,0)</f>
        <v>#N/A</v>
      </c>
      <c r="AC888" t="e">
        <f>VLOOKUP($Z888,'oddspedia-matches'!$A:$AD,AC$2,0)</f>
        <v>#N/A</v>
      </c>
      <c r="AD888" t="e">
        <f>VLOOKUP($Z888,'oddspedia-matches'!$A:$AD,AD$2,0)</f>
        <v>#N/A</v>
      </c>
      <c r="AE888" t="e">
        <f>VLOOKUP($Z888,'oddspedia-matches'!$A:$AD,AE$2,0)</f>
        <v>#N/A</v>
      </c>
      <c r="AF888" t="e">
        <f>VLOOKUP($Z888,'oddspedia-matches'!$A:$AD,AF$2,0)</f>
        <v>#N/A</v>
      </c>
      <c r="AG888" t="e">
        <f>VLOOKUP($Z888,'oddspedia-matches'!$A:$AD,AG$2,0)</f>
        <v>#N/A</v>
      </c>
      <c r="AH888" t="e">
        <f>VLOOKUP($Z888,'oddspedia-matches'!$A:$AD,AH$2,0)</f>
        <v>#N/A</v>
      </c>
      <c r="AI888" t="e">
        <f>VLOOKUP($Z888,'oddspedia-matches'!$A:$AD,AI$2,0)</f>
        <v>#N/A</v>
      </c>
      <c r="AJ888" t="e">
        <f>VLOOKUP($Z888,'oddspedia-matches'!$A:$AD,AJ$2,0)</f>
        <v>#N/A</v>
      </c>
      <c r="AK888" t="e">
        <f>VLOOKUP($Z888,'oddspedia-matches'!$A:$AD,AK$2,0)</f>
        <v>#N/A</v>
      </c>
      <c r="AL888" t="e">
        <f>VLOOKUP($Z888,'oddspedia-matches'!$A:$AD,AL$2,0)</f>
        <v>#N/A</v>
      </c>
      <c r="AM888" t="e">
        <f>VLOOKUP($Z888,'oddspedia-matches'!$A:$AD,AM$2,0)</f>
        <v>#N/A</v>
      </c>
      <c r="AN888" t="e">
        <f>VLOOKUP($Z888,'oddspedia-matches'!$A:$AD,AN$2,0)</f>
        <v>#N/A</v>
      </c>
      <c r="AO888" t="e">
        <f>VLOOKUP($Z888,'oddspedia-matches'!$A:$AD,AO$2,0)</f>
        <v>#N/A</v>
      </c>
      <c r="AP888" t="e">
        <f>VLOOKUP($Z888,'oddspedia-matches'!$A:$AD,AP$2,0)</f>
        <v>#N/A</v>
      </c>
      <c r="AQ888" t="e">
        <f>VLOOKUP($Z888,'oddspedia-matches'!$A:$AD,AQ$2,0)</f>
        <v>#N/A</v>
      </c>
    </row>
    <row r="889" spans="2:43" x14ac:dyDescent="0.25">
      <c r="B889" t="s">
        <v>536</v>
      </c>
      <c r="C889" t="s">
        <v>5147</v>
      </c>
      <c r="D889" s="25">
        <v>6.25E-2</v>
      </c>
      <c r="E889" t="s">
        <v>5148</v>
      </c>
      <c r="F889" t="s">
        <v>5149</v>
      </c>
      <c r="H889">
        <v>29.9</v>
      </c>
      <c r="I889">
        <v>25.5</v>
      </c>
      <c r="J889">
        <v>44.7</v>
      </c>
      <c r="K889">
        <v>55.3</v>
      </c>
      <c r="L889">
        <v>70.099999999999994</v>
      </c>
      <c r="M889">
        <v>74.5</v>
      </c>
      <c r="N889">
        <v>30.8</v>
      </c>
      <c r="O889">
        <v>37.1</v>
      </c>
      <c r="P889">
        <v>32.200000000000003</v>
      </c>
      <c r="Q889">
        <v>79.900000000000006</v>
      </c>
      <c r="R889">
        <v>90.7</v>
      </c>
      <c r="S889">
        <v>74.400000000000006</v>
      </c>
      <c r="T889">
        <v>25.6</v>
      </c>
      <c r="U889">
        <v>30.8</v>
      </c>
      <c r="V889">
        <v>74</v>
      </c>
      <c r="W889">
        <v>26</v>
      </c>
      <c r="X889" t="e">
        <f>VLOOKUP(E889,'Transform table'!A:B,2,0)</f>
        <v>#N/A</v>
      </c>
      <c r="Y889" t="e">
        <f>VLOOKUP(F889,'Transform table'!A:B,2,0)</f>
        <v>#N/A</v>
      </c>
      <c r="Z889" t="e">
        <f t="shared" si="14"/>
        <v>#N/A</v>
      </c>
      <c r="AA889" t="e">
        <f>VLOOKUP($Z889,'oddspedia-matches'!$A:$AD,AA$2,0)</f>
        <v>#N/A</v>
      </c>
      <c r="AB889" t="e">
        <f>VLOOKUP($Z889,'oddspedia-matches'!$A:$AD,AB$2,0)</f>
        <v>#N/A</v>
      </c>
      <c r="AC889" t="e">
        <f>VLOOKUP($Z889,'oddspedia-matches'!$A:$AD,AC$2,0)</f>
        <v>#N/A</v>
      </c>
      <c r="AD889" t="e">
        <f>VLOOKUP($Z889,'oddspedia-matches'!$A:$AD,AD$2,0)</f>
        <v>#N/A</v>
      </c>
      <c r="AE889" t="e">
        <f>VLOOKUP($Z889,'oddspedia-matches'!$A:$AD,AE$2,0)</f>
        <v>#N/A</v>
      </c>
      <c r="AF889" t="e">
        <f>VLOOKUP($Z889,'oddspedia-matches'!$A:$AD,AF$2,0)</f>
        <v>#N/A</v>
      </c>
      <c r="AG889" t="e">
        <f>VLOOKUP($Z889,'oddspedia-matches'!$A:$AD,AG$2,0)</f>
        <v>#N/A</v>
      </c>
      <c r="AH889" t="e">
        <f>VLOOKUP($Z889,'oddspedia-matches'!$A:$AD,AH$2,0)</f>
        <v>#N/A</v>
      </c>
      <c r="AI889" t="e">
        <f>VLOOKUP($Z889,'oddspedia-matches'!$A:$AD,AI$2,0)</f>
        <v>#N/A</v>
      </c>
      <c r="AJ889" t="e">
        <f>VLOOKUP($Z889,'oddspedia-matches'!$A:$AD,AJ$2,0)</f>
        <v>#N/A</v>
      </c>
      <c r="AK889" t="e">
        <f>VLOOKUP($Z889,'oddspedia-matches'!$A:$AD,AK$2,0)</f>
        <v>#N/A</v>
      </c>
      <c r="AL889" t="e">
        <f>VLOOKUP($Z889,'oddspedia-matches'!$A:$AD,AL$2,0)</f>
        <v>#N/A</v>
      </c>
      <c r="AM889" t="e">
        <f>VLOOKUP($Z889,'oddspedia-matches'!$A:$AD,AM$2,0)</f>
        <v>#N/A</v>
      </c>
      <c r="AN889" t="e">
        <f>VLOOKUP($Z889,'oddspedia-matches'!$A:$AD,AN$2,0)</f>
        <v>#N/A</v>
      </c>
      <c r="AO889" t="e">
        <f>VLOOKUP($Z889,'oddspedia-matches'!$A:$AD,AO$2,0)</f>
        <v>#N/A</v>
      </c>
      <c r="AP889" t="e">
        <f>VLOOKUP($Z889,'oddspedia-matches'!$A:$AD,AP$2,0)</f>
        <v>#N/A</v>
      </c>
      <c r="AQ889" t="e">
        <f>VLOOKUP($Z889,'oddspedia-matches'!$A:$AD,AQ$2,0)</f>
        <v>#N/A</v>
      </c>
    </row>
    <row r="890" spans="2:43" x14ac:dyDescent="0.25">
      <c r="B890" t="s">
        <v>536</v>
      </c>
      <c r="C890" t="s">
        <v>5147</v>
      </c>
      <c r="D890" s="25">
        <v>6.25E-2</v>
      </c>
      <c r="E890" t="s">
        <v>5150</v>
      </c>
      <c r="F890" t="s">
        <v>5151</v>
      </c>
      <c r="H890">
        <v>34.6</v>
      </c>
      <c r="I890">
        <v>25.5</v>
      </c>
      <c r="J890">
        <v>39.9</v>
      </c>
      <c r="K890">
        <v>60.1</v>
      </c>
      <c r="L890">
        <v>65.400000000000006</v>
      </c>
      <c r="M890">
        <v>74.5</v>
      </c>
      <c r="N890">
        <v>29.2</v>
      </c>
      <c r="O890">
        <v>35.6</v>
      </c>
      <c r="P890">
        <v>35.1</v>
      </c>
      <c r="Q890">
        <v>82.1</v>
      </c>
      <c r="R890">
        <v>92.2</v>
      </c>
      <c r="S890">
        <v>77.599999999999994</v>
      </c>
      <c r="T890">
        <v>22.4</v>
      </c>
      <c r="U890">
        <v>27.2</v>
      </c>
      <c r="V890">
        <v>77</v>
      </c>
      <c r="W890">
        <v>23</v>
      </c>
      <c r="X890" t="e">
        <f>VLOOKUP(E890,'Transform table'!A:B,2,0)</f>
        <v>#N/A</v>
      </c>
      <c r="Y890" t="e">
        <f>VLOOKUP(F890,'Transform table'!A:B,2,0)</f>
        <v>#N/A</v>
      </c>
      <c r="Z890" t="e">
        <f t="shared" si="14"/>
        <v>#N/A</v>
      </c>
      <c r="AA890" t="e">
        <f>VLOOKUP($Z890,'oddspedia-matches'!$A:$AD,AA$2,0)</f>
        <v>#N/A</v>
      </c>
      <c r="AB890" t="e">
        <f>VLOOKUP($Z890,'oddspedia-matches'!$A:$AD,AB$2,0)</f>
        <v>#N/A</v>
      </c>
      <c r="AC890" t="e">
        <f>VLOOKUP($Z890,'oddspedia-matches'!$A:$AD,AC$2,0)</f>
        <v>#N/A</v>
      </c>
      <c r="AD890" t="e">
        <f>VLOOKUP($Z890,'oddspedia-matches'!$A:$AD,AD$2,0)</f>
        <v>#N/A</v>
      </c>
      <c r="AE890" t="e">
        <f>VLOOKUP($Z890,'oddspedia-matches'!$A:$AD,AE$2,0)</f>
        <v>#N/A</v>
      </c>
      <c r="AF890" t="e">
        <f>VLOOKUP($Z890,'oddspedia-matches'!$A:$AD,AF$2,0)</f>
        <v>#N/A</v>
      </c>
      <c r="AG890" t="e">
        <f>VLOOKUP($Z890,'oddspedia-matches'!$A:$AD,AG$2,0)</f>
        <v>#N/A</v>
      </c>
      <c r="AH890" t="e">
        <f>VLOOKUP($Z890,'oddspedia-matches'!$A:$AD,AH$2,0)</f>
        <v>#N/A</v>
      </c>
      <c r="AI890" t="e">
        <f>VLOOKUP($Z890,'oddspedia-matches'!$A:$AD,AI$2,0)</f>
        <v>#N/A</v>
      </c>
      <c r="AJ890" t="e">
        <f>VLOOKUP($Z890,'oddspedia-matches'!$A:$AD,AJ$2,0)</f>
        <v>#N/A</v>
      </c>
      <c r="AK890" t="e">
        <f>VLOOKUP($Z890,'oddspedia-matches'!$A:$AD,AK$2,0)</f>
        <v>#N/A</v>
      </c>
      <c r="AL890" t="e">
        <f>VLOOKUP($Z890,'oddspedia-matches'!$A:$AD,AL$2,0)</f>
        <v>#N/A</v>
      </c>
      <c r="AM890" t="e">
        <f>VLOOKUP($Z890,'oddspedia-matches'!$A:$AD,AM$2,0)</f>
        <v>#N/A</v>
      </c>
      <c r="AN890" t="e">
        <f>VLOOKUP($Z890,'oddspedia-matches'!$A:$AD,AN$2,0)</f>
        <v>#N/A</v>
      </c>
      <c r="AO890" t="e">
        <f>VLOOKUP($Z890,'oddspedia-matches'!$A:$AD,AO$2,0)</f>
        <v>#N/A</v>
      </c>
      <c r="AP890" t="e">
        <f>VLOOKUP($Z890,'oddspedia-matches'!$A:$AD,AP$2,0)</f>
        <v>#N/A</v>
      </c>
      <c r="AQ890" t="e">
        <f>VLOOKUP($Z890,'oddspedia-matches'!$A:$AD,AQ$2,0)</f>
        <v>#N/A</v>
      </c>
    </row>
    <row r="891" spans="2:43" x14ac:dyDescent="0.25">
      <c r="B891" t="s">
        <v>464</v>
      </c>
      <c r="C891" t="s">
        <v>5147</v>
      </c>
      <c r="D891" s="25">
        <v>6.25E-2</v>
      </c>
      <c r="E891" t="s">
        <v>5152</v>
      </c>
      <c r="F891" t="s">
        <v>5153</v>
      </c>
      <c r="H891">
        <v>67.7</v>
      </c>
      <c r="I891">
        <v>22.8</v>
      </c>
      <c r="J891">
        <v>9.5</v>
      </c>
      <c r="K891">
        <v>90.5</v>
      </c>
      <c r="L891">
        <v>32.299999999999997</v>
      </c>
      <c r="M891">
        <v>77.2</v>
      </c>
      <c r="N891">
        <v>57.2</v>
      </c>
      <c r="O891">
        <v>29.6</v>
      </c>
      <c r="P891">
        <v>13.2</v>
      </c>
      <c r="Q891">
        <v>84.3</v>
      </c>
      <c r="R891">
        <v>92.1</v>
      </c>
      <c r="S891">
        <v>77.8</v>
      </c>
      <c r="T891">
        <v>22.2</v>
      </c>
      <c r="U891">
        <v>30.4</v>
      </c>
      <c r="V891">
        <v>65.7</v>
      </c>
      <c r="W891">
        <v>34.299999999999997</v>
      </c>
      <c r="X891" t="e">
        <f>VLOOKUP(E891,'Transform table'!A:B,2,0)</f>
        <v>#N/A</v>
      </c>
      <c r="Y891" t="e">
        <f>VLOOKUP(F891,'Transform table'!A:B,2,0)</f>
        <v>#N/A</v>
      </c>
      <c r="Z891" t="e">
        <f t="shared" si="14"/>
        <v>#N/A</v>
      </c>
      <c r="AA891" t="e">
        <f>VLOOKUP($Z891,'oddspedia-matches'!$A:$AD,AA$2,0)</f>
        <v>#N/A</v>
      </c>
      <c r="AB891" t="e">
        <f>VLOOKUP($Z891,'oddspedia-matches'!$A:$AD,AB$2,0)</f>
        <v>#N/A</v>
      </c>
      <c r="AC891" t="e">
        <f>VLOOKUP($Z891,'oddspedia-matches'!$A:$AD,AC$2,0)</f>
        <v>#N/A</v>
      </c>
      <c r="AD891" t="e">
        <f>VLOOKUP($Z891,'oddspedia-matches'!$A:$AD,AD$2,0)</f>
        <v>#N/A</v>
      </c>
      <c r="AE891" t="e">
        <f>VLOOKUP($Z891,'oddspedia-matches'!$A:$AD,AE$2,0)</f>
        <v>#N/A</v>
      </c>
      <c r="AF891" t="e">
        <f>VLOOKUP($Z891,'oddspedia-matches'!$A:$AD,AF$2,0)</f>
        <v>#N/A</v>
      </c>
      <c r="AG891" t="e">
        <f>VLOOKUP($Z891,'oddspedia-matches'!$A:$AD,AG$2,0)</f>
        <v>#N/A</v>
      </c>
      <c r="AH891" t="e">
        <f>VLOOKUP($Z891,'oddspedia-matches'!$A:$AD,AH$2,0)</f>
        <v>#N/A</v>
      </c>
      <c r="AI891" t="e">
        <f>VLOOKUP($Z891,'oddspedia-matches'!$A:$AD,AI$2,0)</f>
        <v>#N/A</v>
      </c>
      <c r="AJ891" t="e">
        <f>VLOOKUP($Z891,'oddspedia-matches'!$A:$AD,AJ$2,0)</f>
        <v>#N/A</v>
      </c>
      <c r="AK891" t="e">
        <f>VLOOKUP($Z891,'oddspedia-matches'!$A:$AD,AK$2,0)</f>
        <v>#N/A</v>
      </c>
      <c r="AL891" t="e">
        <f>VLOOKUP($Z891,'oddspedia-matches'!$A:$AD,AL$2,0)</f>
        <v>#N/A</v>
      </c>
      <c r="AM891" t="e">
        <f>VLOOKUP($Z891,'oddspedia-matches'!$A:$AD,AM$2,0)</f>
        <v>#N/A</v>
      </c>
      <c r="AN891" t="e">
        <f>VLOOKUP($Z891,'oddspedia-matches'!$A:$AD,AN$2,0)</f>
        <v>#N/A</v>
      </c>
      <c r="AO891" t="e">
        <f>VLOOKUP($Z891,'oddspedia-matches'!$A:$AD,AO$2,0)</f>
        <v>#N/A</v>
      </c>
      <c r="AP891" t="e">
        <f>VLOOKUP($Z891,'oddspedia-matches'!$A:$AD,AP$2,0)</f>
        <v>#N/A</v>
      </c>
      <c r="AQ891" t="e">
        <f>VLOOKUP($Z891,'oddspedia-matches'!$A:$AD,AQ$2,0)</f>
        <v>#N/A</v>
      </c>
    </row>
    <row r="892" spans="2:43" x14ac:dyDescent="0.25">
      <c r="B892" t="s">
        <v>445</v>
      </c>
      <c r="C892" t="s">
        <v>5147</v>
      </c>
      <c r="D892" s="25">
        <v>8.3333333333333329E-2</v>
      </c>
      <c r="E892" t="s">
        <v>215</v>
      </c>
      <c r="F892" t="s">
        <v>214</v>
      </c>
      <c r="H892">
        <v>58.9</v>
      </c>
      <c r="I892">
        <v>24.1</v>
      </c>
      <c r="J892">
        <v>17</v>
      </c>
      <c r="K892">
        <v>83</v>
      </c>
      <c r="L892">
        <v>41.1</v>
      </c>
      <c r="M892">
        <v>75.900000000000006</v>
      </c>
      <c r="N892">
        <v>54.1</v>
      </c>
      <c r="O892">
        <v>31.4</v>
      </c>
      <c r="P892">
        <v>14.6</v>
      </c>
      <c r="Q892">
        <v>82.8</v>
      </c>
      <c r="R892">
        <v>92.8</v>
      </c>
      <c r="S892">
        <v>79.099999999999994</v>
      </c>
      <c r="T892">
        <v>20.9</v>
      </c>
      <c r="U892">
        <v>27</v>
      </c>
      <c r="V892">
        <v>73.400000000000006</v>
      </c>
      <c r="W892">
        <v>26.6</v>
      </c>
      <c r="X892" t="e">
        <f>VLOOKUP(E892,'Transform table'!A:B,2,0)</f>
        <v>#N/A</v>
      </c>
      <c r="Y892" t="str">
        <f>VLOOKUP(F892,'Transform table'!A:B,2,0)</f>
        <v>Gungahlin Juventus</v>
      </c>
      <c r="Z892" t="e">
        <f t="shared" si="14"/>
        <v>#N/A</v>
      </c>
      <c r="AA892" t="e">
        <f>VLOOKUP($Z892,'oddspedia-matches'!$A:$AD,AA$2,0)</f>
        <v>#N/A</v>
      </c>
      <c r="AB892" t="e">
        <f>VLOOKUP($Z892,'oddspedia-matches'!$A:$AD,AB$2,0)</f>
        <v>#N/A</v>
      </c>
      <c r="AC892" t="e">
        <f>VLOOKUP($Z892,'oddspedia-matches'!$A:$AD,AC$2,0)</f>
        <v>#N/A</v>
      </c>
      <c r="AD892" t="e">
        <f>VLOOKUP($Z892,'oddspedia-matches'!$A:$AD,AD$2,0)</f>
        <v>#N/A</v>
      </c>
      <c r="AE892" t="e">
        <f>VLOOKUP($Z892,'oddspedia-matches'!$A:$AD,AE$2,0)</f>
        <v>#N/A</v>
      </c>
      <c r="AF892" t="e">
        <f>VLOOKUP($Z892,'oddspedia-matches'!$A:$AD,AF$2,0)</f>
        <v>#N/A</v>
      </c>
      <c r="AG892" t="e">
        <f>VLOOKUP($Z892,'oddspedia-matches'!$A:$AD,AG$2,0)</f>
        <v>#N/A</v>
      </c>
      <c r="AH892" t="e">
        <f>VLOOKUP($Z892,'oddspedia-matches'!$A:$AD,AH$2,0)</f>
        <v>#N/A</v>
      </c>
      <c r="AI892" t="e">
        <f>VLOOKUP($Z892,'oddspedia-matches'!$A:$AD,AI$2,0)</f>
        <v>#N/A</v>
      </c>
      <c r="AJ892" t="e">
        <f>VLOOKUP($Z892,'oddspedia-matches'!$A:$AD,AJ$2,0)</f>
        <v>#N/A</v>
      </c>
      <c r="AK892" t="e">
        <f>VLOOKUP($Z892,'oddspedia-matches'!$A:$AD,AK$2,0)</f>
        <v>#N/A</v>
      </c>
      <c r="AL892" t="e">
        <f>VLOOKUP($Z892,'oddspedia-matches'!$A:$AD,AL$2,0)</f>
        <v>#N/A</v>
      </c>
      <c r="AM892" t="e">
        <f>VLOOKUP($Z892,'oddspedia-matches'!$A:$AD,AM$2,0)</f>
        <v>#N/A</v>
      </c>
      <c r="AN892" t="e">
        <f>VLOOKUP($Z892,'oddspedia-matches'!$A:$AD,AN$2,0)</f>
        <v>#N/A</v>
      </c>
      <c r="AO892" t="e">
        <f>VLOOKUP($Z892,'oddspedia-matches'!$A:$AD,AO$2,0)</f>
        <v>#N/A</v>
      </c>
      <c r="AP892" t="e">
        <f>VLOOKUP($Z892,'oddspedia-matches'!$A:$AD,AP$2,0)</f>
        <v>#N/A</v>
      </c>
      <c r="AQ892" t="e">
        <f>VLOOKUP($Z892,'oddspedia-matches'!$A:$AD,AQ$2,0)</f>
        <v>#N/A</v>
      </c>
    </row>
    <row r="893" spans="2:43" x14ac:dyDescent="0.25">
      <c r="B893" t="s">
        <v>471</v>
      </c>
      <c r="C893" t="s">
        <v>5147</v>
      </c>
      <c r="D893" s="25">
        <v>8.3333333333333329E-2</v>
      </c>
      <c r="E893" t="s">
        <v>938</v>
      </c>
      <c r="F893" t="s">
        <v>540</v>
      </c>
      <c r="H893">
        <v>43.8</v>
      </c>
      <c r="I893">
        <v>27.5</v>
      </c>
      <c r="J893">
        <v>28.7</v>
      </c>
      <c r="K893">
        <v>71.3</v>
      </c>
      <c r="L893">
        <v>56.2</v>
      </c>
      <c r="M893">
        <v>72.5</v>
      </c>
      <c r="N893">
        <v>44</v>
      </c>
      <c r="O893">
        <v>37.4</v>
      </c>
      <c r="P893">
        <v>18.600000000000001</v>
      </c>
      <c r="Q893">
        <v>76.599999999999994</v>
      </c>
      <c r="R893">
        <v>78.8</v>
      </c>
      <c r="S893">
        <v>54.1</v>
      </c>
      <c r="T893">
        <v>45.9</v>
      </c>
      <c r="U893">
        <v>51.8</v>
      </c>
      <c r="V893">
        <v>58.2</v>
      </c>
      <c r="W893">
        <v>41.8</v>
      </c>
      <c r="X893" t="str">
        <f>VLOOKUP(E893,'Transform table'!A:B,2,0)</f>
        <v>Blacktown City</v>
      </c>
      <c r="Y893" t="str">
        <f>VLOOKUP(F893,'Transform table'!A:B,2,0)</f>
        <v>Sydney U21</v>
      </c>
      <c r="Z893" t="str">
        <f t="shared" si="14"/>
        <v>02/08/2026Blacktown CitySydney U21</v>
      </c>
      <c r="AA893" t="e">
        <f>VLOOKUP($Z893,'oddspedia-matches'!$A:$AD,AA$2,0)</f>
        <v>#N/A</v>
      </c>
      <c r="AB893" t="e">
        <f>VLOOKUP($Z893,'oddspedia-matches'!$A:$AD,AB$2,0)</f>
        <v>#N/A</v>
      </c>
      <c r="AC893" t="e">
        <f>VLOOKUP($Z893,'oddspedia-matches'!$A:$AD,AC$2,0)</f>
        <v>#N/A</v>
      </c>
      <c r="AD893" t="e">
        <f>VLOOKUP($Z893,'oddspedia-matches'!$A:$AD,AD$2,0)</f>
        <v>#N/A</v>
      </c>
      <c r="AE893" t="e">
        <f>VLOOKUP($Z893,'oddspedia-matches'!$A:$AD,AE$2,0)</f>
        <v>#N/A</v>
      </c>
      <c r="AF893" t="e">
        <f>VLOOKUP($Z893,'oddspedia-matches'!$A:$AD,AF$2,0)</f>
        <v>#N/A</v>
      </c>
      <c r="AG893" t="e">
        <f>VLOOKUP($Z893,'oddspedia-matches'!$A:$AD,AG$2,0)</f>
        <v>#N/A</v>
      </c>
      <c r="AH893" t="e">
        <f>VLOOKUP($Z893,'oddspedia-matches'!$A:$AD,AH$2,0)</f>
        <v>#N/A</v>
      </c>
      <c r="AI893" t="e">
        <f>VLOOKUP($Z893,'oddspedia-matches'!$A:$AD,AI$2,0)</f>
        <v>#N/A</v>
      </c>
      <c r="AJ893" t="e">
        <f>VLOOKUP($Z893,'oddspedia-matches'!$A:$AD,AJ$2,0)</f>
        <v>#N/A</v>
      </c>
      <c r="AK893" t="e">
        <f>VLOOKUP($Z893,'oddspedia-matches'!$A:$AD,AK$2,0)</f>
        <v>#N/A</v>
      </c>
      <c r="AL893" t="e">
        <f>VLOOKUP($Z893,'oddspedia-matches'!$A:$AD,AL$2,0)</f>
        <v>#N/A</v>
      </c>
      <c r="AM893" t="e">
        <f>VLOOKUP($Z893,'oddspedia-matches'!$A:$AD,AM$2,0)</f>
        <v>#N/A</v>
      </c>
      <c r="AN893" t="e">
        <f>VLOOKUP($Z893,'oddspedia-matches'!$A:$AD,AN$2,0)</f>
        <v>#N/A</v>
      </c>
      <c r="AO893" t="e">
        <f>VLOOKUP($Z893,'oddspedia-matches'!$A:$AD,AO$2,0)</f>
        <v>#N/A</v>
      </c>
      <c r="AP893" t="e">
        <f>VLOOKUP($Z893,'oddspedia-matches'!$A:$AD,AP$2,0)</f>
        <v>#N/A</v>
      </c>
      <c r="AQ893" t="e">
        <f>VLOOKUP($Z893,'oddspedia-matches'!$A:$AD,AQ$2,0)</f>
        <v>#N/A</v>
      </c>
    </row>
    <row r="894" spans="2:43" x14ac:dyDescent="0.25">
      <c r="B894" t="s">
        <v>471</v>
      </c>
      <c r="C894" t="s">
        <v>5147</v>
      </c>
      <c r="D894" s="25">
        <v>8.3333333333333329E-2</v>
      </c>
      <c r="E894" t="s">
        <v>518</v>
      </c>
      <c r="F894" t="s">
        <v>541</v>
      </c>
      <c r="H894">
        <v>64.5</v>
      </c>
      <c r="I894">
        <v>23.6</v>
      </c>
      <c r="J894">
        <v>11.9</v>
      </c>
      <c r="K894">
        <v>88.1</v>
      </c>
      <c r="L894">
        <v>35.5</v>
      </c>
      <c r="M894">
        <v>76.400000000000006</v>
      </c>
      <c r="N894">
        <v>44.7</v>
      </c>
      <c r="O894">
        <v>43.4</v>
      </c>
      <c r="P894">
        <v>11.9</v>
      </c>
      <c r="Q894">
        <v>65.400000000000006</v>
      </c>
      <c r="R894">
        <v>73.8</v>
      </c>
      <c r="S894">
        <v>47.6</v>
      </c>
      <c r="T894">
        <v>52.4</v>
      </c>
      <c r="U894">
        <v>61.6</v>
      </c>
      <c r="V894">
        <v>43.2</v>
      </c>
      <c r="W894">
        <v>56.8</v>
      </c>
      <c r="X894" t="str">
        <f>VLOOKUP(E894,'Transform table'!A:B,2,0)</f>
        <v>Marconi Stallions</v>
      </c>
      <c r="Y894" t="str">
        <f>VLOOKUP(F894,'Transform table'!A:B,2,0)</f>
        <v>St George City</v>
      </c>
      <c r="Z894" t="str">
        <f t="shared" si="14"/>
        <v>02/08/2026Marconi StallionsSt George City</v>
      </c>
      <c r="AA894" t="e">
        <f>VLOOKUP($Z894,'oddspedia-matches'!$A:$AD,AA$2,0)</f>
        <v>#N/A</v>
      </c>
      <c r="AB894" t="e">
        <f>VLOOKUP($Z894,'oddspedia-matches'!$A:$AD,AB$2,0)</f>
        <v>#N/A</v>
      </c>
      <c r="AC894" t="e">
        <f>VLOOKUP($Z894,'oddspedia-matches'!$A:$AD,AC$2,0)</f>
        <v>#N/A</v>
      </c>
      <c r="AD894" t="e">
        <f>VLOOKUP($Z894,'oddspedia-matches'!$A:$AD,AD$2,0)</f>
        <v>#N/A</v>
      </c>
      <c r="AE894" t="e">
        <f>VLOOKUP($Z894,'oddspedia-matches'!$A:$AD,AE$2,0)</f>
        <v>#N/A</v>
      </c>
      <c r="AF894" t="e">
        <f>VLOOKUP($Z894,'oddspedia-matches'!$A:$AD,AF$2,0)</f>
        <v>#N/A</v>
      </c>
      <c r="AG894" t="e">
        <f>VLOOKUP($Z894,'oddspedia-matches'!$A:$AD,AG$2,0)</f>
        <v>#N/A</v>
      </c>
      <c r="AH894" t="e">
        <f>VLOOKUP($Z894,'oddspedia-matches'!$A:$AD,AH$2,0)</f>
        <v>#N/A</v>
      </c>
      <c r="AI894" t="e">
        <f>VLOOKUP($Z894,'oddspedia-matches'!$A:$AD,AI$2,0)</f>
        <v>#N/A</v>
      </c>
      <c r="AJ894" t="e">
        <f>VLOOKUP($Z894,'oddspedia-matches'!$A:$AD,AJ$2,0)</f>
        <v>#N/A</v>
      </c>
      <c r="AK894" t="e">
        <f>VLOOKUP($Z894,'oddspedia-matches'!$A:$AD,AK$2,0)</f>
        <v>#N/A</v>
      </c>
      <c r="AL894" t="e">
        <f>VLOOKUP($Z894,'oddspedia-matches'!$A:$AD,AL$2,0)</f>
        <v>#N/A</v>
      </c>
      <c r="AM894" t="e">
        <f>VLOOKUP($Z894,'oddspedia-matches'!$A:$AD,AM$2,0)</f>
        <v>#N/A</v>
      </c>
      <c r="AN894" t="e">
        <f>VLOOKUP($Z894,'oddspedia-matches'!$A:$AD,AN$2,0)</f>
        <v>#N/A</v>
      </c>
      <c r="AO894" t="e">
        <f>VLOOKUP($Z894,'oddspedia-matches'!$A:$AD,AO$2,0)</f>
        <v>#N/A</v>
      </c>
      <c r="AP894" t="e">
        <f>VLOOKUP($Z894,'oddspedia-matches'!$A:$AD,AP$2,0)</f>
        <v>#N/A</v>
      </c>
      <c r="AQ894" t="e">
        <f>VLOOKUP($Z894,'oddspedia-matches'!$A:$AD,AQ$2,0)</f>
        <v>#N/A</v>
      </c>
    </row>
    <row r="895" spans="2:43" x14ac:dyDescent="0.25">
      <c r="B895" t="s">
        <v>471</v>
      </c>
      <c r="C895" t="s">
        <v>5147</v>
      </c>
      <c r="D895" s="25">
        <v>8.3333333333333329E-2</v>
      </c>
      <c r="E895" t="s">
        <v>935</v>
      </c>
      <c r="F895" t="s">
        <v>123</v>
      </c>
      <c r="H895">
        <v>49.1</v>
      </c>
      <c r="I895">
        <v>27.1</v>
      </c>
      <c r="J895">
        <v>23.8</v>
      </c>
      <c r="K895">
        <v>76.2</v>
      </c>
      <c r="L895">
        <v>50.9</v>
      </c>
      <c r="M895">
        <v>72.900000000000006</v>
      </c>
      <c r="N895">
        <v>41.7</v>
      </c>
      <c r="O895">
        <v>43</v>
      </c>
      <c r="P895">
        <v>15.4</v>
      </c>
      <c r="Q895">
        <v>67.599999999999994</v>
      </c>
      <c r="R895">
        <v>76.900000000000006</v>
      </c>
      <c r="S895">
        <v>51.4</v>
      </c>
      <c r="T895">
        <v>48.6</v>
      </c>
      <c r="U895">
        <v>54.9</v>
      </c>
      <c r="V895">
        <v>54.7</v>
      </c>
      <c r="W895">
        <v>45.3</v>
      </c>
      <c r="X895" t="str">
        <f>VLOOKUP(E895,'Transform table'!A:B,2,0)</f>
        <v>Rockdale City Suns</v>
      </c>
      <c r="Y895" t="str">
        <f>VLOOKUP(F895,'Transform table'!A:B,2,0)</f>
        <v>Manly United</v>
      </c>
      <c r="Z895" t="str">
        <f t="shared" si="14"/>
        <v>02/08/2026Rockdale City SunsManly United</v>
      </c>
      <c r="AA895" t="e">
        <f>VLOOKUP($Z895,'oddspedia-matches'!$A:$AD,AA$2,0)</f>
        <v>#N/A</v>
      </c>
      <c r="AB895" t="e">
        <f>VLOOKUP($Z895,'oddspedia-matches'!$A:$AD,AB$2,0)</f>
        <v>#N/A</v>
      </c>
      <c r="AC895" t="e">
        <f>VLOOKUP($Z895,'oddspedia-matches'!$A:$AD,AC$2,0)</f>
        <v>#N/A</v>
      </c>
      <c r="AD895" t="e">
        <f>VLOOKUP($Z895,'oddspedia-matches'!$A:$AD,AD$2,0)</f>
        <v>#N/A</v>
      </c>
      <c r="AE895" t="e">
        <f>VLOOKUP($Z895,'oddspedia-matches'!$A:$AD,AE$2,0)</f>
        <v>#N/A</v>
      </c>
      <c r="AF895" t="e">
        <f>VLOOKUP($Z895,'oddspedia-matches'!$A:$AD,AF$2,0)</f>
        <v>#N/A</v>
      </c>
      <c r="AG895" t="e">
        <f>VLOOKUP($Z895,'oddspedia-matches'!$A:$AD,AG$2,0)</f>
        <v>#N/A</v>
      </c>
      <c r="AH895" t="e">
        <f>VLOOKUP($Z895,'oddspedia-matches'!$A:$AD,AH$2,0)</f>
        <v>#N/A</v>
      </c>
      <c r="AI895" t="e">
        <f>VLOOKUP($Z895,'oddspedia-matches'!$A:$AD,AI$2,0)</f>
        <v>#N/A</v>
      </c>
      <c r="AJ895" t="e">
        <f>VLOOKUP($Z895,'oddspedia-matches'!$A:$AD,AJ$2,0)</f>
        <v>#N/A</v>
      </c>
      <c r="AK895" t="e">
        <f>VLOOKUP($Z895,'oddspedia-matches'!$A:$AD,AK$2,0)</f>
        <v>#N/A</v>
      </c>
      <c r="AL895" t="e">
        <f>VLOOKUP($Z895,'oddspedia-matches'!$A:$AD,AL$2,0)</f>
        <v>#N/A</v>
      </c>
      <c r="AM895" t="e">
        <f>VLOOKUP($Z895,'oddspedia-matches'!$A:$AD,AM$2,0)</f>
        <v>#N/A</v>
      </c>
      <c r="AN895" t="e">
        <f>VLOOKUP($Z895,'oddspedia-matches'!$A:$AD,AN$2,0)</f>
        <v>#N/A</v>
      </c>
      <c r="AO895" t="e">
        <f>VLOOKUP($Z895,'oddspedia-matches'!$A:$AD,AO$2,0)</f>
        <v>#N/A</v>
      </c>
      <c r="AP895" t="e">
        <f>VLOOKUP($Z895,'oddspedia-matches'!$A:$AD,AP$2,0)</f>
        <v>#N/A</v>
      </c>
      <c r="AQ895" t="e">
        <f>VLOOKUP($Z895,'oddspedia-matches'!$A:$AD,AQ$2,0)</f>
        <v>#N/A</v>
      </c>
    </row>
    <row r="896" spans="2:43" x14ac:dyDescent="0.25">
      <c r="B896" t="s">
        <v>472</v>
      </c>
      <c r="C896" t="s">
        <v>5147</v>
      </c>
      <c r="D896" s="25">
        <v>0.10416666666666667</v>
      </c>
      <c r="E896" t="s">
        <v>132</v>
      </c>
      <c r="F896" t="s">
        <v>129</v>
      </c>
      <c r="H896">
        <v>50</v>
      </c>
      <c r="I896">
        <v>25.7</v>
      </c>
      <c r="J896">
        <v>24.4</v>
      </c>
      <c r="K896">
        <v>75.599999999999994</v>
      </c>
      <c r="L896">
        <v>50</v>
      </c>
      <c r="M896">
        <v>74.3</v>
      </c>
      <c r="N896">
        <v>35.700000000000003</v>
      </c>
      <c r="O896">
        <v>39.799999999999997</v>
      </c>
      <c r="P896">
        <v>24.5</v>
      </c>
      <c r="Q896">
        <v>75</v>
      </c>
      <c r="R896">
        <v>82.8</v>
      </c>
      <c r="S896">
        <v>60.2</v>
      </c>
      <c r="T896">
        <v>39.799999999999997</v>
      </c>
      <c r="U896">
        <v>46.1</v>
      </c>
      <c r="V896">
        <v>61.6</v>
      </c>
      <c r="W896">
        <v>38.4</v>
      </c>
      <c r="X896" t="str">
        <f>VLOOKUP(E896,'Transform table'!A:B,2,0)</f>
        <v>South Melbourne FC</v>
      </c>
      <c r="Y896" t="str">
        <f>VLOOKUP(F896,'Transform table'!A:B,2,0)</f>
        <v>St Albans Saints</v>
      </c>
      <c r="Z896" t="str">
        <f t="shared" si="14"/>
        <v>02/08/2026South Melbourne FCSt Albans Saints</v>
      </c>
      <c r="AA896" t="e">
        <f>VLOOKUP($Z896,'oddspedia-matches'!$A:$AD,AA$2,0)</f>
        <v>#N/A</v>
      </c>
      <c r="AB896" t="e">
        <f>VLOOKUP($Z896,'oddspedia-matches'!$A:$AD,AB$2,0)</f>
        <v>#N/A</v>
      </c>
      <c r="AC896" t="e">
        <f>VLOOKUP($Z896,'oddspedia-matches'!$A:$AD,AC$2,0)</f>
        <v>#N/A</v>
      </c>
      <c r="AD896" t="e">
        <f>VLOOKUP($Z896,'oddspedia-matches'!$A:$AD,AD$2,0)</f>
        <v>#N/A</v>
      </c>
      <c r="AE896" t="e">
        <f>VLOOKUP($Z896,'oddspedia-matches'!$A:$AD,AE$2,0)</f>
        <v>#N/A</v>
      </c>
      <c r="AF896" t="e">
        <f>VLOOKUP($Z896,'oddspedia-matches'!$A:$AD,AF$2,0)</f>
        <v>#N/A</v>
      </c>
      <c r="AG896" t="e">
        <f>VLOOKUP($Z896,'oddspedia-matches'!$A:$AD,AG$2,0)</f>
        <v>#N/A</v>
      </c>
      <c r="AH896" t="e">
        <f>VLOOKUP($Z896,'oddspedia-matches'!$A:$AD,AH$2,0)</f>
        <v>#N/A</v>
      </c>
      <c r="AI896" t="e">
        <f>VLOOKUP($Z896,'oddspedia-matches'!$A:$AD,AI$2,0)</f>
        <v>#N/A</v>
      </c>
      <c r="AJ896" t="e">
        <f>VLOOKUP($Z896,'oddspedia-matches'!$A:$AD,AJ$2,0)</f>
        <v>#N/A</v>
      </c>
      <c r="AK896" t="e">
        <f>VLOOKUP($Z896,'oddspedia-matches'!$A:$AD,AK$2,0)</f>
        <v>#N/A</v>
      </c>
      <c r="AL896" t="e">
        <f>VLOOKUP($Z896,'oddspedia-matches'!$A:$AD,AL$2,0)</f>
        <v>#N/A</v>
      </c>
      <c r="AM896" t="e">
        <f>VLOOKUP($Z896,'oddspedia-matches'!$A:$AD,AM$2,0)</f>
        <v>#N/A</v>
      </c>
      <c r="AN896" t="e">
        <f>VLOOKUP($Z896,'oddspedia-matches'!$A:$AD,AN$2,0)</f>
        <v>#N/A</v>
      </c>
      <c r="AO896" t="e">
        <f>VLOOKUP($Z896,'oddspedia-matches'!$A:$AD,AO$2,0)</f>
        <v>#N/A</v>
      </c>
      <c r="AP896" t="e">
        <f>VLOOKUP($Z896,'oddspedia-matches'!$A:$AD,AP$2,0)</f>
        <v>#N/A</v>
      </c>
      <c r="AQ896" t="e">
        <f>VLOOKUP($Z896,'oddspedia-matches'!$A:$AD,AQ$2,0)</f>
        <v>#N/A</v>
      </c>
    </row>
    <row r="897" spans="2:43" x14ac:dyDescent="0.25">
      <c r="B897" t="s">
        <v>546</v>
      </c>
      <c r="C897" t="s">
        <v>5147</v>
      </c>
      <c r="D897" s="25">
        <v>0.20833333333333334</v>
      </c>
      <c r="E897" t="s">
        <v>580</v>
      </c>
      <c r="F897" t="s">
        <v>568</v>
      </c>
      <c r="H897">
        <v>39.6</v>
      </c>
      <c r="I897">
        <v>31</v>
      </c>
      <c r="J897">
        <v>29.4</v>
      </c>
      <c r="K897">
        <v>70.599999999999994</v>
      </c>
      <c r="L897">
        <v>60.4</v>
      </c>
      <c r="M897">
        <v>69</v>
      </c>
      <c r="N897">
        <v>29.5</v>
      </c>
      <c r="O897">
        <v>50.4</v>
      </c>
      <c r="P897">
        <v>20.100000000000001</v>
      </c>
      <c r="Q897">
        <v>58.9</v>
      </c>
      <c r="R897">
        <v>67.8</v>
      </c>
      <c r="S897">
        <v>39.9</v>
      </c>
      <c r="T897">
        <v>60.1</v>
      </c>
      <c r="U897">
        <v>65.3</v>
      </c>
      <c r="V897">
        <v>47.3</v>
      </c>
      <c r="W897">
        <v>52.7</v>
      </c>
      <c r="X897" t="str">
        <f>VLOOKUP(E897,'Transform table'!A:B,2,0)</f>
        <v>Shanghai Segenda</v>
      </c>
      <c r="Y897" t="str">
        <f>VLOOKUP(F897,'Transform table'!A:B,2,0)</f>
        <v>Changchun Xidu</v>
      </c>
      <c r="Z897" t="str">
        <f t="shared" si="14"/>
        <v>02/08/2026Shanghai SegendaChangchun Xidu</v>
      </c>
      <c r="AA897" t="e">
        <f>VLOOKUP($Z897,'oddspedia-matches'!$A:$AD,AA$2,0)</f>
        <v>#N/A</v>
      </c>
      <c r="AB897" t="e">
        <f>VLOOKUP($Z897,'oddspedia-matches'!$A:$AD,AB$2,0)</f>
        <v>#N/A</v>
      </c>
      <c r="AC897" t="e">
        <f>VLOOKUP($Z897,'oddspedia-matches'!$A:$AD,AC$2,0)</f>
        <v>#N/A</v>
      </c>
      <c r="AD897" t="e">
        <f>VLOOKUP($Z897,'oddspedia-matches'!$A:$AD,AD$2,0)</f>
        <v>#N/A</v>
      </c>
      <c r="AE897" t="e">
        <f>VLOOKUP($Z897,'oddspedia-matches'!$A:$AD,AE$2,0)</f>
        <v>#N/A</v>
      </c>
      <c r="AF897" t="e">
        <f>VLOOKUP($Z897,'oddspedia-matches'!$A:$AD,AF$2,0)</f>
        <v>#N/A</v>
      </c>
      <c r="AG897" t="e">
        <f>VLOOKUP($Z897,'oddspedia-matches'!$A:$AD,AG$2,0)</f>
        <v>#N/A</v>
      </c>
      <c r="AH897" t="e">
        <f>VLOOKUP($Z897,'oddspedia-matches'!$A:$AD,AH$2,0)</f>
        <v>#N/A</v>
      </c>
      <c r="AI897" t="e">
        <f>VLOOKUP($Z897,'oddspedia-matches'!$A:$AD,AI$2,0)</f>
        <v>#N/A</v>
      </c>
      <c r="AJ897" t="e">
        <f>VLOOKUP($Z897,'oddspedia-matches'!$A:$AD,AJ$2,0)</f>
        <v>#N/A</v>
      </c>
      <c r="AK897" t="e">
        <f>VLOOKUP($Z897,'oddspedia-matches'!$A:$AD,AK$2,0)</f>
        <v>#N/A</v>
      </c>
      <c r="AL897" t="e">
        <f>VLOOKUP($Z897,'oddspedia-matches'!$A:$AD,AL$2,0)</f>
        <v>#N/A</v>
      </c>
      <c r="AM897" t="e">
        <f>VLOOKUP($Z897,'oddspedia-matches'!$A:$AD,AM$2,0)</f>
        <v>#N/A</v>
      </c>
      <c r="AN897" t="e">
        <f>VLOOKUP($Z897,'oddspedia-matches'!$A:$AD,AN$2,0)</f>
        <v>#N/A</v>
      </c>
      <c r="AO897" t="e">
        <f>VLOOKUP($Z897,'oddspedia-matches'!$A:$AD,AO$2,0)</f>
        <v>#N/A</v>
      </c>
      <c r="AP897" t="e">
        <f>VLOOKUP($Z897,'oddspedia-matches'!$A:$AD,AP$2,0)</f>
        <v>#N/A</v>
      </c>
      <c r="AQ897" t="e">
        <f>VLOOKUP($Z897,'oddspedia-matches'!$A:$AD,AQ$2,0)</f>
        <v>#N/A</v>
      </c>
    </row>
    <row r="898" spans="2:43" x14ac:dyDescent="0.25">
      <c r="B898" t="s">
        <v>543</v>
      </c>
      <c r="C898" t="s">
        <v>5147</v>
      </c>
      <c r="D898" s="25">
        <v>0.29166666666666669</v>
      </c>
      <c r="E898" t="s">
        <v>582</v>
      </c>
      <c r="F898" t="s">
        <v>544</v>
      </c>
      <c r="H898">
        <v>46.5</v>
      </c>
      <c r="I898">
        <v>26.6</v>
      </c>
      <c r="J898">
        <v>27</v>
      </c>
      <c r="K898">
        <v>73</v>
      </c>
      <c r="L898">
        <v>53.5</v>
      </c>
      <c r="M898">
        <v>73.400000000000006</v>
      </c>
      <c r="N898">
        <v>33.9</v>
      </c>
      <c r="O898">
        <v>45.4</v>
      </c>
      <c r="P898">
        <v>20.7</v>
      </c>
      <c r="Q898">
        <v>66</v>
      </c>
      <c r="R898">
        <v>81.099999999999994</v>
      </c>
      <c r="S898">
        <v>57.5</v>
      </c>
      <c r="T898">
        <v>42.5</v>
      </c>
      <c r="U898">
        <v>48.5</v>
      </c>
      <c r="V898">
        <v>60.3</v>
      </c>
      <c r="W898">
        <v>39.700000000000003</v>
      </c>
      <c r="X898" t="str">
        <f>VLOOKUP(E898,'Transform table'!A:B,2,0)</f>
        <v>Qingdao Kangtine</v>
      </c>
      <c r="Y898" t="str">
        <f>VLOOKUP(F898,'Transform table'!A:B,2,0)</f>
        <v>Qingdao Jonoon</v>
      </c>
      <c r="Z898" t="str">
        <f t="shared" si="14"/>
        <v>02/08/2026Qingdao KangtineQingdao Jonoon</v>
      </c>
      <c r="AA898" t="e">
        <f>VLOOKUP($Z898,'oddspedia-matches'!$A:$AD,AA$2,0)</f>
        <v>#N/A</v>
      </c>
      <c r="AB898" t="e">
        <f>VLOOKUP($Z898,'oddspedia-matches'!$A:$AD,AB$2,0)</f>
        <v>#N/A</v>
      </c>
      <c r="AC898" t="e">
        <f>VLOOKUP($Z898,'oddspedia-matches'!$A:$AD,AC$2,0)</f>
        <v>#N/A</v>
      </c>
      <c r="AD898" t="e">
        <f>VLOOKUP($Z898,'oddspedia-matches'!$A:$AD,AD$2,0)</f>
        <v>#N/A</v>
      </c>
      <c r="AE898" t="e">
        <f>VLOOKUP($Z898,'oddspedia-matches'!$A:$AD,AE$2,0)</f>
        <v>#N/A</v>
      </c>
      <c r="AF898" t="e">
        <f>VLOOKUP($Z898,'oddspedia-matches'!$A:$AD,AF$2,0)</f>
        <v>#N/A</v>
      </c>
      <c r="AG898" t="e">
        <f>VLOOKUP($Z898,'oddspedia-matches'!$A:$AD,AG$2,0)</f>
        <v>#N/A</v>
      </c>
      <c r="AH898" t="e">
        <f>VLOOKUP($Z898,'oddspedia-matches'!$A:$AD,AH$2,0)</f>
        <v>#N/A</v>
      </c>
      <c r="AI898" t="e">
        <f>VLOOKUP($Z898,'oddspedia-matches'!$A:$AD,AI$2,0)</f>
        <v>#N/A</v>
      </c>
      <c r="AJ898" t="e">
        <f>VLOOKUP($Z898,'oddspedia-matches'!$A:$AD,AJ$2,0)</f>
        <v>#N/A</v>
      </c>
      <c r="AK898" t="e">
        <f>VLOOKUP($Z898,'oddspedia-matches'!$A:$AD,AK$2,0)</f>
        <v>#N/A</v>
      </c>
      <c r="AL898" t="e">
        <f>VLOOKUP($Z898,'oddspedia-matches'!$A:$AD,AL$2,0)</f>
        <v>#N/A</v>
      </c>
      <c r="AM898" t="e">
        <f>VLOOKUP($Z898,'oddspedia-matches'!$A:$AD,AM$2,0)</f>
        <v>#N/A</v>
      </c>
      <c r="AN898" t="e">
        <f>VLOOKUP($Z898,'oddspedia-matches'!$A:$AD,AN$2,0)</f>
        <v>#N/A</v>
      </c>
      <c r="AO898" t="e">
        <f>VLOOKUP($Z898,'oddspedia-matches'!$A:$AD,AO$2,0)</f>
        <v>#N/A</v>
      </c>
      <c r="AP898" t="e">
        <f>VLOOKUP($Z898,'oddspedia-matches'!$A:$AD,AP$2,0)</f>
        <v>#N/A</v>
      </c>
      <c r="AQ898" t="e">
        <f>VLOOKUP($Z898,'oddspedia-matches'!$A:$AD,AQ$2,0)</f>
        <v>#N/A</v>
      </c>
    </row>
    <row r="899" spans="2:43" x14ac:dyDescent="0.25">
      <c r="B899" t="s">
        <v>446</v>
      </c>
      <c r="C899" t="s">
        <v>5147</v>
      </c>
      <c r="D899" s="25">
        <v>0.3125</v>
      </c>
      <c r="E899" t="s">
        <v>219</v>
      </c>
      <c r="F899" t="s">
        <v>29</v>
      </c>
      <c r="H899">
        <v>63.9</v>
      </c>
      <c r="I899">
        <v>23.3</v>
      </c>
      <c r="J899">
        <v>12.8</v>
      </c>
      <c r="K899">
        <v>87.2</v>
      </c>
      <c r="L899">
        <v>36.1</v>
      </c>
      <c r="M899">
        <v>76.7</v>
      </c>
      <c r="N899">
        <v>45.3</v>
      </c>
      <c r="O899">
        <v>42</v>
      </c>
      <c r="P899">
        <v>12.7</v>
      </c>
      <c r="Q899">
        <v>67.5</v>
      </c>
      <c r="R899">
        <v>76.599999999999994</v>
      </c>
      <c r="S899">
        <v>51.4</v>
      </c>
      <c r="T899">
        <v>48.6</v>
      </c>
      <c r="U899">
        <v>57.6</v>
      </c>
      <c r="V899">
        <v>47.1</v>
      </c>
      <c r="W899">
        <v>52.9</v>
      </c>
      <c r="X899" t="str">
        <f>VLOOKUP(E899,'Transform table'!A:B,2,0)</f>
        <v>Daejeon Citizen</v>
      </c>
      <c r="Y899" t="str">
        <f>VLOOKUP(F899,'Transform table'!A:B,2,0)</f>
        <v>Gwangju</v>
      </c>
      <c r="Z899" t="str">
        <f t="shared" si="14"/>
        <v>02/08/2026Daejeon CitizenGwangju</v>
      </c>
      <c r="AA899" t="e">
        <f>VLOOKUP($Z899,'oddspedia-matches'!$A:$AD,AA$2,0)</f>
        <v>#N/A</v>
      </c>
      <c r="AB899" t="e">
        <f>VLOOKUP($Z899,'oddspedia-matches'!$A:$AD,AB$2,0)</f>
        <v>#N/A</v>
      </c>
      <c r="AC899" t="e">
        <f>VLOOKUP($Z899,'oddspedia-matches'!$A:$AD,AC$2,0)</f>
        <v>#N/A</v>
      </c>
      <c r="AD899" t="e">
        <f>VLOOKUP($Z899,'oddspedia-matches'!$A:$AD,AD$2,0)</f>
        <v>#N/A</v>
      </c>
      <c r="AE899" t="e">
        <f>VLOOKUP($Z899,'oddspedia-matches'!$A:$AD,AE$2,0)</f>
        <v>#N/A</v>
      </c>
      <c r="AF899" t="e">
        <f>VLOOKUP($Z899,'oddspedia-matches'!$A:$AD,AF$2,0)</f>
        <v>#N/A</v>
      </c>
      <c r="AG899" t="e">
        <f>VLOOKUP($Z899,'oddspedia-matches'!$A:$AD,AG$2,0)</f>
        <v>#N/A</v>
      </c>
      <c r="AH899" t="e">
        <f>VLOOKUP($Z899,'oddspedia-matches'!$A:$AD,AH$2,0)</f>
        <v>#N/A</v>
      </c>
      <c r="AI899" t="e">
        <f>VLOOKUP($Z899,'oddspedia-matches'!$A:$AD,AI$2,0)</f>
        <v>#N/A</v>
      </c>
      <c r="AJ899" t="e">
        <f>VLOOKUP($Z899,'oddspedia-matches'!$A:$AD,AJ$2,0)</f>
        <v>#N/A</v>
      </c>
      <c r="AK899" t="e">
        <f>VLOOKUP($Z899,'oddspedia-matches'!$A:$AD,AK$2,0)</f>
        <v>#N/A</v>
      </c>
      <c r="AL899" t="e">
        <f>VLOOKUP($Z899,'oddspedia-matches'!$A:$AD,AL$2,0)</f>
        <v>#N/A</v>
      </c>
      <c r="AM899" t="e">
        <f>VLOOKUP($Z899,'oddspedia-matches'!$A:$AD,AM$2,0)</f>
        <v>#N/A</v>
      </c>
      <c r="AN899" t="e">
        <f>VLOOKUP($Z899,'oddspedia-matches'!$A:$AD,AN$2,0)</f>
        <v>#N/A</v>
      </c>
      <c r="AO899" t="e">
        <f>VLOOKUP($Z899,'oddspedia-matches'!$A:$AD,AO$2,0)</f>
        <v>#N/A</v>
      </c>
      <c r="AP899" t="e">
        <f>VLOOKUP($Z899,'oddspedia-matches'!$A:$AD,AP$2,0)</f>
        <v>#N/A</v>
      </c>
      <c r="AQ899" t="e">
        <f>VLOOKUP($Z899,'oddspedia-matches'!$A:$AD,AQ$2,0)</f>
        <v>#N/A</v>
      </c>
    </row>
    <row r="900" spans="2:43" x14ac:dyDescent="0.25">
      <c r="B900" t="s">
        <v>446</v>
      </c>
      <c r="C900" t="s">
        <v>5147</v>
      </c>
      <c r="D900" s="25">
        <v>0.3125</v>
      </c>
      <c r="E900" t="s">
        <v>220</v>
      </c>
      <c r="F900" t="s">
        <v>26</v>
      </c>
      <c r="H900">
        <v>40</v>
      </c>
      <c r="I900">
        <v>28</v>
      </c>
      <c r="J900">
        <v>31.9</v>
      </c>
      <c r="K900">
        <v>68.099999999999994</v>
      </c>
      <c r="L900">
        <v>60</v>
      </c>
      <c r="M900">
        <v>72</v>
      </c>
      <c r="N900">
        <v>22.3</v>
      </c>
      <c r="O900">
        <v>44.5</v>
      </c>
      <c r="P900">
        <v>33.200000000000003</v>
      </c>
      <c r="Q900">
        <v>68</v>
      </c>
      <c r="R900">
        <v>78.099999999999994</v>
      </c>
      <c r="S900">
        <v>53</v>
      </c>
      <c r="T900">
        <v>47</v>
      </c>
      <c r="U900">
        <v>52.6</v>
      </c>
      <c r="V900">
        <v>57.9</v>
      </c>
      <c r="W900">
        <v>42.1</v>
      </c>
      <c r="X900" t="str">
        <f>VLOOKUP(E900,'Transform table'!A:B,2,0)</f>
        <v>Ulsan Hyundai</v>
      </c>
      <c r="Y900" t="str">
        <f>VLOOKUP(F900,'Transform table'!A:B,2,0)</f>
        <v>Anyang</v>
      </c>
      <c r="Z900" t="str">
        <f t="shared" si="14"/>
        <v>02/08/2026Ulsan HyundaiAnyang</v>
      </c>
      <c r="AA900" t="e">
        <f>VLOOKUP($Z900,'oddspedia-matches'!$A:$AD,AA$2,0)</f>
        <v>#N/A</v>
      </c>
      <c r="AB900" t="e">
        <f>VLOOKUP($Z900,'oddspedia-matches'!$A:$AD,AB$2,0)</f>
        <v>#N/A</v>
      </c>
      <c r="AC900" t="e">
        <f>VLOOKUP($Z900,'oddspedia-matches'!$A:$AD,AC$2,0)</f>
        <v>#N/A</v>
      </c>
      <c r="AD900" t="e">
        <f>VLOOKUP($Z900,'oddspedia-matches'!$A:$AD,AD$2,0)</f>
        <v>#N/A</v>
      </c>
      <c r="AE900" t="e">
        <f>VLOOKUP($Z900,'oddspedia-matches'!$A:$AD,AE$2,0)</f>
        <v>#N/A</v>
      </c>
      <c r="AF900" t="e">
        <f>VLOOKUP($Z900,'oddspedia-matches'!$A:$AD,AF$2,0)</f>
        <v>#N/A</v>
      </c>
      <c r="AG900" t="e">
        <f>VLOOKUP($Z900,'oddspedia-matches'!$A:$AD,AG$2,0)</f>
        <v>#N/A</v>
      </c>
      <c r="AH900" t="e">
        <f>VLOOKUP($Z900,'oddspedia-matches'!$A:$AD,AH$2,0)</f>
        <v>#N/A</v>
      </c>
      <c r="AI900" t="e">
        <f>VLOOKUP($Z900,'oddspedia-matches'!$A:$AD,AI$2,0)</f>
        <v>#N/A</v>
      </c>
      <c r="AJ900" t="e">
        <f>VLOOKUP($Z900,'oddspedia-matches'!$A:$AD,AJ$2,0)</f>
        <v>#N/A</v>
      </c>
      <c r="AK900" t="e">
        <f>VLOOKUP($Z900,'oddspedia-matches'!$A:$AD,AK$2,0)</f>
        <v>#N/A</v>
      </c>
      <c r="AL900" t="e">
        <f>VLOOKUP($Z900,'oddspedia-matches'!$A:$AD,AL$2,0)</f>
        <v>#N/A</v>
      </c>
      <c r="AM900" t="e">
        <f>VLOOKUP($Z900,'oddspedia-matches'!$A:$AD,AM$2,0)</f>
        <v>#N/A</v>
      </c>
      <c r="AN900" t="e">
        <f>VLOOKUP($Z900,'oddspedia-matches'!$A:$AD,AN$2,0)</f>
        <v>#N/A</v>
      </c>
      <c r="AO900" t="e">
        <f>VLOOKUP($Z900,'oddspedia-matches'!$A:$AD,AO$2,0)</f>
        <v>#N/A</v>
      </c>
      <c r="AP900" t="e">
        <f>VLOOKUP($Z900,'oddspedia-matches'!$A:$AD,AP$2,0)</f>
        <v>#N/A</v>
      </c>
      <c r="AQ900" t="e">
        <f>VLOOKUP($Z900,'oddspedia-matches'!$A:$AD,AQ$2,0)</f>
        <v>#N/A</v>
      </c>
    </row>
    <row r="901" spans="2:43" x14ac:dyDescent="0.25">
      <c r="B901" t="s">
        <v>473</v>
      </c>
      <c r="C901" t="s">
        <v>5147</v>
      </c>
      <c r="D901" s="25">
        <v>0.3125</v>
      </c>
      <c r="E901" t="s">
        <v>955</v>
      </c>
      <c r="F901" t="s">
        <v>135</v>
      </c>
      <c r="H901">
        <v>49</v>
      </c>
      <c r="I901">
        <v>26.3</v>
      </c>
      <c r="J901">
        <v>24.8</v>
      </c>
      <c r="K901">
        <v>75.2</v>
      </c>
      <c r="L901">
        <v>51</v>
      </c>
      <c r="M901">
        <v>73.7</v>
      </c>
      <c r="N901">
        <v>33.6</v>
      </c>
      <c r="O901">
        <v>46.5</v>
      </c>
      <c r="P901">
        <v>19.899999999999999</v>
      </c>
      <c r="Q901">
        <v>64.2</v>
      </c>
      <c r="R901">
        <v>80.8</v>
      </c>
      <c r="S901">
        <v>57.1</v>
      </c>
      <c r="T901">
        <v>42.9</v>
      </c>
      <c r="U901">
        <v>49.2</v>
      </c>
      <c r="V901">
        <v>59.4</v>
      </c>
      <c r="W901">
        <v>40.6</v>
      </c>
      <c r="X901" t="str">
        <f>VLOOKUP(E901,'Transform table'!A:B,2,0)</f>
        <v>Ansan Greeners FC</v>
      </c>
      <c r="Y901" t="str">
        <f>VLOOKUP(F901,'Transform table'!A:B,2,0)</f>
        <v>Gimhae City</v>
      </c>
      <c r="Z901" t="str">
        <f t="shared" si="14"/>
        <v>02/08/2026Ansan Greeners FCGimhae City</v>
      </c>
      <c r="AA901" t="e">
        <f>VLOOKUP($Z901,'oddspedia-matches'!$A:$AD,AA$2,0)</f>
        <v>#N/A</v>
      </c>
      <c r="AB901" t="e">
        <f>VLOOKUP($Z901,'oddspedia-matches'!$A:$AD,AB$2,0)</f>
        <v>#N/A</v>
      </c>
      <c r="AC901" t="e">
        <f>VLOOKUP($Z901,'oddspedia-matches'!$A:$AD,AC$2,0)</f>
        <v>#N/A</v>
      </c>
      <c r="AD901" t="e">
        <f>VLOOKUP($Z901,'oddspedia-matches'!$A:$AD,AD$2,0)</f>
        <v>#N/A</v>
      </c>
      <c r="AE901" t="e">
        <f>VLOOKUP($Z901,'oddspedia-matches'!$A:$AD,AE$2,0)</f>
        <v>#N/A</v>
      </c>
      <c r="AF901" t="e">
        <f>VLOOKUP($Z901,'oddspedia-matches'!$A:$AD,AF$2,0)</f>
        <v>#N/A</v>
      </c>
      <c r="AG901" t="e">
        <f>VLOOKUP($Z901,'oddspedia-matches'!$A:$AD,AG$2,0)</f>
        <v>#N/A</v>
      </c>
      <c r="AH901" t="e">
        <f>VLOOKUP($Z901,'oddspedia-matches'!$A:$AD,AH$2,0)</f>
        <v>#N/A</v>
      </c>
      <c r="AI901" t="e">
        <f>VLOOKUP($Z901,'oddspedia-matches'!$A:$AD,AI$2,0)</f>
        <v>#N/A</v>
      </c>
      <c r="AJ901" t="e">
        <f>VLOOKUP($Z901,'oddspedia-matches'!$A:$AD,AJ$2,0)</f>
        <v>#N/A</v>
      </c>
      <c r="AK901" t="e">
        <f>VLOOKUP($Z901,'oddspedia-matches'!$A:$AD,AK$2,0)</f>
        <v>#N/A</v>
      </c>
      <c r="AL901" t="e">
        <f>VLOOKUP($Z901,'oddspedia-matches'!$A:$AD,AL$2,0)</f>
        <v>#N/A</v>
      </c>
      <c r="AM901" t="e">
        <f>VLOOKUP($Z901,'oddspedia-matches'!$A:$AD,AM$2,0)</f>
        <v>#N/A</v>
      </c>
      <c r="AN901" t="e">
        <f>VLOOKUP($Z901,'oddspedia-matches'!$A:$AD,AN$2,0)</f>
        <v>#N/A</v>
      </c>
      <c r="AO901" t="e">
        <f>VLOOKUP($Z901,'oddspedia-matches'!$A:$AD,AO$2,0)</f>
        <v>#N/A</v>
      </c>
      <c r="AP901" t="e">
        <f>VLOOKUP($Z901,'oddspedia-matches'!$A:$AD,AP$2,0)</f>
        <v>#N/A</v>
      </c>
      <c r="AQ901" t="e">
        <f>VLOOKUP($Z901,'oddspedia-matches'!$A:$AD,AQ$2,0)</f>
        <v>#N/A</v>
      </c>
    </row>
    <row r="902" spans="2:43" x14ac:dyDescent="0.25">
      <c r="B902" t="s">
        <v>473</v>
      </c>
      <c r="C902" t="s">
        <v>5147</v>
      </c>
      <c r="D902" s="25">
        <v>0.3125</v>
      </c>
      <c r="E902" t="s">
        <v>550</v>
      </c>
      <c r="F902" t="s">
        <v>137</v>
      </c>
      <c r="H902">
        <v>47.2</v>
      </c>
      <c r="I902">
        <v>25.5</v>
      </c>
      <c r="J902">
        <v>27.3</v>
      </c>
      <c r="K902">
        <v>72.7</v>
      </c>
      <c r="L902">
        <v>52.8</v>
      </c>
      <c r="M902">
        <v>74.5</v>
      </c>
      <c r="N902">
        <v>37.299999999999997</v>
      </c>
      <c r="O902">
        <v>40.200000000000003</v>
      </c>
      <c r="P902">
        <v>22.5</v>
      </c>
      <c r="Q902">
        <v>74</v>
      </c>
      <c r="R902">
        <v>85.8</v>
      </c>
      <c r="S902">
        <v>65.2</v>
      </c>
      <c r="T902">
        <v>34.799999999999997</v>
      </c>
      <c r="U902">
        <v>40.700000000000003</v>
      </c>
      <c r="V902">
        <v>66.3</v>
      </c>
      <c r="W902">
        <v>33.700000000000003</v>
      </c>
      <c r="X902" t="str">
        <f>VLOOKUP(E902,'Transform table'!A:B,2,0)</f>
        <v>Busan IPark</v>
      </c>
      <c r="Y902" t="str">
        <f>VLOOKUP(F902,'Transform table'!A:B,2,0)</f>
        <v>Seoul E-Land</v>
      </c>
      <c r="Z902" t="str">
        <f t="shared" si="14"/>
        <v>02/08/2026Busan IParkSeoul E-Land</v>
      </c>
      <c r="AA902" t="e">
        <f>VLOOKUP($Z902,'oddspedia-matches'!$A:$AD,AA$2,0)</f>
        <v>#N/A</v>
      </c>
      <c r="AB902" t="e">
        <f>VLOOKUP($Z902,'oddspedia-matches'!$A:$AD,AB$2,0)</f>
        <v>#N/A</v>
      </c>
      <c r="AC902" t="e">
        <f>VLOOKUP($Z902,'oddspedia-matches'!$A:$AD,AC$2,0)</f>
        <v>#N/A</v>
      </c>
      <c r="AD902" t="e">
        <f>VLOOKUP($Z902,'oddspedia-matches'!$A:$AD,AD$2,0)</f>
        <v>#N/A</v>
      </c>
      <c r="AE902" t="e">
        <f>VLOOKUP($Z902,'oddspedia-matches'!$A:$AD,AE$2,0)</f>
        <v>#N/A</v>
      </c>
      <c r="AF902" t="e">
        <f>VLOOKUP($Z902,'oddspedia-matches'!$A:$AD,AF$2,0)</f>
        <v>#N/A</v>
      </c>
      <c r="AG902" t="e">
        <f>VLOOKUP($Z902,'oddspedia-matches'!$A:$AD,AG$2,0)</f>
        <v>#N/A</v>
      </c>
      <c r="AH902" t="e">
        <f>VLOOKUP($Z902,'oddspedia-matches'!$A:$AD,AH$2,0)</f>
        <v>#N/A</v>
      </c>
      <c r="AI902" t="e">
        <f>VLOOKUP($Z902,'oddspedia-matches'!$A:$AD,AI$2,0)</f>
        <v>#N/A</v>
      </c>
      <c r="AJ902" t="e">
        <f>VLOOKUP($Z902,'oddspedia-matches'!$A:$AD,AJ$2,0)</f>
        <v>#N/A</v>
      </c>
      <c r="AK902" t="e">
        <f>VLOOKUP($Z902,'oddspedia-matches'!$A:$AD,AK$2,0)</f>
        <v>#N/A</v>
      </c>
      <c r="AL902" t="e">
        <f>VLOOKUP($Z902,'oddspedia-matches'!$A:$AD,AL$2,0)</f>
        <v>#N/A</v>
      </c>
      <c r="AM902" t="e">
        <f>VLOOKUP($Z902,'oddspedia-matches'!$A:$AD,AM$2,0)</f>
        <v>#N/A</v>
      </c>
      <c r="AN902" t="e">
        <f>VLOOKUP($Z902,'oddspedia-matches'!$A:$AD,AN$2,0)</f>
        <v>#N/A</v>
      </c>
      <c r="AO902" t="e">
        <f>VLOOKUP($Z902,'oddspedia-matches'!$A:$AD,AO$2,0)</f>
        <v>#N/A</v>
      </c>
      <c r="AP902" t="e">
        <f>VLOOKUP($Z902,'oddspedia-matches'!$A:$AD,AP$2,0)</f>
        <v>#N/A</v>
      </c>
      <c r="AQ902" t="e">
        <f>VLOOKUP($Z902,'oddspedia-matches'!$A:$AD,AQ$2,0)</f>
        <v>#N/A</v>
      </c>
    </row>
    <row r="903" spans="2:43" x14ac:dyDescent="0.25">
      <c r="B903" t="s">
        <v>473</v>
      </c>
      <c r="C903" t="s">
        <v>5147</v>
      </c>
      <c r="D903" s="25">
        <v>0.3125</v>
      </c>
      <c r="E903" t="s">
        <v>952</v>
      </c>
      <c r="F903" t="s">
        <v>557</v>
      </c>
      <c r="H903">
        <v>42.9</v>
      </c>
      <c r="I903">
        <v>28.5</v>
      </c>
      <c r="J903">
        <v>28.5</v>
      </c>
      <c r="K903">
        <v>71.5</v>
      </c>
      <c r="L903">
        <v>57.1</v>
      </c>
      <c r="M903">
        <v>71.5</v>
      </c>
      <c r="N903">
        <v>35.9</v>
      </c>
      <c r="O903">
        <v>44</v>
      </c>
      <c r="P903">
        <v>20.100000000000001</v>
      </c>
      <c r="Q903">
        <v>67.8</v>
      </c>
      <c r="R903">
        <v>75</v>
      </c>
      <c r="S903">
        <v>48.9</v>
      </c>
      <c r="T903">
        <v>51.1</v>
      </c>
      <c r="U903">
        <v>56.8</v>
      </c>
      <c r="V903">
        <v>54.2</v>
      </c>
      <c r="W903">
        <v>45.8</v>
      </c>
      <c r="X903" t="str">
        <f>VLOOKUP(E903,'Transform table'!A:B,2,0)</f>
        <v>Gimpo FC</v>
      </c>
      <c r="Y903" t="str">
        <f>VLOOKUP(F903,'Transform table'!A:B,2,0)</f>
        <v>Gyeongnam</v>
      </c>
      <c r="Z903" t="str">
        <f t="shared" si="14"/>
        <v>02/08/2026Gimpo FCGyeongnam</v>
      </c>
      <c r="AA903" t="e">
        <f>VLOOKUP($Z903,'oddspedia-matches'!$A:$AD,AA$2,0)</f>
        <v>#N/A</v>
      </c>
      <c r="AB903" t="e">
        <f>VLOOKUP($Z903,'oddspedia-matches'!$A:$AD,AB$2,0)</f>
        <v>#N/A</v>
      </c>
      <c r="AC903" t="e">
        <f>VLOOKUP($Z903,'oddspedia-matches'!$A:$AD,AC$2,0)</f>
        <v>#N/A</v>
      </c>
      <c r="AD903" t="e">
        <f>VLOOKUP($Z903,'oddspedia-matches'!$A:$AD,AD$2,0)</f>
        <v>#N/A</v>
      </c>
      <c r="AE903" t="e">
        <f>VLOOKUP($Z903,'oddspedia-matches'!$A:$AD,AE$2,0)</f>
        <v>#N/A</v>
      </c>
      <c r="AF903" t="e">
        <f>VLOOKUP($Z903,'oddspedia-matches'!$A:$AD,AF$2,0)</f>
        <v>#N/A</v>
      </c>
      <c r="AG903" t="e">
        <f>VLOOKUP($Z903,'oddspedia-matches'!$A:$AD,AG$2,0)</f>
        <v>#N/A</v>
      </c>
      <c r="AH903" t="e">
        <f>VLOOKUP($Z903,'oddspedia-matches'!$A:$AD,AH$2,0)</f>
        <v>#N/A</v>
      </c>
      <c r="AI903" t="e">
        <f>VLOOKUP($Z903,'oddspedia-matches'!$A:$AD,AI$2,0)</f>
        <v>#N/A</v>
      </c>
      <c r="AJ903" t="e">
        <f>VLOOKUP($Z903,'oddspedia-matches'!$A:$AD,AJ$2,0)</f>
        <v>#N/A</v>
      </c>
      <c r="AK903" t="e">
        <f>VLOOKUP($Z903,'oddspedia-matches'!$A:$AD,AK$2,0)</f>
        <v>#N/A</v>
      </c>
      <c r="AL903" t="e">
        <f>VLOOKUP($Z903,'oddspedia-matches'!$A:$AD,AL$2,0)</f>
        <v>#N/A</v>
      </c>
      <c r="AM903" t="e">
        <f>VLOOKUP($Z903,'oddspedia-matches'!$A:$AD,AM$2,0)</f>
        <v>#N/A</v>
      </c>
      <c r="AN903" t="e">
        <f>VLOOKUP($Z903,'oddspedia-matches'!$A:$AD,AN$2,0)</f>
        <v>#N/A</v>
      </c>
      <c r="AO903" t="e">
        <f>VLOOKUP($Z903,'oddspedia-matches'!$A:$AD,AO$2,0)</f>
        <v>#N/A</v>
      </c>
      <c r="AP903" t="e">
        <f>VLOOKUP($Z903,'oddspedia-matches'!$A:$AD,AP$2,0)</f>
        <v>#N/A</v>
      </c>
      <c r="AQ903" t="e">
        <f>VLOOKUP($Z903,'oddspedia-matches'!$A:$AD,AQ$2,0)</f>
        <v>#N/A</v>
      </c>
    </row>
    <row r="904" spans="2:43" x14ac:dyDescent="0.25">
      <c r="B904" t="s">
        <v>473</v>
      </c>
      <c r="C904" t="s">
        <v>5147</v>
      </c>
      <c r="D904" s="25">
        <v>0.3125</v>
      </c>
      <c r="E904" t="s">
        <v>556</v>
      </c>
      <c r="F904" t="s">
        <v>954</v>
      </c>
      <c r="H904">
        <v>40.6</v>
      </c>
      <c r="I904">
        <v>29.4</v>
      </c>
      <c r="J904">
        <v>29.9</v>
      </c>
      <c r="K904">
        <v>70.099999999999994</v>
      </c>
      <c r="L904">
        <v>59.4</v>
      </c>
      <c r="M904">
        <v>70.599999999999994</v>
      </c>
      <c r="N904">
        <v>28.6</v>
      </c>
      <c r="O904">
        <v>47.4</v>
      </c>
      <c r="P904">
        <v>24</v>
      </c>
      <c r="Q904">
        <v>63.7</v>
      </c>
      <c r="R904">
        <v>72.8</v>
      </c>
      <c r="S904">
        <v>45.9</v>
      </c>
      <c r="T904">
        <v>54.1</v>
      </c>
      <c r="U904">
        <v>59.6</v>
      </c>
      <c r="V904">
        <v>52.1</v>
      </c>
      <c r="W904">
        <v>47.9</v>
      </c>
      <c r="X904" t="str">
        <f>VLOOKUP(E904,'Transform table'!A:B,2,0)</f>
        <v>Jeonnam Dragons</v>
      </c>
      <c r="Y904" t="str">
        <f>VLOOKUP(F904,'Transform table'!A:B,2,0)</f>
        <v>Paju Frontier</v>
      </c>
      <c r="Z904" t="str">
        <f t="shared" si="14"/>
        <v>02/08/2026Jeonnam DragonsPaju Frontier</v>
      </c>
      <c r="AA904" t="e">
        <f>VLOOKUP($Z904,'oddspedia-matches'!$A:$AD,AA$2,0)</f>
        <v>#N/A</v>
      </c>
      <c r="AB904" t="e">
        <f>VLOOKUP($Z904,'oddspedia-matches'!$A:$AD,AB$2,0)</f>
        <v>#N/A</v>
      </c>
      <c r="AC904" t="e">
        <f>VLOOKUP($Z904,'oddspedia-matches'!$A:$AD,AC$2,0)</f>
        <v>#N/A</v>
      </c>
      <c r="AD904" t="e">
        <f>VLOOKUP($Z904,'oddspedia-matches'!$A:$AD,AD$2,0)</f>
        <v>#N/A</v>
      </c>
      <c r="AE904" t="e">
        <f>VLOOKUP($Z904,'oddspedia-matches'!$A:$AD,AE$2,0)</f>
        <v>#N/A</v>
      </c>
      <c r="AF904" t="e">
        <f>VLOOKUP($Z904,'oddspedia-matches'!$A:$AD,AF$2,0)</f>
        <v>#N/A</v>
      </c>
      <c r="AG904" t="e">
        <f>VLOOKUP($Z904,'oddspedia-matches'!$A:$AD,AG$2,0)</f>
        <v>#N/A</v>
      </c>
      <c r="AH904" t="e">
        <f>VLOOKUP($Z904,'oddspedia-matches'!$A:$AD,AH$2,0)</f>
        <v>#N/A</v>
      </c>
      <c r="AI904" t="e">
        <f>VLOOKUP($Z904,'oddspedia-matches'!$A:$AD,AI$2,0)</f>
        <v>#N/A</v>
      </c>
      <c r="AJ904" t="e">
        <f>VLOOKUP($Z904,'oddspedia-matches'!$A:$AD,AJ$2,0)</f>
        <v>#N/A</v>
      </c>
      <c r="AK904" t="e">
        <f>VLOOKUP($Z904,'oddspedia-matches'!$A:$AD,AK$2,0)</f>
        <v>#N/A</v>
      </c>
      <c r="AL904" t="e">
        <f>VLOOKUP($Z904,'oddspedia-matches'!$A:$AD,AL$2,0)</f>
        <v>#N/A</v>
      </c>
      <c r="AM904" t="e">
        <f>VLOOKUP($Z904,'oddspedia-matches'!$A:$AD,AM$2,0)</f>
        <v>#N/A</v>
      </c>
      <c r="AN904" t="e">
        <f>VLOOKUP($Z904,'oddspedia-matches'!$A:$AD,AN$2,0)</f>
        <v>#N/A</v>
      </c>
      <c r="AO904" t="e">
        <f>VLOOKUP($Z904,'oddspedia-matches'!$A:$AD,AO$2,0)</f>
        <v>#N/A</v>
      </c>
      <c r="AP904" t="e">
        <f>VLOOKUP($Z904,'oddspedia-matches'!$A:$AD,AP$2,0)</f>
        <v>#N/A</v>
      </c>
      <c r="AQ904" t="e">
        <f>VLOOKUP($Z904,'oddspedia-matches'!$A:$AD,AQ$2,0)</f>
        <v>#N/A</v>
      </c>
    </row>
    <row r="905" spans="2:43" x14ac:dyDescent="0.25">
      <c r="B905" t="s">
        <v>558</v>
      </c>
      <c r="C905" t="s">
        <v>5147</v>
      </c>
      <c r="D905" s="25">
        <v>0.33333333333333331</v>
      </c>
      <c r="E905" t="s">
        <v>559</v>
      </c>
      <c r="F905" t="s">
        <v>573</v>
      </c>
      <c r="H905">
        <v>48.5</v>
      </c>
      <c r="I905">
        <v>27.9</v>
      </c>
      <c r="J905">
        <v>23.6</v>
      </c>
      <c r="K905">
        <v>76.400000000000006</v>
      </c>
      <c r="L905">
        <v>51.5</v>
      </c>
      <c r="M905">
        <v>72.099999999999994</v>
      </c>
      <c r="N905">
        <v>33.9</v>
      </c>
      <c r="O905">
        <v>41.9</v>
      </c>
      <c r="P905">
        <v>24.2</v>
      </c>
      <c r="Q905">
        <v>71.8</v>
      </c>
      <c r="R905">
        <v>74</v>
      </c>
      <c r="S905">
        <v>47.5</v>
      </c>
      <c r="T905">
        <v>52.5</v>
      </c>
      <c r="U905">
        <v>58.7</v>
      </c>
      <c r="V905">
        <v>51.7</v>
      </c>
      <c r="W905">
        <v>48.3</v>
      </c>
      <c r="X905" t="str">
        <f>VLOOKUP(E905,'Transform table'!A:B,2,0)</f>
        <v>Changchun Yatai</v>
      </c>
      <c r="Y905" t="str">
        <f>VLOOKUP(F905,'Transform table'!A:B,2,0)</f>
        <v>Hebei KungFu</v>
      </c>
      <c r="Z905" t="str">
        <f t="shared" si="14"/>
        <v>02/08/2026Changchun YataiHebei KungFu</v>
      </c>
      <c r="AA905" t="e">
        <f>VLOOKUP($Z905,'oddspedia-matches'!$A:$AD,AA$2,0)</f>
        <v>#N/A</v>
      </c>
      <c r="AB905" t="e">
        <f>VLOOKUP($Z905,'oddspedia-matches'!$A:$AD,AB$2,0)</f>
        <v>#N/A</v>
      </c>
      <c r="AC905" t="e">
        <f>VLOOKUP($Z905,'oddspedia-matches'!$A:$AD,AC$2,0)</f>
        <v>#N/A</v>
      </c>
      <c r="AD905" t="e">
        <f>VLOOKUP($Z905,'oddspedia-matches'!$A:$AD,AD$2,0)</f>
        <v>#N/A</v>
      </c>
      <c r="AE905" t="e">
        <f>VLOOKUP($Z905,'oddspedia-matches'!$A:$AD,AE$2,0)</f>
        <v>#N/A</v>
      </c>
      <c r="AF905" t="e">
        <f>VLOOKUP($Z905,'oddspedia-matches'!$A:$AD,AF$2,0)</f>
        <v>#N/A</v>
      </c>
      <c r="AG905" t="e">
        <f>VLOOKUP($Z905,'oddspedia-matches'!$A:$AD,AG$2,0)</f>
        <v>#N/A</v>
      </c>
      <c r="AH905" t="e">
        <f>VLOOKUP($Z905,'oddspedia-matches'!$A:$AD,AH$2,0)</f>
        <v>#N/A</v>
      </c>
      <c r="AI905" t="e">
        <f>VLOOKUP($Z905,'oddspedia-matches'!$A:$AD,AI$2,0)</f>
        <v>#N/A</v>
      </c>
      <c r="AJ905" t="e">
        <f>VLOOKUP($Z905,'oddspedia-matches'!$A:$AD,AJ$2,0)</f>
        <v>#N/A</v>
      </c>
      <c r="AK905" t="e">
        <f>VLOOKUP($Z905,'oddspedia-matches'!$A:$AD,AK$2,0)</f>
        <v>#N/A</v>
      </c>
      <c r="AL905" t="e">
        <f>VLOOKUP($Z905,'oddspedia-matches'!$A:$AD,AL$2,0)</f>
        <v>#N/A</v>
      </c>
      <c r="AM905" t="e">
        <f>VLOOKUP($Z905,'oddspedia-matches'!$A:$AD,AM$2,0)</f>
        <v>#N/A</v>
      </c>
      <c r="AN905" t="e">
        <f>VLOOKUP($Z905,'oddspedia-matches'!$A:$AD,AN$2,0)</f>
        <v>#N/A</v>
      </c>
      <c r="AO905" t="e">
        <f>VLOOKUP($Z905,'oddspedia-matches'!$A:$AD,AO$2,0)</f>
        <v>#N/A</v>
      </c>
      <c r="AP905" t="e">
        <f>VLOOKUP($Z905,'oddspedia-matches'!$A:$AD,AP$2,0)</f>
        <v>#N/A</v>
      </c>
      <c r="AQ905" t="e">
        <f>VLOOKUP($Z905,'oddspedia-matches'!$A:$AD,AQ$2,0)</f>
        <v>#N/A</v>
      </c>
    </row>
    <row r="906" spans="2:43" x14ac:dyDescent="0.25">
      <c r="B906" t="s">
        <v>558</v>
      </c>
      <c r="C906" t="s">
        <v>5147</v>
      </c>
      <c r="D906" s="25">
        <v>0.33333333333333331</v>
      </c>
      <c r="E906" t="s">
        <v>564</v>
      </c>
      <c r="F906" t="s">
        <v>572</v>
      </c>
      <c r="H906">
        <v>39.700000000000003</v>
      </c>
      <c r="I906">
        <v>27.6</v>
      </c>
      <c r="J906">
        <v>32.700000000000003</v>
      </c>
      <c r="K906">
        <v>67.3</v>
      </c>
      <c r="L906">
        <v>60.3</v>
      </c>
      <c r="M906">
        <v>72.400000000000006</v>
      </c>
      <c r="N906">
        <v>32.5</v>
      </c>
      <c r="O906">
        <v>40.1</v>
      </c>
      <c r="P906">
        <v>27.5</v>
      </c>
      <c r="Q906">
        <v>75</v>
      </c>
      <c r="R906">
        <v>79.8</v>
      </c>
      <c r="S906">
        <v>55.6</v>
      </c>
      <c r="T906">
        <v>44.4</v>
      </c>
      <c r="U906">
        <v>50</v>
      </c>
      <c r="V906">
        <v>59.9</v>
      </c>
      <c r="W906">
        <v>40.1</v>
      </c>
      <c r="X906" t="str">
        <f>VLOOKUP(E906,'Transform table'!A:B,2,0)</f>
        <v>Shenzhen Juniors</v>
      </c>
      <c r="Y906" t="str">
        <f>VLOOKUP(F906,'Transform table'!A:B,2,0)</f>
        <v>Wuxi Wugou</v>
      </c>
      <c r="Z906" t="str">
        <f t="shared" ref="Z906:Z969" si="15">C906&amp;X906&amp;Y906</f>
        <v>02/08/2026Shenzhen JuniorsWuxi Wugou</v>
      </c>
      <c r="AA906" t="e">
        <f>VLOOKUP($Z906,'oddspedia-matches'!$A:$AD,AA$2,0)</f>
        <v>#N/A</v>
      </c>
      <c r="AB906" t="e">
        <f>VLOOKUP($Z906,'oddspedia-matches'!$A:$AD,AB$2,0)</f>
        <v>#N/A</v>
      </c>
      <c r="AC906" t="e">
        <f>VLOOKUP($Z906,'oddspedia-matches'!$A:$AD,AC$2,0)</f>
        <v>#N/A</v>
      </c>
      <c r="AD906" t="e">
        <f>VLOOKUP($Z906,'oddspedia-matches'!$A:$AD,AD$2,0)</f>
        <v>#N/A</v>
      </c>
      <c r="AE906" t="e">
        <f>VLOOKUP($Z906,'oddspedia-matches'!$A:$AD,AE$2,0)</f>
        <v>#N/A</v>
      </c>
      <c r="AF906" t="e">
        <f>VLOOKUP($Z906,'oddspedia-matches'!$A:$AD,AF$2,0)</f>
        <v>#N/A</v>
      </c>
      <c r="AG906" t="e">
        <f>VLOOKUP($Z906,'oddspedia-matches'!$A:$AD,AG$2,0)</f>
        <v>#N/A</v>
      </c>
      <c r="AH906" t="e">
        <f>VLOOKUP($Z906,'oddspedia-matches'!$A:$AD,AH$2,0)</f>
        <v>#N/A</v>
      </c>
      <c r="AI906" t="e">
        <f>VLOOKUP($Z906,'oddspedia-matches'!$A:$AD,AI$2,0)</f>
        <v>#N/A</v>
      </c>
      <c r="AJ906" t="e">
        <f>VLOOKUP($Z906,'oddspedia-matches'!$A:$AD,AJ$2,0)</f>
        <v>#N/A</v>
      </c>
      <c r="AK906" t="e">
        <f>VLOOKUP($Z906,'oddspedia-matches'!$A:$AD,AK$2,0)</f>
        <v>#N/A</v>
      </c>
      <c r="AL906" t="e">
        <f>VLOOKUP($Z906,'oddspedia-matches'!$A:$AD,AL$2,0)</f>
        <v>#N/A</v>
      </c>
      <c r="AM906" t="e">
        <f>VLOOKUP($Z906,'oddspedia-matches'!$A:$AD,AM$2,0)</f>
        <v>#N/A</v>
      </c>
      <c r="AN906" t="e">
        <f>VLOOKUP($Z906,'oddspedia-matches'!$A:$AD,AN$2,0)</f>
        <v>#N/A</v>
      </c>
      <c r="AO906" t="e">
        <f>VLOOKUP($Z906,'oddspedia-matches'!$A:$AD,AO$2,0)</f>
        <v>#N/A</v>
      </c>
      <c r="AP906" t="e">
        <f>VLOOKUP($Z906,'oddspedia-matches'!$A:$AD,AP$2,0)</f>
        <v>#N/A</v>
      </c>
      <c r="AQ906" t="e">
        <f>VLOOKUP($Z906,'oddspedia-matches'!$A:$AD,AQ$2,0)</f>
        <v>#N/A</v>
      </c>
    </row>
    <row r="907" spans="2:43" x14ac:dyDescent="0.25">
      <c r="B907" t="s">
        <v>558</v>
      </c>
      <c r="C907" t="s">
        <v>5147</v>
      </c>
      <c r="D907" s="25">
        <v>0.33333333333333331</v>
      </c>
      <c r="E907" t="s">
        <v>958</v>
      </c>
      <c r="F907" t="s">
        <v>951</v>
      </c>
      <c r="H907">
        <v>46</v>
      </c>
      <c r="I907">
        <v>28.6</v>
      </c>
      <c r="J907">
        <v>25.4</v>
      </c>
      <c r="K907">
        <v>74.599999999999994</v>
      </c>
      <c r="L907">
        <v>54</v>
      </c>
      <c r="M907">
        <v>71.400000000000006</v>
      </c>
      <c r="N907">
        <v>39.5</v>
      </c>
      <c r="O907">
        <v>40.799999999999997</v>
      </c>
      <c r="P907">
        <v>19.7</v>
      </c>
      <c r="Q907">
        <v>72.3</v>
      </c>
      <c r="R907">
        <v>72.900000000000006</v>
      </c>
      <c r="S907">
        <v>46.1</v>
      </c>
      <c r="T907">
        <v>53.9</v>
      </c>
      <c r="U907">
        <v>59.8</v>
      </c>
      <c r="V907">
        <v>51.2</v>
      </c>
      <c r="W907">
        <v>48.8</v>
      </c>
      <c r="X907" t="str">
        <f>VLOOKUP(E907,'Transform table'!A:B,2,0)</f>
        <v>Suzhou Dongwu</v>
      </c>
      <c r="Y907" t="str">
        <f>VLOOKUP(F907,'Transform table'!A:B,2,0)</f>
        <v>Meizhou Hakka</v>
      </c>
      <c r="Z907" t="str">
        <f t="shared" si="15"/>
        <v>02/08/2026Suzhou DongwuMeizhou Hakka</v>
      </c>
      <c r="AA907" t="e">
        <f>VLOOKUP($Z907,'oddspedia-matches'!$A:$AD,AA$2,0)</f>
        <v>#N/A</v>
      </c>
      <c r="AB907" t="e">
        <f>VLOOKUP($Z907,'oddspedia-matches'!$A:$AD,AB$2,0)</f>
        <v>#N/A</v>
      </c>
      <c r="AC907" t="e">
        <f>VLOOKUP($Z907,'oddspedia-matches'!$A:$AD,AC$2,0)</f>
        <v>#N/A</v>
      </c>
      <c r="AD907" t="e">
        <f>VLOOKUP($Z907,'oddspedia-matches'!$A:$AD,AD$2,0)</f>
        <v>#N/A</v>
      </c>
      <c r="AE907" t="e">
        <f>VLOOKUP($Z907,'oddspedia-matches'!$A:$AD,AE$2,0)</f>
        <v>#N/A</v>
      </c>
      <c r="AF907" t="e">
        <f>VLOOKUP($Z907,'oddspedia-matches'!$A:$AD,AF$2,0)</f>
        <v>#N/A</v>
      </c>
      <c r="AG907" t="e">
        <f>VLOOKUP($Z907,'oddspedia-matches'!$A:$AD,AG$2,0)</f>
        <v>#N/A</v>
      </c>
      <c r="AH907" t="e">
        <f>VLOOKUP($Z907,'oddspedia-matches'!$A:$AD,AH$2,0)</f>
        <v>#N/A</v>
      </c>
      <c r="AI907" t="e">
        <f>VLOOKUP($Z907,'oddspedia-matches'!$A:$AD,AI$2,0)</f>
        <v>#N/A</v>
      </c>
      <c r="AJ907" t="e">
        <f>VLOOKUP($Z907,'oddspedia-matches'!$A:$AD,AJ$2,0)</f>
        <v>#N/A</v>
      </c>
      <c r="AK907" t="e">
        <f>VLOOKUP($Z907,'oddspedia-matches'!$A:$AD,AK$2,0)</f>
        <v>#N/A</v>
      </c>
      <c r="AL907" t="e">
        <f>VLOOKUP($Z907,'oddspedia-matches'!$A:$AD,AL$2,0)</f>
        <v>#N/A</v>
      </c>
      <c r="AM907" t="e">
        <f>VLOOKUP($Z907,'oddspedia-matches'!$A:$AD,AM$2,0)</f>
        <v>#N/A</v>
      </c>
      <c r="AN907" t="e">
        <f>VLOOKUP($Z907,'oddspedia-matches'!$A:$AD,AN$2,0)</f>
        <v>#N/A</v>
      </c>
      <c r="AO907" t="e">
        <f>VLOOKUP($Z907,'oddspedia-matches'!$A:$AD,AO$2,0)</f>
        <v>#N/A</v>
      </c>
      <c r="AP907" t="e">
        <f>VLOOKUP($Z907,'oddspedia-matches'!$A:$AD,AP$2,0)</f>
        <v>#N/A</v>
      </c>
      <c r="AQ907" t="e">
        <f>VLOOKUP($Z907,'oddspedia-matches'!$A:$AD,AQ$2,0)</f>
        <v>#N/A</v>
      </c>
    </row>
    <row r="908" spans="2:43" x14ac:dyDescent="0.25">
      <c r="B908" t="s">
        <v>546</v>
      </c>
      <c r="C908" t="s">
        <v>5147</v>
      </c>
      <c r="D908" s="25">
        <v>0.33333333333333331</v>
      </c>
      <c r="E908" t="s">
        <v>565</v>
      </c>
      <c r="F908" t="s">
        <v>964</v>
      </c>
      <c r="H908">
        <v>41</v>
      </c>
      <c r="I908">
        <v>32.5</v>
      </c>
      <c r="J908">
        <v>26.5</v>
      </c>
      <c r="K908">
        <v>73.5</v>
      </c>
      <c r="L908">
        <v>59</v>
      </c>
      <c r="M908">
        <v>67.5</v>
      </c>
      <c r="N908">
        <v>32.4</v>
      </c>
      <c r="O908">
        <v>48.1</v>
      </c>
      <c r="P908">
        <v>19.5</v>
      </c>
      <c r="Q908">
        <v>62</v>
      </c>
      <c r="R908">
        <v>61.7</v>
      </c>
      <c r="S908">
        <v>33.4</v>
      </c>
      <c r="T908">
        <v>66.599999999999994</v>
      </c>
      <c r="U908">
        <v>71.5</v>
      </c>
      <c r="V908">
        <v>41.5</v>
      </c>
      <c r="W908">
        <v>58.5</v>
      </c>
      <c r="X908" t="str">
        <f>VLOOKUP(E908,'Transform table'!A:B,2,0)</f>
        <v>Guangzhou Dandelion Alpha</v>
      </c>
      <c r="Y908" t="str">
        <f>VLOOKUP(F908,'Transform table'!A:B,2,0)</f>
        <v>Wuhan Three Towns Reserves</v>
      </c>
      <c r="Z908" t="str">
        <f t="shared" si="15"/>
        <v>02/08/2026Guangzhou Dandelion AlphaWuhan Three Towns Reserves</v>
      </c>
      <c r="AA908" t="e">
        <f>VLOOKUP($Z908,'oddspedia-matches'!$A:$AD,AA$2,0)</f>
        <v>#N/A</v>
      </c>
      <c r="AB908" t="e">
        <f>VLOOKUP($Z908,'oddspedia-matches'!$A:$AD,AB$2,0)</f>
        <v>#N/A</v>
      </c>
      <c r="AC908" t="e">
        <f>VLOOKUP($Z908,'oddspedia-matches'!$A:$AD,AC$2,0)</f>
        <v>#N/A</v>
      </c>
      <c r="AD908" t="e">
        <f>VLOOKUP($Z908,'oddspedia-matches'!$A:$AD,AD$2,0)</f>
        <v>#N/A</v>
      </c>
      <c r="AE908" t="e">
        <f>VLOOKUP($Z908,'oddspedia-matches'!$A:$AD,AE$2,0)</f>
        <v>#N/A</v>
      </c>
      <c r="AF908" t="e">
        <f>VLOOKUP($Z908,'oddspedia-matches'!$A:$AD,AF$2,0)</f>
        <v>#N/A</v>
      </c>
      <c r="AG908" t="e">
        <f>VLOOKUP($Z908,'oddspedia-matches'!$A:$AD,AG$2,0)</f>
        <v>#N/A</v>
      </c>
      <c r="AH908" t="e">
        <f>VLOOKUP($Z908,'oddspedia-matches'!$A:$AD,AH$2,0)</f>
        <v>#N/A</v>
      </c>
      <c r="AI908" t="e">
        <f>VLOOKUP($Z908,'oddspedia-matches'!$A:$AD,AI$2,0)</f>
        <v>#N/A</v>
      </c>
      <c r="AJ908" t="e">
        <f>VLOOKUP($Z908,'oddspedia-matches'!$A:$AD,AJ$2,0)</f>
        <v>#N/A</v>
      </c>
      <c r="AK908" t="e">
        <f>VLOOKUP($Z908,'oddspedia-matches'!$A:$AD,AK$2,0)</f>
        <v>#N/A</v>
      </c>
      <c r="AL908" t="e">
        <f>VLOOKUP($Z908,'oddspedia-matches'!$A:$AD,AL$2,0)</f>
        <v>#N/A</v>
      </c>
      <c r="AM908" t="e">
        <f>VLOOKUP($Z908,'oddspedia-matches'!$A:$AD,AM$2,0)</f>
        <v>#N/A</v>
      </c>
      <c r="AN908" t="e">
        <f>VLOOKUP($Z908,'oddspedia-matches'!$A:$AD,AN$2,0)</f>
        <v>#N/A</v>
      </c>
      <c r="AO908" t="e">
        <f>VLOOKUP($Z908,'oddspedia-matches'!$A:$AD,AO$2,0)</f>
        <v>#N/A</v>
      </c>
      <c r="AP908" t="e">
        <f>VLOOKUP($Z908,'oddspedia-matches'!$A:$AD,AP$2,0)</f>
        <v>#N/A</v>
      </c>
      <c r="AQ908" t="e">
        <f>VLOOKUP($Z908,'oddspedia-matches'!$A:$AD,AQ$2,0)</f>
        <v>#N/A</v>
      </c>
    </row>
    <row r="909" spans="2:43" x14ac:dyDescent="0.25">
      <c r="B909" t="s">
        <v>546</v>
      </c>
      <c r="C909" t="s">
        <v>5147</v>
      </c>
      <c r="D909" s="25">
        <v>0.33333333333333331</v>
      </c>
      <c r="E909" t="s">
        <v>567</v>
      </c>
      <c r="F909" t="s">
        <v>402</v>
      </c>
      <c r="H909">
        <v>41.2</v>
      </c>
      <c r="I909">
        <v>34.4</v>
      </c>
      <c r="J909">
        <v>24.3</v>
      </c>
      <c r="K909">
        <v>75.7</v>
      </c>
      <c r="L909">
        <v>58.8</v>
      </c>
      <c r="M909">
        <v>65.599999999999994</v>
      </c>
      <c r="N909">
        <v>29.6</v>
      </c>
      <c r="O909">
        <v>55</v>
      </c>
      <c r="P909">
        <v>15.4</v>
      </c>
      <c r="Q909">
        <v>51.9</v>
      </c>
      <c r="R909">
        <v>55.4</v>
      </c>
      <c r="S909">
        <v>27.3</v>
      </c>
      <c r="T909">
        <v>72.7</v>
      </c>
      <c r="U909">
        <v>77.099999999999994</v>
      </c>
      <c r="V909">
        <v>35.9</v>
      </c>
      <c r="W909">
        <v>64.099999999999994</v>
      </c>
      <c r="X909" t="str">
        <f>VLOOKUP(E909,'Transform table'!A:B,2,0)</f>
        <v>Shandong Luneng Taishan Reserves</v>
      </c>
      <c r="Y909" t="str">
        <f>VLOOKUP(F909,'Transform table'!A:B,2,0)</f>
        <v>Dalian Kewei</v>
      </c>
      <c r="Z909" t="str">
        <f t="shared" si="15"/>
        <v>02/08/2026Shandong Luneng Taishan ReservesDalian Kewei</v>
      </c>
      <c r="AA909" t="e">
        <f>VLOOKUP($Z909,'oddspedia-matches'!$A:$AD,AA$2,0)</f>
        <v>#N/A</v>
      </c>
      <c r="AB909" t="e">
        <f>VLOOKUP($Z909,'oddspedia-matches'!$A:$AD,AB$2,0)</f>
        <v>#N/A</v>
      </c>
      <c r="AC909" t="e">
        <f>VLOOKUP($Z909,'oddspedia-matches'!$A:$AD,AC$2,0)</f>
        <v>#N/A</v>
      </c>
      <c r="AD909" t="e">
        <f>VLOOKUP($Z909,'oddspedia-matches'!$A:$AD,AD$2,0)</f>
        <v>#N/A</v>
      </c>
      <c r="AE909" t="e">
        <f>VLOOKUP($Z909,'oddspedia-matches'!$A:$AD,AE$2,0)</f>
        <v>#N/A</v>
      </c>
      <c r="AF909" t="e">
        <f>VLOOKUP($Z909,'oddspedia-matches'!$A:$AD,AF$2,0)</f>
        <v>#N/A</v>
      </c>
      <c r="AG909" t="e">
        <f>VLOOKUP($Z909,'oddspedia-matches'!$A:$AD,AG$2,0)</f>
        <v>#N/A</v>
      </c>
      <c r="AH909" t="e">
        <f>VLOOKUP($Z909,'oddspedia-matches'!$A:$AD,AH$2,0)</f>
        <v>#N/A</v>
      </c>
      <c r="AI909" t="e">
        <f>VLOOKUP($Z909,'oddspedia-matches'!$A:$AD,AI$2,0)</f>
        <v>#N/A</v>
      </c>
      <c r="AJ909" t="e">
        <f>VLOOKUP($Z909,'oddspedia-matches'!$A:$AD,AJ$2,0)</f>
        <v>#N/A</v>
      </c>
      <c r="AK909" t="e">
        <f>VLOOKUP($Z909,'oddspedia-matches'!$A:$AD,AK$2,0)</f>
        <v>#N/A</v>
      </c>
      <c r="AL909" t="e">
        <f>VLOOKUP($Z909,'oddspedia-matches'!$A:$AD,AL$2,0)</f>
        <v>#N/A</v>
      </c>
      <c r="AM909" t="e">
        <f>VLOOKUP($Z909,'oddspedia-matches'!$A:$AD,AM$2,0)</f>
        <v>#N/A</v>
      </c>
      <c r="AN909" t="e">
        <f>VLOOKUP($Z909,'oddspedia-matches'!$A:$AD,AN$2,0)</f>
        <v>#N/A</v>
      </c>
      <c r="AO909" t="e">
        <f>VLOOKUP($Z909,'oddspedia-matches'!$A:$AD,AO$2,0)</f>
        <v>#N/A</v>
      </c>
      <c r="AP909" t="e">
        <f>VLOOKUP($Z909,'oddspedia-matches'!$A:$AD,AP$2,0)</f>
        <v>#N/A</v>
      </c>
      <c r="AQ909" t="e">
        <f>VLOOKUP($Z909,'oddspedia-matches'!$A:$AD,AQ$2,0)</f>
        <v>#N/A</v>
      </c>
    </row>
    <row r="910" spans="2:43" x14ac:dyDescent="0.25">
      <c r="B910" t="s">
        <v>546</v>
      </c>
      <c r="C910" t="s">
        <v>5147</v>
      </c>
      <c r="D910" s="25">
        <v>0.35416666666666669</v>
      </c>
      <c r="E910" t="s">
        <v>942</v>
      </c>
      <c r="F910" t="s">
        <v>946</v>
      </c>
      <c r="H910">
        <v>36.5</v>
      </c>
      <c r="I910">
        <v>32.200000000000003</v>
      </c>
      <c r="J910">
        <v>31.3</v>
      </c>
      <c r="K910">
        <v>68.7</v>
      </c>
      <c r="L910">
        <v>63.5</v>
      </c>
      <c r="M910">
        <v>67.8</v>
      </c>
      <c r="N910">
        <v>31.8</v>
      </c>
      <c r="O910">
        <v>49.5</v>
      </c>
      <c r="P910">
        <v>18.7</v>
      </c>
      <c r="Q910">
        <v>59.8</v>
      </c>
      <c r="R910">
        <v>64.7</v>
      </c>
      <c r="S910">
        <v>36.5</v>
      </c>
      <c r="T910">
        <v>63.5</v>
      </c>
      <c r="U910">
        <v>68.400000000000006</v>
      </c>
      <c r="V910">
        <v>44.8</v>
      </c>
      <c r="W910">
        <v>55.2</v>
      </c>
      <c r="X910" t="str">
        <f>VLOOKUP(E910,'Transform table'!A:B,2,0)</f>
        <v>Nantong Haimen Codion</v>
      </c>
      <c r="Y910" t="str">
        <f>VLOOKUP(F910,'Transform table'!A:B,2,0)</f>
        <v>Taian Tiankuang</v>
      </c>
      <c r="Z910" t="str">
        <f t="shared" si="15"/>
        <v>02/08/2026Nantong Haimen CodionTaian Tiankuang</v>
      </c>
      <c r="AA910" t="e">
        <f>VLOOKUP($Z910,'oddspedia-matches'!$A:$AD,AA$2,0)</f>
        <v>#N/A</v>
      </c>
      <c r="AB910" t="e">
        <f>VLOOKUP($Z910,'oddspedia-matches'!$A:$AD,AB$2,0)</f>
        <v>#N/A</v>
      </c>
      <c r="AC910" t="e">
        <f>VLOOKUP($Z910,'oddspedia-matches'!$A:$AD,AC$2,0)</f>
        <v>#N/A</v>
      </c>
      <c r="AD910" t="e">
        <f>VLOOKUP($Z910,'oddspedia-matches'!$A:$AD,AD$2,0)</f>
        <v>#N/A</v>
      </c>
      <c r="AE910" t="e">
        <f>VLOOKUP($Z910,'oddspedia-matches'!$A:$AD,AE$2,0)</f>
        <v>#N/A</v>
      </c>
      <c r="AF910" t="e">
        <f>VLOOKUP($Z910,'oddspedia-matches'!$A:$AD,AF$2,0)</f>
        <v>#N/A</v>
      </c>
      <c r="AG910" t="e">
        <f>VLOOKUP($Z910,'oddspedia-matches'!$A:$AD,AG$2,0)</f>
        <v>#N/A</v>
      </c>
      <c r="AH910" t="e">
        <f>VLOOKUP($Z910,'oddspedia-matches'!$A:$AD,AH$2,0)</f>
        <v>#N/A</v>
      </c>
      <c r="AI910" t="e">
        <f>VLOOKUP($Z910,'oddspedia-matches'!$A:$AD,AI$2,0)</f>
        <v>#N/A</v>
      </c>
      <c r="AJ910" t="e">
        <f>VLOOKUP($Z910,'oddspedia-matches'!$A:$AD,AJ$2,0)</f>
        <v>#N/A</v>
      </c>
      <c r="AK910" t="e">
        <f>VLOOKUP($Z910,'oddspedia-matches'!$A:$AD,AK$2,0)</f>
        <v>#N/A</v>
      </c>
      <c r="AL910" t="e">
        <f>VLOOKUP($Z910,'oddspedia-matches'!$A:$AD,AL$2,0)</f>
        <v>#N/A</v>
      </c>
      <c r="AM910" t="e">
        <f>VLOOKUP($Z910,'oddspedia-matches'!$A:$AD,AM$2,0)</f>
        <v>#N/A</v>
      </c>
      <c r="AN910" t="e">
        <f>VLOOKUP($Z910,'oddspedia-matches'!$A:$AD,AN$2,0)</f>
        <v>#N/A</v>
      </c>
      <c r="AO910" t="e">
        <f>VLOOKUP($Z910,'oddspedia-matches'!$A:$AD,AO$2,0)</f>
        <v>#N/A</v>
      </c>
      <c r="AP910" t="e">
        <f>VLOOKUP($Z910,'oddspedia-matches'!$A:$AD,AP$2,0)</f>
        <v>#N/A</v>
      </c>
      <c r="AQ910" t="e">
        <f>VLOOKUP($Z910,'oddspedia-matches'!$A:$AD,AQ$2,0)</f>
        <v>#N/A</v>
      </c>
    </row>
    <row r="911" spans="2:43" x14ac:dyDescent="0.25">
      <c r="B911" t="s">
        <v>546</v>
      </c>
      <c r="C911" t="s">
        <v>5147</v>
      </c>
      <c r="D911" s="25">
        <v>0.35416666666666669</v>
      </c>
      <c r="E911" t="s">
        <v>566</v>
      </c>
      <c r="F911" t="s">
        <v>577</v>
      </c>
      <c r="H911">
        <v>31.1</v>
      </c>
      <c r="I911">
        <v>34.700000000000003</v>
      </c>
      <c r="J911">
        <v>34.1</v>
      </c>
      <c r="K911">
        <v>65.900000000000006</v>
      </c>
      <c r="L911">
        <v>68.900000000000006</v>
      </c>
      <c r="M911">
        <v>65.3</v>
      </c>
      <c r="N911">
        <v>24.1</v>
      </c>
      <c r="O911">
        <v>48.3</v>
      </c>
      <c r="P911">
        <v>27.6</v>
      </c>
      <c r="Q911">
        <v>62.5</v>
      </c>
      <c r="R911">
        <v>57.8</v>
      </c>
      <c r="S911">
        <v>29.5</v>
      </c>
      <c r="T911">
        <v>70.5</v>
      </c>
      <c r="U911">
        <v>74.8</v>
      </c>
      <c r="V911">
        <v>38.799999999999997</v>
      </c>
      <c r="W911">
        <v>61.2</v>
      </c>
      <c r="X911" t="str">
        <f>VLOOKUP(E911,'Transform table'!A:B,2,0)</f>
        <v>Yichun Grand Tiger</v>
      </c>
      <c r="Y911" t="str">
        <f>VLOOKUP(F911,'Transform table'!A:B,2,0)</f>
        <v>Jiangxi Liansheng FC</v>
      </c>
      <c r="Z911" t="str">
        <f t="shared" si="15"/>
        <v>02/08/2026Yichun Grand TigerJiangxi Liansheng FC</v>
      </c>
      <c r="AA911" t="e">
        <f>VLOOKUP($Z911,'oddspedia-matches'!$A:$AD,AA$2,0)</f>
        <v>#N/A</v>
      </c>
      <c r="AB911" t="e">
        <f>VLOOKUP($Z911,'oddspedia-matches'!$A:$AD,AB$2,0)</f>
        <v>#N/A</v>
      </c>
      <c r="AC911" t="e">
        <f>VLOOKUP($Z911,'oddspedia-matches'!$A:$AD,AC$2,0)</f>
        <v>#N/A</v>
      </c>
      <c r="AD911" t="e">
        <f>VLOOKUP($Z911,'oddspedia-matches'!$A:$AD,AD$2,0)</f>
        <v>#N/A</v>
      </c>
      <c r="AE911" t="e">
        <f>VLOOKUP($Z911,'oddspedia-matches'!$A:$AD,AE$2,0)</f>
        <v>#N/A</v>
      </c>
      <c r="AF911" t="e">
        <f>VLOOKUP($Z911,'oddspedia-matches'!$A:$AD,AF$2,0)</f>
        <v>#N/A</v>
      </c>
      <c r="AG911" t="e">
        <f>VLOOKUP($Z911,'oddspedia-matches'!$A:$AD,AG$2,0)</f>
        <v>#N/A</v>
      </c>
      <c r="AH911" t="e">
        <f>VLOOKUP($Z911,'oddspedia-matches'!$A:$AD,AH$2,0)</f>
        <v>#N/A</v>
      </c>
      <c r="AI911" t="e">
        <f>VLOOKUP($Z911,'oddspedia-matches'!$A:$AD,AI$2,0)</f>
        <v>#N/A</v>
      </c>
      <c r="AJ911" t="e">
        <f>VLOOKUP($Z911,'oddspedia-matches'!$A:$AD,AJ$2,0)</f>
        <v>#N/A</v>
      </c>
      <c r="AK911" t="e">
        <f>VLOOKUP($Z911,'oddspedia-matches'!$A:$AD,AK$2,0)</f>
        <v>#N/A</v>
      </c>
      <c r="AL911" t="e">
        <f>VLOOKUP($Z911,'oddspedia-matches'!$A:$AD,AL$2,0)</f>
        <v>#N/A</v>
      </c>
      <c r="AM911" t="e">
        <f>VLOOKUP($Z911,'oddspedia-matches'!$A:$AD,AM$2,0)</f>
        <v>#N/A</v>
      </c>
      <c r="AN911" t="e">
        <f>VLOOKUP($Z911,'oddspedia-matches'!$A:$AD,AN$2,0)</f>
        <v>#N/A</v>
      </c>
      <c r="AO911" t="e">
        <f>VLOOKUP($Z911,'oddspedia-matches'!$A:$AD,AO$2,0)</f>
        <v>#N/A</v>
      </c>
      <c r="AP911" t="e">
        <f>VLOOKUP($Z911,'oddspedia-matches'!$A:$AD,AP$2,0)</f>
        <v>#N/A</v>
      </c>
      <c r="AQ911" t="e">
        <f>VLOOKUP($Z911,'oddspedia-matches'!$A:$AD,AQ$2,0)</f>
        <v>#N/A</v>
      </c>
    </row>
    <row r="912" spans="2:43" x14ac:dyDescent="0.25">
      <c r="B912" t="s">
        <v>543</v>
      </c>
      <c r="C912" t="s">
        <v>5147</v>
      </c>
      <c r="D912" s="25">
        <v>0.3576388888888889</v>
      </c>
      <c r="E912" t="s">
        <v>581</v>
      </c>
      <c r="F912" t="s">
        <v>583</v>
      </c>
      <c r="H912">
        <v>39.5</v>
      </c>
      <c r="I912">
        <v>26.5</v>
      </c>
      <c r="J912">
        <v>33.9</v>
      </c>
      <c r="K912">
        <v>66.099999999999994</v>
      </c>
      <c r="L912">
        <v>60.5</v>
      </c>
      <c r="M912">
        <v>73.5</v>
      </c>
      <c r="N912">
        <v>27.3</v>
      </c>
      <c r="O912">
        <v>39.9</v>
      </c>
      <c r="P912">
        <v>32.799999999999997</v>
      </c>
      <c r="Q912">
        <v>75.400000000000006</v>
      </c>
      <c r="R912">
        <v>84.1</v>
      </c>
      <c r="S912">
        <v>62.4</v>
      </c>
      <c r="T912">
        <v>37.6</v>
      </c>
      <c r="U912">
        <v>43.2</v>
      </c>
      <c r="V912">
        <v>65.2</v>
      </c>
      <c r="W912">
        <v>34.799999999999997</v>
      </c>
      <c r="X912" t="str">
        <f>VLOOKUP(E912,'Transform table'!A:B,2,0)</f>
        <v>Liaoning Tieren</v>
      </c>
      <c r="Y912" t="str">
        <f>VLOOKUP(F912,'Transform table'!A:B,2,0)</f>
        <v>Shanghai Greenland Shenhua</v>
      </c>
      <c r="Z912" t="str">
        <f t="shared" si="15"/>
        <v>02/08/2026Liaoning TierenShanghai Greenland Shenhua</v>
      </c>
      <c r="AA912" t="e">
        <f>VLOOKUP($Z912,'oddspedia-matches'!$A:$AD,AA$2,0)</f>
        <v>#N/A</v>
      </c>
      <c r="AB912" t="e">
        <f>VLOOKUP($Z912,'oddspedia-matches'!$A:$AD,AB$2,0)</f>
        <v>#N/A</v>
      </c>
      <c r="AC912" t="e">
        <f>VLOOKUP($Z912,'oddspedia-matches'!$A:$AD,AC$2,0)</f>
        <v>#N/A</v>
      </c>
      <c r="AD912" t="e">
        <f>VLOOKUP($Z912,'oddspedia-matches'!$A:$AD,AD$2,0)</f>
        <v>#N/A</v>
      </c>
      <c r="AE912" t="e">
        <f>VLOOKUP($Z912,'oddspedia-matches'!$A:$AD,AE$2,0)</f>
        <v>#N/A</v>
      </c>
      <c r="AF912" t="e">
        <f>VLOOKUP($Z912,'oddspedia-matches'!$A:$AD,AF$2,0)</f>
        <v>#N/A</v>
      </c>
      <c r="AG912" t="e">
        <f>VLOOKUP($Z912,'oddspedia-matches'!$A:$AD,AG$2,0)</f>
        <v>#N/A</v>
      </c>
      <c r="AH912" t="e">
        <f>VLOOKUP($Z912,'oddspedia-matches'!$A:$AD,AH$2,0)</f>
        <v>#N/A</v>
      </c>
      <c r="AI912" t="e">
        <f>VLOOKUP($Z912,'oddspedia-matches'!$A:$AD,AI$2,0)</f>
        <v>#N/A</v>
      </c>
      <c r="AJ912" t="e">
        <f>VLOOKUP($Z912,'oddspedia-matches'!$A:$AD,AJ$2,0)</f>
        <v>#N/A</v>
      </c>
      <c r="AK912" t="e">
        <f>VLOOKUP($Z912,'oddspedia-matches'!$A:$AD,AK$2,0)</f>
        <v>#N/A</v>
      </c>
      <c r="AL912" t="e">
        <f>VLOOKUP($Z912,'oddspedia-matches'!$A:$AD,AL$2,0)</f>
        <v>#N/A</v>
      </c>
      <c r="AM912" t="e">
        <f>VLOOKUP($Z912,'oddspedia-matches'!$A:$AD,AM$2,0)</f>
        <v>#N/A</v>
      </c>
      <c r="AN912" t="e">
        <f>VLOOKUP($Z912,'oddspedia-matches'!$A:$AD,AN$2,0)</f>
        <v>#N/A</v>
      </c>
      <c r="AO912" t="e">
        <f>VLOOKUP($Z912,'oddspedia-matches'!$A:$AD,AO$2,0)</f>
        <v>#N/A</v>
      </c>
      <c r="AP912" t="e">
        <f>VLOOKUP($Z912,'oddspedia-matches'!$A:$AD,AP$2,0)</f>
        <v>#N/A</v>
      </c>
      <c r="AQ912" t="e">
        <f>VLOOKUP($Z912,'oddspedia-matches'!$A:$AD,AQ$2,0)</f>
        <v>#N/A</v>
      </c>
    </row>
    <row r="913" spans="2:43" x14ac:dyDescent="0.25">
      <c r="B913" t="s">
        <v>546</v>
      </c>
      <c r="C913" t="s">
        <v>5147</v>
      </c>
      <c r="D913" s="25">
        <v>0.3576388888888889</v>
      </c>
      <c r="E913" t="s">
        <v>962</v>
      </c>
      <c r="F913" t="s">
        <v>943</v>
      </c>
      <c r="H913">
        <v>29.1</v>
      </c>
      <c r="I913">
        <v>33.1</v>
      </c>
      <c r="J913">
        <v>37.799999999999997</v>
      </c>
      <c r="K913">
        <v>62.2</v>
      </c>
      <c r="L913">
        <v>70.900000000000006</v>
      </c>
      <c r="M913">
        <v>66.900000000000006</v>
      </c>
      <c r="N913">
        <v>20.399999999999999</v>
      </c>
      <c r="O913">
        <v>48.1</v>
      </c>
      <c r="P913">
        <v>31.5</v>
      </c>
      <c r="Q913">
        <v>62.5</v>
      </c>
      <c r="R913">
        <v>62.8</v>
      </c>
      <c r="S913">
        <v>34.5</v>
      </c>
      <c r="T913">
        <v>65.5</v>
      </c>
      <c r="U913">
        <v>70.3</v>
      </c>
      <c r="V913">
        <v>42.9</v>
      </c>
      <c r="W913">
        <v>57.1</v>
      </c>
      <c r="X913">
        <f>VLOOKUP(E913,'Transform table'!A:B,2,0)</f>
        <v>0</v>
      </c>
      <c r="Y913" t="str">
        <f>VLOOKUP(F913,'Transform table'!A:B,2,0)</f>
        <v>Xiamen Feilu</v>
      </c>
      <c r="Z913" t="str">
        <f t="shared" si="15"/>
        <v>02/08/20260Xiamen Feilu</v>
      </c>
      <c r="AA913" t="e">
        <f>VLOOKUP($Z913,'oddspedia-matches'!$A:$AD,AA$2,0)</f>
        <v>#N/A</v>
      </c>
      <c r="AB913" t="e">
        <f>VLOOKUP($Z913,'oddspedia-matches'!$A:$AD,AB$2,0)</f>
        <v>#N/A</v>
      </c>
      <c r="AC913" t="e">
        <f>VLOOKUP($Z913,'oddspedia-matches'!$A:$AD,AC$2,0)</f>
        <v>#N/A</v>
      </c>
      <c r="AD913" t="e">
        <f>VLOOKUP($Z913,'oddspedia-matches'!$A:$AD,AD$2,0)</f>
        <v>#N/A</v>
      </c>
      <c r="AE913" t="e">
        <f>VLOOKUP($Z913,'oddspedia-matches'!$A:$AD,AE$2,0)</f>
        <v>#N/A</v>
      </c>
      <c r="AF913" t="e">
        <f>VLOOKUP($Z913,'oddspedia-matches'!$A:$AD,AF$2,0)</f>
        <v>#N/A</v>
      </c>
      <c r="AG913" t="e">
        <f>VLOOKUP($Z913,'oddspedia-matches'!$A:$AD,AG$2,0)</f>
        <v>#N/A</v>
      </c>
      <c r="AH913" t="e">
        <f>VLOOKUP($Z913,'oddspedia-matches'!$A:$AD,AH$2,0)</f>
        <v>#N/A</v>
      </c>
      <c r="AI913" t="e">
        <f>VLOOKUP($Z913,'oddspedia-matches'!$A:$AD,AI$2,0)</f>
        <v>#N/A</v>
      </c>
      <c r="AJ913" t="e">
        <f>VLOOKUP($Z913,'oddspedia-matches'!$A:$AD,AJ$2,0)</f>
        <v>#N/A</v>
      </c>
      <c r="AK913" t="e">
        <f>VLOOKUP($Z913,'oddspedia-matches'!$A:$AD,AK$2,0)</f>
        <v>#N/A</v>
      </c>
      <c r="AL913" t="e">
        <f>VLOOKUP($Z913,'oddspedia-matches'!$A:$AD,AL$2,0)</f>
        <v>#N/A</v>
      </c>
      <c r="AM913" t="e">
        <f>VLOOKUP($Z913,'oddspedia-matches'!$A:$AD,AM$2,0)</f>
        <v>#N/A</v>
      </c>
      <c r="AN913" t="e">
        <f>VLOOKUP($Z913,'oddspedia-matches'!$A:$AD,AN$2,0)</f>
        <v>#N/A</v>
      </c>
      <c r="AO913" t="e">
        <f>VLOOKUP($Z913,'oddspedia-matches'!$A:$AD,AO$2,0)</f>
        <v>#N/A</v>
      </c>
      <c r="AP913" t="e">
        <f>VLOOKUP($Z913,'oddspedia-matches'!$A:$AD,AP$2,0)</f>
        <v>#N/A</v>
      </c>
      <c r="AQ913" t="e">
        <f>VLOOKUP($Z913,'oddspedia-matches'!$A:$AD,AQ$2,0)</f>
        <v>#N/A</v>
      </c>
    </row>
    <row r="914" spans="2:43" x14ac:dyDescent="0.25">
      <c r="B914" t="s">
        <v>584</v>
      </c>
      <c r="C914" t="s">
        <v>5147</v>
      </c>
      <c r="D914" s="25">
        <v>0.375</v>
      </c>
      <c r="E914" t="s">
        <v>585</v>
      </c>
      <c r="F914" t="s">
        <v>1027</v>
      </c>
      <c r="H914">
        <v>35.299999999999997</v>
      </c>
      <c r="I914">
        <v>32.6</v>
      </c>
      <c r="J914">
        <v>32.1</v>
      </c>
      <c r="K914">
        <v>67.900000000000006</v>
      </c>
      <c r="L914">
        <v>64.7</v>
      </c>
      <c r="M914">
        <v>67.400000000000006</v>
      </c>
      <c r="N914">
        <v>27.4</v>
      </c>
      <c r="O914">
        <v>46.8</v>
      </c>
      <c r="P914">
        <v>25.8</v>
      </c>
      <c r="Q914">
        <v>64.7</v>
      </c>
      <c r="R914">
        <v>63.8</v>
      </c>
      <c r="S914">
        <v>35.5</v>
      </c>
      <c r="T914">
        <v>64.5</v>
      </c>
      <c r="U914">
        <v>69.3</v>
      </c>
      <c r="V914">
        <v>44</v>
      </c>
      <c r="W914">
        <v>56</v>
      </c>
      <c r="X914" t="str">
        <f>VLOOKUP(E914,'Transform table'!A:B,2,0)</f>
        <v>Ulytau FC</v>
      </c>
      <c r="Y914" t="str">
        <f>VLOOKUP(F914,'Transform table'!A:B,2,0)</f>
        <v>Astana</v>
      </c>
      <c r="Z914" t="str">
        <f t="shared" si="15"/>
        <v>02/08/2026Ulytau FCAstana</v>
      </c>
      <c r="AA914" t="e">
        <f>VLOOKUP($Z914,'oddspedia-matches'!$A:$AD,AA$2,0)</f>
        <v>#N/A</v>
      </c>
      <c r="AB914" t="e">
        <f>VLOOKUP($Z914,'oddspedia-matches'!$A:$AD,AB$2,0)</f>
        <v>#N/A</v>
      </c>
      <c r="AC914" t="e">
        <f>VLOOKUP($Z914,'oddspedia-matches'!$A:$AD,AC$2,0)</f>
        <v>#N/A</v>
      </c>
      <c r="AD914" t="e">
        <f>VLOOKUP($Z914,'oddspedia-matches'!$A:$AD,AD$2,0)</f>
        <v>#N/A</v>
      </c>
      <c r="AE914" t="e">
        <f>VLOOKUP($Z914,'oddspedia-matches'!$A:$AD,AE$2,0)</f>
        <v>#N/A</v>
      </c>
      <c r="AF914" t="e">
        <f>VLOOKUP($Z914,'oddspedia-matches'!$A:$AD,AF$2,0)</f>
        <v>#N/A</v>
      </c>
      <c r="AG914" t="e">
        <f>VLOOKUP($Z914,'oddspedia-matches'!$A:$AD,AG$2,0)</f>
        <v>#N/A</v>
      </c>
      <c r="AH914" t="e">
        <f>VLOOKUP($Z914,'oddspedia-matches'!$A:$AD,AH$2,0)</f>
        <v>#N/A</v>
      </c>
      <c r="AI914" t="e">
        <f>VLOOKUP($Z914,'oddspedia-matches'!$A:$AD,AI$2,0)</f>
        <v>#N/A</v>
      </c>
      <c r="AJ914" t="e">
        <f>VLOOKUP($Z914,'oddspedia-matches'!$A:$AD,AJ$2,0)</f>
        <v>#N/A</v>
      </c>
      <c r="AK914" t="e">
        <f>VLOOKUP($Z914,'oddspedia-matches'!$A:$AD,AK$2,0)</f>
        <v>#N/A</v>
      </c>
      <c r="AL914" t="e">
        <f>VLOOKUP($Z914,'oddspedia-matches'!$A:$AD,AL$2,0)</f>
        <v>#N/A</v>
      </c>
      <c r="AM914" t="e">
        <f>VLOOKUP($Z914,'oddspedia-matches'!$A:$AD,AM$2,0)</f>
        <v>#N/A</v>
      </c>
      <c r="AN914" t="e">
        <f>VLOOKUP($Z914,'oddspedia-matches'!$A:$AD,AN$2,0)</f>
        <v>#N/A</v>
      </c>
      <c r="AO914" t="e">
        <f>VLOOKUP($Z914,'oddspedia-matches'!$A:$AD,AO$2,0)</f>
        <v>#N/A</v>
      </c>
      <c r="AP914" t="e">
        <f>VLOOKUP($Z914,'oddspedia-matches'!$A:$AD,AP$2,0)</f>
        <v>#N/A</v>
      </c>
      <c r="AQ914" t="e">
        <f>VLOOKUP($Z914,'oddspedia-matches'!$A:$AD,AQ$2,0)</f>
        <v>#N/A</v>
      </c>
    </row>
    <row r="915" spans="2:43" x14ac:dyDescent="0.25">
      <c r="B915" t="s">
        <v>584</v>
      </c>
      <c r="C915" t="s">
        <v>5147</v>
      </c>
      <c r="D915" s="25">
        <v>0.375</v>
      </c>
      <c r="E915" t="s">
        <v>616</v>
      </c>
      <c r="F915" t="s">
        <v>1028</v>
      </c>
      <c r="H915">
        <v>50.1</v>
      </c>
      <c r="I915">
        <v>27.4</v>
      </c>
      <c r="J915">
        <v>22.5</v>
      </c>
      <c r="K915">
        <v>77.5</v>
      </c>
      <c r="L915">
        <v>49.9</v>
      </c>
      <c r="M915">
        <v>72.599999999999994</v>
      </c>
      <c r="N915">
        <v>34.299999999999997</v>
      </c>
      <c r="O915">
        <v>45.6</v>
      </c>
      <c r="P915">
        <v>20.100000000000001</v>
      </c>
      <c r="Q915">
        <v>65.599999999999994</v>
      </c>
      <c r="R915">
        <v>74.900000000000006</v>
      </c>
      <c r="S915">
        <v>48.7</v>
      </c>
      <c r="T915">
        <v>51.3</v>
      </c>
      <c r="U915">
        <v>57.7</v>
      </c>
      <c r="V915">
        <v>52.1</v>
      </c>
      <c r="W915">
        <v>47.9</v>
      </c>
      <c r="X915" t="str">
        <f>VLOOKUP(E915,'Transform table'!A:B,2,0)</f>
        <v>Okzhetpes</v>
      </c>
      <c r="Y915" t="str">
        <f>VLOOKUP(F915,'Transform table'!A:B,2,0)</f>
        <v>Altay Semey</v>
      </c>
      <c r="Z915" t="str">
        <f t="shared" si="15"/>
        <v>02/08/2026OkzhetpesAltay Semey</v>
      </c>
      <c r="AA915" t="e">
        <f>VLOOKUP($Z915,'oddspedia-matches'!$A:$AD,AA$2,0)</f>
        <v>#N/A</v>
      </c>
      <c r="AB915" t="e">
        <f>VLOOKUP($Z915,'oddspedia-matches'!$A:$AD,AB$2,0)</f>
        <v>#N/A</v>
      </c>
      <c r="AC915" t="e">
        <f>VLOOKUP($Z915,'oddspedia-matches'!$A:$AD,AC$2,0)</f>
        <v>#N/A</v>
      </c>
      <c r="AD915" t="e">
        <f>VLOOKUP($Z915,'oddspedia-matches'!$A:$AD,AD$2,0)</f>
        <v>#N/A</v>
      </c>
      <c r="AE915" t="e">
        <f>VLOOKUP($Z915,'oddspedia-matches'!$A:$AD,AE$2,0)</f>
        <v>#N/A</v>
      </c>
      <c r="AF915" t="e">
        <f>VLOOKUP($Z915,'oddspedia-matches'!$A:$AD,AF$2,0)</f>
        <v>#N/A</v>
      </c>
      <c r="AG915" t="e">
        <f>VLOOKUP($Z915,'oddspedia-matches'!$A:$AD,AG$2,0)</f>
        <v>#N/A</v>
      </c>
      <c r="AH915" t="e">
        <f>VLOOKUP($Z915,'oddspedia-matches'!$A:$AD,AH$2,0)</f>
        <v>#N/A</v>
      </c>
      <c r="AI915" t="e">
        <f>VLOOKUP($Z915,'oddspedia-matches'!$A:$AD,AI$2,0)</f>
        <v>#N/A</v>
      </c>
      <c r="AJ915" t="e">
        <f>VLOOKUP($Z915,'oddspedia-matches'!$A:$AD,AJ$2,0)</f>
        <v>#N/A</v>
      </c>
      <c r="AK915" t="e">
        <f>VLOOKUP($Z915,'oddspedia-matches'!$A:$AD,AK$2,0)</f>
        <v>#N/A</v>
      </c>
      <c r="AL915" t="e">
        <f>VLOOKUP($Z915,'oddspedia-matches'!$A:$AD,AL$2,0)</f>
        <v>#N/A</v>
      </c>
      <c r="AM915" t="e">
        <f>VLOOKUP($Z915,'oddspedia-matches'!$A:$AD,AM$2,0)</f>
        <v>#N/A</v>
      </c>
      <c r="AN915" t="e">
        <f>VLOOKUP($Z915,'oddspedia-matches'!$A:$AD,AN$2,0)</f>
        <v>#N/A</v>
      </c>
      <c r="AO915" t="e">
        <f>VLOOKUP($Z915,'oddspedia-matches'!$A:$AD,AO$2,0)</f>
        <v>#N/A</v>
      </c>
      <c r="AP915" t="e">
        <f>VLOOKUP($Z915,'oddspedia-matches'!$A:$AD,AP$2,0)</f>
        <v>#N/A</v>
      </c>
      <c r="AQ915" t="e">
        <f>VLOOKUP($Z915,'oddspedia-matches'!$A:$AD,AQ$2,0)</f>
        <v>#N/A</v>
      </c>
    </row>
    <row r="916" spans="2:43" x14ac:dyDescent="0.25">
      <c r="B916" t="s">
        <v>543</v>
      </c>
      <c r="C916" t="s">
        <v>5147</v>
      </c>
      <c r="D916" s="25">
        <v>0.375</v>
      </c>
      <c r="E916" t="s">
        <v>956</v>
      </c>
      <c r="F916" t="s">
        <v>406</v>
      </c>
      <c r="H916">
        <v>37.700000000000003</v>
      </c>
      <c r="I916">
        <v>28.8</v>
      </c>
      <c r="J916">
        <v>33.5</v>
      </c>
      <c r="K916">
        <v>66.5</v>
      </c>
      <c r="L916">
        <v>62.3</v>
      </c>
      <c r="M916">
        <v>71.2</v>
      </c>
      <c r="N916">
        <v>32.799999999999997</v>
      </c>
      <c r="O916">
        <v>43.7</v>
      </c>
      <c r="P916">
        <v>23.5</v>
      </c>
      <c r="Q916">
        <v>69.099999999999994</v>
      </c>
      <c r="R916">
        <v>75.900000000000006</v>
      </c>
      <c r="S916">
        <v>50.1</v>
      </c>
      <c r="T916">
        <v>49.9</v>
      </c>
      <c r="U916">
        <v>55.4</v>
      </c>
      <c r="V916">
        <v>55.7</v>
      </c>
      <c r="W916">
        <v>44.3</v>
      </c>
      <c r="X916" t="str">
        <f>VLOOKUP(E916,'Transform table'!A:B,2,0)</f>
        <v>Shenzhen Peng City</v>
      </c>
      <c r="Y916" t="str">
        <f>VLOOKUP(F916,'Transform table'!A:B,2,0)</f>
        <v>Chongqing Tonglianglong</v>
      </c>
      <c r="Z916" t="str">
        <f t="shared" si="15"/>
        <v>02/08/2026Shenzhen Peng CityChongqing Tonglianglong</v>
      </c>
      <c r="AA916" t="e">
        <f>VLOOKUP($Z916,'oddspedia-matches'!$A:$AD,AA$2,0)</f>
        <v>#N/A</v>
      </c>
      <c r="AB916" t="e">
        <f>VLOOKUP($Z916,'oddspedia-matches'!$A:$AD,AB$2,0)</f>
        <v>#N/A</v>
      </c>
      <c r="AC916" t="e">
        <f>VLOOKUP($Z916,'oddspedia-matches'!$A:$AD,AC$2,0)</f>
        <v>#N/A</v>
      </c>
      <c r="AD916" t="e">
        <f>VLOOKUP($Z916,'oddspedia-matches'!$A:$AD,AD$2,0)</f>
        <v>#N/A</v>
      </c>
      <c r="AE916" t="e">
        <f>VLOOKUP($Z916,'oddspedia-matches'!$A:$AD,AE$2,0)</f>
        <v>#N/A</v>
      </c>
      <c r="AF916" t="e">
        <f>VLOOKUP($Z916,'oddspedia-matches'!$A:$AD,AF$2,0)</f>
        <v>#N/A</v>
      </c>
      <c r="AG916" t="e">
        <f>VLOOKUP($Z916,'oddspedia-matches'!$A:$AD,AG$2,0)</f>
        <v>#N/A</v>
      </c>
      <c r="AH916" t="e">
        <f>VLOOKUP($Z916,'oddspedia-matches'!$A:$AD,AH$2,0)</f>
        <v>#N/A</v>
      </c>
      <c r="AI916" t="e">
        <f>VLOOKUP($Z916,'oddspedia-matches'!$A:$AD,AI$2,0)</f>
        <v>#N/A</v>
      </c>
      <c r="AJ916" t="e">
        <f>VLOOKUP($Z916,'oddspedia-matches'!$A:$AD,AJ$2,0)</f>
        <v>#N/A</v>
      </c>
      <c r="AK916" t="e">
        <f>VLOOKUP($Z916,'oddspedia-matches'!$A:$AD,AK$2,0)</f>
        <v>#N/A</v>
      </c>
      <c r="AL916" t="e">
        <f>VLOOKUP($Z916,'oddspedia-matches'!$A:$AD,AL$2,0)</f>
        <v>#N/A</v>
      </c>
      <c r="AM916" t="e">
        <f>VLOOKUP($Z916,'oddspedia-matches'!$A:$AD,AM$2,0)</f>
        <v>#N/A</v>
      </c>
      <c r="AN916" t="e">
        <f>VLOOKUP($Z916,'oddspedia-matches'!$A:$AD,AN$2,0)</f>
        <v>#N/A</v>
      </c>
      <c r="AO916" t="e">
        <f>VLOOKUP($Z916,'oddspedia-matches'!$A:$AD,AO$2,0)</f>
        <v>#N/A</v>
      </c>
      <c r="AP916" t="e">
        <f>VLOOKUP($Z916,'oddspedia-matches'!$A:$AD,AP$2,0)</f>
        <v>#N/A</v>
      </c>
      <c r="AQ916" t="e">
        <f>VLOOKUP($Z916,'oddspedia-matches'!$A:$AD,AQ$2,0)</f>
        <v>#N/A</v>
      </c>
    </row>
    <row r="917" spans="2:43" x14ac:dyDescent="0.25">
      <c r="B917" t="s">
        <v>474</v>
      </c>
      <c r="C917" t="s">
        <v>5147</v>
      </c>
      <c r="D917" s="25">
        <v>0.375</v>
      </c>
      <c r="E917" t="s">
        <v>603</v>
      </c>
      <c r="F917" t="s">
        <v>988</v>
      </c>
      <c r="H917">
        <v>39.299999999999997</v>
      </c>
      <c r="I917">
        <v>30.8</v>
      </c>
      <c r="J917">
        <v>29.8</v>
      </c>
      <c r="K917">
        <v>70.2</v>
      </c>
      <c r="L917">
        <v>60.7</v>
      </c>
      <c r="M917">
        <v>69.2</v>
      </c>
      <c r="N917">
        <v>34.700000000000003</v>
      </c>
      <c r="O917">
        <v>42.2</v>
      </c>
      <c r="P917">
        <v>23.1</v>
      </c>
      <c r="Q917">
        <v>71.2</v>
      </c>
      <c r="R917">
        <v>68.3</v>
      </c>
      <c r="S917">
        <v>40.5</v>
      </c>
      <c r="T917">
        <v>59.5</v>
      </c>
      <c r="U917">
        <v>64.7</v>
      </c>
      <c r="V917">
        <v>47.9</v>
      </c>
      <c r="W917">
        <v>52.1</v>
      </c>
      <c r="X917" t="str">
        <f>VLOOKUP(E917,'Transform table'!A:B,2,0)</f>
        <v>Vaasa PS</v>
      </c>
      <c r="Y917" t="str">
        <f>VLOOKUP(F917,'Transform table'!A:B,2,0)</f>
        <v>Inter Turku</v>
      </c>
      <c r="Z917" t="str">
        <f t="shared" si="15"/>
        <v>02/08/2026Vaasa PSInter Turku</v>
      </c>
      <c r="AA917" t="e">
        <f>VLOOKUP($Z917,'oddspedia-matches'!$A:$AD,AA$2,0)</f>
        <v>#N/A</v>
      </c>
      <c r="AB917" t="e">
        <f>VLOOKUP($Z917,'oddspedia-matches'!$A:$AD,AB$2,0)</f>
        <v>#N/A</v>
      </c>
      <c r="AC917" t="e">
        <f>VLOOKUP($Z917,'oddspedia-matches'!$A:$AD,AC$2,0)</f>
        <v>#N/A</v>
      </c>
      <c r="AD917" t="e">
        <f>VLOOKUP($Z917,'oddspedia-matches'!$A:$AD,AD$2,0)</f>
        <v>#N/A</v>
      </c>
      <c r="AE917" t="e">
        <f>VLOOKUP($Z917,'oddspedia-matches'!$A:$AD,AE$2,0)</f>
        <v>#N/A</v>
      </c>
      <c r="AF917" t="e">
        <f>VLOOKUP($Z917,'oddspedia-matches'!$A:$AD,AF$2,0)</f>
        <v>#N/A</v>
      </c>
      <c r="AG917" t="e">
        <f>VLOOKUP($Z917,'oddspedia-matches'!$A:$AD,AG$2,0)</f>
        <v>#N/A</v>
      </c>
      <c r="AH917" t="e">
        <f>VLOOKUP($Z917,'oddspedia-matches'!$A:$AD,AH$2,0)</f>
        <v>#N/A</v>
      </c>
      <c r="AI917" t="e">
        <f>VLOOKUP($Z917,'oddspedia-matches'!$A:$AD,AI$2,0)</f>
        <v>#N/A</v>
      </c>
      <c r="AJ917" t="e">
        <f>VLOOKUP($Z917,'oddspedia-matches'!$A:$AD,AJ$2,0)</f>
        <v>#N/A</v>
      </c>
      <c r="AK917" t="e">
        <f>VLOOKUP($Z917,'oddspedia-matches'!$A:$AD,AK$2,0)</f>
        <v>#N/A</v>
      </c>
      <c r="AL917" t="e">
        <f>VLOOKUP($Z917,'oddspedia-matches'!$A:$AD,AL$2,0)</f>
        <v>#N/A</v>
      </c>
      <c r="AM917" t="e">
        <f>VLOOKUP($Z917,'oddspedia-matches'!$A:$AD,AM$2,0)</f>
        <v>#N/A</v>
      </c>
      <c r="AN917" t="e">
        <f>VLOOKUP($Z917,'oddspedia-matches'!$A:$AD,AN$2,0)</f>
        <v>#N/A</v>
      </c>
      <c r="AO917" t="e">
        <f>VLOOKUP($Z917,'oddspedia-matches'!$A:$AD,AO$2,0)</f>
        <v>#N/A</v>
      </c>
      <c r="AP917" t="e">
        <f>VLOOKUP($Z917,'oddspedia-matches'!$A:$AD,AP$2,0)</f>
        <v>#N/A</v>
      </c>
      <c r="AQ917" t="e">
        <f>VLOOKUP($Z917,'oddspedia-matches'!$A:$AD,AQ$2,0)</f>
        <v>#N/A</v>
      </c>
    </row>
    <row r="918" spans="2:43" x14ac:dyDescent="0.25">
      <c r="B918" t="s">
        <v>569</v>
      </c>
      <c r="C918" t="s">
        <v>5147</v>
      </c>
      <c r="D918" s="25">
        <v>0.375</v>
      </c>
      <c r="E918" t="s">
        <v>611</v>
      </c>
      <c r="F918" t="s">
        <v>570</v>
      </c>
      <c r="H918">
        <v>56.9</v>
      </c>
      <c r="I918">
        <v>23.9</v>
      </c>
      <c r="J918">
        <v>19.2</v>
      </c>
      <c r="K918">
        <v>80.8</v>
      </c>
      <c r="L918">
        <v>43.1</v>
      </c>
      <c r="M918">
        <v>76.099999999999994</v>
      </c>
      <c r="N918">
        <v>49.2</v>
      </c>
      <c r="O918">
        <v>36.6</v>
      </c>
      <c r="P918">
        <v>14.1</v>
      </c>
      <c r="Q918">
        <v>75.400000000000006</v>
      </c>
      <c r="R918">
        <v>86.7</v>
      </c>
      <c r="S918">
        <v>67</v>
      </c>
      <c r="T918">
        <v>33</v>
      </c>
      <c r="U918">
        <v>39.9</v>
      </c>
      <c r="V918">
        <v>64.5</v>
      </c>
      <c r="W918">
        <v>35.5</v>
      </c>
      <c r="X918" t="str">
        <f>VLOOKUP(E918,'Transform table'!A:B,2,0)</f>
        <v>Ventspils</v>
      </c>
      <c r="Y918" t="str">
        <f>VLOOKUP(F918,'Transform table'!A:B,2,0)</f>
        <v>FK Smiltene</v>
      </c>
      <c r="Z918" t="str">
        <f t="shared" si="15"/>
        <v>02/08/2026VentspilsFK Smiltene</v>
      </c>
      <c r="AA918" t="e">
        <f>VLOOKUP($Z918,'oddspedia-matches'!$A:$AD,AA$2,0)</f>
        <v>#N/A</v>
      </c>
      <c r="AB918" t="e">
        <f>VLOOKUP($Z918,'oddspedia-matches'!$A:$AD,AB$2,0)</f>
        <v>#N/A</v>
      </c>
      <c r="AC918" t="e">
        <f>VLOOKUP($Z918,'oddspedia-matches'!$A:$AD,AC$2,0)</f>
        <v>#N/A</v>
      </c>
      <c r="AD918" t="e">
        <f>VLOOKUP($Z918,'oddspedia-matches'!$A:$AD,AD$2,0)</f>
        <v>#N/A</v>
      </c>
      <c r="AE918" t="e">
        <f>VLOOKUP($Z918,'oddspedia-matches'!$A:$AD,AE$2,0)</f>
        <v>#N/A</v>
      </c>
      <c r="AF918" t="e">
        <f>VLOOKUP($Z918,'oddspedia-matches'!$A:$AD,AF$2,0)</f>
        <v>#N/A</v>
      </c>
      <c r="AG918" t="e">
        <f>VLOOKUP($Z918,'oddspedia-matches'!$A:$AD,AG$2,0)</f>
        <v>#N/A</v>
      </c>
      <c r="AH918" t="e">
        <f>VLOOKUP($Z918,'oddspedia-matches'!$A:$AD,AH$2,0)</f>
        <v>#N/A</v>
      </c>
      <c r="AI918" t="e">
        <f>VLOOKUP($Z918,'oddspedia-matches'!$A:$AD,AI$2,0)</f>
        <v>#N/A</v>
      </c>
      <c r="AJ918" t="e">
        <f>VLOOKUP($Z918,'oddspedia-matches'!$A:$AD,AJ$2,0)</f>
        <v>#N/A</v>
      </c>
      <c r="AK918" t="e">
        <f>VLOOKUP($Z918,'oddspedia-matches'!$A:$AD,AK$2,0)</f>
        <v>#N/A</v>
      </c>
      <c r="AL918" t="e">
        <f>VLOOKUP($Z918,'oddspedia-matches'!$A:$AD,AL$2,0)</f>
        <v>#N/A</v>
      </c>
      <c r="AM918" t="e">
        <f>VLOOKUP($Z918,'oddspedia-matches'!$A:$AD,AM$2,0)</f>
        <v>#N/A</v>
      </c>
      <c r="AN918" t="e">
        <f>VLOOKUP($Z918,'oddspedia-matches'!$A:$AD,AN$2,0)</f>
        <v>#N/A</v>
      </c>
      <c r="AO918" t="e">
        <f>VLOOKUP($Z918,'oddspedia-matches'!$A:$AD,AO$2,0)</f>
        <v>#N/A</v>
      </c>
      <c r="AP918" t="e">
        <f>VLOOKUP($Z918,'oddspedia-matches'!$A:$AD,AP$2,0)</f>
        <v>#N/A</v>
      </c>
      <c r="AQ918" t="e">
        <f>VLOOKUP($Z918,'oddspedia-matches'!$A:$AD,AQ$2,0)</f>
        <v>#N/A</v>
      </c>
    </row>
    <row r="919" spans="2:43" x14ac:dyDescent="0.25">
      <c r="B919" t="s">
        <v>476</v>
      </c>
      <c r="C919" t="s">
        <v>5147</v>
      </c>
      <c r="D919" s="25">
        <v>0.375</v>
      </c>
      <c r="E919" t="s">
        <v>996</v>
      </c>
      <c r="F919" t="s">
        <v>257</v>
      </c>
      <c r="H919">
        <v>43.4</v>
      </c>
      <c r="I919">
        <v>25.9</v>
      </c>
      <c r="J919">
        <v>30.7</v>
      </c>
      <c r="K919">
        <v>69.3</v>
      </c>
      <c r="L919">
        <v>56.6</v>
      </c>
      <c r="M919">
        <v>74.099999999999994</v>
      </c>
      <c r="N919">
        <v>38.799999999999997</v>
      </c>
      <c r="O919">
        <v>35.6</v>
      </c>
      <c r="P919">
        <v>25.6</v>
      </c>
      <c r="Q919">
        <v>81.400000000000006</v>
      </c>
      <c r="R919">
        <v>85.9</v>
      </c>
      <c r="S919">
        <v>65.400000000000006</v>
      </c>
      <c r="T919">
        <v>34.6</v>
      </c>
      <c r="U919">
        <v>40.200000000000003</v>
      </c>
      <c r="V919">
        <v>67.2</v>
      </c>
      <c r="W919">
        <v>32.799999999999997</v>
      </c>
      <c r="X919" t="str">
        <f>VLOOKUP(E919,'Transform table'!A:B,2,0)</f>
        <v>Brommapojkarna</v>
      </c>
      <c r="Y919" t="str">
        <f>VLOOKUP(F919,'Transform table'!A:B,2,0)</f>
        <v>Malmo</v>
      </c>
      <c r="Z919" t="str">
        <f t="shared" si="15"/>
        <v>02/08/2026BrommapojkarnaMalmo</v>
      </c>
      <c r="AA919" t="e">
        <f>VLOOKUP($Z919,'oddspedia-matches'!$A:$AD,AA$2,0)</f>
        <v>#N/A</v>
      </c>
      <c r="AB919" t="e">
        <f>VLOOKUP($Z919,'oddspedia-matches'!$A:$AD,AB$2,0)</f>
        <v>#N/A</v>
      </c>
      <c r="AC919" t="e">
        <f>VLOOKUP($Z919,'oddspedia-matches'!$A:$AD,AC$2,0)</f>
        <v>#N/A</v>
      </c>
      <c r="AD919" t="e">
        <f>VLOOKUP($Z919,'oddspedia-matches'!$A:$AD,AD$2,0)</f>
        <v>#N/A</v>
      </c>
      <c r="AE919" t="e">
        <f>VLOOKUP($Z919,'oddspedia-matches'!$A:$AD,AE$2,0)</f>
        <v>#N/A</v>
      </c>
      <c r="AF919" t="e">
        <f>VLOOKUP($Z919,'oddspedia-matches'!$A:$AD,AF$2,0)</f>
        <v>#N/A</v>
      </c>
      <c r="AG919" t="e">
        <f>VLOOKUP($Z919,'oddspedia-matches'!$A:$AD,AG$2,0)</f>
        <v>#N/A</v>
      </c>
      <c r="AH919" t="e">
        <f>VLOOKUP($Z919,'oddspedia-matches'!$A:$AD,AH$2,0)</f>
        <v>#N/A</v>
      </c>
      <c r="AI919" t="e">
        <f>VLOOKUP($Z919,'oddspedia-matches'!$A:$AD,AI$2,0)</f>
        <v>#N/A</v>
      </c>
      <c r="AJ919" t="e">
        <f>VLOOKUP($Z919,'oddspedia-matches'!$A:$AD,AJ$2,0)</f>
        <v>#N/A</v>
      </c>
      <c r="AK919" t="e">
        <f>VLOOKUP($Z919,'oddspedia-matches'!$A:$AD,AK$2,0)</f>
        <v>#N/A</v>
      </c>
      <c r="AL919" t="e">
        <f>VLOOKUP($Z919,'oddspedia-matches'!$A:$AD,AL$2,0)</f>
        <v>#N/A</v>
      </c>
      <c r="AM919" t="e">
        <f>VLOOKUP($Z919,'oddspedia-matches'!$A:$AD,AM$2,0)</f>
        <v>#N/A</v>
      </c>
      <c r="AN919" t="e">
        <f>VLOOKUP($Z919,'oddspedia-matches'!$A:$AD,AN$2,0)</f>
        <v>#N/A</v>
      </c>
      <c r="AO919" t="e">
        <f>VLOOKUP($Z919,'oddspedia-matches'!$A:$AD,AO$2,0)</f>
        <v>#N/A</v>
      </c>
      <c r="AP919" t="e">
        <f>VLOOKUP($Z919,'oddspedia-matches'!$A:$AD,AP$2,0)</f>
        <v>#N/A</v>
      </c>
      <c r="AQ919" t="e">
        <f>VLOOKUP($Z919,'oddspedia-matches'!$A:$AD,AQ$2,0)</f>
        <v>#N/A</v>
      </c>
    </row>
    <row r="920" spans="2:43" x14ac:dyDescent="0.25">
      <c r="B920" t="s">
        <v>476</v>
      </c>
      <c r="C920" t="s">
        <v>5147</v>
      </c>
      <c r="D920" s="25">
        <v>0.375</v>
      </c>
      <c r="E920" t="s">
        <v>999</v>
      </c>
      <c r="F920" t="s">
        <v>598</v>
      </c>
      <c r="H920">
        <v>44</v>
      </c>
      <c r="I920">
        <v>26.6</v>
      </c>
      <c r="J920">
        <v>29.5</v>
      </c>
      <c r="K920">
        <v>70.5</v>
      </c>
      <c r="L920">
        <v>56</v>
      </c>
      <c r="M920">
        <v>73.400000000000006</v>
      </c>
      <c r="N920">
        <v>44</v>
      </c>
      <c r="O920">
        <v>39.200000000000003</v>
      </c>
      <c r="P920">
        <v>16.8</v>
      </c>
      <c r="Q920">
        <v>73.3</v>
      </c>
      <c r="R920">
        <v>82.4</v>
      </c>
      <c r="S920">
        <v>59.6</v>
      </c>
      <c r="T920">
        <v>40.4</v>
      </c>
      <c r="U920">
        <v>46.2</v>
      </c>
      <c r="V920">
        <v>62.5</v>
      </c>
      <c r="W920">
        <v>37.5</v>
      </c>
      <c r="X920" t="str">
        <f>VLOOKUP(E920,'Transform table'!A:B,2,0)</f>
        <v>IFK Goteborg</v>
      </c>
      <c r="Y920" t="str">
        <f>VLOOKUP(F920,'Transform table'!A:B,2,0)</f>
        <v>Degerfors IF</v>
      </c>
      <c r="Z920" t="str">
        <f t="shared" si="15"/>
        <v>02/08/2026IFK GoteborgDegerfors IF</v>
      </c>
      <c r="AA920" t="e">
        <f>VLOOKUP($Z920,'oddspedia-matches'!$A:$AD,AA$2,0)</f>
        <v>#N/A</v>
      </c>
      <c r="AB920" t="e">
        <f>VLOOKUP($Z920,'oddspedia-matches'!$A:$AD,AB$2,0)</f>
        <v>#N/A</v>
      </c>
      <c r="AC920" t="e">
        <f>VLOOKUP($Z920,'oddspedia-matches'!$A:$AD,AC$2,0)</f>
        <v>#N/A</v>
      </c>
      <c r="AD920" t="e">
        <f>VLOOKUP($Z920,'oddspedia-matches'!$A:$AD,AD$2,0)</f>
        <v>#N/A</v>
      </c>
      <c r="AE920" t="e">
        <f>VLOOKUP($Z920,'oddspedia-matches'!$A:$AD,AE$2,0)</f>
        <v>#N/A</v>
      </c>
      <c r="AF920" t="e">
        <f>VLOOKUP($Z920,'oddspedia-matches'!$A:$AD,AF$2,0)</f>
        <v>#N/A</v>
      </c>
      <c r="AG920" t="e">
        <f>VLOOKUP($Z920,'oddspedia-matches'!$A:$AD,AG$2,0)</f>
        <v>#N/A</v>
      </c>
      <c r="AH920" t="e">
        <f>VLOOKUP($Z920,'oddspedia-matches'!$A:$AD,AH$2,0)</f>
        <v>#N/A</v>
      </c>
      <c r="AI920" t="e">
        <f>VLOOKUP($Z920,'oddspedia-matches'!$A:$AD,AI$2,0)</f>
        <v>#N/A</v>
      </c>
      <c r="AJ920" t="e">
        <f>VLOOKUP($Z920,'oddspedia-matches'!$A:$AD,AJ$2,0)</f>
        <v>#N/A</v>
      </c>
      <c r="AK920" t="e">
        <f>VLOOKUP($Z920,'oddspedia-matches'!$A:$AD,AK$2,0)</f>
        <v>#N/A</v>
      </c>
      <c r="AL920" t="e">
        <f>VLOOKUP($Z920,'oddspedia-matches'!$A:$AD,AL$2,0)</f>
        <v>#N/A</v>
      </c>
      <c r="AM920" t="e">
        <f>VLOOKUP($Z920,'oddspedia-matches'!$A:$AD,AM$2,0)</f>
        <v>#N/A</v>
      </c>
      <c r="AN920" t="e">
        <f>VLOOKUP($Z920,'oddspedia-matches'!$A:$AD,AN$2,0)</f>
        <v>#N/A</v>
      </c>
      <c r="AO920" t="e">
        <f>VLOOKUP($Z920,'oddspedia-matches'!$A:$AD,AO$2,0)</f>
        <v>#N/A</v>
      </c>
      <c r="AP920" t="e">
        <f>VLOOKUP($Z920,'oddspedia-matches'!$A:$AD,AP$2,0)</f>
        <v>#N/A</v>
      </c>
      <c r="AQ920" t="e">
        <f>VLOOKUP($Z920,'oddspedia-matches'!$A:$AD,AQ$2,0)</f>
        <v>#N/A</v>
      </c>
    </row>
    <row r="921" spans="2:43" x14ac:dyDescent="0.25">
      <c r="B921" t="s">
        <v>584</v>
      </c>
      <c r="C921" t="s">
        <v>5147</v>
      </c>
      <c r="D921" s="25">
        <v>0.41666666666666669</v>
      </c>
      <c r="E921" t="s">
        <v>1050</v>
      </c>
      <c r="F921" t="s">
        <v>1018</v>
      </c>
      <c r="H921">
        <v>36.700000000000003</v>
      </c>
      <c r="I921">
        <v>30.4</v>
      </c>
      <c r="J921">
        <v>32.9</v>
      </c>
      <c r="K921">
        <v>67.099999999999994</v>
      </c>
      <c r="L921">
        <v>63.3</v>
      </c>
      <c r="M921">
        <v>69.599999999999994</v>
      </c>
      <c r="N921">
        <v>27.1</v>
      </c>
      <c r="O921">
        <v>50.5</v>
      </c>
      <c r="P921">
        <v>22.4</v>
      </c>
      <c r="Q921">
        <v>59.1</v>
      </c>
      <c r="R921">
        <v>70.599999999999994</v>
      </c>
      <c r="S921">
        <v>43.2</v>
      </c>
      <c r="T921">
        <v>56.8</v>
      </c>
      <c r="U921">
        <v>62</v>
      </c>
      <c r="V921">
        <v>50.3</v>
      </c>
      <c r="W921">
        <v>49.7</v>
      </c>
      <c r="X921" t="str">
        <f>VLOOKUP(E921,'Transform table'!A:B,2,0)</f>
        <v>FC Zhenis</v>
      </c>
      <c r="Y921" t="str">
        <f>VLOOKUP(F921,'Transform table'!A:B,2,0)</f>
        <v>Elimai FC</v>
      </c>
      <c r="Z921" t="str">
        <f t="shared" si="15"/>
        <v>02/08/2026FC ZhenisElimai FC</v>
      </c>
      <c r="AA921" t="e">
        <f>VLOOKUP($Z921,'oddspedia-matches'!$A:$AD,AA$2,0)</f>
        <v>#N/A</v>
      </c>
      <c r="AB921" t="e">
        <f>VLOOKUP($Z921,'oddspedia-matches'!$A:$AD,AB$2,0)</f>
        <v>#N/A</v>
      </c>
      <c r="AC921" t="e">
        <f>VLOOKUP($Z921,'oddspedia-matches'!$A:$AD,AC$2,0)</f>
        <v>#N/A</v>
      </c>
      <c r="AD921" t="e">
        <f>VLOOKUP($Z921,'oddspedia-matches'!$A:$AD,AD$2,0)</f>
        <v>#N/A</v>
      </c>
      <c r="AE921" t="e">
        <f>VLOOKUP($Z921,'oddspedia-matches'!$A:$AD,AE$2,0)</f>
        <v>#N/A</v>
      </c>
      <c r="AF921" t="e">
        <f>VLOOKUP($Z921,'oddspedia-matches'!$A:$AD,AF$2,0)</f>
        <v>#N/A</v>
      </c>
      <c r="AG921" t="e">
        <f>VLOOKUP($Z921,'oddspedia-matches'!$A:$AD,AG$2,0)</f>
        <v>#N/A</v>
      </c>
      <c r="AH921" t="e">
        <f>VLOOKUP($Z921,'oddspedia-matches'!$A:$AD,AH$2,0)</f>
        <v>#N/A</v>
      </c>
      <c r="AI921" t="e">
        <f>VLOOKUP($Z921,'oddspedia-matches'!$A:$AD,AI$2,0)</f>
        <v>#N/A</v>
      </c>
      <c r="AJ921" t="e">
        <f>VLOOKUP($Z921,'oddspedia-matches'!$A:$AD,AJ$2,0)</f>
        <v>#N/A</v>
      </c>
      <c r="AK921" t="e">
        <f>VLOOKUP($Z921,'oddspedia-matches'!$A:$AD,AK$2,0)</f>
        <v>#N/A</v>
      </c>
      <c r="AL921" t="e">
        <f>VLOOKUP($Z921,'oddspedia-matches'!$A:$AD,AL$2,0)</f>
        <v>#N/A</v>
      </c>
      <c r="AM921" t="e">
        <f>VLOOKUP($Z921,'oddspedia-matches'!$A:$AD,AM$2,0)</f>
        <v>#N/A</v>
      </c>
      <c r="AN921" t="e">
        <f>VLOOKUP($Z921,'oddspedia-matches'!$A:$AD,AN$2,0)</f>
        <v>#N/A</v>
      </c>
      <c r="AO921" t="e">
        <f>VLOOKUP($Z921,'oddspedia-matches'!$A:$AD,AO$2,0)</f>
        <v>#N/A</v>
      </c>
      <c r="AP921" t="e">
        <f>VLOOKUP($Z921,'oddspedia-matches'!$A:$AD,AP$2,0)</f>
        <v>#N/A</v>
      </c>
      <c r="AQ921" t="e">
        <f>VLOOKUP($Z921,'oddspedia-matches'!$A:$AD,AQ$2,0)</f>
        <v>#N/A</v>
      </c>
    </row>
    <row r="922" spans="2:43" x14ac:dyDescent="0.25">
      <c r="B922" t="s">
        <v>990</v>
      </c>
      <c r="C922" t="s">
        <v>5147</v>
      </c>
      <c r="D922" s="25">
        <v>0.41666666666666669</v>
      </c>
      <c r="E922" t="s">
        <v>1234</v>
      </c>
      <c r="F922" t="s">
        <v>1076</v>
      </c>
      <c r="H922">
        <v>42.5</v>
      </c>
      <c r="I922">
        <v>26.7</v>
      </c>
      <c r="J922">
        <v>30.8</v>
      </c>
      <c r="K922">
        <v>69.2</v>
      </c>
      <c r="L922">
        <v>57.5</v>
      </c>
      <c r="M922">
        <v>73.3</v>
      </c>
      <c r="N922">
        <v>34.299999999999997</v>
      </c>
      <c r="O922">
        <v>38.200000000000003</v>
      </c>
      <c r="P922">
        <v>27.5</v>
      </c>
      <c r="Q922">
        <v>77.8</v>
      </c>
      <c r="R922">
        <v>82.6</v>
      </c>
      <c r="S922">
        <v>60</v>
      </c>
      <c r="T922">
        <v>40</v>
      </c>
      <c r="U922">
        <v>45.8</v>
      </c>
      <c r="V922">
        <v>63</v>
      </c>
      <c r="W922">
        <v>37</v>
      </c>
      <c r="X922" t="str">
        <f>VLOOKUP(E922,'Transform table'!A:B,2,0)</f>
        <v>FK Tukums 2000</v>
      </c>
      <c r="Y922" t="str">
        <f>VLOOKUP(F922,'Transform table'!A:B,2,0)</f>
        <v>FK Liepaja</v>
      </c>
      <c r="Z922" t="str">
        <f t="shared" si="15"/>
        <v>02/08/2026FK Tukums 2000FK Liepaja</v>
      </c>
      <c r="AA922" t="e">
        <f>VLOOKUP($Z922,'oddspedia-matches'!$A:$AD,AA$2,0)</f>
        <v>#N/A</v>
      </c>
      <c r="AB922" t="e">
        <f>VLOOKUP($Z922,'oddspedia-matches'!$A:$AD,AB$2,0)</f>
        <v>#N/A</v>
      </c>
      <c r="AC922" t="e">
        <f>VLOOKUP($Z922,'oddspedia-matches'!$A:$AD,AC$2,0)</f>
        <v>#N/A</v>
      </c>
      <c r="AD922" t="e">
        <f>VLOOKUP($Z922,'oddspedia-matches'!$A:$AD,AD$2,0)</f>
        <v>#N/A</v>
      </c>
      <c r="AE922" t="e">
        <f>VLOOKUP($Z922,'oddspedia-matches'!$A:$AD,AE$2,0)</f>
        <v>#N/A</v>
      </c>
      <c r="AF922" t="e">
        <f>VLOOKUP($Z922,'oddspedia-matches'!$A:$AD,AF$2,0)</f>
        <v>#N/A</v>
      </c>
      <c r="AG922" t="e">
        <f>VLOOKUP($Z922,'oddspedia-matches'!$A:$AD,AG$2,0)</f>
        <v>#N/A</v>
      </c>
      <c r="AH922" t="e">
        <f>VLOOKUP($Z922,'oddspedia-matches'!$A:$AD,AH$2,0)</f>
        <v>#N/A</v>
      </c>
      <c r="AI922" t="e">
        <f>VLOOKUP($Z922,'oddspedia-matches'!$A:$AD,AI$2,0)</f>
        <v>#N/A</v>
      </c>
      <c r="AJ922" t="e">
        <f>VLOOKUP($Z922,'oddspedia-matches'!$A:$AD,AJ$2,0)</f>
        <v>#N/A</v>
      </c>
      <c r="AK922" t="e">
        <f>VLOOKUP($Z922,'oddspedia-matches'!$A:$AD,AK$2,0)</f>
        <v>#N/A</v>
      </c>
      <c r="AL922" t="e">
        <f>VLOOKUP($Z922,'oddspedia-matches'!$A:$AD,AL$2,0)</f>
        <v>#N/A</v>
      </c>
      <c r="AM922" t="e">
        <f>VLOOKUP($Z922,'oddspedia-matches'!$A:$AD,AM$2,0)</f>
        <v>#N/A</v>
      </c>
      <c r="AN922" t="e">
        <f>VLOOKUP($Z922,'oddspedia-matches'!$A:$AD,AN$2,0)</f>
        <v>#N/A</v>
      </c>
      <c r="AO922" t="e">
        <f>VLOOKUP($Z922,'oddspedia-matches'!$A:$AD,AO$2,0)</f>
        <v>#N/A</v>
      </c>
      <c r="AP922" t="e">
        <f>VLOOKUP($Z922,'oddspedia-matches'!$A:$AD,AP$2,0)</f>
        <v>#N/A</v>
      </c>
      <c r="AQ922" t="e">
        <f>VLOOKUP($Z922,'oddspedia-matches'!$A:$AD,AQ$2,0)</f>
        <v>#N/A</v>
      </c>
    </row>
    <row r="923" spans="2:43" x14ac:dyDescent="0.25">
      <c r="B923" t="s">
        <v>451</v>
      </c>
      <c r="C923" t="s">
        <v>5147</v>
      </c>
      <c r="D923" s="25">
        <v>0.41666666666666669</v>
      </c>
      <c r="E923" t="s">
        <v>2218</v>
      </c>
      <c r="F923" t="s">
        <v>1022</v>
      </c>
      <c r="H923">
        <v>44.5</v>
      </c>
      <c r="I923">
        <v>27</v>
      </c>
      <c r="J923">
        <v>28.4</v>
      </c>
      <c r="K923">
        <v>71.599999999999994</v>
      </c>
      <c r="L923">
        <v>55.5</v>
      </c>
      <c r="M923">
        <v>73</v>
      </c>
      <c r="N923">
        <v>30.5</v>
      </c>
      <c r="O923">
        <v>47.6</v>
      </c>
      <c r="P923">
        <v>21.9</v>
      </c>
      <c r="Q923">
        <v>63.1</v>
      </c>
      <c r="R923">
        <v>80.099999999999994</v>
      </c>
      <c r="S923">
        <v>56.1</v>
      </c>
      <c r="T923">
        <v>43.9</v>
      </c>
      <c r="U923">
        <v>49.8</v>
      </c>
      <c r="V923">
        <v>59.6</v>
      </c>
      <c r="W923">
        <v>40.4</v>
      </c>
      <c r="X923" t="str">
        <f>VLOOKUP(E923,'Transform table'!A:B,2,0)</f>
        <v>Assyriska United IK</v>
      </c>
      <c r="Y923" t="str">
        <f>VLOOKUP(F923,'Transform table'!A:B,2,0)</f>
        <v xml:space="preserve">Ljungskille </v>
      </c>
      <c r="Z923" t="str">
        <f t="shared" si="15"/>
        <v xml:space="preserve">02/08/2026Assyriska United IKLjungskille </v>
      </c>
      <c r="AA923" t="e">
        <f>VLOOKUP($Z923,'oddspedia-matches'!$A:$AD,AA$2,0)</f>
        <v>#N/A</v>
      </c>
      <c r="AB923" t="e">
        <f>VLOOKUP($Z923,'oddspedia-matches'!$A:$AD,AB$2,0)</f>
        <v>#N/A</v>
      </c>
      <c r="AC923" t="e">
        <f>VLOOKUP($Z923,'oddspedia-matches'!$A:$AD,AC$2,0)</f>
        <v>#N/A</v>
      </c>
      <c r="AD923" t="e">
        <f>VLOOKUP($Z923,'oddspedia-matches'!$A:$AD,AD$2,0)</f>
        <v>#N/A</v>
      </c>
      <c r="AE923" t="e">
        <f>VLOOKUP($Z923,'oddspedia-matches'!$A:$AD,AE$2,0)</f>
        <v>#N/A</v>
      </c>
      <c r="AF923" t="e">
        <f>VLOOKUP($Z923,'oddspedia-matches'!$A:$AD,AF$2,0)</f>
        <v>#N/A</v>
      </c>
      <c r="AG923" t="e">
        <f>VLOOKUP($Z923,'oddspedia-matches'!$A:$AD,AG$2,0)</f>
        <v>#N/A</v>
      </c>
      <c r="AH923" t="e">
        <f>VLOOKUP($Z923,'oddspedia-matches'!$A:$AD,AH$2,0)</f>
        <v>#N/A</v>
      </c>
      <c r="AI923" t="e">
        <f>VLOOKUP($Z923,'oddspedia-matches'!$A:$AD,AI$2,0)</f>
        <v>#N/A</v>
      </c>
      <c r="AJ923" t="e">
        <f>VLOOKUP($Z923,'oddspedia-matches'!$A:$AD,AJ$2,0)</f>
        <v>#N/A</v>
      </c>
      <c r="AK923" t="e">
        <f>VLOOKUP($Z923,'oddspedia-matches'!$A:$AD,AK$2,0)</f>
        <v>#N/A</v>
      </c>
      <c r="AL923" t="e">
        <f>VLOOKUP($Z923,'oddspedia-matches'!$A:$AD,AL$2,0)</f>
        <v>#N/A</v>
      </c>
      <c r="AM923" t="e">
        <f>VLOOKUP($Z923,'oddspedia-matches'!$A:$AD,AM$2,0)</f>
        <v>#N/A</v>
      </c>
      <c r="AN923" t="e">
        <f>VLOOKUP($Z923,'oddspedia-matches'!$A:$AD,AN$2,0)</f>
        <v>#N/A</v>
      </c>
      <c r="AO923" t="e">
        <f>VLOOKUP($Z923,'oddspedia-matches'!$A:$AD,AO$2,0)</f>
        <v>#N/A</v>
      </c>
      <c r="AP923" t="e">
        <f>VLOOKUP($Z923,'oddspedia-matches'!$A:$AD,AP$2,0)</f>
        <v>#N/A</v>
      </c>
      <c r="AQ923" t="e">
        <f>VLOOKUP($Z923,'oddspedia-matches'!$A:$AD,AQ$2,0)</f>
        <v>#N/A</v>
      </c>
    </row>
    <row r="924" spans="2:43" x14ac:dyDescent="0.25">
      <c r="B924" t="s">
        <v>4829</v>
      </c>
      <c r="C924" t="s">
        <v>5147</v>
      </c>
      <c r="D924" s="25">
        <v>0.41666666666666669</v>
      </c>
      <c r="E924" t="s">
        <v>5154</v>
      </c>
      <c r="F924" t="s">
        <v>5155</v>
      </c>
      <c r="H924">
        <v>49</v>
      </c>
      <c r="I924">
        <v>25.2</v>
      </c>
      <c r="J924">
        <v>25.7</v>
      </c>
      <c r="K924">
        <v>74.3</v>
      </c>
      <c r="L924">
        <v>51</v>
      </c>
      <c r="M924">
        <v>74.8</v>
      </c>
      <c r="N924">
        <v>32.700000000000003</v>
      </c>
      <c r="O924">
        <v>41</v>
      </c>
      <c r="P924">
        <v>26.3</v>
      </c>
      <c r="Q924">
        <v>73.400000000000006</v>
      </c>
      <c r="R924">
        <v>85.9</v>
      </c>
      <c r="S924">
        <v>65.5</v>
      </c>
      <c r="T924">
        <v>34.5</v>
      </c>
      <c r="U924">
        <v>40.6</v>
      </c>
      <c r="V924">
        <v>66</v>
      </c>
      <c r="W924">
        <v>34</v>
      </c>
      <c r="X924" t="e">
        <f>VLOOKUP(E924,'Transform table'!A:B,2,0)</f>
        <v>#N/A</v>
      </c>
      <c r="Y924" t="e">
        <f>VLOOKUP(F924,'Transform table'!A:B,2,0)</f>
        <v>#N/A</v>
      </c>
      <c r="Z924" t="e">
        <f t="shared" si="15"/>
        <v>#N/A</v>
      </c>
      <c r="AA924" t="e">
        <f>VLOOKUP($Z924,'oddspedia-matches'!$A:$AD,AA$2,0)</f>
        <v>#N/A</v>
      </c>
      <c r="AB924" t="e">
        <f>VLOOKUP($Z924,'oddspedia-matches'!$A:$AD,AB$2,0)</f>
        <v>#N/A</v>
      </c>
      <c r="AC924" t="e">
        <f>VLOOKUP($Z924,'oddspedia-matches'!$A:$AD,AC$2,0)</f>
        <v>#N/A</v>
      </c>
      <c r="AD924" t="e">
        <f>VLOOKUP($Z924,'oddspedia-matches'!$A:$AD,AD$2,0)</f>
        <v>#N/A</v>
      </c>
      <c r="AE924" t="e">
        <f>VLOOKUP($Z924,'oddspedia-matches'!$A:$AD,AE$2,0)</f>
        <v>#N/A</v>
      </c>
      <c r="AF924" t="e">
        <f>VLOOKUP($Z924,'oddspedia-matches'!$A:$AD,AF$2,0)</f>
        <v>#N/A</v>
      </c>
      <c r="AG924" t="e">
        <f>VLOOKUP($Z924,'oddspedia-matches'!$A:$AD,AG$2,0)</f>
        <v>#N/A</v>
      </c>
      <c r="AH924" t="e">
        <f>VLOOKUP($Z924,'oddspedia-matches'!$A:$AD,AH$2,0)</f>
        <v>#N/A</v>
      </c>
      <c r="AI924" t="e">
        <f>VLOOKUP($Z924,'oddspedia-matches'!$A:$AD,AI$2,0)</f>
        <v>#N/A</v>
      </c>
      <c r="AJ924" t="e">
        <f>VLOOKUP($Z924,'oddspedia-matches'!$A:$AD,AJ$2,0)</f>
        <v>#N/A</v>
      </c>
      <c r="AK924" t="e">
        <f>VLOOKUP($Z924,'oddspedia-matches'!$A:$AD,AK$2,0)</f>
        <v>#N/A</v>
      </c>
      <c r="AL924" t="e">
        <f>VLOOKUP($Z924,'oddspedia-matches'!$A:$AD,AL$2,0)</f>
        <v>#N/A</v>
      </c>
      <c r="AM924" t="e">
        <f>VLOOKUP($Z924,'oddspedia-matches'!$A:$AD,AM$2,0)</f>
        <v>#N/A</v>
      </c>
      <c r="AN924" t="e">
        <f>VLOOKUP($Z924,'oddspedia-matches'!$A:$AD,AN$2,0)</f>
        <v>#N/A</v>
      </c>
      <c r="AO924" t="e">
        <f>VLOOKUP($Z924,'oddspedia-matches'!$A:$AD,AO$2,0)</f>
        <v>#N/A</v>
      </c>
      <c r="AP924" t="e">
        <f>VLOOKUP($Z924,'oddspedia-matches'!$A:$AD,AP$2,0)</f>
        <v>#N/A</v>
      </c>
      <c r="AQ924" t="e">
        <f>VLOOKUP($Z924,'oddspedia-matches'!$A:$AD,AQ$2,0)</f>
        <v>#N/A</v>
      </c>
    </row>
    <row r="925" spans="2:43" x14ac:dyDescent="0.25">
      <c r="B925" t="s">
        <v>4238</v>
      </c>
      <c r="C925" t="s">
        <v>5147</v>
      </c>
      <c r="D925" s="25">
        <v>0.45833333333333331</v>
      </c>
      <c r="E925" t="s">
        <v>5156</v>
      </c>
      <c r="F925" t="s">
        <v>5157</v>
      </c>
      <c r="H925">
        <v>55.6</v>
      </c>
      <c r="I925">
        <v>26</v>
      </c>
      <c r="J925">
        <v>18.399999999999999</v>
      </c>
      <c r="K925">
        <v>81.599999999999994</v>
      </c>
      <c r="L925">
        <v>44.4</v>
      </c>
      <c r="M925">
        <v>74</v>
      </c>
      <c r="N925">
        <v>48.7</v>
      </c>
      <c r="O925">
        <v>36.799999999999997</v>
      </c>
      <c r="P925">
        <v>14.5</v>
      </c>
      <c r="Q925">
        <v>75.5</v>
      </c>
      <c r="R925">
        <v>75.5</v>
      </c>
      <c r="S925">
        <v>49.7</v>
      </c>
      <c r="T925">
        <v>50.3</v>
      </c>
      <c r="U925">
        <v>57.5</v>
      </c>
      <c r="V925">
        <v>50.7</v>
      </c>
      <c r="W925">
        <v>49.3</v>
      </c>
      <c r="X925" t="e">
        <f>VLOOKUP(E925,'Transform table'!A:B,2,0)</f>
        <v>#N/A</v>
      </c>
      <c r="Y925" t="e">
        <f>VLOOKUP(F925,'Transform table'!A:B,2,0)</f>
        <v>#N/A</v>
      </c>
      <c r="Z925" t="e">
        <f t="shared" si="15"/>
        <v>#N/A</v>
      </c>
      <c r="AA925" t="e">
        <f>VLOOKUP($Z925,'oddspedia-matches'!$A:$AD,AA$2,0)</f>
        <v>#N/A</v>
      </c>
      <c r="AB925" t="e">
        <f>VLOOKUP($Z925,'oddspedia-matches'!$A:$AD,AB$2,0)</f>
        <v>#N/A</v>
      </c>
      <c r="AC925" t="e">
        <f>VLOOKUP($Z925,'oddspedia-matches'!$A:$AD,AC$2,0)</f>
        <v>#N/A</v>
      </c>
      <c r="AD925" t="e">
        <f>VLOOKUP($Z925,'oddspedia-matches'!$A:$AD,AD$2,0)</f>
        <v>#N/A</v>
      </c>
      <c r="AE925" t="e">
        <f>VLOOKUP($Z925,'oddspedia-matches'!$A:$AD,AE$2,0)</f>
        <v>#N/A</v>
      </c>
      <c r="AF925" t="e">
        <f>VLOOKUP($Z925,'oddspedia-matches'!$A:$AD,AF$2,0)</f>
        <v>#N/A</v>
      </c>
      <c r="AG925" t="e">
        <f>VLOOKUP($Z925,'oddspedia-matches'!$A:$AD,AG$2,0)</f>
        <v>#N/A</v>
      </c>
      <c r="AH925" t="e">
        <f>VLOOKUP($Z925,'oddspedia-matches'!$A:$AD,AH$2,0)</f>
        <v>#N/A</v>
      </c>
      <c r="AI925" t="e">
        <f>VLOOKUP($Z925,'oddspedia-matches'!$A:$AD,AI$2,0)</f>
        <v>#N/A</v>
      </c>
      <c r="AJ925" t="e">
        <f>VLOOKUP($Z925,'oddspedia-matches'!$A:$AD,AJ$2,0)</f>
        <v>#N/A</v>
      </c>
      <c r="AK925" t="e">
        <f>VLOOKUP($Z925,'oddspedia-matches'!$A:$AD,AK$2,0)</f>
        <v>#N/A</v>
      </c>
      <c r="AL925" t="e">
        <f>VLOOKUP($Z925,'oddspedia-matches'!$A:$AD,AL$2,0)</f>
        <v>#N/A</v>
      </c>
      <c r="AM925" t="e">
        <f>VLOOKUP($Z925,'oddspedia-matches'!$A:$AD,AM$2,0)</f>
        <v>#N/A</v>
      </c>
      <c r="AN925" t="e">
        <f>VLOOKUP($Z925,'oddspedia-matches'!$A:$AD,AN$2,0)</f>
        <v>#N/A</v>
      </c>
      <c r="AO925" t="e">
        <f>VLOOKUP($Z925,'oddspedia-matches'!$A:$AD,AO$2,0)</f>
        <v>#N/A</v>
      </c>
      <c r="AP925" t="e">
        <f>VLOOKUP($Z925,'oddspedia-matches'!$A:$AD,AP$2,0)</f>
        <v>#N/A</v>
      </c>
      <c r="AQ925" t="e">
        <f>VLOOKUP($Z925,'oddspedia-matches'!$A:$AD,AQ$2,0)</f>
        <v>#N/A</v>
      </c>
    </row>
    <row r="926" spans="2:43" x14ac:dyDescent="0.25">
      <c r="B926" t="s">
        <v>4238</v>
      </c>
      <c r="C926" t="s">
        <v>5147</v>
      </c>
      <c r="D926" s="25">
        <v>0.45833333333333331</v>
      </c>
      <c r="E926" t="s">
        <v>1920</v>
      </c>
      <c r="F926" t="s">
        <v>5158</v>
      </c>
      <c r="H926">
        <v>55.6</v>
      </c>
      <c r="I926">
        <v>25.5</v>
      </c>
      <c r="J926">
        <v>18.899999999999999</v>
      </c>
      <c r="K926">
        <v>81.099999999999994</v>
      </c>
      <c r="L926">
        <v>44.4</v>
      </c>
      <c r="M926">
        <v>74.5</v>
      </c>
      <c r="N926">
        <v>41.4</v>
      </c>
      <c r="O926">
        <v>41.9</v>
      </c>
      <c r="P926">
        <v>16.7</v>
      </c>
      <c r="Q926">
        <v>69.599999999999994</v>
      </c>
      <c r="R926">
        <v>77.8</v>
      </c>
      <c r="S926">
        <v>52.9</v>
      </c>
      <c r="T926">
        <v>47.1</v>
      </c>
      <c r="U926">
        <v>54.3</v>
      </c>
      <c r="V926">
        <v>53.4</v>
      </c>
      <c r="W926">
        <v>46.6</v>
      </c>
      <c r="X926" t="e">
        <f>VLOOKUP(E926,'Transform table'!A:B,2,0)</f>
        <v>#N/A</v>
      </c>
      <c r="Y926" t="e">
        <f>VLOOKUP(F926,'Transform table'!A:B,2,0)</f>
        <v>#N/A</v>
      </c>
      <c r="Z926" t="e">
        <f t="shared" si="15"/>
        <v>#N/A</v>
      </c>
      <c r="AA926" t="e">
        <f>VLOOKUP($Z926,'oddspedia-matches'!$A:$AD,AA$2,0)</f>
        <v>#N/A</v>
      </c>
      <c r="AB926" t="e">
        <f>VLOOKUP($Z926,'oddspedia-matches'!$A:$AD,AB$2,0)</f>
        <v>#N/A</v>
      </c>
      <c r="AC926" t="e">
        <f>VLOOKUP($Z926,'oddspedia-matches'!$A:$AD,AC$2,0)</f>
        <v>#N/A</v>
      </c>
      <c r="AD926" t="e">
        <f>VLOOKUP($Z926,'oddspedia-matches'!$A:$AD,AD$2,0)</f>
        <v>#N/A</v>
      </c>
      <c r="AE926" t="e">
        <f>VLOOKUP($Z926,'oddspedia-matches'!$A:$AD,AE$2,0)</f>
        <v>#N/A</v>
      </c>
      <c r="AF926" t="e">
        <f>VLOOKUP($Z926,'oddspedia-matches'!$A:$AD,AF$2,0)</f>
        <v>#N/A</v>
      </c>
      <c r="AG926" t="e">
        <f>VLOOKUP($Z926,'oddspedia-matches'!$A:$AD,AG$2,0)</f>
        <v>#N/A</v>
      </c>
      <c r="AH926" t="e">
        <f>VLOOKUP($Z926,'oddspedia-matches'!$A:$AD,AH$2,0)</f>
        <v>#N/A</v>
      </c>
      <c r="AI926" t="e">
        <f>VLOOKUP($Z926,'oddspedia-matches'!$A:$AD,AI$2,0)</f>
        <v>#N/A</v>
      </c>
      <c r="AJ926" t="e">
        <f>VLOOKUP($Z926,'oddspedia-matches'!$A:$AD,AJ$2,0)</f>
        <v>#N/A</v>
      </c>
      <c r="AK926" t="e">
        <f>VLOOKUP($Z926,'oddspedia-matches'!$A:$AD,AK$2,0)</f>
        <v>#N/A</v>
      </c>
      <c r="AL926" t="e">
        <f>VLOOKUP($Z926,'oddspedia-matches'!$A:$AD,AL$2,0)</f>
        <v>#N/A</v>
      </c>
      <c r="AM926" t="e">
        <f>VLOOKUP($Z926,'oddspedia-matches'!$A:$AD,AM$2,0)</f>
        <v>#N/A</v>
      </c>
      <c r="AN926" t="e">
        <f>VLOOKUP($Z926,'oddspedia-matches'!$A:$AD,AN$2,0)</f>
        <v>#N/A</v>
      </c>
      <c r="AO926" t="e">
        <f>VLOOKUP($Z926,'oddspedia-matches'!$A:$AD,AO$2,0)</f>
        <v>#N/A</v>
      </c>
      <c r="AP926" t="e">
        <f>VLOOKUP($Z926,'oddspedia-matches'!$A:$AD,AP$2,0)</f>
        <v>#N/A</v>
      </c>
      <c r="AQ926" t="e">
        <f>VLOOKUP($Z926,'oddspedia-matches'!$A:$AD,AQ$2,0)</f>
        <v>#N/A</v>
      </c>
    </row>
    <row r="927" spans="2:43" x14ac:dyDescent="0.25">
      <c r="B927" t="s">
        <v>474</v>
      </c>
      <c r="C927" t="s">
        <v>5147</v>
      </c>
      <c r="D927" s="25">
        <v>0.45833333333333331</v>
      </c>
      <c r="E927" t="s">
        <v>601</v>
      </c>
      <c r="F927" t="s">
        <v>244</v>
      </c>
      <c r="H927">
        <v>45.1</v>
      </c>
      <c r="I927">
        <v>27.1</v>
      </c>
      <c r="J927">
        <v>27.8</v>
      </c>
      <c r="K927">
        <v>72.2</v>
      </c>
      <c r="L927">
        <v>54.9</v>
      </c>
      <c r="M927">
        <v>72.900000000000006</v>
      </c>
      <c r="N927">
        <v>34.799999999999997</v>
      </c>
      <c r="O927">
        <v>39.4</v>
      </c>
      <c r="P927">
        <v>25.8</v>
      </c>
      <c r="Q927">
        <v>75.900000000000006</v>
      </c>
      <c r="R927">
        <v>79.5</v>
      </c>
      <c r="S927">
        <v>55.1</v>
      </c>
      <c r="T927">
        <v>44.9</v>
      </c>
      <c r="U927">
        <v>50.8</v>
      </c>
      <c r="V927">
        <v>58.7</v>
      </c>
      <c r="W927">
        <v>41.3</v>
      </c>
      <c r="X927" t="str">
        <f>VLOOKUP(E927,'Transform table'!A:B,2,0)</f>
        <v>AC Oulu</v>
      </c>
      <c r="Y927" t="str">
        <f>VLOOKUP(F927,'Transform table'!A:B,2,0)</f>
        <v>Ilves</v>
      </c>
      <c r="Z927" t="str">
        <f t="shared" si="15"/>
        <v>02/08/2026AC OuluIlves</v>
      </c>
      <c r="AA927" t="e">
        <f>VLOOKUP($Z927,'oddspedia-matches'!$A:$AD,AA$2,0)</f>
        <v>#N/A</v>
      </c>
      <c r="AB927" t="e">
        <f>VLOOKUP($Z927,'oddspedia-matches'!$A:$AD,AB$2,0)</f>
        <v>#N/A</v>
      </c>
      <c r="AC927" t="e">
        <f>VLOOKUP($Z927,'oddspedia-matches'!$A:$AD,AC$2,0)</f>
        <v>#N/A</v>
      </c>
      <c r="AD927" t="e">
        <f>VLOOKUP($Z927,'oddspedia-matches'!$A:$AD,AD$2,0)</f>
        <v>#N/A</v>
      </c>
      <c r="AE927" t="e">
        <f>VLOOKUP($Z927,'oddspedia-matches'!$A:$AD,AE$2,0)</f>
        <v>#N/A</v>
      </c>
      <c r="AF927" t="e">
        <f>VLOOKUP($Z927,'oddspedia-matches'!$A:$AD,AF$2,0)</f>
        <v>#N/A</v>
      </c>
      <c r="AG927" t="e">
        <f>VLOOKUP($Z927,'oddspedia-matches'!$A:$AD,AG$2,0)</f>
        <v>#N/A</v>
      </c>
      <c r="AH927" t="e">
        <f>VLOOKUP($Z927,'oddspedia-matches'!$A:$AD,AH$2,0)</f>
        <v>#N/A</v>
      </c>
      <c r="AI927" t="e">
        <f>VLOOKUP($Z927,'oddspedia-matches'!$A:$AD,AI$2,0)</f>
        <v>#N/A</v>
      </c>
      <c r="AJ927" t="e">
        <f>VLOOKUP($Z927,'oddspedia-matches'!$A:$AD,AJ$2,0)</f>
        <v>#N/A</v>
      </c>
      <c r="AK927" t="e">
        <f>VLOOKUP($Z927,'oddspedia-matches'!$A:$AD,AK$2,0)</f>
        <v>#N/A</v>
      </c>
      <c r="AL927" t="e">
        <f>VLOOKUP($Z927,'oddspedia-matches'!$A:$AD,AL$2,0)</f>
        <v>#N/A</v>
      </c>
      <c r="AM927" t="e">
        <f>VLOOKUP($Z927,'oddspedia-matches'!$A:$AD,AM$2,0)</f>
        <v>#N/A</v>
      </c>
      <c r="AN927" t="e">
        <f>VLOOKUP($Z927,'oddspedia-matches'!$A:$AD,AN$2,0)</f>
        <v>#N/A</v>
      </c>
      <c r="AO927" t="e">
        <f>VLOOKUP($Z927,'oddspedia-matches'!$A:$AD,AO$2,0)</f>
        <v>#N/A</v>
      </c>
      <c r="AP927" t="e">
        <f>VLOOKUP($Z927,'oddspedia-matches'!$A:$AD,AP$2,0)</f>
        <v>#N/A</v>
      </c>
      <c r="AQ927" t="e">
        <f>VLOOKUP($Z927,'oddspedia-matches'!$A:$AD,AQ$2,0)</f>
        <v>#N/A</v>
      </c>
    </row>
    <row r="928" spans="2:43" x14ac:dyDescent="0.25">
      <c r="B928" t="s">
        <v>5159</v>
      </c>
      <c r="C928" t="s">
        <v>5147</v>
      </c>
      <c r="D928" s="25">
        <v>0.45833333333333331</v>
      </c>
      <c r="E928" t="s">
        <v>5083</v>
      </c>
      <c r="F928" t="s">
        <v>5160</v>
      </c>
      <c r="H928">
        <v>47.9</v>
      </c>
      <c r="I928">
        <v>27.7</v>
      </c>
      <c r="J928">
        <v>24.4</v>
      </c>
      <c r="K928">
        <v>75.599999999999994</v>
      </c>
      <c r="L928">
        <v>52.1</v>
      </c>
      <c r="M928">
        <v>72.3</v>
      </c>
      <c r="N928">
        <v>43.3</v>
      </c>
      <c r="O928">
        <v>41.6</v>
      </c>
      <c r="P928">
        <v>15.1</v>
      </c>
      <c r="Q928">
        <v>69.3</v>
      </c>
      <c r="R928">
        <v>75.3</v>
      </c>
      <c r="S928">
        <v>49.3</v>
      </c>
      <c r="T928">
        <v>50.7</v>
      </c>
      <c r="U928">
        <v>56.8</v>
      </c>
      <c r="V928">
        <v>53.4</v>
      </c>
      <c r="W928">
        <v>46.6</v>
      </c>
      <c r="X928" t="e">
        <f>VLOOKUP(E928,'Transform table'!A:B,2,0)</f>
        <v>#N/A</v>
      </c>
      <c r="Y928" t="e">
        <f>VLOOKUP(F928,'Transform table'!A:B,2,0)</f>
        <v>#N/A</v>
      </c>
      <c r="Z928" t="e">
        <f t="shared" si="15"/>
        <v>#N/A</v>
      </c>
      <c r="AA928" t="e">
        <f>VLOOKUP($Z928,'oddspedia-matches'!$A:$AD,AA$2,0)</f>
        <v>#N/A</v>
      </c>
      <c r="AB928" t="e">
        <f>VLOOKUP($Z928,'oddspedia-matches'!$A:$AD,AB$2,0)</f>
        <v>#N/A</v>
      </c>
      <c r="AC928" t="e">
        <f>VLOOKUP($Z928,'oddspedia-matches'!$A:$AD,AC$2,0)</f>
        <v>#N/A</v>
      </c>
      <c r="AD928" t="e">
        <f>VLOOKUP($Z928,'oddspedia-matches'!$A:$AD,AD$2,0)</f>
        <v>#N/A</v>
      </c>
      <c r="AE928" t="e">
        <f>VLOOKUP($Z928,'oddspedia-matches'!$A:$AD,AE$2,0)</f>
        <v>#N/A</v>
      </c>
      <c r="AF928" t="e">
        <f>VLOOKUP($Z928,'oddspedia-matches'!$A:$AD,AF$2,0)</f>
        <v>#N/A</v>
      </c>
      <c r="AG928" t="e">
        <f>VLOOKUP($Z928,'oddspedia-matches'!$A:$AD,AG$2,0)</f>
        <v>#N/A</v>
      </c>
      <c r="AH928" t="e">
        <f>VLOOKUP($Z928,'oddspedia-matches'!$A:$AD,AH$2,0)</f>
        <v>#N/A</v>
      </c>
      <c r="AI928" t="e">
        <f>VLOOKUP($Z928,'oddspedia-matches'!$A:$AD,AI$2,0)</f>
        <v>#N/A</v>
      </c>
      <c r="AJ928" t="e">
        <f>VLOOKUP($Z928,'oddspedia-matches'!$A:$AD,AJ$2,0)</f>
        <v>#N/A</v>
      </c>
      <c r="AK928" t="e">
        <f>VLOOKUP($Z928,'oddspedia-matches'!$A:$AD,AK$2,0)</f>
        <v>#N/A</v>
      </c>
      <c r="AL928" t="e">
        <f>VLOOKUP($Z928,'oddspedia-matches'!$A:$AD,AL$2,0)</f>
        <v>#N/A</v>
      </c>
      <c r="AM928" t="e">
        <f>VLOOKUP($Z928,'oddspedia-matches'!$A:$AD,AM$2,0)</f>
        <v>#N/A</v>
      </c>
      <c r="AN928" t="e">
        <f>VLOOKUP($Z928,'oddspedia-matches'!$A:$AD,AN$2,0)</f>
        <v>#N/A</v>
      </c>
      <c r="AO928" t="e">
        <f>VLOOKUP($Z928,'oddspedia-matches'!$A:$AD,AO$2,0)</f>
        <v>#N/A</v>
      </c>
      <c r="AP928" t="e">
        <f>VLOOKUP($Z928,'oddspedia-matches'!$A:$AD,AP$2,0)</f>
        <v>#N/A</v>
      </c>
      <c r="AQ928" t="e">
        <f>VLOOKUP($Z928,'oddspedia-matches'!$A:$AD,AQ$2,0)</f>
        <v>#N/A</v>
      </c>
    </row>
    <row r="929" spans="2:43" x14ac:dyDescent="0.25">
      <c r="B929" t="s">
        <v>5159</v>
      </c>
      <c r="C929" t="s">
        <v>5147</v>
      </c>
      <c r="D929" s="25">
        <v>0.45833333333333331</v>
      </c>
      <c r="E929" t="s">
        <v>5161</v>
      </c>
      <c r="F929" t="s">
        <v>5162</v>
      </c>
      <c r="H929">
        <v>35.799999999999997</v>
      </c>
      <c r="I929">
        <v>29.5</v>
      </c>
      <c r="J929">
        <v>34.700000000000003</v>
      </c>
      <c r="K929">
        <v>65.3</v>
      </c>
      <c r="L929">
        <v>64.2</v>
      </c>
      <c r="M929">
        <v>70.5</v>
      </c>
      <c r="N929">
        <v>35.4</v>
      </c>
      <c r="O929">
        <v>42.6</v>
      </c>
      <c r="P929">
        <v>21.9</v>
      </c>
      <c r="Q929">
        <v>70.3</v>
      </c>
      <c r="R929">
        <v>73.900000000000006</v>
      </c>
      <c r="S929">
        <v>47.3</v>
      </c>
      <c r="T929">
        <v>52.7</v>
      </c>
      <c r="U929">
        <v>58.1</v>
      </c>
      <c r="V929">
        <v>53.7</v>
      </c>
      <c r="W929">
        <v>46.3</v>
      </c>
      <c r="X929" t="e">
        <f>VLOOKUP(E929,'Transform table'!A:B,2,0)</f>
        <v>#N/A</v>
      </c>
      <c r="Y929" t="e">
        <f>VLOOKUP(F929,'Transform table'!A:B,2,0)</f>
        <v>#N/A</v>
      </c>
      <c r="Z929" t="e">
        <f t="shared" si="15"/>
        <v>#N/A</v>
      </c>
      <c r="AA929" t="e">
        <f>VLOOKUP($Z929,'oddspedia-matches'!$A:$AD,AA$2,0)</f>
        <v>#N/A</v>
      </c>
      <c r="AB929" t="e">
        <f>VLOOKUP($Z929,'oddspedia-matches'!$A:$AD,AB$2,0)</f>
        <v>#N/A</v>
      </c>
      <c r="AC929" t="e">
        <f>VLOOKUP($Z929,'oddspedia-matches'!$A:$AD,AC$2,0)</f>
        <v>#N/A</v>
      </c>
      <c r="AD929" t="e">
        <f>VLOOKUP($Z929,'oddspedia-matches'!$A:$AD,AD$2,0)</f>
        <v>#N/A</v>
      </c>
      <c r="AE929" t="e">
        <f>VLOOKUP($Z929,'oddspedia-matches'!$A:$AD,AE$2,0)</f>
        <v>#N/A</v>
      </c>
      <c r="AF929" t="e">
        <f>VLOOKUP($Z929,'oddspedia-matches'!$A:$AD,AF$2,0)</f>
        <v>#N/A</v>
      </c>
      <c r="AG929" t="e">
        <f>VLOOKUP($Z929,'oddspedia-matches'!$A:$AD,AG$2,0)</f>
        <v>#N/A</v>
      </c>
      <c r="AH929" t="e">
        <f>VLOOKUP($Z929,'oddspedia-matches'!$A:$AD,AH$2,0)</f>
        <v>#N/A</v>
      </c>
      <c r="AI929" t="e">
        <f>VLOOKUP($Z929,'oddspedia-matches'!$A:$AD,AI$2,0)</f>
        <v>#N/A</v>
      </c>
      <c r="AJ929" t="e">
        <f>VLOOKUP($Z929,'oddspedia-matches'!$A:$AD,AJ$2,0)</f>
        <v>#N/A</v>
      </c>
      <c r="AK929" t="e">
        <f>VLOOKUP($Z929,'oddspedia-matches'!$A:$AD,AK$2,0)</f>
        <v>#N/A</v>
      </c>
      <c r="AL929" t="e">
        <f>VLOOKUP($Z929,'oddspedia-matches'!$A:$AD,AL$2,0)</f>
        <v>#N/A</v>
      </c>
      <c r="AM929" t="e">
        <f>VLOOKUP($Z929,'oddspedia-matches'!$A:$AD,AM$2,0)</f>
        <v>#N/A</v>
      </c>
      <c r="AN929" t="e">
        <f>VLOOKUP($Z929,'oddspedia-matches'!$A:$AD,AN$2,0)</f>
        <v>#N/A</v>
      </c>
      <c r="AO929" t="e">
        <f>VLOOKUP($Z929,'oddspedia-matches'!$A:$AD,AO$2,0)</f>
        <v>#N/A</v>
      </c>
      <c r="AP929" t="e">
        <f>VLOOKUP($Z929,'oddspedia-matches'!$A:$AD,AP$2,0)</f>
        <v>#N/A</v>
      </c>
      <c r="AQ929" t="e">
        <f>VLOOKUP($Z929,'oddspedia-matches'!$A:$AD,AQ$2,0)</f>
        <v>#N/A</v>
      </c>
    </row>
    <row r="930" spans="2:43" x14ac:dyDescent="0.25">
      <c r="B930" t="s">
        <v>5159</v>
      </c>
      <c r="C930" t="s">
        <v>5147</v>
      </c>
      <c r="D930" s="25">
        <v>0.45833333333333331</v>
      </c>
      <c r="E930" t="s">
        <v>5163</v>
      </c>
      <c r="F930" t="s">
        <v>5082</v>
      </c>
      <c r="H930">
        <v>51.6</v>
      </c>
      <c r="I930">
        <v>26.2</v>
      </c>
      <c r="J930">
        <v>22.2</v>
      </c>
      <c r="K930">
        <v>77.8</v>
      </c>
      <c r="L930">
        <v>48.4</v>
      </c>
      <c r="M930">
        <v>73.8</v>
      </c>
      <c r="N930">
        <v>51.1</v>
      </c>
      <c r="O930">
        <v>36.200000000000003</v>
      </c>
      <c r="P930">
        <v>12.7</v>
      </c>
      <c r="Q930">
        <v>75.099999999999994</v>
      </c>
      <c r="R930">
        <v>78.8</v>
      </c>
      <c r="S930">
        <v>54.1</v>
      </c>
      <c r="T930">
        <v>45.9</v>
      </c>
      <c r="U930">
        <v>52.4</v>
      </c>
      <c r="V930">
        <v>56.1</v>
      </c>
      <c r="W930">
        <v>43.9</v>
      </c>
      <c r="X930" t="e">
        <f>VLOOKUP(E930,'Transform table'!A:B,2,0)</f>
        <v>#N/A</v>
      </c>
      <c r="Y930" t="e">
        <f>VLOOKUP(F930,'Transform table'!A:B,2,0)</f>
        <v>#N/A</v>
      </c>
      <c r="Z930" t="e">
        <f t="shared" si="15"/>
        <v>#N/A</v>
      </c>
      <c r="AA930" t="e">
        <f>VLOOKUP($Z930,'oddspedia-matches'!$A:$AD,AA$2,0)</f>
        <v>#N/A</v>
      </c>
      <c r="AB930" t="e">
        <f>VLOOKUP($Z930,'oddspedia-matches'!$A:$AD,AB$2,0)</f>
        <v>#N/A</v>
      </c>
      <c r="AC930" t="e">
        <f>VLOOKUP($Z930,'oddspedia-matches'!$A:$AD,AC$2,0)</f>
        <v>#N/A</v>
      </c>
      <c r="AD930" t="e">
        <f>VLOOKUP($Z930,'oddspedia-matches'!$A:$AD,AD$2,0)</f>
        <v>#N/A</v>
      </c>
      <c r="AE930" t="e">
        <f>VLOOKUP($Z930,'oddspedia-matches'!$A:$AD,AE$2,0)</f>
        <v>#N/A</v>
      </c>
      <c r="AF930" t="e">
        <f>VLOOKUP($Z930,'oddspedia-matches'!$A:$AD,AF$2,0)</f>
        <v>#N/A</v>
      </c>
      <c r="AG930" t="e">
        <f>VLOOKUP($Z930,'oddspedia-matches'!$A:$AD,AG$2,0)</f>
        <v>#N/A</v>
      </c>
      <c r="AH930" t="e">
        <f>VLOOKUP($Z930,'oddspedia-matches'!$A:$AD,AH$2,0)</f>
        <v>#N/A</v>
      </c>
      <c r="AI930" t="e">
        <f>VLOOKUP($Z930,'oddspedia-matches'!$A:$AD,AI$2,0)</f>
        <v>#N/A</v>
      </c>
      <c r="AJ930" t="e">
        <f>VLOOKUP($Z930,'oddspedia-matches'!$A:$AD,AJ$2,0)</f>
        <v>#N/A</v>
      </c>
      <c r="AK930" t="e">
        <f>VLOOKUP($Z930,'oddspedia-matches'!$A:$AD,AK$2,0)</f>
        <v>#N/A</v>
      </c>
      <c r="AL930" t="e">
        <f>VLOOKUP($Z930,'oddspedia-matches'!$A:$AD,AL$2,0)</f>
        <v>#N/A</v>
      </c>
      <c r="AM930" t="e">
        <f>VLOOKUP($Z930,'oddspedia-matches'!$A:$AD,AM$2,0)</f>
        <v>#N/A</v>
      </c>
      <c r="AN930" t="e">
        <f>VLOOKUP($Z930,'oddspedia-matches'!$A:$AD,AN$2,0)</f>
        <v>#N/A</v>
      </c>
      <c r="AO930" t="e">
        <f>VLOOKUP($Z930,'oddspedia-matches'!$A:$AD,AO$2,0)</f>
        <v>#N/A</v>
      </c>
      <c r="AP930" t="e">
        <f>VLOOKUP($Z930,'oddspedia-matches'!$A:$AD,AP$2,0)</f>
        <v>#N/A</v>
      </c>
      <c r="AQ930" t="e">
        <f>VLOOKUP($Z930,'oddspedia-matches'!$A:$AD,AQ$2,0)</f>
        <v>#N/A</v>
      </c>
    </row>
    <row r="931" spans="2:43" x14ac:dyDescent="0.25">
      <c r="B931" t="s">
        <v>450</v>
      </c>
      <c r="C931" t="s">
        <v>5147</v>
      </c>
      <c r="D931" s="25">
        <v>0.45833333333333331</v>
      </c>
      <c r="E931" t="s">
        <v>2216</v>
      </c>
      <c r="F931" t="s">
        <v>139</v>
      </c>
      <c r="H931">
        <v>44.7</v>
      </c>
      <c r="I931">
        <v>27.2</v>
      </c>
      <c r="J931">
        <v>28.1</v>
      </c>
      <c r="K931">
        <v>71.900000000000006</v>
      </c>
      <c r="L931">
        <v>55.3</v>
      </c>
      <c r="M931">
        <v>72.8</v>
      </c>
      <c r="N931">
        <v>37.700000000000003</v>
      </c>
      <c r="O931">
        <v>45.7</v>
      </c>
      <c r="P931">
        <v>16.7</v>
      </c>
      <c r="Q931">
        <v>64.5</v>
      </c>
      <c r="R931">
        <v>79.400000000000006</v>
      </c>
      <c r="S931">
        <v>55</v>
      </c>
      <c r="T931">
        <v>45</v>
      </c>
      <c r="U931">
        <v>50.9</v>
      </c>
      <c r="V931">
        <v>58.7</v>
      </c>
      <c r="W931">
        <v>41.3</v>
      </c>
      <c r="X931" t="str">
        <f>VLOOKUP(E931,'Transform table'!A:B,2,0)</f>
        <v>Dainava Alytus</v>
      </c>
      <c r="Y931" t="e">
        <f>VLOOKUP(F931,'Transform table'!A:B,2,0)</f>
        <v>#N/A</v>
      </c>
      <c r="Z931" t="e">
        <f t="shared" si="15"/>
        <v>#N/A</v>
      </c>
      <c r="AA931" t="e">
        <f>VLOOKUP($Z931,'oddspedia-matches'!$A:$AD,AA$2,0)</f>
        <v>#N/A</v>
      </c>
      <c r="AB931" t="e">
        <f>VLOOKUP($Z931,'oddspedia-matches'!$A:$AD,AB$2,0)</f>
        <v>#N/A</v>
      </c>
      <c r="AC931" t="e">
        <f>VLOOKUP($Z931,'oddspedia-matches'!$A:$AD,AC$2,0)</f>
        <v>#N/A</v>
      </c>
      <c r="AD931" t="e">
        <f>VLOOKUP($Z931,'oddspedia-matches'!$A:$AD,AD$2,0)</f>
        <v>#N/A</v>
      </c>
      <c r="AE931" t="e">
        <f>VLOOKUP($Z931,'oddspedia-matches'!$A:$AD,AE$2,0)</f>
        <v>#N/A</v>
      </c>
      <c r="AF931" t="e">
        <f>VLOOKUP($Z931,'oddspedia-matches'!$A:$AD,AF$2,0)</f>
        <v>#N/A</v>
      </c>
      <c r="AG931" t="e">
        <f>VLOOKUP($Z931,'oddspedia-matches'!$A:$AD,AG$2,0)</f>
        <v>#N/A</v>
      </c>
      <c r="AH931" t="e">
        <f>VLOOKUP($Z931,'oddspedia-matches'!$A:$AD,AH$2,0)</f>
        <v>#N/A</v>
      </c>
      <c r="AI931" t="e">
        <f>VLOOKUP($Z931,'oddspedia-matches'!$A:$AD,AI$2,0)</f>
        <v>#N/A</v>
      </c>
      <c r="AJ931" t="e">
        <f>VLOOKUP($Z931,'oddspedia-matches'!$A:$AD,AJ$2,0)</f>
        <v>#N/A</v>
      </c>
      <c r="AK931" t="e">
        <f>VLOOKUP($Z931,'oddspedia-matches'!$A:$AD,AK$2,0)</f>
        <v>#N/A</v>
      </c>
      <c r="AL931" t="e">
        <f>VLOOKUP($Z931,'oddspedia-matches'!$A:$AD,AL$2,0)</f>
        <v>#N/A</v>
      </c>
      <c r="AM931" t="e">
        <f>VLOOKUP($Z931,'oddspedia-matches'!$A:$AD,AM$2,0)</f>
        <v>#N/A</v>
      </c>
      <c r="AN931" t="e">
        <f>VLOOKUP($Z931,'oddspedia-matches'!$A:$AD,AN$2,0)</f>
        <v>#N/A</v>
      </c>
      <c r="AO931" t="e">
        <f>VLOOKUP($Z931,'oddspedia-matches'!$A:$AD,AO$2,0)</f>
        <v>#N/A</v>
      </c>
      <c r="AP931" t="e">
        <f>VLOOKUP($Z931,'oddspedia-matches'!$A:$AD,AP$2,0)</f>
        <v>#N/A</v>
      </c>
      <c r="AQ931" t="e">
        <f>VLOOKUP($Z931,'oddspedia-matches'!$A:$AD,AQ$2,0)</f>
        <v>#N/A</v>
      </c>
    </row>
    <row r="932" spans="2:43" x14ac:dyDescent="0.25">
      <c r="B932" t="s">
        <v>450</v>
      </c>
      <c r="C932" t="s">
        <v>5147</v>
      </c>
      <c r="D932" s="25">
        <v>0.45833333333333331</v>
      </c>
      <c r="E932" t="s">
        <v>612</v>
      </c>
      <c r="F932" t="s">
        <v>992</v>
      </c>
      <c r="H932">
        <v>30.2</v>
      </c>
      <c r="I932">
        <v>27.4</v>
      </c>
      <c r="J932">
        <v>42.4</v>
      </c>
      <c r="K932">
        <v>57.6</v>
      </c>
      <c r="L932">
        <v>69.8</v>
      </c>
      <c r="M932">
        <v>72.599999999999994</v>
      </c>
      <c r="N932">
        <v>19.7</v>
      </c>
      <c r="O932">
        <v>47.5</v>
      </c>
      <c r="P932">
        <v>32.700000000000003</v>
      </c>
      <c r="Q932">
        <v>63.2</v>
      </c>
      <c r="R932">
        <v>81.400000000000006</v>
      </c>
      <c r="S932">
        <v>58</v>
      </c>
      <c r="T932">
        <v>42</v>
      </c>
      <c r="U932">
        <v>47.8</v>
      </c>
      <c r="V932">
        <v>61.4</v>
      </c>
      <c r="W932">
        <v>38.6</v>
      </c>
      <c r="X932" t="str">
        <f>VLOOKUP(E932,'Transform table'!A:B,2,0)</f>
        <v>FC Siauliai II</v>
      </c>
      <c r="Y932" t="str">
        <f>VLOOKUP(F932,'Transform table'!A:B,2,0)</f>
        <v>FK Vilnus BFA</v>
      </c>
      <c r="Z932" t="str">
        <f t="shared" si="15"/>
        <v>02/08/2026FC Siauliai IIFK Vilnus BFA</v>
      </c>
      <c r="AA932" t="e">
        <f>VLOOKUP($Z932,'oddspedia-matches'!$A:$AD,AA$2,0)</f>
        <v>#N/A</v>
      </c>
      <c r="AB932" t="e">
        <f>VLOOKUP($Z932,'oddspedia-matches'!$A:$AD,AB$2,0)</f>
        <v>#N/A</v>
      </c>
      <c r="AC932" t="e">
        <f>VLOOKUP($Z932,'oddspedia-matches'!$A:$AD,AC$2,0)</f>
        <v>#N/A</v>
      </c>
      <c r="AD932" t="e">
        <f>VLOOKUP($Z932,'oddspedia-matches'!$A:$AD,AD$2,0)</f>
        <v>#N/A</v>
      </c>
      <c r="AE932" t="e">
        <f>VLOOKUP($Z932,'oddspedia-matches'!$A:$AD,AE$2,0)</f>
        <v>#N/A</v>
      </c>
      <c r="AF932" t="e">
        <f>VLOOKUP($Z932,'oddspedia-matches'!$A:$AD,AF$2,0)</f>
        <v>#N/A</v>
      </c>
      <c r="AG932" t="e">
        <f>VLOOKUP($Z932,'oddspedia-matches'!$A:$AD,AG$2,0)</f>
        <v>#N/A</v>
      </c>
      <c r="AH932" t="e">
        <f>VLOOKUP($Z932,'oddspedia-matches'!$A:$AD,AH$2,0)</f>
        <v>#N/A</v>
      </c>
      <c r="AI932" t="e">
        <f>VLOOKUP($Z932,'oddspedia-matches'!$A:$AD,AI$2,0)</f>
        <v>#N/A</v>
      </c>
      <c r="AJ932" t="e">
        <f>VLOOKUP($Z932,'oddspedia-matches'!$A:$AD,AJ$2,0)</f>
        <v>#N/A</v>
      </c>
      <c r="AK932" t="e">
        <f>VLOOKUP($Z932,'oddspedia-matches'!$A:$AD,AK$2,0)</f>
        <v>#N/A</v>
      </c>
      <c r="AL932" t="e">
        <f>VLOOKUP($Z932,'oddspedia-matches'!$A:$AD,AL$2,0)</f>
        <v>#N/A</v>
      </c>
      <c r="AM932" t="e">
        <f>VLOOKUP($Z932,'oddspedia-matches'!$A:$AD,AM$2,0)</f>
        <v>#N/A</v>
      </c>
      <c r="AN932" t="e">
        <f>VLOOKUP($Z932,'oddspedia-matches'!$A:$AD,AN$2,0)</f>
        <v>#N/A</v>
      </c>
      <c r="AO932" t="e">
        <f>VLOOKUP($Z932,'oddspedia-matches'!$A:$AD,AO$2,0)</f>
        <v>#N/A</v>
      </c>
      <c r="AP932" t="e">
        <f>VLOOKUP($Z932,'oddspedia-matches'!$A:$AD,AP$2,0)</f>
        <v>#N/A</v>
      </c>
      <c r="AQ932" t="e">
        <f>VLOOKUP($Z932,'oddspedia-matches'!$A:$AD,AQ$2,0)</f>
        <v>#N/A</v>
      </c>
    </row>
    <row r="933" spans="2:43" x14ac:dyDescent="0.25">
      <c r="B933" t="s">
        <v>4829</v>
      </c>
      <c r="C933" t="s">
        <v>5147</v>
      </c>
      <c r="D933" s="25">
        <v>0.45833333333333331</v>
      </c>
      <c r="E933" t="s">
        <v>5164</v>
      </c>
      <c r="F933" t="s">
        <v>5165</v>
      </c>
      <c r="H933">
        <v>53.6</v>
      </c>
      <c r="I933">
        <v>25.7</v>
      </c>
      <c r="J933">
        <v>20.7</v>
      </c>
      <c r="K933">
        <v>79.3</v>
      </c>
      <c r="L933">
        <v>46.4</v>
      </c>
      <c r="M933">
        <v>74.3</v>
      </c>
      <c r="N933">
        <v>47.9</v>
      </c>
      <c r="O933">
        <v>38.9</v>
      </c>
      <c r="P933">
        <v>13.2</v>
      </c>
      <c r="Q933">
        <v>71.8</v>
      </c>
      <c r="R933">
        <v>79.400000000000006</v>
      </c>
      <c r="S933">
        <v>55</v>
      </c>
      <c r="T933">
        <v>45</v>
      </c>
      <c r="U933">
        <v>51.8</v>
      </c>
      <c r="V933">
        <v>56.1</v>
      </c>
      <c r="W933">
        <v>43.9</v>
      </c>
      <c r="X933" t="e">
        <f>VLOOKUP(E933,'Transform table'!A:B,2,0)</f>
        <v>#N/A</v>
      </c>
      <c r="Y933" t="e">
        <f>VLOOKUP(F933,'Transform table'!A:B,2,0)</f>
        <v>#N/A</v>
      </c>
      <c r="Z933" t="e">
        <f t="shared" si="15"/>
        <v>#N/A</v>
      </c>
      <c r="AA933" t="e">
        <f>VLOOKUP($Z933,'oddspedia-matches'!$A:$AD,AA$2,0)</f>
        <v>#N/A</v>
      </c>
      <c r="AB933" t="e">
        <f>VLOOKUP($Z933,'oddspedia-matches'!$A:$AD,AB$2,0)</f>
        <v>#N/A</v>
      </c>
      <c r="AC933" t="e">
        <f>VLOOKUP($Z933,'oddspedia-matches'!$A:$AD,AC$2,0)</f>
        <v>#N/A</v>
      </c>
      <c r="AD933" t="e">
        <f>VLOOKUP($Z933,'oddspedia-matches'!$A:$AD,AD$2,0)</f>
        <v>#N/A</v>
      </c>
      <c r="AE933" t="e">
        <f>VLOOKUP($Z933,'oddspedia-matches'!$A:$AD,AE$2,0)</f>
        <v>#N/A</v>
      </c>
      <c r="AF933" t="e">
        <f>VLOOKUP($Z933,'oddspedia-matches'!$A:$AD,AF$2,0)</f>
        <v>#N/A</v>
      </c>
      <c r="AG933" t="e">
        <f>VLOOKUP($Z933,'oddspedia-matches'!$A:$AD,AG$2,0)</f>
        <v>#N/A</v>
      </c>
      <c r="AH933" t="e">
        <f>VLOOKUP($Z933,'oddspedia-matches'!$A:$AD,AH$2,0)</f>
        <v>#N/A</v>
      </c>
      <c r="AI933" t="e">
        <f>VLOOKUP($Z933,'oddspedia-matches'!$A:$AD,AI$2,0)</f>
        <v>#N/A</v>
      </c>
      <c r="AJ933" t="e">
        <f>VLOOKUP($Z933,'oddspedia-matches'!$A:$AD,AJ$2,0)</f>
        <v>#N/A</v>
      </c>
      <c r="AK933" t="e">
        <f>VLOOKUP($Z933,'oddspedia-matches'!$A:$AD,AK$2,0)</f>
        <v>#N/A</v>
      </c>
      <c r="AL933" t="e">
        <f>VLOOKUP($Z933,'oddspedia-matches'!$A:$AD,AL$2,0)</f>
        <v>#N/A</v>
      </c>
      <c r="AM933" t="e">
        <f>VLOOKUP($Z933,'oddspedia-matches'!$A:$AD,AM$2,0)</f>
        <v>#N/A</v>
      </c>
      <c r="AN933" t="e">
        <f>VLOOKUP($Z933,'oddspedia-matches'!$A:$AD,AN$2,0)</f>
        <v>#N/A</v>
      </c>
      <c r="AO933" t="e">
        <f>VLOOKUP($Z933,'oddspedia-matches'!$A:$AD,AO$2,0)</f>
        <v>#N/A</v>
      </c>
      <c r="AP933" t="e">
        <f>VLOOKUP($Z933,'oddspedia-matches'!$A:$AD,AP$2,0)</f>
        <v>#N/A</v>
      </c>
      <c r="AQ933" t="e">
        <f>VLOOKUP($Z933,'oddspedia-matches'!$A:$AD,AQ$2,0)</f>
        <v>#N/A</v>
      </c>
    </row>
    <row r="934" spans="2:43" x14ac:dyDescent="0.25">
      <c r="B934" t="s">
        <v>4824</v>
      </c>
      <c r="C934" t="s">
        <v>5147</v>
      </c>
      <c r="D934" s="25">
        <v>0.45833333333333331</v>
      </c>
      <c r="E934" t="s">
        <v>5166</v>
      </c>
      <c r="F934" t="s">
        <v>4781</v>
      </c>
      <c r="H934">
        <v>42.9</v>
      </c>
      <c r="I934">
        <v>28.1</v>
      </c>
      <c r="J934">
        <v>29</v>
      </c>
      <c r="K934">
        <v>71</v>
      </c>
      <c r="L934">
        <v>57.1</v>
      </c>
      <c r="M934">
        <v>71.900000000000006</v>
      </c>
      <c r="N934">
        <v>23.1</v>
      </c>
      <c r="O934">
        <v>48.2</v>
      </c>
      <c r="P934">
        <v>28.7</v>
      </c>
      <c r="Q934">
        <v>62.6</v>
      </c>
      <c r="R934">
        <v>76.8</v>
      </c>
      <c r="S934">
        <v>51.3</v>
      </c>
      <c r="T934">
        <v>48.7</v>
      </c>
      <c r="U934">
        <v>54.5</v>
      </c>
      <c r="V934">
        <v>56.1</v>
      </c>
      <c r="W934">
        <v>43.9</v>
      </c>
      <c r="X934" t="e">
        <f>VLOOKUP(E934,'Transform table'!A:B,2,0)</f>
        <v>#N/A</v>
      </c>
      <c r="Y934" t="e">
        <f>VLOOKUP(F934,'Transform table'!A:B,2,0)</f>
        <v>#N/A</v>
      </c>
      <c r="Z934" t="e">
        <f t="shared" si="15"/>
        <v>#N/A</v>
      </c>
      <c r="AA934" t="e">
        <f>VLOOKUP($Z934,'oddspedia-matches'!$A:$AD,AA$2,0)</f>
        <v>#N/A</v>
      </c>
      <c r="AB934" t="e">
        <f>VLOOKUP($Z934,'oddspedia-matches'!$A:$AD,AB$2,0)</f>
        <v>#N/A</v>
      </c>
      <c r="AC934" t="e">
        <f>VLOOKUP($Z934,'oddspedia-matches'!$A:$AD,AC$2,0)</f>
        <v>#N/A</v>
      </c>
      <c r="AD934" t="e">
        <f>VLOOKUP($Z934,'oddspedia-matches'!$A:$AD,AD$2,0)</f>
        <v>#N/A</v>
      </c>
      <c r="AE934" t="e">
        <f>VLOOKUP($Z934,'oddspedia-matches'!$A:$AD,AE$2,0)</f>
        <v>#N/A</v>
      </c>
      <c r="AF934" t="e">
        <f>VLOOKUP($Z934,'oddspedia-matches'!$A:$AD,AF$2,0)</f>
        <v>#N/A</v>
      </c>
      <c r="AG934" t="e">
        <f>VLOOKUP($Z934,'oddspedia-matches'!$A:$AD,AG$2,0)</f>
        <v>#N/A</v>
      </c>
      <c r="AH934" t="e">
        <f>VLOOKUP($Z934,'oddspedia-matches'!$A:$AD,AH$2,0)</f>
        <v>#N/A</v>
      </c>
      <c r="AI934" t="e">
        <f>VLOOKUP($Z934,'oddspedia-matches'!$A:$AD,AI$2,0)</f>
        <v>#N/A</v>
      </c>
      <c r="AJ934" t="e">
        <f>VLOOKUP($Z934,'oddspedia-matches'!$A:$AD,AJ$2,0)</f>
        <v>#N/A</v>
      </c>
      <c r="AK934" t="e">
        <f>VLOOKUP($Z934,'oddspedia-matches'!$A:$AD,AK$2,0)</f>
        <v>#N/A</v>
      </c>
      <c r="AL934" t="e">
        <f>VLOOKUP($Z934,'oddspedia-matches'!$A:$AD,AL$2,0)</f>
        <v>#N/A</v>
      </c>
      <c r="AM934" t="e">
        <f>VLOOKUP($Z934,'oddspedia-matches'!$A:$AD,AM$2,0)</f>
        <v>#N/A</v>
      </c>
      <c r="AN934" t="e">
        <f>VLOOKUP($Z934,'oddspedia-matches'!$A:$AD,AN$2,0)</f>
        <v>#N/A</v>
      </c>
      <c r="AO934" t="e">
        <f>VLOOKUP($Z934,'oddspedia-matches'!$A:$AD,AO$2,0)</f>
        <v>#N/A</v>
      </c>
      <c r="AP934" t="e">
        <f>VLOOKUP($Z934,'oddspedia-matches'!$A:$AD,AP$2,0)</f>
        <v>#N/A</v>
      </c>
      <c r="AQ934" t="e">
        <f>VLOOKUP($Z934,'oddspedia-matches'!$A:$AD,AQ$2,0)</f>
        <v>#N/A</v>
      </c>
    </row>
    <row r="935" spans="2:43" x14ac:dyDescent="0.25">
      <c r="B935" t="s">
        <v>4824</v>
      </c>
      <c r="C935" t="s">
        <v>5147</v>
      </c>
      <c r="D935" s="25">
        <v>0.45833333333333331</v>
      </c>
      <c r="E935" t="s">
        <v>5167</v>
      </c>
      <c r="F935" t="s">
        <v>5168</v>
      </c>
      <c r="H935">
        <v>53</v>
      </c>
      <c r="I935">
        <v>24.9</v>
      </c>
      <c r="J935">
        <v>22.1</v>
      </c>
      <c r="K935">
        <v>77.900000000000006</v>
      </c>
      <c r="L935">
        <v>47</v>
      </c>
      <c r="M935">
        <v>75.099999999999994</v>
      </c>
      <c r="N935">
        <v>42</v>
      </c>
      <c r="O935">
        <v>38.1</v>
      </c>
      <c r="P935">
        <v>19.899999999999999</v>
      </c>
      <c r="Q935">
        <v>76.099999999999994</v>
      </c>
      <c r="R935">
        <v>84.3</v>
      </c>
      <c r="S935">
        <v>62.7</v>
      </c>
      <c r="T935">
        <v>37.299999999999997</v>
      </c>
      <c r="U935">
        <v>43.9</v>
      </c>
      <c r="V935">
        <v>62.6</v>
      </c>
      <c r="W935">
        <v>37.4</v>
      </c>
      <c r="X935" t="e">
        <f>VLOOKUP(E935,'Transform table'!A:B,2,0)</f>
        <v>#N/A</v>
      </c>
      <c r="Y935" t="e">
        <f>VLOOKUP(F935,'Transform table'!A:B,2,0)</f>
        <v>#N/A</v>
      </c>
      <c r="Z935" t="e">
        <f t="shared" si="15"/>
        <v>#N/A</v>
      </c>
      <c r="AA935" t="e">
        <f>VLOOKUP($Z935,'oddspedia-matches'!$A:$AD,AA$2,0)</f>
        <v>#N/A</v>
      </c>
      <c r="AB935" t="e">
        <f>VLOOKUP($Z935,'oddspedia-matches'!$A:$AD,AB$2,0)</f>
        <v>#N/A</v>
      </c>
      <c r="AC935" t="e">
        <f>VLOOKUP($Z935,'oddspedia-matches'!$A:$AD,AC$2,0)</f>
        <v>#N/A</v>
      </c>
      <c r="AD935" t="e">
        <f>VLOOKUP($Z935,'oddspedia-matches'!$A:$AD,AD$2,0)</f>
        <v>#N/A</v>
      </c>
      <c r="AE935" t="e">
        <f>VLOOKUP($Z935,'oddspedia-matches'!$A:$AD,AE$2,0)</f>
        <v>#N/A</v>
      </c>
      <c r="AF935" t="e">
        <f>VLOOKUP($Z935,'oddspedia-matches'!$A:$AD,AF$2,0)</f>
        <v>#N/A</v>
      </c>
      <c r="AG935" t="e">
        <f>VLOOKUP($Z935,'oddspedia-matches'!$A:$AD,AG$2,0)</f>
        <v>#N/A</v>
      </c>
      <c r="AH935" t="e">
        <f>VLOOKUP($Z935,'oddspedia-matches'!$A:$AD,AH$2,0)</f>
        <v>#N/A</v>
      </c>
      <c r="AI935" t="e">
        <f>VLOOKUP($Z935,'oddspedia-matches'!$A:$AD,AI$2,0)</f>
        <v>#N/A</v>
      </c>
      <c r="AJ935" t="e">
        <f>VLOOKUP($Z935,'oddspedia-matches'!$A:$AD,AJ$2,0)</f>
        <v>#N/A</v>
      </c>
      <c r="AK935" t="e">
        <f>VLOOKUP($Z935,'oddspedia-matches'!$A:$AD,AK$2,0)</f>
        <v>#N/A</v>
      </c>
      <c r="AL935" t="e">
        <f>VLOOKUP($Z935,'oddspedia-matches'!$A:$AD,AL$2,0)</f>
        <v>#N/A</v>
      </c>
      <c r="AM935" t="e">
        <f>VLOOKUP($Z935,'oddspedia-matches'!$A:$AD,AM$2,0)</f>
        <v>#N/A</v>
      </c>
      <c r="AN935" t="e">
        <f>VLOOKUP($Z935,'oddspedia-matches'!$A:$AD,AN$2,0)</f>
        <v>#N/A</v>
      </c>
      <c r="AO935" t="e">
        <f>VLOOKUP($Z935,'oddspedia-matches'!$A:$AD,AO$2,0)</f>
        <v>#N/A</v>
      </c>
      <c r="AP935" t="e">
        <f>VLOOKUP($Z935,'oddspedia-matches'!$A:$AD,AP$2,0)</f>
        <v>#N/A</v>
      </c>
      <c r="AQ935" t="e">
        <f>VLOOKUP($Z935,'oddspedia-matches'!$A:$AD,AQ$2,0)</f>
        <v>#N/A</v>
      </c>
    </row>
    <row r="936" spans="2:43" x14ac:dyDescent="0.25">
      <c r="B936" t="s">
        <v>476</v>
      </c>
      <c r="C936" t="s">
        <v>5147</v>
      </c>
      <c r="D936" s="25">
        <v>0.47916666666666669</v>
      </c>
      <c r="E936" t="s">
        <v>1258</v>
      </c>
      <c r="F936" t="s">
        <v>146</v>
      </c>
      <c r="H936">
        <v>58.8</v>
      </c>
      <c r="I936">
        <v>24.1</v>
      </c>
      <c r="J936">
        <v>17.2</v>
      </c>
      <c r="K936">
        <v>82.8</v>
      </c>
      <c r="L936">
        <v>41.2</v>
      </c>
      <c r="M936">
        <v>75.900000000000006</v>
      </c>
      <c r="N936">
        <v>41.6</v>
      </c>
      <c r="O936">
        <v>39</v>
      </c>
      <c r="P936">
        <v>19.399999999999999</v>
      </c>
      <c r="Q936">
        <v>74.7</v>
      </c>
      <c r="R936">
        <v>81.7</v>
      </c>
      <c r="S936">
        <v>58.7</v>
      </c>
      <c r="T936">
        <v>41.3</v>
      </c>
      <c r="U936">
        <v>48.9</v>
      </c>
      <c r="V936">
        <v>56.7</v>
      </c>
      <c r="W936">
        <v>43.3</v>
      </c>
      <c r="X936" t="str">
        <f>VLOOKUP(E936,'Transform table'!A:B,2,0)</f>
        <v>AIK</v>
      </c>
      <c r="Y936" t="e">
        <f>VLOOKUP(F936,'Transform table'!A:B,2,0)</f>
        <v>#N/A</v>
      </c>
      <c r="Z936" t="e">
        <f t="shared" si="15"/>
        <v>#N/A</v>
      </c>
      <c r="AA936" t="e">
        <f>VLOOKUP($Z936,'oddspedia-matches'!$A:$AD,AA$2,0)</f>
        <v>#N/A</v>
      </c>
      <c r="AB936" t="e">
        <f>VLOOKUP($Z936,'oddspedia-matches'!$A:$AD,AB$2,0)</f>
        <v>#N/A</v>
      </c>
      <c r="AC936" t="e">
        <f>VLOOKUP($Z936,'oddspedia-matches'!$A:$AD,AC$2,0)</f>
        <v>#N/A</v>
      </c>
      <c r="AD936" t="e">
        <f>VLOOKUP($Z936,'oddspedia-matches'!$A:$AD,AD$2,0)</f>
        <v>#N/A</v>
      </c>
      <c r="AE936" t="e">
        <f>VLOOKUP($Z936,'oddspedia-matches'!$A:$AD,AE$2,0)</f>
        <v>#N/A</v>
      </c>
      <c r="AF936" t="e">
        <f>VLOOKUP($Z936,'oddspedia-matches'!$A:$AD,AF$2,0)</f>
        <v>#N/A</v>
      </c>
      <c r="AG936" t="e">
        <f>VLOOKUP($Z936,'oddspedia-matches'!$A:$AD,AG$2,0)</f>
        <v>#N/A</v>
      </c>
      <c r="AH936" t="e">
        <f>VLOOKUP($Z936,'oddspedia-matches'!$A:$AD,AH$2,0)</f>
        <v>#N/A</v>
      </c>
      <c r="AI936" t="e">
        <f>VLOOKUP($Z936,'oddspedia-matches'!$A:$AD,AI$2,0)</f>
        <v>#N/A</v>
      </c>
      <c r="AJ936" t="e">
        <f>VLOOKUP($Z936,'oddspedia-matches'!$A:$AD,AJ$2,0)</f>
        <v>#N/A</v>
      </c>
      <c r="AK936" t="e">
        <f>VLOOKUP($Z936,'oddspedia-matches'!$A:$AD,AK$2,0)</f>
        <v>#N/A</v>
      </c>
      <c r="AL936" t="e">
        <f>VLOOKUP($Z936,'oddspedia-matches'!$A:$AD,AL$2,0)</f>
        <v>#N/A</v>
      </c>
      <c r="AM936" t="e">
        <f>VLOOKUP($Z936,'oddspedia-matches'!$A:$AD,AM$2,0)</f>
        <v>#N/A</v>
      </c>
      <c r="AN936" t="e">
        <f>VLOOKUP($Z936,'oddspedia-matches'!$A:$AD,AN$2,0)</f>
        <v>#N/A</v>
      </c>
      <c r="AO936" t="e">
        <f>VLOOKUP($Z936,'oddspedia-matches'!$A:$AD,AO$2,0)</f>
        <v>#N/A</v>
      </c>
      <c r="AP936" t="e">
        <f>VLOOKUP($Z936,'oddspedia-matches'!$A:$AD,AP$2,0)</f>
        <v>#N/A</v>
      </c>
      <c r="AQ936" t="e">
        <f>VLOOKUP($Z936,'oddspedia-matches'!$A:$AD,AQ$2,0)</f>
        <v>#N/A</v>
      </c>
    </row>
    <row r="937" spans="2:43" x14ac:dyDescent="0.25">
      <c r="B937" t="s">
        <v>4236</v>
      </c>
      <c r="C937" t="s">
        <v>5147</v>
      </c>
      <c r="D937" s="25">
        <v>0.5</v>
      </c>
      <c r="E937" t="s">
        <v>4556</v>
      </c>
      <c r="F937" t="s">
        <v>3029</v>
      </c>
      <c r="H937">
        <v>62.1</v>
      </c>
      <c r="I937">
        <v>23.7</v>
      </c>
      <c r="J937">
        <v>14.2</v>
      </c>
      <c r="K937">
        <v>85.8</v>
      </c>
      <c r="L937">
        <v>37.9</v>
      </c>
      <c r="M937">
        <v>76.3</v>
      </c>
      <c r="N937">
        <v>42.6</v>
      </c>
      <c r="O937">
        <v>39.799999999999997</v>
      </c>
      <c r="P937">
        <v>17.7</v>
      </c>
      <c r="Q937">
        <v>72.900000000000006</v>
      </c>
      <c r="R937">
        <v>78</v>
      </c>
      <c r="S937">
        <v>53.2</v>
      </c>
      <c r="T937">
        <v>46.8</v>
      </c>
      <c r="U937">
        <v>55.3</v>
      </c>
      <c r="V937">
        <v>50</v>
      </c>
      <c r="W937">
        <v>50</v>
      </c>
      <c r="X937" t="e">
        <f>VLOOKUP(E937,'Transform table'!A:B,2,0)</f>
        <v>#N/A</v>
      </c>
      <c r="Y937" t="e">
        <f>VLOOKUP(F937,'Transform table'!A:B,2,0)</f>
        <v>#N/A</v>
      </c>
      <c r="Z937" t="e">
        <f t="shared" si="15"/>
        <v>#N/A</v>
      </c>
      <c r="AA937" t="e">
        <f>VLOOKUP($Z937,'oddspedia-matches'!$A:$AD,AA$2,0)</f>
        <v>#N/A</v>
      </c>
      <c r="AB937" t="e">
        <f>VLOOKUP($Z937,'oddspedia-matches'!$A:$AD,AB$2,0)</f>
        <v>#N/A</v>
      </c>
      <c r="AC937" t="e">
        <f>VLOOKUP($Z937,'oddspedia-matches'!$A:$AD,AC$2,0)</f>
        <v>#N/A</v>
      </c>
      <c r="AD937" t="e">
        <f>VLOOKUP($Z937,'oddspedia-matches'!$A:$AD,AD$2,0)</f>
        <v>#N/A</v>
      </c>
      <c r="AE937" t="e">
        <f>VLOOKUP($Z937,'oddspedia-matches'!$A:$AD,AE$2,0)</f>
        <v>#N/A</v>
      </c>
      <c r="AF937" t="e">
        <f>VLOOKUP($Z937,'oddspedia-matches'!$A:$AD,AF$2,0)</f>
        <v>#N/A</v>
      </c>
      <c r="AG937" t="e">
        <f>VLOOKUP($Z937,'oddspedia-matches'!$A:$AD,AG$2,0)</f>
        <v>#N/A</v>
      </c>
      <c r="AH937" t="e">
        <f>VLOOKUP($Z937,'oddspedia-matches'!$A:$AD,AH$2,0)</f>
        <v>#N/A</v>
      </c>
      <c r="AI937" t="e">
        <f>VLOOKUP($Z937,'oddspedia-matches'!$A:$AD,AI$2,0)</f>
        <v>#N/A</v>
      </c>
      <c r="AJ937" t="e">
        <f>VLOOKUP($Z937,'oddspedia-matches'!$A:$AD,AJ$2,0)</f>
        <v>#N/A</v>
      </c>
      <c r="AK937" t="e">
        <f>VLOOKUP($Z937,'oddspedia-matches'!$A:$AD,AK$2,0)</f>
        <v>#N/A</v>
      </c>
      <c r="AL937" t="e">
        <f>VLOOKUP($Z937,'oddspedia-matches'!$A:$AD,AL$2,0)</f>
        <v>#N/A</v>
      </c>
      <c r="AM937" t="e">
        <f>VLOOKUP($Z937,'oddspedia-matches'!$A:$AD,AM$2,0)</f>
        <v>#N/A</v>
      </c>
      <c r="AN937" t="e">
        <f>VLOOKUP($Z937,'oddspedia-matches'!$A:$AD,AN$2,0)</f>
        <v>#N/A</v>
      </c>
      <c r="AO937" t="e">
        <f>VLOOKUP($Z937,'oddspedia-matches'!$A:$AD,AO$2,0)</f>
        <v>#N/A</v>
      </c>
      <c r="AP937" t="e">
        <f>VLOOKUP($Z937,'oddspedia-matches'!$A:$AD,AP$2,0)</f>
        <v>#N/A</v>
      </c>
      <c r="AQ937" t="e">
        <f>VLOOKUP($Z937,'oddspedia-matches'!$A:$AD,AQ$2,0)</f>
        <v>#N/A</v>
      </c>
    </row>
    <row r="938" spans="2:43" x14ac:dyDescent="0.25">
      <c r="B938" t="s">
        <v>584</v>
      </c>
      <c r="C938" t="s">
        <v>5147</v>
      </c>
      <c r="D938" s="25">
        <v>0.5</v>
      </c>
      <c r="E938" t="s">
        <v>1030</v>
      </c>
      <c r="F938" t="s">
        <v>979</v>
      </c>
      <c r="H938">
        <v>57.9</v>
      </c>
      <c r="I938">
        <v>25.6</v>
      </c>
      <c r="J938">
        <v>16.5</v>
      </c>
      <c r="K938">
        <v>83.5</v>
      </c>
      <c r="L938">
        <v>42.1</v>
      </c>
      <c r="M938">
        <v>74.400000000000006</v>
      </c>
      <c r="N938">
        <v>33.299999999999997</v>
      </c>
      <c r="O938">
        <v>46.5</v>
      </c>
      <c r="P938">
        <v>20.100000000000001</v>
      </c>
      <c r="Q938">
        <v>64.3</v>
      </c>
      <c r="R938">
        <v>74.099999999999994</v>
      </c>
      <c r="S938">
        <v>47.8</v>
      </c>
      <c r="T938">
        <v>52.2</v>
      </c>
      <c r="U938">
        <v>59.8</v>
      </c>
      <c r="V938">
        <v>47.8</v>
      </c>
      <c r="W938">
        <v>52.2</v>
      </c>
      <c r="X938" t="str">
        <f>VLOOKUP(E938,'Transform table'!A:B,2,0)</f>
        <v>FC Ordabasy</v>
      </c>
      <c r="Y938" t="str">
        <f>VLOOKUP(F938,'Transform table'!A:B,2,0)</f>
        <v>FC Tobol</v>
      </c>
      <c r="Z938" t="str">
        <f t="shared" si="15"/>
        <v>02/08/2026FC OrdabasyFC Tobol</v>
      </c>
      <c r="AA938" t="e">
        <f>VLOOKUP($Z938,'oddspedia-matches'!$A:$AD,AA$2,0)</f>
        <v>#N/A</v>
      </c>
      <c r="AB938" t="e">
        <f>VLOOKUP($Z938,'oddspedia-matches'!$A:$AD,AB$2,0)</f>
        <v>#N/A</v>
      </c>
      <c r="AC938" t="e">
        <f>VLOOKUP($Z938,'oddspedia-matches'!$A:$AD,AC$2,0)</f>
        <v>#N/A</v>
      </c>
      <c r="AD938" t="e">
        <f>VLOOKUP($Z938,'oddspedia-matches'!$A:$AD,AD$2,0)</f>
        <v>#N/A</v>
      </c>
      <c r="AE938" t="e">
        <f>VLOOKUP($Z938,'oddspedia-matches'!$A:$AD,AE$2,0)</f>
        <v>#N/A</v>
      </c>
      <c r="AF938" t="e">
        <f>VLOOKUP($Z938,'oddspedia-matches'!$A:$AD,AF$2,0)</f>
        <v>#N/A</v>
      </c>
      <c r="AG938" t="e">
        <f>VLOOKUP($Z938,'oddspedia-matches'!$A:$AD,AG$2,0)</f>
        <v>#N/A</v>
      </c>
      <c r="AH938" t="e">
        <f>VLOOKUP($Z938,'oddspedia-matches'!$A:$AD,AH$2,0)</f>
        <v>#N/A</v>
      </c>
      <c r="AI938" t="e">
        <f>VLOOKUP($Z938,'oddspedia-matches'!$A:$AD,AI$2,0)</f>
        <v>#N/A</v>
      </c>
      <c r="AJ938" t="e">
        <f>VLOOKUP($Z938,'oddspedia-matches'!$A:$AD,AJ$2,0)</f>
        <v>#N/A</v>
      </c>
      <c r="AK938" t="e">
        <f>VLOOKUP($Z938,'oddspedia-matches'!$A:$AD,AK$2,0)</f>
        <v>#N/A</v>
      </c>
      <c r="AL938" t="e">
        <f>VLOOKUP($Z938,'oddspedia-matches'!$A:$AD,AL$2,0)</f>
        <v>#N/A</v>
      </c>
      <c r="AM938" t="e">
        <f>VLOOKUP($Z938,'oddspedia-matches'!$A:$AD,AM$2,0)</f>
        <v>#N/A</v>
      </c>
      <c r="AN938" t="e">
        <f>VLOOKUP($Z938,'oddspedia-matches'!$A:$AD,AN$2,0)</f>
        <v>#N/A</v>
      </c>
      <c r="AO938" t="e">
        <f>VLOOKUP($Z938,'oddspedia-matches'!$A:$AD,AO$2,0)</f>
        <v>#N/A</v>
      </c>
      <c r="AP938" t="e">
        <f>VLOOKUP($Z938,'oddspedia-matches'!$A:$AD,AP$2,0)</f>
        <v>#N/A</v>
      </c>
      <c r="AQ938" t="e">
        <f>VLOOKUP($Z938,'oddspedia-matches'!$A:$AD,AQ$2,0)</f>
        <v>#N/A</v>
      </c>
    </row>
    <row r="939" spans="2:43" x14ac:dyDescent="0.25">
      <c r="B939" t="s">
        <v>990</v>
      </c>
      <c r="C939" t="s">
        <v>5147</v>
      </c>
      <c r="D939" s="25">
        <v>0.5</v>
      </c>
      <c r="E939" t="s">
        <v>991</v>
      </c>
      <c r="F939" t="s">
        <v>253</v>
      </c>
      <c r="H939">
        <v>72.8</v>
      </c>
      <c r="I939">
        <v>19.8</v>
      </c>
      <c r="J939">
        <v>7.4</v>
      </c>
      <c r="K939">
        <v>92.6</v>
      </c>
      <c r="L939">
        <v>27.2</v>
      </c>
      <c r="M939">
        <v>80.2</v>
      </c>
      <c r="N939">
        <v>59.6</v>
      </c>
      <c r="O939">
        <v>30.2</v>
      </c>
      <c r="P939">
        <v>10.199999999999999</v>
      </c>
      <c r="Q939">
        <v>81.2</v>
      </c>
      <c r="R939">
        <v>84.5</v>
      </c>
      <c r="S939">
        <v>63.5</v>
      </c>
      <c r="T939">
        <v>36.5</v>
      </c>
      <c r="U939">
        <v>47.7</v>
      </c>
      <c r="V939">
        <v>48.9</v>
      </c>
      <c r="W939">
        <v>51.1</v>
      </c>
      <c r="X939" t="str">
        <f>VLOOKUP(E939,'Transform table'!A:B,2,0)</f>
        <v>Riga FC</v>
      </c>
      <c r="Y939" t="str">
        <f>VLOOKUP(F939,'Transform table'!A:B,2,0)</f>
        <v>SC Grobinas</v>
      </c>
      <c r="Z939" t="str">
        <f t="shared" si="15"/>
        <v>02/08/2026Riga FCSC Grobinas</v>
      </c>
      <c r="AA939" t="e">
        <f>VLOOKUP($Z939,'oddspedia-matches'!$A:$AD,AA$2,0)</f>
        <v>#N/A</v>
      </c>
      <c r="AB939" t="e">
        <f>VLOOKUP($Z939,'oddspedia-matches'!$A:$AD,AB$2,0)</f>
        <v>#N/A</v>
      </c>
      <c r="AC939" t="e">
        <f>VLOOKUP($Z939,'oddspedia-matches'!$A:$AD,AC$2,0)</f>
        <v>#N/A</v>
      </c>
      <c r="AD939" t="e">
        <f>VLOOKUP($Z939,'oddspedia-matches'!$A:$AD,AD$2,0)</f>
        <v>#N/A</v>
      </c>
      <c r="AE939" t="e">
        <f>VLOOKUP($Z939,'oddspedia-matches'!$A:$AD,AE$2,0)</f>
        <v>#N/A</v>
      </c>
      <c r="AF939" t="e">
        <f>VLOOKUP($Z939,'oddspedia-matches'!$A:$AD,AF$2,0)</f>
        <v>#N/A</v>
      </c>
      <c r="AG939" t="e">
        <f>VLOOKUP($Z939,'oddspedia-matches'!$A:$AD,AG$2,0)</f>
        <v>#N/A</v>
      </c>
      <c r="AH939" t="e">
        <f>VLOOKUP($Z939,'oddspedia-matches'!$A:$AD,AH$2,0)</f>
        <v>#N/A</v>
      </c>
      <c r="AI939" t="e">
        <f>VLOOKUP($Z939,'oddspedia-matches'!$A:$AD,AI$2,0)</f>
        <v>#N/A</v>
      </c>
      <c r="AJ939" t="e">
        <f>VLOOKUP($Z939,'oddspedia-matches'!$A:$AD,AJ$2,0)</f>
        <v>#N/A</v>
      </c>
      <c r="AK939" t="e">
        <f>VLOOKUP($Z939,'oddspedia-matches'!$A:$AD,AK$2,0)</f>
        <v>#N/A</v>
      </c>
      <c r="AL939" t="e">
        <f>VLOOKUP($Z939,'oddspedia-matches'!$A:$AD,AL$2,0)</f>
        <v>#N/A</v>
      </c>
      <c r="AM939" t="e">
        <f>VLOOKUP($Z939,'oddspedia-matches'!$A:$AD,AM$2,0)</f>
        <v>#N/A</v>
      </c>
      <c r="AN939" t="e">
        <f>VLOOKUP($Z939,'oddspedia-matches'!$A:$AD,AN$2,0)</f>
        <v>#N/A</v>
      </c>
      <c r="AO939" t="e">
        <f>VLOOKUP($Z939,'oddspedia-matches'!$A:$AD,AO$2,0)</f>
        <v>#N/A</v>
      </c>
      <c r="AP939" t="e">
        <f>VLOOKUP($Z939,'oddspedia-matches'!$A:$AD,AP$2,0)</f>
        <v>#N/A</v>
      </c>
      <c r="AQ939" t="e">
        <f>VLOOKUP($Z939,'oddspedia-matches'!$A:$AD,AQ$2,0)</f>
        <v>#N/A</v>
      </c>
    </row>
    <row r="940" spans="2:43" x14ac:dyDescent="0.25">
      <c r="B940" t="s">
        <v>465</v>
      </c>
      <c r="C940" t="s">
        <v>5147</v>
      </c>
      <c r="D940" s="25">
        <v>0.5</v>
      </c>
      <c r="E940" t="s">
        <v>1107</v>
      </c>
      <c r="F940" t="s">
        <v>1890</v>
      </c>
      <c r="H940">
        <v>29.5</v>
      </c>
      <c r="I940">
        <v>27.6</v>
      </c>
      <c r="J940">
        <v>42.9</v>
      </c>
      <c r="K940">
        <v>57.1</v>
      </c>
      <c r="L940">
        <v>70.5</v>
      </c>
      <c r="M940">
        <v>72.400000000000006</v>
      </c>
      <c r="N940">
        <v>21</v>
      </c>
      <c r="O940">
        <v>44.2</v>
      </c>
      <c r="P940">
        <v>34.700000000000003</v>
      </c>
      <c r="Q940">
        <v>68.099999999999994</v>
      </c>
      <c r="R940">
        <v>80.5</v>
      </c>
      <c r="S940">
        <v>56.6</v>
      </c>
      <c r="T940">
        <v>43.4</v>
      </c>
      <c r="U940">
        <v>49.2</v>
      </c>
      <c r="V940">
        <v>60.3</v>
      </c>
      <c r="W940">
        <v>39.700000000000003</v>
      </c>
      <c r="X940" t="str">
        <f>VLOOKUP(E940,'Transform table'!A:B,2,0)</f>
        <v>Aalesunds</v>
      </c>
      <c r="Y940" t="e">
        <f>VLOOKUP(F940,'Transform table'!A:B,2,0)</f>
        <v>#N/A</v>
      </c>
      <c r="Z940" t="e">
        <f t="shared" si="15"/>
        <v>#N/A</v>
      </c>
      <c r="AA940" t="e">
        <f>VLOOKUP($Z940,'oddspedia-matches'!$A:$AD,AA$2,0)</f>
        <v>#N/A</v>
      </c>
      <c r="AB940" t="e">
        <f>VLOOKUP($Z940,'oddspedia-matches'!$A:$AD,AB$2,0)</f>
        <v>#N/A</v>
      </c>
      <c r="AC940" t="e">
        <f>VLOOKUP($Z940,'oddspedia-matches'!$A:$AD,AC$2,0)</f>
        <v>#N/A</v>
      </c>
      <c r="AD940" t="e">
        <f>VLOOKUP($Z940,'oddspedia-matches'!$A:$AD,AD$2,0)</f>
        <v>#N/A</v>
      </c>
      <c r="AE940" t="e">
        <f>VLOOKUP($Z940,'oddspedia-matches'!$A:$AD,AE$2,0)</f>
        <v>#N/A</v>
      </c>
      <c r="AF940" t="e">
        <f>VLOOKUP($Z940,'oddspedia-matches'!$A:$AD,AF$2,0)</f>
        <v>#N/A</v>
      </c>
      <c r="AG940" t="e">
        <f>VLOOKUP($Z940,'oddspedia-matches'!$A:$AD,AG$2,0)</f>
        <v>#N/A</v>
      </c>
      <c r="AH940" t="e">
        <f>VLOOKUP($Z940,'oddspedia-matches'!$A:$AD,AH$2,0)</f>
        <v>#N/A</v>
      </c>
      <c r="AI940" t="e">
        <f>VLOOKUP($Z940,'oddspedia-matches'!$A:$AD,AI$2,0)</f>
        <v>#N/A</v>
      </c>
      <c r="AJ940" t="e">
        <f>VLOOKUP($Z940,'oddspedia-matches'!$A:$AD,AJ$2,0)</f>
        <v>#N/A</v>
      </c>
      <c r="AK940" t="e">
        <f>VLOOKUP($Z940,'oddspedia-matches'!$A:$AD,AK$2,0)</f>
        <v>#N/A</v>
      </c>
      <c r="AL940" t="e">
        <f>VLOOKUP($Z940,'oddspedia-matches'!$A:$AD,AL$2,0)</f>
        <v>#N/A</v>
      </c>
      <c r="AM940" t="e">
        <f>VLOOKUP($Z940,'oddspedia-matches'!$A:$AD,AM$2,0)</f>
        <v>#N/A</v>
      </c>
      <c r="AN940" t="e">
        <f>VLOOKUP($Z940,'oddspedia-matches'!$A:$AD,AN$2,0)</f>
        <v>#N/A</v>
      </c>
      <c r="AO940" t="e">
        <f>VLOOKUP($Z940,'oddspedia-matches'!$A:$AD,AO$2,0)</f>
        <v>#N/A</v>
      </c>
      <c r="AP940" t="e">
        <f>VLOOKUP($Z940,'oddspedia-matches'!$A:$AD,AP$2,0)</f>
        <v>#N/A</v>
      </c>
      <c r="AQ940" t="e">
        <f>VLOOKUP($Z940,'oddspedia-matches'!$A:$AD,AQ$2,0)</f>
        <v>#N/A</v>
      </c>
    </row>
    <row r="941" spans="2:43" x14ac:dyDescent="0.25">
      <c r="B941" t="s">
        <v>465</v>
      </c>
      <c r="C941" t="s">
        <v>5147</v>
      </c>
      <c r="D941" s="25">
        <v>0.5</v>
      </c>
      <c r="E941" t="s">
        <v>1055</v>
      </c>
      <c r="F941" t="s">
        <v>613</v>
      </c>
      <c r="H941">
        <v>45</v>
      </c>
      <c r="I941">
        <v>27.9</v>
      </c>
      <c r="J941">
        <v>27.2</v>
      </c>
      <c r="K941">
        <v>72.8</v>
      </c>
      <c r="L941">
        <v>55</v>
      </c>
      <c r="M941">
        <v>72.099999999999994</v>
      </c>
      <c r="N941">
        <v>35.9</v>
      </c>
      <c r="O941">
        <v>40.799999999999997</v>
      </c>
      <c r="P941">
        <v>23.2</v>
      </c>
      <c r="Q941">
        <v>73.2</v>
      </c>
      <c r="R941">
        <v>76.599999999999994</v>
      </c>
      <c r="S941">
        <v>51</v>
      </c>
      <c r="T941">
        <v>49</v>
      </c>
      <c r="U941">
        <v>54.9</v>
      </c>
      <c r="V941">
        <v>55.5</v>
      </c>
      <c r="W941">
        <v>44.5</v>
      </c>
      <c r="X941" t="str">
        <f>VLOOKUP(E941,'Transform table'!A:B,2,0)</f>
        <v>KFUM Oslo</v>
      </c>
      <c r="Y941" t="str">
        <f>VLOOKUP(F941,'Transform table'!A:B,2,0)</f>
        <v>Kristiansund BK</v>
      </c>
      <c r="Z941" t="str">
        <f t="shared" si="15"/>
        <v>02/08/2026KFUM OsloKristiansund BK</v>
      </c>
      <c r="AA941" t="e">
        <f>VLOOKUP($Z941,'oddspedia-matches'!$A:$AD,AA$2,0)</f>
        <v>#N/A</v>
      </c>
      <c r="AB941" t="e">
        <f>VLOOKUP($Z941,'oddspedia-matches'!$A:$AD,AB$2,0)</f>
        <v>#N/A</v>
      </c>
      <c r="AC941" t="e">
        <f>VLOOKUP($Z941,'oddspedia-matches'!$A:$AD,AC$2,0)</f>
        <v>#N/A</v>
      </c>
      <c r="AD941" t="e">
        <f>VLOOKUP($Z941,'oddspedia-matches'!$A:$AD,AD$2,0)</f>
        <v>#N/A</v>
      </c>
      <c r="AE941" t="e">
        <f>VLOOKUP($Z941,'oddspedia-matches'!$A:$AD,AE$2,0)</f>
        <v>#N/A</v>
      </c>
      <c r="AF941" t="e">
        <f>VLOOKUP($Z941,'oddspedia-matches'!$A:$AD,AF$2,0)</f>
        <v>#N/A</v>
      </c>
      <c r="AG941" t="e">
        <f>VLOOKUP($Z941,'oddspedia-matches'!$A:$AD,AG$2,0)</f>
        <v>#N/A</v>
      </c>
      <c r="AH941" t="e">
        <f>VLOOKUP($Z941,'oddspedia-matches'!$A:$AD,AH$2,0)</f>
        <v>#N/A</v>
      </c>
      <c r="AI941" t="e">
        <f>VLOOKUP($Z941,'oddspedia-matches'!$A:$AD,AI$2,0)</f>
        <v>#N/A</v>
      </c>
      <c r="AJ941" t="e">
        <f>VLOOKUP($Z941,'oddspedia-matches'!$A:$AD,AJ$2,0)</f>
        <v>#N/A</v>
      </c>
      <c r="AK941" t="e">
        <f>VLOOKUP($Z941,'oddspedia-matches'!$A:$AD,AK$2,0)</f>
        <v>#N/A</v>
      </c>
      <c r="AL941" t="e">
        <f>VLOOKUP($Z941,'oddspedia-matches'!$A:$AD,AL$2,0)</f>
        <v>#N/A</v>
      </c>
      <c r="AM941" t="e">
        <f>VLOOKUP($Z941,'oddspedia-matches'!$A:$AD,AM$2,0)</f>
        <v>#N/A</v>
      </c>
      <c r="AN941" t="e">
        <f>VLOOKUP($Z941,'oddspedia-matches'!$A:$AD,AN$2,0)</f>
        <v>#N/A</v>
      </c>
      <c r="AO941" t="e">
        <f>VLOOKUP($Z941,'oddspedia-matches'!$A:$AD,AO$2,0)</f>
        <v>#N/A</v>
      </c>
      <c r="AP941" t="e">
        <f>VLOOKUP($Z941,'oddspedia-matches'!$A:$AD,AP$2,0)</f>
        <v>#N/A</v>
      </c>
      <c r="AQ941" t="e">
        <f>VLOOKUP($Z941,'oddspedia-matches'!$A:$AD,AQ$2,0)</f>
        <v>#N/A</v>
      </c>
    </row>
    <row r="942" spans="2:43" x14ac:dyDescent="0.25">
      <c r="B942" t="s">
        <v>465</v>
      </c>
      <c r="C942" t="s">
        <v>5147</v>
      </c>
      <c r="D942" s="25">
        <v>0.5</v>
      </c>
      <c r="E942" t="s">
        <v>1056</v>
      </c>
      <c r="F942" t="s">
        <v>1058</v>
      </c>
      <c r="H942">
        <v>49.1</v>
      </c>
      <c r="I942">
        <v>27.4</v>
      </c>
      <c r="J942">
        <v>23.5</v>
      </c>
      <c r="K942">
        <v>76.5</v>
      </c>
      <c r="L942">
        <v>50.9</v>
      </c>
      <c r="M942">
        <v>72.599999999999994</v>
      </c>
      <c r="N942">
        <v>37.200000000000003</v>
      </c>
      <c r="O942">
        <v>36.9</v>
      </c>
      <c r="P942">
        <v>25.9</v>
      </c>
      <c r="Q942">
        <v>79.5</v>
      </c>
      <c r="R942">
        <v>75.7</v>
      </c>
      <c r="S942">
        <v>49.8</v>
      </c>
      <c r="T942">
        <v>50.2</v>
      </c>
      <c r="U942">
        <v>56.5</v>
      </c>
      <c r="V942">
        <v>53.4</v>
      </c>
      <c r="W942">
        <v>46.6</v>
      </c>
      <c r="X942" t="str">
        <f>VLOOKUP(E942,'Transform table'!A:B,2,0)</f>
        <v>Molde</v>
      </c>
      <c r="Y942" t="str">
        <f>VLOOKUP(F942,'Transform table'!A:B,2,0)</f>
        <v>Sarpsborg 08</v>
      </c>
      <c r="Z942" t="str">
        <f t="shared" si="15"/>
        <v>02/08/2026MoldeSarpsborg 08</v>
      </c>
      <c r="AA942" t="e">
        <f>VLOOKUP($Z942,'oddspedia-matches'!$A:$AD,AA$2,0)</f>
        <v>#N/A</v>
      </c>
      <c r="AB942" t="e">
        <f>VLOOKUP($Z942,'oddspedia-matches'!$A:$AD,AB$2,0)</f>
        <v>#N/A</v>
      </c>
      <c r="AC942" t="e">
        <f>VLOOKUP($Z942,'oddspedia-matches'!$A:$AD,AC$2,0)</f>
        <v>#N/A</v>
      </c>
      <c r="AD942" t="e">
        <f>VLOOKUP($Z942,'oddspedia-matches'!$A:$AD,AD$2,0)</f>
        <v>#N/A</v>
      </c>
      <c r="AE942" t="e">
        <f>VLOOKUP($Z942,'oddspedia-matches'!$A:$AD,AE$2,0)</f>
        <v>#N/A</v>
      </c>
      <c r="AF942" t="e">
        <f>VLOOKUP($Z942,'oddspedia-matches'!$A:$AD,AF$2,0)</f>
        <v>#N/A</v>
      </c>
      <c r="AG942" t="e">
        <f>VLOOKUP($Z942,'oddspedia-matches'!$A:$AD,AG$2,0)</f>
        <v>#N/A</v>
      </c>
      <c r="AH942" t="e">
        <f>VLOOKUP($Z942,'oddspedia-matches'!$A:$AD,AH$2,0)</f>
        <v>#N/A</v>
      </c>
      <c r="AI942" t="e">
        <f>VLOOKUP($Z942,'oddspedia-matches'!$A:$AD,AI$2,0)</f>
        <v>#N/A</v>
      </c>
      <c r="AJ942" t="e">
        <f>VLOOKUP($Z942,'oddspedia-matches'!$A:$AD,AJ$2,0)</f>
        <v>#N/A</v>
      </c>
      <c r="AK942" t="e">
        <f>VLOOKUP($Z942,'oddspedia-matches'!$A:$AD,AK$2,0)</f>
        <v>#N/A</v>
      </c>
      <c r="AL942" t="e">
        <f>VLOOKUP($Z942,'oddspedia-matches'!$A:$AD,AL$2,0)</f>
        <v>#N/A</v>
      </c>
      <c r="AM942" t="e">
        <f>VLOOKUP($Z942,'oddspedia-matches'!$A:$AD,AM$2,0)</f>
        <v>#N/A</v>
      </c>
      <c r="AN942" t="e">
        <f>VLOOKUP($Z942,'oddspedia-matches'!$A:$AD,AN$2,0)</f>
        <v>#N/A</v>
      </c>
      <c r="AO942" t="e">
        <f>VLOOKUP($Z942,'oddspedia-matches'!$A:$AD,AO$2,0)</f>
        <v>#N/A</v>
      </c>
      <c r="AP942" t="e">
        <f>VLOOKUP($Z942,'oddspedia-matches'!$A:$AD,AP$2,0)</f>
        <v>#N/A</v>
      </c>
      <c r="AQ942" t="e">
        <f>VLOOKUP($Z942,'oddspedia-matches'!$A:$AD,AQ$2,0)</f>
        <v>#N/A</v>
      </c>
    </row>
    <row r="943" spans="2:43" x14ac:dyDescent="0.25">
      <c r="B943" t="s">
        <v>638</v>
      </c>
      <c r="C943" t="s">
        <v>5147</v>
      </c>
      <c r="D943" s="25">
        <v>0.5</v>
      </c>
      <c r="E943" t="s">
        <v>1060</v>
      </c>
      <c r="F943" t="s">
        <v>1063</v>
      </c>
      <c r="H943">
        <v>48.2</v>
      </c>
      <c r="I943">
        <v>25.1</v>
      </c>
      <c r="J943">
        <v>26.6</v>
      </c>
      <c r="K943">
        <v>73.400000000000006</v>
      </c>
      <c r="L943">
        <v>51.8</v>
      </c>
      <c r="M943">
        <v>74.900000000000006</v>
      </c>
      <c r="N943">
        <v>41.1</v>
      </c>
      <c r="O943">
        <v>39.5</v>
      </c>
      <c r="P943">
        <v>19.399999999999999</v>
      </c>
      <c r="Q943">
        <v>73.900000000000006</v>
      </c>
      <c r="R943">
        <v>87.2</v>
      </c>
      <c r="S943">
        <v>67.8</v>
      </c>
      <c r="T943">
        <v>32.200000000000003</v>
      </c>
      <c r="U943">
        <v>38</v>
      </c>
      <c r="V943">
        <v>68.099999999999994</v>
      </c>
      <c r="W943">
        <v>31.9</v>
      </c>
      <c r="X943" t="str">
        <f>VLOOKUP(E943,'Transform table'!A:B,2,0)</f>
        <v>Egersund</v>
      </c>
      <c r="Y943" t="str">
        <f>VLOOKUP(F943,'Transform table'!A:B,2,0)</f>
        <v>Sandnes Ulf</v>
      </c>
      <c r="Z943" t="str">
        <f t="shared" si="15"/>
        <v>02/08/2026EgersundSandnes Ulf</v>
      </c>
      <c r="AA943" t="e">
        <f>VLOOKUP($Z943,'oddspedia-matches'!$A:$AD,AA$2,0)</f>
        <v>#N/A</v>
      </c>
      <c r="AB943" t="e">
        <f>VLOOKUP($Z943,'oddspedia-matches'!$A:$AD,AB$2,0)</f>
        <v>#N/A</v>
      </c>
      <c r="AC943" t="e">
        <f>VLOOKUP($Z943,'oddspedia-matches'!$A:$AD,AC$2,0)</f>
        <v>#N/A</v>
      </c>
      <c r="AD943" t="e">
        <f>VLOOKUP($Z943,'oddspedia-matches'!$A:$AD,AD$2,0)</f>
        <v>#N/A</v>
      </c>
      <c r="AE943" t="e">
        <f>VLOOKUP($Z943,'oddspedia-matches'!$A:$AD,AE$2,0)</f>
        <v>#N/A</v>
      </c>
      <c r="AF943" t="e">
        <f>VLOOKUP($Z943,'oddspedia-matches'!$A:$AD,AF$2,0)</f>
        <v>#N/A</v>
      </c>
      <c r="AG943" t="e">
        <f>VLOOKUP($Z943,'oddspedia-matches'!$A:$AD,AG$2,0)</f>
        <v>#N/A</v>
      </c>
      <c r="AH943" t="e">
        <f>VLOOKUP($Z943,'oddspedia-matches'!$A:$AD,AH$2,0)</f>
        <v>#N/A</v>
      </c>
      <c r="AI943" t="e">
        <f>VLOOKUP($Z943,'oddspedia-matches'!$A:$AD,AI$2,0)</f>
        <v>#N/A</v>
      </c>
      <c r="AJ943" t="e">
        <f>VLOOKUP($Z943,'oddspedia-matches'!$A:$AD,AJ$2,0)</f>
        <v>#N/A</v>
      </c>
      <c r="AK943" t="e">
        <f>VLOOKUP($Z943,'oddspedia-matches'!$A:$AD,AK$2,0)</f>
        <v>#N/A</v>
      </c>
      <c r="AL943" t="e">
        <f>VLOOKUP($Z943,'oddspedia-matches'!$A:$AD,AL$2,0)</f>
        <v>#N/A</v>
      </c>
      <c r="AM943" t="e">
        <f>VLOOKUP($Z943,'oddspedia-matches'!$A:$AD,AM$2,0)</f>
        <v>#N/A</v>
      </c>
      <c r="AN943" t="e">
        <f>VLOOKUP($Z943,'oddspedia-matches'!$A:$AD,AN$2,0)</f>
        <v>#N/A</v>
      </c>
      <c r="AO943" t="e">
        <f>VLOOKUP($Z943,'oddspedia-matches'!$A:$AD,AO$2,0)</f>
        <v>#N/A</v>
      </c>
      <c r="AP943" t="e">
        <f>VLOOKUP($Z943,'oddspedia-matches'!$A:$AD,AP$2,0)</f>
        <v>#N/A</v>
      </c>
      <c r="AQ943" t="e">
        <f>VLOOKUP($Z943,'oddspedia-matches'!$A:$AD,AQ$2,0)</f>
        <v>#N/A</v>
      </c>
    </row>
    <row r="944" spans="2:43" x14ac:dyDescent="0.25">
      <c r="B944" t="s">
        <v>638</v>
      </c>
      <c r="C944" t="s">
        <v>5147</v>
      </c>
      <c r="D944" s="25">
        <v>0.5</v>
      </c>
      <c r="E944" t="s">
        <v>1251</v>
      </c>
      <c r="F944" t="s">
        <v>1061</v>
      </c>
      <c r="H944">
        <v>49.6</v>
      </c>
      <c r="I944">
        <v>24.9</v>
      </c>
      <c r="J944">
        <v>25.5</v>
      </c>
      <c r="K944">
        <v>74.5</v>
      </c>
      <c r="L944">
        <v>50.4</v>
      </c>
      <c r="M944">
        <v>75.099999999999994</v>
      </c>
      <c r="N944">
        <v>48.2</v>
      </c>
      <c r="O944">
        <v>34.4</v>
      </c>
      <c r="P944">
        <v>17.399999999999999</v>
      </c>
      <c r="Q944">
        <v>80.3</v>
      </c>
      <c r="R944">
        <v>87.6</v>
      </c>
      <c r="S944">
        <v>68.5</v>
      </c>
      <c r="T944">
        <v>31.5</v>
      </c>
      <c r="U944">
        <v>37.4</v>
      </c>
      <c r="V944">
        <v>68.3</v>
      </c>
      <c r="W944">
        <v>31.7</v>
      </c>
      <c r="X944" t="str">
        <f>VLOOKUP(E944,'Transform table'!A:B,2,0)</f>
        <v>Hodd</v>
      </c>
      <c r="Y944" t="str">
        <f>VLOOKUP(F944,'Transform table'!A:B,2,0)</f>
        <v>Moss</v>
      </c>
      <c r="Z944" t="str">
        <f t="shared" si="15"/>
        <v>02/08/2026HoddMoss</v>
      </c>
      <c r="AA944" t="e">
        <f>VLOOKUP($Z944,'oddspedia-matches'!$A:$AD,AA$2,0)</f>
        <v>#N/A</v>
      </c>
      <c r="AB944" t="e">
        <f>VLOOKUP($Z944,'oddspedia-matches'!$A:$AD,AB$2,0)</f>
        <v>#N/A</v>
      </c>
      <c r="AC944" t="e">
        <f>VLOOKUP($Z944,'oddspedia-matches'!$A:$AD,AC$2,0)</f>
        <v>#N/A</v>
      </c>
      <c r="AD944" t="e">
        <f>VLOOKUP($Z944,'oddspedia-matches'!$A:$AD,AD$2,0)</f>
        <v>#N/A</v>
      </c>
      <c r="AE944" t="e">
        <f>VLOOKUP($Z944,'oddspedia-matches'!$A:$AD,AE$2,0)</f>
        <v>#N/A</v>
      </c>
      <c r="AF944" t="e">
        <f>VLOOKUP($Z944,'oddspedia-matches'!$A:$AD,AF$2,0)</f>
        <v>#N/A</v>
      </c>
      <c r="AG944" t="e">
        <f>VLOOKUP($Z944,'oddspedia-matches'!$A:$AD,AG$2,0)</f>
        <v>#N/A</v>
      </c>
      <c r="AH944" t="e">
        <f>VLOOKUP($Z944,'oddspedia-matches'!$A:$AD,AH$2,0)</f>
        <v>#N/A</v>
      </c>
      <c r="AI944" t="e">
        <f>VLOOKUP($Z944,'oddspedia-matches'!$A:$AD,AI$2,0)</f>
        <v>#N/A</v>
      </c>
      <c r="AJ944" t="e">
        <f>VLOOKUP($Z944,'oddspedia-matches'!$A:$AD,AJ$2,0)</f>
        <v>#N/A</v>
      </c>
      <c r="AK944" t="e">
        <f>VLOOKUP($Z944,'oddspedia-matches'!$A:$AD,AK$2,0)</f>
        <v>#N/A</v>
      </c>
      <c r="AL944" t="e">
        <f>VLOOKUP($Z944,'oddspedia-matches'!$A:$AD,AL$2,0)</f>
        <v>#N/A</v>
      </c>
      <c r="AM944" t="e">
        <f>VLOOKUP($Z944,'oddspedia-matches'!$A:$AD,AM$2,0)</f>
        <v>#N/A</v>
      </c>
      <c r="AN944" t="e">
        <f>VLOOKUP($Z944,'oddspedia-matches'!$A:$AD,AN$2,0)</f>
        <v>#N/A</v>
      </c>
      <c r="AO944" t="e">
        <f>VLOOKUP($Z944,'oddspedia-matches'!$A:$AD,AO$2,0)</f>
        <v>#N/A</v>
      </c>
      <c r="AP944" t="e">
        <f>VLOOKUP($Z944,'oddspedia-matches'!$A:$AD,AP$2,0)</f>
        <v>#N/A</v>
      </c>
      <c r="AQ944" t="e">
        <f>VLOOKUP($Z944,'oddspedia-matches'!$A:$AD,AQ$2,0)</f>
        <v>#N/A</v>
      </c>
    </row>
    <row r="945" spans="2:43" x14ac:dyDescent="0.25">
      <c r="B945" t="s">
        <v>638</v>
      </c>
      <c r="C945" t="s">
        <v>5147</v>
      </c>
      <c r="D945" s="25">
        <v>0.5</v>
      </c>
      <c r="E945" t="s">
        <v>1064</v>
      </c>
      <c r="F945" t="s">
        <v>1067</v>
      </c>
      <c r="H945">
        <v>65</v>
      </c>
      <c r="I945">
        <v>23.3</v>
      </c>
      <c r="J945">
        <v>11.7</v>
      </c>
      <c r="K945">
        <v>88.3</v>
      </c>
      <c r="L945">
        <v>35</v>
      </c>
      <c r="M945">
        <v>76.7</v>
      </c>
      <c r="N945">
        <v>52.4</v>
      </c>
      <c r="O945">
        <v>32</v>
      </c>
      <c r="P945">
        <v>15.6</v>
      </c>
      <c r="Q945">
        <v>82.6</v>
      </c>
      <c r="R945">
        <v>92.5</v>
      </c>
      <c r="S945">
        <v>78.5</v>
      </c>
      <c r="T945">
        <v>21.5</v>
      </c>
      <c r="U945">
        <v>28.8</v>
      </c>
      <c r="V945">
        <v>68.900000000000006</v>
      </c>
      <c r="W945">
        <v>31.1</v>
      </c>
      <c r="X945" t="str">
        <f>VLOOKUP(E945,'Transform table'!A:B,2,0)</f>
        <v>Kongsvinger</v>
      </c>
      <c r="Y945" t="str">
        <f>VLOOKUP(F945,'Transform table'!A:B,2,0)</f>
        <v>Strommen</v>
      </c>
      <c r="Z945" t="str">
        <f t="shared" si="15"/>
        <v>02/08/2026KongsvingerStrommen</v>
      </c>
      <c r="AA945" t="e">
        <f>VLOOKUP($Z945,'oddspedia-matches'!$A:$AD,AA$2,0)</f>
        <v>#N/A</v>
      </c>
      <c r="AB945" t="e">
        <f>VLOOKUP($Z945,'oddspedia-matches'!$A:$AD,AB$2,0)</f>
        <v>#N/A</v>
      </c>
      <c r="AC945" t="e">
        <f>VLOOKUP($Z945,'oddspedia-matches'!$A:$AD,AC$2,0)</f>
        <v>#N/A</v>
      </c>
      <c r="AD945" t="e">
        <f>VLOOKUP($Z945,'oddspedia-matches'!$A:$AD,AD$2,0)</f>
        <v>#N/A</v>
      </c>
      <c r="AE945" t="e">
        <f>VLOOKUP($Z945,'oddspedia-matches'!$A:$AD,AE$2,0)</f>
        <v>#N/A</v>
      </c>
      <c r="AF945" t="e">
        <f>VLOOKUP($Z945,'oddspedia-matches'!$A:$AD,AF$2,0)</f>
        <v>#N/A</v>
      </c>
      <c r="AG945" t="e">
        <f>VLOOKUP($Z945,'oddspedia-matches'!$A:$AD,AG$2,0)</f>
        <v>#N/A</v>
      </c>
      <c r="AH945" t="e">
        <f>VLOOKUP($Z945,'oddspedia-matches'!$A:$AD,AH$2,0)</f>
        <v>#N/A</v>
      </c>
      <c r="AI945" t="e">
        <f>VLOOKUP($Z945,'oddspedia-matches'!$A:$AD,AI$2,0)</f>
        <v>#N/A</v>
      </c>
      <c r="AJ945" t="e">
        <f>VLOOKUP($Z945,'oddspedia-matches'!$A:$AD,AJ$2,0)</f>
        <v>#N/A</v>
      </c>
      <c r="AK945" t="e">
        <f>VLOOKUP($Z945,'oddspedia-matches'!$A:$AD,AK$2,0)</f>
        <v>#N/A</v>
      </c>
      <c r="AL945" t="e">
        <f>VLOOKUP($Z945,'oddspedia-matches'!$A:$AD,AL$2,0)</f>
        <v>#N/A</v>
      </c>
      <c r="AM945" t="e">
        <f>VLOOKUP($Z945,'oddspedia-matches'!$A:$AD,AM$2,0)</f>
        <v>#N/A</v>
      </c>
      <c r="AN945" t="e">
        <f>VLOOKUP($Z945,'oddspedia-matches'!$A:$AD,AN$2,0)</f>
        <v>#N/A</v>
      </c>
      <c r="AO945" t="e">
        <f>VLOOKUP($Z945,'oddspedia-matches'!$A:$AD,AO$2,0)</f>
        <v>#N/A</v>
      </c>
      <c r="AP945" t="e">
        <f>VLOOKUP($Z945,'oddspedia-matches'!$A:$AD,AP$2,0)</f>
        <v>#N/A</v>
      </c>
      <c r="AQ945" t="e">
        <f>VLOOKUP($Z945,'oddspedia-matches'!$A:$AD,AQ$2,0)</f>
        <v>#N/A</v>
      </c>
    </row>
    <row r="946" spans="2:43" x14ac:dyDescent="0.25">
      <c r="B946" t="s">
        <v>638</v>
      </c>
      <c r="C946" t="s">
        <v>5147</v>
      </c>
      <c r="D946" s="25">
        <v>0.5</v>
      </c>
      <c r="E946" t="s">
        <v>640</v>
      </c>
      <c r="F946" t="s">
        <v>1065</v>
      </c>
      <c r="H946">
        <v>43.5</v>
      </c>
      <c r="I946">
        <v>25.2</v>
      </c>
      <c r="J946">
        <v>31.3</v>
      </c>
      <c r="K946">
        <v>68.7</v>
      </c>
      <c r="L946">
        <v>56.5</v>
      </c>
      <c r="M946">
        <v>74.8</v>
      </c>
      <c r="N946">
        <v>45.1</v>
      </c>
      <c r="O946">
        <v>32.799999999999997</v>
      </c>
      <c r="P946">
        <v>22.1</v>
      </c>
      <c r="Q946">
        <v>84.5</v>
      </c>
      <c r="R946">
        <v>90.3</v>
      </c>
      <c r="S946">
        <v>73.5</v>
      </c>
      <c r="T946">
        <v>26.5</v>
      </c>
      <c r="U946">
        <v>31.7</v>
      </c>
      <c r="V946">
        <v>73.5</v>
      </c>
      <c r="W946">
        <v>26.5</v>
      </c>
      <c r="X946" t="str">
        <f>VLOOKUP(E946,'Transform table'!A:B,2,0)</f>
        <v>Lyn</v>
      </c>
      <c r="Y946" t="str">
        <f>VLOOKUP(F946,'Transform table'!A:B,2,0)</f>
        <v>Sogndal</v>
      </c>
      <c r="Z946" t="str">
        <f t="shared" si="15"/>
        <v>02/08/2026LynSogndal</v>
      </c>
      <c r="AA946" t="e">
        <f>VLOOKUP($Z946,'oddspedia-matches'!$A:$AD,AA$2,0)</f>
        <v>#N/A</v>
      </c>
      <c r="AB946" t="e">
        <f>VLOOKUP($Z946,'oddspedia-matches'!$A:$AD,AB$2,0)</f>
        <v>#N/A</v>
      </c>
      <c r="AC946" t="e">
        <f>VLOOKUP($Z946,'oddspedia-matches'!$A:$AD,AC$2,0)</f>
        <v>#N/A</v>
      </c>
      <c r="AD946" t="e">
        <f>VLOOKUP($Z946,'oddspedia-matches'!$A:$AD,AD$2,0)</f>
        <v>#N/A</v>
      </c>
      <c r="AE946" t="e">
        <f>VLOOKUP($Z946,'oddspedia-matches'!$A:$AD,AE$2,0)</f>
        <v>#N/A</v>
      </c>
      <c r="AF946" t="e">
        <f>VLOOKUP($Z946,'oddspedia-matches'!$A:$AD,AF$2,0)</f>
        <v>#N/A</v>
      </c>
      <c r="AG946" t="e">
        <f>VLOOKUP($Z946,'oddspedia-matches'!$A:$AD,AG$2,0)</f>
        <v>#N/A</v>
      </c>
      <c r="AH946" t="e">
        <f>VLOOKUP($Z946,'oddspedia-matches'!$A:$AD,AH$2,0)</f>
        <v>#N/A</v>
      </c>
      <c r="AI946" t="e">
        <f>VLOOKUP($Z946,'oddspedia-matches'!$A:$AD,AI$2,0)</f>
        <v>#N/A</v>
      </c>
      <c r="AJ946" t="e">
        <f>VLOOKUP($Z946,'oddspedia-matches'!$A:$AD,AJ$2,0)</f>
        <v>#N/A</v>
      </c>
      <c r="AK946" t="e">
        <f>VLOOKUP($Z946,'oddspedia-matches'!$A:$AD,AK$2,0)</f>
        <v>#N/A</v>
      </c>
      <c r="AL946" t="e">
        <f>VLOOKUP($Z946,'oddspedia-matches'!$A:$AD,AL$2,0)</f>
        <v>#N/A</v>
      </c>
      <c r="AM946" t="e">
        <f>VLOOKUP($Z946,'oddspedia-matches'!$A:$AD,AM$2,0)</f>
        <v>#N/A</v>
      </c>
      <c r="AN946" t="e">
        <f>VLOOKUP($Z946,'oddspedia-matches'!$A:$AD,AN$2,0)</f>
        <v>#N/A</v>
      </c>
      <c r="AO946" t="e">
        <f>VLOOKUP($Z946,'oddspedia-matches'!$A:$AD,AO$2,0)</f>
        <v>#N/A</v>
      </c>
      <c r="AP946" t="e">
        <f>VLOOKUP($Z946,'oddspedia-matches'!$A:$AD,AP$2,0)</f>
        <v>#N/A</v>
      </c>
      <c r="AQ946" t="e">
        <f>VLOOKUP($Z946,'oddspedia-matches'!$A:$AD,AQ$2,0)</f>
        <v>#N/A</v>
      </c>
    </row>
    <row r="947" spans="2:43" x14ac:dyDescent="0.25">
      <c r="B947" t="s">
        <v>638</v>
      </c>
      <c r="C947" t="s">
        <v>5147</v>
      </c>
      <c r="D947" s="25">
        <v>0.5</v>
      </c>
      <c r="E947" t="s">
        <v>1068</v>
      </c>
      <c r="F947" t="s">
        <v>1059</v>
      </c>
      <c r="H947">
        <v>58.7</v>
      </c>
      <c r="I947">
        <v>23.6</v>
      </c>
      <c r="J947">
        <v>17.8</v>
      </c>
      <c r="K947">
        <v>82.2</v>
      </c>
      <c r="L947">
        <v>41.3</v>
      </c>
      <c r="M947">
        <v>76.400000000000006</v>
      </c>
      <c r="N947">
        <v>47.5</v>
      </c>
      <c r="O947">
        <v>37.4</v>
      </c>
      <c r="P947">
        <v>15.1</v>
      </c>
      <c r="Q947">
        <v>75</v>
      </c>
      <c r="R947">
        <v>86.4</v>
      </c>
      <c r="S947">
        <v>66.400000000000006</v>
      </c>
      <c r="T947">
        <v>33.6</v>
      </c>
      <c r="U947">
        <v>40.799999999999997</v>
      </c>
      <c r="V947">
        <v>63.1</v>
      </c>
      <c r="W947">
        <v>36.9</v>
      </c>
      <c r="X947" t="str">
        <f>VLOOKUP(E947,'Transform table'!A:B,2,0)</f>
        <v>Odd BK</v>
      </c>
      <c r="Y947" t="str">
        <f>VLOOKUP(F947,'Transform table'!A:B,2,0)</f>
        <v>Asane</v>
      </c>
      <c r="Z947" t="str">
        <f t="shared" si="15"/>
        <v>02/08/2026Odd BKAsane</v>
      </c>
      <c r="AA947" t="e">
        <f>VLOOKUP($Z947,'oddspedia-matches'!$A:$AD,AA$2,0)</f>
        <v>#N/A</v>
      </c>
      <c r="AB947" t="e">
        <f>VLOOKUP($Z947,'oddspedia-matches'!$A:$AD,AB$2,0)</f>
        <v>#N/A</v>
      </c>
      <c r="AC947" t="e">
        <f>VLOOKUP($Z947,'oddspedia-matches'!$A:$AD,AC$2,0)</f>
        <v>#N/A</v>
      </c>
      <c r="AD947" t="e">
        <f>VLOOKUP($Z947,'oddspedia-matches'!$A:$AD,AD$2,0)</f>
        <v>#N/A</v>
      </c>
      <c r="AE947" t="e">
        <f>VLOOKUP($Z947,'oddspedia-matches'!$A:$AD,AE$2,0)</f>
        <v>#N/A</v>
      </c>
      <c r="AF947" t="e">
        <f>VLOOKUP($Z947,'oddspedia-matches'!$A:$AD,AF$2,0)</f>
        <v>#N/A</v>
      </c>
      <c r="AG947" t="e">
        <f>VLOOKUP($Z947,'oddspedia-matches'!$A:$AD,AG$2,0)</f>
        <v>#N/A</v>
      </c>
      <c r="AH947" t="e">
        <f>VLOOKUP($Z947,'oddspedia-matches'!$A:$AD,AH$2,0)</f>
        <v>#N/A</v>
      </c>
      <c r="AI947" t="e">
        <f>VLOOKUP($Z947,'oddspedia-matches'!$A:$AD,AI$2,0)</f>
        <v>#N/A</v>
      </c>
      <c r="AJ947" t="e">
        <f>VLOOKUP($Z947,'oddspedia-matches'!$A:$AD,AJ$2,0)</f>
        <v>#N/A</v>
      </c>
      <c r="AK947" t="e">
        <f>VLOOKUP($Z947,'oddspedia-matches'!$A:$AD,AK$2,0)</f>
        <v>#N/A</v>
      </c>
      <c r="AL947" t="e">
        <f>VLOOKUP($Z947,'oddspedia-matches'!$A:$AD,AL$2,0)</f>
        <v>#N/A</v>
      </c>
      <c r="AM947" t="e">
        <f>VLOOKUP($Z947,'oddspedia-matches'!$A:$AD,AM$2,0)</f>
        <v>#N/A</v>
      </c>
      <c r="AN947" t="e">
        <f>VLOOKUP($Z947,'oddspedia-matches'!$A:$AD,AN$2,0)</f>
        <v>#N/A</v>
      </c>
      <c r="AO947" t="e">
        <f>VLOOKUP($Z947,'oddspedia-matches'!$A:$AD,AO$2,0)</f>
        <v>#N/A</v>
      </c>
      <c r="AP947" t="e">
        <f>VLOOKUP($Z947,'oddspedia-matches'!$A:$AD,AP$2,0)</f>
        <v>#N/A</v>
      </c>
      <c r="AQ947" t="e">
        <f>VLOOKUP($Z947,'oddspedia-matches'!$A:$AD,AQ$2,0)</f>
        <v>#N/A</v>
      </c>
    </row>
    <row r="948" spans="2:43" x14ac:dyDescent="0.25">
      <c r="B948" t="s">
        <v>638</v>
      </c>
      <c r="C948" t="s">
        <v>5147</v>
      </c>
      <c r="D948" s="25">
        <v>0.5</v>
      </c>
      <c r="E948" t="s">
        <v>1062</v>
      </c>
      <c r="F948" t="s">
        <v>1250</v>
      </c>
      <c r="H948">
        <v>23.4</v>
      </c>
      <c r="I948">
        <v>26</v>
      </c>
      <c r="J948">
        <v>50.6</v>
      </c>
      <c r="K948">
        <v>49.4</v>
      </c>
      <c r="L948">
        <v>76.599999999999994</v>
      </c>
      <c r="M948">
        <v>74</v>
      </c>
      <c r="N948">
        <v>21.4</v>
      </c>
      <c r="O948">
        <v>37.200000000000003</v>
      </c>
      <c r="P948">
        <v>41.4</v>
      </c>
      <c r="Q948">
        <v>78.599999999999994</v>
      </c>
      <c r="R948">
        <v>84.9</v>
      </c>
      <c r="S948">
        <v>63.7</v>
      </c>
      <c r="T948">
        <v>36.299999999999997</v>
      </c>
      <c r="U948">
        <v>42.6</v>
      </c>
      <c r="V948">
        <v>64</v>
      </c>
      <c r="W948">
        <v>36</v>
      </c>
      <c r="X948" t="str">
        <f>VLOOKUP(E948,'Transform table'!A:B,2,0)</f>
        <v>Raufoss</v>
      </c>
      <c r="Y948" t="str">
        <f>VLOOKUP(F948,'Transform table'!A:B,2,0)</f>
        <v>Stabaek</v>
      </c>
      <c r="Z948" t="str">
        <f t="shared" si="15"/>
        <v>02/08/2026RaufossStabaek</v>
      </c>
      <c r="AA948" t="e">
        <f>VLOOKUP($Z948,'oddspedia-matches'!$A:$AD,AA$2,0)</f>
        <v>#N/A</v>
      </c>
      <c r="AB948" t="e">
        <f>VLOOKUP($Z948,'oddspedia-matches'!$A:$AD,AB$2,0)</f>
        <v>#N/A</v>
      </c>
      <c r="AC948" t="e">
        <f>VLOOKUP($Z948,'oddspedia-matches'!$A:$AD,AC$2,0)</f>
        <v>#N/A</v>
      </c>
      <c r="AD948" t="e">
        <f>VLOOKUP($Z948,'oddspedia-matches'!$A:$AD,AD$2,0)</f>
        <v>#N/A</v>
      </c>
      <c r="AE948" t="e">
        <f>VLOOKUP($Z948,'oddspedia-matches'!$A:$AD,AE$2,0)</f>
        <v>#N/A</v>
      </c>
      <c r="AF948" t="e">
        <f>VLOOKUP($Z948,'oddspedia-matches'!$A:$AD,AF$2,0)</f>
        <v>#N/A</v>
      </c>
      <c r="AG948" t="e">
        <f>VLOOKUP($Z948,'oddspedia-matches'!$A:$AD,AG$2,0)</f>
        <v>#N/A</v>
      </c>
      <c r="AH948" t="e">
        <f>VLOOKUP($Z948,'oddspedia-matches'!$A:$AD,AH$2,0)</f>
        <v>#N/A</v>
      </c>
      <c r="AI948" t="e">
        <f>VLOOKUP($Z948,'oddspedia-matches'!$A:$AD,AI$2,0)</f>
        <v>#N/A</v>
      </c>
      <c r="AJ948" t="e">
        <f>VLOOKUP($Z948,'oddspedia-matches'!$A:$AD,AJ$2,0)</f>
        <v>#N/A</v>
      </c>
      <c r="AK948" t="e">
        <f>VLOOKUP($Z948,'oddspedia-matches'!$A:$AD,AK$2,0)</f>
        <v>#N/A</v>
      </c>
      <c r="AL948" t="e">
        <f>VLOOKUP($Z948,'oddspedia-matches'!$A:$AD,AL$2,0)</f>
        <v>#N/A</v>
      </c>
      <c r="AM948" t="e">
        <f>VLOOKUP($Z948,'oddspedia-matches'!$A:$AD,AM$2,0)</f>
        <v>#N/A</v>
      </c>
      <c r="AN948" t="e">
        <f>VLOOKUP($Z948,'oddspedia-matches'!$A:$AD,AN$2,0)</f>
        <v>#N/A</v>
      </c>
      <c r="AO948" t="e">
        <f>VLOOKUP($Z948,'oddspedia-matches'!$A:$AD,AO$2,0)</f>
        <v>#N/A</v>
      </c>
      <c r="AP948" t="e">
        <f>VLOOKUP($Z948,'oddspedia-matches'!$A:$AD,AP$2,0)</f>
        <v>#N/A</v>
      </c>
      <c r="AQ948" t="e">
        <f>VLOOKUP($Z948,'oddspedia-matches'!$A:$AD,AQ$2,0)</f>
        <v>#N/A</v>
      </c>
    </row>
    <row r="949" spans="2:43" x14ac:dyDescent="0.25">
      <c r="B949" t="s">
        <v>486</v>
      </c>
      <c r="C949" t="s">
        <v>5147</v>
      </c>
      <c r="D949" s="25">
        <v>0.5</v>
      </c>
      <c r="E949" t="s">
        <v>1041</v>
      </c>
      <c r="F949" t="s">
        <v>1042</v>
      </c>
      <c r="H949">
        <v>52.9</v>
      </c>
      <c r="I949">
        <v>28.8</v>
      </c>
      <c r="J949">
        <v>18.3</v>
      </c>
      <c r="K949">
        <v>81.7</v>
      </c>
      <c r="L949">
        <v>47.1</v>
      </c>
      <c r="M949">
        <v>71.2</v>
      </c>
      <c r="N949">
        <v>37.200000000000003</v>
      </c>
      <c r="O949">
        <v>48.7</v>
      </c>
      <c r="P949">
        <v>14.1</v>
      </c>
      <c r="Q949">
        <v>59.5</v>
      </c>
      <c r="R949">
        <v>66</v>
      </c>
      <c r="S949">
        <v>38</v>
      </c>
      <c r="T949">
        <v>62</v>
      </c>
      <c r="U949">
        <v>68.5</v>
      </c>
      <c r="V949">
        <v>41.8</v>
      </c>
      <c r="W949">
        <v>58.2</v>
      </c>
      <c r="X949" t="str">
        <f>VLOOKUP(E949,'Transform table'!A:B,2,0)</f>
        <v>Racing Club Montevideo</v>
      </c>
      <c r="Y949" t="str">
        <f>VLOOKUP(F949,'Transform table'!A:B,2,0)</f>
        <v>Boston River</v>
      </c>
      <c r="Z949" t="str">
        <f t="shared" si="15"/>
        <v>02/08/2026Racing Club MontevideoBoston River</v>
      </c>
      <c r="AA949" t="e">
        <f>VLOOKUP($Z949,'oddspedia-matches'!$A:$AD,AA$2,0)</f>
        <v>#N/A</v>
      </c>
      <c r="AB949" t="e">
        <f>VLOOKUP($Z949,'oddspedia-matches'!$A:$AD,AB$2,0)</f>
        <v>#N/A</v>
      </c>
      <c r="AC949" t="e">
        <f>VLOOKUP($Z949,'oddspedia-matches'!$A:$AD,AC$2,0)</f>
        <v>#N/A</v>
      </c>
      <c r="AD949" t="e">
        <f>VLOOKUP($Z949,'oddspedia-matches'!$A:$AD,AD$2,0)</f>
        <v>#N/A</v>
      </c>
      <c r="AE949" t="e">
        <f>VLOOKUP($Z949,'oddspedia-matches'!$A:$AD,AE$2,0)</f>
        <v>#N/A</v>
      </c>
      <c r="AF949" t="e">
        <f>VLOOKUP($Z949,'oddspedia-matches'!$A:$AD,AF$2,0)</f>
        <v>#N/A</v>
      </c>
      <c r="AG949" t="e">
        <f>VLOOKUP($Z949,'oddspedia-matches'!$A:$AD,AG$2,0)</f>
        <v>#N/A</v>
      </c>
      <c r="AH949" t="e">
        <f>VLOOKUP($Z949,'oddspedia-matches'!$A:$AD,AH$2,0)</f>
        <v>#N/A</v>
      </c>
      <c r="AI949" t="e">
        <f>VLOOKUP($Z949,'oddspedia-matches'!$A:$AD,AI$2,0)</f>
        <v>#N/A</v>
      </c>
      <c r="AJ949" t="e">
        <f>VLOOKUP($Z949,'oddspedia-matches'!$A:$AD,AJ$2,0)</f>
        <v>#N/A</v>
      </c>
      <c r="AK949" t="e">
        <f>VLOOKUP($Z949,'oddspedia-matches'!$A:$AD,AK$2,0)</f>
        <v>#N/A</v>
      </c>
      <c r="AL949" t="e">
        <f>VLOOKUP($Z949,'oddspedia-matches'!$A:$AD,AL$2,0)</f>
        <v>#N/A</v>
      </c>
      <c r="AM949" t="e">
        <f>VLOOKUP($Z949,'oddspedia-matches'!$A:$AD,AM$2,0)</f>
        <v>#N/A</v>
      </c>
      <c r="AN949" t="e">
        <f>VLOOKUP($Z949,'oddspedia-matches'!$A:$AD,AN$2,0)</f>
        <v>#N/A</v>
      </c>
      <c r="AO949" t="e">
        <f>VLOOKUP($Z949,'oddspedia-matches'!$A:$AD,AO$2,0)</f>
        <v>#N/A</v>
      </c>
      <c r="AP949" t="e">
        <f>VLOOKUP($Z949,'oddspedia-matches'!$A:$AD,AP$2,0)</f>
        <v>#N/A</v>
      </c>
      <c r="AQ949" t="e">
        <f>VLOOKUP($Z949,'oddspedia-matches'!$A:$AD,AQ$2,0)</f>
        <v>#N/A</v>
      </c>
    </row>
    <row r="950" spans="2:43" x14ac:dyDescent="0.25">
      <c r="B950" t="s">
        <v>1007</v>
      </c>
      <c r="C950" t="s">
        <v>5147</v>
      </c>
      <c r="D950" s="25">
        <v>0.5</v>
      </c>
      <c r="E950" t="s">
        <v>1074</v>
      </c>
      <c r="F950" t="s">
        <v>1075</v>
      </c>
      <c r="H950">
        <v>41</v>
      </c>
      <c r="I950">
        <v>29.3</v>
      </c>
      <c r="J950">
        <v>29.8</v>
      </c>
      <c r="K950">
        <v>70.2</v>
      </c>
      <c r="L950">
        <v>59</v>
      </c>
      <c r="M950">
        <v>70.7</v>
      </c>
      <c r="N950" t="s">
        <v>20</v>
      </c>
      <c r="O950" t="s">
        <v>20</v>
      </c>
      <c r="P950" t="s">
        <v>20</v>
      </c>
      <c r="Q950" t="s">
        <v>20</v>
      </c>
      <c r="R950">
        <v>73.3</v>
      </c>
      <c r="S950">
        <v>46.6</v>
      </c>
      <c r="T950">
        <v>53.4</v>
      </c>
      <c r="U950">
        <v>59</v>
      </c>
      <c r="V950">
        <v>52.6</v>
      </c>
      <c r="W950">
        <v>47.4</v>
      </c>
      <c r="X950" t="str">
        <f>VLOOKUP(E950,'Transform table'!A:B,2,0)</f>
        <v>CA Atenas</v>
      </c>
      <c r="Y950" t="str">
        <f>VLOOKUP(F950,'Transform table'!A:B,2,0)</f>
        <v>Colon Montevideo</v>
      </c>
      <c r="Z950" t="str">
        <f t="shared" si="15"/>
        <v>02/08/2026CA AtenasColon Montevideo</v>
      </c>
      <c r="AA950" t="e">
        <f>VLOOKUP($Z950,'oddspedia-matches'!$A:$AD,AA$2,0)</f>
        <v>#N/A</v>
      </c>
      <c r="AB950" t="e">
        <f>VLOOKUP($Z950,'oddspedia-matches'!$A:$AD,AB$2,0)</f>
        <v>#N/A</v>
      </c>
      <c r="AC950" t="e">
        <f>VLOOKUP($Z950,'oddspedia-matches'!$A:$AD,AC$2,0)</f>
        <v>#N/A</v>
      </c>
      <c r="AD950" t="e">
        <f>VLOOKUP($Z950,'oddspedia-matches'!$A:$AD,AD$2,0)</f>
        <v>#N/A</v>
      </c>
      <c r="AE950" t="e">
        <f>VLOOKUP($Z950,'oddspedia-matches'!$A:$AD,AE$2,0)</f>
        <v>#N/A</v>
      </c>
      <c r="AF950" t="e">
        <f>VLOOKUP($Z950,'oddspedia-matches'!$A:$AD,AF$2,0)</f>
        <v>#N/A</v>
      </c>
      <c r="AG950" t="e">
        <f>VLOOKUP($Z950,'oddspedia-matches'!$A:$AD,AG$2,0)</f>
        <v>#N/A</v>
      </c>
      <c r="AH950" t="e">
        <f>VLOOKUP($Z950,'oddspedia-matches'!$A:$AD,AH$2,0)</f>
        <v>#N/A</v>
      </c>
      <c r="AI950" t="e">
        <f>VLOOKUP($Z950,'oddspedia-matches'!$A:$AD,AI$2,0)</f>
        <v>#N/A</v>
      </c>
      <c r="AJ950" t="e">
        <f>VLOOKUP($Z950,'oddspedia-matches'!$A:$AD,AJ$2,0)</f>
        <v>#N/A</v>
      </c>
      <c r="AK950" t="e">
        <f>VLOOKUP($Z950,'oddspedia-matches'!$A:$AD,AK$2,0)</f>
        <v>#N/A</v>
      </c>
      <c r="AL950" t="e">
        <f>VLOOKUP($Z950,'oddspedia-matches'!$A:$AD,AL$2,0)</f>
        <v>#N/A</v>
      </c>
      <c r="AM950" t="e">
        <f>VLOOKUP($Z950,'oddspedia-matches'!$A:$AD,AM$2,0)</f>
        <v>#N/A</v>
      </c>
      <c r="AN950" t="e">
        <f>VLOOKUP($Z950,'oddspedia-matches'!$A:$AD,AN$2,0)</f>
        <v>#N/A</v>
      </c>
      <c r="AO950" t="e">
        <f>VLOOKUP($Z950,'oddspedia-matches'!$A:$AD,AO$2,0)</f>
        <v>#N/A</v>
      </c>
      <c r="AP950" t="e">
        <f>VLOOKUP($Z950,'oddspedia-matches'!$A:$AD,AP$2,0)</f>
        <v>#N/A</v>
      </c>
      <c r="AQ950" t="e">
        <f>VLOOKUP($Z950,'oddspedia-matches'!$A:$AD,AQ$2,0)</f>
        <v>#N/A</v>
      </c>
    </row>
    <row r="951" spans="2:43" x14ac:dyDescent="0.25">
      <c r="B951" t="s">
        <v>475</v>
      </c>
      <c r="C951" t="s">
        <v>5147</v>
      </c>
      <c r="D951" s="25">
        <v>0.53125</v>
      </c>
      <c r="E951" t="s">
        <v>1239</v>
      </c>
      <c r="F951" t="s">
        <v>635</v>
      </c>
      <c r="H951">
        <v>34.200000000000003</v>
      </c>
      <c r="I951">
        <v>28.9</v>
      </c>
      <c r="J951">
        <v>36.9</v>
      </c>
      <c r="K951">
        <v>63.1</v>
      </c>
      <c r="L951">
        <v>65.8</v>
      </c>
      <c r="M951">
        <v>71.099999999999994</v>
      </c>
      <c r="N951">
        <v>28.1</v>
      </c>
      <c r="O951">
        <v>43.8</v>
      </c>
      <c r="P951">
        <v>28.1</v>
      </c>
      <c r="Q951">
        <v>69.400000000000006</v>
      </c>
      <c r="R951">
        <v>76.099999999999994</v>
      </c>
      <c r="S951">
        <v>50.3</v>
      </c>
      <c r="T951">
        <v>49.7</v>
      </c>
      <c r="U951">
        <v>55.2</v>
      </c>
      <c r="V951">
        <v>56</v>
      </c>
      <c r="W951">
        <v>44</v>
      </c>
      <c r="X951" t="str">
        <f>VLOOKUP(E951,'Transform table'!A:B,2,0)</f>
        <v>VMFD Zalgiris</v>
      </c>
      <c r="Y951" t="str">
        <f>VLOOKUP(F951,'Transform table'!A:B,2,0)</f>
        <v>Kauno Zalgiris</v>
      </c>
      <c r="Z951" t="str">
        <f t="shared" si="15"/>
        <v>02/08/2026VMFD ZalgirisKauno Zalgiris</v>
      </c>
      <c r="AA951" t="e">
        <f>VLOOKUP($Z951,'oddspedia-matches'!$A:$AD,AA$2,0)</f>
        <v>#N/A</v>
      </c>
      <c r="AB951" t="e">
        <f>VLOOKUP($Z951,'oddspedia-matches'!$A:$AD,AB$2,0)</f>
        <v>#N/A</v>
      </c>
      <c r="AC951" t="e">
        <f>VLOOKUP($Z951,'oddspedia-matches'!$A:$AD,AC$2,0)</f>
        <v>#N/A</v>
      </c>
      <c r="AD951" t="e">
        <f>VLOOKUP($Z951,'oddspedia-matches'!$A:$AD,AD$2,0)</f>
        <v>#N/A</v>
      </c>
      <c r="AE951" t="e">
        <f>VLOOKUP($Z951,'oddspedia-matches'!$A:$AD,AE$2,0)</f>
        <v>#N/A</v>
      </c>
      <c r="AF951" t="e">
        <f>VLOOKUP($Z951,'oddspedia-matches'!$A:$AD,AF$2,0)</f>
        <v>#N/A</v>
      </c>
      <c r="AG951" t="e">
        <f>VLOOKUP($Z951,'oddspedia-matches'!$A:$AD,AG$2,0)</f>
        <v>#N/A</v>
      </c>
      <c r="AH951" t="e">
        <f>VLOOKUP($Z951,'oddspedia-matches'!$A:$AD,AH$2,0)</f>
        <v>#N/A</v>
      </c>
      <c r="AI951" t="e">
        <f>VLOOKUP($Z951,'oddspedia-matches'!$A:$AD,AI$2,0)</f>
        <v>#N/A</v>
      </c>
      <c r="AJ951" t="e">
        <f>VLOOKUP($Z951,'oddspedia-matches'!$A:$AD,AJ$2,0)</f>
        <v>#N/A</v>
      </c>
      <c r="AK951" t="e">
        <f>VLOOKUP($Z951,'oddspedia-matches'!$A:$AD,AK$2,0)</f>
        <v>#N/A</v>
      </c>
      <c r="AL951" t="e">
        <f>VLOOKUP($Z951,'oddspedia-matches'!$A:$AD,AL$2,0)</f>
        <v>#N/A</v>
      </c>
      <c r="AM951" t="e">
        <f>VLOOKUP($Z951,'oddspedia-matches'!$A:$AD,AM$2,0)</f>
        <v>#N/A</v>
      </c>
      <c r="AN951" t="e">
        <f>VLOOKUP($Z951,'oddspedia-matches'!$A:$AD,AN$2,0)</f>
        <v>#N/A</v>
      </c>
      <c r="AO951" t="e">
        <f>VLOOKUP($Z951,'oddspedia-matches'!$A:$AD,AO$2,0)</f>
        <v>#N/A</v>
      </c>
      <c r="AP951" t="e">
        <f>VLOOKUP($Z951,'oddspedia-matches'!$A:$AD,AP$2,0)</f>
        <v>#N/A</v>
      </c>
      <c r="AQ951" t="e">
        <f>VLOOKUP($Z951,'oddspedia-matches'!$A:$AD,AQ$2,0)</f>
        <v>#N/A</v>
      </c>
    </row>
    <row r="952" spans="2:43" x14ac:dyDescent="0.25">
      <c r="B952" t="s">
        <v>4238</v>
      </c>
      <c r="C952" t="s">
        <v>5147</v>
      </c>
      <c r="D952" s="25">
        <v>0.54166666666666663</v>
      </c>
      <c r="E952" t="s">
        <v>5169</v>
      </c>
      <c r="F952" t="s">
        <v>5170</v>
      </c>
      <c r="H952">
        <v>58.2</v>
      </c>
      <c r="I952">
        <v>24</v>
      </c>
      <c r="J952">
        <v>17.8</v>
      </c>
      <c r="K952">
        <v>82.2</v>
      </c>
      <c r="L952">
        <v>41.8</v>
      </c>
      <c r="M952">
        <v>76</v>
      </c>
      <c r="N952">
        <v>40.700000000000003</v>
      </c>
      <c r="O952">
        <v>37.700000000000003</v>
      </c>
      <c r="P952">
        <v>21.6</v>
      </c>
      <c r="Q952">
        <v>77.2</v>
      </c>
      <c r="R952">
        <v>83.5</v>
      </c>
      <c r="S952">
        <v>61.5</v>
      </c>
      <c r="T952">
        <v>38.5</v>
      </c>
      <c r="U952">
        <v>45.8</v>
      </c>
      <c r="V952">
        <v>59.3</v>
      </c>
      <c r="W952">
        <v>40.700000000000003</v>
      </c>
      <c r="X952" t="e">
        <f>VLOOKUP(E952,'Transform table'!A:B,2,0)</f>
        <v>#N/A</v>
      </c>
      <c r="Y952" t="e">
        <f>VLOOKUP(F952,'Transform table'!A:B,2,0)</f>
        <v>#N/A</v>
      </c>
      <c r="Z952" t="e">
        <f t="shared" si="15"/>
        <v>#N/A</v>
      </c>
      <c r="AA952" t="e">
        <f>VLOOKUP($Z952,'oddspedia-matches'!$A:$AD,AA$2,0)</f>
        <v>#N/A</v>
      </c>
      <c r="AB952" t="e">
        <f>VLOOKUP($Z952,'oddspedia-matches'!$A:$AD,AB$2,0)</f>
        <v>#N/A</v>
      </c>
      <c r="AC952" t="e">
        <f>VLOOKUP($Z952,'oddspedia-matches'!$A:$AD,AC$2,0)</f>
        <v>#N/A</v>
      </c>
      <c r="AD952" t="e">
        <f>VLOOKUP($Z952,'oddspedia-matches'!$A:$AD,AD$2,0)</f>
        <v>#N/A</v>
      </c>
      <c r="AE952" t="e">
        <f>VLOOKUP($Z952,'oddspedia-matches'!$A:$AD,AE$2,0)</f>
        <v>#N/A</v>
      </c>
      <c r="AF952" t="e">
        <f>VLOOKUP($Z952,'oddspedia-matches'!$A:$AD,AF$2,0)</f>
        <v>#N/A</v>
      </c>
      <c r="AG952" t="e">
        <f>VLOOKUP($Z952,'oddspedia-matches'!$A:$AD,AG$2,0)</f>
        <v>#N/A</v>
      </c>
      <c r="AH952" t="e">
        <f>VLOOKUP($Z952,'oddspedia-matches'!$A:$AD,AH$2,0)</f>
        <v>#N/A</v>
      </c>
      <c r="AI952" t="e">
        <f>VLOOKUP($Z952,'oddspedia-matches'!$A:$AD,AI$2,0)</f>
        <v>#N/A</v>
      </c>
      <c r="AJ952" t="e">
        <f>VLOOKUP($Z952,'oddspedia-matches'!$A:$AD,AJ$2,0)</f>
        <v>#N/A</v>
      </c>
      <c r="AK952" t="e">
        <f>VLOOKUP($Z952,'oddspedia-matches'!$A:$AD,AK$2,0)</f>
        <v>#N/A</v>
      </c>
      <c r="AL952" t="e">
        <f>VLOOKUP($Z952,'oddspedia-matches'!$A:$AD,AL$2,0)</f>
        <v>#N/A</v>
      </c>
      <c r="AM952" t="e">
        <f>VLOOKUP($Z952,'oddspedia-matches'!$A:$AD,AM$2,0)</f>
        <v>#N/A</v>
      </c>
      <c r="AN952" t="e">
        <f>VLOOKUP($Z952,'oddspedia-matches'!$A:$AD,AN$2,0)</f>
        <v>#N/A</v>
      </c>
      <c r="AO952" t="e">
        <f>VLOOKUP($Z952,'oddspedia-matches'!$A:$AD,AO$2,0)</f>
        <v>#N/A</v>
      </c>
      <c r="AP952" t="e">
        <f>VLOOKUP($Z952,'oddspedia-matches'!$A:$AD,AP$2,0)</f>
        <v>#N/A</v>
      </c>
      <c r="AQ952" t="e">
        <f>VLOOKUP($Z952,'oddspedia-matches'!$A:$AD,AQ$2,0)</f>
        <v>#N/A</v>
      </c>
    </row>
    <row r="953" spans="2:43" x14ac:dyDescent="0.25">
      <c r="B953" t="s">
        <v>4238</v>
      </c>
      <c r="C953" t="s">
        <v>5147</v>
      </c>
      <c r="D953" s="25">
        <v>0.54166666666666663</v>
      </c>
      <c r="E953" t="s">
        <v>434</v>
      </c>
      <c r="F953" t="s">
        <v>5171</v>
      </c>
      <c r="H953">
        <v>22.5</v>
      </c>
      <c r="I953">
        <v>25.8</v>
      </c>
      <c r="J953">
        <v>51.7</v>
      </c>
      <c r="K953">
        <v>48.3</v>
      </c>
      <c r="L953">
        <v>77.5</v>
      </c>
      <c r="M953">
        <v>74.2</v>
      </c>
      <c r="N953">
        <v>21.5</v>
      </c>
      <c r="O953">
        <v>37.799999999999997</v>
      </c>
      <c r="P953">
        <v>40.700000000000003</v>
      </c>
      <c r="Q953">
        <v>77.8</v>
      </c>
      <c r="R953">
        <v>85.1</v>
      </c>
      <c r="S953">
        <v>64</v>
      </c>
      <c r="T953">
        <v>36</v>
      </c>
      <c r="U953">
        <v>42.4</v>
      </c>
      <c r="V953">
        <v>63.9</v>
      </c>
      <c r="W953">
        <v>36.1</v>
      </c>
      <c r="X953" t="e">
        <f>VLOOKUP(E953,'Transform table'!A:B,2,0)</f>
        <v>#N/A</v>
      </c>
      <c r="Y953" t="e">
        <f>VLOOKUP(F953,'Transform table'!A:B,2,0)</f>
        <v>#N/A</v>
      </c>
      <c r="Z953" t="e">
        <f t="shared" si="15"/>
        <v>#N/A</v>
      </c>
      <c r="AA953" t="e">
        <f>VLOOKUP($Z953,'oddspedia-matches'!$A:$AD,AA$2,0)</f>
        <v>#N/A</v>
      </c>
      <c r="AB953" t="e">
        <f>VLOOKUP($Z953,'oddspedia-matches'!$A:$AD,AB$2,0)</f>
        <v>#N/A</v>
      </c>
      <c r="AC953" t="e">
        <f>VLOOKUP($Z953,'oddspedia-matches'!$A:$AD,AC$2,0)</f>
        <v>#N/A</v>
      </c>
      <c r="AD953" t="e">
        <f>VLOOKUP($Z953,'oddspedia-matches'!$A:$AD,AD$2,0)</f>
        <v>#N/A</v>
      </c>
      <c r="AE953" t="e">
        <f>VLOOKUP($Z953,'oddspedia-matches'!$A:$AD,AE$2,0)</f>
        <v>#N/A</v>
      </c>
      <c r="AF953" t="e">
        <f>VLOOKUP($Z953,'oddspedia-matches'!$A:$AD,AF$2,0)</f>
        <v>#N/A</v>
      </c>
      <c r="AG953" t="e">
        <f>VLOOKUP($Z953,'oddspedia-matches'!$A:$AD,AG$2,0)</f>
        <v>#N/A</v>
      </c>
      <c r="AH953" t="e">
        <f>VLOOKUP($Z953,'oddspedia-matches'!$A:$AD,AH$2,0)</f>
        <v>#N/A</v>
      </c>
      <c r="AI953" t="e">
        <f>VLOOKUP($Z953,'oddspedia-matches'!$A:$AD,AI$2,0)</f>
        <v>#N/A</v>
      </c>
      <c r="AJ953" t="e">
        <f>VLOOKUP($Z953,'oddspedia-matches'!$A:$AD,AJ$2,0)</f>
        <v>#N/A</v>
      </c>
      <c r="AK953" t="e">
        <f>VLOOKUP($Z953,'oddspedia-matches'!$A:$AD,AK$2,0)</f>
        <v>#N/A</v>
      </c>
      <c r="AL953" t="e">
        <f>VLOOKUP($Z953,'oddspedia-matches'!$A:$AD,AL$2,0)</f>
        <v>#N/A</v>
      </c>
      <c r="AM953" t="e">
        <f>VLOOKUP($Z953,'oddspedia-matches'!$A:$AD,AM$2,0)</f>
        <v>#N/A</v>
      </c>
      <c r="AN953" t="e">
        <f>VLOOKUP($Z953,'oddspedia-matches'!$A:$AD,AN$2,0)</f>
        <v>#N/A</v>
      </c>
      <c r="AO953" t="e">
        <f>VLOOKUP($Z953,'oddspedia-matches'!$A:$AD,AO$2,0)</f>
        <v>#N/A</v>
      </c>
      <c r="AP953" t="e">
        <f>VLOOKUP($Z953,'oddspedia-matches'!$A:$AD,AP$2,0)</f>
        <v>#N/A</v>
      </c>
      <c r="AQ953" t="e">
        <f>VLOOKUP($Z953,'oddspedia-matches'!$A:$AD,AQ$2,0)</f>
        <v>#N/A</v>
      </c>
    </row>
    <row r="954" spans="2:43" x14ac:dyDescent="0.25">
      <c r="B954" t="s">
        <v>475</v>
      </c>
      <c r="C954" t="s">
        <v>5147</v>
      </c>
      <c r="D954" s="25">
        <v>0.54166666666666663</v>
      </c>
      <c r="E954" t="s">
        <v>144</v>
      </c>
      <c r="F954" t="s">
        <v>1079</v>
      </c>
      <c r="H954">
        <v>32.299999999999997</v>
      </c>
      <c r="I954">
        <v>28.7</v>
      </c>
      <c r="J954">
        <v>39</v>
      </c>
      <c r="K954">
        <v>61</v>
      </c>
      <c r="L954">
        <v>67.7</v>
      </c>
      <c r="M954">
        <v>71.3</v>
      </c>
      <c r="N954">
        <v>24.5</v>
      </c>
      <c r="O954">
        <v>43.4</v>
      </c>
      <c r="P954">
        <v>32.1</v>
      </c>
      <c r="Q954">
        <v>69.8</v>
      </c>
      <c r="R954">
        <v>76.900000000000006</v>
      </c>
      <c r="S954">
        <v>51.4</v>
      </c>
      <c r="T954">
        <v>48.6</v>
      </c>
      <c r="U954">
        <v>54.2</v>
      </c>
      <c r="V954">
        <v>56.7</v>
      </c>
      <c r="W954">
        <v>43.3</v>
      </c>
      <c r="X954" t="str">
        <f>VLOOKUP(E954,'Transform table'!A:B,2,0)</f>
        <v>Hegelmann Litauen</v>
      </c>
      <c r="Y954" t="str">
        <f>VLOOKUP(F954,'Transform table'!A:B,2,0)</f>
        <v>FK Transinvest</v>
      </c>
      <c r="Z954" t="str">
        <f t="shared" si="15"/>
        <v>02/08/2026Hegelmann LitauenFK Transinvest</v>
      </c>
      <c r="AA954" t="e">
        <f>VLOOKUP($Z954,'oddspedia-matches'!$A:$AD,AA$2,0)</f>
        <v>#N/A</v>
      </c>
      <c r="AB954" t="e">
        <f>VLOOKUP($Z954,'oddspedia-matches'!$A:$AD,AB$2,0)</f>
        <v>#N/A</v>
      </c>
      <c r="AC954" t="e">
        <f>VLOOKUP($Z954,'oddspedia-matches'!$A:$AD,AC$2,0)</f>
        <v>#N/A</v>
      </c>
      <c r="AD954" t="e">
        <f>VLOOKUP($Z954,'oddspedia-matches'!$A:$AD,AD$2,0)</f>
        <v>#N/A</v>
      </c>
      <c r="AE954" t="e">
        <f>VLOOKUP($Z954,'oddspedia-matches'!$A:$AD,AE$2,0)</f>
        <v>#N/A</v>
      </c>
      <c r="AF954" t="e">
        <f>VLOOKUP($Z954,'oddspedia-matches'!$A:$AD,AF$2,0)</f>
        <v>#N/A</v>
      </c>
      <c r="AG954" t="e">
        <f>VLOOKUP($Z954,'oddspedia-matches'!$A:$AD,AG$2,0)</f>
        <v>#N/A</v>
      </c>
      <c r="AH954" t="e">
        <f>VLOOKUP($Z954,'oddspedia-matches'!$A:$AD,AH$2,0)</f>
        <v>#N/A</v>
      </c>
      <c r="AI954" t="e">
        <f>VLOOKUP($Z954,'oddspedia-matches'!$A:$AD,AI$2,0)</f>
        <v>#N/A</v>
      </c>
      <c r="AJ954" t="e">
        <f>VLOOKUP($Z954,'oddspedia-matches'!$A:$AD,AJ$2,0)</f>
        <v>#N/A</v>
      </c>
      <c r="AK954" t="e">
        <f>VLOOKUP($Z954,'oddspedia-matches'!$A:$AD,AK$2,0)</f>
        <v>#N/A</v>
      </c>
      <c r="AL954" t="e">
        <f>VLOOKUP($Z954,'oddspedia-matches'!$A:$AD,AL$2,0)</f>
        <v>#N/A</v>
      </c>
      <c r="AM954" t="e">
        <f>VLOOKUP($Z954,'oddspedia-matches'!$A:$AD,AM$2,0)</f>
        <v>#N/A</v>
      </c>
      <c r="AN954" t="e">
        <f>VLOOKUP($Z954,'oddspedia-matches'!$A:$AD,AN$2,0)</f>
        <v>#N/A</v>
      </c>
      <c r="AO954" t="e">
        <f>VLOOKUP($Z954,'oddspedia-matches'!$A:$AD,AO$2,0)</f>
        <v>#N/A</v>
      </c>
      <c r="AP954" t="e">
        <f>VLOOKUP($Z954,'oddspedia-matches'!$A:$AD,AP$2,0)</f>
        <v>#N/A</v>
      </c>
      <c r="AQ954" t="e">
        <f>VLOOKUP($Z954,'oddspedia-matches'!$A:$AD,AQ$2,0)</f>
        <v>#N/A</v>
      </c>
    </row>
    <row r="955" spans="2:43" x14ac:dyDescent="0.25">
      <c r="B955" t="s">
        <v>482</v>
      </c>
      <c r="C955" t="s">
        <v>5147</v>
      </c>
      <c r="D955" s="25">
        <v>0.54166666666666663</v>
      </c>
      <c r="E955" t="s">
        <v>791</v>
      </c>
      <c r="F955" t="s">
        <v>733</v>
      </c>
      <c r="H955">
        <v>53.4</v>
      </c>
      <c r="I955">
        <v>24.5</v>
      </c>
      <c r="J955">
        <v>22.1</v>
      </c>
      <c r="K955">
        <v>77.900000000000006</v>
      </c>
      <c r="L955">
        <v>46.6</v>
      </c>
      <c r="M955">
        <v>75.5</v>
      </c>
      <c r="N955">
        <v>41.9</v>
      </c>
      <c r="O955">
        <v>39.299999999999997</v>
      </c>
      <c r="P955">
        <v>18.8</v>
      </c>
      <c r="Q955">
        <v>74</v>
      </c>
      <c r="R955">
        <v>86.8</v>
      </c>
      <c r="S955">
        <v>67.099999999999994</v>
      </c>
      <c r="T955">
        <v>32.9</v>
      </c>
      <c r="U955">
        <v>39.200000000000003</v>
      </c>
      <c r="V955">
        <v>66</v>
      </c>
      <c r="W955">
        <v>34</v>
      </c>
      <c r="X955" t="str">
        <f>VLOOKUP(E955,'Transform table'!A:B,2,0)</f>
        <v>Sporting Cristal</v>
      </c>
      <c r="Y955" t="str">
        <f>VLOOKUP(F955,'Transform table'!A:B,2,0)</f>
        <v>Juan Pablo II</v>
      </c>
      <c r="Z955" t="str">
        <f t="shared" si="15"/>
        <v>02/08/2026Sporting CristalJuan Pablo II</v>
      </c>
      <c r="AA955" t="e">
        <f>VLOOKUP($Z955,'oddspedia-matches'!$A:$AD,AA$2,0)</f>
        <v>#N/A</v>
      </c>
      <c r="AB955" t="e">
        <f>VLOOKUP($Z955,'oddspedia-matches'!$A:$AD,AB$2,0)</f>
        <v>#N/A</v>
      </c>
      <c r="AC955" t="e">
        <f>VLOOKUP($Z955,'oddspedia-matches'!$A:$AD,AC$2,0)</f>
        <v>#N/A</v>
      </c>
      <c r="AD955" t="e">
        <f>VLOOKUP($Z955,'oddspedia-matches'!$A:$AD,AD$2,0)</f>
        <v>#N/A</v>
      </c>
      <c r="AE955" t="e">
        <f>VLOOKUP($Z955,'oddspedia-matches'!$A:$AD,AE$2,0)</f>
        <v>#N/A</v>
      </c>
      <c r="AF955" t="e">
        <f>VLOOKUP($Z955,'oddspedia-matches'!$A:$AD,AF$2,0)</f>
        <v>#N/A</v>
      </c>
      <c r="AG955" t="e">
        <f>VLOOKUP($Z955,'oddspedia-matches'!$A:$AD,AG$2,0)</f>
        <v>#N/A</v>
      </c>
      <c r="AH955" t="e">
        <f>VLOOKUP($Z955,'oddspedia-matches'!$A:$AD,AH$2,0)</f>
        <v>#N/A</v>
      </c>
      <c r="AI955" t="e">
        <f>VLOOKUP($Z955,'oddspedia-matches'!$A:$AD,AI$2,0)</f>
        <v>#N/A</v>
      </c>
      <c r="AJ955" t="e">
        <f>VLOOKUP($Z955,'oddspedia-matches'!$A:$AD,AJ$2,0)</f>
        <v>#N/A</v>
      </c>
      <c r="AK955" t="e">
        <f>VLOOKUP($Z955,'oddspedia-matches'!$A:$AD,AK$2,0)</f>
        <v>#N/A</v>
      </c>
      <c r="AL955" t="e">
        <f>VLOOKUP($Z955,'oddspedia-matches'!$A:$AD,AL$2,0)</f>
        <v>#N/A</v>
      </c>
      <c r="AM955" t="e">
        <f>VLOOKUP($Z955,'oddspedia-matches'!$A:$AD,AM$2,0)</f>
        <v>#N/A</v>
      </c>
      <c r="AN955" t="e">
        <f>VLOOKUP($Z955,'oddspedia-matches'!$A:$AD,AN$2,0)</f>
        <v>#N/A</v>
      </c>
      <c r="AO955" t="e">
        <f>VLOOKUP($Z955,'oddspedia-matches'!$A:$AD,AO$2,0)</f>
        <v>#N/A</v>
      </c>
      <c r="AP955" t="e">
        <f>VLOOKUP($Z955,'oddspedia-matches'!$A:$AD,AP$2,0)</f>
        <v>#N/A</v>
      </c>
      <c r="AQ955" t="e">
        <f>VLOOKUP($Z955,'oddspedia-matches'!$A:$AD,AQ$2,0)</f>
        <v>#N/A</v>
      </c>
    </row>
    <row r="956" spans="2:43" x14ac:dyDescent="0.25">
      <c r="B956" t="s">
        <v>5159</v>
      </c>
      <c r="C956" t="s">
        <v>5147</v>
      </c>
      <c r="D956" s="25">
        <v>0.55208333333333337</v>
      </c>
      <c r="E956" t="s">
        <v>5172</v>
      </c>
      <c r="F956" t="s">
        <v>5173</v>
      </c>
      <c r="H956">
        <v>45.8</v>
      </c>
      <c r="I956">
        <v>26.7</v>
      </c>
      <c r="J956">
        <v>27.5</v>
      </c>
      <c r="K956">
        <v>72.5</v>
      </c>
      <c r="L956">
        <v>54.2</v>
      </c>
      <c r="M956">
        <v>73.3</v>
      </c>
      <c r="N956">
        <v>33</v>
      </c>
      <c r="O956">
        <v>45.7</v>
      </c>
      <c r="P956">
        <v>21.3</v>
      </c>
      <c r="Q956">
        <v>65.7</v>
      </c>
      <c r="R956">
        <v>80.8</v>
      </c>
      <c r="S956">
        <v>57.1</v>
      </c>
      <c r="T956">
        <v>42.9</v>
      </c>
      <c r="U956">
        <v>48.8</v>
      </c>
      <c r="V956">
        <v>60.2</v>
      </c>
      <c r="W956">
        <v>39.799999999999997</v>
      </c>
      <c r="X956" t="e">
        <f>VLOOKUP(E956,'Transform table'!A:B,2,0)</f>
        <v>#N/A</v>
      </c>
      <c r="Y956" t="e">
        <f>VLOOKUP(F956,'Transform table'!A:B,2,0)</f>
        <v>#N/A</v>
      </c>
      <c r="Z956" t="e">
        <f t="shared" si="15"/>
        <v>#N/A</v>
      </c>
      <c r="AA956" t="e">
        <f>VLOOKUP($Z956,'oddspedia-matches'!$A:$AD,AA$2,0)</f>
        <v>#N/A</v>
      </c>
      <c r="AB956" t="e">
        <f>VLOOKUP($Z956,'oddspedia-matches'!$A:$AD,AB$2,0)</f>
        <v>#N/A</v>
      </c>
      <c r="AC956" t="e">
        <f>VLOOKUP($Z956,'oddspedia-matches'!$A:$AD,AC$2,0)</f>
        <v>#N/A</v>
      </c>
      <c r="AD956" t="e">
        <f>VLOOKUP($Z956,'oddspedia-matches'!$A:$AD,AD$2,0)</f>
        <v>#N/A</v>
      </c>
      <c r="AE956" t="e">
        <f>VLOOKUP($Z956,'oddspedia-matches'!$A:$AD,AE$2,0)</f>
        <v>#N/A</v>
      </c>
      <c r="AF956" t="e">
        <f>VLOOKUP($Z956,'oddspedia-matches'!$A:$AD,AF$2,0)</f>
        <v>#N/A</v>
      </c>
      <c r="AG956" t="e">
        <f>VLOOKUP($Z956,'oddspedia-matches'!$A:$AD,AG$2,0)</f>
        <v>#N/A</v>
      </c>
      <c r="AH956" t="e">
        <f>VLOOKUP($Z956,'oddspedia-matches'!$A:$AD,AH$2,0)</f>
        <v>#N/A</v>
      </c>
      <c r="AI956" t="e">
        <f>VLOOKUP($Z956,'oddspedia-matches'!$A:$AD,AI$2,0)</f>
        <v>#N/A</v>
      </c>
      <c r="AJ956" t="e">
        <f>VLOOKUP($Z956,'oddspedia-matches'!$A:$AD,AJ$2,0)</f>
        <v>#N/A</v>
      </c>
      <c r="AK956" t="e">
        <f>VLOOKUP($Z956,'oddspedia-matches'!$A:$AD,AK$2,0)</f>
        <v>#N/A</v>
      </c>
      <c r="AL956" t="e">
        <f>VLOOKUP($Z956,'oddspedia-matches'!$A:$AD,AL$2,0)</f>
        <v>#N/A</v>
      </c>
      <c r="AM956" t="e">
        <f>VLOOKUP($Z956,'oddspedia-matches'!$A:$AD,AM$2,0)</f>
        <v>#N/A</v>
      </c>
      <c r="AN956" t="e">
        <f>VLOOKUP($Z956,'oddspedia-matches'!$A:$AD,AN$2,0)</f>
        <v>#N/A</v>
      </c>
      <c r="AO956" t="e">
        <f>VLOOKUP($Z956,'oddspedia-matches'!$A:$AD,AO$2,0)</f>
        <v>#N/A</v>
      </c>
      <c r="AP956" t="e">
        <f>VLOOKUP($Z956,'oddspedia-matches'!$A:$AD,AP$2,0)</f>
        <v>#N/A</v>
      </c>
      <c r="AQ956" t="e">
        <f>VLOOKUP($Z956,'oddspedia-matches'!$A:$AD,AQ$2,0)</f>
        <v>#N/A</v>
      </c>
    </row>
    <row r="957" spans="2:43" x14ac:dyDescent="0.25">
      <c r="B957" t="s">
        <v>485</v>
      </c>
      <c r="C957" t="s">
        <v>5147</v>
      </c>
      <c r="D957" s="25">
        <v>0.5625</v>
      </c>
      <c r="E957" t="s">
        <v>1224</v>
      </c>
      <c r="F957" t="s">
        <v>779</v>
      </c>
      <c r="H957">
        <v>30.6</v>
      </c>
      <c r="I957">
        <v>27.3</v>
      </c>
      <c r="J957">
        <v>42.1</v>
      </c>
      <c r="K957">
        <v>57.9</v>
      </c>
      <c r="L957">
        <v>69.400000000000006</v>
      </c>
      <c r="M957">
        <v>72.7</v>
      </c>
      <c r="N957">
        <v>33</v>
      </c>
      <c r="O957">
        <v>38.4</v>
      </c>
      <c r="P957">
        <v>28.5</v>
      </c>
      <c r="Q957">
        <v>77.599999999999994</v>
      </c>
      <c r="R957">
        <v>81.7</v>
      </c>
      <c r="S957">
        <v>58.5</v>
      </c>
      <c r="T957">
        <v>41.5</v>
      </c>
      <c r="U957">
        <v>47.3</v>
      </c>
      <c r="V957">
        <v>61.9</v>
      </c>
      <c r="W957">
        <v>38.1</v>
      </c>
      <c r="X957" t="str">
        <f>VLOOKUP(E957,'Transform table'!A:B,2,0)</f>
        <v>Deportes Concepcion</v>
      </c>
      <c r="Y957" t="str">
        <f>VLOOKUP(F957,'Transform table'!A:B,2,0)</f>
        <v>CD Uni Catolica Santiago</v>
      </c>
      <c r="Z957" t="str">
        <f t="shared" si="15"/>
        <v>02/08/2026Deportes ConcepcionCD Uni Catolica Santiago</v>
      </c>
      <c r="AA957" t="e">
        <f>VLOOKUP($Z957,'oddspedia-matches'!$A:$AD,AA$2,0)</f>
        <v>#N/A</v>
      </c>
      <c r="AB957" t="e">
        <f>VLOOKUP($Z957,'oddspedia-matches'!$A:$AD,AB$2,0)</f>
        <v>#N/A</v>
      </c>
      <c r="AC957" t="e">
        <f>VLOOKUP($Z957,'oddspedia-matches'!$A:$AD,AC$2,0)</f>
        <v>#N/A</v>
      </c>
      <c r="AD957" t="e">
        <f>VLOOKUP($Z957,'oddspedia-matches'!$A:$AD,AD$2,0)</f>
        <v>#N/A</v>
      </c>
      <c r="AE957" t="e">
        <f>VLOOKUP($Z957,'oddspedia-matches'!$A:$AD,AE$2,0)</f>
        <v>#N/A</v>
      </c>
      <c r="AF957" t="e">
        <f>VLOOKUP($Z957,'oddspedia-matches'!$A:$AD,AF$2,0)</f>
        <v>#N/A</v>
      </c>
      <c r="AG957" t="e">
        <f>VLOOKUP($Z957,'oddspedia-matches'!$A:$AD,AG$2,0)</f>
        <v>#N/A</v>
      </c>
      <c r="AH957" t="e">
        <f>VLOOKUP($Z957,'oddspedia-matches'!$A:$AD,AH$2,0)</f>
        <v>#N/A</v>
      </c>
      <c r="AI957" t="e">
        <f>VLOOKUP($Z957,'oddspedia-matches'!$A:$AD,AI$2,0)</f>
        <v>#N/A</v>
      </c>
      <c r="AJ957" t="e">
        <f>VLOOKUP($Z957,'oddspedia-matches'!$A:$AD,AJ$2,0)</f>
        <v>#N/A</v>
      </c>
      <c r="AK957" t="e">
        <f>VLOOKUP($Z957,'oddspedia-matches'!$A:$AD,AK$2,0)</f>
        <v>#N/A</v>
      </c>
      <c r="AL957" t="e">
        <f>VLOOKUP($Z957,'oddspedia-matches'!$A:$AD,AL$2,0)</f>
        <v>#N/A</v>
      </c>
      <c r="AM957" t="e">
        <f>VLOOKUP($Z957,'oddspedia-matches'!$A:$AD,AM$2,0)</f>
        <v>#N/A</v>
      </c>
      <c r="AN957" t="e">
        <f>VLOOKUP($Z957,'oddspedia-matches'!$A:$AD,AN$2,0)</f>
        <v>#N/A</v>
      </c>
      <c r="AO957" t="e">
        <f>VLOOKUP($Z957,'oddspedia-matches'!$A:$AD,AO$2,0)</f>
        <v>#N/A</v>
      </c>
      <c r="AP957" t="e">
        <f>VLOOKUP($Z957,'oddspedia-matches'!$A:$AD,AP$2,0)</f>
        <v>#N/A</v>
      </c>
      <c r="AQ957" t="e">
        <f>VLOOKUP($Z957,'oddspedia-matches'!$A:$AD,AQ$2,0)</f>
        <v>#N/A</v>
      </c>
    </row>
    <row r="958" spans="2:43" x14ac:dyDescent="0.25">
      <c r="B958" t="s">
        <v>488</v>
      </c>
      <c r="C958" t="s">
        <v>5147</v>
      </c>
      <c r="D958" s="25">
        <v>0.5625</v>
      </c>
      <c r="E958" t="s">
        <v>1194</v>
      </c>
      <c r="F958" t="s">
        <v>1279</v>
      </c>
      <c r="H958">
        <v>40.6</v>
      </c>
      <c r="I958">
        <v>27.5</v>
      </c>
      <c r="J958">
        <v>31.9</v>
      </c>
      <c r="K958">
        <v>68.099999999999994</v>
      </c>
      <c r="L958">
        <v>59.4</v>
      </c>
      <c r="M958">
        <v>72.5</v>
      </c>
      <c r="N958">
        <v>34.9</v>
      </c>
      <c r="O958">
        <v>40</v>
      </c>
      <c r="P958">
        <v>25.1</v>
      </c>
      <c r="Q958">
        <v>74.8</v>
      </c>
      <c r="R958">
        <v>80.099999999999994</v>
      </c>
      <c r="S958">
        <v>56.1</v>
      </c>
      <c r="T958">
        <v>43.9</v>
      </c>
      <c r="U958">
        <v>49.6</v>
      </c>
      <c r="V958">
        <v>60.2</v>
      </c>
      <c r="W958">
        <v>39.799999999999997</v>
      </c>
      <c r="X958" t="str">
        <f>VLOOKUP(E958,'Transform table'!A:B,2,0)</f>
        <v>CD Magallanes</v>
      </c>
      <c r="Y958" t="str">
        <f>VLOOKUP(F958,'Transform table'!A:B,2,0)</f>
        <v>Union Espanola</v>
      </c>
      <c r="Z958" t="str">
        <f t="shared" si="15"/>
        <v>02/08/2026CD MagallanesUnion Espanola</v>
      </c>
      <c r="AA958" t="e">
        <f>VLOOKUP($Z958,'oddspedia-matches'!$A:$AD,AA$2,0)</f>
        <v>#N/A</v>
      </c>
      <c r="AB958" t="e">
        <f>VLOOKUP($Z958,'oddspedia-matches'!$A:$AD,AB$2,0)</f>
        <v>#N/A</v>
      </c>
      <c r="AC958" t="e">
        <f>VLOOKUP($Z958,'oddspedia-matches'!$A:$AD,AC$2,0)</f>
        <v>#N/A</v>
      </c>
      <c r="AD958" t="e">
        <f>VLOOKUP($Z958,'oddspedia-matches'!$A:$AD,AD$2,0)</f>
        <v>#N/A</v>
      </c>
      <c r="AE958" t="e">
        <f>VLOOKUP($Z958,'oddspedia-matches'!$A:$AD,AE$2,0)</f>
        <v>#N/A</v>
      </c>
      <c r="AF958" t="e">
        <f>VLOOKUP($Z958,'oddspedia-matches'!$A:$AD,AF$2,0)</f>
        <v>#N/A</v>
      </c>
      <c r="AG958" t="e">
        <f>VLOOKUP($Z958,'oddspedia-matches'!$A:$AD,AG$2,0)</f>
        <v>#N/A</v>
      </c>
      <c r="AH958" t="e">
        <f>VLOOKUP($Z958,'oddspedia-matches'!$A:$AD,AH$2,0)</f>
        <v>#N/A</v>
      </c>
      <c r="AI958" t="e">
        <f>VLOOKUP($Z958,'oddspedia-matches'!$A:$AD,AI$2,0)</f>
        <v>#N/A</v>
      </c>
      <c r="AJ958" t="e">
        <f>VLOOKUP($Z958,'oddspedia-matches'!$A:$AD,AJ$2,0)</f>
        <v>#N/A</v>
      </c>
      <c r="AK958" t="e">
        <f>VLOOKUP($Z958,'oddspedia-matches'!$A:$AD,AK$2,0)</f>
        <v>#N/A</v>
      </c>
      <c r="AL958" t="e">
        <f>VLOOKUP($Z958,'oddspedia-matches'!$A:$AD,AL$2,0)</f>
        <v>#N/A</v>
      </c>
      <c r="AM958" t="e">
        <f>VLOOKUP($Z958,'oddspedia-matches'!$A:$AD,AM$2,0)</f>
        <v>#N/A</v>
      </c>
      <c r="AN958" t="e">
        <f>VLOOKUP($Z958,'oddspedia-matches'!$A:$AD,AN$2,0)</f>
        <v>#N/A</v>
      </c>
      <c r="AO958" t="e">
        <f>VLOOKUP($Z958,'oddspedia-matches'!$A:$AD,AO$2,0)</f>
        <v>#N/A</v>
      </c>
      <c r="AP958" t="e">
        <f>VLOOKUP($Z958,'oddspedia-matches'!$A:$AD,AP$2,0)</f>
        <v>#N/A</v>
      </c>
      <c r="AQ958" t="e">
        <f>VLOOKUP($Z958,'oddspedia-matches'!$A:$AD,AQ$2,0)</f>
        <v>#N/A</v>
      </c>
    </row>
    <row r="959" spans="2:43" x14ac:dyDescent="0.25">
      <c r="B959" t="s">
        <v>466</v>
      </c>
      <c r="C959" t="s">
        <v>5147</v>
      </c>
      <c r="D959" s="25">
        <v>0.58333333333333337</v>
      </c>
      <c r="E959" t="s">
        <v>770</v>
      </c>
      <c r="F959" t="s">
        <v>84</v>
      </c>
      <c r="H959">
        <v>41.8</v>
      </c>
      <c r="I959">
        <v>26.5</v>
      </c>
      <c r="J959">
        <v>31.7</v>
      </c>
      <c r="K959">
        <v>68.3</v>
      </c>
      <c r="L959">
        <v>58.2</v>
      </c>
      <c r="M959">
        <v>73.5</v>
      </c>
      <c r="N959">
        <v>37.799999999999997</v>
      </c>
      <c r="O959">
        <v>38.200000000000003</v>
      </c>
      <c r="P959">
        <v>24</v>
      </c>
      <c r="Q959">
        <v>77.2</v>
      </c>
      <c r="R959">
        <v>83.7</v>
      </c>
      <c r="S959">
        <v>61.6</v>
      </c>
      <c r="T959">
        <v>38.4</v>
      </c>
      <c r="U959">
        <v>44.1</v>
      </c>
      <c r="V959">
        <v>64.400000000000006</v>
      </c>
      <c r="W959">
        <v>35.6</v>
      </c>
      <c r="X959" t="str">
        <f>VLOOKUP(E959,'Transform table'!A:B,2,0)</f>
        <v>The Town</v>
      </c>
      <c r="Y959" t="str">
        <f>VLOOKUP(F959,'Transform table'!A:B,2,0)</f>
        <v>Austin FC II</v>
      </c>
      <c r="Z959" t="str">
        <f t="shared" si="15"/>
        <v>02/08/2026The TownAustin FC II</v>
      </c>
      <c r="AA959" t="e">
        <f>VLOOKUP($Z959,'oddspedia-matches'!$A:$AD,AA$2,0)</f>
        <v>#N/A</v>
      </c>
      <c r="AB959" t="e">
        <f>VLOOKUP($Z959,'oddspedia-matches'!$A:$AD,AB$2,0)</f>
        <v>#N/A</v>
      </c>
      <c r="AC959" t="e">
        <f>VLOOKUP($Z959,'oddspedia-matches'!$A:$AD,AC$2,0)</f>
        <v>#N/A</v>
      </c>
      <c r="AD959" t="e">
        <f>VLOOKUP($Z959,'oddspedia-matches'!$A:$AD,AD$2,0)</f>
        <v>#N/A</v>
      </c>
      <c r="AE959" t="e">
        <f>VLOOKUP($Z959,'oddspedia-matches'!$A:$AD,AE$2,0)</f>
        <v>#N/A</v>
      </c>
      <c r="AF959" t="e">
        <f>VLOOKUP($Z959,'oddspedia-matches'!$A:$AD,AF$2,0)</f>
        <v>#N/A</v>
      </c>
      <c r="AG959" t="e">
        <f>VLOOKUP($Z959,'oddspedia-matches'!$A:$AD,AG$2,0)</f>
        <v>#N/A</v>
      </c>
      <c r="AH959" t="e">
        <f>VLOOKUP($Z959,'oddspedia-matches'!$A:$AD,AH$2,0)</f>
        <v>#N/A</v>
      </c>
      <c r="AI959" t="e">
        <f>VLOOKUP($Z959,'oddspedia-matches'!$A:$AD,AI$2,0)</f>
        <v>#N/A</v>
      </c>
      <c r="AJ959" t="e">
        <f>VLOOKUP($Z959,'oddspedia-matches'!$A:$AD,AJ$2,0)</f>
        <v>#N/A</v>
      </c>
      <c r="AK959" t="e">
        <f>VLOOKUP($Z959,'oddspedia-matches'!$A:$AD,AK$2,0)</f>
        <v>#N/A</v>
      </c>
      <c r="AL959" t="e">
        <f>VLOOKUP($Z959,'oddspedia-matches'!$A:$AD,AL$2,0)</f>
        <v>#N/A</v>
      </c>
      <c r="AM959" t="e">
        <f>VLOOKUP($Z959,'oddspedia-matches'!$A:$AD,AM$2,0)</f>
        <v>#N/A</v>
      </c>
      <c r="AN959" t="e">
        <f>VLOOKUP($Z959,'oddspedia-matches'!$A:$AD,AN$2,0)</f>
        <v>#N/A</v>
      </c>
      <c r="AO959" t="e">
        <f>VLOOKUP($Z959,'oddspedia-matches'!$A:$AD,AO$2,0)</f>
        <v>#N/A</v>
      </c>
      <c r="AP959" t="e">
        <f>VLOOKUP($Z959,'oddspedia-matches'!$A:$AD,AP$2,0)</f>
        <v>#N/A</v>
      </c>
      <c r="AQ959" t="e">
        <f>VLOOKUP($Z959,'oddspedia-matches'!$A:$AD,AQ$2,0)</f>
        <v>#N/A</v>
      </c>
    </row>
    <row r="960" spans="2:43" x14ac:dyDescent="0.25">
      <c r="B960" t="s">
        <v>990</v>
      </c>
      <c r="C960" t="s">
        <v>5147</v>
      </c>
      <c r="D960" s="25">
        <v>0.58333333333333337</v>
      </c>
      <c r="E960" t="s">
        <v>246</v>
      </c>
      <c r="F960" t="s">
        <v>252</v>
      </c>
      <c r="H960">
        <v>67.099999999999994</v>
      </c>
      <c r="I960">
        <v>21.8</v>
      </c>
      <c r="J960">
        <v>11.1</v>
      </c>
      <c r="K960">
        <v>88.9</v>
      </c>
      <c r="L960">
        <v>32.9</v>
      </c>
      <c r="M960">
        <v>78.2</v>
      </c>
      <c r="N960">
        <v>52.8</v>
      </c>
      <c r="O960">
        <v>34.299999999999997</v>
      </c>
      <c r="P960">
        <v>13</v>
      </c>
      <c r="Q960">
        <v>77.8</v>
      </c>
      <c r="R960">
        <v>81.3</v>
      </c>
      <c r="S960">
        <v>58.2</v>
      </c>
      <c r="T960">
        <v>41.8</v>
      </c>
      <c r="U960">
        <v>51.3</v>
      </c>
      <c r="V960">
        <v>50.5</v>
      </c>
      <c r="W960">
        <v>49.5</v>
      </c>
      <c r="X960" t="str">
        <f>VLOOKUP(E960,'Transform table'!A:B,2,0)</f>
        <v>Rigas Futbola Skola</v>
      </c>
      <c r="Y960" t="str">
        <f>VLOOKUP(F960,'Transform table'!A:B,2,0)</f>
        <v>SK Super Nova</v>
      </c>
      <c r="Z960" t="str">
        <f t="shared" si="15"/>
        <v>02/08/2026Rigas Futbola SkolaSK Super Nova</v>
      </c>
      <c r="AA960" t="e">
        <f>VLOOKUP($Z960,'oddspedia-matches'!$A:$AD,AA$2,0)</f>
        <v>#N/A</v>
      </c>
      <c r="AB960" t="e">
        <f>VLOOKUP($Z960,'oddspedia-matches'!$A:$AD,AB$2,0)</f>
        <v>#N/A</v>
      </c>
      <c r="AC960" t="e">
        <f>VLOOKUP($Z960,'oddspedia-matches'!$A:$AD,AC$2,0)</f>
        <v>#N/A</v>
      </c>
      <c r="AD960" t="e">
        <f>VLOOKUP($Z960,'oddspedia-matches'!$A:$AD,AD$2,0)</f>
        <v>#N/A</v>
      </c>
      <c r="AE960" t="e">
        <f>VLOOKUP($Z960,'oddspedia-matches'!$A:$AD,AE$2,0)</f>
        <v>#N/A</v>
      </c>
      <c r="AF960" t="e">
        <f>VLOOKUP($Z960,'oddspedia-matches'!$A:$AD,AF$2,0)</f>
        <v>#N/A</v>
      </c>
      <c r="AG960" t="e">
        <f>VLOOKUP($Z960,'oddspedia-matches'!$A:$AD,AG$2,0)</f>
        <v>#N/A</v>
      </c>
      <c r="AH960" t="e">
        <f>VLOOKUP($Z960,'oddspedia-matches'!$A:$AD,AH$2,0)</f>
        <v>#N/A</v>
      </c>
      <c r="AI960" t="e">
        <f>VLOOKUP($Z960,'oddspedia-matches'!$A:$AD,AI$2,0)</f>
        <v>#N/A</v>
      </c>
      <c r="AJ960" t="e">
        <f>VLOOKUP($Z960,'oddspedia-matches'!$A:$AD,AJ$2,0)</f>
        <v>#N/A</v>
      </c>
      <c r="AK960" t="e">
        <f>VLOOKUP($Z960,'oddspedia-matches'!$A:$AD,AK$2,0)</f>
        <v>#N/A</v>
      </c>
      <c r="AL960" t="e">
        <f>VLOOKUP($Z960,'oddspedia-matches'!$A:$AD,AL$2,0)</f>
        <v>#N/A</v>
      </c>
      <c r="AM960" t="e">
        <f>VLOOKUP($Z960,'oddspedia-matches'!$A:$AD,AM$2,0)</f>
        <v>#N/A</v>
      </c>
      <c r="AN960" t="e">
        <f>VLOOKUP($Z960,'oddspedia-matches'!$A:$AD,AN$2,0)</f>
        <v>#N/A</v>
      </c>
      <c r="AO960" t="e">
        <f>VLOOKUP($Z960,'oddspedia-matches'!$A:$AD,AO$2,0)</f>
        <v>#N/A</v>
      </c>
      <c r="AP960" t="e">
        <f>VLOOKUP($Z960,'oddspedia-matches'!$A:$AD,AP$2,0)</f>
        <v>#N/A</v>
      </c>
      <c r="AQ960" t="e">
        <f>VLOOKUP($Z960,'oddspedia-matches'!$A:$AD,AQ$2,0)</f>
        <v>#N/A</v>
      </c>
    </row>
    <row r="961" spans="2:43" x14ac:dyDescent="0.25">
      <c r="B961" t="s">
        <v>1052</v>
      </c>
      <c r="C961" t="s">
        <v>5147</v>
      </c>
      <c r="D961" s="25">
        <v>0.58333333333333337</v>
      </c>
      <c r="E961" t="s">
        <v>1102</v>
      </c>
      <c r="F961" t="s">
        <v>1053</v>
      </c>
      <c r="H961">
        <v>50.6</v>
      </c>
      <c r="I961">
        <v>27.1</v>
      </c>
      <c r="J961">
        <v>22.3</v>
      </c>
      <c r="K961">
        <v>77.7</v>
      </c>
      <c r="L961">
        <v>49.4</v>
      </c>
      <c r="M961">
        <v>72.900000000000006</v>
      </c>
      <c r="N961">
        <v>47.5</v>
      </c>
      <c r="O961">
        <v>39.6</v>
      </c>
      <c r="P961">
        <v>12.8</v>
      </c>
      <c r="Q961">
        <v>70.7</v>
      </c>
      <c r="R961">
        <v>75.7</v>
      </c>
      <c r="S961">
        <v>49.8</v>
      </c>
      <c r="T961">
        <v>50.2</v>
      </c>
      <c r="U961">
        <v>56.6</v>
      </c>
      <c r="V961">
        <v>52.9</v>
      </c>
      <c r="W961">
        <v>47.1</v>
      </c>
      <c r="X961" t="str">
        <f>VLOOKUP(E961,'Transform table'!A:B,2,0)</f>
        <v>CS Petrocub</v>
      </c>
      <c r="Y961" t="str">
        <f>VLOOKUP(F961,'Transform table'!A:B,2,0)</f>
        <v>FC Politehnica Chisinau</v>
      </c>
      <c r="Z961" t="str">
        <f t="shared" si="15"/>
        <v>02/08/2026CS PetrocubFC Politehnica Chisinau</v>
      </c>
      <c r="AA961" t="e">
        <f>VLOOKUP($Z961,'oddspedia-matches'!$A:$AD,AA$2,0)</f>
        <v>#N/A</v>
      </c>
      <c r="AB961" t="e">
        <f>VLOOKUP($Z961,'oddspedia-matches'!$A:$AD,AB$2,0)</f>
        <v>#N/A</v>
      </c>
      <c r="AC961" t="e">
        <f>VLOOKUP($Z961,'oddspedia-matches'!$A:$AD,AC$2,0)</f>
        <v>#N/A</v>
      </c>
      <c r="AD961" t="e">
        <f>VLOOKUP($Z961,'oddspedia-matches'!$A:$AD,AD$2,0)</f>
        <v>#N/A</v>
      </c>
      <c r="AE961" t="e">
        <f>VLOOKUP($Z961,'oddspedia-matches'!$A:$AD,AE$2,0)</f>
        <v>#N/A</v>
      </c>
      <c r="AF961" t="e">
        <f>VLOOKUP($Z961,'oddspedia-matches'!$A:$AD,AF$2,0)</f>
        <v>#N/A</v>
      </c>
      <c r="AG961" t="e">
        <f>VLOOKUP($Z961,'oddspedia-matches'!$A:$AD,AG$2,0)</f>
        <v>#N/A</v>
      </c>
      <c r="AH961" t="e">
        <f>VLOOKUP($Z961,'oddspedia-matches'!$A:$AD,AH$2,0)</f>
        <v>#N/A</v>
      </c>
      <c r="AI961" t="e">
        <f>VLOOKUP($Z961,'oddspedia-matches'!$A:$AD,AI$2,0)</f>
        <v>#N/A</v>
      </c>
      <c r="AJ961" t="e">
        <f>VLOOKUP($Z961,'oddspedia-matches'!$A:$AD,AJ$2,0)</f>
        <v>#N/A</v>
      </c>
      <c r="AK961" t="e">
        <f>VLOOKUP($Z961,'oddspedia-matches'!$A:$AD,AK$2,0)</f>
        <v>#N/A</v>
      </c>
      <c r="AL961" t="e">
        <f>VLOOKUP($Z961,'oddspedia-matches'!$A:$AD,AL$2,0)</f>
        <v>#N/A</v>
      </c>
      <c r="AM961" t="e">
        <f>VLOOKUP($Z961,'oddspedia-matches'!$A:$AD,AM$2,0)</f>
        <v>#N/A</v>
      </c>
      <c r="AN961" t="e">
        <f>VLOOKUP($Z961,'oddspedia-matches'!$A:$AD,AN$2,0)</f>
        <v>#N/A</v>
      </c>
      <c r="AO961" t="e">
        <f>VLOOKUP($Z961,'oddspedia-matches'!$A:$AD,AO$2,0)</f>
        <v>#N/A</v>
      </c>
      <c r="AP961" t="e">
        <f>VLOOKUP($Z961,'oddspedia-matches'!$A:$AD,AP$2,0)</f>
        <v>#N/A</v>
      </c>
      <c r="AQ961" t="e">
        <f>VLOOKUP($Z961,'oddspedia-matches'!$A:$AD,AQ$2,0)</f>
        <v>#N/A</v>
      </c>
    </row>
    <row r="962" spans="2:43" x14ac:dyDescent="0.25">
      <c r="B962" t="s">
        <v>1052</v>
      </c>
      <c r="C962" t="s">
        <v>5147</v>
      </c>
      <c r="D962" s="25">
        <v>0.58333333333333337</v>
      </c>
      <c r="E962" t="s">
        <v>5174</v>
      </c>
      <c r="F962" t="s">
        <v>1054</v>
      </c>
      <c r="H962">
        <v>38.9</v>
      </c>
      <c r="I962">
        <v>26.7</v>
      </c>
      <c r="J962">
        <v>34.4</v>
      </c>
      <c r="K962">
        <v>65.599999999999994</v>
      </c>
      <c r="L962">
        <v>61.1</v>
      </c>
      <c r="M962">
        <v>73.3</v>
      </c>
      <c r="N962">
        <v>27.3</v>
      </c>
      <c r="O962">
        <v>41.3</v>
      </c>
      <c r="P962">
        <v>31.5</v>
      </c>
      <c r="Q962">
        <v>73.3</v>
      </c>
      <c r="R962">
        <v>83.7</v>
      </c>
      <c r="S962">
        <v>61.6</v>
      </c>
      <c r="T962">
        <v>38.4</v>
      </c>
      <c r="U962">
        <v>44</v>
      </c>
      <c r="V962">
        <v>64.599999999999994</v>
      </c>
      <c r="W962">
        <v>35.4</v>
      </c>
      <c r="X962" t="e">
        <f>VLOOKUP(E962,'Transform table'!A:B,2,0)</f>
        <v>#N/A</v>
      </c>
      <c r="Y962" t="str">
        <f>VLOOKUP(F962,'Transform table'!A:B,2,0)</f>
        <v>FC Zimbru</v>
      </c>
      <c r="Z962" t="e">
        <f t="shared" si="15"/>
        <v>#N/A</v>
      </c>
      <c r="AA962" t="e">
        <f>VLOOKUP($Z962,'oddspedia-matches'!$A:$AD,AA$2,0)</f>
        <v>#N/A</v>
      </c>
      <c r="AB962" t="e">
        <f>VLOOKUP($Z962,'oddspedia-matches'!$A:$AD,AB$2,0)</f>
        <v>#N/A</v>
      </c>
      <c r="AC962" t="e">
        <f>VLOOKUP($Z962,'oddspedia-matches'!$A:$AD,AC$2,0)</f>
        <v>#N/A</v>
      </c>
      <c r="AD962" t="e">
        <f>VLOOKUP($Z962,'oddspedia-matches'!$A:$AD,AD$2,0)</f>
        <v>#N/A</v>
      </c>
      <c r="AE962" t="e">
        <f>VLOOKUP($Z962,'oddspedia-matches'!$A:$AD,AE$2,0)</f>
        <v>#N/A</v>
      </c>
      <c r="AF962" t="e">
        <f>VLOOKUP($Z962,'oddspedia-matches'!$A:$AD,AF$2,0)</f>
        <v>#N/A</v>
      </c>
      <c r="AG962" t="e">
        <f>VLOOKUP($Z962,'oddspedia-matches'!$A:$AD,AG$2,0)</f>
        <v>#N/A</v>
      </c>
      <c r="AH962" t="e">
        <f>VLOOKUP($Z962,'oddspedia-matches'!$A:$AD,AH$2,0)</f>
        <v>#N/A</v>
      </c>
      <c r="AI962" t="e">
        <f>VLOOKUP($Z962,'oddspedia-matches'!$A:$AD,AI$2,0)</f>
        <v>#N/A</v>
      </c>
      <c r="AJ962" t="e">
        <f>VLOOKUP($Z962,'oddspedia-matches'!$A:$AD,AJ$2,0)</f>
        <v>#N/A</v>
      </c>
      <c r="AK962" t="e">
        <f>VLOOKUP($Z962,'oddspedia-matches'!$A:$AD,AK$2,0)</f>
        <v>#N/A</v>
      </c>
      <c r="AL962" t="e">
        <f>VLOOKUP($Z962,'oddspedia-matches'!$A:$AD,AL$2,0)</f>
        <v>#N/A</v>
      </c>
      <c r="AM962" t="e">
        <f>VLOOKUP($Z962,'oddspedia-matches'!$A:$AD,AM$2,0)</f>
        <v>#N/A</v>
      </c>
      <c r="AN962" t="e">
        <f>VLOOKUP($Z962,'oddspedia-matches'!$A:$AD,AN$2,0)</f>
        <v>#N/A</v>
      </c>
      <c r="AO962" t="e">
        <f>VLOOKUP($Z962,'oddspedia-matches'!$A:$AD,AO$2,0)</f>
        <v>#N/A</v>
      </c>
      <c r="AP962" t="e">
        <f>VLOOKUP($Z962,'oddspedia-matches'!$A:$AD,AP$2,0)</f>
        <v>#N/A</v>
      </c>
      <c r="AQ962" t="e">
        <f>VLOOKUP($Z962,'oddspedia-matches'!$A:$AD,AQ$2,0)</f>
        <v>#N/A</v>
      </c>
    </row>
    <row r="963" spans="2:43" x14ac:dyDescent="0.25">
      <c r="B963" t="s">
        <v>1052</v>
      </c>
      <c r="C963" t="s">
        <v>5147</v>
      </c>
      <c r="D963" s="25">
        <v>0.58333333333333337</v>
      </c>
      <c r="E963" t="s">
        <v>5175</v>
      </c>
      <c r="F963" t="s">
        <v>1103</v>
      </c>
      <c r="H963">
        <v>21.8</v>
      </c>
      <c r="I963">
        <v>27.7</v>
      </c>
      <c r="J963">
        <v>50.4</v>
      </c>
      <c r="K963">
        <v>49.6</v>
      </c>
      <c r="L963">
        <v>78.2</v>
      </c>
      <c r="M963">
        <v>72.3</v>
      </c>
      <c r="N963">
        <v>13.8</v>
      </c>
      <c r="O963">
        <v>51.7</v>
      </c>
      <c r="P963">
        <v>34.5</v>
      </c>
      <c r="Q963">
        <v>56.1</v>
      </c>
      <c r="R963">
        <v>77.5</v>
      </c>
      <c r="S963">
        <v>52.3</v>
      </c>
      <c r="T963">
        <v>47.7</v>
      </c>
      <c r="U963">
        <v>54.2</v>
      </c>
      <c r="V963">
        <v>54.8</v>
      </c>
      <c r="W963">
        <v>45.2</v>
      </c>
      <c r="X963" t="e">
        <f>VLOOKUP(E963,'Transform table'!A:B,2,0)</f>
        <v>#N/A</v>
      </c>
      <c r="Y963" t="str">
        <f>VLOOKUP(F963,'Transform table'!A:B,2,0)</f>
        <v>FC Sheriff Tiraspol</v>
      </c>
      <c r="Z963" t="e">
        <f t="shared" si="15"/>
        <v>#N/A</v>
      </c>
      <c r="AA963" t="e">
        <f>VLOOKUP($Z963,'oddspedia-matches'!$A:$AD,AA$2,0)</f>
        <v>#N/A</v>
      </c>
      <c r="AB963" t="e">
        <f>VLOOKUP($Z963,'oddspedia-matches'!$A:$AD,AB$2,0)</f>
        <v>#N/A</v>
      </c>
      <c r="AC963" t="e">
        <f>VLOOKUP($Z963,'oddspedia-matches'!$A:$AD,AC$2,0)</f>
        <v>#N/A</v>
      </c>
      <c r="AD963" t="e">
        <f>VLOOKUP($Z963,'oddspedia-matches'!$A:$AD,AD$2,0)</f>
        <v>#N/A</v>
      </c>
      <c r="AE963" t="e">
        <f>VLOOKUP($Z963,'oddspedia-matches'!$A:$AD,AE$2,0)</f>
        <v>#N/A</v>
      </c>
      <c r="AF963" t="e">
        <f>VLOOKUP($Z963,'oddspedia-matches'!$A:$AD,AF$2,0)</f>
        <v>#N/A</v>
      </c>
      <c r="AG963" t="e">
        <f>VLOOKUP($Z963,'oddspedia-matches'!$A:$AD,AG$2,0)</f>
        <v>#N/A</v>
      </c>
      <c r="AH963" t="e">
        <f>VLOOKUP($Z963,'oddspedia-matches'!$A:$AD,AH$2,0)</f>
        <v>#N/A</v>
      </c>
      <c r="AI963" t="e">
        <f>VLOOKUP($Z963,'oddspedia-matches'!$A:$AD,AI$2,0)</f>
        <v>#N/A</v>
      </c>
      <c r="AJ963" t="e">
        <f>VLOOKUP($Z963,'oddspedia-matches'!$A:$AD,AJ$2,0)</f>
        <v>#N/A</v>
      </c>
      <c r="AK963" t="e">
        <f>VLOOKUP($Z963,'oddspedia-matches'!$A:$AD,AK$2,0)</f>
        <v>#N/A</v>
      </c>
      <c r="AL963" t="e">
        <f>VLOOKUP($Z963,'oddspedia-matches'!$A:$AD,AL$2,0)</f>
        <v>#N/A</v>
      </c>
      <c r="AM963" t="e">
        <f>VLOOKUP($Z963,'oddspedia-matches'!$A:$AD,AM$2,0)</f>
        <v>#N/A</v>
      </c>
      <c r="AN963" t="e">
        <f>VLOOKUP($Z963,'oddspedia-matches'!$A:$AD,AN$2,0)</f>
        <v>#N/A</v>
      </c>
      <c r="AO963" t="e">
        <f>VLOOKUP($Z963,'oddspedia-matches'!$A:$AD,AO$2,0)</f>
        <v>#N/A</v>
      </c>
      <c r="AP963" t="e">
        <f>VLOOKUP($Z963,'oddspedia-matches'!$A:$AD,AP$2,0)</f>
        <v>#N/A</v>
      </c>
      <c r="AQ963" t="e">
        <f>VLOOKUP($Z963,'oddspedia-matches'!$A:$AD,AQ$2,0)</f>
        <v>#N/A</v>
      </c>
    </row>
    <row r="964" spans="2:43" x14ac:dyDescent="0.25">
      <c r="B964" t="s">
        <v>465</v>
      </c>
      <c r="C964" t="s">
        <v>5147</v>
      </c>
      <c r="D964" s="25">
        <v>0.59375</v>
      </c>
      <c r="E964" t="s">
        <v>1010</v>
      </c>
      <c r="F964" t="s">
        <v>1248</v>
      </c>
      <c r="H964">
        <v>50.6</v>
      </c>
      <c r="I964">
        <v>25.5</v>
      </c>
      <c r="J964">
        <v>23.9</v>
      </c>
      <c r="K964">
        <v>76.099999999999994</v>
      </c>
      <c r="L964">
        <v>49.4</v>
      </c>
      <c r="M964">
        <v>74.5</v>
      </c>
      <c r="N964">
        <v>40.1</v>
      </c>
      <c r="O964">
        <v>35.799999999999997</v>
      </c>
      <c r="P964">
        <v>24.1</v>
      </c>
      <c r="Q964">
        <v>80.8</v>
      </c>
      <c r="R964">
        <v>83.1</v>
      </c>
      <c r="S964">
        <v>60.8</v>
      </c>
      <c r="T964">
        <v>39.200000000000003</v>
      </c>
      <c r="U964">
        <v>45.5</v>
      </c>
      <c r="V964">
        <v>61.9</v>
      </c>
      <c r="W964">
        <v>38.1</v>
      </c>
      <c r="X964" t="str">
        <f>VLOOKUP(E964,'Transform table'!A:B,2,0)</f>
        <v>Brann</v>
      </c>
      <c r="Y964" t="str">
        <f>VLOOKUP(F964,'Transform table'!A:B,2,0)</f>
        <v>Rosenborg</v>
      </c>
      <c r="Z964" t="str">
        <f t="shared" si="15"/>
        <v>02/08/2026BrannRosenborg</v>
      </c>
      <c r="AA964" t="e">
        <f>VLOOKUP($Z964,'oddspedia-matches'!$A:$AD,AA$2,0)</f>
        <v>#N/A</v>
      </c>
      <c r="AB964" t="e">
        <f>VLOOKUP($Z964,'oddspedia-matches'!$A:$AD,AB$2,0)</f>
        <v>#N/A</v>
      </c>
      <c r="AC964" t="e">
        <f>VLOOKUP($Z964,'oddspedia-matches'!$A:$AD,AC$2,0)</f>
        <v>#N/A</v>
      </c>
      <c r="AD964" t="e">
        <f>VLOOKUP($Z964,'oddspedia-matches'!$A:$AD,AD$2,0)</f>
        <v>#N/A</v>
      </c>
      <c r="AE964" t="e">
        <f>VLOOKUP($Z964,'oddspedia-matches'!$A:$AD,AE$2,0)</f>
        <v>#N/A</v>
      </c>
      <c r="AF964" t="e">
        <f>VLOOKUP($Z964,'oddspedia-matches'!$A:$AD,AF$2,0)</f>
        <v>#N/A</v>
      </c>
      <c r="AG964" t="e">
        <f>VLOOKUP($Z964,'oddspedia-matches'!$A:$AD,AG$2,0)</f>
        <v>#N/A</v>
      </c>
      <c r="AH964" t="e">
        <f>VLOOKUP($Z964,'oddspedia-matches'!$A:$AD,AH$2,0)</f>
        <v>#N/A</v>
      </c>
      <c r="AI964" t="e">
        <f>VLOOKUP($Z964,'oddspedia-matches'!$A:$AD,AI$2,0)</f>
        <v>#N/A</v>
      </c>
      <c r="AJ964" t="e">
        <f>VLOOKUP($Z964,'oddspedia-matches'!$A:$AD,AJ$2,0)</f>
        <v>#N/A</v>
      </c>
      <c r="AK964" t="e">
        <f>VLOOKUP($Z964,'oddspedia-matches'!$A:$AD,AK$2,0)</f>
        <v>#N/A</v>
      </c>
      <c r="AL964" t="e">
        <f>VLOOKUP($Z964,'oddspedia-matches'!$A:$AD,AL$2,0)</f>
        <v>#N/A</v>
      </c>
      <c r="AM964" t="e">
        <f>VLOOKUP($Z964,'oddspedia-matches'!$A:$AD,AM$2,0)</f>
        <v>#N/A</v>
      </c>
      <c r="AN964" t="e">
        <f>VLOOKUP($Z964,'oddspedia-matches'!$A:$AD,AN$2,0)</f>
        <v>#N/A</v>
      </c>
      <c r="AO964" t="e">
        <f>VLOOKUP($Z964,'oddspedia-matches'!$A:$AD,AO$2,0)</f>
        <v>#N/A</v>
      </c>
      <c r="AP964" t="e">
        <f>VLOOKUP($Z964,'oddspedia-matches'!$A:$AD,AP$2,0)</f>
        <v>#N/A</v>
      </c>
      <c r="AQ964" t="e">
        <f>VLOOKUP($Z964,'oddspedia-matches'!$A:$AD,AQ$2,0)</f>
        <v>#N/A</v>
      </c>
    </row>
    <row r="965" spans="2:43" x14ac:dyDescent="0.25">
      <c r="B965" t="s">
        <v>470</v>
      </c>
      <c r="C965" t="s">
        <v>5147</v>
      </c>
      <c r="D965" s="25">
        <v>0.60416666666666663</v>
      </c>
      <c r="E965" t="s">
        <v>121</v>
      </c>
      <c r="F965" t="s">
        <v>178</v>
      </c>
      <c r="H965">
        <v>30.6</v>
      </c>
      <c r="I965">
        <v>35.4</v>
      </c>
      <c r="J965">
        <v>34</v>
      </c>
      <c r="K965">
        <v>66</v>
      </c>
      <c r="L965">
        <v>69.400000000000006</v>
      </c>
      <c r="M965">
        <v>64.599999999999994</v>
      </c>
      <c r="N965">
        <v>20.5</v>
      </c>
      <c r="O965">
        <v>46.7</v>
      </c>
      <c r="P965">
        <v>32.799999999999997</v>
      </c>
      <c r="Q965">
        <v>64.5</v>
      </c>
      <c r="R965">
        <v>55.8</v>
      </c>
      <c r="S965">
        <v>27.7</v>
      </c>
      <c r="T965">
        <v>72.3</v>
      </c>
      <c r="U965">
        <v>76.400000000000006</v>
      </c>
      <c r="V965">
        <v>37.200000000000003</v>
      </c>
      <c r="W965">
        <v>62.8</v>
      </c>
      <c r="X965" t="str">
        <f>VLOOKUP(E965,'Transform table'!A:B,2,0)</f>
        <v>Aldosivi</v>
      </c>
      <c r="Y965" t="str">
        <f>VLOOKUP(F965,'Transform table'!A:B,2,0)</f>
        <v>Gimnasia La Plata</v>
      </c>
      <c r="Z965" t="str">
        <f t="shared" si="15"/>
        <v>02/08/2026AldosiviGimnasia La Plata</v>
      </c>
      <c r="AA965" t="e">
        <f>VLOOKUP($Z965,'oddspedia-matches'!$A:$AD,AA$2,0)</f>
        <v>#N/A</v>
      </c>
      <c r="AB965" t="e">
        <f>VLOOKUP($Z965,'oddspedia-matches'!$A:$AD,AB$2,0)</f>
        <v>#N/A</v>
      </c>
      <c r="AC965" t="e">
        <f>VLOOKUP($Z965,'oddspedia-matches'!$A:$AD,AC$2,0)</f>
        <v>#N/A</v>
      </c>
      <c r="AD965" t="e">
        <f>VLOOKUP($Z965,'oddspedia-matches'!$A:$AD,AD$2,0)</f>
        <v>#N/A</v>
      </c>
      <c r="AE965" t="e">
        <f>VLOOKUP($Z965,'oddspedia-matches'!$A:$AD,AE$2,0)</f>
        <v>#N/A</v>
      </c>
      <c r="AF965" t="e">
        <f>VLOOKUP($Z965,'oddspedia-matches'!$A:$AD,AF$2,0)</f>
        <v>#N/A</v>
      </c>
      <c r="AG965" t="e">
        <f>VLOOKUP($Z965,'oddspedia-matches'!$A:$AD,AG$2,0)</f>
        <v>#N/A</v>
      </c>
      <c r="AH965" t="e">
        <f>VLOOKUP($Z965,'oddspedia-matches'!$A:$AD,AH$2,0)</f>
        <v>#N/A</v>
      </c>
      <c r="AI965" t="e">
        <f>VLOOKUP($Z965,'oddspedia-matches'!$A:$AD,AI$2,0)</f>
        <v>#N/A</v>
      </c>
      <c r="AJ965" t="e">
        <f>VLOOKUP($Z965,'oddspedia-matches'!$A:$AD,AJ$2,0)</f>
        <v>#N/A</v>
      </c>
      <c r="AK965" t="e">
        <f>VLOOKUP($Z965,'oddspedia-matches'!$A:$AD,AK$2,0)</f>
        <v>#N/A</v>
      </c>
      <c r="AL965" t="e">
        <f>VLOOKUP($Z965,'oddspedia-matches'!$A:$AD,AL$2,0)</f>
        <v>#N/A</v>
      </c>
      <c r="AM965" t="e">
        <f>VLOOKUP($Z965,'oddspedia-matches'!$A:$AD,AM$2,0)</f>
        <v>#N/A</v>
      </c>
      <c r="AN965" t="e">
        <f>VLOOKUP($Z965,'oddspedia-matches'!$A:$AD,AN$2,0)</f>
        <v>#N/A</v>
      </c>
      <c r="AO965" t="e">
        <f>VLOOKUP($Z965,'oddspedia-matches'!$A:$AD,AO$2,0)</f>
        <v>#N/A</v>
      </c>
      <c r="AP965" t="e">
        <f>VLOOKUP($Z965,'oddspedia-matches'!$A:$AD,AP$2,0)</f>
        <v>#N/A</v>
      </c>
      <c r="AQ965" t="e">
        <f>VLOOKUP($Z965,'oddspedia-matches'!$A:$AD,AQ$2,0)</f>
        <v>#N/A</v>
      </c>
    </row>
    <row r="966" spans="2:43" x14ac:dyDescent="0.25">
      <c r="B966" t="s">
        <v>470</v>
      </c>
      <c r="C966" t="s">
        <v>5147</v>
      </c>
      <c r="D966" s="25">
        <v>0.60416666666666663</v>
      </c>
      <c r="E966" t="s">
        <v>1202</v>
      </c>
      <c r="F966" t="s">
        <v>755</v>
      </c>
      <c r="H966">
        <v>30.8</v>
      </c>
      <c r="I966">
        <v>39.5</v>
      </c>
      <c r="J966">
        <v>29.7</v>
      </c>
      <c r="K966">
        <v>70.3</v>
      </c>
      <c r="L966">
        <v>69.2</v>
      </c>
      <c r="M966">
        <v>60.5</v>
      </c>
      <c r="N966">
        <v>24.9</v>
      </c>
      <c r="O966">
        <v>52.3</v>
      </c>
      <c r="P966">
        <v>22.7</v>
      </c>
      <c r="Q966">
        <v>56.5</v>
      </c>
      <c r="R966">
        <v>44.9</v>
      </c>
      <c r="S966">
        <v>18.7</v>
      </c>
      <c r="T966">
        <v>81.3</v>
      </c>
      <c r="U966">
        <v>84.4</v>
      </c>
      <c r="V966">
        <v>28.7</v>
      </c>
      <c r="W966">
        <v>71.3</v>
      </c>
      <c r="X966" t="str">
        <f>VLOOKUP(E966,'Transform table'!A:B,2,0)</f>
        <v>Deportivo Riestra</v>
      </c>
      <c r="Y966" t="str">
        <f>VLOOKUP(F966,'Transform table'!A:B,2,0)</f>
        <v>Barracas Central</v>
      </c>
      <c r="Z966" t="str">
        <f t="shared" si="15"/>
        <v>02/08/2026Deportivo RiestraBarracas Central</v>
      </c>
      <c r="AA966" t="e">
        <f>VLOOKUP($Z966,'oddspedia-matches'!$A:$AD,AA$2,0)</f>
        <v>#N/A</v>
      </c>
      <c r="AB966" t="e">
        <f>VLOOKUP($Z966,'oddspedia-matches'!$A:$AD,AB$2,0)</f>
        <v>#N/A</v>
      </c>
      <c r="AC966" t="e">
        <f>VLOOKUP($Z966,'oddspedia-matches'!$A:$AD,AC$2,0)</f>
        <v>#N/A</v>
      </c>
      <c r="AD966" t="e">
        <f>VLOOKUP($Z966,'oddspedia-matches'!$A:$AD,AD$2,0)</f>
        <v>#N/A</v>
      </c>
      <c r="AE966" t="e">
        <f>VLOOKUP($Z966,'oddspedia-matches'!$A:$AD,AE$2,0)</f>
        <v>#N/A</v>
      </c>
      <c r="AF966" t="e">
        <f>VLOOKUP($Z966,'oddspedia-matches'!$A:$AD,AF$2,0)</f>
        <v>#N/A</v>
      </c>
      <c r="AG966" t="e">
        <f>VLOOKUP($Z966,'oddspedia-matches'!$A:$AD,AG$2,0)</f>
        <v>#N/A</v>
      </c>
      <c r="AH966" t="e">
        <f>VLOOKUP($Z966,'oddspedia-matches'!$A:$AD,AH$2,0)</f>
        <v>#N/A</v>
      </c>
      <c r="AI966" t="e">
        <f>VLOOKUP($Z966,'oddspedia-matches'!$A:$AD,AI$2,0)</f>
        <v>#N/A</v>
      </c>
      <c r="AJ966" t="e">
        <f>VLOOKUP($Z966,'oddspedia-matches'!$A:$AD,AJ$2,0)</f>
        <v>#N/A</v>
      </c>
      <c r="AK966" t="e">
        <f>VLOOKUP($Z966,'oddspedia-matches'!$A:$AD,AK$2,0)</f>
        <v>#N/A</v>
      </c>
      <c r="AL966" t="e">
        <f>VLOOKUP($Z966,'oddspedia-matches'!$A:$AD,AL$2,0)</f>
        <v>#N/A</v>
      </c>
      <c r="AM966" t="e">
        <f>VLOOKUP($Z966,'oddspedia-matches'!$A:$AD,AM$2,0)</f>
        <v>#N/A</v>
      </c>
      <c r="AN966" t="e">
        <f>VLOOKUP($Z966,'oddspedia-matches'!$A:$AD,AN$2,0)</f>
        <v>#N/A</v>
      </c>
      <c r="AO966" t="e">
        <f>VLOOKUP($Z966,'oddspedia-matches'!$A:$AD,AO$2,0)</f>
        <v>#N/A</v>
      </c>
      <c r="AP966" t="e">
        <f>VLOOKUP($Z966,'oddspedia-matches'!$A:$AD,AP$2,0)</f>
        <v>#N/A</v>
      </c>
      <c r="AQ966" t="e">
        <f>VLOOKUP($Z966,'oddspedia-matches'!$A:$AD,AQ$2,0)</f>
        <v>#N/A</v>
      </c>
    </row>
    <row r="967" spans="2:43" x14ac:dyDescent="0.25">
      <c r="B967" t="s">
        <v>647</v>
      </c>
      <c r="C967" t="s">
        <v>5147</v>
      </c>
      <c r="D967" s="25">
        <v>0.625</v>
      </c>
      <c r="E967" t="s">
        <v>700</v>
      </c>
      <c r="F967" t="s">
        <v>701</v>
      </c>
      <c r="H967">
        <v>32.9</v>
      </c>
      <c r="I967">
        <v>35.4</v>
      </c>
      <c r="J967">
        <v>31.6</v>
      </c>
      <c r="K967">
        <v>68.400000000000006</v>
      </c>
      <c r="L967">
        <v>67.099999999999994</v>
      </c>
      <c r="M967">
        <v>64.599999999999994</v>
      </c>
      <c r="N967">
        <v>20</v>
      </c>
      <c r="O967">
        <v>56.4</v>
      </c>
      <c r="P967">
        <v>23.6</v>
      </c>
      <c r="Q967">
        <v>50.7</v>
      </c>
      <c r="R967">
        <v>55.5</v>
      </c>
      <c r="S967">
        <v>27.4</v>
      </c>
      <c r="T967">
        <v>72.599999999999994</v>
      </c>
      <c r="U967">
        <v>76.7</v>
      </c>
      <c r="V967">
        <v>37</v>
      </c>
      <c r="W967">
        <v>63</v>
      </c>
      <c r="X967" t="str">
        <f>VLOOKUP(E967,'Transform table'!A:B,2,0)</f>
        <v>Club Almagro</v>
      </c>
      <c r="Y967" t="str">
        <f>VLOOKUP(F967,'Transform table'!A:B,2,0)</f>
        <v>Ferrocarril Midland</v>
      </c>
      <c r="Z967" t="str">
        <f t="shared" si="15"/>
        <v>02/08/2026Club AlmagroFerrocarril Midland</v>
      </c>
      <c r="AA967" t="e">
        <f>VLOOKUP($Z967,'oddspedia-matches'!$A:$AD,AA$2,0)</f>
        <v>#N/A</v>
      </c>
      <c r="AB967" t="e">
        <f>VLOOKUP($Z967,'oddspedia-matches'!$A:$AD,AB$2,0)</f>
        <v>#N/A</v>
      </c>
      <c r="AC967" t="e">
        <f>VLOOKUP($Z967,'oddspedia-matches'!$A:$AD,AC$2,0)</f>
        <v>#N/A</v>
      </c>
      <c r="AD967" t="e">
        <f>VLOOKUP($Z967,'oddspedia-matches'!$A:$AD,AD$2,0)</f>
        <v>#N/A</v>
      </c>
      <c r="AE967" t="e">
        <f>VLOOKUP($Z967,'oddspedia-matches'!$A:$AD,AE$2,0)</f>
        <v>#N/A</v>
      </c>
      <c r="AF967" t="e">
        <f>VLOOKUP($Z967,'oddspedia-matches'!$A:$AD,AF$2,0)</f>
        <v>#N/A</v>
      </c>
      <c r="AG967" t="e">
        <f>VLOOKUP($Z967,'oddspedia-matches'!$A:$AD,AG$2,0)</f>
        <v>#N/A</v>
      </c>
      <c r="AH967" t="e">
        <f>VLOOKUP($Z967,'oddspedia-matches'!$A:$AD,AH$2,0)</f>
        <v>#N/A</v>
      </c>
      <c r="AI967" t="e">
        <f>VLOOKUP($Z967,'oddspedia-matches'!$A:$AD,AI$2,0)</f>
        <v>#N/A</v>
      </c>
      <c r="AJ967" t="e">
        <f>VLOOKUP($Z967,'oddspedia-matches'!$A:$AD,AJ$2,0)</f>
        <v>#N/A</v>
      </c>
      <c r="AK967" t="e">
        <f>VLOOKUP($Z967,'oddspedia-matches'!$A:$AD,AK$2,0)</f>
        <v>#N/A</v>
      </c>
      <c r="AL967" t="e">
        <f>VLOOKUP($Z967,'oddspedia-matches'!$A:$AD,AL$2,0)</f>
        <v>#N/A</v>
      </c>
      <c r="AM967" t="e">
        <f>VLOOKUP($Z967,'oddspedia-matches'!$A:$AD,AM$2,0)</f>
        <v>#N/A</v>
      </c>
      <c r="AN967" t="e">
        <f>VLOOKUP($Z967,'oddspedia-matches'!$A:$AD,AN$2,0)</f>
        <v>#N/A</v>
      </c>
      <c r="AO967" t="e">
        <f>VLOOKUP($Z967,'oddspedia-matches'!$A:$AD,AO$2,0)</f>
        <v>#N/A</v>
      </c>
      <c r="AP967" t="e">
        <f>VLOOKUP($Z967,'oddspedia-matches'!$A:$AD,AP$2,0)</f>
        <v>#N/A</v>
      </c>
      <c r="AQ967" t="e">
        <f>VLOOKUP($Z967,'oddspedia-matches'!$A:$AD,AQ$2,0)</f>
        <v>#N/A</v>
      </c>
    </row>
    <row r="968" spans="2:43" x14ac:dyDescent="0.25">
      <c r="B968" t="s">
        <v>647</v>
      </c>
      <c r="C968" t="s">
        <v>5147</v>
      </c>
      <c r="D968" s="25">
        <v>0.625</v>
      </c>
      <c r="E968" t="s">
        <v>1140</v>
      </c>
      <c r="F968" t="s">
        <v>1142</v>
      </c>
      <c r="H968">
        <v>41.9</v>
      </c>
      <c r="I968">
        <v>35.299999999999997</v>
      </c>
      <c r="J968">
        <v>22.8</v>
      </c>
      <c r="K968">
        <v>77.2</v>
      </c>
      <c r="L968">
        <v>58.1</v>
      </c>
      <c r="M968">
        <v>64.7</v>
      </c>
      <c r="N968">
        <v>28.8</v>
      </c>
      <c r="O968">
        <v>57.1</v>
      </c>
      <c r="P968">
        <v>14.1</v>
      </c>
      <c r="Q968">
        <v>48.9</v>
      </c>
      <c r="R968">
        <v>52.2</v>
      </c>
      <c r="S968">
        <v>24.5</v>
      </c>
      <c r="T968">
        <v>75.5</v>
      </c>
      <c r="U968">
        <v>79.7</v>
      </c>
      <c r="V968">
        <v>33</v>
      </c>
      <c r="W968">
        <v>67</v>
      </c>
      <c r="X968" t="str">
        <f>VLOOKUP(E968,'Transform table'!A:B,2,0)</f>
        <v>Club Almirante Brown</v>
      </c>
      <c r="Y968" t="str">
        <f>VLOOKUP(F968,'Transform table'!A:B,2,0)</f>
        <v>Racing de Cordoba</v>
      </c>
      <c r="Z968" t="str">
        <f t="shared" si="15"/>
        <v>02/08/2026Club Almirante BrownRacing de Cordoba</v>
      </c>
      <c r="AA968" t="e">
        <f>VLOOKUP($Z968,'oddspedia-matches'!$A:$AD,AA$2,0)</f>
        <v>#N/A</v>
      </c>
      <c r="AB968" t="e">
        <f>VLOOKUP($Z968,'oddspedia-matches'!$A:$AD,AB$2,0)</f>
        <v>#N/A</v>
      </c>
      <c r="AC968" t="e">
        <f>VLOOKUP($Z968,'oddspedia-matches'!$A:$AD,AC$2,0)</f>
        <v>#N/A</v>
      </c>
      <c r="AD968" t="e">
        <f>VLOOKUP($Z968,'oddspedia-matches'!$A:$AD,AD$2,0)</f>
        <v>#N/A</v>
      </c>
      <c r="AE968" t="e">
        <f>VLOOKUP($Z968,'oddspedia-matches'!$A:$AD,AE$2,0)</f>
        <v>#N/A</v>
      </c>
      <c r="AF968" t="e">
        <f>VLOOKUP($Z968,'oddspedia-matches'!$A:$AD,AF$2,0)</f>
        <v>#N/A</v>
      </c>
      <c r="AG968" t="e">
        <f>VLOOKUP($Z968,'oddspedia-matches'!$A:$AD,AG$2,0)</f>
        <v>#N/A</v>
      </c>
      <c r="AH968" t="e">
        <f>VLOOKUP($Z968,'oddspedia-matches'!$A:$AD,AH$2,0)</f>
        <v>#N/A</v>
      </c>
      <c r="AI968" t="e">
        <f>VLOOKUP($Z968,'oddspedia-matches'!$A:$AD,AI$2,0)</f>
        <v>#N/A</v>
      </c>
      <c r="AJ968" t="e">
        <f>VLOOKUP($Z968,'oddspedia-matches'!$A:$AD,AJ$2,0)</f>
        <v>#N/A</v>
      </c>
      <c r="AK968" t="e">
        <f>VLOOKUP($Z968,'oddspedia-matches'!$A:$AD,AK$2,0)</f>
        <v>#N/A</v>
      </c>
      <c r="AL968" t="e">
        <f>VLOOKUP($Z968,'oddspedia-matches'!$A:$AD,AL$2,0)</f>
        <v>#N/A</v>
      </c>
      <c r="AM968" t="e">
        <f>VLOOKUP($Z968,'oddspedia-matches'!$A:$AD,AM$2,0)</f>
        <v>#N/A</v>
      </c>
      <c r="AN968" t="e">
        <f>VLOOKUP($Z968,'oddspedia-matches'!$A:$AD,AN$2,0)</f>
        <v>#N/A</v>
      </c>
      <c r="AO968" t="e">
        <f>VLOOKUP($Z968,'oddspedia-matches'!$A:$AD,AO$2,0)</f>
        <v>#N/A</v>
      </c>
      <c r="AP968" t="e">
        <f>VLOOKUP($Z968,'oddspedia-matches'!$A:$AD,AP$2,0)</f>
        <v>#N/A</v>
      </c>
      <c r="AQ968" t="e">
        <f>VLOOKUP($Z968,'oddspedia-matches'!$A:$AD,AQ$2,0)</f>
        <v>#N/A</v>
      </c>
    </row>
    <row r="969" spans="2:43" x14ac:dyDescent="0.25">
      <c r="B969" t="s">
        <v>647</v>
      </c>
      <c r="C969" t="s">
        <v>5147</v>
      </c>
      <c r="D969" s="25">
        <v>0.625</v>
      </c>
      <c r="E969" t="s">
        <v>649</v>
      </c>
      <c r="F969" t="s">
        <v>1139</v>
      </c>
      <c r="H969">
        <v>46.5</v>
      </c>
      <c r="I969">
        <v>31.9</v>
      </c>
      <c r="J969">
        <v>21.6</v>
      </c>
      <c r="K969">
        <v>78.400000000000006</v>
      </c>
      <c r="L969">
        <v>53.5</v>
      </c>
      <c r="M969">
        <v>68.099999999999994</v>
      </c>
      <c r="N969">
        <v>41.8</v>
      </c>
      <c r="O969">
        <v>46.6</v>
      </c>
      <c r="P969">
        <v>11.6</v>
      </c>
      <c r="Q969">
        <v>61.2</v>
      </c>
      <c r="R969">
        <v>60.3</v>
      </c>
      <c r="S969">
        <v>32</v>
      </c>
      <c r="T969">
        <v>68</v>
      </c>
      <c r="U969">
        <v>73.3</v>
      </c>
      <c r="V969">
        <v>38.799999999999997</v>
      </c>
      <c r="W969">
        <v>61.2</v>
      </c>
      <c r="X969" t="str">
        <f>VLOOKUP(E969,'Transform table'!A:B,2,0)</f>
        <v>Ciudad de Bolivar</v>
      </c>
      <c r="Y969" t="str">
        <f>VLOOKUP(F969,'Transform table'!A:B,2,0)</f>
        <v>Club Atletico Mitre</v>
      </c>
      <c r="Z969" t="str">
        <f t="shared" si="15"/>
        <v>02/08/2026Ciudad de BolivarClub Atletico Mitre</v>
      </c>
      <c r="AA969" t="e">
        <f>VLOOKUP($Z969,'oddspedia-matches'!$A:$AD,AA$2,0)</f>
        <v>#N/A</v>
      </c>
      <c r="AB969" t="e">
        <f>VLOOKUP($Z969,'oddspedia-matches'!$A:$AD,AB$2,0)</f>
        <v>#N/A</v>
      </c>
      <c r="AC969" t="e">
        <f>VLOOKUP($Z969,'oddspedia-matches'!$A:$AD,AC$2,0)</f>
        <v>#N/A</v>
      </c>
      <c r="AD969" t="e">
        <f>VLOOKUP($Z969,'oddspedia-matches'!$A:$AD,AD$2,0)</f>
        <v>#N/A</v>
      </c>
      <c r="AE969" t="e">
        <f>VLOOKUP($Z969,'oddspedia-matches'!$A:$AD,AE$2,0)</f>
        <v>#N/A</v>
      </c>
      <c r="AF969" t="e">
        <f>VLOOKUP($Z969,'oddspedia-matches'!$A:$AD,AF$2,0)</f>
        <v>#N/A</v>
      </c>
      <c r="AG969" t="e">
        <f>VLOOKUP($Z969,'oddspedia-matches'!$A:$AD,AG$2,0)</f>
        <v>#N/A</v>
      </c>
      <c r="AH969" t="e">
        <f>VLOOKUP($Z969,'oddspedia-matches'!$A:$AD,AH$2,0)</f>
        <v>#N/A</v>
      </c>
      <c r="AI969" t="e">
        <f>VLOOKUP($Z969,'oddspedia-matches'!$A:$AD,AI$2,0)</f>
        <v>#N/A</v>
      </c>
      <c r="AJ969" t="e">
        <f>VLOOKUP($Z969,'oddspedia-matches'!$A:$AD,AJ$2,0)</f>
        <v>#N/A</v>
      </c>
      <c r="AK969" t="e">
        <f>VLOOKUP($Z969,'oddspedia-matches'!$A:$AD,AK$2,0)</f>
        <v>#N/A</v>
      </c>
      <c r="AL969" t="e">
        <f>VLOOKUP($Z969,'oddspedia-matches'!$A:$AD,AL$2,0)</f>
        <v>#N/A</v>
      </c>
      <c r="AM969" t="e">
        <f>VLOOKUP($Z969,'oddspedia-matches'!$A:$AD,AM$2,0)</f>
        <v>#N/A</v>
      </c>
      <c r="AN969" t="e">
        <f>VLOOKUP($Z969,'oddspedia-matches'!$A:$AD,AN$2,0)</f>
        <v>#N/A</v>
      </c>
      <c r="AO969" t="e">
        <f>VLOOKUP($Z969,'oddspedia-matches'!$A:$AD,AO$2,0)</f>
        <v>#N/A</v>
      </c>
      <c r="AP969" t="e">
        <f>VLOOKUP($Z969,'oddspedia-matches'!$A:$AD,AP$2,0)</f>
        <v>#N/A</v>
      </c>
      <c r="AQ969" t="e">
        <f>VLOOKUP($Z969,'oddspedia-matches'!$A:$AD,AQ$2,0)</f>
        <v>#N/A</v>
      </c>
    </row>
    <row r="970" spans="2:43" x14ac:dyDescent="0.25">
      <c r="B970" t="s">
        <v>647</v>
      </c>
      <c r="C970" t="s">
        <v>5147</v>
      </c>
      <c r="D970" s="25">
        <v>0.625</v>
      </c>
      <c r="E970" t="s">
        <v>336</v>
      </c>
      <c r="F970" t="s">
        <v>1132</v>
      </c>
      <c r="H970">
        <v>36.9</v>
      </c>
      <c r="I970">
        <v>34.700000000000003</v>
      </c>
      <c r="J970">
        <v>28.4</v>
      </c>
      <c r="K970">
        <v>71.599999999999994</v>
      </c>
      <c r="L970">
        <v>63.1</v>
      </c>
      <c r="M970">
        <v>65.3</v>
      </c>
      <c r="N970">
        <v>27.1</v>
      </c>
      <c r="O970">
        <v>49.6</v>
      </c>
      <c r="P970">
        <v>23.4</v>
      </c>
      <c r="Q970">
        <v>60.5</v>
      </c>
      <c r="R970">
        <v>56.6</v>
      </c>
      <c r="S970">
        <v>28.3</v>
      </c>
      <c r="T970">
        <v>71.7</v>
      </c>
      <c r="U970">
        <v>75.900000000000006</v>
      </c>
      <c r="V970">
        <v>37.6</v>
      </c>
      <c r="W970">
        <v>62.4</v>
      </c>
      <c r="X970" t="str">
        <f>VLOOKUP(E970,'Transform table'!A:B,2,0)</f>
        <v>San Telmo</v>
      </c>
      <c r="Y970" t="str">
        <f>VLOOKUP(F970,'Transform table'!A:B,2,0)</f>
        <v>CA San Miguel</v>
      </c>
      <c r="Z970" t="str">
        <f t="shared" ref="Z970:Z1014" si="16">C970&amp;X970&amp;Y970</f>
        <v>02/08/2026San TelmoCA San Miguel</v>
      </c>
      <c r="AA970" t="e">
        <f>VLOOKUP($Z970,'oddspedia-matches'!$A:$AD,AA$2,0)</f>
        <v>#N/A</v>
      </c>
      <c r="AB970" t="e">
        <f>VLOOKUP($Z970,'oddspedia-matches'!$A:$AD,AB$2,0)</f>
        <v>#N/A</v>
      </c>
      <c r="AC970" t="e">
        <f>VLOOKUP($Z970,'oddspedia-matches'!$A:$AD,AC$2,0)</f>
        <v>#N/A</v>
      </c>
      <c r="AD970" t="e">
        <f>VLOOKUP($Z970,'oddspedia-matches'!$A:$AD,AD$2,0)</f>
        <v>#N/A</v>
      </c>
      <c r="AE970" t="e">
        <f>VLOOKUP($Z970,'oddspedia-matches'!$A:$AD,AE$2,0)</f>
        <v>#N/A</v>
      </c>
      <c r="AF970" t="e">
        <f>VLOOKUP($Z970,'oddspedia-matches'!$A:$AD,AF$2,0)</f>
        <v>#N/A</v>
      </c>
      <c r="AG970" t="e">
        <f>VLOOKUP($Z970,'oddspedia-matches'!$A:$AD,AG$2,0)</f>
        <v>#N/A</v>
      </c>
      <c r="AH970" t="e">
        <f>VLOOKUP($Z970,'oddspedia-matches'!$A:$AD,AH$2,0)</f>
        <v>#N/A</v>
      </c>
      <c r="AI970" t="e">
        <f>VLOOKUP($Z970,'oddspedia-matches'!$A:$AD,AI$2,0)</f>
        <v>#N/A</v>
      </c>
      <c r="AJ970" t="e">
        <f>VLOOKUP($Z970,'oddspedia-matches'!$A:$AD,AJ$2,0)</f>
        <v>#N/A</v>
      </c>
      <c r="AK970" t="e">
        <f>VLOOKUP($Z970,'oddspedia-matches'!$A:$AD,AK$2,0)</f>
        <v>#N/A</v>
      </c>
      <c r="AL970" t="e">
        <f>VLOOKUP($Z970,'oddspedia-matches'!$A:$AD,AL$2,0)</f>
        <v>#N/A</v>
      </c>
      <c r="AM970" t="e">
        <f>VLOOKUP($Z970,'oddspedia-matches'!$A:$AD,AM$2,0)</f>
        <v>#N/A</v>
      </c>
      <c r="AN970" t="e">
        <f>VLOOKUP($Z970,'oddspedia-matches'!$A:$AD,AN$2,0)</f>
        <v>#N/A</v>
      </c>
      <c r="AO970" t="e">
        <f>VLOOKUP($Z970,'oddspedia-matches'!$A:$AD,AO$2,0)</f>
        <v>#N/A</v>
      </c>
      <c r="AP970" t="e">
        <f>VLOOKUP($Z970,'oddspedia-matches'!$A:$AD,AP$2,0)</f>
        <v>#N/A</v>
      </c>
      <c r="AQ970" t="e">
        <f>VLOOKUP($Z970,'oddspedia-matches'!$A:$AD,AQ$2,0)</f>
        <v>#N/A</v>
      </c>
    </row>
    <row r="971" spans="2:43" x14ac:dyDescent="0.25">
      <c r="B971" t="s">
        <v>705</v>
      </c>
      <c r="C971" t="s">
        <v>5147</v>
      </c>
      <c r="D971" s="25">
        <v>0.625</v>
      </c>
      <c r="E971" t="s">
        <v>727</v>
      </c>
      <c r="F971" t="s">
        <v>720</v>
      </c>
      <c r="H971">
        <v>36.5</v>
      </c>
      <c r="I971">
        <v>33</v>
      </c>
      <c r="J971">
        <v>30.5</v>
      </c>
      <c r="K971">
        <v>69.5</v>
      </c>
      <c r="L971">
        <v>63.5</v>
      </c>
      <c r="M971">
        <v>67</v>
      </c>
      <c r="N971">
        <v>21.7</v>
      </c>
      <c r="O971">
        <v>54.2</v>
      </c>
      <c r="P971">
        <v>24.1</v>
      </c>
      <c r="Q971">
        <v>53.8</v>
      </c>
      <c r="R971">
        <v>62</v>
      </c>
      <c r="S971">
        <v>33.6</v>
      </c>
      <c r="T971">
        <v>66.400000000000006</v>
      </c>
      <c r="U971">
        <v>71</v>
      </c>
      <c r="V971">
        <v>42.3</v>
      </c>
      <c r="W971">
        <v>57.7</v>
      </c>
      <c r="X971" t="str">
        <f>VLOOKUP(E971,'Transform table'!A:B,2,0)</f>
        <v>CA Villa San Carlos</v>
      </c>
      <c r="Y971" t="str">
        <f>VLOOKUP(F971,'Transform table'!A:B,2,0)</f>
        <v>Sportivo Dock Sud</v>
      </c>
      <c r="Z971" t="str">
        <f t="shared" si="16"/>
        <v>02/08/2026CA Villa San CarlosSportivo Dock Sud</v>
      </c>
      <c r="AA971" t="e">
        <f>VLOOKUP($Z971,'oddspedia-matches'!$A:$AD,AA$2,0)</f>
        <v>#N/A</v>
      </c>
      <c r="AB971" t="e">
        <f>VLOOKUP($Z971,'oddspedia-matches'!$A:$AD,AB$2,0)</f>
        <v>#N/A</v>
      </c>
      <c r="AC971" t="e">
        <f>VLOOKUP($Z971,'oddspedia-matches'!$A:$AD,AC$2,0)</f>
        <v>#N/A</v>
      </c>
      <c r="AD971" t="e">
        <f>VLOOKUP($Z971,'oddspedia-matches'!$A:$AD,AD$2,0)</f>
        <v>#N/A</v>
      </c>
      <c r="AE971" t="e">
        <f>VLOOKUP($Z971,'oddspedia-matches'!$A:$AD,AE$2,0)</f>
        <v>#N/A</v>
      </c>
      <c r="AF971" t="e">
        <f>VLOOKUP($Z971,'oddspedia-matches'!$A:$AD,AF$2,0)</f>
        <v>#N/A</v>
      </c>
      <c r="AG971" t="e">
        <f>VLOOKUP($Z971,'oddspedia-matches'!$A:$AD,AG$2,0)</f>
        <v>#N/A</v>
      </c>
      <c r="AH971" t="e">
        <f>VLOOKUP($Z971,'oddspedia-matches'!$A:$AD,AH$2,0)</f>
        <v>#N/A</v>
      </c>
      <c r="AI971" t="e">
        <f>VLOOKUP($Z971,'oddspedia-matches'!$A:$AD,AI$2,0)</f>
        <v>#N/A</v>
      </c>
      <c r="AJ971" t="e">
        <f>VLOOKUP($Z971,'oddspedia-matches'!$A:$AD,AJ$2,0)</f>
        <v>#N/A</v>
      </c>
      <c r="AK971" t="e">
        <f>VLOOKUP($Z971,'oddspedia-matches'!$A:$AD,AK$2,0)</f>
        <v>#N/A</v>
      </c>
      <c r="AL971" t="e">
        <f>VLOOKUP($Z971,'oddspedia-matches'!$A:$AD,AL$2,0)</f>
        <v>#N/A</v>
      </c>
      <c r="AM971" t="e">
        <f>VLOOKUP($Z971,'oddspedia-matches'!$A:$AD,AM$2,0)</f>
        <v>#N/A</v>
      </c>
      <c r="AN971" t="e">
        <f>VLOOKUP($Z971,'oddspedia-matches'!$A:$AD,AN$2,0)</f>
        <v>#N/A</v>
      </c>
      <c r="AO971" t="e">
        <f>VLOOKUP($Z971,'oddspedia-matches'!$A:$AD,AO$2,0)</f>
        <v>#N/A</v>
      </c>
      <c r="AP971" t="e">
        <f>VLOOKUP($Z971,'oddspedia-matches'!$A:$AD,AP$2,0)</f>
        <v>#N/A</v>
      </c>
      <c r="AQ971" t="e">
        <f>VLOOKUP($Z971,'oddspedia-matches'!$A:$AD,AQ$2,0)</f>
        <v>#N/A</v>
      </c>
    </row>
    <row r="972" spans="2:43" x14ac:dyDescent="0.25">
      <c r="B972" t="s">
        <v>705</v>
      </c>
      <c r="C972" t="s">
        <v>5147</v>
      </c>
      <c r="D972" s="25">
        <v>0.625</v>
      </c>
      <c r="E972" t="s">
        <v>709</v>
      </c>
      <c r="F972" t="s">
        <v>726</v>
      </c>
      <c r="H972">
        <v>46.3</v>
      </c>
      <c r="I972">
        <v>29.6</v>
      </c>
      <c r="J972">
        <v>24</v>
      </c>
      <c r="K972">
        <v>76</v>
      </c>
      <c r="L972">
        <v>53.7</v>
      </c>
      <c r="M972">
        <v>70.400000000000006</v>
      </c>
      <c r="N972">
        <v>42.6</v>
      </c>
      <c r="O972">
        <v>42.2</v>
      </c>
      <c r="P972">
        <v>15.1</v>
      </c>
      <c r="Q972">
        <v>68.400000000000006</v>
      </c>
      <c r="R972">
        <v>68.900000000000006</v>
      </c>
      <c r="S972">
        <v>41.2</v>
      </c>
      <c r="T972">
        <v>58.8</v>
      </c>
      <c r="U972">
        <v>64.5</v>
      </c>
      <c r="V972">
        <v>47</v>
      </c>
      <c r="W972">
        <v>53</v>
      </c>
      <c r="X972" t="str">
        <f>VLOOKUP(E972,'Transform table'!A:B,2,0)</f>
        <v>San Martin De Burzaco</v>
      </c>
      <c r="Y972" t="str">
        <f>VLOOKUP(F972,'Transform table'!A:B,2,0)</f>
        <v>Deportivo Merlo</v>
      </c>
      <c r="Z972" t="str">
        <f t="shared" si="16"/>
        <v>02/08/2026San Martin De BurzacoDeportivo Merlo</v>
      </c>
      <c r="AA972" t="e">
        <f>VLOOKUP($Z972,'oddspedia-matches'!$A:$AD,AA$2,0)</f>
        <v>#N/A</v>
      </c>
      <c r="AB972" t="e">
        <f>VLOOKUP($Z972,'oddspedia-matches'!$A:$AD,AB$2,0)</f>
        <v>#N/A</v>
      </c>
      <c r="AC972" t="e">
        <f>VLOOKUP($Z972,'oddspedia-matches'!$A:$AD,AC$2,0)</f>
        <v>#N/A</v>
      </c>
      <c r="AD972" t="e">
        <f>VLOOKUP($Z972,'oddspedia-matches'!$A:$AD,AD$2,0)</f>
        <v>#N/A</v>
      </c>
      <c r="AE972" t="e">
        <f>VLOOKUP($Z972,'oddspedia-matches'!$A:$AD,AE$2,0)</f>
        <v>#N/A</v>
      </c>
      <c r="AF972" t="e">
        <f>VLOOKUP($Z972,'oddspedia-matches'!$A:$AD,AF$2,0)</f>
        <v>#N/A</v>
      </c>
      <c r="AG972" t="e">
        <f>VLOOKUP($Z972,'oddspedia-matches'!$A:$AD,AG$2,0)</f>
        <v>#N/A</v>
      </c>
      <c r="AH972" t="e">
        <f>VLOOKUP($Z972,'oddspedia-matches'!$A:$AD,AH$2,0)</f>
        <v>#N/A</v>
      </c>
      <c r="AI972" t="e">
        <f>VLOOKUP($Z972,'oddspedia-matches'!$A:$AD,AI$2,0)</f>
        <v>#N/A</v>
      </c>
      <c r="AJ972" t="e">
        <f>VLOOKUP($Z972,'oddspedia-matches'!$A:$AD,AJ$2,0)</f>
        <v>#N/A</v>
      </c>
      <c r="AK972" t="e">
        <f>VLOOKUP($Z972,'oddspedia-matches'!$A:$AD,AK$2,0)</f>
        <v>#N/A</v>
      </c>
      <c r="AL972" t="e">
        <f>VLOOKUP($Z972,'oddspedia-matches'!$A:$AD,AL$2,0)</f>
        <v>#N/A</v>
      </c>
      <c r="AM972" t="e">
        <f>VLOOKUP($Z972,'oddspedia-matches'!$A:$AD,AM$2,0)</f>
        <v>#N/A</v>
      </c>
      <c r="AN972" t="e">
        <f>VLOOKUP($Z972,'oddspedia-matches'!$A:$AD,AN$2,0)</f>
        <v>#N/A</v>
      </c>
      <c r="AO972" t="e">
        <f>VLOOKUP($Z972,'oddspedia-matches'!$A:$AD,AO$2,0)</f>
        <v>#N/A</v>
      </c>
      <c r="AP972" t="e">
        <f>VLOOKUP($Z972,'oddspedia-matches'!$A:$AD,AP$2,0)</f>
        <v>#N/A</v>
      </c>
      <c r="AQ972" t="e">
        <f>VLOOKUP($Z972,'oddspedia-matches'!$A:$AD,AQ$2,0)</f>
        <v>#N/A</v>
      </c>
    </row>
    <row r="973" spans="2:43" x14ac:dyDescent="0.25">
      <c r="B973" t="s">
        <v>705</v>
      </c>
      <c r="C973" t="s">
        <v>5147</v>
      </c>
      <c r="D973" s="25">
        <v>0.625</v>
      </c>
      <c r="E973" t="s">
        <v>715</v>
      </c>
      <c r="F973" t="s">
        <v>706</v>
      </c>
      <c r="H973">
        <v>34</v>
      </c>
      <c r="I973">
        <v>37.200000000000003</v>
      </c>
      <c r="J973">
        <v>28.8</v>
      </c>
      <c r="K973">
        <v>71.2</v>
      </c>
      <c r="L973">
        <v>66</v>
      </c>
      <c r="M973">
        <v>62.8</v>
      </c>
      <c r="N973">
        <v>12.9</v>
      </c>
      <c r="O973">
        <v>62.5</v>
      </c>
      <c r="P973">
        <v>24.5</v>
      </c>
      <c r="Q973">
        <v>42.1</v>
      </c>
      <c r="R973">
        <v>50.1</v>
      </c>
      <c r="S973">
        <v>22.7</v>
      </c>
      <c r="T973">
        <v>77.3</v>
      </c>
      <c r="U973">
        <v>80.900000000000006</v>
      </c>
      <c r="V973">
        <v>32.6</v>
      </c>
      <c r="W973">
        <v>67.400000000000006</v>
      </c>
      <c r="X973" t="str">
        <f>VLOOKUP(E973,'Transform table'!A:B,2,0)</f>
        <v>UAI Urquiza</v>
      </c>
      <c r="Y973" t="str">
        <f>VLOOKUP(F973,'Transform table'!A:B,2,0)</f>
        <v>Argentino Quilmes</v>
      </c>
      <c r="Z973" t="str">
        <f t="shared" si="16"/>
        <v>02/08/2026UAI UrquizaArgentino Quilmes</v>
      </c>
      <c r="AA973" t="e">
        <f>VLOOKUP($Z973,'oddspedia-matches'!$A:$AD,AA$2,0)</f>
        <v>#N/A</v>
      </c>
      <c r="AB973" t="e">
        <f>VLOOKUP($Z973,'oddspedia-matches'!$A:$AD,AB$2,0)</f>
        <v>#N/A</v>
      </c>
      <c r="AC973" t="e">
        <f>VLOOKUP($Z973,'oddspedia-matches'!$A:$AD,AC$2,0)</f>
        <v>#N/A</v>
      </c>
      <c r="AD973" t="e">
        <f>VLOOKUP($Z973,'oddspedia-matches'!$A:$AD,AD$2,0)</f>
        <v>#N/A</v>
      </c>
      <c r="AE973" t="e">
        <f>VLOOKUP($Z973,'oddspedia-matches'!$A:$AD,AE$2,0)</f>
        <v>#N/A</v>
      </c>
      <c r="AF973" t="e">
        <f>VLOOKUP($Z973,'oddspedia-matches'!$A:$AD,AF$2,0)</f>
        <v>#N/A</v>
      </c>
      <c r="AG973" t="e">
        <f>VLOOKUP($Z973,'oddspedia-matches'!$A:$AD,AG$2,0)</f>
        <v>#N/A</v>
      </c>
      <c r="AH973" t="e">
        <f>VLOOKUP($Z973,'oddspedia-matches'!$A:$AD,AH$2,0)</f>
        <v>#N/A</v>
      </c>
      <c r="AI973" t="e">
        <f>VLOOKUP($Z973,'oddspedia-matches'!$A:$AD,AI$2,0)</f>
        <v>#N/A</v>
      </c>
      <c r="AJ973" t="e">
        <f>VLOOKUP($Z973,'oddspedia-matches'!$A:$AD,AJ$2,0)</f>
        <v>#N/A</v>
      </c>
      <c r="AK973" t="e">
        <f>VLOOKUP($Z973,'oddspedia-matches'!$A:$AD,AK$2,0)</f>
        <v>#N/A</v>
      </c>
      <c r="AL973" t="e">
        <f>VLOOKUP($Z973,'oddspedia-matches'!$A:$AD,AL$2,0)</f>
        <v>#N/A</v>
      </c>
      <c r="AM973" t="e">
        <f>VLOOKUP($Z973,'oddspedia-matches'!$A:$AD,AM$2,0)</f>
        <v>#N/A</v>
      </c>
      <c r="AN973" t="e">
        <f>VLOOKUP($Z973,'oddspedia-matches'!$A:$AD,AN$2,0)</f>
        <v>#N/A</v>
      </c>
      <c r="AO973" t="e">
        <f>VLOOKUP($Z973,'oddspedia-matches'!$A:$AD,AO$2,0)</f>
        <v>#N/A</v>
      </c>
      <c r="AP973" t="e">
        <f>VLOOKUP($Z973,'oddspedia-matches'!$A:$AD,AP$2,0)</f>
        <v>#N/A</v>
      </c>
      <c r="AQ973" t="e">
        <f>VLOOKUP($Z973,'oddspedia-matches'!$A:$AD,AQ$2,0)</f>
        <v>#N/A</v>
      </c>
    </row>
    <row r="974" spans="2:43" x14ac:dyDescent="0.25">
      <c r="B974" t="s">
        <v>452</v>
      </c>
      <c r="C974" t="s">
        <v>5147</v>
      </c>
      <c r="D974" s="25">
        <v>0.625</v>
      </c>
      <c r="E974" t="s">
        <v>37</v>
      </c>
      <c r="F974" t="s">
        <v>36</v>
      </c>
      <c r="H974">
        <v>64.2</v>
      </c>
      <c r="I974">
        <v>22.7</v>
      </c>
      <c r="J974">
        <v>13.1</v>
      </c>
      <c r="K974">
        <v>86.9</v>
      </c>
      <c r="L974">
        <v>35.799999999999997</v>
      </c>
      <c r="M974">
        <v>77.3</v>
      </c>
      <c r="N974">
        <v>48.4</v>
      </c>
      <c r="O974">
        <v>39.1</v>
      </c>
      <c r="P974">
        <v>12.5</v>
      </c>
      <c r="Q974">
        <v>71.2</v>
      </c>
      <c r="R974">
        <v>81</v>
      </c>
      <c r="S974">
        <v>57.7</v>
      </c>
      <c r="T974">
        <v>42.3</v>
      </c>
      <c r="U974">
        <v>51.1</v>
      </c>
      <c r="V974">
        <v>52.4</v>
      </c>
      <c r="W974">
        <v>47.6</v>
      </c>
      <c r="X974" t="str">
        <f>VLOOKUP(E974,'Transform table'!A:B,2,0)</f>
        <v>Independiente del Valle</v>
      </c>
      <c r="Y974" t="str">
        <f>VLOOKUP(F974,'Transform table'!A:B,2,0)</f>
        <v>Deportivo Cuenca</v>
      </c>
      <c r="Z974" t="str">
        <f t="shared" si="16"/>
        <v>02/08/2026Independiente del ValleDeportivo Cuenca</v>
      </c>
      <c r="AA974" t="e">
        <f>VLOOKUP($Z974,'oddspedia-matches'!$A:$AD,AA$2,0)</f>
        <v>#N/A</v>
      </c>
      <c r="AB974" t="e">
        <f>VLOOKUP($Z974,'oddspedia-matches'!$A:$AD,AB$2,0)</f>
        <v>#N/A</v>
      </c>
      <c r="AC974" t="e">
        <f>VLOOKUP($Z974,'oddspedia-matches'!$A:$AD,AC$2,0)</f>
        <v>#N/A</v>
      </c>
      <c r="AD974" t="e">
        <f>VLOOKUP($Z974,'oddspedia-matches'!$A:$AD,AD$2,0)</f>
        <v>#N/A</v>
      </c>
      <c r="AE974" t="e">
        <f>VLOOKUP($Z974,'oddspedia-matches'!$A:$AD,AE$2,0)</f>
        <v>#N/A</v>
      </c>
      <c r="AF974" t="e">
        <f>VLOOKUP($Z974,'oddspedia-matches'!$A:$AD,AF$2,0)</f>
        <v>#N/A</v>
      </c>
      <c r="AG974" t="e">
        <f>VLOOKUP($Z974,'oddspedia-matches'!$A:$AD,AG$2,0)</f>
        <v>#N/A</v>
      </c>
      <c r="AH974" t="e">
        <f>VLOOKUP($Z974,'oddspedia-matches'!$A:$AD,AH$2,0)</f>
        <v>#N/A</v>
      </c>
      <c r="AI974" t="e">
        <f>VLOOKUP($Z974,'oddspedia-matches'!$A:$AD,AI$2,0)</f>
        <v>#N/A</v>
      </c>
      <c r="AJ974" t="e">
        <f>VLOOKUP($Z974,'oddspedia-matches'!$A:$AD,AJ$2,0)</f>
        <v>#N/A</v>
      </c>
      <c r="AK974" t="e">
        <f>VLOOKUP($Z974,'oddspedia-matches'!$A:$AD,AK$2,0)</f>
        <v>#N/A</v>
      </c>
      <c r="AL974" t="e">
        <f>VLOOKUP($Z974,'oddspedia-matches'!$A:$AD,AL$2,0)</f>
        <v>#N/A</v>
      </c>
      <c r="AM974" t="e">
        <f>VLOOKUP($Z974,'oddspedia-matches'!$A:$AD,AM$2,0)</f>
        <v>#N/A</v>
      </c>
      <c r="AN974" t="e">
        <f>VLOOKUP($Z974,'oddspedia-matches'!$A:$AD,AN$2,0)</f>
        <v>#N/A</v>
      </c>
      <c r="AO974" t="e">
        <f>VLOOKUP($Z974,'oddspedia-matches'!$A:$AD,AO$2,0)</f>
        <v>#N/A</v>
      </c>
      <c r="AP974" t="e">
        <f>VLOOKUP($Z974,'oddspedia-matches'!$A:$AD,AP$2,0)</f>
        <v>#N/A</v>
      </c>
      <c r="AQ974" t="e">
        <f>VLOOKUP($Z974,'oddspedia-matches'!$A:$AD,AQ$2,0)</f>
        <v>#N/A</v>
      </c>
    </row>
    <row r="975" spans="2:43" x14ac:dyDescent="0.25">
      <c r="B975" t="s">
        <v>478</v>
      </c>
      <c r="C975" t="s">
        <v>5147</v>
      </c>
      <c r="D975" s="25">
        <v>0.625</v>
      </c>
      <c r="E975" t="s">
        <v>4240</v>
      </c>
      <c r="F975" t="s">
        <v>629</v>
      </c>
      <c r="H975">
        <v>54.1</v>
      </c>
      <c r="I975">
        <v>25.4</v>
      </c>
      <c r="J975">
        <v>20.5</v>
      </c>
      <c r="K975">
        <v>79.5</v>
      </c>
      <c r="L975">
        <v>45.9</v>
      </c>
      <c r="M975">
        <v>74.599999999999994</v>
      </c>
      <c r="N975">
        <v>41.5</v>
      </c>
      <c r="O975">
        <v>42.1</v>
      </c>
      <c r="P975">
        <v>16.399999999999999</v>
      </c>
      <c r="Q975">
        <v>69.3</v>
      </c>
      <c r="R975">
        <v>80.099999999999994</v>
      </c>
      <c r="S975">
        <v>56.1</v>
      </c>
      <c r="T975">
        <v>43.9</v>
      </c>
      <c r="U975">
        <v>50.8</v>
      </c>
      <c r="V975">
        <v>56.8</v>
      </c>
      <c r="W975">
        <v>43.2</v>
      </c>
      <c r="X975" t="e">
        <f>VLOOKUP(E975,'Transform table'!A:B,2,0)</f>
        <v>#N/A</v>
      </c>
      <c r="Y975" t="str">
        <f>VLOOKUP(F975,'Transform table'!A:B,2,0)</f>
        <v>Galway FC</v>
      </c>
      <c r="Z975" t="e">
        <f t="shared" si="16"/>
        <v>#N/A</v>
      </c>
      <c r="AA975" t="e">
        <f>VLOOKUP($Z975,'oddspedia-matches'!$A:$AD,AA$2,0)</f>
        <v>#N/A</v>
      </c>
      <c r="AB975" t="e">
        <f>VLOOKUP($Z975,'oddspedia-matches'!$A:$AD,AB$2,0)</f>
        <v>#N/A</v>
      </c>
      <c r="AC975" t="e">
        <f>VLOOKUP($Z975,'oddspedia-matches'!$A:$AD,AC$2,0)</f>
        <v>#N/A</v>
      </c>
      <c r="AD975" t="e">
        <f>VLOOKUP($Z975,'oddspedia-matches'!$A:$AD,AD$2,0)</f>
        <v>#N/A</v>
      </c>
      <c r="AE975" t="e">
        <f>VLOOKUP($Z975,'oddspedia-matches'!$A:$AD,AE$2,0)</f>
        <v>#N/A</v>
      </c>
      <c r="AF975" t="e">
        <f>VLOOKUP($Z975,'oddspedia-matches'!$A:$AD,AF$2,0)</f>
        <v>#N/A</v>
      </c>
      <c r="AG975" t="e">
        <f>VLOOKUP($Z975,'oddspedia-matches'!$A:$AD,AG$2,0)</f>
        <v>#N/A</v>
      </c>
      <c r="AH975" t="e">
        <f>VLOOKUP($Z975,'oddspedia-matches'!$A:$AD,AH$2,0)</f>
        <v>#N/A</v>
      </c>
      <c r="AI975" t="e">
        <f>VLOOKUP($Z975,'oddspedia-matches'!$A:$AD,AI$2,0)</f>
        <v>#N/A</v>
      </c>
      <c r="AJ975" t="e">
        <f>VLOOKUP($Z975,'oddspedia-matches'!$A:$AD,AJ$2,0)</f>
        <v>#N/A</v>
      </c>
      <c r="AK975" t="e">
        <f>VLOOKUP($Z975,'oddspedia-matches'!$A:$AD,AK$2,0)</f>
        <v>#N/A</v>
      </c>
      <c r="AL975" t="e">
        <f>VLOOKUP($Z975,'oddspedia-matches'!$A:$AD,AL$2,0)</f>
        <v>#N/A</v>
      </c>
      <c r="AM975" t="e">
        <f>VLOOKUP($Z975,'oddspedia-matches'!$A:$AD,AM$2,0)</f>
        <v>#N/A</v>
      </c>
      <c r="AN975" t="e">
        <f>VLOOKUP($Z975,'oddspedia-matches'!$A:$AD,AN$2,0)</f>
        <v>#N/A</v>
      </c>
      <c r="AO975" t="e">
        <f>VLOOKUP($Z975,'oddspedia-matches'!$A:$AD,AO$2,0)</f>
        <v>#N/A</v>
      </c>
      <c r="AP975" t="e">
        <f>VLOOKUP($Z975,'oddspedia-matches'!$A:$AD,AP$2,0)</f>
        <v>#N/A</v>
      </c>
      <c r="AQ975" t="e">
        <f>VLOOKUP($Z975,'oddspedia-matches'!$A:$AD,AQ$2,0)</f>
        <v>#N/A</v>
      </c>
    </row>
    <row r="976" spans="2:43" x14ac:dyDescent="0.25">
      <c r="B976" t="s">
        <v>486</v>
      </c>
      <c r="C976" t="s">
        <v>5147</v>
      </c>
      <c r="D976" s="25">
        <v>0.625</v>
      </c>
      <c r="E976" t="s">
        <v>623</v>
      </c>
      <c r="F976" t="s">
        <v>624</v>
      </c>
      <c r="H976">
        <v>42</v>
      </c>
      <c r="I976">
        <v>29.7</v>
      </c>
      <c r="J976">
        <v>28.3</v>
      </c>
      <c r="K976">
        <v>71.7</v>
      </c>
      <c r="L976">
        <v>58</v>
      </c>
      <c r="M976">
        <v>70.3</v>
      </c>
      <c r="N976">
        <v>29.3</v>
      </c>
      <c r="O976">
        <v>43.4</v>
      </c>
      <c r="P976">
        <v>27.3</v>
      </c>
      <c r="Q976">
        <v>69.900000000000006</v>
      </c>
      <c r="R976">
        <v>71.3</v>
      </c>
      <c r="S976">
        <v>44.1</v>
      </c>
      <c r="T976">
        <v>55.9</v>
      </c>
      <c r="U976">
        <v>61.4</v>
      </c>
      <c r="V976">
        <v>50.5</v>
      </c>
      <c r="W976">
        <v>49.5</v>
      </c>
      <c r="X976" t="str">
        <f>VLOOKUP(E976,'Transform table'!A:B,2,0)</f>
        <v>Central Espanol</v>
      </c>
      <c r="Y976" t="str">
        <f>VLOOKUP(F976,'Transform table'!A:B,2,0)</f>
        <v>Liverpool Montevideo</v>
      </c>
      <c r="Z976" t="str">
        <f t="shared" si="16"/>
        <v>02/08/2026Central EspanolLiverpool Montevideo</v>
      </c>
      <c r="AA976" t="e">
        <f>VLOOKUP($Z976,'oddspedia-matches'!$A:$AD,AA$2,0)</f>
        <v>#N/A</v>
      </c>
      <c r="AB976" t="e">
        <f>VLOOKUP($Z976,'oddspedia-matches'!$A:$AD,AB$2,0)</f>
        <v>#N/A</v>
      </c>
      <c r="AC976" t="e">
        <f>VLOOKUP($Z976,'oddspedia-matches'!$A:$AD,AC$2,0)</f>
        <v>#N/A</v>
      </c>
      <c r="AD976" t="e">
        <f>VLOOKUP($Z976,'oddspedia-matches'!$A:$AD,AD$2,0)</f>
        <v>#N/A</v>
      </c>
      <c r="AE976" t="e">
        <f>VLOOKUP($Z976,'oddspedia-matches'!$A:$AD,AE$2,0)</f>
        <v>#N/A</v>
      </c>
      <c r="AF976" t="e">
        <f>VLOOKUP($Z976,'oddspedia-matches'!$A:$AD,AF$2,0)</f>
        <v>#N/A</v>
      </c>
      <c r="AG976" t="e">
        <f>VLOOKUP($Z976,'oddspedia-matches'!$A:$AD,AG$2,0)</f>
        <v>#N/A</v>
      </c>
      <c r="AH976" t="e">
        <f>VLOOKUP($Z976,'oddspedia-matches'!$A:$AD,AH$2,0)</f>
        <v>#N/A</v>
      </c>
      <c r="AI976" t="e">
        <f>VLOOKUP($Z976,'oddspedia-matches'!$A:$AD,AI$2,0)</f>
        <v>#N/A</v>
      </c>
      <c r="AJ976" t="e">
        <f>VLOOKUP($Z976,'oddspedia-matches'!$A:$AD,AJ$2,0)</f>
        <v>#N/A</v>
      </c>
      <c r="AK976" t="e">
        <f>VLOOKUP($Z976,'oddspedia-matches'!$A:$AD,AK$2,0)</f>
        <v>#N/A</v>
      </c>
      <c r="AL976" t="e">
        <f>VLOOKUP($Z976,'oddspedia-matches'!$A:$AD,AL$2,0)</f>
        <v>#N/A</v>
      </c>
      <c r="AM976" t="e">
        <f>VLOOKUP($Z976,'oddspedia-matches'!$A:$AD,AM$2,0)</f>
        <v>#N/A</v>
      </c>
      <c r="AN976" t="e">
        <f>VLOOKUP($Z976,'oddspedia-matches'!$A:$AD,AN$2,0)</f>
        <v>#N/A</v>
      </c>
      <c r="AO976" t="e">
        <f>VLOOKUP($Z976,'oddspedia-matches'!$A:$AD,AO$2,0)</f>
        <v>#N/A</v>
      </c>
      <c r="AP976" t="e">
        <f>VLOOKUP($Z976,'oddspedia-matches'!$A:$AD,AP$2,0)</f>
        <v>#N/A</v>
      </c>
      <c r="AQ976" t="e">
        <f>VLOOKUP($Z976,'oddspedia-matches'!$A:$AD,AQ$2,0)</f>
        <v>#N/A</v>
      </c>
    </row>
    <row r="977" spans="2:43" x14ac:dyDescent="0.25">
      <c r="B977" t="s">
        <v>1007</v>
      </c>
      <c r="C977" t="s">
        <v>5147</v>
      </c>
      <c r="D977" s="25">
        <v>0.625</v>
      </c>
      <c r="E977" t="s">
        <v>1125</v>
      </c>
      <c r="F977" t="s">
        <v>661</v>
      </c>
      <c r="H977">
        <v>40.9</v>
      </c>
      <c r="I977">
        <v>29.3</v>
      </c>
      <c r="J977">
        <v>29.8</v>
      </c>
      <c r="K977">
        <v>70.2</v>
      </c>
      <c r="L977">
        <v>59.1</v>
      </c>
      <c r="M977">
        <v>70.7</v>
      </c>
      <c r="N977" t="s">
        <v>20</v>
      </c>
      <c r="O977" t="s">
        <v>20</v>
      </c>
      <c r="P977" t="s">
        <v>20</v>
      </c>
      <c r="Q977" t="s">
        <v>20</v>
      </c>
      <c r="R977">
        <v>73.2</v>
      </c>
      <c r="S977">
        <v>46.4</v>
      </c>
      <c r="T977">
        <v>53.6</v>
      </c>
      <c r="U977">
        <v>59.1</v>
      </c>
      <c r="V977">
        <v>52.5</v>
      </c>
      <c r="W977">
        <v>47.5</v>
      </c>
      <c r="X977" t="str">
        <f>VLOOKUP(E977,'Transform table'!A:B,2,0)</f>
        <v>Cerrito</v>
      </c>
      <c r="Y977" t="str">
        <f>VLOOKUP(F977,'Transform table'!A:B,2,0)</f>
        <v>Centro AtlÃ©tico FÃ©nix</v>
      </c>
      <c r="Z977" t="str">
        <f t="shared" si="16"/>
        <v>02/08/2026CerritoCentro AtlÃ©tico FÃ©nix</v>
      </c>
      <c r="AA977" t="e">
        <f>VLOOKUP($Z977,'oddspedia-matches'!$A:$AD,AA$2,0)</f>
        <v>#N/A</v>
      </c>
      <c r="AB977" t="e">
        <f>VLOOKUP($Z977,'oddspedia-matches'!$A:$AD,AB$2,0)</f>
        <v>#N/A</v>
      </c>
      <c r="AC977" t="e">
        <f>VLOOKUP($Z977,'oddspedia-matches'!$A:$AD,AC$2,0)</f>
        <v>#N/A</v>
      </c>
      <c r="AD977" t="e">
        <f>VLOOKUP($Z977,'oddspedia-matches'!$A:$AD,AD$2,0)</f>
        <v>#N/A</v>
      </c>
      <c r="AE977" t="e">
        <f>VLOOKUP($Z977,'oddspedia-matches'!$A:$AD,AE$2,0)</f>
        <v>#N/A</v>
      </c>
      <c r="AF977" t="e">
        <f>VLOOKUP($Z977,'oddspedia-matches'!$A:$AD,AF$2,0)</f>
        <v>#N/A</v>
      </c>
      <c r="AG977" t="e">
        <f>VLOOKUP($Z977,'oddspedia-matches'!$A:$AD,AG$2,0)</f>
        <v>#N/A</v>
      </c>
      <c r="AH977" t="e">
        <f>VLOOKUP($Z977,'oddspedia-matches'!$A:$AD,AH$2,0)</f>
        <v>#N/A</v>
      </c>
      <c r="AI977" t="e">
        <f>VLOOKUP($Z977,'oddspedia-matches'!$A:$AD,AI$2,0)</f>
        <v>#N/A</v>
      </c>
      <c r="AJ977" t="e">
        <f>VLOOKUP($Z977,'oddspedia-matches'!$A:$AD,AJ$2,0)</f>
        <v>#N/A</v>
      </c>
      <c r="AK977" t="e">
        <f>VLOOKUP($Z977,'oddspedia-matches'!$A:$AD,AK$2,0)</f>
        <v>#N/A</v>
      </c>
      <c r="AL977" t="e">
        <f>VLOOKUP($Z977,'oddspedia-matches'!$A:$AD,AL$2,0)</f>
        <v>#N/A</v>
      </c>
      <c r="AM977" t="e">
        <f>VLOOKUP($Z977,'oddspedia-matches'!$A:$AD,AM$2,0)</f>
        <v>#N/A</v>
      </c>
      <c r="AN977" t="e">
        <f>VLOOKUP($Z977,'oddspedia-matches'!$A:$AD,AN$2,0)</f>
        <v>#N/A</v>
      </c>
      <c r="AO977" t="e">
        <f>VLOOKUP($Z977,'oddspedia-matches'!$A:$AD,AO$2,0)</f>
        <v>#N/A</v>
      </c>
      <c r="AP977" t="e">
        <f>VLOOKUP($Z977,'oddspedia-matches'!$A:$AD,AP$2,0)</f>
        <v>#N/A</v>
      </c>
      <c r="AQ977" t="e">
        <f>VLOOKUP($Z977,'oddspedia-matches'!$A:$AD,AQ$2,0)</f>
        <v>#N/A</v>
      </c>
    </row>
    <row r="978" spans="2:43" x14ac:dyDescent="0.25">
      <c r="B978" t="s">
        <v>482</v>
      </c>
      <c r="C978" t="s">
        <v>5147</v>
      </c>
      <c r="D978" s="25">
        <v>0.63541666666666663</v>
      </c>
      <c r="E978" t="s">
        <v>757</v>
      </c>
      <c r="F978" t="s">
        <v>1222</v>
      </c>
      <c r="H978">
        <v>39.799999999999997</v>
      </c>
      <c r="I978">
        <v>30.7</v>
      </c>
      <c r="J978">
        <v>29.5</v>
      </c>
      <c r="K978">
        <v>70.5</v>
      </c>
      <c r="L978">
        <v>60.2</v>
      </c>
      <c r="M978">
        <v>69.3</v>
      </c>
      <c r="N978">
        <v>24</v>
      </c>
      <c r="O978">
        <v>52.4</v>
      </c>
      <c r="P978">
        <v>23.6</v>
      </c>
      <c r="Q978">
        <v>56.5</v>
      </c>
      <c r="R978">
        <v>68.599999999999994</v>
      </c>
      <c r="S978">
        <v>40.799999999999997</v>
      </c>
      <c r="T978">
        <v>59.2</v>
      </c>
      <c r="U978">
        <v>64.400000000000006</v>
      </c>
      <c r="V978">
        <v>48.1</v>
      </c>
      <c r="W978">
        <v>51.9</v>
      </c>
      <c r="X978" t="str">
        <f>VLOOKUP(E978,'Transform table'!A:B,2,0)</f>
        <v>AD Tarma</v>
      </c>
      <c r="Y978" t="str">
        <f>VLOOKUP(F978,'Transform table'!A:B,2,0)</f>
        <v>Deportivo Garcilaso</v>
      </c>
      <c r="Z978" t="str">
        <f t="shared" si="16"/>
        <v>02/08/2026AD TarmaDeportivo Garcilaso</v>
      </c>
      <c r="AA978" t="e">
        <f>VLOOKUP($Z978,'oddspedia-matches'!$A:$AD,AA$2,0)</f>
        <v>#N/A</v>
      </c>
      <c r="AB978" t="e">
        <f>VLOOKUP($Z978,'oddspedia-matches'!$A:$AD,AB$2,0)</f>
        <v>#N/A</v>
      </c>
      <c r="AC978" t="e">
        <f>VLOOKUP($Z978,'oddspedia-matches'!$A:$AD,AC$2,0)</f>
        <v>#N/A</v>
      </c>
      <c r="AD978" t="e">
        <f>VLOOKUP($Z978,'oddspedia-matches'!$A:$AD,AD$2,0)</f>
        <v>#N/A</v>
      </c>
      <c r="AE978" t="e">
        <f>VLOOKUP($Z978,'oddspedia-matches'!$A:$AD,AE$2,0)</f>
        <v>#N/A</v>
      </c>
      <c r="AF978" t="e">
        <f>VLOOKUP($Z978,'oddspedia-matches'!$A:$AD,AF$2,0)</f>
        <v>#N/A</v>
      </c>
      <c r="AG978" t="e">
        <f>VLOOKUP($Z978,'oddspedia-matches'!$A:$AD,AG$2,0)</f>
        <v>#N/A</v>
      </c>
      <c r="AH978" t="e">
        <f>VLOOKUP($Z978,'oddspedia-matches'!$A:$AD,AH$2,0)</f>
        <v>#N/A</v>
      </c>
      <c r="AI978" t="e">
        <f>VLOOKUP($Z978,'oddspedia-matches'!$A:$AD,AI$2,0)</f>
        <v>#N/A</v>
      </c>
      <c r="AJ978" t="e">
        <f>VLOOKUP($Z978,'oddspedia-matches'!$A:$AD,AJ$2,0)</f>
        <v>#N/A</v>
      </c>
      <c r="AK978" t="e">
        <f>VLOOKUP($Z978,'oddspedia-matches'!$A:$AD,AK$2,0)</f>
        <v>#N/A</v>
      </c>
      <c r="AL978" t="e">
        <f>VLOOKUP($Z978,'oddspedia-matches'!$A:$AD,AL$2,0)</f>
        <v>#N/A</v>
      </c>
      <c r="AM978" t="e">
        <f>VLOOKUP($Z978,'oddspedia-matches'!$A:$AD,AM$2,0)</f>
        <v>#N/A</v>
      </c>
      <c r="AN978" t="e">
        <f>VLOOKUP($Z978,'oddspedia-matches'!$A:$AD,AN$2,0)</f>
        <v>#N/A</v>
      </c>
      <c r="AO978" t="e">
        <f>VLOOKUP($Z978,'oddspedia-matches'!$A:$AD,AO$2,0)</f>
        <v>#N/A</v>
      </c>
      <c r="AP978" t="e">
        <f>VLOOKUP($Z978,'oddspedia-matches'!$A:$AD,AP$2,0)</f>
        <v>#N/A</v>
      </c>
      <c r="AQ978" t="e">
        <f>VLOOKUP($Z978,'oddspedia-matches'!$A:$AD,AQ$2,0)</f>
        <v>#N/A</v>
      </c>
    </row>
    <row r="979" spans="2:43" x14ac:dyDescent="0.25">
      <c r="B979" t="s">
        <v>647</v>
      </c>
      <c r="C979" t="s">
        <v>5147</v>
      </c>
      <c r="D979" s="25">
        <v>0.64583333333333337</v>
      </c>
      <c r="E979" t="s">
        <v>1177</v>
      </c>
      <c r="F979" t="s">
        <v>702</v>
      </c>
      <c r="H979">
        <v>40.6</v>
      </c>
      <c r="I979">
        <v>31.7</v>
      </c>
      <c r="J979">
        <v>27.7</v>
      </c>
      <c r="K979">
        <v>72.3</v>
      </c>
      <c r="L979">
        <v>59.4</v>
      </c>
      <c r="M979">
        <v>68.3</v>
      </c>
      <c r="N979">
        <v>36.4</v>
      </c>
      <c r="O979">
        <v>52.2</v>
      </c>
      <c r="P979">
        <v>11.4</v>
      </c>
      <c r="Q979">
        <v>54.1</v>
      </c>
      <c r="R979">
        <v>64.7</v>
      </c>
      <c r="S979">
        <v>36.5</v>
      </c>
      <c r="T979">
        <v>63.5</v>
      </c>
      <c r="U979">
        <v>68.599999999999994</v>
      </c>
      <c r="V979">
        <v>44.3</v>
      </c>
      <c r="W979">
        <v>55.7</v>
      </c>
      <c r="X979" t="str">
        <f>VLOOKUP(E979,'Transform table'!A:B,2,0)</f>
        <v>Deportivo Maipu</v>
      </c>
      <c r="Y979" t="str">
        <f>VLOOKUP(F979,'Transform table'!A:B,2,0)</f>
        <v>CA Atlanta</v>
      </c>
      <c r="Z979" t="str">
        <f t="shared" si="16"/>
        <v>02/08/2026Deportivo MaipuCA Atlanta</v>
      </c>
      <c r="AA979" t="e">
        <f>VLOOKUP($Z979,'oddspedia-matches'!$A:$AD,AA$2,0)</f>
        <v>#N/A</v>
      </c>
      <c r="AB979" t="e">
        <f>VLOOKUP($Z979,'oddspedia-matches'!$A:$AD,AB$2,0)</f>
        <v>#N/A</v>
      </c>
      <c r="AC979" t="e">
        <f>VLOOKUP($Z979,'oddspedia-matches'!$A:$AD,AC$2,0)</f>
        <v>#N/A</v>
      </c>
      <c r="AD979" t="e">
        <f>VLOOKUP($Z979,'oddspedia-matches'!$A:$AD,AD$2,0)</f>
        <v>#N/A</v>
      </c>
      <c r="AE979" t="e">
        <f>VLOOKUP($Z979,'oddspedia-matches'!$A:$AD,AE$2,0)</f>
        <v>#N/A</v>
      </c>
      <c r="AF979" t="e">
        <f>VLOOKUP($Z979,'oddspedia-matches'!$A:$AD,AF$2,0)</f>
        <v>#N/A</v>
      </c>
      <c r="AG979" t="e">
        <f>VLOOKUP($Z979,'oddspedia-matches'!$A:$AD,AG$2,0)</f>
        <v>#N/A</v>
      </c>
      <c r="AH979" t="e">
        <f>VLOOKUP($Z979,'oddspedia-matches'!$A:$AD,AH$2,0)</f>
        <v>#N/A</v>
      </c>
      <c r="AI979" t="e">
        <f>VLOOKUP($Z979,'oddspedia-matches'!$A:$AD,AI$2,0)</f>
        <v>#N/A</v>
      </c>
      <c r="AJ979" t="e">
        <f>VLOOKUP($Z979,'oddspedia-matches'!$A:$AD,AJ$2,0)</f>
        <v>#N/A</v>
      </c>
      <c r="AK979" t="e">
        <f>VLOOKUP($Z979,'oddspedia-matches'!$A:$AD,AK$2,0)</f>
        <v>#N/A</v>
      </c>
      <c r="AL979" t="e">
        <f>VLOOKUP($Z979,'oddspedia-matches'!$A:$AD,AL$2,0)</f>
        <v>#N/A</v>
      </c>
      <c r="AM979" t="e">
        <f>VLOOKUP($Z979,'oddspedia-matches'!$A:$AD,AM$2,0)</f>
        <v>#N/A</v>
      </c>
      <c r="AN979" t="e">
        <f>VLOOKUP($Z979,'oddspedia-matches'!$A:$AD,AN$2,0)</f>
        <v>#N/A</v>
      </c>
      <c r="AO979" t="e">
        <f>VLOOKUP($Z979,'oddspedia-matches'!$A:$AD,AO$2,0)</f>
        <v>#N/A</v>
      </c>
      <c r="AP979" t="e">
        <f>VLOOKUP($Z979,'oddspedia-matches'!$A:$AD,AP$2,0)</f>
        <v>#N/A</v>
      </c>
      <c r="AQ979" t="e">
        <f>VLOOKUP($Z979,'oddspedia-matches'!$A:$AD,AQ$2,0)</f>
        <v>#N/A</v>
      </c>
    </row>
    <row r="980" spans="2:43" x14ac:dyDescent="0.25">
      <c r="B980" t="s">
        <v>647</v>
      </c>
      <c r="C980" t="s">
        <v>5147</v>
      </c>
      <c r="D980" s="25">
        <v>0.64583333333333337</v>
      </c>
      <c r="E980" t="s">
        <v>1138</v>
      </c>
      <c r="F980" t="s">
        <v>327</v>
      </c>
      <c r="H980">
        <v>31</v>
      </c>
      <c r="I980">
        <v>39</v>
      </c>
      <c r="J980">
        <v>30</v>
      </c>
      <c r="K980">
        <v>70</v>
      </c>
      <c r="L980">
        <v>69</v>
      </c>
      <c r="M980">
        <v>61</v>
      </c>
      <c r="N980">
        <v>22.8</v>
      </c>
      <c r="O980">
        <v>59</v>
      </c>
      <c r="P980">
        <v>18.100000000000001</v>
      </c>
      <c r="Q980">
        <v>47</v>
      </c>
      <c r="R980">
        <v>46</v>
      </c>
      <c r="S980">
        <v>19.5</v>
      </c>
      <c r="T980">
        <v>80.5</v>
      </c>
      <c r="U980">
        <v>83.7</v>
      </c>
      <c r="V980">
        <v>29.5</v>
      </c>
      <c r="W980">
        <v>70.5</v>
      </c>
      <c r="X980" t="str">
        <f>VLOOKUP(E980,'Transform table'!A:B,2,0)</f>
        <v>Club Atletico Patronato</v>
      </c>
      <c r="Y980" t="str">
        <f>VLOOKUP(F980,'Transform table'!A:B,2,0)</f>
        <v>Quilmes</v>
      </c>
      <c r="Z980" t="str">
        <f t="shared" si="16"/>
        <v>02/08/2026Club Atletico PatronatoQuilmes</v>
      </c>
      <c r="AA980" t="e">
        <f>VLOOKUP($Z980,'oddspedia-matches'!$A:$AD,AA$2,0)</f>
        <v>#N/A</v>
      </c>
      <c r="AB980" t="e">
        <f>VLOOKUP($Z980,'oddspedia-matches'!$A:$AD,AB$2,0)</f>
        <v>#N/A</v>
      </c>
      <c r="AC980" t="e">
        <f>VLOOKUP($Z980,'oddspedia-matches'!$A:$AD,AC$2,0)</f>
        <v>#N/A</v>
      </c>
      <c r="AD980" t="e">
        <f>VLOOKUP($Z980,'oddspedia-matches'!$A:$AD,AD$2,0)</f>
        <v>#N/A</v>
      </c>
      <c r="AE980" t="e">
        <f>VLOOKUP($Z980,'oddspedia-matches'!$A:$AD,AE$2,0)</f>
        <v>#N/A</v>
      </c>
      <c r="AF980" t="e">
        <f>VLOOKUP($Z980,'oddspedia-matches'!$A:$AD,AF$2,0)</f>
        <v>#N/A</v>
      </c>
      <c r="AG980" t="e">
        <f>VLOOKUP($Z980,'oddspedia-matches'!$A:$AD,AG$2,0)</f>
        <v>#N/A</v>
      </c>
      <c r="AH980" t="e">
        <f>VLOOKUP($Z980,'oddspedia-matches'!$A:$AD,AH$2,0)</f>
        <v>#N/A</v>
      </c>
      <c r="AI980" t="e">
        <f>VLOOKUP($Z980,'oddspedia-matches'!$A:$AD,AI$2,0)</f>
        <v>#N/A</v>
      </c>
      <c r="AJ980" t="e">
        <f>VLOOKUP($Z980,'oddspedia-matches'!$A:$AD,AJ$2,0)</f>
        <v>#N/A</v>
      </c>
      <c r="AK980" t="e">
        <f>VLOOKUP($Z980,'oddspedia-matches'!$A:$AD,AK$2,0)</f>
        <v>#N/A</v>
      </c>
      <c r="AL980" t="e">
        <f>VLOOKUP($Z980,'oddspedia-matches'!$A:$AD,AL$2,0)</f>
        <v>#N/A</v>
      </c>
      <c r="AM980" t="e">
        <f>VLOOKUP($Z980,'oddspedia-matches'!$A:$AD,AM$2,0)</f>
        <v>#N/A</v>
      </c>
      <c r="AN980" t="e">
        <f>VLOOKUP($Z980,'oddspedia-matches'!$A:$AD,AN$2,0)</f>
        <v>#N/A</v>
      </c>
      <c r="AO980" t="e">
        <f>VLOOKUP($Z980,'oddspedia-matches'!$A:$AD,AO$2,0)</f>
        <v>#N/A</v>
      </c>
      <c r="AP980" t="e">
        <f>VLOOKUP($Z980,'oddspedia-matches'!$A:$AD,AP$2,0)</f>
        <v>#N/A</v>
      </c>
      <c r="AQ980" t="e">
        <f>VLOOKUP($Z980,'oddspedia-matches'!$A:$AD,AQ$2,0)</f>
        <v>#N/A</v>
      </c>
    </row>
    <row r="981" spans="2:43" x14ac:dyDescent="0.25">
      <c r="B981" t="s">
        <v>647</v>
      </c>
      <c r="C981" t="s">
        <v>5147</v>
      </c>
      <c r="D981" s="25">
        <v>0.64583333333333337</v>
      </c>
      <c r="E981" t="s">
        <v>752</v>
      </c>
      <c r="F981" t="s">
        <v>375</v>
      </c>
      <c r="H981">
        <v>42.9</v>
      </c>
      <c r="I981">
        <v>32.799999999999997</v>
      </c>
      <c r="J981">
        <v>24.3</v>
      </c>
      <c r="K981">
        <v>75.7</v>
      </c>
      <c r="L981">
        <v>57.1</v>
      </c>
      <c r="M981">
        <v>67.2</v>
      </c>
      <c r="N981">
        <v>34.799999999999997</v>
      </c>
      <c r="O981">
        <v>45.4</v>
      </c>
      <c r="P981">
        <v>19.8</v>
      </c>
      <c r="Q981">
        <v>65.900000000000006</v>
      </c>
      <c r="R981">
        <v>59.7</v>
      </c>
      <c r="S981">
        <v>31.3</v>
      </c>
      <c r="T981">
        <v>68.7</v>
      </c>
      <c r="U981">
        <v>73.5</v>
      </c>
      <c r="V981">
        <v>39.200000000000003</v>
      </c>
      <c r="W981">
        <v>60.8</v>
      </c>
      <c r="X981" t="str">
        <f>VLOOKUP(E981,'Transform table'!A:B,2,0)</f>
        <v>CA Temperley</v>
      </c>
      <c r="Y981" t="str">
        <f>VLOOKUP(F981,'Transform table'!A:B,2,0)</f>
        <v>Gimnasia y Tiro</v>
      </c>
      <c r="Z981" t="str">
        <f t="shared" si="16"/>
        <v>02/08/2026CA TemperleyGimnasia y Tiro</v>
      </c>
      <c r="AA981" t="e">
        <f>VLOOKUP($Z981,'oddspedia-matches'!$A:$AD,AA$2,0)</f>
        <v>#N/A</v>
      </c>
      <c r="AB981" t="e">
        <f>VLOOKUP($Z981,'oddspedia-matches'!$A:$AD,AB$2,0)</f>
        <v>#N/A</v>
      </c>
      <c r="AC981" t="e">
        <f>VLOOKUP($Z981,'oddspedia-matches'!$A:$AD,AC$2,0)</f>
        <v>#N/A</v>
      </c>
      <c r="AD981" t="e">
        <f>VLOOKUP($Z981,'oddspedia-matches'!$A:$AD,AD$2,0)</f>
        <v>#N/A</v>
      </c>
      <c r="AE981" t="e">
        <f>VLOOKUP($Z981,'oddspedia-matches'!$A:$AD,AE$2,0)</f>
        <v>#N/A</v>
      </c>
      <c r="AF981" t="e">
        <f>VLOOKUP($Z981,'oddspedia-matches'!$A:$AD,AF$2,0)</f>
        <v>#N/A</v>
      </c>
      <c r="AG981" t="e">
        <f>VLOOKUP($Z981,'oddspedia-matches'!$A:$AD,AG$2,0)</f>
        <v>#N/A</v>
      </c>
      <c r="AH981" t="e">
        <f>VLOOKUP($Z981,'oddspedia-matches'!$A:$AD,AH$2,0)</f>
        <v>#N/A</v>
      </c>
      <c r="AI981" t="e">
        <f>VLOOKUP($Z981,'oddspedia-matches'!$A:$AD,AI$2,0)</f>
        <v>#N/A</v>
      </c>
      <c r="AJ981" t="e">
        <f>VLOOKUP($Z981,'oddspedia-matches'!$A:$AD,AJ$2,0)</f>
        <v>#N/A</v>
      </c>
      <c r="AK981" t="e">
        <f>VLOOKUP($Z981,'oddspedia-matches'!$A:$AD,AK$2,0)</f>
        <v>#N/A</v>
      </c>
      <c r="AL981" t="e">
        <f>VLOOKUP($Z981,'oddspedia-matches'!$A:$AD,AL$2,0)</f>
        <v>#N/A</v>
      </c>
      <c r="AM981" t="e">
        <f>VLOOKUP($Z981,'oddspedia-matches'!$A:$AD,AM$2,0)</f>
        <v>#N/A</v>
      </c>
      <c r="AN981" t="e">
        <f>VLOOKUP($Z981,'oddspedia-matches'!$A:$AD,AN$2,0)</f>
        <v>#N/A</v>
      </c>
      <c r="AO981" t="e">
        <f>VLOOKUP($Z981,'oddspedia-matches'!$A:$AD,AO$2,0)</f>
        <v>#N/A</v>
      </c>
      <c r="AP981" t="e">
        <f>VLOOKUP($Z981,'oddspedia-matches'!$A:$AD,AP$2,0)</f>
        <v>#N/A</v>
      </c>
      <c r="AQ981" t="e">
        <f>VLOOKUP($Z981,'oddspedia-matches'!$A:$AD,AQ$2,0)</f>
        <v>#N/A</v>
      </c>
    </row>
    <row r="982" spans="2:43" x14ac:dyDescent="0.25">
      <c r="B982" t="s">
        <v>647</v>
      </c>
      <c r="C982" t="s">
        <v>5147</v>
      </c>
      <c r="D982" s="25">
        <v>0.66666666666666663</v>
      </c>
      <c r="E982" t="s">
        <v>325</v>
      </c>
      <c r="F982" t="s">
        <v>1115</v>
      </c>
      <c r="H982">
        <v>28.4</v>
      </c>
      <c r="I982">
        <v>32</v>
      </c>
      <c r="J982">
        <v>39.6</v>
      </c>
      <c r="K982">
        <v>60.4</v>
      </c>
      <c r="L982">
        <v>71.599999999999994</v>
      </c>
      <c r="M982">
        <v>68</v>
      </c>
      <c r="N982">
        <v>20.6</v>
      </c>
      <c r="O982">
        <v>50.2</v>
      </c>
      <c r="P982">
        <v>29.2</v>
      </c>
      <c r="Q982">
        <v>59.4</v>
      </c>
      <c r="R982">
        <v>66</v>
      </c>
      <c r="S982">
        <v>37.9</v>
      </c>
      <c r="T982">
        <v>62.1</v>
      </c>
      <c r="U982">
        <v>67.2</v>
      </c>
      <c r="V982">
        <v>45.6</v>
      </c>
      <c r="W982">
        <v>54.4</v>
      </c>
      <c r="X982" t="str">
        <f>VLOOKUP(E982,'Transform table'!A:B,2,0)</f>
        <v>CA Chaco For Ever</v>
      </c>
      <c r="Y982" t="str">
        <f>VLOOKUP(F982,'Transform table'!A:B,2,0)</f>
        <v>Deportivo Moron</v>
      </c>
      <c r="Z982" t="str">
        <f t="shared" si="16"/>
        <v>02/08/2026CA Chaco For EverDeportivo Moron</v>
      </c>
      <c r="AA982" t="e">
        <f>VLOOKUP($Z982,'oddspedia-matches'!$A:$AD,AA$2,0)</f>
        <v>#N/A</v>
      </c>
      <c r="AB982" t="e">
        <f>VLOOKUP($Z982,'oddspedia-matches'!$A:$AD,AB$2,0)</f>
        <v>#N/A</v>
      </c>
      <c r="AC982" t="e">
        <f>VLOOKUP($Z982,'oddspedia-matches'!$A:$AD,AC$2,0)</f>
        <v>#N/A</v>
      </c>
      <c r="AD982" t="e">
        <f>VLOOKUP($Z982,'oddspedia-matches'!$A:$AD,AD$2,0)</f>
        <v>#N/A</v>
      </c>
      <c r="AE982" t="e">
        <f>VLOOKUP($Z982,'oddspedia-matches'!$A:$AD,AE$2,0)</f>
        <v>#N/A</v>
      </c>
      <c r="AF982" t="e">
        <f>VLOOKUP($Z982,'oddspedia-matches'!$A:$AD,AF$2,0)</f>
        <v>#N/A</v>
      </c>
      <c r="AG982" t="e">
        <f>VLOOKUP($Z982,'oddspedia-matches'!$A:$AD,AG$2,0)</f>
        <v>#N/A</v>
      </c>
      <c r="AH982" t="e">
        <f>VLOOKUP($Z982,'oddspedia-matches'!$A:$AD,AH$2,0)</f>
        <v>#N/A</v>
      </c>
      <c r="AI982" t="e">
        <f>VLOOKUP($Z982,'oddspedia-matches'!$A:$AD,AI$2,0)</f>
        <v>#N/A</v>
      </c>
      <c r="AJ982" t="e">
        <f>VLOOKUP($Z982,'oddspedia-matches'!$A:$AD,AJ$2,0)</f>
        <v>#N/A</v>
      </c>
      <c r="AK982" t="e">
        <f>VLOOKUP($Z982,'oddspedia-matches'!$A:$AD,AK$2,0)</f>
        <v>#N/A</v>
      </c>
      <c r="AL982" t="e">
        <f>VLOOKUP($Z982,'oddspedia-matches'!$A:$AD,AL$2,0)</f>
        <v>#N/A</v>
      </c>
      <c r="AM982" t="e">
        <f>VLOOKUP($Z982,'oddspedia-matches'!$A:$AD,AM$2,0)</f>
        <v>#N/A</v>
      </c>
      <c r="AN982" t="e">
        <f>VLOOKUP($Z982,'oddspedia-matches'!$A:$AD,AN$2,0)</f>
        <v>#N/A</v>
      </c>
      <c r="AO982" t="e">
        <f>VLOOKUP($Z982,'oddspedia-matches'!$A:$AD,AO$2,0)</f>
        <v>#N/A</v>
      </c>
      <c r="AP982" t="e">
        <f>VLOOKUP($Z982,'oddspedia-matches'!$A:$AD,AP$2,0)</f>
        <v>#N/A</v>
      </c>
      <c r="AQ982" t="e">
        <f>VLOOKUP($Z982,'oddspedia-matches'!$A:$AD,AQ$2,0)</f>
        <v>#N/A</v>
      </c>
    </row>
    <row r="983" spans="2:43" x14ac:dyDescent="0.25">
      <c r="B983" t="s">
        <v>647</v>
      </c>
      <c r="C983" t="s">
        <v>5147</v>
      </c>
      <c r="D983" s="25">
        <v>0.66666666666666663</v>
      </c>
      <c r="E983" t="s">
        <v>338</v>
      </c>
      <c r="F983" t="s">
        <v>5176</v>
      </c>
      <c r="H983">
        <v>25.6</v>
      </c>
      <c r="I983">
        <v>34.200000000000003</v>
      </c>
      <c r="J983">
        <v>40.200000000000003</v>
      </c>
      <c r="K983">
        <v>59.8</v>
      </c>
      <c r="L983">
        <v>74.400000000000006</v>
      </c>
      <c r="M983">
        <v>65.8</v>
      </c>
      <c r="N983">
        <v>24.1</v>
      </c>
      <c r="O983">
        <v>51.6</v>
      </c>
      <c r="P983">
        <v>24.4</v>
      </c>
      <c r="Q983">
        <v>57.6</v>
      </c>
      <c r="R983">
        <v>58.9</v>
      </c>
      <c r="S983">
        <v>30.6</v>
      </c>
      <c r="T983">
        <v>69.400000000000006</v>
      </c>
      <c r="U983">
        <v>74.099999999999994</v>
      </c>
      <c r="V983">
        <v>39</v>
      </c>
      <c r="W983">
        <v>61</v>
      </c>
      <c r="X983" t="str">
        <f>VLOOKUP(E983,'Transform table'!A:B,2,0)</f>
        <v>CA Guemes</v>
      </c>
      <c r="Y983" t="e">
        <f>VLOOKUP(F983,'Transform table'!A:B,2,0)</f>
        <v>#N/A</v>
      </c>
      <c r="Z983" t="e">
        <f t="shared" si="16"/>
        <v>#N/A</v>
      </c>
      <c r="AA983" t="e">
        <f>VLOOKUP($Z983,'oddspedia-matches'!$A:$AD,AA$2,0)</f>
        <v>#N/A</v>
      </c>
      <c r="AB983" t="e">
        <f>VLOOKUP($Z983,'oddspedia-matches'!$A:$AD,AB$2,0)</f>
        <v>#N/A</v>
      </c>
      <c r="AC983" t="e">
        <f>VLOOKUP($Z983,'oddspedia-matches'!$A:$AD,AC$2,0)</f>
        <v>#N/A</v>
      </c>
      <c r="AD983" t="e">
        <f>VLOOKUP($Z983,'oddspedia-matches'!$A:$AD,AD$2,0)</f>
        <v>#N/A</v>
      </c>
      <c r="AE983" t="e">
        <f>VLOOKUP($Z983,'oddspedia-matches'!$A:$AD,AE$2,0)</f>
        <v>#N/A</v>
      </c>
      <c r="AF983" t="e">
        <f>VLOOKUP($Z983,'oddspedia-matches'!$A:$AD,AF$2,0)</f>
        <v>#N/A</v>
      </c>
      <c r="AG983" t="e">
        <f>VLOOKUP($Z983,'oddspedia-matches'!$A:$AD,AG$2,0)</f>
        <v>#N/A</v>
      </c>
      <c r="AH983" t="e">
        <f>VLOOKUP($Z983,'oddspedia-matches'!$A:$AD,AH$2,0)</f>
        <v>#N/A</v>
      </c>
      <c r="AI983" t="e">
        <f>VLOOKUP($Z983,'oddspedia-matches'!$A:$AD,AI$2,0)</f>
        <v>#N/A</v>
      </c>
      <c r="AJ983" t="e">
        <f>VLOOKUP($Z983,'oddspedia-matches'!$A:$AD,AJ$2,0)</f>
        <v>#N/A</v>
      </c>
      <c r="AK983" t="e">
        <f>VLOOKUP($Z983,'oddspedia-matches'!$A:$AD,AK$2,0)</f>
        <v>#N/A</v>
      </c>
      <c r="AL983" t="e">
        <f>VLOOKUP($Z983,'oddspedia-matches'!$A:$AD,AL$2,0)</f>
        <v>#N/A</v>
      </c>
      <c r="AM983" t="e">
        <f>VLOOKUP($Z983,'oddspedia-matches'!$A:$AD,AM$2,0)</f>
        <v>#N/A</v>
      </c>
      <c r="AN983" t="e">
        <f>VLOOKUP($Z983,'oddspedia-matches'!$A:$AD,AN$2,0)</f>
        <v>#N/A</v>
      </c>
      <c r="AO983" t="e">
        <f>VLOOKUP($Z983,'oddspedia-matches'!$A:$AD,AO$2,0)</f>
        <v>#N/A</v>
      </c>
      <c r="AP983" t="e">
        <f>VLOOKUP($Z983,'oddspedia-matches'!$A:$AD,AP$2,0)</f>
        <v>#N/A</v>
      </c>
      <c r="AQ983" t="e">
        <f>VLOOKUP($Z983,'oddspedia-matches'!$A:$AD,AQ$2,0)</f>
        <v>#N/A</v>
      </c>
    </row>
    <row r="984" spans="2:43" x14ac:dyDescent="0.25">
      <c r="B984" t="s">
        <v>647</v>
      </c>
      <c r="C984" t="s">
        <v>5147</v>
      </c>
      <c r="D984" s="25">
        <v>0.66666666666666663</v>
      </c>
      <c r="E984" t="s">
        <v>376</v>
      </c>
      <c r="F984" t="s">
        <v>1114</v>
      </c>
      <c r="H984">
        <v>46.4</v>
      </c>
      <c r="I984">
        <v>32.299999999999997</v>
      </c>
      <c r="J984">
        <v>21.2</v>
      </c>
      <c r="K984">
        <v>78.8</v>
      </c>
      <c r="L984">
        <v>53.6</v>
      </c>
      <c r="M984">
        <v>67.7</v>
      </c>
      <c r="N984">
        <v>39.9</v>
      </c>
      <c r="O984">
        <v>49.8</v>
      </c>
      <c r="P984">
        <v>10.4</v>
      </c>
      <c r="Q984">
        <v>56.6</v>
      </c>
      <c r="R984">
        <v>58.8</v>
      </c>
      <c r="S984">
        <v>30.5</v>
      </c>
      <c r="T984">
        <v>69.5</v>
      </c>
      <c r="U984">
        <v>74.7</v>
      </c>
      <c r="V984">
        <v>37.4</v>
      </c>
      <c r="W984">
        <v>62.6</v>
      </c>
      <c r="X984" t="str">
        <f>VLOOKUP(E984,'Transform table'!A:B,2,0)</f>
        <v>Deportivo Madryn</v>
      </c>
      <c r="Y984" t="str">
        <f>VLOOKUP(F984,'Transform table'!A:B,2,0)</f>
        <v>All Boys</v>
      </c>
      <c r="Z984" t="str">
        <f t="shared" si="16"/>
        <v>02/08/2026Deportivo MadrynAll Boys</v>
      </c>
      <c r="AA984" t="e">
        <f>VLOOKUP($Z984,'oddspedia-matches'!$A:$AD,AA$2,0)</f>
        <v>#N/A</v>
      </c>
      <c r="AB984" t="e">
        <f>VLOOKUP($Z984,'oddspedia-matches'!$A:$AD,AB$2,0)</f>
        <v>#N/A</v>
      </c>
      <c r="AC984" t="e">
        <f>VLOOKUP($Z984,'oddspedia-matches'!$A:$AD,AC$2,0)</f>
        <v>#N/A</v>
      </c>
      <c r="AD984" t="e">
        <f>VLOOKUP($Z984,'oddspedia-matches'!$A:$AD,AD$2,0)</f>
        <v>#N/A</v>
      </c>
      <c r="AE984" t="e">
        <f>VLOOKUP($Z984,'oddspedia-matches'!$A:$AD,AE$2,0)</f>
        <v>#N/A</v>
      </c>
      <c r="AF984" t="e">
        <f>VLOOKUP($Z984,'oddspedia-matches'!$A:$AD,AF$2,0)</f>
        <v>#N/A</v>
      </c>
      <c r="AG984" t="e">
        <f>VLOOKUP($Z984,'oddspedia-matches'!$A:$AD,AG$2,0)</f>
        <v>#N/A</v>
      </c>
      <c r="AH984" t="e">
        <f>VLOOKUP($Z984,'oddspedia-matches'!$A:$AD,AH$2,0)</f>
        <v>#N/A</v>
      </c>
      <c r="AI984" t="e">
        <f>VLOOKUP($Z984,'oddspedia-matches'!$A:$AD,AI$2,0)</f>
        <v>#N/A</v>
      </c>
      <c r="AJ984" t="e">
        <f>VLOOKUP($Z984,'oddspedia-matches'!$A:$AD,AJ$2,0)</f>
        <v>#N/A</v>
      </c>
      <c r="AK984" t="e">
        <f>VLOOKUP($Z984,'oddspedia-matches'!$A:$AD,AK$2,0)</f>
        <v>#N/A</v>
      </c>
      <c r="AL984" t="e">
        <f>VLOOKUP($Z984,'oddspedia-matches'!$A:$AD,AL$2,0)</f>
        <v>#N/A</v>
      </c>
      <c r="AM984" t="e">
        <f>VLOOKUP($Z984,'oddspedia-matches'!$A:$AD,AM$2,0)</f>
        <v>#N/A</v>
      </c>
      <c r="AN984" t="e">
        <f>VLOOKUP($Z984,'oddspedia-matches'!$A:$AD,AN$2,0)</f>
        <v>#N/A</v>
      </c>
      <c r="AO984" t="e">
        <f>VLOOKUP($Z984,'oddspedia-matches'!$A:$AD,AO$2,0)</f>
        <v>#N/A</v>
      </c>
      <c r="AP984" t="e">
        <f>VLOOKUP($Z984,'oddspedia-matches'!$A:$AD,AP$2,0)</f>
        <v>#N/A</v>
      </c>
      <c r="AQ984" t="e">
        <f>VLOOKUP($Z984,'oddspedia-matches'!$A:$AD,AQ$2,0)</f>
        <v>#N/A</v>
      </c>
    </row>
    <row r="985" spans="2:43" x14ac:dyDescent="0.25">
      <c r="B985" t="s">
        <v>457</v>
      </c>
      <c r="C985" t="s">
        <v>5147</v>
      </c>
      <c r="D985" s="25">
        <v>0.66666666666666663</v>
      </c>
      <c r="E985" t="s">
        <v>237</v>
      </c>
      <c r="F985" t="s">
        <v>1266</v>
      </c>
      <c r="H985">
        <v>56.3</v>
      </c>
      <c r="I985">
        <v>26.1</v>
      </c>
      <c r="J985">
        <v>17.7</v>
      </c>
      <c r="K985">
        <v>82.3</v>
      </c>
      <c r="L985">
        <v>43.7</v>
      </c>
      <c r="M985">
        <v>73.900000000000006</v>
      </c>
      <c r="N985">
        <v>42.4</v>
      </c>
      <c r="O985">
        <v>44.6</v>
      </c>
      <c r="P985">
        <v>13</v>
      </c>
      <c r="Q985">
        <v>64.3</v>
      </c>
      <c r="R985">
        <v>74.2</v>
      </c>
      <c r="S985">
        <v>47.9</v>
      </c>
      <c r="T985">
        <v>52.1</v>
      </c>
      <c r="U985">
        <v>59.4</v>
      </c>
      <c r="V985">
        <v>48.8</v>
      </c>
      <c r="W985">
        <v>51.2</v>
      </c>
      <c r="X985" t="str">
        <f>VLOOKUP(E985,'Transform table'!A:B,2,0)</f>
        <v>Real Potosi</v>
      </c>
      <c r="Y985" t="str">
        <f>VLOOKUP(F985,'Transform table'!A:B,2,0)</f>
        <v>Club Deportivo San Jose</v>
      </c>
      <c r="Z985" t="str">
        <f t="shared" si="16"/>
        <v>02/08/2026Real PotosiClub Deportivo San Jose</v>
      </c>
      <c r="AA985" t="e">
        <f>VLOOKUP($Z985,'oddspedia-matches'!$A:$AD,AA$2,0)</f>
        <v>#N/A</v>
      </c>
      <c r="AB985" t="e">
        <f>VLOOKUP($Z985,'oddspedia-matches'!$A:$AD,AB$2,0)</f>
        <v>#N/A</v>
      </c>
      <c r="AC985" t="e">
        <f>VLOOKUP($Z985,'oddspedia-matches'!$A:$AD,AC$2,0)</f>
        <v>#N/A</v>
      </c>
      <c r="AD985" t="e">
        <f>VLOOKUP($Z985,'oddspedia-matches'!$A:$AD,AD$2,0)</f>
        <v>#N/A</v>
      </c>
      <c r="AE985" t="e">
        <f>VLOOKUP($Z985,'oddspedia-matches'!$A:$AD,AE$2,0)</f>
        <v>#N/A</v>
      </c>
      <c r="AF985" t="e">
        <f>VLOOKUP($Z985,'oddspedia-matches'!$A:$AD,AF$2,0)</f>
        <v>#N/A</v>
      </c>
      <c r="AG985" t="e">
        <f>VLOOKUP($Z985,'oddspedia-matches'!$A:$AD,AG$2,0)</f>
        <v>#N/A</v>
      </c>
      <c r="AH985" t="e">
        <f>VLOOKUP($Z985,'oddspedia-matches'!$A:$AD,AH$2,0)</f>
        <v>#N/A</v>
      </c>
      <c r="AI985" t="e">
        <f>VLOOKUP($Z985,'oddspedia-matches'!$A:$AD,AI$2,0)</f>
        <v>#N/A</v>
      </c>
      <c r="AJ985" t="e">
        <f>VLOOKUP($Z985,'oddspedia-matches'!$A:$AD,AJ$2,0)</f>
        <v>#N/A</v>
      </c>
      <c r="AK985" t="e">
        <f>VLOOKUP($Z985,'oddspedia-matches'!$A:$AD,AK$2,0)</f>
        <v>#N/A</v>
      </c>
      <c r="AL985" t="e">
        <f>VLOOKUP($Z985,'oddspedia-matches'!$A:$AD,AL$2,0)</f>
        <v>#N/A</v>
      </c>
      <c r="AM985" t="e">
        <f>VLOOKUP($Z985,'oddspedia-matches'!$A:$AD,AM$2,0)</f>
        <v>#N/A</v>
      </c>
      <c r="AN985" t="e">
        <f>VLOOKUP($Z985,'oddspedia-matches'!$A:$AD,AN$2,0)</f>
        <v>#N/A</v>
      </c>
      <c r="AO985" t="e">
        <f>VLOOKUP($Z985,'oddspedia-matches'!$A:$AD,AO$2,0)</f>
        <v>#N/A</v>
      </c>
      <c r="AP985" t="e">
        <f>VLOOKUP($Z985,'oddspedia-matches'!$A:$AD,AP$2,0)</f>
        <v>#N/A</v>
      </c>
      <c r="AQ985" t="e">
        <f>VLOOKUP($Z985,'oddspedia-matches'!$A:$AD,AQ$2,0)</f>
        <v>#N/A</v>
      </c>
    </row>
    <row r="986" spans="2:43" x14ac:dyDescent="0.25">
      <c r="B986" t="s">
        <v>485</v>
      </c>
      <c r="C986" t="s">
        <v>5147</v>
      </c>
      <c r="D986" s="25">
        <v>0.66666666666666663</v>
      </c>
      <c r="E986" t="s">
        <v>780</v>
      </c>
      <c r="F986" t="s">
        <v>1225</v>
      </c>
      <c r="H986">
        <v>43.2</v>
      </c>
      <c r="I986">
        <v>27.4</v>
      </c>
      <c r="J986">
        <v>29.4</v>
      </c>
      <c r="K986">
        <v>70.599999999999994</v>
      </c>
      <c r="L986">
        <v>56.8</v>
      </c>
      <c r="M986">
        <v>72.599999999999994</v>
      </c>
      <c r="N986">
        <v>35.6</v>
      </c>
      <c r="O986">
        <v>41.1</v>
      </c>
      <c r="P986">
        <v>23.2</v>
      </c>
      <c r="Q986">
        <v>72.7</v>
      </c>
      <c r="R986">
        <v>79.400000000000006</v>
      </c>
      <c r="S986">
        <v>55.1</v>
      </c>
      <c r="T986">
        <v>44.9</v>
      </c>
      <c r="U986">
        <v>50.7</v>
      </c>
      <c r="V986">
        <v>59.1</v>
      </c>
      <c r="W986">
        <v>40.9</v>
      </c>
      <c r="X986" t="str">
        <f>VLOOKUP(E986,'Transform table'!A:B,2,0)</f>
        <v>CD La Serena</v>
      </c>
      <c r="Y986" t="str">
        <f>VLOOKUP(F986,'Transform table'!A:B,2,0)</f>
        <v>CD OHiggins</v>
      </c>
      <c r="Z986" t="str">
        <f t="shared" si="16"/>
        <v>02/08/2026CD La SerenaCD OHiggins</v>
      </c>
      <c r="AA986" t="e">
        <f>VLOOKUP($Z986,'oddspedia-matches'!$A:$AD,AA$2,0)</f>
        <v>#N/A</v>
      </c>
      <c r="AB986" t="e">
        <f>VLOOKUP($Z986,'oddspedia-matches'!$A:$AD,AB$2,0)</f>
        <v>#N/A</v>
      </c>
      <c r="AC986" t="e">
        <f>VLOOKUP($Z986,'oddspedia-matches'!$A:$AD,AC$2,0)</f>
        <v>#N/A</v>
      </c>
      <c r="AD986" t="e">
        <f>VLOOKUP($Z986,'oddspedia-matches'!$A:$AD,AD$2,0)</f>
        <v>#N/A</v>
      </c>
      <c r="AE986" t="e">
        <f>VLOOKUP($Z986,'oddspedia-matches'!$A:$AD,AE$2,0)</f>
        <v>#N/A</v>
      </c>
      <c r="AF986" t="e">
        <f>VLOOKUP($Z986,'oddspedia-matches'!$A:$AD,AF$2,0)</f>
        <v>#N/A</v>
      </c>
      <c r="AG986" t="e">
        <f>VLOOKUP($Z986,'oddspedia-matches'!$A:$AD,AG$2,0)</f>
        <v>#N/A</v>
      </c>
      <c r="AH986" t="e">
        <f>VLOOKUP($Z986,'oddspedia-matches'!$A:$AD,AH$2,0)</f>
        <v>#N/A</v>
      </c>
      <c r="AI986" t="e">
        <f>VLOOKUP($Z986,'oddspedia-matches'!$A:$AD,AI$2,0)</f>
        <v>#N/A</v>
      </c>
      <c r="AJ986" t="e">
        <f>VLOOKUP($Z986,'oddspedia-matches'!$A:$AD,AJ$2,0)</f>
        <v>#N/A</v>
      </c>
      <c r="AK986" t="e">
        <f>VLOOKUP($Z986,'oddspedia-matches'!$A:$AD,AK$2,0)</f>
        <v>#N/A</v>
      </c>
      <c r="AL986" t="e">
        <f>VLOOKUP($Z986,'oddspedia-matches'!$A:$AD,AL$2,0)</f>
        <v>#N/A</v>
      </c>
      <c r="AM986" t="e">
        <f>VLOOKUP($Z986,'oddspedia-matches'!$A:$AD,AM$2,0)</f>
        <v>#N/A</v>
      </c>
      <c r="AN986" t="e">
        <f>VLOOKUP($Z986,'oddspedia-matches'!$A:$AD,AN$2,0)</f>
        <v>#N/A</v>
      </c>
      <c r="AO986" t="e">
        <f>VLOOKUP($Z986,'oddspedia-matches'!$A:$AD,AO$2,0)</f>
        <v>#N/A</v>
      </c>
      <c r="AP986" t="e">
        <f>VLOOKUP($Z986,'oddspedia-matches'!$A:$AD,AP$2,0)</f>
        <v>#N/A</v>
      </c>
      <c r="AQ986" t="e">
        <f>VLOOKUP($Z986,'oddspedia-matches'!$A:$AD,AQ$2,0)</f>
        <v>#N/A</v>
      </c>
    </row>
    <row r="987" spans="2:43" x14ac:dyDescent="0.25">
      <c r="B987" t="s">
        <v>488</v>
      </c>
      <c r="C987" t="s">
        <v>5147</v>
      </c>
      <c r="D987" s="25">
        <v>0.66666666666666663</v>
      </c>
      <c r="E987" t="s">
        <v>1280</v>
      </c>
      <c r="F987" t="s">
        <v>1095</v>
      </c>
      <c r="H987">
        <v>42.6</v>
      </c>
      <c r="I987">
        <v>27.9</v>
      </c>
      <c r="J987">
        <v>29.6</v>
      </c>
      <c r="K987">
        <v>70.400000000000006</v>
      </c>
      <c r="L987">
        <v>57.4</v>
      </c>
      <c r="M987">
        <v>72.099999999999994</v>
      </c>
      <c r="N987">
        <v>36</v>
      </c>
      <c r="O987">
        <v>40.799999999999997</v>
      </c>
      <c r="P987">
        <v>23.2</v>
      </c>
      <c r="Q987">
        <v>73.2</v>
      </c>
      <c r="R987">
        <v>77.8</v>
      </c>
      <c r="S987">
        <v>52.7</v>
      </c>
      <c r="T987">
        <v>47.3</v>
      </c>
      <c r="U987">
        <v>53</v>
      </c>
      <c r="V987">
        <v>57.3</v>
      </c>
      <c r="W987">
        <v>42.7</v>
      </c>
      <c r="X987" t="str">
        <f>VLOOKUP(E987,'Transform table'!A:B,2,0)</f>
        <v>Deportes Recoleta</v>
      </c>
      <c r="Y987" t="str">
        <f>VLOOKUP(F987,'Transform table'!A:B,2,0)</f>
        <v>CD Puerto Montt</v>
      </c>
      <c r="Z987" t="str">
        <f t="shared" si="16"/>
        <v>02/08/2026Deportes RecoletaCD Puerto Montt</v>
      </c>
      <c r="AA987" t="e">
        <f>VLOOKUP($Z987,'oddspedia-matches'!$A:$AD,AA$2,0)</f>
        <v>#N/A</v>
      </c>
      <c r="AB987" t="e">
        <f>VLOOKUP($Z987,'oddspedia-matches'!$A:$AD,AB$2,0)</f>
        <v>#N/A</v>
      </c>
      <c r="AC987" t="e">
        <f>VLOOKUP($Z987,'oddspedia-matches'!$A:$AD,AC$2,0)</f>
        <v>#N/A</v>
      </c>
      <c r="AD987" t="e">
        <f>VLOOKUP($Z987,'oddspedia-matches'!$A:$AD,AD$2,0)</f>
        <v>#N/A</v>
      </c>
      <c r="AE987" t="e">
        <f>VLOOKUP($Z987,'oddspedia-matches'!$A:$AD,AE$2,0)</f>
        <v>#N/A</v>
      </c>
      <c r="AF987" t="e">
        <f>VLOOKUP($Z987,'oddspedia-matches'!$A:$AD,AF$2,0)</f>
        <v>#N/A</v>
      </c>
      <c r="AG987" t="e">
        <f>VLOOKUP($Z987,'oddspedia-matches'!$A:$AD,AG$2,0)</f>
        <v>#N/A</v>
      </c>
      <c r="AH987" t="e">
        <f>VLOOKUP($Z987,'oddspedia-matches'!$A:$AD,AH$2,0)</f>
        <v>#N/A</v>
      </c>
      <c r="AI987" t="e">
        <f>VLOOKUP($Z987,'oddspedia-matches'!$A:$AD,AI$2,0)</f>
        <v>#N/A</v>
      </c>
      <c r="AJ987" t="e">
        <f>VLOOKUP($Z987,'oddspedia-matches'!$A:$AD,AJ$2,0)</f>
        <v>#N/A</v>
      </c>
      <c r="AK987" t="e">
        <f>VLOOKUP($Z987,'oddspedia-matches'!$A:$AD,AK$2,0)</f>
        <v>#N/A</v>
      </c>
      <c r="AL987" t="e">
        <f>VLOOKUP($Z987,'oddspedia-matches'!$A:$AD,AL$2,0)</f>
        <v>#N/A</v>
      </c>
      <c r="AM987" t="e">
        <f>VLOOKUP($Z987,'oddspedia-matches'!$A:$AD,AM$2,0)</f>
        <v>#N/A</v>
      </c>
      <c r="AN987" t="e">
        <f>VLOOKUP($Z987,'oddspedia-matches'!$A:$AD,AN$2,0)</f>
        <v>#N/A</v>
      </c>
      <c r="AO987" t="e">
        <f>VLOOKUP($Z987,'oddspedia-matches'!$A:$AD,AO$2,0)</f>
        <v>#N/A</v>
      </c>
      <c r="AP987" t="e">
        <f>VLOOKUP($Z987,'oddspedia-matches'!$A:$AD,AP$2,0)</f>
        <v>#N/A</v>
      </c>
      <c r="AQ987" t="e">
        <f>VLOOKUP($Z987,'oddspedia-matches'!$A:$AD,AQ$2,0)</f>
        <v>#N/A</v>
      </c>
    </row>
    <row r="988" spans="2:43" x14ac:dyDescent="0.25">
      <c r="B988" t="s">
        <v>479</v>
      </c>
      <c r="C988" t="s">
        <v>5147</v>
      </c>
      <c r="D988" s="25">
        <v>0.66666666666666663</v>
      </c>
      <c r="E988" t="s">
        <v>1156</v>
      </c>
      <c r="F988" t="s">
        <v>160</v>
      </c>
      <c r="H988">
        <v>55.7</v>
      </c>
      <c r="I988">
        <v>28.3</v>
      </c>
      <c r="J988">
        <v>16</v>
      </c>
      <c r="K988">
        <v>84</v>
      </c>
      <c r="L988">
        <v>44.3</v>
      </c>
      <c r="M988">
        <v>71.7</v>
      </c>
      <c r="N988">
        <v>31</v>
      </c>
      <c r="O988">
        <v>55.4</v>
      </c>
      <c r="P988">
        <v>13.5</v>
      </c>
      <c r="Q988">
        <v>50.9</v>
      </c>
      <c r="R988">
        <v>64.599999999999994</v>
      </c>
      <c r="S988">
        <v>36.6</v>
      </c>
      <c r="T988">
        <v>63.4</v>
      </c>
      <c r="U988">
        <v>70.400000000000006</v>
      </c>
      <c r="V988">
        <v>39</v>
      </c>
      <c r="W988">
        <v>61</v>
      </c>
      <c r="X988" t="str">
        <f>VLOOKUP(E988,'Transform table'!A:B,2,0)</f>
        <v>Club Olimpia</v>
      </c>
      <c r="Y988" t="str">
        <f>VLOOKUP(F988,'Transform table'!A:B,2,0)</f>
        <v>Rubio Nu</v>
      </c>
      <c r="Z988" t="str">
        <f t="shared" si="16"/>
        <v>02/08/2026Club OlimpiaRubio Nu</v>
      </c>
      <c r="AA988" t="e">
        <f>VLOOKUP($Z988,'oddspedia-matches'!$A:$AD,AA$2,0)</f>
        <v>#N/A</v>
      </c>
      <c r="AB988" t="e">
        <f>VLOOKUP($Z988,'oddspedia-matches'!$A:$AD,AB$2,0)</f>
        <v>#N/A</v>
      </c>
      <c r="AC988" t="e">
        <f>VLOOKUP($Z988,'oddspedia-matches'!$A:$AD,AC$2,0)</f>
        <v>#N/A</v>
      </c>
      <c r="AD988" t="e">
        <f>VLOOKUP($Z988,'oddspedia-matches'!$A:$AD,AD$2,0)</f>
        <v>#N/A</v>
      </c>
      <c r="AE988" t="e">
        <f>VLOOKUP($Z988,'oddspedia-matches'!$A:$AD,AE$2,0)</f>
        <v>#N/A</v>
      </c>
      <c r="AF988" t="e">
        <f>VLOOKUP($Z988,'oddspedia-matches'!$A:$AD,AF$2,0)</f>
        <v>#N/A</v>
      </c>
      <c r="AG988" t="e">
        <f>VLOOKUP($Z988,'oddspedia-matches'!$A:$AD,AG$2,0)</f>
        <v>#N/A</v>
      </c>
      <c r="AH988" t="e">
        <f>VLOOKUP($Z988,'oddspedia-matches'!$A:$AD,AH$2,0)</f>
        <v>#N/A</v>
      </c>
      <c r="AI988" t="e">
        <f>VLOOKUP($Z988,'oddspedia-matches'!$A:$AD,AI$2,0)</f>
        <v>#N/A</v>
      </c>
      <c r="AJ988" t="e">
        <f>VLOOKUP($Z988,'oddspedia-matches'!$A:$AD,AJ$2,0)</f>
        <v>#N/A</v>
      </c>
      <c r="AK988" t="e">
        <f>VLOOKUP($Z988,'oddspedia-matches'!$A:$AD,AK$2,0)</f>
        <v>#N/A</v>
      </c>
      <c r="AL988" t="e">
        <f>VLOOKUP($Z988,'oddspedia-matches'!$A:$AD,AL$2,0)</f>
        <v>#N/A</v>
      </c>
      <c r="AM988" t="e">
        <f>VLOOKUP($Z988,'oddspedia-matches'!$A:$AD,AM$2,0)</f>
        <v>#N/A</v>
      </c>
      <c r="AN988" t="e">
        <f>VLOOKUP($Z988,'oddspedia-matches'!$A:$AD,AN$2,0)</f>
        <v>#N/A</v>
      </c>
      <c r="AO988" t="e">
        <f>VLOOKUP($Z988,'oddspedia-matches'!$A:$AD,AO$2,0)</f>
        <v>#N/A</v>
      </c>
      <c r="AP988" t="e">
        <f>VLOOKUP($Z988,'oddspedia-matches'!$A:$AD,AP$2,0)</f>
        <v>#N/A</v>
      </c>
      <c r="AQ988" t="e">
        <f>VLOOKUP($Z988,'oddspedia-matches'!$A:$AD,AQ$2,0)</f>
        <v>#N/A</v>
      </c>
    </row>
    <row r="989" spans="2:43" x14ac:dyDescent="0.25">
      <c r="B989" t="s">
        <v>647</v>
      </c>
      <c r="C989" t="s">
        <v>5147</v>
      </c>
      <c r="D989" s="25">
        <v>0.6875</v>
      </c>
      <c r="E989" t="s">
        <v>323</v>
      </c>
      <c r="F989" t="s">
        <v>334</v>
      </c>
      <c r="H989">
        <v>21.6</v>
      </c>
      <c r="I989">
        <v>39.9</v>
      </c>
      <c r="J989">
        <v>38.5</v>
      </c>
      <c r="K989">
        <v>61.5</v>
      </c>
      <c r="L989">
        <v>78.400000000000006</v>
      </c>
      <c r="M989">
        <v>60.1</v>
      </c>
      <c r="N989">
        <v>18.3</v>
      </c>
      <c r="O989">
        <v>54.4</v>
      </c>
      <c r="P989">
        <v>27.2</v>
      </c>
      <c r="Q989">
        <v>53.3</v>
      </c>
      <c r="R989">
        <v>43.6</v>
      </c>
      <c r="S989">
        <v>17.8</v>
      </c>
      <c r="T989">
        <v>82.2</v>
      </c>
      <c r="U989">
        <v>85.5</v>
      </c>
      <c r="V989">
        <v>26.6</v>
      </c>
      <c r="W989">
        <v>73.400000000000006</v>
      </c>
      <c r="X989" t="str">
        <f>VLOOKUP(E989,'Transform table'!A:B,2,0)</f>
        <v>Central Norte</v>
      </c>
      <c r="Y989" t="str">
        <f>VLOOKUP(F989,'Transform table'!A:B,2,0)</f>
        <v>Los Andes</v>
      </c>
      <c r="Z989" t="str">
        <f t="shared" si="16"/>
        <v>02/08/2026Central NorteLos Andes</v>
      </c>
      <c r="AA989" t="e">
        <f>VLOOKUP($Z989,'oddspedia-matches'!$A:$AD,AA$2,0)</f>
        <v>#N/A</v>
      </c>
      <c r="AB989" t="e">
        <f>VLOOKUP($Z989,'oddspedia-matches'!$A:$AD,AB$2,0)</f>
        <v>#N/A</v>
      </c>
      <c r="AC989" t="e">
        <f>VLOOKUP($Z989,'oddspedia-matches'!$A:$AD,AC$2,0)</f>
        <v>#N/A</v>
      </c>
      <c r="AD989" t="e">
        <f>VLOOKUP($Z989,'oddspedia-matches'!$A:$AD,AD$2,0)</f>
        <v>#N/A</v>
      </c>
      <c r="AE989" t="e">
        <f>VLOOKUP($Z989,'oddspedia-matches'!$A:$AD,AE$2,0)</f>
        <v>#N/A</v>
      </c>
      <c r="AF989" t="e">
        <f>VLOOKUP($Z989,'oddspedia-matches'!$A:$AD,AF$2,0)</f>
        <v>#N/A</v>
      </c>
      <c r="AG989" t="e">
        <f>VLOOKUP($Z989,'oddspedia-matches'!$A:$AD,AG$2,0)</f>
        <v>#N/A</v>
      </c>
      <c r="AH989" t="e">
        <f>VLOOKUP($Z989,'oddspedia-matches'!$A:$AD,AH$2,0)</f>
        <v>#N/A</v>
      </c>
      <c r="AI989" t="e">
        <f>VLOOKUP($Z989,'oddspedia-matches'!$A:$AD,AI$2,0)</f>
        <v>#N/A</v>
      </c>
      <c r="AJ989" t="e">
        <f>VLOOKUP($Z989,'oddspedia-matches'!$A:$AD,AJ$2,0)</f>
        <v>#N/A</v>
      </c>
      <c r="AK989" t="e">
        <f>VLOOKUP($Z989,'oddspedia-matches'!$A:$AD,AK$2,0)</f>
        <v>#N/A</v>
      </c>
      <c r="AL989" t="e">
        <f>VLOOKUP($Z989,'oddspedia-matches'!$A:$AD,AL$2,0)</f>
        <v>#N/A</v>
      </c>
      <c r="AM989" t="e">
        <f>VLOOKUP($Z989,'oddspedia-matches'!$A:$AD,AM$2,0)</f>
        <v>#N/A</v>
      </c>
      <c r="AN989" t="e">
        <f>VLOOKUP($Z989,'oddspedia-matches'!$A:$AD,AN$2,0)</f>
        <v>#N/A</v>
      </c>
      <c r="AO989" t="e">
        <f>VLOOKUP($Z989,'oddspedia-matches'!$A:$AD,AO$2,0)</f>
        <v>#N/A</v>
      </c>
      <c r="AP989" t="e">
        <f>VLOOKUP($Z989,'oddspedia-matches'!$A:$AD,AP$2,0)</f>
        <v>#N/A</v>
      </c>
      <c r="AQ989" t="e">
        <f>VLOOKUP($Z989,'oddspedia-matches'!$A:$AD,AQ$2,0)</f>
        <v>#N/A</v>
      </c>
    </row>
    <row r="990" spans="2:43" x14ac:dyDescent="0.25">
      <c r="B990" t="s">
        <v>470</v>
      </c>
      <c r="C990" t="s">
        <v>5147</v>
      </c>
      <c r="D990" s="25">
        <v>0.70833333333333337</v>
      </c>
      <c r="E990" t="s">
        <v>696</v>
      </c>
      <c r="F990" t="s">
        <v>1203</v>
      </c>
      <c r="H990">
        <v>26.5</v>
      </c>
      <c r="I990">
        <v>31.8</v>
      </c>
      <c r="J990">
        <v>41.7</v>
      </c>
      <c r="K990">
        <v>58.3</v>
      </c>
      <c r="L990">
        <v>73.5</v>
      </c>
      <c r="M990">
        <v>68.2</v>
      </c>
      <c r="N990">
        <v>25.1</v>
      </c>
      <c r="O990">
        <v>50.4</v>
      </c>
      <c r="P990">
        <v>24.6</v>
      </c>
      <c r="Q990">
        <v>59.4</v>
      </c>
      <c r="R990">
        <v>66.3</v>
      </c>
      <c r="S990">
        <v>38.299999999999997</v>
      </c>
      <c r="T990">
        <v>61.7</v>
      </c>
      <c r="U990">
        <v>67</v>
      </c>
      <c r="V990">
        <v>45.5</v>
      </c>
      <c r="W990">
        <v>54.5</v>
      </c>
      <c r="X990" t="str">
        <f>VLOOKUP(E990,'Transform table'!A:B,2,0)</f>
        <v>Newell's Old Boys</v>
      </c>
      <c r="Y990" t="str">
        <f>VLOOKUP(F990,'Transform table'!A:B,2,0)</f>
        <v>Boca Juniors</v>
      </c>
      <c r="Z990" t="str">
        <f t="shared" si="16"/>
        <v>02/08/2026Newell's Old BoysBoca Juniors</v>
      </c>
      <c r="AA990" t="e">
        <f>VLOOKUP($Z990,'oddspedia-matches'!$A:$AD,AA$2,0)</f>
        <v>#N/A</v>
      </c>
      <c r="AB990" t="e">
        <f>VLOOKUP($Z990,'oddspedia-matches'!$A:$AD,AB$2,0)</f>
        <v>#N/A</v>
      </c>
      <c r="AC990" t="e">
        <f>VLOOKUP($Z990,'oddspedia-matches'!$A:$AD,AC$2,0)</f>
        <v>#N/A</v>
      </c>
      <c r="AD990" t="e">
        <f>VLOOKUP($Z990,'oddspedia-matches'!$A:$AD,AD$2,0)</f>
        <v>#N/A</v>
      </c>
      <c r="AE990" t="e">
        <f>VLOOKUP($Z990,'oddspedia-matches'!$A:$AD,AE$2,0)</f>
        <v>#N/A</v>
      </c>
      <c r="AF990" t="e">
        <f>VLOOKUP($Z990,'oddspedia-matches'!$A:$AD,AF$2,0)</f>
        <v>#N/A</v>
      </c>
      <c r="AG990" t="e">
        <f>VLOOKUP($Z990,'oddspedia-matches'!$A:$AD,AG$2,0)</f>
        <v>#N/A</v>
      </c>
      <c r="AH990" t="e">
        <f>VLOOKUP($Z990,'oddspedia-matches'!$A:$AD,AH$2,0)</f>
        <v>#N/A</v>
      </c>
      <c r="AI990" t="e">
        <f>VLOOKUP($Z990,'oddspedia-matches'!$A:$AD,AI$2,0)</f>
        <v>#N/A</v>
      </c>
      <c r="AJ990" t="e">
        <f>VLOOKUP($Z990,'oddspedia-matches'!$A:$AD,AJ$2,0)</f>
        <v>#N/A</v>
      </c>
      <c r="AK990" t="e">
        <f>VLOOKUP($Z990,'oddspedia-matches'!$A:$AD,AK$2,0)</f>
        <v>#N/A</v>
      </c>
      <c r="AL990" t="e">
        <f>VLOOKUP($Z990,'oddspedia-matches'!$A:$AD,AL$2,0)</f>
        <v>#N/A</v>
      </c>
      <c r="AM990" t="e">
        <f>VLOOKUP($Z990,'oddspedia-matches'!$A:$AD,AM$2,0)</f>
        <v>#N/A</v>
      </c>
      <c r="AN990" t="e">
        <f>VLOOKUP($Z990,'oddspedia-matches'!$A:$AD,AN$2,0)</f>
        <v>#N/A</v>
      </c>
      <c r="AO990" t="e">
        <f>VLOOKUP($Z990,'oddspedia-matches'!$A:$AD,AO$2,0)</f>
        <v>#N/A</v>
      </c>
      <c r="AP990" t="e">
        <f>VLOOKUP($Z990,'oddspedia-matches'!$A:$AD,AP$2,0)</f>
        <v>#N/A</v>
      </c>
      <c r="AQ990" t="e">
        <f>VLOOKUP($Z990,'oddspedia-matches'!$A:$AD,AQ$2,0)</f>
        <v>#N/A</v>
      </c>
    </row>
    <row r="991" spans="2:43" x14ac:dyDescent="0.25">
      <c r="B991" t="s">
        <v>466</v>
      </c>
      <c r="C991" t="s">
        <v>5147</v>
      </c>
      <c r="D991" s="25">
        <v>0.70833333333333337</v>
      </c>
      <c r="E991" t="s">
        <v>778</v>
      </c>
      <c r="F991" t="s">
        <v>1201</v>
      </c>
      <c r="H991">
        <v>60.4</v>
      </c>
      <c r="I991">
        <v>23.5</v>
      </c>
      <c r="J991">
        <v>16.100000000000001</v>
      </c>
      <c r="K991">
        <v>83.9</v>
      </c>
      <c r="L991">
        <v>39.6</v>
      </c>
      <c r="M991">
        <v>76.5</v>
      </c>
      <c r="N991">
        <v>60.7</v>
      </c>
      <c r="O991">
        <v>30.6</v>
      </c>
      <c r="P991">
        <v>8.6999999999999993</v>
      </c>
      <c r="Q991">
        <v>79.400000000000006</v>
      </c>
      <c r="R991">
        <v>83.1</v>
      </c>
      <c r="S991">
        <v>60.9</v>
      </c>
      <c r="T991">
        <v>39.1</v>
      </c>
      <c r="U991">
        <v>46.9</v>
      </c>
      <c r="V991">
        <v>57.6</v>
      </c>
      <c r="W991">
        <v>42.4</v>
      </c>
      <c r="X991" t="str">
        <f>VLOOKUP(E991,'Transform table'!A:B,2,0)</f>
        <v>Chicago Fire II</v>
      </c>
      <c r="Y991" t="str">
        <f>VLOOKUP(F991,'Transform table'!A:B,2,0)</f>
        <v>FC Cincinnati II</v>
      </c>
      <c r="Z991" t="str">
        <f t="shared" si="16"/>
        <v>02/08/2026Chicago Fire IIFC Cincinnati II</v>
      </c>
      <c r="AA991" t="e">
        <f>VLOOKUP($Z991,'oddspedia-matches'!$A:$AD,AA$2,0)</f>
        <v>#N/A</v>
      </c>
      <c r="AB991" t="e">
        <f>VLOOKUP($Z991,'oddspedia-matches'!$A:$AD,AB$2,0)</f>
        <v>#N/A</v>
      </c>
      <c r="AC991" t="e">
        <f>VLOOKUP($Z991,'oddspedia-matches'!$A:$AD,AC$2,0)</f>
        <v>#N/A</v>
      </c>
      <c r="AD991" t="e">
        <f>VLOOKUP($Z991,'oddspedia-matches'!$A:$AD,AD$2,0)</f>
        <v>#N/A</v>
      </c>
      <c r="AE991" t="e">
        <f>VLOOKUP($Z991,'oddspedia-matches'!$A:$AD,AE$2,0)</f>
        <v>#N/A</v>
      </c>
      <c r="AF991" t="e">
        <f>VLOOKUP($Z991,'oddspedia-matches'!$A:$AD,AF$2,0)</f>
        <v>#N/A</v>
      </c>
      <c r="AG991" t="e">
        <f>VLOOKUP($Z991,'oddspedia-matches'!$A:$AD,AG$2,0)</f>
        <v>#N/A</v>
      </c>
      <c r="AH991" t="e">
        <f>VLOOKUP($Z991,'oddspedia-matches'!$A:$AD,AH$2,0)</f>
        <v>#N/A</v>
      </c>
      <c r="AI991" t="e">
        <f>VLOOKUP($Z991,'oddspedia-matches'!$A:$AD,AI$2,0)</f>
        <v>#N/A</v>
      </c>
      <c r="AJ991" t="e">
        <f>VLOOKUP($Z991,'oddspedia-matches'!$A:$AD,AJ$2,0)</f>
        <v>#N/A</v>
      </c>
      <c r="AK991" t="e">
        <f>VLOOKUP($Z991,'oddspedia-matches'!$A:$AD,AK$2,0)</f>
        <v>#N/A</v>
      </c>
      <c r="AL991" t="e">
        <f>VLOOKUP($Z991,'oddspedia-matches'!$A:$AD,AL$2,0)</f>
        <v>#N/A</v>
      </c>
      <c r="AM991" t="e">
        <f>VLOOKUP($Z991,'oddspedia-matches'!$A:$AD,AM$2,0)</f>
        <v>#N/A</v>
      </c>
      <c r="AN991" t="e">
        <f>VLOOKUP($Z991,'oddspedia-matches'!$A:$AD,AN$2,0)</f>
        <v>#N/A</v>
      </c>
      <c r="AO991" t="e">
        <f>VLOOKUP($Z991,'oddspedia-matches'!$A:$AD,AO$2,0)</f>
        <v>#N/A</v>
      </c>
      <c r="AP991" t="e">
        <f>VLOOKUP($Z991,'oddspedia-matches'!$A:$AD,AP$2,0)</f>
        <v>#N/A</v>
      </c>
      <c r="AQ991" t="e">
        <f>VLOOKUP($Z991,'oddspedia-matches'!$A:$AD,AQ$2,0)</f>
        <v>#N/A</v>
      </c>
    </row>
    <row r="992" spans="2:43" x14ac:dyDescent="0.25">
      <c r="B992" t="s">
        <v>452</v>
      </c>
      <c r="C992" t="s">
        <v>5147</v>
      </c>
      <c r="D992" s="25">
        <v>0.72916666666666663</v>
      </c>
      <c r="E992" t="s">
        <v>35</v>
      </c>
      <c r="F992" t="s">
        <v>101</v>
      </c>
      <c r="H992">
        <v>48.2</v>
      </c>
      <c r="I992">
        <v>30.8</v>
      </c>
      <c r="J992">
        <v>21</v>
      </c>
      <c r="K992">
        <v>79</v>
      </c>
      <c r="L992">
        <v>51.8</v>
      </c>
      <c r="M992">
        <v>69.2</v>
      </c>
      <c r="N992">
        <v>36.200000000000003</v>
      </c>
      <c r="O992">
        <v>49.1</v>
      </c>
      <c r="P992">
        <v>14.7</v>
      </c>
      <c r="Q992">
        <v>59.3</v>
      </c>
      <c r="R992">
        <v>62.8</v>
      </c>
      <c r="S992">
        <v>34.5</v>
      </c>
      <c r="T992">
        <v>65.5</v>
      </c>
      <c r="U992">
        <v>71.2</v>
      </c>
      <c r="V992">
        <v>40.5</v>
      </c>
      <c r="W992">
        <v>59.5</v>
      </c>
      <c r="X992" t="str">
        <f>VLOOKUP(E992,'Transform table'!A:B,2,0)</f>
        <v>CSD Macara</v>
      </c>
      <c r="Y992" t="str">
        <f>VLOOKUP(F992,'Transform table'!A:B,2,0)</f>
        <v>Guayaquil City FC</v>
      </c>
      <c r="Z992" t="str">
        <f t="shared" si="16"/>
        <v>02/08/2026CSD MacaraGuayaquil City FC</v>
      </c>
      <c r="AA992" t="e">
        <f>VLOOKUP($Z992,'oddspedia-matches'!$A:$AD,AA$2,0)</f>
        <v>#N/A</v>
      </c>
      <c r="AB992" t="e">
        <f>VLOOKUP($Z992,'oddspedia-matches'!$A:$AD,AB$2,0)</f>
        <v>#N/A</v>
      </c>
      <c r="AC992" t="e">
        <f>VLOOKUP($Z992,'oddspedia-matches'!$A:$AD,AC$2,0)</f>
        <v>#N/A</v>
      </c>
      <c r="AD992" t="e">
        <f>VLOOKUP($Z992,'oddspedia-matches'!$A:$AD,AD$2,0)</f>
        <v>#N/A</v>
      </c>
      <c r="AE992" t="e">
        <f>VLOOKUP($Z992,'oddspedia-matches'!$A:$AD,AE$2,0)</f>
        <v>#N/A</v>
      </c>
      <c r="AF992" t="e">
        <f>VLOOKUP($Z992,'oddspedia-matches'!$A:$AD,AF$2,0)</f>
        <v>#N/A</v>
      </c>
      <c r="AG992" t="e">
        <f>VLOOKUP($Z992,'oddspedia-matches'!$A:$AD,AG$2,0)</f>
        <v>#N/A</v>
      </c>
      <c r="AH992" t="e">
        <f>VLOOKUP($Z992,'oddspedia-matches'!$A:$AD,AH$2,0)</f>
        <v>#N/A</v>
      </c>
      <c r="AI992" t="e">
        <f>VLOOKUP($Z992,'oddspedia-matches'!$A:$AD,AI$2,0)</f>
        <v>#N/A</v>
      </c>
      <c r="AJ992" t="e">
        <f>VLOOKUP($Z992,'oddspedia-matches'!$A:$AD,AJ$2,0)</f>
        <v>#N/A</v>
      </c>
      <c r="AK992" t="e">
        <f>VLOOKUP($Z992,'oddspedia-matches'!$A:$AD,AK$2,0)</f>
        <v>#N/A</v>
      </c>
      <c r="AL992" t="e">
        <f>VLOOKUP($Z992,'oddspedia-matches'!$A:$AD,AL$2,0)</f>
        <v>#N/A</v>
      </c>
      <c r="AM992" t="e">
        <f>VLOOKUP($Z992,'oddspedia-matches'!$A:$AD,AM$2,0)</f>
        <v>#N/A</v>
      </c>
      <c r="AN992" t="e">
        <f>VLOOKUP($Z992,'oddspedia-matches'!$A:$AD,AN$2,0)</f>
        <v>#N/A</v>
      </c>
      <c r="AO992" t="e">
        <f>VLOOKUP($Z992,'oddspedia-matches'!$A:$AD,AO$2,0)</f>
        <v>#N/A</v>
      </c>
      <c r="AP992" t="e">
        <f>VLOOKUP($Z992,'oddspedia-matches'!$A:$AD,AP$2,0)</f>
        <v>#N/A</v>
      </c>
      <c r="AQ992" t="e">
        <f>VLOOKUP($Z992,'oddspedia-matches'!$A:$AD,AQ$2,0)</f>
        <v>#N/A</v>
      </c>
    </row>
    <row r="993" spans="2:43" x14ac:dyDescent="0.25">
      <c r="B993" t="s">
        <v>482</v>
      </c>
      <c r="C993" t="s">
        <v>5147</v>
      </c>
      <c r="D993" s="25">
        <v>0.72916666666666663</v>
      </c>
      <c r="E993" t="s">
        <v>1122</v>
      </c>
      <c r="F993" t="s">
        <v>790</v>
      </c>
      <c r="H993">
        <v>31.6</v>
      </c>
      <c r="I993">
        <v>29.7</v>
      </c>
      <c r="J993">
        <v>38.700000000000003</v>
      </c>
      <c r="K993">
        <v>61.3</v>
      </c>
      <c r="L993">
        <v>68.400000000000006</v>
      </c>
      <c r="M993">
        <v>70.3</v>
      </c>
      <c r="N993">
        <v>20.100000000000001</v>
      </c>
      <c r="O993">
        <v>48</v>
      </c>
      <c r="P993">
        <v>32</v>
      </c>
      <c r="Q993">
        <v>62.6</v>
      </c>
      <c r="R993">
        <v>73.7</v>
      </c>
      <c r="S993">
        <v>47.1</v>
      </c>
      <c r="T993">
        <v>52.9</v>
      </c>
      <c r="U993">
        <v>58.4</v>
      </c>
      <c r="V993">
        <v>53.3</v>
      </c>
      <c r="W993">
        <v>46.7</v>
      </c>
      <c r="X993" t="str">
        <f>VLOOKUP(E993,'Transform table'!A:B,2,0)</f>
        <v>UCV Moquegua</v>
      </c>
      <c r="Y993" t="str">
        <f>VLOOKUP(F993,'Transform table'!A:B,2,0)</f>
        <v>FBC Melgar</v>
      </c>
      <c r="Z993" t="str">
        <f t="shared" si="16"/>
        <v>02/08/2026UCV MoqueguaFBC Melgar</v>
      </c>
      <c r="AA993" t="e">
        <f>VLOOKUP($Z993,'oddspedia-matches'!$A:$AD,AA$2,0)</f>
        <v>#N/A</v>
      </c>
      <c r="AB993" t="e">
        <f>VLOOKUP($Z993,'oddspedia-matches'!$A:$AD,AB$2,0)</f>
        <v>#N/A</v>
      </c>
      <c r="AC993" t="e">
        <f>VLOOKUP($Z993,'oddspedia-matches'!$A:$AD,AC$2,0)</f>
        <v>#N/A</v>
      </c>
      <c r="AD993" t="e">
        <f>VLOOKUP($Z993,'oddspedia-matches'!$A:$AD,AD$2,0)</f>
        <v>#N/A</v>
      </c>
      <c r="AE993" t="e">
        <f>VLOOKUP($Z993,'oddspedia-matches'!$A:$AD,AE$2,0)</f>
        <v>#N/A</v>
      </c>
      <c r="AF993" t="e">
        <f>VLOOKUP($Z993,'oddspedia-matches'!$A:$AD,AF$2,0)</f>
        <v>#N/A</v>
      </c>
      <c r="AG993" t="e">
        <f>VLOOKUP($Z993,'oddspedia-matches'!$A:$AD,AG$2,0)</f>
        <v>#N/A</v>
      </c>
      <c r="AH993" t="e">
        <f>VLOOKUP($Z993,'oddspedia-matches'!$A:$AD,AH$2,0)</f>
        <v>#N/A</v>
      </c>
      <c r="AI993" t="e">
        <f>VLOOKUP($Z993,'oddspedia-matches'!$A:$AD,AI$2,0)</f>
        <v>#N/A</v>
      </c>
      <c r="AJ993" t="e">
        <f>VLOOKUP($Z993,'oddspedia-matches'!$A:$AD,AJ$2,0)</f>
        <v>#N/A</v>
      </c>
      <c r="AK993" t="e">
        <f>VLOOKUP($Z993,'oddspedia-matches'!$A:$AD,AK$2,0)</f>
        <v>#N/A</v>
      </c>
      <c r="AL993" t="e">
        <f>VLOOKUP($Z993,'oddspedia-matches'!$A:$AD,AL$2,0)</f>
        <v>#N/A</v>
      </c>
      <c r="AM993" t="e">
        <f>VLOOKUP($Z993,'oddspedia-matches'!$A:$AD,AM$2,0)</f>
        <v>#N/A</v>
      </c>
      <c r="AN993" t="e">
        <f>VLOOKUP($Z993,'oddspedia-matches'!$A:$AD,AN$2,0)</f>
        <v>#N/A</v>
      </c>
      <c r="AO993" t="e">
        <f>VLOOKUP($Z993,'oddspedia-matches'!$A:$AD,AO$2,0)</f>
        <v>#N/A</v>
      </c>
      <c r="AP993" t="e">
        <f>VLOOKUP($Z993,'oddspedia-matches'!$A:$AD,AP$2,0)</f>
        <v>#N/A</v>
      </c>
      <c r="AQ993" t="e">
        <f>VLOOKUP($Z993,'oddspedia-matches'!$A:$AD,AQ$2,0)</f>
        <v>#N/A</v>
      </c>
    </row>
    <row r="994" spans="2:43" x14ac:dyDescent="0.25">
      <c r="B994" t="s">
        <v>487</v>
      </c>
      <c r="C994" t="s">
        <v>5147</v>
      </c>
      <c r="D994" s="25">
        <v>0.73958333333333337</v>
      </c>
      <c r="E994" t="s">
        <v>206</v>
      </c>
      <c r="F994" t="s">
        <v>736</v>
      </c>
      <c r="H994">
        <v>22.8</v>
      </c>
      <c r="I994">
        <v>29.4</v>
      </c>
      <c r="J994">
        <v>47.8</v>
      </c>
      <c r="K994">
        <v>52.2</v>
      </c>
      <c r="L994">
        <v>77.2</v>
      </c>
      <c r="M994">
        <v>70.599999999999994</v>
      </c>
      <c r="N994">
        <v>23.1</v>
      </c>
      <c r="O994">
        <v>48.9</v>
      </c>
      <c r="P994">
        <v>28</v>
      </c>
      <c r="Q994">
        <v>61.5</v>
      </c>
      <c r="R994">
        <v>72.5</v>
      </c>
      <c r="S994">
        <v>45.6</v>
      </c>
      <c r="T994">
        <v>54.4</v>
      </c>
      <c r="U994">
        <v>60.5</v>
      </c>
      <c r="V994">
        <v>50.1</v>
      </c>
      <c r="W994">
        <v>49.9</v>
      </c>
      <c r="X994" t="str">
        <f>VLOOKUP(E994,'Transform table'!A:B,2,0)</f>
        <v>Jaguares de Cordoba</v>
      </c>
      <c r="Y994" t="str">
        <f>VLOOKUP(F994,'Transform table'!A:B,2,0)</f>
        <v>Atletico Nacional</v>
      </c>
      <c r="Z994" t="str">
        <f t="shared" si="16"/>
        <v>02/08/2026Jaguares de CordobaAtletico Nacional</v>
      </c>
      <c r="AA994" t="e">
        <f>VLOOKUP($Z994,'oddspedia-matches'!$A:$AD,AA$2,0)</f>
        <v>#N/A</v>
      </c>
      <c r="AB994" t="e">
        <f>VLOOKUP($Z994,'oddspedia-matches'!$A:$AD,AB$2,0)</f>
        <v>#N/A</v>
      </c>
      <c r="AC994" t="e">
        <f>VLOOKUP($Z994,'oddspedia-matches'!$A:$AD,AC$2,0)</f>
        <v>#N/A</v>
      </c>
      <c r="AD994" t="e">
        <f>VLOOKUP($Z994,'oddspedia-matches'!$A:$AD,AD$2,0)</f>
        <v>#N/A</v>
      </c>
      <c r="AE994" t="e">
        <f>VLOOKUP($Z994,'oddspedia-matches'!$A:$AD,AE$2,0)</f>
        <v>#N/A</v>
      </c>
      <c r="AF994" t="e">
        <f>VLOOKUP($Z994,'oddspedia-matches'!$A:$AD,AF$2,0)</f>
        <v>#N/A</v>
      </c>
      <c r="AG994" t="e">
        <f>VLOOKUP($Z994,'oddspedia-matches'!$A:$AD,AG$2,0)</f>
        <v>#N/A</v>
      </c>
      <c r="AH994" t="e">
        <f>VLOOKUP($Z994,'oddspedia-matches'!$A:$AD,AH$2,0)</f>
        <v>#N/A</v>
      </c>
      <c r="AI994" t="e">
        <f>VLOOKUP($Z994,'oddspedia-matches'!$A:$AD,AI$2,0)</f>
        <v>#N/A</v>
      </c>
      <c r="AJ994" t="e">
        <f>VLOOKUP($Z994,'oddspedia-matches'!$A:$AD,AJ$2,0)</f>
        <v>#N/A</v>
      </c>
      <c r="AK994" t="e">
        <f>VLOOKUP($Z994,'oddspedia-matches'!$A:$AD,AK$2,0)</f>
        <v>#N/A</v>
      </c>
      <c r="AL994" t="e">
        <f>VLOOKUP($Z994,'oddspedia-matches'!$A:$AD,AL$2,0)</f>
        <v>#N/A</v>
      </c>
      <c r="AM994" t="e">
        <f>VLOOKUP($Z994,'oddspedia-matches'!$A:$AD,AM$2,0)</f>
        <v>#N/A</v>
      </c>
      <c r="AN994" t="e">
        <f>VLOOKUP($Z994,'oddspedia-matches'!$A:$AD,AN$2,0)</f>
        <v>#N/A</v>
      </c>
      <c r="AO994" t="e">
        <f>VLOOKUP($Z994,'oddspedia-matches'!$A:$AD,AO$2,0)</f>
        <v>#N/A</v>
      </c>
      <c r="AP994" t="e">
        <f>VLOOKUP($Z994,'oddspedia-matches'!$A:$AD,AP$2,0)</f>
        <v>#N/A</v>
      </c>
      <c r="AQ994" t="e">
        <f>VLOOKUP($Z994,'oddspedia-matches'!$A:$AD,AQ$2,0)</f>
        <v>#N/A</v>
      </c>
    </row>
    <row r="995" spans="2:43" x14ac:dyDescent="0.25">
      <c r="B995" t="s">
        <v>483</v>
      </c>
      <c r="C995" t="s">
        <v>5147</v>
      </c>
      <c r="D995" s="25">
        <v>0.75</v>
      </c>
      <c r="E995" t="s">
        <v>1270</v>
      </c>
      <c r="F995" t="s">
        <v>428</v>
      </c>
      <c r="H995">
        <v>32.700000000000003</v>
      </c>
      <c r="I995">
        <v>31</v>
      </c>
      <c r="J995">
        <v>36.299999999999997</v>
      </c>
      <c r="K995">
        <v>63.7</v>
      </c>
      <c r="L995">
        <v>67.3</v>
      </c>
      <c r="M995">
        <v>69</v>
      </c>
      <c r="N995">
        <v>20.5</v>
      </c>
      <c r="O995">
        <v>45.2</v>
      </c>
      <c r="P995">
        <v>34.299999999999997</v>
      </c>
      <c r="Q995">
        <v>66.7</v>
      </c>
      <c r="R995">
        <v>69.2</v>
      </c>
      <c r="S995">
        <v>41.6</v>
      </c>
      <c r="T995">
        <v>58.4</v>
      </c>
      <c r="U995">
        <v>63.6</v>
      </c>
      <c r="V995">
        <v>49</v>
      </c>
      <c r="W995">
        <v>51</v>
      </c>
      <c r="X995" t="str">
        <f>VLOOKUP(E995,'Transform table'!A:B,2,0)</f>
        <v>Real Soacha</v>
      </c>
      <c r="Y995" t="str">
        <f>VLOOKUP(F995,'Transform table'!A:B,2,0)</f>
        <v>Real Cartagena</v>
      </c>
      <c r="Z995" t="str">
        <f t="shared" si="16"/>
        <v>02/08/2026Real SoachaReal Cartagena</v>
      </c>
      <c r="AA995" t="e">
        <f>VLOOKUP($Z995,'oddspedia-matches'!$A:$AD,AA$2,0)</f>
        <v>#N/A</v>
      </c>
      <c r="AB995" t="e">
        <f>VLOOKUP($Z995,'oddspedia-matches'!$A:$AD,AB$2,0)</f>
        <v>#N/A</v>
      </c>
      <c r="AC995" t="e">
        <f>VLOOKUP($Z995,'oddspedia-matches'!$A:$AD,AC$2,0)</f>
        <v>#N/A</v>
      </c>
      <c r="AD995" t="e">
        <f>VLOOKUP($Z995,'oddspedia-matches'!$A:$AD,AD$2,0)</f>
        <v>#N/A</v>
      </c>
      <c r="AE995" t="e">
        <f>VLOOKUP($Z995,'oddspedia-matches'!$A:$AD,AE$2,0)</f>
        <v>#N/A</v>
      </c>
      <c r="AF995" t="e">
        <f>VLOOKUP($Z995,'oddspedia-matches'!$A:$AD,AF$2,0)</f>
        <v>#N/A</v>
      </c>
      <c r="AG995" t="e">
        <f>VLOOKUP($Z995,'oddspedia-matches'!$A:$AD,AG$2,0)</f>
        <v>#N/A</v>
      </c>
      <c r="AH995" t="e">
        <f>VLOOKUP($Z995,'oddspedia-matches'!$A:$AD,AH$2,0)</f>
        <v>#N/A</v>
      </c>
      <c r="AI995" t="e">
        <f>VLOOKUP($Z995,'oddspedia-matches'!$A:$AD,AI$2,0)</f>
        <v>#N/A</v>
      </c>
      <c r="AJ995" t="e">
        <f>VLOOKUP($Z995,'oddspedia-matches'!$A:$AD,AJ$2,0)</f>
        <v>#N/A</v>
      </c>
      <c r="AK995" t="e">
        <f>VLOOKUP($Z995,'oddspedia-matches'!$A:$AD,AK$2,0)</f>
        <v>#N/A</v>
      </c>
      <c r="AL995" t="e">
        <f>VLOOKUP($Z995,'oddspedia-matches'!$A:$AD,AL$2,0)</f>
        <v>#N/A</v>
      </c>
      <c r="AM995" t="e">
        <f>VLOOKUP($Z995,'oddspedia-matches'!$A:$AD,AM$2,0)</f>
        <v>#N/A</v>
      </c>
      <c r="AN995" t="e">
        <f>VLOOKUP($Z995,'oddspedia-matches'!$A:$AD,AN$2,0)</f>
        <v>#N/A</v>
      </c>
      <c r="AO995" t="e">
        <f>VLOOKUP($Z995,'oddspedia-matches'!$A:$AD,AO$2,0)</f>
        <v>#N/A</v>
      </c>
      <c r="AP995" t="e">
        <f>VLOOKUP($Z995,'oddspedia-matches'!$A:$AD,AP$2,0)</f>
        <v>#N/A</v>
      </c>
      <c r="AQ995" t="e">
        <f>VLOOKUP($Z995,'oddspedia-matches'!$A:$AD,AQ$2,0)</f>
        <v>#N/A</v>
      </c>
    </row>
    <row r="996" spans="2:43" x14ac:dyDescent="0.25">
      <c r="B996" t="s">
        <v>489</v>
      </c>
      <c r="C996" t="s">
        <v>5147</v>
      </c>
      <c r="D996" s="25">
        <v>0.75</v>
      </c>
      <c r="E996" t="s">
        <v>1183</v>
      </c>
      <c r="F996" t="s">
        <v>794</v>
      </c>
      <c r="H996">
        <v>47.1</v>
      </c>
      <c r="I996">
        <v>29.3</v>
      </c>
      <c r="J996">
        <v>23.7</v>
      </c>
      <c r="K996">
        <v>76.3</v>
      </c>
      <c r="L996">
        <v>52.9</v>
      </c>
      <c r="M996">
        <v>70.7</v>
      </c>
      <c r="N996">
        <v>30.6</v>
      </c>
      <c r="O996">
        <v>45.3</v>
      </c>
      <c r="P996">
        <v>24.1</v>
      </c>
      <c r="Q996">
        <v>66.8</v>
      </c>
      <c r="R996">
        <v>69.599999999999994</v>
      </c>
      <c r="S996">
        <v>42.1</v>
      </c>
      <c r="T996">
        <v>57.9</v>
      </c>
      <c r="U996">
        <v>63.8</v>
      </c>
      <c r="V996">
        <v>47.6</v>
      </c>
      <c r="W996">
        <v>52.4</v>
      </c>
      <c r="X996" t="str">
        <f>VLOOKUP(E996,'Transform table'!A:B,2,0)</f>
        <v>Union Cocle</v>
      </c>
      <c r="Y996" t="str">
        <f>VLOOKUP(F996,'Transform table'!A:B,2,0)</f>
        <v>San Francisco FC</v>
      </c>
      <c r="Z996" t="str">
        <f t="shared" si="16"/>
        <v>02/08/2026Union CocleSan Francisco FC</v>
      </c>
      <c r="AA996" t="e">
        <f>VLOOKUP($Z996,'oddspedia-matches'!$A:$AD,AA$2,0)</f>
        <v>#N/A</v>
      </c>
      <c r="AB996" t="e">
        <f>VLOOKUP($Z996,'oddspedia-matches'!$A:$AD,AB$2,0)</f>
        <v>#N/A</v>
      </c>
      <c r="AC996" t="e">
        <f>VLOOKUP($Z996,'oddspedia-matches'!$A:$AD,AC$2,0)</f>
        <v>#N/A</v>
      </c>
      <c r="AD996" t="e">
        <f>VLOOKUP($Z996,'oddspedia-matches'!$A:$AD,AD$2,0)</f>
        <v>#N/A</v>
      </c>
      <c r="AE996" t="e">
        <f>VLOOKUP($Z996,'oddspedia-matches'!$A:$AD,AE$2,0)</f>
        <v>#N/A</v>
      </c>
      <c r="AF996" t="e">
        <f>VLOOKUP($Z996,'oddspedia-matches'!$A:$AD,AF$2,0)</f>
        <v>#N/A</v>
      </c>
      <c r="AG996" t="e">
        <f>VLOOKUP($Z996,'oddspedia-matches'!$A:$AD,AG$2,0)</f>
        <v>#N/A</v>
      </c>
      <c r="AH996" t="e">
        <f>VLOOKUP($Z996,'oddspedia-matches'!$A:$AD,AH$2,0)</f>
        <v>#N/A</v>
      </c>
      <c r="AI996" t="e">
        <f>VLOOKUP($Z996,'oddspedia-matches'!$A:$AD,AI$2,0)</f>
        <v>#N/A</v>
      </c>
      <c r="AJ996" t="e">
        <f>VLOOKUP($Z996,'oddspedia-matches'!$A:$AD,AJ$2,0)</f>
        <v>#N/A</v>
      </c>
      <c r="AK996" t="e">
        <f>VLOOKUP($Z996,'oddspedia-matches'!$A:$AD,AK$2,0)</f>
        <v>#N/A</v>
      </c>
      <c r="AL996" t="e">
        <f>VLOOKUP($Z996,'oddspedia-matches'!$A:$AD,AL$2,0)</f>
        <v>#N/A</v>
      </c>
      <c r="AM996" t="e">
        <f>VLOOKUP($Z996,'oddspedia-matches'!$A:$AD,AM$2,0)</f>
        <v>#N/A</v>
      </c>
      <c r="AN996" t="e">
        <f>VLOOKUP($Z996,'oddspedia-matches'!$A:$AD,AN$2,0)</f>
        <v>#N/A</v>
      </c>
      <c r="AO996" t="e">
        <f>VLOOKUP($Z996,'oddspedia-matches'!$A:$AD,AO$2,0)</f>
        <v>#N/A</v>
      </c>
      <c r="AP996" t="e">
        <f>VLOOKUP($Z996,'oddspedia-matches'!$A:$AD,AP$2,0)</f>
        <v>#N/A</v>
      </c>
      <c r="AQ996" t="e">
        <f>VLOOKUP($Z996,'oddspedia-matches'!$A:$AD,AQ$2,0)</f>
        <v>#N/A</v>
      </c>
    </row>
    <row r="997" spans="2:43" x14ac:dyDescent="0.25">
      <c r="B997" t="s">
        <v>457</v>
      </c>
      <c r="C997" t="s">
        <v>5147</v>
      </c>
      <c r="D997" s="25">
        <v>0.76041666666666663</v>
      </c>
      <c r="E997" t="s">
        <v>684</v>
      </c>
      <c r="F997" t="s">
        <v>1185</v>
      </c>
      <c r="H997">
        <v>52.9</v>
      </c>
      <c r="I997">
        <v>25</v>
      </c>
      <c r="J997">
        <v>22.1</v>
      </c>
      <c r="K997">
        <v>77.900000000000006</v>
      </c>
      <c r="L997">
        <v>47.1</v>
      </c>
      <c r="M997">
        <v>75</v>
      </c>
      <c r="N997">
        <v>37.799999999999997</v>
      </c>
      <c r="O997">
        <v>42.9</v>
      </c>
      <c r="P997">
        <v>19.3</v>
      </c>
      <c r="Q997">
        <v>69.099999999999994</v>
      </c>
      <c r="R997">
        <v>83.6</v>
      </c>
      <c r="S997">
        <v>61.6</v>
      </c>
      <c r="T997">
        <v>38.4</v>
      </c>
      <c r="U997">
        <v>45</v>
      </c>
      <c r="V997">
        <v>61.7</v>
      </c>
      <c r="W997">
        <v>38.299999999999997</v>
      </c>
      <c r="X997" t="str">
        <f>VLOOKUP(E997,'Transform table'!A:B,2,0)</f>
        <v>Always Ready</v>
      </c>
      <c r="Y997" t="str">
        <f>VLOOKUP(F997,'Transform table'!A:B,2,0)</f>
        <v>Club Bolivar</v>
      </c>
      <c r="Z997" t="str">
        <f t="shared" si="16"/>
        <v>02/08/2026Always ReadyClub Bolivar</v>
      </c>
      <c r="AA997" t="e">
        <f>VLOOKUP($Z997,'oddspedia-matches'!$A:$AD,AA$2,0)</f>
        <v>#N/A</v>
      </c>
      <c r="AB997" t="e">
        <f>VLOOKUP($Z997,'oddspedia-matches'!$A:$AD,AB$2,0)</f>
        <v>#N/A</v>
      </c>
      <c r="AC997" t="e">
        <f>VLOOKUP($Z997,'oddspedia-matches'!$A:$AD,AC$2,0)</f>
        <v>#N/A</v>
      </c>
      <c r="AD997" t="e">
        <f>VLOOKUP($Z997,'oddspedia-matches'!$A:$AD,AD$2,0)</f>
        <v>#N/A</v>
      </c>
      <c r="AE997" t="e">
        <f>VLOOKUP($Z997,'oddspedia-matches'!$A:$AD,AE$2,0)</f>
        <v>#N/A</v>
      </c>
      <c r="AF997" t="e">
        <f>VLOOKUP($Z997,'oddspedia-matches'!$A:$AD,AF$2,0)</f>
        <v>#N/A</v>
      </c>
      <c r="AG997" t="e">
        <f>VLOOKUP($Z997,'oddspedia-matches'!$A:$AD,AG$2,0)</f>
        <v>#N/A</v>
      </c>
      <c r="AH997" t="e">
        <f>VLOOKUP($Z997,'oddspedia-matches'!$A:$AD,AH$2,0)</f>
        <v>#N/A</v>
      </c>
      <c r="AI997" t="e">
        <f>VLOOKUP($Z997,'oddspedia-matches'!$A:$AD,AI$2,0)</f>
        <v>#N/A</v>
      </c>
      <c r="AJ997" t="e">
        <f>VLOOKUP($Z997,'oddspedia-matches'!$A:$AD,AJ$2,0)</f>
        <v>#N/A</v>
      </c>
      <c r="AK997" t="e">
        <f>VLOOKUP($Z997,'oddspedia-matches'!$A:$AD,AK$2,0)</f>
        <v>#N/A</v>
      </c>
      <c r="AL997" t="e">
        <f>VLOOKUP($Z997,'oddspedia-matches'!$A:$AD,AL$2,0)</f>
        <v>#N/A</v>
      </c>
      <c r="AM997" t="e">
        <f>VLOOKUP($Z997,'oddspedia-matches'!$A:$AD,AM$2,0)</f>
        <v>#N/A</v>
      </c>
      <c r="AN997" t="e">
        <f>VLOOKUP($Z997,'oddspedia-matches'!$A:$AD,AN$2,0)</f>
        <v>#N/A</v>
      </c>
      <c r="AO997" t="e">
        <f>VLOOKUP($Z997,'oddspedia-matches'!$A:$AD,AO$2,0)</f>
        <v>#N/A</v>
      </c>
      <c r="AP997" t="e">
        <f>VLOOKUP($Z997,'oddspedia-matches'!$A:$AD,AP$2,0)</f>
        <v>#N/A</v>
      </c>
      <c r="AQ997" t="e">
        <f>VLOOKUP($Z997,'oddspedia-matches'!$A:$AD,AQ$2,0)</f>
        <v>#N/A</v>
      </c>
    </row>
    <row r="998" spans="2:43" x14ac:dyDescent="0.25">
      <c r="B998" t="s">
        <v>485</v>
      </c>
      <c r="C998" t="s">
        <v>5147</v>
      </c>
      <c r="D998" s="25">
        <v>0.77083333333333337</v>
      </c>
      <c r="E998" t="s">
        <v>1192</v>
      </c>
      <c r="F998" t="s">
        <v>747</v>
      </c>
      <c r="H998">
        <v>50.4</v>
      </c>
      <c r="I998">
        <v>27.5</v>
      </c>
      <c r="J998">
        <v>22.1</v>
      </c>
      <c r="K998">
        <v>77.900000000000006</v>
      </c>
      <c r="L998">
        <v>49.6</v>
      </c>
      <c r="M998">
        <v>72.5</v>
      </c>
      <c r="N998">
        <v>39.9</v>
      </c>
      <c r="O998">
        <v>46.8</v>
      </c>
      <c r="P998">
        <v>13.3</v>
      </c>
      <c r="Q998">
        <v>61.7</v>
      </c>
      <c r="R998">
        <v>74</v>
      </c>
      <c r="S998">
        <v>47.5</v>
      </c>
      <c r="T998">
        <v>52.5</v>
      </c>
      <c r="U998">
        <v>58.9</v>
      </c>
      <c r="V998">
        <v>51</v>
      </c>
      <c r="W998">
        <v>49</v>
      </c>
      <c r="X998" t="str">
        <f>VLOOKUP(E998,'Transform table'!A:B,2,0)</f>
        <v>Universidad de Chile</v>
      </c>
      <c r="Y998" t="str">
        <f>VLOOKUP(F998,'Transform table'!A:B,2,0)</f>
        <v>Huachipato</v>
      </c>
      <c r="Z998" t="str">
        <f t="shared" si="16"/>
        <v>02/08/2026Universidad de ChileHuachipato</v>
      </c>
      <c r="AA998" t="e">
        <f>VLOOKUP($Z998,'oddspedia-matches'!$A:$AD,AA$2,0)</f>
        <v>#N/A</v>
      </c>
      <c r="AB998" t="e">
        <f>VLOOKUP($Z998,'oddspedia-matches'!$A:$AD,AB$2,0)</f>
        <v>#N/A</v>
      </c>
      <c r="AC998" t="e">
        <f>VLOOKUP($Z998,'oddspedia-matches'!$A:$AD,AC$2,0)</f>
        <v>#N/A</v>
      </c>
      <c r="AD998" t="e">
        <f>VLOOKUP($Z998,'oddspedia-matches'!$A:$AD,AD$2,0)</f>
        <v>#N/A</v>
      </c>
      <c r="AE998" t="e">
        <f>VLOOKUP($Z998,'oddspedia-matches'!$A:$AD,AE$2,0)</f>
        <v>#N/A</v>
      </c>
      <c r="AF998" t="e">
        <f>VLOOKUP($Z998,'oddspedia-matches'!$A:$AD,AF$2,0)</f>
        <v>#N/A</v>
      </c>
      <c r="AG998" t="e">
        <f>VLOOKUP($Z998,'oddspedia-matches'!$A:$AD,AG$2,0)</f>
        <v>#N/A</v>
      </c>
      <c r="AH998" t="e">
        <f>VLOOKUP($Z998,'oddspedia-matches'!$A:$AD,AH$2,0)</f>
        <v>#N/A</v>
      </c>
      <c r="AI998" t="e">
        <f>VLOOKUP($Z998,'oddspedia-matches'!$A:$AD,AI$2,0)</f>
        <v>#N/A</v>
      </c>
      <c r="AJ998" t="e">
        <f>VLOOKUP($Z998,'oddspedia-matches'!$A:$AD,AJ$2,0)</f>
        <v>#N/A</v>
      </c>
      <c r="AK998" t="e">
        <f>VLOOKUP($Z998,'oddspedia-matches'!$A:$AD,AK$2,0)</f>
        <v>#N/A</v>
      </c>
      <c r="AL998" t="e">
        <f>VLOOKUP($Z998,'oddspedia-matches'!$A:$AD,AL$2,0)</f>
        <v>#N/A</v>
      </c>
      <c r="AM998" t="e">
        <f>VLOOKUP($Z998,'oddspedia-matches'!$A:$AD,AM$2,0)</f>
        <v>#N/A</v>
      </c>
      <c r="AN998" t="e">
        <f>VLOOKUP($Z998,'oddspedia-matches'!$A:$AD,AN$2,0)</f>
        <v>#N/A</v>
      </c>
      <c r="AO998" t="e">
        <f>VLOOKUP($Z998,'oddspedia-matches'!$A:$AD,AO$2,0)</f>
        <v>#N/A</v>
      </c>
      <c r="AP998" t="e">
        <f>VLOOKUP($Z998,'oddspedia-matches'!$A:$AD,AP$2,0)</f>
        <v>#N/A</v>
      </c>
      <c r="AQ998" t="e">
        <f>VLOOKUP($Z998,'oddspedia-matches'!$A:$AD,AQ$2,0)</f>
        <v>#N/A</v>
      </c>
    </row>
    <row r="999" spans="2:43" x14ac:dyDescent="0.25">
      <c r="B999" t="s">
        <v>488</v>
      </c>
      <c r="C999" t="s">
        <v>5147</v>
      </c>
      <c r="D999" s="25">
        <v>0.77083333333333337</v>
      </c>
      <c r="E999" t="s">
        <v>750</v>
      </c>
      <c r="F999" t="s">
        <v>641</v>
      </c>
      <c r="H999">
        <v>31.9</v>
      </c>
      <c r="I999">
        <v>26.6</v>
      </c>
      <c r="J999">
        <v>41.4</v>
      </c>
      <c r="K999">
        <v>58.6</v>
      </c>
      <c r="L999">
        <v>68.099999999999994</v>
      </c>
      <c r="M999">
        <v>73.400000000000006</v>
      </c>
      <c r="N999">
        <v>34.6</v>
      </c>
      <c r="O999">
        <v>35.6</v>
      </c>
      <c r="P999">
        <v>29.8</v>
      </c>
      <c r="Q999">
        <v>82</v>
      </c>
      <c r="R999">
        <v>84.4</v>
      </c>
      <c r="S999">
        <v>62.8</v>
      </c>
      <c r="T999">
        <v>37.200000000000003</v>
      </c>
      <c r="U999">
        <v>42.8</v>
      </c>
      <c r="V999">
        <v>65.3</v>
      </c>
      <c r="W999">
        <v>34.700000000000003</v>
      </c>
      <c r="X999" t="str">
        <f>VLOOKUP(E999,'Transform table'!A:B,2,0)</f>
        <v>Deportes Santa Cruz</v>
      </c>
      <c r="Y999" t="str">
        <f>VLOOKUP(F999,'Transform table'!A:B,2,0)</f>
        <v>Santiago Wanderers</v>
      </c>
      <c r="Z999" t="str">
        <f t="shared" si="16"/>
        <v>02/08/2026Deportes Santa CruzSantiago Wanderers</v>
      </c>
      <c r="AA999" t="e">
        <f>VLOOKUP($Z999,'oddspedia-matches'!$A:$AD,AA$2,0)</f>
        <v>#N/A</v>
      </c>
      <c r="AB999" t="e">
        <f>VLOOKUP($Z999,'oddspedia-matches'!$A:$AD,AB$2,0)</f>
        <v>#N/A</v>
      </c>
      <c r="AC999" t="e">
        <f>VLOOKUP($Z999,'oddspedia-matches'!$A:$AD,AC$2,0)</f>
        <v>#N/A</v>
      </c>
      <c r="AD999" t="e">
        <f>VLOOKUP($Z999,'oddspedia-matches'!$A:$AD,AD$2,0)</f>
        <v>#N/A</v>
      </c>
      <c r="AE999" t="e">
        <f>VLOOKUP($Z999,'oddspedia-matches'!$A:$AD,AE$2,0)</f>
        <v>#N/A</v>
      </c>
      <c r="AF999" t="e">
        <f>VLOOKUP($Z999,'oddspedia-matches'!$A:$AD,AF$2,0)</f>
        <v>#N/A</v>
      </c>
      <c r="AG999" t="e">
        <f>VLOOKUP($Z999,'oddspedia-matches'!$A:$AD,AG$2,0)</f>
        <v>#N/A</v>
      </c>
      <c r="AH999" t="e">
        <f>VLOOKUP($Z999,'oddspedia-matches'!$A:$AD,AH$2,0)</f>
        <v>#N/A</v>
      </c>
      <c r="AI999" t="e">
        <f>VLOOKUP($Z999,'oddspedia-matches'!$A:$AD,AI$2,0)</f>
        <v>#N/A</v>
      </c>
      <c r="AJ999" t="e">
        <f>VLOOKUP($Z999,'oddspedia-matches'!$A:$AD,AJ$2,0)</f>
        <v>#N/A</v>
      </c>
      <c r="AK999" t="e">
        <f>VLOOKUP($Z999,'oddspedia-matches'!$A:$AD,AK$2,0)</f>
        <v>#N/A</v>
      </c>
      <c r="AL999" t="e">
        <f>VLOOKUP($Z999,'oddspedia-matches'!$A:$AD,AL$2,0)</f>
        <v>#N/A</v>
      </c>
      <c r="AM999" t="e">
        <f>VLOOKUP($Z999,'oddspedia-matches'!$A:$AD,AM$2,0)</f>
        <v>#N/A</v>
      </c>
      <c r="AN999" t="e">
        <f>VLOOKUP($Z999,'oddspedia-matches'!$A:$AD,AN$2,0)</f>
        <v>#N/A</v>
      </c>
      <c r="AO999" t="e">
        <f>VLOOKUP($Z999,'oddspedia-matches'!$A:$AD,AO$2,0)</f>
        <v>#N/A</v>
      </c>
      <c r="AP999" t="e">
        <f>VLOOKUP($Z999,'oddspedia-matches'!$A:$AD,AP$2,0)</f>
        <v>#N/A</v>
      </c>
      <c r="AQ999" t="e">
        <f>VLOOKUP($Z999,'oddspedia-matches'!$A:$AD,AQ$2,0)</f>
        <v>#N/A</v>
      </c>
    </row>
    <row r="1000" spans="2:43" x14ac:dyDescent="0.25">
      <c r="B1000" t="s">
        <v>479</v>
      </c>
      <c r="C1000" t="s">
        <v>5147</v>
      </c>
      <c r="D1000" s="25">
        <v>0.77083333333333337</v>
      </c>
      <c r="E1000" t="s">
        <v>1195</v>
      </c>
      <c r="F1000" t="s">
        <v>1157</v>
      </c>
      <c r="H1000">
        <v>39.4</v>
      </c>
      <c r="I1000">
        <v>29.8</v>
      </c>
      <c r="J1000">
        <v>30.8</v>
      </c>
      <c r="K1000">
        <v>69.2</v>
      </c>
      <c r="L1000">
        <v>60.6</v>
      </c>
      <c r="M1000">
        <v>70.2</v>
      </c>
      <c r="N1000">
        <v>30.9</v>
      </c>
      <c r="O1000">
        <v>47.1</v>
      </c>
      <c r="P1000">
        <v>22</v>
      </c>
      <c r="Q1000">
        <v>63.9</v>
      </c>
      <c r="R1000">
        <v>71.8</v>
      </c>
      <c r="S1000">
        <v>44.7</v>
      </c>
      <c r="T1000">
        <v>55.3</v>
      </c>
      <c r="U1000">
        <v>60.7</v>
      </c>
      <c r="V1000">
        <v>51.3</v>
      </c>
      <c r="W1000">
        <v>48.7</v>
      </c>
      <c r="X1000" t="str">
        <f>VLOOKUP(E1000,'Transform table'!A:B,2,0)</f>
        <v>Guarani Asuncion</v>
      </c>
      <c r="Y1000" t="str">
        <f>VLOOKUP(F1000,'Transform table'!A:B,2,0)</f>
        <v>Club Libertad</v>
      </c>
      <c r="Z1000" t="str">
        <f t="shared" si="16"/>
        <v>02/08/2026Guarani AsuncionClub Libertad</v>
      </c>
      <c r="AA1000" t="e">
        <f>VLOOKUP($Z1000,'oddspedia-matches'!$A:$AD,AA$2,0)</f>
        <v>#N/A</v>
      </c>
      <c r="AB1000" t="e">
        <f>VLOOKUP($Z1000,'oddspedia-matches'!$A:$AD,AB$2,0)</f>
        <v>#N/A</v>
      </c>
      <c r="AC1000" t="e">
        <f>VLOOKUP($Z1000,'oddspedia-matches'!$A:$AD,AC$2,0)</f>
        <v>#N/A</v>
      </c>
      <c r="AD1000" t="e">
        <f>VLOOKUP($Z1000,'oddspedia-matches'!$A:$AD,AD$2,0)</f>
        <v>#N/A</v>
      </c>
      <c r="AE1000" t="e">
        <f>VLOOKUP($Z1000,'oddspedia-matches'!$A:$AD,AE$2,0)</f>
        <v>#N/A</v>
      </c>
      <c r="AF1000" t="e">
        <f>VLOOKUP($Z1000,'oddspedia-matches'!$A:$AD,AF$2,0)</f>
        <v>#N/A</v>
      </c>
      <c r="AG1000" t="e">
        <f>VLOOKUP($Z1000,'oddspedia-matches'!$A:$AD,AG$2,0)</f>
        <v>#N/A</v>
      </c>
      <c r="AH1000" t="e">
        <f>VLOOKUP($Z1000,'oddspedia-matches'!$A:$AD,AH$2,0)</f>
        <v>#N/A</v>
      </c>
      <c r="AI1000" t="e">
        <f>VLOOKUP($Z1000,'oddspedia-matches'!$A:$AD,AI$2,0)</f>
        <v>#N/A</v>
      </c>
      <c r="AJ1000" t="e">
        <f>VLOOKUP($Z1000,'oddspedia-matches'!$A:$AD,AJ$2,0)</f>
        <v>#N/A</v>
      </c>
      <c r="AK1000" t="e">
        <f>VLOOKUP($Z1000,'oddspedia-matches'!$A:$AD,AK$2,0)</f>
        <v>#N/A</v>
      </c>
      <c r="AL1000" t="e">
        <f>VLOOKUP($Z1000,'oddspedia-matches'!$A:$AD,AL$2,0)</f>
        <v>#N/A</v>
      </c>
      <c r="AM1000" t="e">
        <f>VLOOKUP($Z1000,'oddspedia-matches'!$A:$AD,AM$2,0)</f>
        <v>#N/A</v>
      </c>
      <c r="AN1000" t="e">
        <f>VLOOKUP($Z1000,'oddspedia-matches'!$A:$AD,AN$2,0)</f>
        <v>#N/A</v>
      </c>
      <c r="AO1000" t="e">
        <f>VLOOKUP($Z1000,'oddspedia-matches'!$A:$AD,AO$2,0)</f>
        <v>#N/A</v>
      </c>
      <c r="AP1000" t="e">
        <f>VLOOKUP($Z1000,'oddspedia-matches'!$A:$AD,AP$2,0)</f>
        <v>#N/A</v>
      </c>
      <c r="AQ1000" t="e">
        <f>VLOOKUP($Z1000,'oddspedia-matches'!$A:$AD,AQ$2,0)</f>
        <v>#N/A</v>
      </c>
    </row>
    <row r="1001" spans="2:43" x14ac:dyDescent="0.25">
      <c r="B1001" t="s">
        <v>486</v>
      </c>
      <c r="C1001" t="s">
        <v>5147</v>
      </c>
      <c r="D1001" s="25">
        <v>0.77083333333333337</v>
      </c>
      <c r="E1001" t="s">
        <v>185</v>
      </c>
      <c r="F1001" t="s">
        <v>186</v>
      </c>
      <c r="H1001">
        <v>55.7</v>
      </c>
      <c r="I1001">
        <v>25.9</v>
      </c>
      <c r="J1001">
        <v>18.399999999999999</v>
      </c>
      <c r="K1001">
        <v>81.599999999999994</v>
      </c>
      <c r="L1001">
        <v>44.3</v>
      </c>
      <c r="M1001">
        <v>74.099999999999994</v>
      </c>
      <c r="N1001">
        <v>45.9</v>
      </c>
      <c r="O1001">
        <v>38.4</v>
      </c>
      <c r="P1001">
        <v>15.7</v>
      </c>
      <c r="Q1001">
        <v>73.900000000000006</v>
      </c>
      <c r="R1001">
        <v>75.5</v>
      </c>
      <c r="S1001">
        <v>49.7</v>
      </c>
      <c r="T1001">
        <v>50.3</v>
      </c>
      <c r="U1001">
        <v>57.5</v>
      </c>
      <c r="V1001">
        <v>50.6</v>
      </c>
      <c r="W1001">
        <v>49.4</v>
      </c>
      <c r="X1001" t="str">
        <f>VLOOKUP(E1001,'Transform table'!A:B,2,0)</f>
        <v>Nacional De Football</v>
      </c>
      <c r="Y1001" t="str">
        <f>VLOOKUP(F1001,'Transform table'!A:B,2,0)</f>
        <v>Club Atletico Progreso</v>
      </c>
      <c r="Z1001" t="str">
        <f t="shared" si="16"/>
        <v>02/08/2026Nacional De FootballClub Atletico Progreso</v>
      </c>
      <c r="AA1001" t="e">
        <f>VLOOKUP($Z1001,'oddspedia-matches'!$A:$AD,AA$2,0)</f>
        <v>#N/A</v>
      </c>
      <c r="AB1001" t="e">
        <f>VLOOKUP($Z1001,'oddspedia-matches'!$A:$AD,AB$2,0)</f>
        <v>#N/A</v>
      </c>
      <c r="AC1001" t="e">
        <f>VLOOKUP($Z1001,'oddspedia-matches'!$A:$AD,AC$2,0)</f>
        <v>#N/A</v>
      </c>
      <c r="AD1001" t="e">
        <f>VLOOKUP($Z1001,'oddspedia-matches'!$A:$AD,AD$2,0)</f>
        <v>#N/A</v>
      </c>
      <c r="AE1001" t="e">
        <f>VLOOKUP($Z1001,'oddspedia-matches'!$A:$AD,AE$2,0)</f>
        <v>#N/A</v>
      </c>
      <c r="AF1001" t="e">
        <f>VLOOKUP($Z1001,'oddspedia-matches'!$A:$AD,AF$2,0)</f>
        <v>#N/A</v>
      </c>
      <c r="AG1001" t="e">
        <f>VLOOKUP($Z1001,'oddspedia-matches'!$A:$AD,AG$2,0)</f>
        <v>#N/A</v>
      </c>
      <c r="AH1001" t="e">
        <f>VLOOKUP($Z1001,'oddspedia-matches'!$A:$AD,AH$2,0)</f>
        <v>#N/A</v>
      </c>
      <c r="AI1001" t="e">
        <f>VLOOKUP($Z1001,'oddspedia-matches'!$A:$AD,AI$2,0)</f>
        <v>#N/A</v>
      </c>
      <c r="AJ1001" t="e">
        <f>VLOOKUP($Z1001,'oddspedia-matches'!$A:$AD,AJ$2,0)</f>
        <v>#N/A</v>
      </c>
      <c r="AK1001" t="e">
        <f>VLOOKUP($Z1001,'oddspedia-matches'!$A:$AD,AK$2,0)</f>
        <v>#N/A</v>
      </c>
      <c r="AL1001" t="e">
        <f>VLOOKUP($Z1001,'oddspedia-matches'!$A:$AD,AL$2,0)</f>
        <v>#N/A</v>
      </c>
      <c r="AM1001" t="e">
        <f>VLOOKUP($Z1001,'oddspedia-matches'!$A:$AD,AM$2,0)</f>
        <v>#N/A</v>
      </c>
      <c r="AN1001" t="e">
        <f>VLOOKUP($Z1001,'oddspedia-matches'!$A:$AD,AN$2,0)</f>
        <v>#N/A</v>
      </c>
      <c r="AO1001" t="e">
        <f>VLOOKUP($Z1001,'oddspedia-matches'!$A:$AD,AO$2,0)</f>
        <v>#N/A</v>
      </c>
      <c r="AP1001" t="e">
        <f>VLOOKUP($Z1001,'oddspedia-matches'!$A:$AD,AP$2,0)</f>
        <v>#N/A</v>
      </c>
      <c r="AQ1001" t="e">
        <f>VLOOKUP($Z1001,'oddspedia-matches'!$A:$AD,AQ$2,0)</f>
        <v>#N/A</v>
      </c>
    </row>
    <row r="1002" spans="2:43" x14ac:dyDescent="0.25">
      <c r="B1002" t="s">
        <v>484</v>
      </c>
      <c r="C1002" t="s">
        <v>5147</v>
      </c>
      <c r="D1002" s="25">
        <v>0.79166666666666663</v>
      </c>
      <c r="E1002" t="s">
        <v>181</v>
      </c>
      <c r="F1002" t="s">
        <v>1179</v>
      </c>
      <c r="H1002">
        <v>25.6</v>
      </c>
      <c r="I1002">
        <v>28.9</v>
      </c>
      <c r="J1002">
        <v>45.5</v>
      </c>
      <c r="K1002">
        <v>54.5</v>
      </c>
      <c r="L1002">
        <v>74.400000000000006</v>
      </c>
      <c r="M1002">
        <v>71.099999999999994</v>
      </c>
      <c r="N1002">
        <v>22.7</v>
      </c>
      <c r="O1002">
        <v>49.8</v>
      </c>
      <c r="P1002">
        <v>27.5</v>
      </c>
      <c r="Q1002">
        <v>60.2</v>
      </c>
      <c r="R1002">
        <v>75.099999999999994</v>
      </c>
      <c r="S1002">
        <v>48.9</v>
      </c>
      <c r="T1002">
        <v>51.1</v>
      </c>
      <c r="U1002">
        <v>57</v>
      </c>
      <c r="V1002">
        <v>53.5</v>
      </c>
      <c r="W1002">
        <v>46.5</v>
      </c>
      <c r="X1002" t="str">
        <f>VLOOKUP(E1002,'Transform table'!A:B,2,0)</f>
        <v>HFX Wanderers</v>
      </c>
      <c r="Y1002" t="str">
        <f>VLOOKUP(F1002,'Transform table'!A:B,2,0)</f>
        <v>Forge FC</v>
      </c>
      <c r="Z1002" t="str">
        <f t="shared" si="16"/>
        <v>02/08/2026HFX WanderersForge FC</v>
      </c>
      <c r="AA1002" t="e">
        <f>VLOOKUP($Z1002,'oddspedia-matches'!$A:$AD,AA$2,0)</f>
        <v>#N/A</v>
      </c>
      <c r="AB1002" t="e">
        <f>VLOOKUP($Z1002,'oddspedia-matches'!$A:$AD,AB$2,0)</f>
        <v>#N/A</v>
      </c>
      <c r="AC1002" t="e">
        <f>VLOOKUP($Z1002,'oddspedia-matches'!$A:$AD,AC$2,0)</f>
        <v>#N/A</v>
      </c>
      <c r="AD1002" t="e">
        <f>VLOOKUP($Z1002,'oddspedia-matches'!$A:$AD,AD$2,0)</f>
        <v>#N/A</v>
      </c>
      <c r="AE1002" t="e">
        <f>VLOOKUP($Z1002,'oddspedia-matches'!$A:$AD,AE$2,0)</f>
        <v>#N/A</v>
      </c>
      <c r="AF1002" t="e">
        <f>VLOOKUP($Z1002,'oddspedia-matches'!$A:$AD,AF$2,0)</f>
        <v>#N/A</v>
      </c>
      <c r="AG1002" t="e">
        <f>VLOOKUP($Z1002,'oddspedia-matches'!$A:$AD,AG$2,0)</f>
        <v>#N/A</v>
      </c>
      <c r="AH1002" t="e">
        <f>VLOOKUP($Z1002,'oddspedia-matches'!$A:$AD,AH$2,0)</f>
        <v>#N/A</v>
      </c>
      <c r="AI1002" t="e">
        <f>VLOOKUP($Z1002,'oddspedia-matches'!$A:$AD,AI$2,0)</f>
        <v>#N/A</v>
      </c>
      <c r="AJ1002" t="e">
        <f>VLOOKUP($Z1002,'oddspedia-matches'!$A:$AD,AJ$2,0)</f>
        <v>#N/A</v>
      </c>
      <c r="AK1002" t="e">
        <f>VLOOKUP($Z1002,'oddspedia-matches'!$A:$AD,AK$2,0)</f>
        <v>#N/A</v>
      </c>
      <c r="AL1002" t="e">
        <f>VLOOKUP($Z1002,'oddspedia-matches'!$A:$AD,AL$2,0)</f>
        <v>#N/A</v>
      </c>
      <c r="AM1002" t="e">
        <f>VLOOKUP($Z1002,'oddspedia-matches'!$A:$AD,AM$2,0)</f>
        <v>#N/A</v>
      </c>
      <c r="AN1002" t="e">
        <f>VLOOKUP($Z1002,'oddspedia-matches'!$A:$AD,AN$2,0)</f>
        <v>#N/A</v>
      </c>
      <c r="AO1002" t="e">
        <f>VLOOKUP($Z1002,'oddspedia-matches'!$A:$AD,AO$2,0)</f>
        <v>#N/A</v>
      </c>
      <c r="AP1002" t="e">
        <f>VLOOKUP($Z1002,'oddspedia-matches'!$A:$AD,AP$2,0)</f>
        <v>#N/A</v>
      </c>
      <c r="AQ1002" t="e">
        <f>VLOOKUP($Z1002,'oddspedia-matches'!$A:$AD,AQ$2,0)</f>
        <v>#N/A</v>
      </c>
    </row>
    <row r="1003" spans="2:43" x14ac:dyDescent="0.25">
      <c r="B1003" t="s">
        <v>483</v>
      </c>
      <c r="C1003" t="s">
        <v>5147</v>
      </c>
      <c r="D1003" s="25">
        <v>0.79166666666666663</v>
      </c>
      <c r="E1003" t="s">
        <v>1198</v>
      </c>
      <c r="F1003" t="s">
        <v>1281</v>
      </c>
      <c r="H1003">
        <v>51</v>
      </c>
      <c r="I1003">
        <v>27.6</v>
      </c>
      <c r="J1003">
        <v>21.4</v>
      </c>
      <c r="K1003">
        <v>78.599999999999994</v>
      </c>
      <c r="L1003">
        <v>49</v>
      </c>
      <c r="M1003">
        <v>72.400000000000006</v>
      </c>
      <c r="N1003">
        <v>43.8</v>
      </c>
      <c r="O1003">
        <v>40.5</v>
      </c>
      <c r="P1003">
        <v>15.7</v>
      </c>
      <c r="Q1003">
        <v>71</v>
      </c>
      <c r="R1003">
        <v>73.2</v>
      </c>
      <c r="S1003">
        <v>46.6</v>
      </c>
      <c r="T1003">
        <v>53.4</v>
      </c>
      <c r="U1003">
        <v>59.9</v>
      </c>
      <c r="V1003">
        <v>50</v>
      </c>
      <c r="W1003">
        <v>50</v>
      </c>
      <c r="X1003" t="str">
        <f>VLOOKUP(E1003,'Transform table'!A:B,2,0)</f>
        <v>Barranquilla</v>
      </c>
      <c r="Y1003" t="str">
        <f>VLOOKUP(F1003,'Transform table'!A:B,2,0)</f>
        <v>Atletico Cali</v>
      </c>
      <c r="Z1003" t="str">
        <f t="shared" si="16"/>
        <v>02/08/2026BarranquillaAtletico Cali</v>
      </c>
      <c r="AA1003" t="e">
        <f>VLOOKUP($Z1003,'oddspedia-matches'!$A:$AD,AA$2,0)</f>
        <v>#N/A</v>
      </c>
      <c r="AB1003" t="e">
        <f>VLOOKUP($Z1003,'oddspedia-matches'!$A:$AD,AB$2,0)</f>
        <v>#N/A</v>
      </c>
      <c r="AC1003" t="e">
        <f>VLOOKUP($Z1003,'oddspedia-matches'!$A:$AD,AC$2,0)</f>
        <v>#N/A</v>
      </c>
      <c r="AD1003" t="e">
        <f>VLOOKUP($Z1003,'oddspedia-matches'!$A:$AD,AD$2,0)</f>
        <v>#N/A</v>
      </c>
      <c r="AE1003" t="e">
        <f>VLOOKUP($Z1003,'oddspedia-matches'!$A:$AD,AE$2,0)</f>
        <v>#N/A</v>
      </c>
      <c r="AF1003" t="e">
        <f>VLOOKUP($Z1003,'oddspedia-matches'!$A:$AD,AF$2,0)</f>
        <v>#N/A</v>
      </c>
      <c r="AG1003" t="e">
        <f>VLOOKUP($Z1003,'oddspedia-matches'!$A:$AD,AG$2,0)</f>
        <v>#N/A</v>
      </c>
      <c r="AH1003" t="e">
        <f>VLOOKUP($Z1003,'oddspedia-matches'!$A:$AD,AH$2,0)</f>
        <v>#N/A</v>
      </c>
      <c r="AI1003" t="e">
        <f>VLOOKUP($Z1003,'oddspedia-matches'!$A:$AD,AI$2,0)</f>
        <v>#N/A</v>
      </c>
      <c r="AJ1003" t="e">
        <f>VLOOKUP($Z1003,'oddspedia-matches'!$A:$AD,AJ$2,0)</f>
        <v>#N/A</v>
      </c>
      <c r="AK1003" t="e">
        <f>VLOOKUP($Z1003,'oddspedia-matches'!$A:$AD,AK$2,0)</f>
        <v>#N/A</v>
      </c>
      <c r="AL1003" t="e">
        <f>VLOOKUP($Z1003,'oddspedia-matches'!$A:$AD,AL$2,0)</f>
        <v>#N/A</v>
      </c>
      <c r="AM1003" t="e">
        <f>VLOOKUP($Z1003,'oddspedia-matches'!$A:$AD,AM$2,0)</f>
        <v>#N/A</v>
      </c>
      <c r="AN1003" t="e">
        <f>VLOOKUP($Z1003,'oddspedia-matches'!$A:$AD,AN$2,0)</f>
        <v>#N/A</v>
      </c>
      <c r="AO1003" t="e">
        <f>VLOOKUP($Z1003,'oddspedia-matches'!$A:$AD,AO$2,0)</f>
        <v>#N/A</v>
      </c>
      <c r="AP1003" t="e">
        <f>VLOOKUP($Z1003,'oddspedia-matches'!$A:$AD,AP$2,0)</f>
        <v>#N/A</v>
      </c>
      <c r="AQ1003" t="e">
        <f>VLOOKUP($Z1003,'oddspedia-matches'!$A:$AD,AQ$2,0)</f>
        <v>#N/A</v>
      </c>
    </row>
    <row r="1004" spans="2:43" x14ac:dyDescent="0.25">
      <c r="B1004" t="s">
        <v>483</v>
      </c>
      <c r="C1004" t="s">
        <v>5147</v>
      </c>
      <c r="D1004" s="25">
        <v>0.79166666666666663</v>
      </c>
      <c r="E1004" t="s">
        <v>1181</v>
      </c>
      <c r="F1004" t="s">
        <v>737</v>
      </c>
      <c r="H1004">
        <v>52.3</v>
      </c>
      <c r="I1004">
        <v>28.8</v>
      </c>
      <c r="J1004">
        <v>18.899999999999999</v>
      </c>
      <c r="K1004">
        <v>81.099999999999994</v>
      </c>
      <c r="L1004">
        <v>47.7</v>
      </c>
      <c r="M1004">
        <v>71.2</v>
      </c>
      <c r="N1004">
        <v>49.8</v>
      </c>
      <c r="O1004">
        <v>39.5</v>
      </c>
      <c r="P1004">
        <v>10.7</v>
      </c>
      <c r="Q1004">
        <v>69.5</v>
      </c>
      <c r="R1004">
        <v>66.7</v>
      </c>
      <c r="S1004">
        <v>38.799999999999997</v>
      </c>
      <c r="T1004">
        <v>61.2</v>
      </c>
      <c r="U1004">
        <v>67.599999999999994</v>
      </c>
      <c r="V1004">
        <v>42.7</v>
      </c>
      <c r="W1004">
        <v>57.3</v>
      </c>
      <c r="X1004" t="str">
        <f>VLOOKUP(E1004,'Transform table'!A:B,2,0)</f>
        <v>Internacional FC Palmira</v>
      </c>
      <c r="Y1004" t="str">
        <f>VLOOKUP(F1004,'Transform table'!A:B,2,0)</f>
        <v>Bogota</v>
      </c>
      <c r="Z1004" t="str">
        <f t="shared" si="16"/>
        <v>02/08/2026Internacional FC PalmiraBogota</v>
      </c>
      <c r="AA1004" t="e">
        <f>VLOOKUP($Z1004,'oddspedia-matches'!$A:$AD,AA$2,0)</f>
        <v>#N/A</v>
      </c>
      <c r="AB1004" t="e">
        <f>VLOOKUP($Z1004,'oddspedia-matches'!$A:$AD,AB$2,0)</f>
        <v>#N/A</v>
      </c>
      <c r="AC1004" t="e">
        <f>VLOOKUP($Z1004,'oddspedia-matches'!$A:$AD,AC$2,0)</f>
        <v>#N/A</v>
      </c>
      <c r="AD1004" t="e">
        <f>VLOOKUP($Z1004,'oddspedia-matches'!$A:$AD,AD$2,0)</f>
        <v>#N/A</v>
      </c>
      <c r="AE1004" t="e">
        <f>VLOOKUP($Z1004,'oddspedia-matches'!$A:$AD,AE$2,0)</f>
        <v>#N/A</v>
      </c>
      <c r="AF1004" t="e">
        <f>VLOOKUP($Z1004,'oddspedia-matches'!$A:$AD,AF$2,0)</f>
        <v>#N/A</v>
      </c>
      <c r="AG1004" t="e">
        <f>VLOOKUP($Z1004,'oddspedia-matches'!$A:$AD,AG$2,0)</f>
        <v>#N/A</v>
      </c>
      <c r="AH1004" t="e">
        <f>VLOOKUP($Z1004,'oddspedia-matches'!$A:$AD,AH$2,0)</f>
        <v>#N/A</v>
      </c>
      <c r="AI1004" t="e">
        <f>VLOOKUP($Z1004,'oddspedia-matches'!$A:$AD,AI$2,0)</f>
        <v>#N/A</v>
      </c>
      <c r="AJ1004" t="e">
        <f>VLOOKUP($Z1004,'oddspedia-matches'!$A:$AD,AJ$2,0)</f>
        <v>#N/A</v>
      </c>
      <c r="AK1004" t="e">
        <f>VLOOKUP($Z1004,'oddspedia-matches'!$A:$AD,AK$2,0)</f>
        <v>#N/A</v>
      </c>
      <c r="AL1004" t="e">
        <f>VLOOKUP($Z1004,'oddspedia-matches'!$A:$AD,AL$2,0)</f>
        <v>#N/A</v>
      </c>
      <c r="AM1004" t="e">
        <f>VLOOKUP($Z1004,'oddspedia-matches'!$A:$AD,AM$2,0)</f>
        <v>#N/A</v>
      </c>
      <c r="AN1004" t="e">
        <f>VLOOKUP($Z1004,'oddspedia-matches'!$A:$AD,AN$2,0)</f>
        <v>#N/A</v>
      </c>
      <c r="AO1004" t="e">
        <f>VLOOKUP($Z1004,'oddspedia-matches'!$A:$AD,AO$2,0)</f>
        <v>#N/A</v>
      </c>
      <c r="AP1004" t="e">
        <f>VLOOKUP($Z1004,'oddspedia-matches'!$A:$AD,AP$2,0)</f>
        <v>#N/A</v>
      </c>
      <c r="AQ1004" t="e">
        <f>VLOOKUP($Z1004,'oddspedia-matches'!$A:$AD,AQ$2,0)</f>
        <v>#N/A</v>
      </c>
    </row>
    <row r="1005" spans="2:43" x14ac:dyDescent="0.25">
      <c r="B1005" t="s">
        <v>470</v>
      </c>
      <c r="C1005" t="s">
        <v>5147</v>
      </c>
      <c r="D1005" s="25">
        <v>0.80208333333333337</v>
      </c>
      <c r="E1005" t="s">
        <v>754</v>
      </c>
      <c r="F1005" t="s">
        <v>105</v>
      </c>
      <c r="H1005">
        <v>43.2</v>
      </c>
      <c r="I1005">
        <v>31.6</v>
      </c>
      <c r="J1005">
        <v>25.2</v>
      </c>
      <c r="K1005">
        <v>74.8</v>
      </c>
      <c r="L1005">
        <v>56.8</v>
      </c>
      <c r="M1005">
        <v>68.400000000000006</v>
      </c>
      <c r="N1005">
        <v>28.7</v>
      </c>
      <c r="O1005">
        <v>48.4</v>
      </c>
      <c r="P1005">
        <v>22.9</v>
      </c>
      <c r="Q1005">
        <v>62.1</v>
      </c>
      <c r="R1005">
        <v>63.8</v>
      </c>
      <c r="S1005">
        <v>35.5</v>
      </c>
      <c r="T1005">
        <v>64.5</v>
      </c>
      <c r="U1005">
        <v>69.7</v>
      </c>
      <c r="V1005">
        <v>42.9</v>
      </c>
      <c r="W1005">
        <v>57.1</v>
      </c>
      <c r="X1005" t="str">
        <f>VLOOKUP(E1005,'Transform table'!A:B,2,0)</f>
        <v>River Plate</v>
      </c>
      <c r="Y1005" t="str">
        <f>VLOOKUP(F1005,'Transform table'!A:B,2,0)</f>
        <v>Rosario Central</v>
      </c>
      <c r="Z1005" t="str">
        <f t="shared" si="16"/>
        <v>02/08/2026River PlateRosario Central</v>
      </c>
      <c r="AA1005" t="e">
        <f>VLOOKUP($Z1005,'oddspedia-matches'!$A:$AD,AA$2,0)</f>
        <v>#N/A</v>
      </c>
      <c r="AB1005" t="e">
        <f>VLOOKUP($Z1005,'oddspedia-matches'!$A:$AD,AB$2,0)</f>
        <v>#N/A</v>
      </c>
      <c r="AC1005" t="e">
        <f>VLOOKUP($Z1005,'oddspedia-matches'!$A:$AD,AC$2,0)</f>
        <v>#N/A</v>
      </c>
      <c r="AD1005" t="e">
        <f>VLOOKUP($Z1005,'oddspedia-matches'!$A:$AD,AD$2,0)</f>
        <v>#N/A</v>
      </c>
      <c r="AE1005" t="e">
        <f>VLOOKUP($Z1005,'oddspedia-matches'!$A:$AD,AE$2,0)</f>
        <v>#N/A</v>
      </c>
      <c r="AF1005" t="e">
        <f>VLOOKUP($Z1005,'oddspedia-matches'!$A:$AD,AF$2,0)</f>
        <v>#N/A</v>
      </c>
      <c r="AG1005" t="e">
        <f>VLOOKUP($Z1005,'oddspedia-matches'!$A:$AD,AG$2,0)</f>
        <v>#N/A</v>
      </c>
      <c r="AH1005" t="e">
        <f>VLOOKUP($Z1005,'oddspedia-matches'!$A:$AD,AH$2,0)</f>
        <v>#N/A</v>
      </c>
      <c r="AI1005" t="e">
        <f>VLOOKUP($Z1005,'oddspedia-matches'!$A:$AD,AI$2,0)</f>
        <v>#N/A</v>
      </c>
      <c r="AJ1005" t="e">
        <f>VLOOKUP($Z1005,'oddspedia-matches'!$A:$AD,AJ$2,0)</f>
        <v>#N/A</v>
      </c>
      <c r="AK1005" t="e">
        <f>VLOOKUP($Z1005,'oddspedia-matches'!$A:$AD,AK$2,0)</f>
        <v>#N/A</v>
      </c>
      <c r="AL1005" t="e">
        <f>VLOOKUP($Z1005,'oddspedia-matches'!$A:$AD,AL$2,0)</f>
        <v>#N/A</v>
      </c>
      <c r="AM1005" t="e">
        <f>VLOOKUP($Z1005,'oddspedia-matches'!$A:$AD,AM$2,0)</f>
        <v>#N/A</v>
      </c>
      <c r="AN1005" t="e">
        <f>VLOOKUP($Z1005,'oddspedia-matches'!$A:$AD,AN$2,0)</f>
        <v>#N/A</v>
      </c>
      <c r="AO1005" t="e">
        <f>VLOOKUP($Z1005,'oddspedia-matches'!$A:$AD,AO$2,0)</f>
        <v>#N/A</v>
      </c>
      <c r="AP1005" t="e">
        <f>VLOOKUP($Z1005,'oddspedia-matches'!$A:$AD,AP$2,0)</f>
        <v>#N/A</v>
      </c>
      <c r="AQ1005" t="e">
        <f>VLOOKUP($Z1005,'oddspedia-matches'!$A:$AD,AQ$2,0)</f>
        <v>#N/A</v>
      </c>
    </row>
    <row r="1006" spans="2:43" x14ac:dyDescent="0.25">
      <c r="B1006" t="s">
        <v>487</v>
      </c>
      <c r="C1006" t="s">
        <v>5147</v>
      </c>
      <c r="D1006" s="25">
        <v>0.82291666666666663</v>
      </c>
      <c r="E1006" t="s">
        <v>1155</v>
      </c>
      <c r="F1006" t="s">
        <v>735</v>
      </c>
      <c r="H1006">
        <v>57.5</v>
      </c>
      <c r="I1006">
        <v>27</v>
      </c>
      <c r="J1006">
        <v>15.5</v>
      </c>
      <c r="K1006">
        <v>84.5</v>
      </c>
      <c r="L1006">
        <v>42.5</v>
      </c>
      <c r="M1006">
        <v>73</v>
      </c>
      <c r="N1006">
        <v>41</v>
      </c>
      <c r="O1006">
        <v>42.8</v>
      </c>
      <c r="P1006">
        <v>16.2</v>
      </c>
      <c r="Q1006">
        <v>68.099999999999994</v>
      </c>
      <c r="R1006">
        <v>67.900000000000006</v>
      </c>
      <c r="S1006">
        <v>40.299999999999997</v>
      </c>
      <c r="T1006">
        <v>59.7</v>
      </c>
      <c r="U1006">
        <v>67.2</v>
      </c>
      <c r="V1006">
        <v>41.4</v>
      </c>
      <c r="W1006">
        <v>58.6</v>
      </c>
      <c r="X1006" t="str">
        <f>VLOOKUP(E1006,'Transform table'!A:B,2,0)</f>
        <v>America de Cali</v>
      </c>
      <c r="Y1006" t="str">
        <f>VLOOKUP(F1006,'Transform table'!A:B,2,0)</f>
        <v>Boyaca Chico</v>
      </c>
      <c r="Z1006" t="str">
        <f t="shared" si="16"/>
        <v>02/08/2026America de CaliBoyaca Chico</v>
      </c>
      <c r="AA1006" t="e">
        <f>VLOOKUP($Z1006,'oddspedia-matches'!$A:$AD,AA$2,0)</f>
        <v>#N/A</v>
      </c>
      <c r="AB1006" t="e">
        <f>VLOOKUP($Z1006,'oddspedia-matches'!$A:$AD,AB$2,0)</f>
        <v>#N/A</v>
      </c>
      <c r="AC1006" t="e">
        <f>VLOOKUP($Z1006,'oddspedia-matches'!$A:$AD,AC$2,0)</f>
        <v>#N/A</v>
      </c>
      <c r="AD1006" t="e">
        <f>VLOOKUP($Z1006,'oddspedia-matches'!$A:$AD,AD$2,0)</f>
        <v>#N/A</v>
      </c>
      <c r="AE1006" t="e">
        <f>VLOOKUP($Z1006,'oddspedia-matches'!$A:$AD,AE$2,0)</f>
        <v>#N/A</v>
      </c>
      <c r="AF1006" t="e">
        <f>VLOOKUP($Z1006,'oddspedia-matches'!$A:$AD,AF$2,0)</f>
        <v>#N/A</v>
      </c>
      <c r="AG1006" t="e">
        <f>VLOOKUP($Z1006,'oddspedia-matches'!$A:$AD,AG$2,0)</f>
        <v>#N/A</v>
      </c>
      <c r="AH1006" t="e">
        <f>VLOOKUP($Z1006,'oddspedia-matches'!$A:$AD,AH$2,0)</f>
        <v>#N/A</v>
      </c>
      <c r="AI1006" t="e">
        <f>VLOOKUP($Z1006,'oddspedia-matches'!$A:$AD,AI$2,0)</f>
        <v>#N/A</v>
      </c>
      <c r="AJ1006" t="e">
        <f>VLOOKUP($Z1006,'oddspedia-matches'!$A:$AD,AJ$2,0)</f>
        <v>#N/A</v>
      </c>
      <c r="AK1006" t="e">
        <f>VLOOKUP($Z1006,'oddspedia-matches'!$A:$AD,AK$2,0)</f>
        <v>#N/A</v>
      </c>
      <c r="AL1006" t="e">
        <f>VLOOKUP($Z1006,'oddspedia-matches'!$A:$AD,AL$2,0)</f>
        <v>#N/A</v>
      </c>
      <c r="AM1006" t="e">
        <f>VLOOKUP($Z1006,'oddspedia-matches'!$A:$AD,AM$2,0)</f>
        <v>#N/A</v>
      </c>
      <c r="AN1006" t="e">
        <f>VLOOKUP($Z1006,'oddspedia-matches'!$A:$AD,AN$2,0)</f>
        <v>#N/A</v>
      </c>
      <c r="AO1006" t="e">
        <f>VLOOKUP($Z1006,'oddspedia-matches'!$A:$AD,AO$2,0)</f>
        <v>#N/A</v>
      </c>
      <c r="AP1006" t="e">
        <f>VLOOKUP($Z1006,'oddspedia-matches'!$A:$AD,AP$2,0)</f>
        <v>#N/A</v>
      </c>
      <c r="AQ1006" t="e">
        <f>VLOOKUP($Z1006,'oddspedia-matches'!$A:$AD,AQ$2,0)</f>
        <v>#N/A</v>
      </c>
    </row>
    <row r="1007" spans="2:43" x14ac:dyDescent="0.25">
      <c r="B1007" t="s">
        <v>466</v>
      </c>
      <c r="C1007" t="s">
        <v>5147</v>
      </c>
      <c r="D1007" s="25">
        <v>0.83333333333333337</v>
      </c>
      <c r="E1007" t="s">
        <v>191</v>
      </c>
      <c r="F1007" t="s">
        <v>96</v>
      </c>
      <c r="H1007">
        <v>45.1</v>
      </c>
      <c r="I1007">
        <v>26.4</v>
      </c>
      <c r="J1007">
        <v>28.5</v>
      </c>
      <c r="K1007">
        <v>71.5</v>
      </c>
      <c r="L1007">
        <v>54.9</v>
      </c>
      <c r="M1007">
        <v>73.599999999999994</v>
      </c>
      <c r="N1007">
        <v>39.700000000000003</v>
      </c>
      <c r="O1007">
        <v>39.5</v>
      </c>
      <c r="P1007">
        <v>20.8</v>
      </c>
      <c r="Q1007">
        <v>74.400000000000006</v>
      </c>
      <c r="R1007">
        <v>82.4</v>
      </c>
      <c r="S1007">
        <v>59.6</v>
      </c>
      <c r="T1007">
        <v>40.4</v>
      </c>
      <c r="U1007">
        <v>46.2</v>
      </c>
      <c r="V1007">
        <v>62.3</v>
      </c>
      <c r="W1007">
        <v>37.700000000000003</v>
      </c>
      <c r="X1007" t="str">
        <f>VLOOKUP(E1007,'Transform table'!A:B,2,0)</f>
        <v>New York Red Bulls II</v>
      </c>
      <c r="Y1007" t="str">
        <f>VLOOKUP(F1007,'Transform table'!A:B,2,0)</f>
        <v>New England Revolution II</v>
      </c>
      <c r="Z1007" t="str">
        <f t="shared" si="16"/>
        <v>02/08/2026New York Red Bulls IINew England Revolution II</v>
      </c>
      <c r="AA1007" t="e">
        <f>VLOOKUP($Z1007,'oddspedia-matches'!$A:$AD,AA$2,0)</f>
        <v>#N/A</v>
      </c>
      <c r="AB1007" t="e">
        <f>VLOOKUP($Z1007,'oddspedia-matches'!$A:$AD,AB$2,0)</f>
        <v>#N/A</v>
      </c>
      <c r="AC1007" t="e">
        <f>VLOOKUP($Z1007,'oddspedia-matches'!$A:$AD,AC$2,0)</f>
        <v>#N/A</v>
      </c>
      <c r="AD1007" t="e">
        <f>VLOOKUP($Z1007,'oddspedia-matches'!$A:$AD,AD$2,0)</f>
        <v>#N/A</v>
      </c>
      <c r="AE1007" t="e">
        <f>VLOOKUP($Z1007,'oddspedia-matches'!$A:$AD,AE$2,0)</f>
        <v>#N/A</v>
      </c>
      <c r="AF1007" t="e">
        <f>VLOOKUP($Z1007,'oddspedia-matches'!$A:$AD,AF$2,0)</f>
        <v>#N/A</v>
      </c>
      <c r="AG1007" t="e">
        <f>VLOOKUP($Z1007,'oddspedia-matches'!$A:$AD,AG$2,0)</f>
        <v>#N/A</v>
      </c>
      <c r="AH1007" t="e">
        <f>VLOOKUP($Z1007,'oddspedia-matches'!$A:$AD,AH$2,0)</f>
        <v>#N/A</v>
      </c>
      <c r="AI1007" t="e">
        <f>VLOOKUP($Z1007,'oddspedia-matches'!$A:$AD,AI$2,0)</f>
        <v>#N/A</v>
      </c>
      <c r="AJ1007" t="e">
        <f>VLOOKUP($Z1007,'oddspedia-matches'!$A:$AD,AJ$2,0)</f>
        <v>#N/A</v>
      </c>
      <c r="AK1007" t="e">
        <f>VLOOKUP($Z1007,'oddspedia-matches'!$A:$AD,AK$2,0)</f>
        <v>#N/A</v>
      </c>
      <c r="AL1007" t="e">
        <f>VLOOKUP($Z1007,'oddspedia-matches'!$A:$AD,AL$2,0)</f>
        <v>#N/A</v>
      </c>
      <c r="AM1007" t="e">
        <f>VLOOKUP($Z1007,'oddspedia-matches'!$A:$AD,AM$2,0)</f>
        <v>#N/A</v>
      </c>
      <c r="AN1007" t="e">
        <f>VLOOKUP($Z1007,'oddspedia-matches'!$A:$AD,AN$2,0)</f>
        <v>#N/A</v>
      </c>
      <c r="AO1007" t="e">
        <f>VLOOKUP($Z1007,'oddspedia-matches'!$A:$AD,AO$2,0)</f>
        <v>#N/A</v>
      </c>
      <c r="AP1007" t="e">
        <f>VLOOKUP($Z1007,'oddspedia-matches'!$A:$AD,AP$2,0)</f>
        <v>#N/A</v>
      </c>
      <c r="AQ1007" t="e">
        <f>VLOOKUP($Z1007,'oddspedia-matches'!$A:$AD,AQ$2,0)</f>
        <v>#N/A</v>
      </c>
    </row>
    <row r="1008" spans="2:43" x14ac:dyDescent="0.25">
      <c r="B1008" t="s">
        <v>466</v>
      </c>
      <c r="C1008" t="s">
        <v>5147</v>
      </c>
      <c r="D1008" s="25">
        <v>0.83333333333333337</v>
      </c>
      <c r="E1008" t="s">
        <v>1209</v>
      </c>
      <c r="F1008" t="s">
        <v>1172</v>
      </c>
      <c r="H1008">
        <v>47.6</v>
      </c>
      <c r="I1008">
        <v>25.6</v>
      </c>
      <c r="J1008">
        <v>26.8</v>
      </c>
      <c r="K1008">
        <v>73.2</v>
      </c>
      <c r="L1008">
        <v>52.4</v>
      </c>
      <c r="M1008">
        <v>74.400000000000006</v>
      </c>
      <c r="N1008">
        <v>33.799999999999997</v>
      </c>
      <c r="O1008">
        <v>41.5</v>
      </c>
      <c r="P1008">
        <v>24.7</v>
      </c>
      <c r="Q1008">
        <v>72.5</v>
      </c>
      <c r="R1008">
        <v>85</v>
      </c>
      <c r="S1008">
        <v>63.8</v>
      </c>
      <c r="T1008">
        <v>36.200000000000003</v>
      </c>
      <c r="U1008">
        <v>42.1</v>
      </c>
      <c r="V1008">
        <v>65.099999999999994</v>
      </c>
      <c r="W1008">
        <v>34.9</v>
      </c>
      <c r="X1008" t="str">
        <f>VLOOKUP(E1008,'Transform table'!A:B,2,0)</f>
        <v>Saint Louis City II</v>
      </c>
      <c r="Y1008" t="str">
        <f>VLOOKUP(F1008,'Transform table'!A:B,2,0)</f>
        <v>Real Monarchs SLC</v>
      </c>
      <c r="Z1008" t="str">
        <f t="shared" si="16"/>
        <v>02/08/2026Saint Louis City IIReal Monarchs SLC</v>
      </c>
      <c r="AA1008" t="e">
        <f>VLOOKUP($Z1008,'oddspedia-matches'!$A:$AD,AA$2,0)</f>
        <v>#N/A</v>
      </c>
      <c r="AB1008" t="e">
        <f>VLOOKUP($Z1008,'oddspedia-matches'!$A:$AD,AB$2,0)</f>
        <v>#N/A</v>
      </c>
      <c r="AC1008" t="e">
        <f>VLOOKUP($Z1008,'oddspedia-matches'!$A:$AD,AC$2,0)</f>
        <v>#N/A</v>
      </c>
      <c r="AD1008" t="e">
        <f>VLOOKUP($Z1008,'oddspedia-matches'!$A:$AD,AD$2,0)</f>
        <v>#N/A</v>
      </c>
      <c r="AE1008" t="e">
        <f>VLOOKUP($Z1008,'oddspedia-matches'!$A:$AD,AE$2,0)</f>
        <v>#N/A</v>
      </c>
      <c r="AF1008" t="e">
        <f>VLOOKUP($Z1008,'oddspedia-matches'!$A:$AD,AF$2,0)</f>
        <v>#N/A</v>
      </c>
      <c r="AG1008" t="e">
        <f>VLOOKUP($Z1008,'oddspedia-matches'!$A:$AD,AG$2,0)</f>
        <v>#N/A</v>
      </c>
      <c r="AH1008" t="e">
        <f>VLOOKUP($Z1008,'oddspedia-matches'!$A:$AD,AH$2,0)</f>
        <v>#N/A</v>
      </c>
      <c r="AI1008" t="e">
        <f>VLOOKUP($Z1008,'oddspedia-matches'!$A:$AD,AI$2,0)</f>
        <v>#N/A</v>
      </c>
      <c r="AJ1008" t="e">
        <f>VLOOKUP($Z1008,'oddspedia-matches'!$A:$AD,AJ$2,0)</f>
        <v>#N/A</v>
      </c>
      <c r="AK1008" t="e">
        <f>VLOOKUP($Z1008,'oddspedia-matches'!$A:$AD,AK$2,0)</f>
        <v>#N/A</v>
      </c>
      <c r="AL1008" t="e">
        <f>VLOOKUP($Z1008,'oddspedia-matches'!$A:$AD,AL$2,0)</f>
        <v>#N/A</v>
      </c>
      <c r="AM1008" t="e">
        <f>VLOOKUP($Z1008,'oddspedia-matches'!$A:$AD,AM$2,0)</f>
        <v>#N/A</v>
      </c>
      <c r="AN1008" t="e">
        <f>VLOOKUP($Z1008,'oddspedia-matches'!$A:$AD,AN$2,0)</f>
        <v>#N/A</v>
      </c>
      <c r="AO1008" t="e">
        <f>VLOOKUP($Z1008,'oddspedia-matches'!$A:$AD,AO$2,0)</f>
        <v>#N/A</v>
      </c>
      <c r="AP1008" t="e">
        <f>VLOOKUP($Z1008,'oddspedia-matches'!$A:$AD,AP$2,0)</f>
        <v>#N/A</v>
      </c>
      <c r="AQ1008" t="e">
        <f>VLOOKUP($Z1008,'oddspedia-matches'!$A:$AD,AQ$2,0)</f>
        <v>#N/A</v>
      </c>
    </row>
    <row r="1009" spans="2:43" x14ac:dyDescent="0.25">
      <c r="B1009" t="s">
        <v>452</v>
      </c>
      <c r="C1009" t="s">
        <v>5147</v>
      </c>
      <c r="D1009" s="25">
        <v>0.84027777777777779</v>
      </c>
      <c r="E1009" t="s">
        <v>100</v>
      </c>
      <c r="F1009" t="s">
        <v>239</v>
      </c>
      <c r="H1009">
        <v>37.1</v>
      </c>
      <c r="I1009">
        <v>34.1</v>
      </c>
      <c r="J1009">
        <v>28.8</v>
      </c>
      <c r="K1009">
        <v>71.2</v>
      </c>
      <c r="L1009">
        <v>62.9</v>
      </c>
      <c r="M1009">
        <v>65.900000000000006</v>
      </c>
      <c r="N1009">
        <v>26.7</v>
      </c>
      <c r="O1009">
        <v>53.2</v>
      </c>
      <c r="P1009">
        <v>20.100000000000001</v>
      </c>
      <c r="Q1009">
        <v>55.1</v>
      </c>
      <c r="R1009">
        <v>58.4</v>
      </c>
      <c r="S1009">
        <v>30</v>
      </c>
      <c r="T1009">
        <v>70</v>
      </c>
      <c r="U1009">
        <v>74.400000000000006</v>
      </c>
      <c r="V1009">
        <v>39.1</v>
      </c>
      <c r="W1009">
        <v>60.9</v>
      </c>
      <c r="X1009" t="str">
        <f>VLOOKUP(E1009,'Transform table'!A:B,2,0)</f>
        <v>CD Leones Del Norte</v>
      </c>
      <c r="Y1009" t="str">
        <f>VLOOKUP(F1009,'Transform table'!A:B,2,0)</f>
        <v>Barcelona SC</v>
      </c>
      <c r="Z1009" t="str">
        <f t="shared" si="16"/>
        <v>02/08/2026CD Leones Del NorteBarcelona SC</v>
      </c>
      <c r="AA1009" t="e">
        <f>VLOOKUP($Z1009,'oddspedia-matches'!$A:$AD,AA$2,0)</f>
        <v>#N/A</v>
      </c>
      <c r="AB1009" t="e">
        <f>VLOOKUP($Z1009,'oddspedia-matches'!$A:$AD,AB$2,0)</f>
        <v>#N/A</v>
      </c>
      <c r="AC1009" t="e">
        <f>VLOOKUP($Z1009,'oddspedia-matches'!$A:$AD,AC$2,0)</f>
        <v>#N/A</v>
      </c>
      <c r="AD1009" t="e">
        <f>VLOOKUP($Z1009,'oddspedia-matches'!$A:$AD,AD$2,0)</f>
        <v>#N/A</v>
      </c>
      <c r="AE1009" t="e">
        <f>VLOOKUP($Z1009,'oddspedia-matches'!$A:$AD,AE$2,0)</f>
        <v>#N/A</v>
      </c>
      <c r="AF1009" t="e">
        <f>VLOOKUP($Z1009,'oddspedia-matches'!$A:$AD,AF$2,0)</f>
        <v>#N/A</v>
      </c>
      <c r="AG1009" t="e">
        <f>VLOOKUP($Z1009,'oddspedia-matches'!$A:$AD,AG$2,0)</f>
        <v>#N/A</v>
      </c>
      <c r="AH1009" t="e">
        <f>VLOOKUP($Z1009,'oddspedia-matches'!$A:$AD,AH$2,0)</f>
        <v>#N/A</v>
      </c>
      <c r="AI1009" t="e">
        <f>VLOOKUP($Z1009,'oddspedia-matches'!$A:$AD,AI$2,0)</f>
        <v>#N/A</v>
      </c>
      <c r="AJ1009" t="e">
        <f>VLOOKUP($Z1009,'oddspedia-matches'!$A:$AD,AJ$2,0)</f>
        <v>#N/A</v>
      </c>
      <c r="AK1009" t="e">
        <f>VLOOKUP($Z1009,'oddspedia-matches'!$A:$AD,AK$2,0)</f>
        <v>#N/A</v>
      </c>
      <c r="AL1009" t="e">
        <f>VLOOKUP($Z1009,'oddspedia-matches'!$A:$AD,AL$2,0)</f>
        <v>#N/A</v>
      </c>
      <c r="AM1009" t="e">
        <f>VLOOKUP($Z1009,'oddspedia-matches'!$A:$AD,AM$2,0)</f>
        <v>#N/A</v>
      </c>
      <c r="AN1009" t="e">
        <f>VLOOKUP($Z1009,'oddspedia-matches'!$A:$AD,AN$2,0)</f>
        <v>#N/A</v>
      </c>
      <c r="AO1009" t="e">
        <f>VLOOKUP($Z1009,'oddspedia-matches'!$A:$AD,AO$2,0)</f>
        <v>#N/A</v>
      </c>
      <c r="AP1009" t="e">
        <f>VLOOKUP($Z1009,'oddspedia-matches'!$A:$AD,AP$2,0)</f>
        <v>#N/A</v>
      </c>
      <c r="AQ1009" t="e">
        <f>VLOOKUP($Z1009,'oddspedia-matches'!$A:$AD,AQ$2,0)</f>
        <v>#N/A</v>
      </c>
    </row>
    <row r="1010" spans="2:43" x14ac:dyDescent="0.25">
      <c r="B1010" t="s">
        <v>489</v>
      </c>
      <c r="C1010" t="s">
        <v>5147</v>
      </c>
      <c r="D1010" s="25">
        <v>0.84375</v>
      </c>
      <c r="E1010" t="s">
        <v>1213</v>
      </c>
      <c r="F1010" t="s">
        <v>793</v>
      </c>
      <c r="H1010">
        <v>52.8</v>
      </c>
      <c r="I1010">
        <v>25.8</v>
      </c>
      <c r="J1010">
        <v>21.4</v>
      </c>
      <c r="K1010">
        <v>78.599999999999994</v>
      </c>
      <c r="L1010">
        <v>47.2</v>
      </c>
      <c r="M1010">
        <v>74.2</v>
      </c>
      <c r="N1010">
        <v>46.4</v>
      </c>
      <c r="O1010">
        <v>36</v>
      </c>
      <c r="P1010">
        <v>17.600000000000001</v>
      </c>
      <c r="Q1010">
        <v>78.2</v>
      </c>
      <c r="R1010">
        <v>79.599999999999994</v>
      </c>
      <c r="S1010">
        <v>55.3</v>
      </c>
      <c r="T1010">
        <v>44.7</v>
      </c>
      <c r="U1010">
        <v>51.4</v>
      </c>
      <c r="V1010">
        <v>56.6</v>
      </c>
      <c r="W1010">
        <v>43.4</v>
      </c>
      <c r="X1010" t="str">
        <f>VLOOKUP(E1010,'Transform table'!A:B,2,0)</f>
        <v>Veraguas CD</v>
      </c>
      <c r="Y1010" t="str">
        <f>VLOOKUP(F1010,'Transform table'!A:B,2,0)</f>
        <v>Union Deportivo Universitario</v>
      </c>
      <c r="Z1010" t="str">
        <f t="shared" si="16"/>
        <v>02/08/2026Veraguas CDUnion Deportivo Universitario</v>
      </c>
      <c r="AA1010" t="e">
        <f>VLOOKUP($Z1010,'oddspedia-matches'!$A:$AD,AA$2,0)</f>
        <v>#N/A</v>
      </c>
      <c r="AB1010" t="e">
        <f>VLOOKUP($Z1010,'oddspedia-matches'!$A:$AD,AB$2,0)</f>
        <v>#N/A</v>
      </c>
      <c r="AC1010" t="e">
        <f>VLOOKUP($Z1010,'oddspedia-matches'!$A:$AD,AC$2,0)</f>
        <v>#N/A</v>
      </c>
      <c r="AD1010" t="e">
        <f>VLOOKUP($Z1010,'oddspedia-matches'!$A:$AD,AD$2,0)</f>
        <v>#N/A</v>
      </c>
      <c r="AE1010" t="e">
        <f>VLOOKUP($Z1010,'oddspedia-matches'!$A:$AD,AE$2,0)</f>
        <v>#N/A</v>
      </c>
      <c r="AF1010" t="e">
        <f>VLOOKUP($Z1010,'oddspedia-matches'!$A:$AD,AF$2,0)</f>
        <v>#N/A</v>
      </c>
      <c r="AG1010" t="e">
        <f>VLOOKUP($Z1010,'oddspedia-matches'!$A:$AD,AG$2,0)</f>
        <v>#N/A</v>
      </c>
      <c r="AH1010" t="e">
        <f>VLOOKUP($Z1010,'oddspedia-matches'!$A:$AD,AH$2,0)</f>
        <v>#N/A</v>
      </c>
      <c r="AI1010" t="e">
        <f>VLOOKUP($Z1010,'oddspedia-matches'!$A:$AD,AI$2,0)</f>
        <v>#N/A</v>
      </c>
      <c r="AJ1010" t="e">
        <f>VLOOKUP($Z1010,'oddspedia-matches'!$A:$AD,AJ$2,0)</f>
        <v>#N/A</v>
      </c>
      <c r="AK1010" t="e">
        <f>VLOOKUP($Z1010,'oddspedia-matches'!$A:$AD,AK$2,0)</f>
        <v>#N/A</v>
      </c>
      <c r="AL1010" t="e">
        <f>VLOOKUP($Z1010,'oddspedia-matches'!$A:$AD,AL$2,0)</f>
        <v>#N/A</v>
      </c>
      <c r="AM1010" t="e">
        <f>VLOOKUP($Z1010,'oddspedia-matches'!$A:$AD,AM$2,0)</f>
        <v>#N/A</v>
      </c>
      <c r="AN1010" t="e">
        <f>VLOOKUP($Z1010,'oddspedia-matches'!$A:$AD,AN$2,0)</f>
        <v>#N/A</v>
      </c>
      <c r="AO1010" t="e">
        <f>VLOOKUP($Z1010,'oddspedia-matches'!$A:$AD,AO$2,0)</f>
        <v>#N/A</v>
      </c>
      <c r="AP1010" t="e">
        <f>VLOOKUP($Z1010,'oddspedia-matches'!$A:$AD,AP$2,0)</f>
        <v>#N/A</v>
      </c>
      <c r="AQ1010" t="e">
        <f>VLOOKUP($Z1010,'oddspedia-matches'!$A:$AD,AQ$2,0)</f>
        <v>#N/A</v>
      </c>
    </row>
    <row r="1011" spans="2:43" x14ac:dyDescent="0.25">
      <c r="B1011" t="s">
        <v>457</v>
      </c>
      <c r="C1011" t="s">
        <v>5147</v>
      </c>
      <c r="D1011" s="25">
        <v>0.85416666666666663</v>
      </c>
      <c r="E1011" t="s">
        <v>775</v>
      </c>
      <c r="F1011" t="s">
        <v>266</v>
      </c>
      <c r="H1011">
        <v>41.7</v>
      </c>
      <c r="I1011">
        <v>27.8</v>
      </c>
      <c r="J1011">
        <v>30.5</v>
      </c>
      <c r="K1011">
        <v>69.5</v>
      </c>
      <c r="L1011">
        <v>58.3</v>
      </c>
      <c r="M1011">
        <v>72.2</v>
      </c>
      <c r="N1011">
        <v>34.299999999999997</v>
      </c>
      <c r="O1011">
        <v>43.6</v>
      </c>
      <c r="P1011">
        <v>22.2</v>
      </c>
      <c r="Q1011">
        <v>69</v>
      </c>
      <c r="R1011">
        <v>78.400000000000006</v>
      </c>
      <c r="S1011">
        <v>53.5</v>
      </c>
      <c r="T1011">
        <v>46.5</v>
      </c>
      <c r="U1011">
        <v>52.2</v>
      </c>
      <c r="V1011">
        <v>58.1</v>
      </c>
      <c r="W1011">
        <v>41.9</v>
      </c>
      <c r="X1011" t="str">
        <f>VLOOKUP(E1011,'Transform table'!A:B,2,0)</f>
        <v>Oriente Petrolero</v>
      </c>
      <c r="Y1011" t="str">
        <f>VLOOKUP(F1011,'Transform table'!A:B,2,0)</f>
        <v>Nacional Potosi</v>
      </c>
      <c r="Z1011" t="str">
        <f t="shared" si="16"/>
        <v>02/08/2026Oriente PetroleroNacional Potosi</v>
      </c>
      <c r="AA1011" t="e">
        <f>VLOOKUP($Z1011,'oddspedia-matches'!$A:$AD,AA$2,0)</f>
        <v>#N/A</v>
      </c>
      <c r="AB1011" t="e">
        <f>VLOOKUP($Z1011,'oddspedia-matches'!$A:$AD,AB$2,0)</f>
        <v>#N/A</v>
      </c>
      <c r="AC1011" t="e">
        <f>VLOOKUP($Z1011,'oddspedia-matches'!$A:$AD,AC$2,0)</f>
        <v>#N/A</v>
      </c>
      <c r="AD1011" t="e">
        <f>VLOOKUP($Z1011,'oddspedia-matches'!$A:$AD,AD$2,0)</f>
        <v>#N/A</v>
      </c>
      <c r="AE1011" t="e">
        <f>VLOOKUP($Z1011,'oddspedia-matches'!$A:$AD,AE$2,0)</f>
        <v>#N/A</v>
      </c>
      <c r="AF1011" t="e">
        <f>VLOOKUP($Z1011,'oddspedia-matches'!$A:$AD,AF$2,0)</f>
        <v>#N/A</v>
      </c>
      <c r="AG1011" t="e">
        <f>VLOOKUP($Z1011,'oddspedia-matches'!$A:$AD,AG$2,0)</f>
        <v>#N/A</v>
      </c>
      <c r="AH1011" t="e">
        <f>VLOOKUP($Z1011,'oddspedia-matches'!$A:$AD,AH$2,0)</f>
        <v>#N/A</v>
      </c>
      <c r="AI1011" t="e">
        <f>VLOOKUP($Z1011,'oddspedia-matches'!$A:$AD,AI$2,0)</f>
        <v>#N/A</v>
      </c>
      <c r="AJ1011" t="e">
        <f>VLOOKUP($Z1011,'oddspedia-matches'!$A:$AD,AJ$2,0)</f>
        <v>#N/A</v>
      </c>
      <c r="AK1011" t="e">
        <f>VLOOKUP($Z1011,'oddspedia-matches'!$A:$AD,AK$2,0)</f>
        <v>#N/A</v>
      </c>
      <c r="AL1011" t="e">
        <f>VLOOKUP($Z1011,'oddspedia-matches'!$A:$AD,AL$2,0)</f>
        <v>#N/A</v>
      </c>
      <c r="AM1011" t="e">
        <f>VLOOKUP($Z1011,'oddspedia-matches'!$A:$AD,AM$2,0)</f>
        <v>#N/A</v>
      </c>
      <c r="AN1011" t="e">
        <f>VLOOKUP($Z1011,'oddspedia-matches'!$A:$AD,AN$2,0)</f>
        <v>#N/A</v>
      </c>
      <c r="AO1011" t="e">
        <f>VLOOKUP($Z1011,'oddspedia-matches'!$A:$AD,AO$2,0)</f>
        <v>#N/A</v>
      </c>
      <c r="AP1011" t="e">
        <f>VLOOKUP($Z1011,'oddspedia-matches'!$A:$AD,AP$2,0)</f>
        <v>#N/A</v>
      </c>
      <c r="AQ1011" t="e">
        <f>VLOOKUP($Z1011,'oddspedia-matches'!$A:$AD,AQ$2,0)</f>
        <v>#N/A</v>
      </c>
    </row>
    <row r="1012" spans="2:43" x14ac:dyDescent="0.25">
      <c r="B1012" t="s">
        <v>482</v>
      </c>
      <c r="C1012" t="s">
        <v>5147</v>
      </c>
      <c r="D1012" s="25">
        <v>0.85416666666666663</v>
      </c>
      <c r="E1012" t="s">
        <v>734</v>
      </c>
      <c r="F1012" t="s">
        <v>209</v>
      </c>
      <c r="H1012">
        <v>41.6</v>
      </c>
      <c r="I1012">
        <v>28</v>
      </c>
      <c r="J1012">
        <v>30.3</v>
      </c>
      <c r="K1012">
        <v>69.7</v>
      </c>
      <c r="L1012">
        <v>58.4</v>
      </c>
      <c r="M1012">
        <v>72</v>
      </c>
      <c r="N1012">
        <v>20.399999999999999</v>
      </c>
      <c r="O1012">
        <v>46.2</v>
      </c>
      <c r="P1012">
        <v>33.4</v>
      </c>
      <c r="Q1012">
        <v>65.2</v>
      </c>
      <c r="R1012">
        <v>77.5</v>
      </c>
      <c r="S1012">
        <v>52.2</v>
      </c>
      <c r="T1012">
        <v>47.8</v>
      </c>
      <c r="U1012">
        <v>53.5</v>
      </c>
      <c r="V1012">
        <v>57.1</v>
      </c>
      <c r="W1012">
        <v>42.9</v>
      </c>
      <c r="X1012" t="str">
        <f>VLOOKUP(E1012,'Transform table'!A:B,2,0)</f>
        <v>Cienciano</v>
      </c>
      <c r="Y1012" t="str">
        <f>VLOOKUP(F1012,'Transform table'!A:B,2,0)</f>
        <v>Universitario de Deportes</v>
      </c>
      <c r="Z1012" t="str">
        <f t="shared" si="16"/>
        <v>02/08/2026CiencianoUniversitario de Deportes</v>
      </c>
      <c r="AA1012" t="e">
        <f>VLOOKUP($Z1012,'oddspedia-matches'!$A:$AD,AA$2,0)</f>
        <v>#N/A</v>
      </c>
      <c r="AB1012" t="e">
        <f>VLOOKUP($Z1012,'oddspedia-matches'!$A:$AD,AB$2,0)</f>
        <v>#N/A</v>
      </c>
      <c r="AC1012" t="e">
        <f>VLOOKUP($Z1012,'oddspedia-matches'!$A:$AD,AC$2,0)</f>
        <v>#N/A</v>
      </c>
      <c r="AD1012" t="e">
        <f>VLOOKUP($Z1012,'oddspedia-matches'!$A:$AD,AD$2,0)</f>
        <v>#N/A</v>
      </c>
      <c r="AE1012" t="e">
        <f>VLOOKUP($Z1012,'oddspedia-matches'!$A:$AD,AE$2,0)</f>
        <v>#N/A</v>
      </c>
      <c r="AF1012" t="e">
        <f>VLOOKUP($Z1012,'oddspedia-matches'!$A:$AD,AF$2,0)</f>
        <v>#N/A</v>
      </c>
      <c r="AG1012" t="e">
        <f>VLOOKUP($Z1012,'oddspedia-matches'!$A:$AD,AG$2,0)</f>
        <v>#N/A</v>
      </c>
      <c r="AH1012" t="e">
        <f>VLOOKUP($Z1012,'oddspedia-matches'!$A:$AD,AH$2,0)</f>
        <v>#N/A</v>
      </c>
      <c r="AI1012" t="e">
        <f>VLOOKUP($Z1012,'oddspedia-matches'!$A:$AD,AI$2,0)</f>
        <v>#N/A</v>
      </c>
      <c r="AJ1012" t="e">
        <f>VLOOKUP($Z1012,'oddspedia-matches'!$A:$AD,AJ$2,0)</f>
        <v>#N/A</v>
      </c>
      <c r="AK1012" t="e">
        <f>VLOOKUP($Z1012,'oddspedia-matches'!$A:$AD,AK$2,0)</f>
        <v>#N/A</v>
      </c>
      <c r="AL1012" t="e">
        <f>VLOOKUP($Z1012,'oddspedia-matches'!$A:$AD,AL$2,0)</f>
        <v>#N/A</v>
      </c>
      <c r="AM1012" t="e">
        <f>VLOOKUP($Z1012,'oddspedia-matches'!$A:$AD,AM$2,0)</f>
        <v>#N/A</v>
      </c>
      <c r="AN1012" t="e">
        <f>VLOOKUP($Z1012,'oddspedia-matches'!$A:$AD,AN$2,0)</f>
        <v>#N/A</v>
      </c>
      <c r="AO1012" t="e">
        <f>VLOOKUP($Z1012,'oddspedia-matches'!$A:$AD,AO$2,0)</f>
        <v>#N/A</v>
      </c>
      <c r="AP1012" t="e">
        <f>VLOOKUP($Z1012,'oddspedia-matches'!$A:$AD,AP$2,0)</f>
        <v>#N/A</v>
      </c>
      <c r="AQ1012" t="e">
        <f>VLOOKUP($Z1012,'oddspedia-matches'!$A:$AD,AQ$2,0)</f>
        <v>#N/A</v>
      </c>
    </row>
    <row r="1013" spans="2:43" x14ac:dyDescent="0.25">
      <c r="B1013" t="s">
        <v>470</v>
      </c>
      <c r="C1013" t="s">
        <v>5147</v>
      </c>
      <c r="D1013" s="25">
        <v>0.89583333333333337</v>
      </c>
      <c r="E1013" t="s">
        <v>782</v>
      </c>
      <c r="F1013" t="s">
        <v>180</v>
      </c>
      <c r="H1013">
        <v>43.1</v>
      </c>
      <c r="I1013">
        <v>32.1</v>
      </c>
      <c r="J1013">
        <v>24.8</v>
      </c>
      <c r="K1013">
        <v>75.2</v>
      </c>
      <c r="L1013">
        <v>56.9</v>
      </c>
      <c r="M1013">
        <v>67.900000000000006</v>
      </c>
      <c r="N1013">
        <v>22.7</v>
      </c>
      <c r="O1013">
        <v>56.5</v>
      </c>
      <c r="P1013">
        <v>20.8</v>
      </c>
      <c r="Q1013">
        <v>50.5</v>
      </c>
      <c r="R1013">
        <v>61.9</v>
      </c>
      <c r="S1013">
        <v>33.6</v>
      </c>
      <c r="T1013">
        <v>66.400000000000006</v>
      </c>
      <c r="U1013">
        <v>71.5</v>
      </c>
      <c r="V1013">
        <v>41.2</v>
      </c>
      <c r="W1013">
        <v>58.8</v>
      </c>
      <c r="X1013" t="str">
        <f>VLOOKUP(E1013,'Transform table'!A:B,2,0)</f>
        <v>Lanus</v>
      </c>
      <c r="Y1013" t="str">
        <f>VLOOKUP(F1013,'Transform table'!A:B,2,0)</f>
        <v>Instituto de Cordoba</v>
      </c>
      <c r="Z1013" t="str">
        <f t="shared" si="16"/>
        <v>02/08/2026LanusInstituto de Cordoba</v>
      </c>
      <c r="AA1013" t="e">
        <f>VLOOKUP($Z1013,'oddspedia-matches'!$A:$AD,AA$2,0)</f>
        <v>#N/A</v>
      </c>
      <c r="AB1013" t="e">
        <f>VLOOKUP($Z1013,'oddspedia-matches'!$A:$AD,AB$2,0)</f>
        <v>#N/A</v>
      </c>
      <c r="AC1013" t="e">
        <f>VLOOKUP($Z1013,'oddspedia-matches'!$A:$AD,AC$2,0)</f>
        <v>#N/A</v>
      </c>
      <c r="AD1013" t="e">
        <f>VLOOKUP($Z1013,'oddspedia-matches'!$A:$AD,AD$2,0)</f>
        <v>#N/A</v>
      </c>
      <c r="AE1013" t="e">
        <f>VLOOKUP($Z1013,'oddspedia-matches'!$A:$AD,AE$2,0)</f>
        <v>#N/A</v>
      </c>
      <c r="AF1013" t="e">
        <f>VLOOKUP($Z1013,'oddspedia-matches'!$A:$AD,AF$2,0)</f>
        <v>#N/A</v>
      </c>
      <c r="AG1013" t="e">
        <f>VLOOKUP($Z1013,'oddspedia-matches'!$A:$AD,AG$2,0)</f>
        <v>#N/A</v>
      </c>
      <c r="AH1013" t="e">
        <f>VLOOKUP($Z1013,'oddspedia-matches'!$A:$AD,AH$2,0)</f>
        <v>#N/A</v>
      </c>
      <c r="AI1013" t="e">
        <f>VLOOKUP($Z1013,'oddspedia-matches'!$A:$AD,AI$2,0)</f>
        <v>#N/A</v>
      </c>
      <c r="AJ1013" t="e">
        <f>VLOOKUP($Z1013,'oddspedia-matches'!$A:$AD,AJ$2,0)</f>
        <v>#N/A</v>
      </c>
      <c r="AK1013" t="e">
        <f>VLOOKUP($Z1013,'oddspedia-matches'!$A:$AD,AK$2,0)</f>
        <v>#N/A</v>
      </c>
      <c r="AL1013" t="e">
        <f>VLOOKUP($Z1013,'oddspedia-matches'!$A:$AD,AL$2,0)</f>
        <v>#N/A</v>
      </c>
      <c r="AM1013" t="e">
        <f>VLOOKUP($Z1013,'oddspedia-matches'!$A:$AD,AM$2,0)</f>
        <v>#N/A</v>
      </c>
      <c r="AN1013" t="e">
        <f>VLOOKUP($Z1013,'oddspedia-matches'!$A:$AD,AN$2,0)</f>
        <v>#N/A</v>
      </c>
      <c r="AO1013" t="e">
        <f>VLOOKUP($Z1013,'oddspedia-matches'!$A:$AD,AO$2,0)</f>
        <v>#N/A</v>
      </c>
      <c r="AP1013" t="e">
        <f>VLOOKUP($Z1013,'oddspedia-matches'!$A:$AD,AP$2,0)</f>
        <v>#N/A</v>
      </c>
      <c r="AQ1013" t="e">
        <f>VLOOKUP($Z1013,'oddspedia-matches'!$A:$AD,AQ$2,0)</f>
        <v>#N/A</v>
      </c>
    </row>
    <row r="1014" spans="2:43" x14ac:dyDescent="0.25">
      <c r="B1014" t="s">
        <v>487</v>
      </c>
      <c r="C1014" t="s">
        <v>5147</v>
      </c>
      <c r="D1014" s="25">
        <v>0.91666666666666663</v>
      </c>
      <c r="E1014" t="s">
        <v>421</v>
      </c>
      <c r="F1014" t="s">
        <v>425</v>
      </c>
      <c r="H1014">
        <v>42.8</v>
      </c>
      <c r="I1014">
        <v>28.2</v>
      </c>
      <c r="J1014">
        <v>29</v>
      </c>
      <c r="K1014">
        <v>71</v>
      </c>
      <c r="L1014">
        <v>57.2</v>
      </c>
      <c r="M1014">
        <v>71.8</v>
      </c>
      <c r="N1014" t="s">
        <v>20</v>
      </c>
      <c r="O1014" t="s">
        <v>20</v>
      </c>
      <c r="P1014" t="s">
        <v>20</v>
      </c>
      <c r="Q1014" t="s">
        <v>20</v>
      </c>
      <c r="R1014">
        <v>76.400000000000006</v>
      </c>
      <c r="S1014">
        <v>50.7</v>
      </c>
      <c r="T1014">
        <v>49.3</v>
      </c>
      <c r="U1014">
        <v>55</v>
      </c>
      <c r="V1014">
        <v>55.7</v>
      </c>
      <c r="W1014">
        <v>44.3</v>
      </c>
      <c r="X1014" t="str">
        <f>VLOOKUP(E1014,'Transform table'!A:B,2,0)</f>
        <v>Independiente Santa Fe</v>
      </c>
      <c r="Y1014" t="str">
        <f>VLOOKUP(F1014,'Transform table'!A:B,2,0)</f>
        <v>Once Caldas</v>
      </c>
      <c r="Z1014" t="str">
        <f t="shared" si="16"/>
        <v>02/08/2026Independiente Santa FeOnce Caldas</v>
      </c>
      <c r="AA1014" t="e">
        <f>VLOOKUP($Z1014,'oddspedia-matches'!$A:$AD,AA$2,0)</f>
        <v>#N/A</v>
      </c>
      <c r="AB1014" t="e">
        <f>VLOOKUP($Z1014,'oddspedia-matches'!$A:$AD,AB$2,0)</f>
        <v>#N/A</v>
      </c>
      <c r="AC1014" t="e">
        <f>VLOOKUP($Z1014,'oddspedia-matches'!$A:$AD,AC$2,0)</f>
        <v>#N/A</v>
      </c>
      <c r="AD1014" t="e">
        <f>VLOOKUP($Z1014,'oddspedia-matches'!$A:$AD,AD$2,0)</f>
        <v>#N/A</v>
      </c>
      <c r="AE1014" t="e">
        <f>VLOOKUP($Z1014,'oddspedia-matches'!$A:$AD,AE$2,0)</f>
        <v>#N/A</v>
      </c>
      <c r="AF1014" t="e">
        <f>VLOOKUP($Z1014,'oddspedia-matches'!$A:$AD,AF$2,0)</f>
        <v>#N/A</v>
      </c>
      <c r="AG1014" t="e">
        <f>VLOOKUP($Z1014,'oddspedia-matches'!$A:$AD,AG$2,0)</f>
        <v>#N/A</v>
      </c>
      <c r="AH1014" t="e">
        <f>VLOOKUP($Z1014,'oddspedia-matches'!$A:$AD,AH$2,0)</f>
        <v>#N/A</v>
      </c>
      <c r="AI1014" t="e">
        <f>VLOOKUP($Z1014,'oddspedia-matches'!$A:$AD,AI$2,0)</f>
        <v>#N/A</v>
      </c>
      <c r="AJ1014" t="e">
        <f>VLOOKUP($Z1014,'oddspedia-matches'!$A:$AD,AJ$2,0)</f>
        <v>#N/A</v>
      </c>
      <c r="AK1014" t="e">
        <f>VLOOKUP($Z1014,'oddspedia-matches'!$A:$AD,AK$2,0)</f>
        <v>#N/A</v>
      </c>
      <c r="AL1014" t="e">
        <f>VLOOKUP($Z1014,'oddspedia-matches'!$A:$AD,AL$2,0)</f>
        <v>#N/A</v>
      </c>
      <c r="AM1014" t="e">
        <f>VLOOKUP($Z1014,'oddspedia-matches'!$A:$AD,AM$2,0)</f>
        <v>#N/A</v>
      </c>
      <c r="AN1014" t="e">
        <f>VLOOKUP($Z1014,'oddspedia-matches'!$A:$AD,AN$2,0)</f>
        <v>#N/A</v>
      </c>
      <c r="AO1014" t="e">
        <f>VLOOKUP($Z1014,'oddspedia-matches'!$A:$AD,AO$2,0)</f>
        <v>#N/A</v>
      </c>
      <c r="AP1014" t="e">
        <f>VLOOKUP($Z1014,'oddspedia-matches'!$A:$AD,AP$2,0)</f>
        <v>#N/A</v>
      </c>
      <c r="AQ1014" t="e">
        <f>VLOOKUP($Z1014,'oddspedia-matches'!$A:$AD,AQ$2,0)</f>
        <v>#N/A</v>
      </c>
    </row>
  </sheetData>
  <autoFilter ref="A3:AQ1014" xr:uid="{00000000-0001-0000-0000-000000000000}"/>
  <conditionalFormatting sqref="Q1:W2 Q4:W1048576">
    <cfRule type="cellIs" dxfId="1" priority="1" operator="greaterThan">
      <formula>80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77971-33D1-4306-8C5A-95D06C375743}">
  <dimension ref="A1:M142"/>
  <sheetViews>
    <sheetView workbookViewId="0">
      <selection sqref="A1:L1"/>
    </sheetView>
  </sheetViews>
  <sheetFormatPr defaultColWidth="8.85546875" defaultRowHeight="15" x14ac:dyDescent="0.25"/>
  <cols>
    <col min="1" max="1" width="8.85546875" style="1"/>
    <col min="2" max="2" width="26" style="1" bestFit="1" customWidth="1"/>
    <col min="3" max="3" width="10.28515625" style="1" bestFit="1" customWidth="1"/>
    <col min="4" max="4" width="8.140625" style="1" bestFit="1" customWidth="1"/>
    <col min="5" max="5" width="20.28515625" style="1" bestFit="1" customWidth="1"/>
    <col min="6" max="6" width="24.28515625" style="1" bestFit="1" customWidth="1"/>
    <col min="7" max="7" width="16.7109375" style="1" customWidth="1"/>
    <col min="8" max="8" width="16" style="1" customWidth="1"/>
    <col min="9" max="9" width="12.42578125" style="1" customWidth="1"/>
    <col min="10" max="10" width="11.85546875" style="1" customWidth="1"/>
    <col min="11" max="11" width="10.28515625" style="1" bestFit="1" customWidth="1"/>
    <col min="12" max="12" width="8.140625" style="1" bestFit="1" customWidth="1"/>
    <col min="13" max="13" width="22.42578125" style="1" bestFit="1" customWidth="1"/>
    <col min="14" max="16384" width="8.85546875" style="1"/>
  </cols>
  <sheetData>
    <row r="1" spans="1:13" x14ac:dyDescent="0.25">
      <c r="A1" s="5" t="s">
        <v>800</v>
      </c>
      <c r="B1" s="5" t="s">
        <v>801</v>
      </c>
      <c r="C1" s="5" t="s">
        <v>349</v>
      </c>
      <c r="D1" s="6" t="s">
        <v>348</v>
      </c>
      <c r="E1" s="6" t="s">
        <v>347</v>
      </c>
      <c r="F1" s="6" t="s">
        <v>346</v>
      </c>
      <c r="G1" s="6" t="s">
        <v>345</v>
      </c>
      <c r="H1" s="6" t="s">
        <v>344</v>
      </c>
      <c r="I1" s="6" t="s">
        <v>343</v>
      </c>
      <c r="J1" s="6" t="s">
        <v>342</v>
      </c>
      <c r="K1" s="6" t="s">
        <v>856</v>
      </c>
      <c r="L1" s="6" t="s">
        <v>350</v>
      </c>
      <c r="M1" s="24"/>
    </row>
    <row r="2" spans="1:13" x14ac:dyDescent="0.25">
      <c r="A2" t="s">
        <v>825</v>
      </c>
      <c r="B2" t="s">
        <v>833</v>
      </c>
      <c r="C2" s="2">
        <v>46223</v>
      </c>
      <c r="D2" s="3">
        <v>0.58333333333333337</v>
      </c>
      <c r="E2" t="s">
        <v>299</v>
      </c>
      <c r="F2" t="s">
        <v>298</v>
      </c>
      <c r="G2">
        <v>1</v>
      </c>
      <c r="H2">
        <v>3</v>
      </c>
      <c r="I2">
        <v>5</v>
      </c>
      <c r="J2">
        <v>4</v>
      </c>
      <c r="K2" s="22" t="str">
        <f t="shared" ref="K2:K33" si="0">DAY(C2)&amp;"/"&amp;"07"&amp;"/"&amp;YEAR(C2)</f>
        <v>20/07/2026</v>
      </c>
      <c r="L2" s="23">
        <f t="shared" ref="L2:L33" si="1">D2-TIME(3,0,0)</f>
        <v>0.45833333333333337</v>
      </c>
    </row>
    <row r="3" spans="1:13" x14ac:dyDescent="0.25">
      <c r="A3" t="s">
        <v>843</v>
      </c>
      <c r="B3" t="s">
        <v>838</v>
      </c>
      <c r="C3" s="2">
        <v>46223</v>
      </c>
      <c r="D3" s="3">
        <v>0.60416666666666663</v>
      </c>
      <c r="E3" t="s">
        <v>287</v>
      </c>
      <c r="F3" t="s">
        <v>286</v>
      </c>
      <c r="G3">
        <v>0</v>
      </c>
      <c r="H3">
        <v>0</v>
      </c>
      <c r="I3">
        <v>2</v>
      </c>
      <c r="J3">
        <v>0</v>
      </c>
      <c r="K3" s="22" t="str">
        <f t="shared" si="0"/>
        <v>20/07/2026</v>
      </c>
      <c r="L3" s="23">
        <f t="shared" si="1"/>
        <v>0.47916666666666663</v>
      </c>
    </row>
    <row r="4" spans="1:13" x14ac:dyDescent="0.25">
      <c r="A4" t="s">
        <v>834</v>
      </c>
      <c r="B4" t="s">
        <v>835</v>
      </c>
      <c r="C4" s="2">
        <v>46223</v>
      </c>
      <c r="D4" s="3">
        <v>0.625</v>
      </c>
      <c r="E4" t="s">
        <v>297</v>
      </c>
      <c r="F4" t="s">
        <v>296</v>
      </c>
      <c r="G4">
        <v>1</v>
      </c>
      <c r="H4">
        <v>2</v>
      </c>
      <c r="I4">
        <v>1</v>
      </c>
      <c r="J4">
        <v>3</v>
      </c>
      <c r="K4" s="22" t="str">
        <f t="shared" si="0"/>
        <v>20/07/2026</v>
      </c>
      <c r="L4" s="23">
        <f t="shared" si="1"/>
        <v>0.5</v>
      </c>
    </row>
    <row r="5" spans="1:13" x14ac:dyDescent="0.25">
      <c r="A5" t="s">
        <v>840</v>
      </c>
      <c r="B5" t="s">
        <v>841</v>
      </c>
      <c r="C5" s="2">
        <v>46223</v>
      </c>
      <c r="D5" s="3">
        <v>0.625</v>
      </c>
      <c r="E5" t="s">
        <v>291</v>
      </c>
      <c r="F5" t="s">
        <v>290</v>
      </c>
      <c r="G5">
        <v>0</v>
      </c>
      <c r="H5">
        <v>1</v>
      </c>
      <c r="I5">
        <v>0</v>
      </c>
      <c r="J5">
        <v>1</v>
      </c>
      <c r="K5" s="22" t="str">
        <f t="shared" si="0"/>
        <v>20/07/2026</v>
      </c>
      <c r="L5" s="23">
        <f t="shared" si="1"/>
        <v>0.5</v>
      </c>
    </row>
    <row r="6" spans="1:13" x14ac:dyDescent="0.25">
      <c r="A6" t="s">
        <v>844</v>
      </c>
      <c r="B6" t="s">
        <v>846</v>
      </c>
      <c r="C6" s="2">
        <v>46223</v>
      </c>
      <c r="D6" s="3">
        <v>0.625</v>
      </c>
      <c r="E6" t="s">
        <v>247</v>
      </c>
      <c r="F6" t="s">
        <v>282</v>
      </c>
      <c r="G6">
        <v>1</v>
      </c>
      <c r="H6">
        <v>1</v>
      </c>
      <c r="I6">
        <v>2</v>
      </c>
      <c r="J6">
        <v>2</v>
      </c>
      <c r="K6" s="22" t="str">
        <f t="shared" si="0"/>
        <v>20/07/2026</v>
      </c>
      <c r="L6" s="23">
        <f t="shared" si="1"/>
        <v>0.5</v>
      </c>
    </row>
    <row r="7" spans="1:13" x14ac:dyDescent="0.25">
      <c r="A7" t="s">
        <v>834</v>
      </c>
      <c r="B7" t="s">
        <v>836</v>
      </c>
      <c r="C7" s="2">
        <v>46223</v>
      </c>
      <c r="D7" s="3">
        <v>0.64583333333333337</v>
      </c>
      <c r="E7" t="s">
        <v>295</v>
      </c>
      <c r="F7" t="s">
        <v>294</v>
      </c>
      <c r="G7">
        <v>1</v>
      </c>
      <c r="H7">
        <v>0</v>
      </c>
      <c r="I7">
        <v>1</v>
      </c>
      <c r="J7">
        <v>1</v>
      </c>
      <c r="K7" s="22" t="str">
        <f t="shared" si="0"/>
        <v>20/07/2026</v>
      </c>
      <c r="L7" s="23">
        <f t="shared" si="1"/>
        <v>0.52083333333333337</v>
      </c>
    </row>
    <row r="8" spans="1:13" x14ac:dyDescent="0.25">
      <c r="A8" t="s">
        <v>851</v>
      </c>
      <c r="B8" t="s">
        <v>852</v>
      </c>
      <c r="C8" s="2">
        <v>46223</v>
      </c>
      <c r="D8" s="3">
        <v>0.64583333333333337</v>
      </c>
      <c r="E8" t="s">
        <v>275</v>
      </c>
      <c r="F8" t="s">
        <v>274</v>
      </c>
      <c r="G8">
        <v>0</v>
      </c>
      <c r="H8">
        <v>0</v>
      </c>
      <c r="I8">
        <v>3</v>
      </c>
      <c r="J8">
        <v>0</v>
      </c>
      <c r="K8" s="22" t="str">
        <f t="shared" si="0"/>
        <v>20/07/2026</v>
      </c>
      <c r="L8" s="23">
        <f t="shared" si="1"/>
        <v>0.52083333333333337</v>
      </c>
    </row>
    <row r="9" spans="1:13" x14ac:dyDescent="0.25">
      <c r="A9" t="s">
        <v>844</v>
      </c>
      <c r="B9" t="s">
        <v>845</v>
      </c>
      <c r="C9" s="2">
        <v>46223</v>
      </c>
      <c r="D9" s="3">
        <v>0.65625</v>
      </c>
      <c r="E9" t="s">
        <v>283</v>
      </c>
      <c r="F9" t="s">
        <v>144</v>
      </c>
      <c r="G9">
        <v>3</v>
      </c>
      <c r="H9">
        <v>0</v>
      </c>
      <c r="I9">
        <v>5</v>
      </c>
      <c r="J9">
        <v>1</v>
      </c>
      <c r="K9" s="22" t="str">
        <f t="shared" si="0"/>
        <v>20/07/2026</v>
      </c>
      <c r="L9" s="23">
        <f t="shared" si="1"/>
        <v>0.53125</v>
      </c>
    </row>
    <row r="10" spans="1:13" x14ac:dyDescent="0.25">
      <c r="A10" t="s">
        <v>834</v>
      </c>
      <c r="B10" t="s">
        <v>835</v>
      </c>
      <c r="C10" s="2">
        <v>46223</v>
      </c>
      <c r="D10" s="3">
        <v>0.66666666666666663</v>
      </c>
      <c r="E10" t="s">
        <v>250</v>
      </c>
      <c r="F10" t="s">
        <v>251</v>
      </c>
      <c r="G10">
        <v>0</v>
      </c>
      <c r="H10">
        <v>1</v>
      </c>
      <c r="I10">
        <v>0</v>
      </c>
      <c r="J10">
        <v>2</v>
      </c>
      <c r="K10" s="22" t="str">
        <f t="shared" si="0"/>
        <v>20/07/2026</v>
      </c>
      <c r="L10" s="23">
        <f t="shared" si="1"/>
        <v>0.54166666666666663</v>
      </c>
    </row>
    <row r="11" spans="1:13" x14ac:dyDescent="0.25">
      <c r="A11" t="s">
        <v>840</v>
      </c>
      <c r="B11" t="s">
        <v>841</v>
      </c>
      <c r="C11" s="2">
        <v>46223</v>
      </c>
      <c r="D11" s="3">
        <v>0.66666666666666663</v>
      </c>
      <c r="E11" t="s">
        <v>252</v>
      </c>
      <c r="F11" t="s">
        <v>253</v>
      </c>
      <c r="G11">
        <v>0</v>
      </c>
      <c r="H11">
        <v>0</v>
      </c>
      <c r="I11">
        <v>2</v>
      </c>
      <c r="J11">
        <v>0</v>
      </c>
      <c r="K11" s="22" t="str">
        <f t="shared" si="0"/>
        <v>20/07/2026</v>
      </c>
      <c r="L11" s="23">
        <f t="shared" si="1"/>
        <v>0.54166666666666663</v>
      </c>
    </row>
    <row r="12" spans="1:13" x14ac:dyDescent="0.25">
      <c r="A12" t="s">
        <v>840</v>
      </c>
      <c r="B12" t="s">
        <v>842</v>
      </c>
      <c r="C12" s="2">
        <v>46223</v>
      </c>
      <c r="D12" s="3">
        <v>0.66666666666666663</v>
      </c>
      <c r="E12" t="s">
        <v>289</v>
      </c>
      <c r="F12" t="s">
        <v>288</v>
      </c>
      <c r="G12">
        <v>0</v>
      </c>
      <c r="H12">
        <v>0</v>
      </c>
      <c r="I12">
        <v>2</v>
      </c>
      <c r="J12">
        <v>0</v>
      </c>
      <c r="K12" s="22" t="str">
        <f t="shared" si="0"/>
        <v>20/07/2026</v>
      </c>
      <c r="L12" s="23">
        <f t="shared" si="1"/>
        <v>0.54166666666666663</v>
      </c>
    </row>
    <row r="13" spans="1:13" x14ac:dyDescent="0.25">
      <c r="A13" t="s">
        <v>849</v>
      </c>
      <c r="B13" t="s">
        <v>850</v>
      </c>
      <c r="C13" s="2">
        <v>46223</v>
      </c>
      <c r="D13" s="3">
        <v>0.66666666666666663</v>
      </c>
      <c r="E13" t="s">
        <v>277</v>
      </c>
      <c r="F13" t="s">
        <v>276</v>
      </c>
      <c r="G13">
        <v>1</v>
      </c>
      <c r="H13">
        <v>2</v>
      </c>
      <c r="I13">
        <v>3</v>
      </c>
      <c r="J13">
        <v>2</v>
      </c>
      <c r="K13" s="22" t="str">
        <f t="shared" si="0"/>
        <v>20/07/2026</v>
      </c>
      <c r="L13" s="23">
        <f t="shared" si="1"/>
        <v>0.54166666666666663</v>
      </c>
    </row>
    <row r="14" spans="1:13" x14ac:dyDescent="0.25">
      <c r="A14" t="s">
        <v>831</v>
      </c>
      <c r="B14" t="s">
        <v>832</v>
      </c>
      <c r="C14" s="2">
        <v>46223</v>
      </c>
      <c r="D14" s="3">
        <v>0.67708333333333337</v>
      </c>
      <c r="E14" t="s">
        <v>304</v>
      </c>
      <c r="F14" t="s">
        <v>303</v>
      </c>
      <c r="G14">
        <v>0</v>
      </c>
      <c r="H14">
        <v>0</v>
      </c>
      <c r="I14">
        <v>0</v>
      </c>
      <c r="J14">
        <v>0</v>
      </c>
      <c r="K14" s="22" t="str">
        <f t="shared" si="0"/>
        <v>20/07/2026</v>
      </c>
      <c r="L14" s="23">
        <f t="shared" si="1"/>
        <v>0.55208333333333337</v>
      </c>
    </row>
    <row r="15" spans="1:13" x14ac:dyDescent="0.25">
      <c r="A15" t="s">
        <v>853</v>
      </c>
      <c r="B15" t="s">
        <v>854</v>
      </c>
      <c r="C15" s="2">
        <v>46223</v>
      </c>
      <c r="D15" s="3">
        <v>0.6875</v>
      </c>
      <c r="E15" t="s">
        <v>271</v>
      </c>
      <c r="F15" t="s">
        <v>270</v>
      </c>
      <c r="G15">
        <v>0</v>
      </c>
      <c r="H15">
        <v>0</v>
      </c>
      <c r="I15">
        <v>1</v>
      </c>
      <c r="J15">
        <v>0</v>
      </c>
      <c r="K15" s="22" t="str">
        <f t="shared" si="0"/>
        <v>20/07/2026</v>
      </c>
      <c r="L15" s="23">
        <f t="shared" si="1"/>
        <v>0.5625</v>
      </c>
    </row>
    <row r="16" spans="1:13" x14ac:dyDescent="0.25">
      <c r="A16" t="s">
        <v>827</v>
      </c>
      <c r="B16" t="s">
        <v>828</v>
      </c>
      <c r="C16" s="2">
        <v>46223</v>
      </c>
      <c r="D16" s="3">
        <v>0.70833333333333337</v>
      </c>
      <c r="E16" t="s">
        <v>341</v>
      </c>
      <c r="F16" t="s">
        <v>340</v>
      </c>
      <c r="G16">
        <v>2</v>
      </c>
      <c r="H16">
        <v>1</v>
      </c>
      <c r="I16">
        <v>2</v>
      </c>
      <c r="J16">
        <v>2</v>
      </c>
      <c r="K16" s="22" t="str">
        <f t="shared" si="0"/>
        <v>20/07/2026</v>
      </c>
      <c r="L16" s="23">
        <f t="shared" si="1"/>
        <v>0.58333333333333337</v>
      </c>
    </row>
    <row r="17" spans="1:12" x14ac:dyDescent="0.25">
      <c r="A17" t="s">
        <v>827</v>
      </c>
      <c r="B17" t="s">
        <v>828</v>
      </c>
      <c r="C17" s="2">
        <v>46223</v>
      </c>
      <c r="D17" s="3">
        <v>0.70833333333333337</v>
      </c>
      <c r="E17" t="s">
        <v>146</v>
      </c>
      <c r="F17" t="s">
        <v>258</v>
      </c>
      <c r="G17">
        <v>0</v>
      </c>
      <c r="H17">
        <v>0</v>
      </c>
      <c r="I17">
        <v>0</v>
      </c>
      <c r="J17">
        <v>0</v>
      </c>
      <c r="K17" s="22" t="str">
        <f t="shared" si="0"/>
        <v>20/07/2026</v>
      </c>
      <c r="L17" s="23">
        <f t="shared" si="1"/>
        <v>0.58333333333333337</v>
      </c>
    </row>
    <row r="18" spans="1:12" x14ac:dyDescent="0.25">
      <c r="A18" t="s">
        <v>827</v>
      </c>
      <c r="B18" t="s">
        <v>855</v>
      </c>
      <c r="C18" s="2">
        <v>46223</v>
      </c>
      <c r="D18" s="3">
        <v>0.70833333333333337</v>
      </c>
      <c r="E18" t="s">
        <v>269</v>
      </c>
      <c r="F18" t="s">
        <v>268</v>
      </c>
      <c r="G18">
        <v>0</v>
      </c>
      <c r="H18">
        <v>0</v>
      </c>
      <c r="I18">
        <v>3</v>
      </c>
      <c r="J18">
        <v>1</v>
      </c>
      <c r="K18" s="22" t="str">
        <f t="shared" si="0"/>
        <v>20/07/2026</v>
      </c>
      <c r="L18" s="23">
        <f t="shared" si="1"/>
        <v>0.58333333333333337</v>
      </c>
    </row>
    <row r="19" spans="1:12" x14ac:dyDescent="0.25">
      <c r="A19" t="s">
        <v>806</v>
      </c>
      <c r="B19" t="s">
        <v>807</v>
      </c>
      <c r="C19" s="2">
        <v>46223</v>
      </c>
      <c r="D19" s="3">
        <v>0.75</v>
      </c>
      <c r="E19" t="s">
        <v>339</v>
      </c>
      <c r="F19" t="s">
        <v>338</v>
      </c>
      <c r="G19"/>
      <c r="H19"/>
      <c r="I19"/>
      <c r="J19"/>
      <c r="K19" s="22" t="str">
        <f t="shared" si="0"/>
        <v>20/07/2026</v>
      </c>
      <c r="L19" s="23">
        <f t="shared" si="1"/>
        <v>0.625</v>
      </c>
    </row>
    <row r="20" spans="1:12" x14ac:dyDescent="0.25">
      <c r="A20" t="s">
        <v>806</v>
      </c>
      <c r="B20" t="s">
        <v>807</v>
      </c>
      <c r="C20" s="2">
        <v>46223</v>
      </c>
      <c r="D20" s="3">
        <v>0.75</v>
      </c>
      <c r="E20" t="s">
        <v>337</v>
      </c>
      <c r="F20" t="s">
        <v>336</v>
      </c>
      <c r="G20"/>
      <c r="H20"/>
      <c r="I20"/>
      <c r="J20"/>
      <c r="K20" s="22" t="str">
        <f t="shared" si="0"/>
        <v>20/07/2026</v>
      </c>
      <c r="L20" s="23">
        <f t="shared" si="1"/>
        <v>0.625</v>
      </c>
    </row>
    <row r="21" spans="1:12" x14ac:dyDescent="0.25">
      <c r="A21" t="s">
        <v>806</v>
      </c>
      <c r="B21" t="s">
        <v>807</v>
      </c>
      <c r="C21" s="2">
        <v>46223</v>
      </c>
      <c r="D21" s="3">
        <v>0.75</v>
      </c>
      <c r="E21" t="s">
        <v>335</v>
      </c>
      <c r="F21" t="s">
        <v>334</v>
      </c>
      <c r="G21"/>
      <c r="H21"/>
      <c r="I21"/>
      <c r="J21"/>
      <c r="K21" s="22" t="str">
        <f t="shared" si="0"/>
        <v>20/07/2026</v>
      </c>
      <c r="L21" s="23">
        <f t="shared" si="1"/>
        <v>0.625</v>
      </c>
    </row>
    <row r="22" spans="1:12" x14ac:dyDescent="0.25">
      <c r="A22" t="s">
        <v>806</v>
      </c>
      <c r="B22" t="s">
        <v>807</v>
      </c>
      <c r="C22" s="2">
        <v>46223</v>
      </c>
      <c r="D22" s="3">
        <v>0.75</v>
      </c>
      <c r="E22" t="s">
        <v>333</v>
      </c>
      <c r="F22" t="s">
        <v>332</v>
      </c>
      <c r="G22"/>
      <c r="H22"/>
      <c r="I22"/>
      <c r="J22"/>
      <c r="K22" s="22" t="str">
        <f t="shared" si="0"/>
        <v>20/07/2026</v>
      </c>
      <c r="L22" s="23">
        <f t="shared" si="1"/>
        <v>0.625</v>
      </c>
    </row>
    <row r="23" spans="1:12" x14ac:dyDescent="0.25">
      <c r="A23" t="s">
        <v>806</v>
      </c>
      <c r="B23" t="s">
        <v>808</v>
      </c>
      <c r="C23" s="2">
        <v>46223</v>
      </c>
      <c r="D23" s="3">
        <v>0.75</v>
      </c>
      <c r="E23" t="s">
        <v>321</v>
      </c>
      <c r="F23" t="s">
        <v>320</v>
      </c>
      <c r="G23">
        <v>0</v>
      </c>
      <c r="H23">
        <v>0</v>
      </c>
      <c r="I23">
        <v>0</v>
      </c>
      <c r="J23">
        <v>0</v>
      </c>
      <c r="K23" s="22" t="str">
        <f t="shared" si="0"/>
        <v>20/07/2026</v>
      </c>
      <c r="L23" s="23">
        <f t="shared" si="1"/>
        <v>0.625</v>
      </c>
    </row>
    <row r="24" spans="1:12" x14ac:dyDescent="0.25">
      <c r="A24" t="s">
        <v>806</v>
      </c>
      <c r="B24" t="s">
        <v>808</v>
      </c>
      <c r="C24" s="2">
        <v>46223</v>
      </c>
      <c r="D24" s="3">
        <v>0.75</v>
      </c>
      <c r="E24" t="s">
        <v>319</v>
      </c>
      <c r="F24" t="s">
        <v>318</v>
      </c>
      <c r="G24"/>
      <c r="H24"/>
      <c r="I24"/>
      <c r="J24"/>
      <c r="K24" s="22" t="str">
        <f t="shared" si="0"/>
        <v>20/07/2026</v>
      </c>
      <c r="L24" s="23">
        <f t="shared" si="1"/>
        <v>0.625</v>
      </c>
    </row>
    <row r="25" spans="1:12" x14ac:dyDescent="0.25">
      <c r="A25" t="s">
        <v>806</v>
      </c>
      <c r="B25" t="s">
        <v>808</v>
      </c>
      <c r="C25" s="2">
        <v>46223</v>
      </c>
      <c r="D25" s="3">
        <v>0.75</v>
      </c>
      <c r="E25" t="s">
        <v>317</v>
      </c>
      <c r="F25" t="s">
        <v>316</v>
      </c>
      <c r="G25"/>
      <c r="H25"/>
      <c r="I25"/>
      <c r="J25"/>
      <c r="K25" s="22" t="str">
        <f t="shared" si="0"/>
        <v>20/07/2026</v>
      </c>
      <c r="L25" s="23">
        <f t="shared" si="1"/>
        <v>0.625</v>
      </c>
    </row>
    <row r="26" spans="1:12" x14ac:dyDescent="0.25">
      <c r="A26" t="s">
        <v>806</v>
      </c>
      <c r="B26" t="s">
        <v>808</v>
      </c>
      <c r="C26" s="2">
        <v>46223</v>
      </c>
      <c r="D26" s="3">
        <v>0.75</v>
      </c>
      <c r="E26" t="s">
        <v>315</v>
      </c>
      <c r="F26" t="s">
        <v>314</v>
      </c>
      <c r="G26"/>
      <c r="H26"/>
      <c r="I26"/>
      <c r="J26"/>
      <c r="K26" s="22" t="str">
        <f t="shared" si="0"/>
        <v>20/07/2026</v>
      </c>
      <c r="L26" s="23">
        <f t="shared" si="1"/>
        <v>0.625</v>
      </c>
    </row>
    <row r="27" spans="1:12" x14ac:dyDescent="0.25">
      <c r="A27" t="s">
        <v>806</v>
      </c>
      <c r="B27" t="s">
        <v>808</v>
      </c>
      <c r="C27" s="2">
        <v>46223</v>
      </c>
      <c r="D27" s="3">
        <v>0.75</v>
      </c>
      <c r="E27" t="s">
        <v>313</v>
      </c>
      <c r="F27" t="s">
        <v>312</v>
      </c>
      <c r="G27"/>
      <c r="H27"/>
      <c r="I27"/>
      <c r="J27"/>
      <c r="K27" s="22" t="str">
        <f t="shared" si="0"/>
        <v>20/07/2026</v>
      </c>
      <c r="L27" s="23">
        <f t="shared" si="1"/>
        <v>0.625</v>
      </c>
    </row>
    <row r="28" spans="1:12" x14ac:dyDescent="0.25">
      <c r="A28" t="s">
        <v>804</v>
      </c>
      <c r="B28" t="s">
        <v>830</v>
      </c>
      <c r="C28" s="2">
        <v>46223</v>
      </c>
      <c r="D28" s="3">
        <v>0.75</v>
      </c>
      <c r="E28" t="s">
        <v>306</v>
      </c>
      <c r="F28" t="s">
        <v>305</v>
      </c>
      <c r="G28">
        <v>1</v>
      </c>
      <c r="H28">
        <v>2</v>
      </c>
      <c r="I28">
        <v>1</v>
      </c>
      <c r="J28">
        <v>2</v>
      </c>
      <c r="K28" s="22" t="str">
        <f t="shared" si="0"/>
        <v>20/07/2026</v>
      </c>
      <c r="L28" s="23">
        <f t="shared" si="1"/>
        <v>0.625</v>
      </c>
    </row>
    <row r="29" spans="1:12" x14ac:dyDescent="0.25">
      <c r="A29" t="s">
        <v>831</v>
      </c>
      <c r="B29" t="s">
        <v>832</v>
      </c>
      <c r="C29" s="2">
        <v>46223</v>
      </c>
      <c r="D29" s="3">
        <v>0.77083333333333337</v>
      </c>
      <c r="E29" t="s">
        <v>302</v>
      </c>
      <c r="F29" t="s">
        <v>301</v>
      </c>
      <c r="G29">
        <v>0</v>
      </c>
      <c r="H29">
        <v>0</v>
      </c>
      <c r="I29">
        <v>0</v>
      </c>
      <c r="J29">
        <v>0</v>
      </c>
      <c r="K29" s="22" t="str">
        <f t="shared" si="0"/>
        <v>20/07/2026</v>
      </c>
      <c r="L29" s="23">
        <f t="shared" si="1"/>
        <v>0.64583333333333337</v>
      </c>
    </row>
    <row r="30" spans="1:12" x14ac:dyDescent="0.25">
      <c r="A30" t="s">
        <v>843</v>
      </c>
      <c r="B30" t="s">
        <v>838</v>
      </c>
      <c r="C30" s="2">
        <v>46223</v>
      </c>
      <c r="D30" s="3">
        <v>0.77083333333333337</v>
      </c>
      <c r="E30" t="s">
        <v>285</v>
      </c>
      <c r="F30" t="s">
        <v>284</v>
      </c>
      <c r="G30">
        <v>0</v>
      </c>
      <c r="H30">
        <v>0</v>
      </c>
      <c r="I30">
        <v>1</v>
      </c>
      <c r="J30">
        <v>1</v>
      </c>
      <c r="K30" s="22" t="str">
        <f t="shared" si="0"/>
        <v>20/07/2026</v>
      </c>
      <c r="L30" s="23">
        <f t="shared" si="1"/>
        <v>0.64583333333333337</v>
      </c>
    </row>
    <row r="31" spans="1:12" x14ac:dyDescent="0.25">
      <c r="A31" t="s">
        <v>851</v>
      </c>
      <c r="B31" t="s">
        <v>852</v>
      </c>
      <c r="C31" s="2">
        <v>46223</v>
      </c>
      <c r="D31" s="3">
        <v>0.77083333333333337</v>
      </c>
      <c r="E31" t="s">
        <v>273</v>
      </c>
      <c r="F31" t="s">
        <v>272</v>
      </c>
      <c r="G31">
        <v>0</v>
      </c>
      <c r="H31">
        <v>0</v>
      </c>
      <c r="I31">
        <v>1</v>
      </c>
      <c r="J31">
        <v>0</v>
      </c>
      <c r="K31" s="22" t="str">
        <f t="shared" si="0"/>
        <v>20/07/2026</v>
      </c>
      <c r="L31" s="23">
        <f t="shared" si="1"/>
        <v>0.64583333333333337</v>
      </c>
    </row>
    <row r="32" spans="1:12" x14ac:dyDescent="0.25">
      <c r="A32" t="s">
        <v>815</v>
      </c>
      <c r="B32" t="s">
        <v>816</v>
      </c>
      <c r="C32" s="2">
        <v>46223</v>
      </c>
      <c r="D32" s="3">
        <v>0.79166666666666663</v>
      </c>
      <c r="E32" t="s">
        <v>311</v>
      </c>
      <c r="F32" t="s">
        <v>310</v>
      </c>
      <c r="G32">
        <v>1</v>
      </c>
      <c r="H32">
        <v>1</v>
      </c>
      <c r="I32">
        <v>2</v>
      </c>
      <c r="J32">
        <v>1</v>
      </c>
      <c r="K32" s="22" t="str">
        <f t="shared" si="0"/>
        <v>20/07/2026</v>
      </c>
      <c r="L32" s="23">
        <f t="shared" si="1"/>
        <v>0.66666666666666663</v>
      </c>
    </row>
    <row r="33" spans="1:12" x14ac:dyDescent="0.25">
      <c r="A33" t="s">
        <v>823</v>
      </c>
      <c r="B33" t="s">
        <v>824</v>
      </c>
      <c r="C33" s="2">
        <v>46223</v>
      </c>
      <c r="D33" s="3">
        <v>0.79166666666666663</v>
      </c>
      <c r="E33" t="s">
        <v>117</v>
      </c>
      <c r="F33" t="s">
        <v>300</v>
      </c>
      <c r="G33">
        <v>1</v>
      </c>
      <c r="H33">
        <v>1</v>
      </c>
      <c r="I33">
        <v>2</v>
      </c>
      <c r="J33">
        <v>1</v>
      </c>
      <c r="K33" s="22" t="str">
        <f t="shared" si="0"/>
        <v>20/07/2026</v>
      </c>
      <c r="L33" s="23">
        <f t="shared" si="1"/>
        <v>0.66666666666666663</v>
      </c>
    </row>
    <row r="34" spans="1:12" x14ac:dyDescent="0.25">
      <c r="A34" t="s">
        <v>837</v>
      </c>
      <c r="B34" t="s">
        <v>838</v>
      </c>
      <c r="C34" s="2">
        <v>46223</v>
      </c>
      <c r="D34" s="3">
        <v>0.80208333333333337</v>
      </c>
      <c r="E34" t="s">
        <v>293</v>
      </c>
      <c r="F34" t="s">
        <v>263</v>
      </c>
      <c r="G34">
        <v>0</v>
      </c>
      <c r="H34">
        <v>0</v>
      </c>
      <c r="I34">
        <v>0</v>
      </c>
      <c r="J34">
        <v>0</v>
      </c>
      <c r="K34" s="22" t="str">
        <f t="shared" ref="K34:K65" si="2">DAY(C34)&amp;"/"&amp;"07"&amp;"/"&amp;YEAR(C34)</f>
        <v>20/07/2026</v>
      </c>
      <c r="L34" s="23">
        <f t="shared" ref="L34:L65" si="3">D34-TIME(3,0,0)</f>
        <v>0.67708333333333337</v>
      </c>
    </row>
    <row r="35" spans="1:12" x14ac:dyDescent="0.25">
      <c r="A35" t="s">
        <v>837</v>
      </c>
      <c r="B35" t="s">
        <v>838</v>
      </c>
      <c r="C35" s="2">
        <v>46223</v>
      </c>
      <c r="D35" s="3">
        <v>0.80208333333333337</v>
      </c>
      <c r="E35" t="s">
        <v>168</v>
      </c>
      <c r="F35" t="s">
        <v>264</v>
      </c>
      <c r="G35">
        <v>2</v>
      </c>
      <c r="H35">
        <v>0</v>
      </c>
      <c r="I35">
        <v>5</v>
      </c>
      <c r="J35">
        <v>2</v>
      </c>
      <c r="K35" s="22" t="str">
        <f t="shared" si="2"/>
        <v>20/07/2026</v>
      </c>
      <c r="L35" s="23">
        <f t="shared" si="3"/>
        <v>0.67708333333333337</v>
      </c>
    </row>
    <row r="36" spans="1:12" x14ac:dyDescent="0.25">
      <c r="A36" t="s">
        <v>837</v>
      </c>
      <c r="B36" t="s">
        <v>839</v>
      </c>
      <c r="C36" s="2">
        <v>46223</v>
      </c>
      <c r="D36" s="3">
        <v>0.80208333333333337</v>
      </c>
      <c r="E36" t="s">
        <v>292</v>
      </c>
      <c r="F36" t="s">
        <v>265</v>
      </c>
      <c r="G36">
        <v>4</v>
      </c>
      <c r="H36">
        <v>0</v>
      </c>
      <c r="I36">
        <v>6</v>
      </c>
      <c r="J36">
        <v>2</v>
      </c>
      <c r="K36" s="22" t="str">
        <f t="shared" si="2"/>
        <v>20/07/2026</v>
      </c>
      <c r="L36" s="23">
        <f t="shared" si="3"/>
        <v>0.67708333333333337</v>
      </c>
    </row>
    <row r="37" spans="1:12" x14ac:dyDescent="0.25">
      <c r="A37" t="s">
        <v>847</v>
      </c>
      <c r="B37" t="s">
        <v>848</v>
      </c>
      <c r="C37" s="2">
        <v>46223</v>
      </c>
      <c r="D37" s="3">
        <v>0.83333333333333337</v>
      </c>
      <c r="E37" t="s">
        <v>281</v>
      </c>
      <c r="F37" t="s">
        <v>280</v>
      </c>
      <c r="G37">
        <v>0</v>
      </c>
      <c r="H37">
        <v>0</v>
      </c>
      <c r="I37">
        <v>0</v>
      </c>
      <c r="J37">
        <v>0</v>
      </c>
      <c r="K37" s="22" t="str">
        <f t="shared" si="2"/>
        <v>20/07/2026</v>
      </c>
      <c r="L37" s="23">
        <f t="shared" si="3"/>
        <v>0.70833333333333337</v>
      </c>
    </row>
    <row r="38" spans="1:12" x14ac:dyDescent="0.25">
      <c r="A38" t="s">
        <v>804</v>
      </c>
      <c r="B38" t="s">
        <v>829</v>
      </c>
      <c r="C38" s="2">
        <v>46223</v>
      </c>
      <c r="D38" s="3">
        <v>0.91666666666666663</v>
      </c>
      <c r="E38" t="s">
        <v>308</v>
      </c>
      <c r="F38" t="s">
        <v>307</v>
      </c>
      <c r="G38">
        <v>0</v>
      </c>
      <c r="H38">
        <v>0</v>
      </c>
      <c r="I38">
        <v>0</v>
      </c>
      <c r="J38">
        <v>0</v>
      </c>
      <c r="K38" s="22" t="str">
        <f t="shared" si="2"/>
        <v>20/07/2026</v>
      </c>
      <c r="L38" s="23">
        <f t="shared" si="3"/>
        <v>0.79166666666666663</v>
      </c>
    </row>
    <row r="39" spans="1:12" x14ac:dyDescent="0.25">
      <c r="A39" t="s">
        <v>806</v>
      </c>
      <c r="B39" t="s">
        <v>807</v>
      </c>
      <c r="C39" s="2">
        <v>46223</v>
      </c>
      <c r="D39" s="3">
        <v>0.95833333333333337</v>
      </c>
      <c r="E39" t="s">
        <v>331</v>
      </c>
      <c r="F39" t="s">
        <v>330</v>
      </c>
      <c r="G39"/>
      <c r="H39"/>
      <c r="I39"/>
      <c r="J39"/>
      <c r="K39" s="22" t="str">
        <f t="shared" si="2"/>
        <v>20/07/2026</v>
      </c>
      <c r="L39" s="23">
        <f t="shared" si="3"/>
        <v>0.83333333333333337</v>
      </c>
    </row>
    <row r="40" spans="1:12" x14ac:dyDescent="0.25">
      <c r="A40" t="s">
        <v>806</v>
      </c>
      <c r="B40" t="s">
        <v>807</v>
      </c>
      <c r="C40" s="2">
        <v>46223</v>
      </c>
      <c r="D40" s="3">
        <v>0.95833333333333337</v>
      </c>
      <c r="E40" t="s">
        <v>329</v>
      </c>
      <c r="F40" t="s">
        <v>328</v>
      </c>
      <c r="G40"/>
      <c r="H40"/>
      <c r="I40"/>
      <c r="J40"/>
      <c r="K40" s="22" t="str">
        <f t="shared" si="2"/>
        <v>20/07/2026</v>
      </c>
      <c r="L40" s="23">
        <f t="shared" si="3"/>
        <v>0.83333333333333337</v>
      </c>
    </row>
    <row r="41" spans="1:12" x14ac:dyDescent="0.25">
      <c r="A41" t="s">
        <v>806</v>
      </c>
      <c r="B41" t="s">
        <v>807</v>
      </c>
      <c r="C41" s="2">
        <v>46223</v>
      </c>
      <c r="D41" s="3">
        <v>0.95833333333333337</v>
      </c>
      <c r="E41" t="s">
        <v>327</v>
      </c>
      <c r="F41" t="s">
        <v>326</v>
      </c>
      <c r="G41"/>
      <c r="H41"/>
      <c r="I41"/>
      <c r="J41"/>
      <c r="K41" s="22" t="str">
        <f t="shared" si="2"/>
        <v>20/07/2026</v>
      </c>
      <c r="L41" s="23">
        <f t="shared" si="3"/>
        <v>0.83333333333333337</v>
      </c>
    </row>
    <row r="42" spans="1:12" x14ac:dyDescent="0.25">
      <c r="A42" t="s">
        <v>815</v>
      </c>
      <c r="B42" t="s">
        <v>816</v>
      </c>
      <c r="C42" s="2">
        <v>46223</v>
      </c>
      <c r="D42" s="3">
        <v>0.95833333333333337</v>
      </c>
      <c r="E42" t="s">
        <v>309</v>
      </c>
      <c r="F42" t="s">
        <v>267</v>
      </c>
      <c r="G42">
        <v>0</v>
      </c>
      <c r="H42">
        <v>2</v>
      </c>
      <c r="I42">
        <v>1</v>
      </c>
      <c r="J42">
        <v>4</v>
      </c>
      <c r="K42" s="22" t="str">
        <f t="shared" si="2"/>
        <v>20/07/2026</v>
      </c>
      <c r="L42" s="23">
        <f t="shared" si="3"/>
        <v>0.83333333333333337</v>
      </c>
    </row>
    <row r="43" spans="1:12" x14ac:dyDescent="0.25">
      <c r="A43" t="s">
        <v>806</v>
      </c>
      <c r="B43" t="s">
        <v>807</v>
      </c>
      <c r="C43" s="2">
        <v>46224</v>
      </c>
      <c r="D43" s="3">
        <v>0</v>
      </c>
      <c r="E43" t="s">
        <v>325</v>
      </c>
      <c r="F43" t="s">
        <v>324</v>
      </c>
      <c r="G43"/>
      <c r="H43"/>
      <c r="I43"/>
      <c r="J43"/>
      <c r="K43" s="22" t="str">
        <f t="shared" si="2"/>
        <v>21/07/2026</v>
      </c>
      <c r="L43" s="23">
        <f t="shared" si="3"/>
        <v>-0.125</v>
      </c>
    </row>
    <row r="44" spans="1:12" x14ac:dyDescent="0.25">
      <c r="A44" t="s">
        <v>847</v>
      </c>
      <c r="B44" t="s">
        <v>848</v>
      </c>
      <c r="C44" s="2">
        <v>46224</v>
      </c>
      <c r="D44" s="3">
        <v>0</v>
      </c>
      <c r="E44" t="s">
        <v>279</v>
      </c>
      <c r="F44" t="s">
        <v>278</v>
      </c>
      <c r="G44">
        <v>0</v>
      </c>
      <c r="H44">
        <v>1</v>
      </c>
      <c r="I44">
        <v>2</v>
      </c>
      <c r="J44">
        <v>3</v>
      </c>
      <c r="K44" s="22" t="str">
        <f t="shared" si="2"/>
        <v>21/07/2026</v>
      </c>
      <c r="L44" s="23">
        <f t="shared" si="3"/>
        <v>-0.125</v>
      </c>
    </row>
    <row r="45" spans="1:12" x14ac:dyDescent="0.25">
      <c r="A45" t="s">
        <v>806</v>
      </c>
      <c r="B45" t="s">
        <v>807</v>
      </c>
      <c r="C45" s="2">
        <v>46224</v>
      </c>
      <c r="D45" s="3">
        <v>2.0833333333333332E-2</v>
      </c>
      <c r="E45" t="s">
        <v>323</v>
      </c>
      <c r="F45" t="s">
        <v>322</v>
      </c>
      <c r="G45"/>
      <c r="H45"/>
      <c r="I45"/>
      <c r="J45"/>
      <c r="K45" s="22" t="str">
        <f t="shared" si="2"/>
        <v>21/07/2026</v>
      </c>
      <c r="L45" s="23">
        <f t="shared" si="3"/>
        <v>-0.10416666666666667</v>
      </c>
    </row>
    <row r="46" spans="1:12" x14ac:dyDescent="0.25">
      <c r="A46" t="s">
        <v>819</v>
      </c>
      <c r="B46" t="s">
        <v>820</v>
      </c>
      <c r="C46" s="2">
        <v>46224</v>
      </c>
      <c r="D46" s="3">
        <v>0.33333333333333331</v>
      </c>
      <c r="E46" t="s">
        <v>402</v>
      </c>
      <c r="F46" t="s">
        <v>403</v>
      </c>
      <c r="G46">
        <v>0</v>
      </c>
      <c r="H46">
        <v>1</v>
      </c>
      <c r="I46">
        <v>1</v>
      </c>
      <c r="J46">
        <v>2</v>
      </c>
      <c r="K46" s="22" t="str">
        <f t="shared" si="2"/>
        <v>21/07/2026</v>
      </c>
      <c r="L46" s="23">
        <f t="shared" si="3"/>
        <v>0.20833333333333331</v>
      </c>
    </row>
    <row r="47" spans="1:12" x14ac:dyDescent="0.25">
      <c r="A47" t="s">
        <v>810</v>
      </c>
      <c r="B47" t="s">
        <v>813</v>
      </c>
      <c r="C47" s="2">
        <v>46224</v>
      </c>
      <c r="D47" s="3">
        <v>0.34375</v>
      </c>
      <c r="E47" t="s">
        <v>386</v>
      </c>
      <c r="F47" t="s">
        <v>387</v>
      </c>
      <c r="G47">
        <v>4</v>
      </c>
      <c r="H47">
        <v>0</v>
      </c>
      <c r="I47">
        <v>5</v>
      </c>
      <c r="J47">
        <v>0</v>
      </c>
      <c r="K47" s="22" t="str">
        <f t="shared" si="2"/>
        <v>21/07/2026</v>
      </c>
      <c r="L47" s="23">
        <f t="shared" si="3"/>
        <v>0.21875</v>
      </c>
    </row>
    <row r="48" spans="1:12" x14ac:dyDescent="0.25">
      <c r="A48" t="s">
        <v>810</v>
      </c>
      <c r="B48" t="s">
        <v>811</v>
      </c>
      <c r="C48" s="2">
        <v>46224</v>
      </c>
      <c r="D48" s="3">
        <v>0.39583333333333331</v>
      </c>
      <c r="E48" t="s">
        <v>382</v>
      </c>
      <c r="F48" t="s">
        <v>383</v>
      </c>
      <c r="G48">
        <v>0</v>
      </c>
      <c r="H48">
        <v>3</v>
      </c>
      <c r="I48">
        <v>2</v>
      </c>
      <c r="J48">
        <v>5</v>
      </c>
      <c r="K48" s="22" t="str">
        <f t="shared" si="2"/>
        <v>21/07/2026</v>
      </c>
      <c r="L48" s="23">
        <f t="shared" si="3"/>
        <v>0.27083333333333331</v>
      </c>
    </row>
    <row r="49" spans="1:12" x14ac:dyDescent="0.25">
      <c r="A49" t="s">
        <v>810</v>
      </c>
      <c r="B49" t="s">
        <v>814</v>
      </c>
      <c r="C49" s="2">
        <v>46224</v>
      </c>
      <c r="D49" s="3">
        <v>0.39583333333333331</v>
      </c>
      <c r="E49" t="s">
        <v>133</v>
      </c>
      <c r="F49" t="s">
        <v>388</v>
      </c>
      <c r="G49">
        <v>0</v>
      </c>
      <c r="H49">
        <v>2</v>
      </c>
      <c r="I49">
        <v>3</v>
      </c>
      <c r="J49">
        <v>2</v>
      </c>
      <c r="K49" s="22" t="str">
        <f t="shared" si="2"/>
        <v>21/07/2026</v>
      </c>
      <c r="L49" s="23">
        <f t="shared" si="3"/>
        <v>0.27083333333333331</v>
      </c>
    </row>
    <row r="50" spans="1:12" x14ac:dyDescent="0.25">
      <c r="A50" t="s">
        <v>810</v>
      </c>
      <c r="B50" t="s">
        <v>814</v>
      </c>
      <c r="C50" s="2">
        <v>46224</v>
      </c>
      <c r="D50" s="3">
        <v>0.39583333333333331</v>
      </c>
      <c r="E50" t="s">
        <v>389</v>
      </c>
      <c r="F50" t="s">
        <v>390</v>
      </c>
      <c r="G50">
        <v>0</v>
      </c>
      <c r="H50">
        <v>0</v>
      </c>
      <c r="I50">
        <v>1</v>
      </c>
      <c r="J50">
        <v>1</v>
      </c>
      <c r="K50" s="22" t="str">
        <f t="shared" si="2"/>
        <v>21/07/2026</v>
      </c>
      <c r="L50" s="23">
        <f t="shared" si="3"/>
        <v>0.27083333333333331</v>
      </c>
    </row>
    <row r="51" spans="1:12" x14ac:dyDescent="0.25">
      <c r="A51" t="s">
        <v>810</v>
      </c>
      <c r="B51" t="s">
        <v>812</v>
      </c>
      <c r="C51" s="2">
        <v>46224</v>
      </c>
      <c r="D51" s="3">
        <v>0.41666666666666669</v>
      </c>
      <c r="E51" t="s">
        <v>384</v>
      </c>
      <c r="F51" t="s">
        <v>385</v>
      </c>
      <c r="G51">
        <v>0</v>
      </c>
      <c r="H51">
        <v>1</v>
      </c>
      <c r="I51">
        <v>0</v>
      </c>
      <c r="J51">
        <v>1</v>
      </c>
      <c r="K51" s="22" t="str">
        <f t="shared" si="2"/>
        <v>21/07/2026</v>
      </c>
      <c r="L51" s="23">
        <f t="shared" si="3"/>
        <v>0.29166666666666669</v>
      </c>
    </row>
    <row r="52" spans="1:12" x14ac:dyDescent="0.25">
      <c r="A52" t="s">
        <v>810</v>
      </c>
      <c r="B52" t="s">
        <v>814</v>
      </c>
      <c r="C52" s="2">
        <v>46224</v>
      </c>
      <c r="D52" s="3">
        <v>0.41666666666666669</v>
      </c>
      <c r="E52" t="s">
        <v>391</v>
      </c>
      <c r="F52" t="s">
        <v>392</v>
      </c>
      <c r="G52">
        <v>0</v>
      </c>
      <c r="H52">
        <v>2</v>
      </c>
      <c r="I52">
        <v>0</v>
      </c>
      <c r="J52">
        <v>3</v>
      </c>
      <c r="K52" s="22" t="str">
        <f t="shared" si="2"/>
        <v>21/07/2026</v>
      </c>
      <c r="L52" s="23">
        <f t="shared" si="3"/>
        <v>0.29166666666666669</v>
      </c>
    </row>
    <row r="53" spans="1:12" x14ac:dyDescent="0.25">
      <c r="A53" t="s">
        <v>810</v>
      </c>
      <c r="B53" t="s">
        <v>814</v>
      </c>
      <c r="C53" s="2">
        <v>46224</v>
      </c>
      <c r="D53" s="3">
        <v>0.4375</v>
      </c>
      <c r="E53" t="s">
        <v>393</v>
      </c>
      <c r="F53" t="s">
        <v>394</v>
      </c>
      <c r="G53">
        <v>1</v>
      </c>
      <c r="H53">
        <v>2</v>
      </c>
      <c r="I53">
        <v>1</v>
      </c>
      <c r="J53">
        <v>5</v>
      </c>
      <c r="K53" s="22" t="str">
        <f t="shared" si="2"/>
        <v>21/07/2026</v>
      </c>
      <c r="L53" s="23">
        <f t="shared" si="3"/>
        <v>0.3125</v>
      </c>
    </row>
    <row r="54" spans="1:12" x14ac:dyDescent="0.25">
      <c r="A54" t="s">
        <v>819</v>
      </c>
      <c r="B54" t="s">
        <v>820</v>
      </c>
      <c r="C54" s="2">
        <v>46224</v>
      </c>
      <c r="D54" s="3">
        <v>0.45833333333333331</v>
      </c>
      <c r="E54" t="s">
        <v>404</v>
      </c>
      <c r="F54" t="s">
        <v>405</v>
      </c>
      <c r="G54">
        <v>1</v>
      </c>
      <c r="H54">
        <v>0</v>
      </c>
      <c r="I54">
        <v>1</v>
      </c>
      <c r="J54">
        <v>1</v>
      </c>
      <c r="K54" s="22" t="str">
        <f t="shared" si="2"/>
        <v>21/07/2026</v>
      </c>
      <c r="L54" s="23">
        <f t="shared" si="3"/>
        <v>0.33333333333333331</v>
      </c>
    </row>
    <row r="55" spans="1:12" x14ac:dyDescent="0.25">
      <c r="A55" t="s">
        <v>819</v>
      </c>
      <c r="B55" t="s">
        <v>820</v>
      </c>
      <c r="C55" s="2">
        <v>46224</v>
      </c>
      <c r="D55" s="3">
        <v>0.4826388888888889</v>
      </c>
      <c r="E55" t="s">
        <v>406</v>
      </c>
      <c r="F55" t="s">
        <v>407</v>
      </c>
      <c r="G55">
        <v>1</v>
      </c>
      <c r="H55">
        <v>0</v>
      </c>
      <c r="I55">
        <v>2</v>
      </c>
      <c r="J55">
        <v>0</v>
      </c>
      <c r="K55" s="22" t="str">
        <f t="shared" si="2"/>
        <v>21/07/2026</v>
      </c>
      <c r="L55" s="23">
        <f t="shared" si="3"/>
        <v>0.3576388888888889</v>
      </c>
    </row>
    <row r="56" spans="1:12" x14ac:dyDescent="0.25">
      <c r="A56" t="s">
        <v>819</v>
      </c>
      <c r="B56" t="s">
        <v>820</v>
      </c>
      <c r="C56" s="2">
        <v>46224</v>
      </c>
      <c r="D56" s="3">
        <v>0.4826388888888889</v>
      </c>
      <c r="E56" t="s">
        <v>408</v>
      </c>
      <c r="F56" t="s">
        <v>409</v>
      </c>
      <c r="G56">
        <v>4</v>
      </c>
      <c r="H56">
        <v>1</v>
      </c>
      <c r="I56">
        <v>4</v>
      </c>
      <c r="J56">
        <v>1</v>
      </c>
      <c r="K56" s="22" t="str">
        <f t="shared" si="2"/>
        <v>21/07/2026</v>
      </c>
      <c r="L56" s="23">
        <f t="shared" si="3"/>
        <v>0.3576388888888889</v>
      </c>
    </row>
    <row r="57" spans="1:12" x14ac:dyDescent="0.25">
      <c r="A57" t="s">
        <v>819</v>
      </c>
      <c r="B57" t="s">
        <v>820</v>
      </c>
      <c r="C57" s="2">
        <v>46224</v>
      </c>
      <c r="D57" s="3">
        <v>0.4826388888888889</v>
      </c>
      <c r="E57" t="s">
        <v>410</v>
      </c>
      <c r="F57" t="s">
        <v>411</v>
      </c>
      <c r="G57">
        <v>1</v>
      </c>
      <c r="H57">
        <v>0</v>
      </c>
      <c r="I57">
        <v>2</v>
      </c>
      <c r="J57">
        <v>2</v>
      </c>
      <c r="K57" s="22" t="str">
        <f t="shared" si="2"/>
        <v>21/07/2026</v>
      </c>
      <c r="L57" s="23">
        <f t="shared" si="3"/>
        <v>0.3576388888888889</v>
      </c>
    </row>
    <row r="58" spans="1:12" x14ac:dyDescent="0.25">
      <c r="A58" t="s">
        <v>819</v>
      </c>
      <c r="B58" t="s">
        <v>820</v>
      </c>
      <c r="C58" s="2">
        <v>46224</v>
      </c>
      <c r="D58" s="3">
        <v>0.5</v>
      </c>
      <c r="E58" t="s">
        <v>412</v>
      </c>
      <c r="F58" t="s">
        <v>413</v>
      </c>
      <c r="G58">
        <v>1</v>
      </c>
      <c r="H58">
        <v>1</v>
      </c>
      <c r="I58">
        <v>1</v>
      </c>
      <c r="J58">
        <v>1</v>
      </c>
      <c r="K58" s="22" t="str">
        <f t="shared" si="2"/>
        <v>21/07/2026</v>
      </c>
      <c r="L58" s="23">
        <f t="shared" si="3"/>
        <v>0.375</v>
      </c>
    </row>
    <row r="59" spans="1:12" x14ac:dyDescent="0.25">
      <c r="A59" t="s">
        <v>819</v>
      </c>
      <c r="B59" t="s">
        <v>820</v>
      </c>
      <c r="C59" s="2">
        <v>46224</v>
      </c>
      <c r="D59" s="3">
        <v>0.5</v>
      </c>
      <c r="E59" t="s">
        <v>414</v>
      </c>
      <c r="F59" t="s">
        <v>415</v>
      </c>
      <c r="G59">
        <v>2</v>
      </c>
      <c r="H59">
        <v>2</v>
      </c>
      <c r="I59">
        <v>3</v>
      </c>
      <c r="J59">
        <v>3</v>
      </c>
      <c r="K59" s="22" t="str">
        <f t="shared" si="2"/>
        <v>21/07/2026</v>
      </c>
      <c r="L59" s="23">
        <f t="shared" si="3"/>
        <v>0.375</v>
      </c>
    </row>
    <row r="60" spans="1:12" x14ac:dyDescent="0.25">
      <c r="A60" t="s">
        <v>802</v>
      </c>
      <c r="B60" t="s">
        <v>803</v>
      </c>
      <c r="C60" s="2">
        <v>46224</v>
      </c>
      <c r="D60" s="3">
        <v>0.54166666666666663</v>
      </c>
      <c r="E60" t="s">
        <v>351</v>
      </c>
      <c r="F60" t="s">
        <v>352</v>
      </c>
      <c r="G60"/>
      <c r="H60"/>
      <c r="I60"/>
      <c r="J60"/>
      <c r="K60" s="22" t="str">
        <f t="shared" si="2"/>
        <v>21/07/2026</v>
      </c>
      <c r="L60" s="23">
        <f t="shared" si="3"/>
        <v>0.41666666666666663</v>
      </c>
    </row>
    <row r="61" spans="1:12" x14ac:dyDescent="0.25">
      <c r="A61" t="s">
        <v>802</v>
      </c>
      <c r="B61" t="s">
        <v>803</v>
      </c>
      <c r="C61" s="2">
        <v>46224</v>
      </c>
      <c r="D61" s="3">
        <v>0.66666666666666663</v>
      </c>
      <c r="E61" t="s">
        <v>353</v>
      </c>
      <c r="F61" t="s">
        <v>354</v>
      </c>
      <c r="G61">
        <v>0</v>
      </c>
      <c r="H61">
        <v>0</v>
      </c>
      <c r="I61">
        <v>2</v>
      </c>
      <c r="J61">
        <v>0</v>
      </c>
      <c r="K61" s="22" t="str">
        <f t="shared" si="2"/>
        <v>21/07/2026</v>
      </c>
      <c r="L61" s="23">
        <f t="shared" si="3"/>
        <v>0.54166666666666663</v>
      </c>
    </row>
    <row r="62" spans="1:12" x14ac:dyDescent="0.25">
      <c r="A62" t="s">
        <v>802</v>
      </c>
      <c r="B62" t="s">
        <v>803</v>
      </c>
      <c r="C62" s="2">
        <v>46224</v>
      </c>
      <c r="D62" s="3">
        <v>0.66666666666666663</v>
      </c>
      <c r="E62" t="s">
        <v>355</v>
      </c>
      <c r="F62" t="s">
        <v>356</v>
      </c>
      <c r="G62">
        <v>3</v>
      </c>
      <c r="H62">
        <v>0</v>
      </c>
      <c r="I62">
        <v>3</v>
      </c>
      <c r="J62">
        <v>0</v>
      </c>
      <c r="K62" s="22" t="str">
        <f t="shared" si="2"/>
        <v>21/07/2026</v>
      </c>
      <c r="L62" s="23">
        <f t="shared" si="3"/>
        <v>0.54166666666666663</v>
      </c>
    </row>
    <row r="63" spans="1:12" x14ac:dyDescent="0.25">
      <c r="A63" t="s">
        <v>802</v>
      </c>
      <c r="B63" t="s">
        <v>803</v>
      </c>
      <c r="C63" s="2">
        <v>46224</v>
      </c>
      <c r="D63" s="3">
        <v>0.66666666666666663</v>
      </c>
      <c r="E63" t="s">
        <v>351</v>
      </c>
      <c r="F63" t="s">
        <v>357</v>
      </c>
      <c r="G63">
        <v>1</v>
      </c>
      <c r="H63">
        <v>0</v>
      </c>
      <c r="I63">
        <v>1</v>
      </c>
      <c r="J63">
        <v>0</v>
      </c>
      <c r="K63" s="22" t="str">
        <f t="shared" si="2"/>
        <v>21/07/2026</v>
      </c>
      <c r="L63" s="23">
        <f t="shared" si="3"/>
        <v>0.54166666666666663</v>
      </c>
    </row>
    <row r="64" spans="1:12" x14ac:dyDescent="0.25">
      <c r="A64" t="s">
        <v>802</v>
      </c>
      <c r="B64" t="s">
        <v>803</v>
      </c>
      <c r="C64" s="2">
        <v>46224</v>
      </c>
      <c r="D64" s="3">
        <v>0.66666666666666663</v>
      </c>
      <c r="E64" t="s">
        <v>358</v>
      </c>
      <c r="F64" t="s">
        <v>359</v>
      </c>
      <c r="G64">
        <v>0</v>
      </c>
      <c r="H64">
        <v>2</v>
      </c>
      <c r="I64">
        <v>0</v>
      </c>
      <c r="J64">
        <v>2</v>
      </c>
      <c r="K64" s="22" t="str">
        <f t="shared" si="2"/>
        <v>21/07/2026</v>
      </c>
      <c r="L64" s="23">
        <f t="shared" si="3"/>
        <v>0.54166666666666663</v>
      </c>
    </row>
    <row r="65" spans="1:12" x14ac:dyDescent="0.25">
      <c r="A65" t="s">
        <v>802</v>
      </c>
      <c r="B65" t="s">
        <v>803</v>
      </c>
      <c r="C65" s="2">
        <v>46224</v>
      </c>
      <c r="D65" s="3">
        <v>0.70833333333333337</v>
      </c>
      <c r="E65" t="s">
        <v>360</v>
      </c>
      <c r="F65" t="s">
        <v>361</v>
      </c>
      <c r="G65">
        <v>0</v>
      </c>
      <c r="H65">
        <v>2</v>
      </c>
      <c r="I65">
        <v>1</v>
      </c>
      <c r="J65">
        <v>4</v>
      </c>
      <c r="K65" s="22" t="str">
        <f t="shared" si="2"/>
        <v>21/07/2026</v>
      </c>
      <c r="L65" s="23">
        <f t="shared" si="3"/>
        <v>0.58333333333333337</v>
      </c>
    </row>
    <row r="66" spans="1:12" x14ac:dyDescent="0.25">
      <c r="A66" t="s">
        <v>825</v>
      </c>
      <c r="B66" t="s">
        <v>826</v>
      </c>
      <c r="C66" s="2">
        <v>46224</v>
      </c>
      <c r="D66" s="3">
        <v>0.70833333333333337</v>
      </c>
      <c r="E66" t="s">
        <v>433</v>
      </c>
      <c r="F66" t="s">
        <v>434</v>
      </c>
      <c r="G66">
        <v>1</v>
      </c>
      <c r="H66">
        <v>1</v>
      </c>
      <c r="I66">
        <v>1</v>
      </c>
      <c r="J66">
        <v>4</v>
      </c>
      <c r="K66" s="22" t="str">
        <f t="shared" ref="K66:K97" si="4">DAY(C66)&amp;"/"&amp;"07"&amp;"/"&amp;YEAR(C66)</f>
        <v>21/07/2026</v>
      </c>
      <c r="L66" s="23">
        <f t="shared" ref="L66:L97" si="5">D66-TIME(3,0,0)</f>
        <v>0.58333333333333337</v>
      </c>
    </row>
    <row r="67" spans="1:12" x14ac:dyDescent="0.25">
      <c r="A67" t="s">
        <v>825</v>
      </c>
      <c r="B67" t="s">
        <v>826</v>
      </c>
      <c r="C67" s="2">
        <v>46224</v>
      </c>
      <c r="D67" s="3">
        <v>0.72916666666666663</v>
      </c>
      <c r="E67" t="s">
        <v>435</v>
      </c>
      <c r="F67" t="s">
        <v>436</v>
      </c>
      <c r="G67">
        <v>5</v>
      </c>
      <c r="H67">
        <v>1</v>
      </c>
      <c r="I67">
        <v>8</v>
      </c>
      <c r="J67">
        <v>3</v>
      </c>
      <c r="K67" s="22" t="str">
        <f t="shared" si="4"/>
        <v>21/07/2026</v>
      </c>
      <c r="L67" s="23">
        <f t="shared" si="5"/>
        <v>0.60416666666666663</v>
      </c>
    </row>
    <row r="68" spans="1:12" x14ac:dyDescent="0.25">
      <c r="A68" t="s">
        <v>802</v>
      </c>
      <c r="B68" t="s">
        <v>803</v>
      </c>
      <c r="C68" s="2">
        <v>46224</v>
      </c>
      <c r="D68" s="3">
        <v>0.75</v>
      </c>
      <c r="E68" t="s">
        <v>362</v>
      </c>
      <c r="F68" t="s">
        <v>363</v>
      </c>
      <c r="G68">
        <v>1</v>
      </c>
      <c r="H68">
        <v>0</v>
      </c>
      <c r="I68">
        <v>1</v>
      </c>
      <c r="J68">
        <v>1</v>
      </c>
      <c r="K68" s="22" t="str">
        <f t="shared" si="4"/>
        <v>21/07/2026</v>
      </c>
      <c r="L68" s="23">
        <f t="shared" si="5"/>
        <v>0.625</v>
      </c>
    </row>
    <row r="69" spans="1:12" x14ac:dyDescent="0.25">
      <c r="A69" t="s">
        <v>802</v>
      </c>
      <c r="B69" t="s">
        <v>803</v>
      </c>
      <c r="C69" s="2">
        <v>46224</v>
      </c>
      <c r="D69" s="3">
        <v>0.75</v>
      </c>
      <c r="E69" t="s">
        <v>364</v>
      </c>
      <c r="F69" t="s">
        <v>365</v>
      </c>
      <c r="G69">
        <v>1</v>
      </c>
      <c r="H69">
        <v>0</v>
      </c>
      <c r="I69">
        <v>1</v>
      </c>
      <c r="J69">
        <v>0</v>
      </c>
      <c r="K69" s="22" t="str">
        <f t="shared" si="4"/>
        <v>21/07/2026</v>
      </c>
      <c r="L69" s="23">
        <f t="shared" si="5"/>
        <v>0.625</v>
      </c>
    </row>
    <row r="70" spans="1:12" x14ac:dyDescent="0.25">
      <c r="A70" t="s">
        <v>806</v>
      </c>
      <c r="B70" t="s">
        <v>807</v>
      </c>
      <c r="C70" s="2">
        <v>46224</v>
      </c>
      <c r="D70" s="3">
        <v>0.75</v>
      </c>
      <c r="E70" t="s">
        <v>374</v>
      </c>
      <c r="F70" t="s">
        <v>375</v>
      </c>
      <c r="G70"/>
      <c r="H70"/>
      <c r="I70"/>
      <c r="J70"/>
      <c r="K70" s="22" t="str">
        <f t="shared" si="4"/>
        <v>21/07/2026</v>
      </c>
      <c r="L70" s="23">
        <f t="shared" si="5"/>
        <v>0.625</v>
      </c>
    </row>
    <row r="71" spans="1:12" x14ac:dyDescent="0.25">
      <c r="A71" t="s">
        <v>806</v>
      </c>
      <c r="B71" t="s">
        <v>808</v>
      </c>
      <c r="C71" s="2">
        <v>46224</v>
      </c>
      <c r="D71" s="3">
        <v>0.75</v>
      </c>
      <c r="E71" t="s">
        <v>378</v>
      </c>
      <c r="F71" t="s">
        <v>379</v>
      </c>
      <c r="G71"/>
      <c r="H71"/>
      <c r="I71"/>
      <c r="J71"/>
      <c r="K71" s="22" t="str">
        <f t="shared" si="4"/>
        <v>21/07/2026</v>
      </c>
      <c r="L71" s="23">
        <f t="shared" si="5"/>
        <v>0.625</v>
      </c>
    </row>
    <row r="72" spans="1:12" x14ac:dyDescent="0.25">
      <c r="A72" t="s">
        <v>804</v>
      </c>
      <c r="B72" t="s">
        <v>818</v>
      </c>
      <c r="C72" s="2">
        <v>46224</v>
      </c>
      <c r="D72" s="3">
        <v>0.75</v>
      </c>
      <c r="E72" t="s">
        <v>437</v>
      </c>
      <c r="F72" t="s">
        <v>438</v>
      </c>
      <c r="G72">
        <v>0</v>
      </c>
      <c r="H72">
        <v>0</v>
      </c>
      <c r="I72">
        <v>5</v>
      </c>
      <c r="J72">
        <v>1</v>
      </c>
      <c r="K72" s="22" t="str">
        <f t="shared" si="4"/>
        <v>21/07/2026</v>
      </c>
      <c r="L72" s="23">
        <f t="shared" si="5"/>
        <v>0.625</v>
      </c>
    </row>
    <row r="73" spans="1:12" x14ac:dyDescent="0.25">
      <c r="A73" t="s">
        <v>802</v>
      </c>
      <c r="B73" t="s">
        <v>803</v>
      </c>
      <c r="C73" s="2">
        <v>46224</v>
      </c>
      <c r="D73" s="3">
        <v>0.77083333333333337</v>
      </c>
      <c r="E73" t="s">
        <v>366</v>
      </c>
      <c r="F73" t="s">
        <v>367</v>
      </c>
      <c r="G73">
        <v>1</v>
      </c>
      <c r="H73">
        <v>0</v>
      </c>
      <c r="I73">
        <v>4</v>
      </c>
      <c r="J73">
        <v>0</v>
      </c>
      <c r="K73" s="22" t="str">
        <f t="shared" si="4"/>
        <v>21/07/2026</v>
      </c>
      <c r="L73" s="23">
        <f t="shared" si="5"/>
        <v>0.64583333333333337</v>
      </c>
    </row>
    <row r="74" spans="1:12" x14ac:dyDescent="0.25">
      <c r="A74" t="s">
        <v>802</v>
      </c>
      <c r="B74" t="s">
        <v>803</v>
      </c>
      <c r="C74" s="2">
        <v>46224</v>
      </c>
      <c r="D74" s="3">
        <v>0.78125</v>
      </c>
      <c r="E74" t="s">
        <v>368</v>
      </c>
      <c r="F74" t="s">
        <v>369</v>
      </c>
      <c r="G74">
        <v>0</v>
      </c>
      <c r="H74">
        <v>0</v>
      </c>
      <c r="I74">
        <v>0</v>
      </c>
      <c r="J74">
        <v>0</v>
      </c>
      <c r="K74" s="22" t="str">
        <f t="shared" si="4"/>
        <v>21/07/2026</v>
      </c>
      <c r="L74" s="23">
        <f t="shared" si="5"/>
        <v>0.65625</v>
      </c>
    </row>
    <row r="75" spans="1:12" x14ac:dyDescent="0.25">
      <c r="A75" t="s">
        <v>802</v>
      </c>
      <c r="B75" t="s">
        <v>803</v>
      </c>
      <c r="C75" s="2">
        <v>46224</v>
      </c>
      <c r="D75" s="3">
        <v>0.79166666666666663</v>
      </c>
      <c r="E75" t="s">
        <v>370</v>
      </c>
      <c r="F75" t="s">
        <v>371</v>
      </c>
      <c r="G75">
        <v>0</v>
      </c>
      <c r="H75">
        <v>1</v>
      </c>
      <c r="I75">
        <v>0</v>
      </c>
      <c r="J75">
        <v>4</v>
      </c>
      <c r="K75" s="22" t="str">
        <f t="shared" si="4"/>
        <v>21/07/2026</v>
      </c>
      <c r="L75" s="23">
        <f t="shared" si="5"/>
        <v>0.66666666666666663</v>
      </c>
    </row>
    <row r="76" spans="1:12" x14ac:dyDescent="0.25">
      <c r="A76" t="s">
        <v>802</v>
      </c>
      <c r="B76" t="s">
        <v>803</v>
      </c>
      <c r="C76" s="2">
        <v>46224</v>
      </c>
      <c r="D76" s="3">
        <v>0.79166666666666663</v>
      </c>
      <c r="E76" t="s">
        <v>167</v>
      </c>
      <c r="F76" t="s">
        <v>372</v>
      </c>
      <c r="G76">
        <v>0</v>
      </c>
      <c r="H76">
        <v>0</v>
      </c>
      <c r="I76">
        <v>2</v>
      </c>
      <c r="J76">
        <v>1</v>
      </c>
      <c r="K76" s="22" t="str">
        <f t="shared" si="4"/>
        <v>21/07/2026</v>
      </c>
      <c r="L76" s="23">
        <f t="shared" si="5"/>
        <v>0.66666666666666663</v>
      </c>
    </row>
    <row r="77" spans="1:12" x14ac:dyDescent="0.25">
      <c r="A77" t="s">
        <v>806</v>
      </c>
      <c r="B77" t="s">
        <v>809</v>
      </c>
      <c r="C77" s="2">
        <v>46224</v>
      </c>
      <c r="D77" s="3">
        <v>0.875</v>
      </c>
      <c r="E77" t="s">
        <v>380</v>
      </c>
      <c r="F77" t="s">
        <v>381</v>
      </c>
      <c r="G77"/>
      <c r="H77"/>
      <c r="I77"/>
      <c r="J77"/>
      <c r="K77" s="22" t="str">
        <f t="shared" si="4"/>
        <v>21/07/2026</v>
      </c>
      <c r="L77" s="23">
        <f t="shared" si="5"/>
        <v>0.75</v>
      </c>
    </row>
    <row r="78" spans="1:12" x14ac:dyDescent="0.25">
      <c r="A78" t="s">
        <v>821</v>
      </c>
      <c r="B78" t="s">
        <v>822</v>
      </c>
      <c r="C78" s="2">
        <v>46224</v>
      </c>
      <c r="D78" s="3">
        <v>0.875</v>
      </c>
      <c r="E78" t="s">
        <v>416</v>
      </c>
      <c r="F78" t="s">
        <v>189</v>
      </c>
      <c r="G78">
        <v>2</v>
      </c>
      <c r="H78">
        <v>0</v>
      </c>
      <c r="I78">
        <v>2</v>
      </c>
      <c r="J78">
        <v>0</v>
      </c>
      <c r="K78" s="22" t="str">
        <f t="shared" si="4"/>
        <v>21/07/2026</v>
      </c>
      <c r="L78" s="23">
        <f t="shared" si="5"/>
        <v>0.75</v>
      </c>
    </row>
    <row r="79" spans="1:12" x14ac:dyDescent="0.25">
      <c r="A79" t="s">
        <v>823</v>
      </c>
      <c r="B79" t="s">
        <v>824</v>
      </c>
      <c r="C79" s="2">
        <v>46224</v>
      </c>
      <c r="D79" s="3">
        <v>0.89583333333333337</v>
      </c>
      <c r="E79" t="s">
        <v>429</v>
      </c>
      <c r="F79" t="s">
        <v>430</v>
      </c>
      <c r="G79">
        <v>0</v>
      </c>
      <c r="H79">
        <v>0</v>
      </c>
      <c r="I79">
        <v>1</v>
      </c>
      <c r="J79">
        <v>0</v>
      </c>
      <c r="K79" s="22" t="str">
        <f t="shared" si="4"/>
        <v>21/07/2026</v>
      </c>
      <c r="L79" s="23">
        <f t="shared" si="5"/>
        <v>0.77083333333333337</v>
      </c>
    </row>
    <row r="80" spans="1:12" x14ac:dyDescent="0.25">
      <c r="A80" t="s">
        <v>806</v>
      </c>
      <c r="B80" t="s">
        <v>807</v>
      </c>
      <c r="C80" s="2">
        <v>46224</v>
      </c>
      <c r="D80" s="3">
        <v>0.91666666666666663</v>
      </c>
      <c r="E80" t="s">
        <v>376</v>
      </c>
      <c r="F80" t="s">
        <v>377</v>
      </c>
      <c r="G80"/>
      <c r="H80"/>
      <c r="I80"/>
      <c r="J80"/>
      <c r="K80" s="22" t="str">
        <f t="shared" si="4"/>
        <v>21/07/2026</v>
      </c>
      <c r="L80" s="23">
        <f t="shared" si="5"/>
        <v>0.79166666666666663</v>
      </c>
    </row>
    <row r="81" spans="1:12" x14ac:dyDescent="0.25">
      <c r="A81" t="s">
        <v>821</v>
      </c>
      <c r="B81" t="s">
        <v>822</v>
      </c>
      <c r="C81" s="2">
        <v>46224</v>
      </c>
      <c r="D81" s="3">
        <v>0.91666666666666663</v>
      </c>
      <c r="E81" t="s">
        <v>417</v>
      </c>
      <c r="F81" t="s">
        <v>418</v>
      </c>
      <c r="G81">
        <v>0</v>
      </c>
      <c r="H81">
        <v>0</v>
      </c>
      <c r="I81">
        <v>1</v>
      </c>
      <c r="J81">
        <v>0</v>
      </c>
      <c r="K81" s="22" t="str">
        <f t="shared" si="4"/>
        <v>21/07/2026</v>
      </c>
      <c r="L81" s="23">
        <f t="shared" si="5"/>
        <v>0.79166666666666663</v>
      </c>
    </row>
    <row r="82" spans="1:12" x14ac:dyDescent="0.25">
      <c r="A82" t="s">
        <v>804</v>
      </c>
      <c r="B82" t="s">
        <v>805</v>
      </c>
      <c r="C82" s="2">
        <v>46224</v>
      </c>
      <c r="D82" s="3">
        <v>0.9375</v>
      </c>
      <c r="E82" t="s">
        <v>373</v>
      </c>
      <c r="F82" t="s">
        <v>231</v>
      </c>
      <c r="G82">
        <v>1</v>
      </c>
      <c r="H82">
        <v>0</v>
      </c>
      <c r="I82">
        <v>1</v>
      </c>
      <c r="J82">
        <v>1</v>
      </c>
      <c r="K82" s="22" t="str">
        <f t="shared" si="4"/>
        <v>21/07/2026</v>
      </c>
      <c r="L82" s="23">
        <f t="shared" si="5"/>
        <v>0.8125</v>
      </c>
    </row>
    <row r="83" spans="1:12" x14ac:dyDescent="0.25">
      <c r="A83" t="s">
        <v>804</v>
      </c>
      <c r="B83" t="s">
        <v>817</v>
      </c>
      <c r="C83" s="2">
        <v>46224</v>
      </c>
      <c r="D83" s="3">
        <v>0.9375</v>
      </c>
      <c r="E83" t="s">
        <v>396</v>
      </c>
      <c r="F83" t="s">
        <v>397</v>
      </c>
      <c r="G83">
        <v>0</v>
      </c>
      <c r="H83">
        <v>1</v>
      </c>
      <c r="I83">
        <v>2</v>
      </c>
      <c r="J83">
        <v>1</v>
      </c>
      <c r="K83" s="22" t="str">
        <f t="shared" si="4"/>
        <v>21/07/2026</v>
      </c>
      <c r="L83" s="23">
        <f t="shared" si="5"/>
        <v>0.8125</v>
      </c>
    </row>
    <row r="84" spans="1:12" x14ac:dyDescent="0.25">
      <c r="A84" t="s">
        <v>804</v>
      </c>
      <c r="B84" t="s">
        <v>817</v>
      </c>
      <c r="C84" s="2">
        <v>46224</v>
      </c>
      <c r="D84" s="3">
        <v>0.9375</v>
      </c>
      <c r="E84" t="s">
        <v>398</v>
      </c>
      <c r="F84" t="s">
        <v>399</v>
      </c>
      <c r="G84">
        <v>0</v>
      </c>
      <c r="H84">
        <v>0</v>
      </c>
      <c r="I84">
        <v>0</v>
      </c>
      <c r="J84">
        <v>1</v>
      </c>
      <c r="K84" s="22" t="str">
        <f t="shared" si="4"/>
        <v>21/07/2026</v>
      </c>
      <c r="L84" s="23">
        <f t="shared" si="5"/>
        <v>0.8125</v>
      </c>
    </row>
    <row r="85" spans="1:12" x14ac:dyDescent="0.25">
      <c r="A85" t="s">
        <v>815</v>
      </c>
      <c r="B85" t="s">
        <v>816</v>
      </c>
      <c r="C85" s="2">
        <v>46224</v>
      </c>
      <c r="D85" s="3">
        <v>0.95833333333333337</v>
      </c>
      <c r="E85" t="s">
        <v>236</v>
      </c>
      <c r="F85" t="s">
        <v>395</v>
      </c>
      <c r="G85">
        <v>1</v>
      </c>
      <c r="H85">
        <v>1</v>
      </c>
      <c r="I85">
        <v>1</v>
      </c>
      <c r="J85">
        <v>2</v>
      </c>
      <c r="K85" s="22" t="str">
        <f t="shared" si="4"/>
        <v>21/07/2026</v>
      </c>
      <c r="L85" s="23">
        <f t="shared" si="5"/>
        <v>0.83333333333333337</v>
      </c>
    </row>
    <row r="86" spans="1:12" x14ac:dyDescent="0.25">
      <c r="A86" t="s">
        <v>821</v>
      </c>
      <c r="B86" t="s">
        <v>822</v>
      </c>
      <c r="C86" s="2">
        <v>46224</v>
      </c>
      <c r="D86" s="3">
        <v>0.95833333333333337</v>
      </c>
      <c r="E86" t="s">
        <v>419</v>
      </c>
      <c r="F86" t="s">
        <v>420</v>
      </c>
      <c r="G86">
        <v>0</v>
      </c>
      <c r="H86">
        <v>1</v>
      </c>
      <c r="I86">
        <v>2</v>
      </c>
      <c r="J86">
        <v>1</v>
      </c>
      <c r="K86" s="22" t="str">
        <f t="shared" si="4"/>
        <v>21/07/2026</v>
      </c>
      <c r="L86" s="23">
        <f t="shared" si="5"/>
        <v>0.83333333333333337</v>
      </c>
    </row>
    <row r="87" spans="1:12" x14ac:dyDescent="0.25">
      <c r="A87" t="s">
        <v>821</v>
      </c>
      <c r="B87" t="s">
        <v>822</v>
      </c>
      <c r="C87" s="2">
        <v>46224</v>
      </c>
      <c r="D87" s="3">
        <v>0.95833333333333337</v>
      </c>
      <c r="E87" t="s">
        <v>421</v>
      </c>
      <c r="F87" t="s">
        <v>422</v>
      </c>
      <c r="G87"/>
      <c r="H87"/>
      <c r="I87"/>
      <c r="J87"/>
      <c r="K87" s="22" t="str">
        <f t="shared" si="4"/>
        <v>21/07/2026</v>
      </c>
      <c r="L87" s="23">
        <f t="shared" si="5"/>
        <v>0.83333333333333337</v>
      </c>
    </row>
    <row r="88" spans="1:12" x14ac:dyDescent="0.25">
      <c r="A88" t="s">
        <v>821</v>
      </c>
      <c r="B88" t="s">
        <v>822</v>
      </c>
      <c r="C88" s="2">
        <v>46225</v>
      </c>
      <c r="D88" s="3">
        <v>0</v>
      </c>
      <c r="E88" t="s">
        <v>423</v>
      </c>
      <c r="F88" t="s">
        <v>424</v>
      </c>
      <c r="G88">
        <v>0</v>
      </c>
      <c r="H88">
        <v>0</v>
      </c>
      <c r="I88">
        <v>0</v>
      </c>
      <c r="J88">
        <v>1</v>
      </c>
      <c r="K88" s="22" t="str">
        <f t="shared" si="4"/>
        <v>22/07/2026</v>
      </c>
      <c r="L88" s="23">
        <f t="shared" si="5"/>
        <v>-0.125</v>
      </c>
    </row>
    <row r="89" spans="1:12" x14ac:dyDescent="0.25">
      <c r="A89" t="s">
        <v>821</v>
      </c>
      <c r="B89" t="s">
        <v>822</v>
      </c>
      <c r="C89" s="2">
        <v>46225</v>
      </c>
      <c r="D89" s="3">
        <v>0</v>
      </c>
      <c r="E89" t="s">
        <v>425</v>
      </c>
      <c r="F89" t="s">
        <v>426</v>
      </c>
      <c r="G89">
        <v>2</v>
      </c>
      <c r="H89">
        <v>0</v>
      </c>
      <c r="I89">
        <v>3</v>
      </c>
      <c r="J89">
        <v>0</v>
      </c>
      <c r="K89" s="22" t="str">
        <f t="shared" si="4"/>
        <v>22/07/2026</v>
      </c>
      <c r="L89" s="23">
        <f t="shared" si="5"/>
        <v>-0.125</v>
      </c>
    </row>
    <row r="90" spans="1:12" x14ac:dyDescent="0.25">
      <c r="A90" t="s">
        <v>823</v>
      </c>
      <c r="B90" t="s">
        <v>824</v>
      </c>
      <c r="C90" s="2">
        <v>46225</v>
      </c>
      <c r="D90" s="3">
        <v>0</v>
      </c>
      <c r="E90" t="s">
        <v>431</v>
      </c>
      <c r="F90" t="s">
        <v>432</v>
      </c>
      <c r="G90">
        <v>1</v>
      </c>
      <c r="H90">
        <v>0</v>
      </c>
      <c r="I90">
        <v>2</v>
      </c>
      <c r="J90">
        <v>1</v>
      </c>
      <c r="K90" s="22" t="str">
        <f t="shared" si="4"/>
        <v>22/07/2026</v>
      </c>
      <c r="L90" s="23">
        <f t="shared" si="5"/>
        <v>-0.125</v>
      </c>
    </row>
    <row r="91" spans="1:12" x14ac:dyDescent="0.25">
      <c r="A91" t="s">
        <v>821</v>
      </c>
      <c r="B91" t="s">
        <v>822</v>
      </c>
      <c r="C91" s="2">
        <v>46225</v>
      </c>
      <c r="D91" s="3">
        <v>2.0833333333333332E-2</v>
      </c>
      <c r="E91" t="s">
        <v>427</v>
      </c>
      <c r="F91" t="s">
        <v>428</v>
      </c>
      <c r="G91">
        <v>1</v>
      </c>
      <c r="H91">
        <v>0</v>
      </c>
      <c r="I91">
        <v>2</v>
      </c>
      <c r="J91">
        <v>1</v>
      </c>
      <c r="K91" s="22" t="str">
        <f t="shared" si="4"/>
        <v>22/07/2026</v>
      </c>
      <c r="L91" s="23">
        <f t="shared" si="5"/>
        <v>-0.10416666666666667</v>
      </c>
    </row>
    <row r="92" spans="1:12" x14ac:dyDescent="0.25">
      <c r="A92" t="s">
        <v>804</v>
      </c>
      <c r="B92" t="s">
        <v>817</v>
      </c>
      <c r="C92" s="2">
        <v>46225</v>
      </c>
      <c r="D92" s="3">
        <v>2.4305555555555556E-2</v>
      </c>
      <c r="E92" t="s">
        <v>400</v>
      </c>
      <c r="F92" t="s">
        <v>401</v>
      </c>
      <c r="G92">
        <v>2</v>
      </c>
      <c r="H92">
        <v>0</v>
      </c>
      <c r="I92">
        <v>2</v>
      </c>
      <c r="J92">
        <v>1</v>
      </c>
      <c r="K92" s="22" t="str">
        <f t="shared" si="4"/>
        <v>22/07/2026</v>
      </c>
      <c r="L92" s="23">
        <f t="shared" si="5"/>
        <v>-0.10069444444444445</v>
      </c>
    </row>
    <row r="93" spans="1:12" x14ac:dyDescent="0.25">
      <c r="A93" t="s">
        <v>810</v>
      </c>
      <c r="B93" t="s">
        <v>909</v>
      </c>
      <c r="C93" s="2">
        <v>46225</v>
      </c>
      <c r="D93" s="3">
        <v>0.3125</v>
      </c>
      <c r="E93" t="s">
        <v>910</v>
      </c>
      <c r="F93" t="s">
        <v>911</v>
      </c>
      <c r="G93">
        <v>2</v>
      </c>
      <c r="H93">
        <v>0</v>
      </c>
      <c r="I93">
        <v>3</v>
      </c>
      <c r="J93">
        <v>2</v>
      </c>
      <c r="K93" s="22" t="str">
        <f t="shared" si="4"/>
        <v>22/07/2026</v>
      </c>
      <c r="L93" s="23">
        <f t="shared" si="5"/>
        <v>0.1875</v>
      </c>
    </row>
    <row r="94" spans="1:12" x14ac:dyDescent="0.25">
      <c r="A94" t="s">
        <v>810</v>
      </c>
      <c r="B94" t="s">
        <v>893</v>
      </c>
      <c r="C94" s="2">
        <v>46225</v>
      </c>
      <c r="D94" s="3">
        <v>0.375</v>
      </c>
      <c r="E94" t="s">
        <v>894</v>
      </c>
      <c r="F94" t="s">
        <v>19</v>
      </c>
      <c r="G94">
        <v>4</v>
      </c>
      <c r="H94">
        <v>1</v>
      </c>
      <c r="I94">
        <v>5</v>
      </c>
      <c r="J94">
        <v>2</v>
      </c>
      <c r="K94" s="22" t="str">
        <f t="shared" si="4"/>
        <v>22/07/2026</v>
      </c>
      <c r="L94" s="23">
        <f t="shared" si="5"/>
        <v>0.25</v>
      </c>
    </row>
    <row r="95" spans="1:12" x14ac:dyDescent="0.25">
      <c r="A95" t="s">
        <v>810</v>
      </c>
      <c r="B95" t="s">
        <v>813</v>
      </c>
      <c r="C95" s="2">
        <v>46225</v>
      </c>
      <c r="D95" s="3">
        <v>0.375</v>
      </c>
      <c r="E95" t="s">
        <v>896</v>
      </c>
      <c r="F95" t="s">
        <v>897</v>
      </c>
      <c r="G95">
        <v>0</v>
      </c>
      <c r="H95">
        <v>1</v>
      </c>
      <c r="I95">
        <v>2</v>
      </c>
      <c r="J95">
        <v>2</v>
      </c>
      <c r="K95" s="22" t="str">
        <f t="shared" si="4"/>
        <v>22/07/2026</v>
      </c>
      <c r="L95" s="23">
        <f t="shared" si="5"/>
        <v>0.25</v>
      </c>
    </row>
    <row r="96" spans="1:12" x14ac:dyDescent="0.25">
      <c r="A96" t="s">
        <v>810</v>
      </c>
      <c r="B96" t="s">
        <v>898</v>
      </c>
      <c r="C96" s="2">
        <v>46225</v>
      </c>
      <c r="D96" s="3">
        <v>0.375</v>
      </c>
      <c r="E96" t="s">
        <v>899</v>
      </c>
      <c r="F96" t="s">
        <v>900</v>
      </c>
      <c r="G96"/>
      <c r="H96"/>
      <c r="I96"/>
      <c r="J96"/>
      <c r="K96" s="22" t="str">
        <f t="shared" si="4"/>
        <v>22/07/2026</v>
      </c>
      <c r="L96" s="23">
        <f t="shared" si="5"/>
        <v>0.25</v>
      </c>
    </row>
    <row r="97" spans="1:12" x14ac:dyDescent="0.25">
      <c r="A97" t="s">
        <v>810</v>
      </c>
      <c r="B97" t="s">
        <v>811</v>
      </c>
      <c r="C97" s="2">
        <v>46225</v>
      </c>
      <c r="D97" s="3">
        <v>0.39583333333333331</v>
      </c>
      <c r="E97" t="s">
        <v>892</v>
      </c>
      <c r="F97" t="s">
        <v>22</v>
      </c>
      <c r="G97">
        <v>1</v>
      </c>
      <c r="H97">
        <v>1</v>
      </c>
      <c r="I97">
        <v>2</v>
      </c>
      <c r="J97">
        <v>1</v>
      </c>
      <c r="K97" s="22" t="str">
        <f t="shared" si="4"/>
        <v>22/07/2026</v>
      </c>
      <c r="L97" s="23">
        <f t="shared" si="5"/>
        <v>0.27083333333333331</v>
      </c>
    </row>
    <row r="98" spans="1:12" x14ac:dyDescent="0.25">
      <c r="A98" t="s">
        <v>810</v>
      </c>
      <c r="B98" t="s">
        <v>814</v>
      </c>
      <c r="C98" s="2">
        <v>46225</v>
      </c>
      <c r="D98" s="3">
        <v>0.39583333333333331</v>
      </c>
      <c r="E98" t="s">
        <v>903</v>
      </c>
      <c r="F98" t="s">
        <v>904</v>
      </c>
      <c r="G98">
        <v>0</v>
      </c>
      <c r="H98">
        <v>0</v>
      </c>
      <c r="I98">
        <v>0</v>
      </c>
      <c r="J98">
        <v>2</v>
      </c>
      <c r="K98" s="22" t="str">
        <f t="shared" ref="K98:K129" si="6">DAY(C98)&amp;"/"&amp;"07"&amp;"/"&amp;YEAR(C98)</f>
        <v>22/07/2026</v>
      </c>
      <c r="L98" s="23">
        <f t="shared" ref="L98:L129" si="7">D98-TIME(3,0,0)</f>
        <v>0.27083333333333331</v>
      </c>
    </row>
    <row r="99" spans="1:12" x14ac:dyDescent="0.25">
      <c r="A99" t="s">
        <v>810</v>
      </c>
      <c r="B99" t="s">
        <v>814</v>
      </c>
      <c r="C99" s="2">
        <v>46225</v>
      </c>
      <c r="D99" s="3">
        <v>0.39583333333333331</v>
      </c>
      <c r="E99" t="s">
        <v>513</v>
      </c>
      <c r="F99" t="s">
        <v>905</v>
      </c>
      <c r="G99">
        <v>0</v>
      </c>
      <c r="H99">
        <v>0</v>
      </c>
      <c r="I99">
        <v>1</v>
      </c>
      <c r="J99">
        <v>2</v>
      </c>
      <c r="K99" s="22" t="str">
        <f t="shared" si="6"/>
        <v>22/07/2026</v>
      </c>
      <c r="L99" s="23">
        <f t="shared" si="7"/>
        <v>0.27083333333333331</v>
      </c>
    </row>
    <row r="100" spans="1:12" x14ac:dyDescent="0.25">
      <c r="A100" t="s">
        <v>810</v>
      </c>
      <c r="B100" t="s">
        <v>814</v>
      </c>
      <c r="C100" s="2">
        <v>46225</v>
      </c>
      <c r="D100" s="3">
        <v>0.39583333333333331</v>
      </c>
      <c r="E100" t="s">
        <v>542</v>
      </c>
      <c r="F100" t="s">
        <v>906</v>
      </c>
      <c r="G100">
        <v>0</v>
      </c>
      <c r="H100">
        <v>0</v>
      </c>
      <c r="I100">
        <v>1</v>
      </c>
      <c r="J100">
        <v>1</v>
      </c>
      <c r="K100" s="22" t="str">
        <f t="shared" si="6"/>
        <v>22/07/2026</v>
      </c>
      <c r="L100" s="23">
        <f t="shared" si="7"/>
        <v>0.27083333333333331</v>
      </c>
    </row>
    <row r="101" spans="1:12" x14ac:dyDescent="0.25">
      <c r="A101" t="s">
        <v>810</v>
      </c>
      <c r="B101" t="s">
        <v>814</v>
      </c>
      <c r="C101" s="2">
        <v>46225</v>
      </c>
      <c r="D101" s="3">
        <v>0.41666666666666669</v>
      </c>
      <c r="E101" t="s">
        <v>907</v>
      </c>
      <c r="F101" t="s">
        <v>908</v>
      </c>
      <c r="G101">
        <v>0</v>
      </c>
      <c r="H101">
        <v>1</v>
      </c>
      <c r="I101">
        <v>0</v>
      </c>
      <c r="J101">
        <v>3</v>
      </c>
      <c r="K101" s="22" t="str">
        <f t="shared" si="6"/>
        <v>22/07/2026</v>
      </c>
      <c r="L101" s="23">
        <f t="shared" si="7"/>
        <v>0.29166666666666669</v>
      </c>
    </row>
    <row r="102" spans="1:12" x14ac:dyDescent="0.25">
      <c r="A102" t="s">
        <v>810</v>
      </c>
      <c r="B102" t="s">
        <v>895</v>
      </c>
      <c r="C102" s="2">
        <v>46225</v>
      </c>
      <c r="D102" s="3">
        <v>0.42708333333333331</v>
      </c>
      <c r="E102" t="s">
        <v>23</v>
      </c>
      <c r="F102" t="s">
        <v>24</v>
      </c>
      <c r="G102">
        <v>2</v>
      </c>
      <c r="H102">
        <v>1</v>
      </c>
      <c r="I102">
        <v>4</v>
      </c>
      <c r="J102">
        <v>2</v>
      </c>
      <c r="K102" s="22" t="str">
        <f t="shared" si="6"/>
        <v>22/07/2026</v>
      </c>
      <c r="L102" s="23">
        <f t="shared" si="7"/>
        <v>0.30208333333333331</v>
      </c>
    </row>
    <row r="103" spans="1:12" x14ac:dyDescent="0.25">
      <c r="A103" t="s">
        <v>810</v>
      </c>
      <c r="B103" t="s">
        <v>898</v>
      </c>
      <c r="C103" s="2">
        <v>46225</v>
      </c>
      <c r="D103" s="3">
        <v>0.45833333333333331</v>
      </c>
      <c r="E103" t="s">
        <v>901</v>
      </c>
      <c r="F103" t="s">
        <v>902</v>
      </c>
      <c r="G103"/>
      <c r="H103"/>
      <c r="I103"/>
      <c r="J103"/>
      <c r="K103" s="22" t="str">
        <f t="shared" si="6"/>
        <v>22/07/2026</v>
      </c>
      <c r="L103" s="23">
        <f t="shared" si="7"/>
        <v>0.33333333333333331</v>
      </c>
    </row>
    <row r="104" spans="1:12" x14ac:dyDescent="0.25">
      <c r="A104" t="s">
        <v>806</v>
      </c>
      <c r="B104" t="s">
        <v>879</v>
      </c>
      <c r="C104" s="2">
        <v>46225</v>
      </c>
      <c r="D104" s="3">
        <v>0.58333333333333337</v>
      </c>
      <c r="E104" t="s">
        <v>880</v>
      </c>
      <c r="F104" t="s">
        <v>881</v>
      </c>
      <c r="G104">
        <v>0</v>
      </c>
      <c r="H104">
        <v>0</v>
      </c>
      <c r="I104">
        <v>1</v>
      </c>
      <c r="J104">
        <v>1</v>
      </c>
      <c r="K104" s="22" t="str">
        <f t="shared" si="6"/>
        <v>22/07/2026</v>
      </c>
      <c r="L104" s="23">
        <f t="shared" si="7"/>
        <v>0.45833333333333337</v>
      </c>
    </row>
    <row r="105" spans="1:12" x14ac:dyDescent="0.25">
      <c r="A105" t="s">
        <v>806</v>
      </c>
      <c r="B105" t="s">
        <v>879</v>
      </c>
      <c r="C105" s="2">
        <v>46225</v>
      </c>
      <c r="D105" s="3">
        <v>0.625</v>
      </c>
      <c r="E105" t="s">
        <v>882</v>
      </c>
      <c r="F105" t="s">
        <v>883</v>
      </c>
      <c r="G105">
        <v>0</v>
      </c>
      <c r="H105">
        <v>0</v>
      </c>
      <c r="I105">
        <v>2</v>
      </c>
      <c r="J105">
        <v>0</v>
      </c>
      <c r="K105" s="22" t="str">
        <f t="shared" si="6"/>
        <v>22/07/2026</v>
      </c>
      <c r="L105" s="23">
        <f t="shared" si="7"/>
        <v>0.5</v>
      </c>
    </row>
    <row r="106" spans="1:12" x14ac:dyDescent="0.25">
      <c r="A106" t="s">
        <v>802</v>
      </c>
      <c r="B106" t="s">
        <v>803</v>
      </c>
      <c r="C106" s="2">
        <v>46225</v>
      </c>
      <c r="D106" s="3">
        <v>0.70833333333333337</v>
      </c>
      <c r="E106" t="s">
        <v>869</v>
      </c>
      <c r="F106" t="s">
        <v>870</v>
      </c>
      <c r="G106">
        <v>1</v>
      </c>
      <c r="H106">
        <v>0</v>
      </c>
      <c r="I106">
        <v>1</v>
      </c>
      <c r="J106">
        <v>0</v>
      </c>
      <c r="K106" s="22" t="str">
        <f t="shared" si="6"/>
        <v>22/07/2026</v>
      </c>
      <c r="L106" s="23">
        <f t="shared" si="7"/>
        <v>0.58333333333333337</v>
      </c>
    </row>
    <row r="107" spans="1:12" x14ac:dyDescent="0.25">
      <c r="A107" t="s">
        <v>802</v>
      </c>
      <c r="B107" t="s">
        <v>803</v>
      </c>
      <c r="C107" s="2">
        <v>46225</v>
      </c>
      <c r="D107" s="3">
        <v>0.72916666666666663</v>
      </c>
      <c r="E107" t="s">
        <v>871</v>
      </c>
      <c r="F107" t="s">
        <v>872</v>
      </c>
      <c r="G107">
        <v>1</v>
      </c>
      <c r="H107">
        <v>0</v>
      </c>
      <c r="I107">
        <v>1</v>
      </c>
      <c r="J107">
        <v>0</v>
      </c>
      <c r="K107" s="22" t="str">
        <f t="shared" si="6"/>
        <v>22/07/2026</v>
      </c>
      <c r="L107" s="23">
        <f t="shared" si="7"/>
        <v>0.60416666666666663</v>
      </c>
    </row>
    <row r="108" spans="1:12" x14ac:dyDescent="0.25">
      <c r="A108" t="s">
        <v>806</v>
      </c>
      <c r="B108" t="s">
        <v>879</v>
      </c>
      <c r="C108" s="2">
        <v>46225</v>
      </c>
      <c r="D108" s="3">
        <v>0.75</v>
      </c>
      <c r="E108" t="s">
        <v>884</v>
      </c>
      <c r="F108" t="s">
        <v>885</v>
      </c>
      <c r="G108">
        <v>0</v>
      </c>
      <c r="H108">
        <v>0</v>
      </c>
      <c r="I108">
        <v>1</v>
      </c>
      <c r="J108">
        <v>2</v>
      </c>
      <c r="K108" s="22" t="str">
        <f t="shared" si="6"/>
        <v>22/07/2026</v>
      </c>
      <c r="L108" s="23">
        <f t="shared" si="7"/>
        <v>0.625</v>
      </c>
    </row>
    <row r="109" spans="1:12" x14ac:dyDescent="0.25">
      <c r="A109" t="s">
        <v>806</v>
      </c>
      <c r="B109" t="s">
        <v>879</v>
      </c>
      <c r="C109" s="2">
        <v>46225</v>
      </c>
      <c r="D109" s="3">
        <v>0.75</v>
      </c>
      <c r="E109" t="s">
        <v>886</v>
      </c>
      <c r="F109" t="s">
        <v>887</v>
      </c>
      <c r="G109">
        <v>0</v>
      </c>
      <c r="H109">
        <v>0</v>
      </c>
      <c r="I109">
        <v>1</v>
      </c>
      <c r="J109">
        <v>0</v>
      </c>
      <c r="K109" s="22" t="str">
        <f t="shared" si="6"/>
        <v>22/07/2026</v>
      </c>
      <c r="L109" s="23">
        <f t="shared" si="7"/>
        <v>0.625</v>
      </c>
    </row>
    <row r="110" spans="1:12" x14ac:dyDescent="0.25">
      <c r="A110" t="s">
        <v>806</v>
      </c>
      <c r="B110" t="s">
        <v>879</v>
      </c>
      <c r="C110" s="2">
        <v>46225</v>
      </c>
      <c r="D110" s="3">
        <v>0.75</v>
      </c>
      <c r="E110" t="s">
        <v>888</v>
      </c>
      <c r="F110" t="s">
        <v>889</v>
      </c>
      <c r="G110">
        <v>0</v>
      </c>
      <c r="H110">
        <v>0</v>
      </c>
      <c r="I110">
        <v>0</v>
      </c>
      <c r="J110">
        <v>2</v>
      </c>
      <c r="K110" s="22" t="str">
        <f t="shared" si="6"/>
        <v>22/07/2026</v>
      </c>
      <c r="L110" s="23">
        <f t="shared" si="7"/>
        <v>0.625</v>
      </c>
    </row>
    <row r="111" spans="1:12" x14ac:dyDescent="0.25">
      <c r="A111" t="s">
        <v>806</v>
      </c>
      <c r="B111" t="s">
        <v>879</v>
      </c>
      <c r="C111" s="2">
        <v>46225</v>
      </c>
      <c r="D111" s="3">
        <v>0.75</v>
      </c>
      <c r="E111" t="s">
        <v>890</v>
      </c>
      <c r="F111" t="s">
        <v>891</v>
      </c>
      <c r="G111">
        <v>0</v>
      </c>
      <c r="H111">
        <v>0</v>
      </c>
      <c r="I111">
        <v>0</v>
      </c>
      <c r="J111">
        <v>2</v>
      </c>
      <c r="K111" s="22" t="str">
        <f t="shared" si="6"/>
        <v>22/07/2026</v>
      </c>
      <c r="L111" s="23">
        <f t="shared" si="7"/>
        <v>0.625</v>
      </c>
    </row>
    <row r="112" spans="1:12" x14ac:dyDescent="0.25">
      <c r="A112" t="s">
        <v>804</v>
      </c>
      <c r="B112" t="s">
        <v>917</v>
      </c>
      <c r="C112" s="2">
        <v>46225</v>
      </c>
      <c r="D112" s="3">
        <v>0.75</v>
      </c>
      <c r="E112" t="s">
        <v>918</v>
      </c>
      <c r="F112" t="s">
        <v>919</v>
      </c>
      <c r="G112">
        <v>0</v>
      </c>
      <c r="H112">
        <v>0</v>
      </c>
      <c r="I112">
        <v>0</v>
      </c>
      <c r="J112">
        <v>2</v>
      </c>
      <c r="K112" s="22" t="str">
        <f t="shared" si="6"/>
        <v>22/07/2026</v>
      </c>
      <c r="L112" s="23">
        <f t="shared" si="7"/>
        <v>0.625</v>
      </c>
    </row>
    <row r="113" spans="1:12" x14ac:dyDescent="0.25">
      <c r="A113" t="s">
        <v>804</v>
      </c>
      <c r="B113" t="s">
        <v>917</v>
      </c>
      <c r="C113" s="2">
        <v>46225</v>
      </c>
      <c r="D113" s="3">
        <v>0.75</v>
      </c>
      <c r="E113" t="s">
        <v>920</v>
      </c>
      <c r="F113" t="s">
        <v>921</v>
      </c>
      <c r="G113">
        <v>0</v>
      </c>
      <c r="H113">
        <v>0</v>
      </c>
      <c r="I113">
        <v>2</v>
      </c>
      <c r="J113">
        <v>1</v>
      </c>
      <c r="K113" s="22" t="str">
        <f t="shared" si="6"/>
        <v>22/07/2026</v>
      </c>
      <c r="L113" s="23">
        <f t="shared" si="7"/>
        <v>0.625</v>
      </c>
    </row>
    <row r="114" spans="1:12" x14ac:dyDescent="0.25">
      <c r="A114" t="s">
        <v>804</v>
      </c>
      <c r="B114" t="s">
        <v>917</v>
      </c>
      <c r="C114" s="2">
        <v>46225</v>
      </c>
      <c r="D114" s="3">
        <v>0.75</v>
      </c>
      <c r="E114" t="s">
        <v>922</v>
      </c>
      <c r="F114" t="s">
        <v>923</v>
      </c>
      <c r="G114">
        <v>0</v>
      </c>
      <c r="H114">
        <v>0</v>
      </c>
      <c r="I114">
        <v>0</v>
      </c>
      <c r="J114">
        <v>2</v>
      </c>
      <c r="K114" s="22" t="str">
        <f t="shared" si="6"/>
        <v>22/07/2026</v>
      </c>
      <c r="L114" s="23">
        <f t="shared" si="7"/>
        <v>0.625</v>
      </c>
    </row>
    <row r="115" spans="1:12" x14ac:dyDescent="0.25">
      <c r="A115" t="s">
        <v>804</v>
      </c>
      <c r="B115" t="s">
        <v>917</v>
      </c>
      <c r="C115" s="2">
        <v>46225</v>
      </c>
      <c r="D115" s="3">
        <v>0.75</v>
      </c>
      <c r="E115" t="s">
        <v>924</v>
      </c>
      <c r="F115" t="s">
        <v>925</v>
      </c>
      <c r="G115">
        <v>0</v>
      </c>
      <c r="H115">
        <v>0</v>
      </c>
      <c r="I115">
        <v>7</v>
      </c>
      <c r="J115">
        <v>0</v>
      </c>
      <c r="K115" s="22" t="str">
        <f t="shared" si="6"/>
        <v>22/07/2026</v>
      </c>
      <c r="L115" s="23">
        <f t="shared" si="7"/>
        <v>0.625</v>
      </c>
    </row>
    <row r="116" spans="1:12" x14ac:dyDescent="0.25">
      <c r="A116" t="s">
        <v>804</v>
      </c>
      <c r="B116" t="s">
        <v>818</v>
      </c>
      <c r="C116" s="2">
        <v>46225</v>
      </c>
      <c r="D116" s="3">
        <v>0.75</v>
      </c>
      <c r="E116" t="s">
        <v>928</v>
      </c>
      <c r="F116" t="s">
        <v>929</v>
      </c>
      <c r="G116">
        <v>0</v>
      </c>
      <c r="H116">
        <v>0</v>
      </c>
      <c r="I116">
        <v>2</v>
      </c>
      <c r="J116">
        <v>0</v>
      </c>
      <c r="K116" s="22" t="str">
        <f t="shared" si="6"/>
        <v>22/07/2026</v>
      </c>
      <c r="L116" s="23">
        <f t="shared" si="7"/>
        <v>0.625</v>
      </c>
    </row>
    <row r="117" spans="1:12" x14ac:dyDescent="0.25">
      <c r="A117" t="s">
        <v>806</v>
      </c>
      <c r="B117" t="s">
        <v>879</v>
      </c>
      <c r="C117" s="2">
        <v>46225</v>
      </c>
      <c r="D117" s="3">
        <v>0.75002314814814819</v>
      </c>
      <c r="E117" t="s">
        <v>884</v>
      </c>
      <c r="F117" t="s">
        <v>885</v>
      </c>
      <c r="G117">
        <v>1</v>
      </c>
      <c r="H117">
        <v>1</v>
      </c>
      <c r="I117">
        <v>1</v>
      </c>
      <c r="J117">
        <v>2</v>
      </c>
      <c r="K117" s="22" t="str">
        <f t="shared" si="6"/>
        <v>22/07/2026</v>
      </c>
      <c r="L117" s="23">
        <f t="shared" si="7"/>
        <v>0.62502314814814819</v>
      </c>
    </row>
    <row r="118" spans="1:12" x14ac:dyDescent="0.25">
      <c r="A118" t="s">
        <v>802</v>
      </c>
      <c r="B118" t="s">
        <v>803</v>
      </c>
      <c r="C118" s="2">
        <v>46225</v>
      </c>
      <c r="D118" s="3">
        <v>0.79166666666666663</v>
      </c>
      <c r="E118" t="s">
        <v>873</v>
      </c>
      <c r="F118" t="s">
        <v>874</v>
      </c>
      <c r="G118">
        <v>1</v>
      </c>
      <c r="H118">
        <v>1</v>
      </c>
      <c r="I118">
        <v>3</v>
      </c>
      <c r="J118">
        <v>3</v>
      </c>
      <c r="K118" s="22" t="str">
        <f t="shared" si="6"/>
        <v>22/07/2026</v>
      </c>
      <c r="L118" s="23">
        <f t="shared" si="7"/>
        <v>0.66666666666666663</v>
      </c>
    </row>
    <row r="119" spans="1:12" x14ac:dyDescent="0.25">
      <c r="A119" t="s">
        <v>804</v>
      </c>
      <c r="B119" t="s">
        <v>805</v>
      </c>
      <c r="C119" s="2">
        <v>46225</v>
      </c>
      <c r="D119" s="3">
        <v>0.9375</v>
      </c>
      <c r="E119" t="s">
        <v>875</v>
      </c>
      <c r="F119" t="s">
        <v>40</v>
      </c>
      <c r="G119">
        <v>0</v>
      </c>
      <c r="H119">
        <v>2</v>
      </c>
      <c r="I119">
        <v>1</v>
      </c>
      <c r="J119">
        <v>3</v>
      </c>
      <c r="K119" s="22" t="str">
        <f t="shared" si="6"/>
        <v>22/07/2026</v>
      </c>
      <c r="L119" s="23">
        <f t="shared" si="7"/>
        <v>0.8125</v>
      </c>
    </row>
    <row r="120" spans="1:12" x14ac:dyDescent="0.25">
      <c r="A120" t="s">
        <v>804</v>
      </c>
      <c r="B120" t="s">
        <v>817</v>
      </c>
      <c r="C120" s="2">
        <v>46225</v>
      </c>
      <c r="D120" s="3">
        <v>0.9375</v>
      </c>
      <c r="E120" t="s">
        <v>912</v>
      </c>
      <c r="F120" t="s">
        <v>913</v>
      </c>
      <c r="G120">
        <v>0</v>
      </c>
      <c r="H120">
        <v>1</v>
      </c>
      <c r="I120">
        <v>0</v>
      </c>
      <c r="J120">
        <v>1</v>
      </c>
      <c r="K120" s="22" t="str">
        <f t="shared" si="6"/>
        <v>22/07/2026</v>
      </c>
      <c r="L120" s="23">
        <f t="shared" si="7"/>
        <v>0.8125</v>
      </c>
    </row>
    <row r="121" spans="1:12" x14ac:dyDescent="0.25">
      <c r="A121" t="s">
        <v>804</v>
      </c>
      <c r="B121" t="s">
        <v>817</v>
      </c>
      <c r="C121" s="2">
        <v>46225</v>
      </c>
      <c r="D121" s="3">
        <v>0.9375</v>
      </c>
      <c r="E121" t="s">
        <v>914</v>
      </c>
      <c r="F121" t="s">
        <v>44</v>
      </c>
      <c r="G121">
        <v>1</v>
      </c>
      <c r="H121">
        <v>1</v>
      </c>
      <c r="I121">
        <v>3</v>
      </c>
      <c r="J121">
        <v>2</v>
      </c>
      <c r="K121" s="22" t="str">
        <f t="shared" si="6"/>
        <v>22/07/2026</v>
      </c>
      <c r="L121" s="23">
        <f t="shared" si="7"/>
        <v>0.8125</v>
      </c>
    </row>
    <row r="122" spans="1:12" x14ac:dyDescent="0.25">
      <c r="A122" t="s">
        <v>804</v>
      </c>
      <c r="B122" t="s">
        <v>917</v>
      </c>
      <c r="C122" s="2">
        <v>46225</v>
      </c>
      <c r="D122" s="3">
        <v>0.95833333333333337</v>
      </c>
      <c r="E122" t="s">
        <v>926</v>
      </c>
      <c r="F122" t="s">
        <v>927</v>
      </c>
      <c r="G122">
        <v>0</v>
      </c>
      <c r="H122">
        <v>0</v>
      </c>
      <c r="I122">
        <v>0</v>
      </c>
      <c r="J122">
        <v>0</v>
      </c>
      <c r="K122" s="22" t="str">
        <f t="shared" si="6"/>
        <v>22/07/2026</v>
      </c>
      <c r="L122" s="23">
        <f t="shared" si="7"/>
        <v>0.83333333333333337</v>
      </c>
    </row>
    <row r="123" spans="1:12" x14ac:dyDescent="0.25">
      <c r="A123" t="s">
        <v>858</v>
      </c>
      <c r="B123" t="s">
        <v>859</v>
      </c>
      <c r="C123" s="2">
        <v>46225</v>
      </c>
      <c r="D123" s="3">
        <v>0.97916666666666663</v>
      </c>
      <c r="E123" t="s">
        <v>860</v>
      </c>
      <c r="F123" t="s">
        <v>861</v>
      </c>
      <c r="G123">
        <v>0</v>
      </c>
      <c r="H123">
        <v>1</v>
      </c>
      <c r="I123">
        <v>1</v>
      </c>
      <c r="J123">
        <v>2</v>
      </c>
      <c r="K123" s="22" t="str">
        <f t="shared" si="6"/>
        <v>22/07/2026</v>
      </c>
      <c r="L123" s="23">
        <f t="shared" si="7"/>
        <v>0.85416666666666663</v>
      </c>
    </row>
    <row r="124" spans="1:12" x14ac:dyDescent="0.25">
      <c r="A124" t="s">
        <v>858</v>
      </c>
      <c r="B124" t="s">
        <v>859</v>
      </c>
      <c r="C124" s="2">
        <v>46225</v>
      </c>
      <c r="D124" s="3">
        <v>0.97916666666666663</v>
      </c>
      <c r="E124" t="s">
        <v>53</v>
      </c>
      <c r="F124" t="s">
        <v>54</v>
      </c>
      <c r="G124">
        <v>3</v>
      </c>
      <c r="H124">
        <v>2</v>
      </c>
      <c r="I124">
        <v>4</v>
      </c>
      <c r="J124">
        <v>3</v>
      </c>
      <c r="K124" s="22" t="str">
        <f t="shared" si="6"/>
        <v>22/07/2026</v>
      </c>
      <c r="L124" s="23">
        <f t="shared" si="7"/>
        <v>0.85416666666666663</v>
      </c>
    </row>
    <row r="125" spans="1:12" x14ac:dyDescent="0.25">
      <c r="A125" t="s">
        <v>858</v>
      </c>
      <c r="B125" t="s">
        <v>859</v>
      </c>
      <c r="C125" s="2">
        <v>46225</v>
      </c>
      <c r="D125" s="3">
        <v>0.97916666666666663</v>
      </c>
      <c r="E125" t="s">
        <v>55</v>
      </c>
      <c r="F125" t="s">
        <v>56</v>
      </c>
      <c r="G125">
        <v>1</v>
      </c>
      <c r="H125">
        <v>1</v>
      </c>
      <c r="I125">
        <v>3</v>
      </c>
      <c r="J125">
        <v>2</v>
      </c>
      <c r="K125" s="22" t="str">
        <f t="shared" si="6"/>
        <v>22/07/2026</v>
      </c>
      <c r="L125" s="23">
        <f t="shared" si="7"/>
        <v>0.85416666666666663</v>
      </c>
    </row>
    <row r="126" spans="1:12" x14ac:dyDescent="0.25">
      <c r="A126" t="s">
        <v>858</v>
      </c>
      <c r="B126" t="s">
        <v>859</v>
      </c>
      <c r="C126" s="2">
        <v>46225</v>
      </c>
      <c r="D126" s="3">
        <v>0.97916666666666663</v>
      </c>
      <c r="E126" t="s">
        <v>57</v>
      </c>
      <c r="F126" t="s">
        <v>58</v>
      </c>
      <c r="G126">
        <v>0</v>
      </c>
      <c r="H126">
        <v>0</v>
      </c>
      <c r="I126">
        <v>0</v>
      </c>
      <c r="J126">
        <v>0</v>
      </c>
      <c r="K126" s="22" t="str">
        <f t="shared" si="6"/>
        <v>22/07/2026</v>
      </c>
      <c r="L126" s="23">
        <f t="shared" si="7"/>
        <v>0.85416666666666663</v>
      </c>
    </row>
    <row r="127" spans="1:12" x14ac:dyDescent="0.25">
      <c r="A127" t="s">
        <v>858</v>
      </c>
      <c r="B127" t="s">
        <v>859</v>
      </c>
      <c r="C127" s="2">
        <v>46225</v>
      </c>
      <c r="D127" s="3">
        <v>0.97916666666666663</v>
      </c>
      <c r="E127" t="s">
        <v>59</v>
      </c>
      <c r="F127" t="s">
        <v>60</v>
      </c>
      <c r="G127">
        <v>1</v>
      </c>
      <c r="H127">
        <v>1</v>
      </c>
      <c r="I127">
        <v>3</v>
      </c>
      <c r="J127">
        <v>1</v>
      </c>
      <c r="K127" s="22" t="str">
        <f t="shared" si="6"/>
        <v>22/07/2026</v>
      </c>
      <c r="L127" s="23">
        <f t="shared" si="7"/>
        <v>0.85416666666666663</v>
      </c>
    </row>
    <row r="128" spans="1:12" x14ac:dyDescent="0.25">
      <c r="A128" t="s">
        <v>804</v>
      </c>
      <c r="B128" t="s">
        <v>817</v>
      </c>
      <c r="C128" s="2">
        <v>46225</v>
      </c>
      <c r="D128" s="3">
        <v>0.97916666666666663</v>
      </c>
      <c r="E128" t="s">
        <v>915</v>
      </c>
      <c r="F128" t="s">
        <v>50</v>
      </c>
      <c r="G128">
        <v>0</v>
      </c>
      <c r="H128">
        <v>1</v>
      </c>
      <c r="I128">
        <v>1</v>
      </c>
      <c r="J128">
        <v>1</v>
      </c>
      <c r="K128" s="22" t="str">
        <f t="shared" si="6"/>
        <v>22/07/2026</v>
      </c>
      <c r="L128" s="23">
        <f t="shared" si="7"/>
        <v>0.85416666666666663</v>
      </c>
    </row>
    <row r="129" spans="1:12" x14ac:dyDescent="0.25">
      <c r="A129" t="s">
        <v>858</v>
      </c>
      <c r="B129" t="s">
        <v>859</v>
      </c>
      <c r="C129" s="2">
        <v>46226</v>
      </c>
      <c r="D129" s="3">
        <v>1.0416666666666666E-2</v>
      </c>
      <c r="E129" t="s">
        <v>63</v>
      </c>
      <c r="F129" t="s">
        <v>862</v>
      </c>
      <c r="G129">
        <v>2</v>
      </c>
      <c r="H129">
        <v>0</v>
      </c>
      <c r="I129">
        <v>2</v>
      </c>
      <c r="J129">
        <v>2</v>
      </c>
      <c r="K129" s="22" t="str">
        <f t="shared" si="6"/>
        <v>23/07/2026</v>
      </c>
      <c r="L129" s="23">
        <f t="shared" si="7"/>
        <v>-0.11458333333333333</v>
      </c>
    </row>
    <row r="130" spans="1:12" x14ac:dyDescent="0.25">
      <c r="A130" t="s">
        <v>858</v>
      </c>
      <c r="B130" t="s">
        <v>859</v>
      </c>
      <c r="C130" s="2">
        <v>46226</v>
      </c>
      <c r="D130" s="3">
        <v>2.0833333333333332E-2</v>
      </c>
      <c r="E130" t="s">
        <v>75</v>
      </c>
      <c r="F130" t="s">
        <v>76</v>
      </c>
      <c r="G130">
        <v>1</v>
      </c>
      <c r="H130">
        <v>0</v>
      </c>
      <c r="I130">
        <v>1</v>
      </c>
      <c r="J130">
        <v>1</v>
      </c>
      <c r="K130" s="22" t="str">
        <f t="shared" ref="K130:K142" si="8">DAY(C130)&amp;"/"&amp;"07"&amp;"/"&amp;YEAR(C130)</f>
        <v>23/07/2026</v>
      </c>
      <c r="L130" s="23">
        <f t="shared" ref="L130:L142" si="9">D130-TIME(3,0,0)</f>
        <v>-0.10416666666666667</v>
      </c>
    </row>
    <row r="131" spans="1:12" x14ac:dyDescent="0.25">
      <c r="A131" t="s">
        <v>858</v>
      </c>
      <c r="B131" t="s">
        <v>859</v>
      </c>
      <c r="C131" s="2">
        <v>46226</v>
      </c>
      <c r="D131" s="3">
        <v>2.0833333333333332E-2</v>
      </c>
      <c r="E131" t="s">
        <v>863</v>
      </c>
      <c r="F131" t="s">
        <v>864</v>
      </c>
      <c r="G131">
        <v>0</v>
      </c>
      <c r="H131">
        <v>0</v>
      </c>
      <c r="I131">
        <v>1</v>
      </c>
      <c r="J131">
        <v>0</v>
      </c>
      <c r="K131" s="22" t="str">
        <f t="shared" si="8"/>
        <v>23/07/2026</v>
      </c>
      <c r="L131" s="23">
        <f t="shared" si="9"/>
        <v>-0.10416666666666667</v>
      </c>
    </row>
    <row r="132" spans="1:12" x14ac:dyDescent="0.25">
      <c r="A132" t="s">
        <v>858</v>
      </c>
      <c r="B132" t="s">
        <v>859</v>
      </c>
      <c r="C132" s="2">
        <v>46226</v>
      </c>
      <c r="D132" s="3">
        <v>2.0833333333333332E-2</v>
      </c>
      <c r="E132" t="s">
        <v>79</v>
      </c>
      <c r="F132" t="s">
        <v>865</v>
      </c>
      <c r="G132">
        <v>1</v>
      </c>
      <c r="H132">
        <v>0</v>
      </c>
      <c r="I132">
        <v>2</v>
      </c>
      <c r="J132">
        <v>1</v>
      </c>
      <c r="K132" s="22" t="str">
        <f t="shared" si="8"/>
        <v>23/07/2026</v>
      </c>
      <c r="L132" s="23">
        <f t="shared" si="9"/>
        <v>-0.10416666666666667</v>
      </c>
    </row>
    <row r="133" spans="1:12" x14ac:dyDescent="0.25">
      <c r="A133" t="s">
        <v>804</v>
      </c>
      <c r="B133" t="s">
        <v>805</v>
      </c>
      <c r="C133" s="2">
        <v>46226</v>
      </c>
      <c r="D133" s="3">
        <v>2.0833333333333332E-2</v>
      </c>
      <c r="E133" t="s">
        <v>65</v>
      </c>
      <c r="F133" t="s">
        <v>876</v>
      </c>
      <c r="G133">
        <v>0</v>
      </c>
      <c r="H133">
        <v>2</v>
      </c>
      <c r="I133">
        <v>0</v>
      </c>
      <c r="J133">
        <v>4</v>
      </c>
      <c r="K133" s="22" t="str">
        <f t="shared" si="8"/>
        <v>23/07/2026</v>
      </c>
      <c r="L133" s="23">
        <f t="shared" si="9"/>
        <v>-0.10416666666666667</v>
      </c>
    </row>
    <row r="134" spans="1:12" x14ac:dyDescent="0.25">
      <c r="A134" t="s">
        <v>804</v>
      </c>
      <c r="B134" t="s">
        <v>805</v>
      </c>
      <c r="C134" s="2">
        <v>46226</v>
      </c>
      <c r="D134" s="3">
        <v>2.0833333333333332E-2</v>
      </c>
      <c r="E134" t="s">
        <v>67</v>
      </c>
      <c r="F134" t="s">
        <v>68</v>
      </c>
      <c r="G134">
        <v>0</v>
      </c>
      <c r="H134">
        <v>1</v>
      </c>
      <c r="I134">
        <v>1</v>
      </c>
      <c r="J134">
        <v>2</v>
      </c>
      <c r="K134" s="22" t="str">
        <f t="shared" si="8"/>
        <v>23/07/2026</v>
      </c>
      <c r="L134" s="23">
        <f t="shared" si="9"/>
        <v>-0.10416666666666667</v>
      </c>
    </row>
    <row r="135" spans="1:12" x14ac:dyDescent="0.25">
      <c r="A135" t="s">
        <v>804</v>
      </c>
      <c r="B135" t="s">
        <v>805</v>
      </c>
      <c r="C135" s="2">
        <v>46226</v>
      </c>
      <c r="D135" s="3">
        <v>2.0833333333333332E-2</v>
      </c>
      <c r="E135" t="s">
        <v>877</v>
      </c>
      <c r="F135" t="s">
        <v>878</v>
      </c>
      <c r="G135">
        <v>1</v>
      </c>
      <c r="H135">
        <v>0</v>
      </c>
      <c r="I135">
        <v>1</v>
      </c>
      <c r="J135">
        <v>2</v>
      </c>
      <c r="K135" s="22" t="str">
        <f t="shared" si="8"/>
        <v>23/07/2026</v>
      </c>
      <c r="L135" s="23">
        <f t="shared" si="9"/>
        <v>-0.10416666666666667</v>
      </c>
    </row>
    <row r="136" spans="1:12" x14ac:dyDescent="0.25">
      <c r="A136" t="s">
        <v>804</v>
      </c>
      <c r="B136" t="s">
        <v>817</v>
      </c>
      <c r="C136" s="2">
        <v>46226</v>
      </c>
      <c r="D136" s="3">
        <v>2.0833333333333332E-2</v>
      </c>
      <c r="E136" t="s">
        <v>71</v>
      </c>
      <c r="F136" t="s">
        <v>916</v>
      </c>
      <c r="G136">
        <v>1</v>
      </c>
      <c r="H136">
        <v>0</v>
      </c>
      <c r="I136">
        <v>2</v>
      </c>
      <c r="J136">
        <v>1</v>
      </c>
      <c r="K136" s="22" t="str">
        <f t="shared" si="8"/>
        <v>23/07/2026</v>
      </c>
      <c r="L136" s="23">
        <f t="shared" si="9"/>
        <v>-0.10416666666666667</v>
      </c>
    </row>
    <row r="137" spans="1:12" x14ac:dyDescent="0.25">
      <c r="A137" t="s">
        <v>858</v>
      </c>
      <c r="B137" t="s">
        <v>859</v>
      </c>
      <c r="C137" s="2">
        <v>46226</v>
      </c>
      <c r="D137" s="3">
        <v>6.25E-2</v>
      </c>
      <c r="E137" t="s">
        <v>73</v>
      </c>
      <c r="F137" t="s">
        <v>74</v>
      </c>
      <c r="G137">
        <v>1</v>
      </c>
      <c r="H137">
        <v>1</v>
      </c>
      <c r="I137">
        <v>3</v>
      </c>
      <c r="J137">
        <v>1</v>
      </c>
      <c r="K137" s="22" t="str">
        <f t="shared" si="8"/>
        <v>23/07/2026</v>
      </c>
      <c r="L137" s="23">
        <f t="shared" si="9"/>
        <v>-6.25E-2</v>
      </c>
    </row>
    <row r="138" spans="1:12" x14ac:dyDescent="0.25">
      <c r="A138" t="s">
        <v>858</v>
      </c>
      <c r="B138" t="s">
        <v>859</v>
      </c>
      <c r="C138" s="2">
        <v>46226</v>
      </c>
      <c r="D138" s="3">
        <v>6.25E-2</v>
      </c>
      <c r="E138" t="s">
        <v>85</v>
      </c>
      <c r="F138" t="s">
        <v>86</v>
      </c>
      <c r="G138">
        <v>0</v>
      </c>
      <c r="H138">
        <v>0</v>
      </c>
      <c r="I138">
        <v>1</v>
      </c>
      <c r="J138">
        <v>0</v>
      </c>
      <c r="K138" s="22" t="str">
        <f t="shared" si="8"/>
        <v>23/07/2026</v>
      </c>
      <c r="L138" s="23">
        <f t="shared" si="9"/>
        <v>-6.25E-2</v>
      </c>
    </row>
    <row r="139" spans="1:12" x14ac:dyDescent="0.25">
      <c r="A139" t="s">
        <v>858</v>
      </c>
      <c r="B139" t="s">
        <v>859</v>
      </c>
      <c r="C139" s="2">
        <v>46226</v>
      </c>
      <c r="D139" s="3">
        <v>0.10416666666666667</v>
      </c>
      <c r="E139" t="s">
        <v>87</v>
      </c>
      <c r="F139" t="s">
        <v>866</v>
      </c>
      <c r="G139">
        <v>0</v>
      </c>
      <c r="H139">
        <v>2</v>
      </c>
      <c r="I139">
        <v>1</v>
      </c>
      <c r="J139">
        <v>3</v>
      </c>
      <c r="K139" s="22" t="str">
        <f t="shared" si="8"/>
        <v>23/07/2026</v>
      </c>
      <c r="L139" s="23">
        <f t="shared" si="9"/>
        <v>-2.0833333333333329E-2</v>
      </c>
    </row>
    <row r="140" spans="1:12" x14ac:dyDescent="0.25">
      <c r="A140" t="s">
        <v>858</v>
      </c>
      <c r="B140" t="s">
        <v>859</v>
      </c>
      <c r="C140" s="2">
        <v>46226</v>
      </c>
      <c r="D140" s="3">
        <v>0.10416666666666667</v>
      </c>
      <c r="E140" t="s">
        <v>89</v>
      </c>
      <c r="F140" t="s">
        <v>90</v>
      </c>
      <c r="G140">
        <v>2</v>
      </c>
      <c r="H140">
        <v>0</v>
      </c>
      <c r="I140">
        <v>3</v>
      </c>
      <c r="J140">
        <v>1</v>
      </c>
      <c r="K140" s="22" t="str">
        <f t="shared" si="8"/>
        <v>23/07/2026</v>
      </c>
      <c r="L140" s="23">
        <f t="shared" si="9"/>
        <v>-2.0833333333333329E-2</v>
      </c>
    </row>
    <row r="141" spans="1:12" x14ac:dyDescent="0.25">
      <c r="A141" t="s">
        <v>858</v>
      </c>
      <c r="B141" t="s">
        <v>859</v>
      </c>
      <c r="C141" s="2">
        <v>46226</v>
      </c>
      <c r="D141" s="3">
        <v>0.10416666666666667</v>
      </c>
      <c r="E141" t="s">
        <v>91</v>
      </c>
      <c r="F141" t="s">
        <v>867</v>
      </c>
      <c r="G141">
        <v>0</v>
      </c>
      <c r="H141">
        <v>1</v>
      </c>
      <c r="I141">
        <v>2</v>
      </c>
      <c r="J141">
        <v>2</v>
      </c>
      <c r="K141" s="22" t="str">
        <f t="shared" si="8"/>
        <v>23/07/2026</v>
      </c>
      <c r="L141" s="23">
        <f t="shared" si="9"/>
        <v>-2.0833333333333329E-2</v>
      </c>
    </row>
    <row r="142" spans="1:12" x14ac:dyDescent="0.25">
      <c r="A142" t="s">
        <v>858</v>
      </c>
      <c r="B142" t="s">
        <v>859</v>
      </c>
      <c r="C142" s="2">
        <v>46226</v>
      </c>
      <c r="D142" s="3">
        <v>0.10416666666666667</v>
      </c>
      <c r="E142" t="s">
        <v>93</v>
      </c>
      <c r="F142" t="s">
        <v>868</v>
      </c>
      <c r="G142">
        <v>0</v>
      </c>
      <c r="H142">
        <v>2</v>
      </c>
      <c r="I142">
        <v>0</v>
      </c>
      <c r="J142">
        <v>4</v>
      </c>
      <c r="K142" s="22" t="str">
        <f t="shared" si="8"/>
        <v>23/07/2026</v>
      </c>
      <c r="L142" s="23">
        <f t="shared" si="9"/>
        <v>-2.0833333333333329E-2</v>
      </c>
    </row>
  </sheetData>
  <autoFilter ref="A1:L92" xr:uid="{12C77971-33D1-4306-8C5A-95D06C375743}"/>
  <sortState xmlns:xlrd2="http://schemas.microsoft.com/office/spreadsheetml/2017/richdata2" ref="A2:L142">
    <sortCondition ref="C2:C142"/>
    <sortCondition ref="D2:D1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443A-C45A-4803-B471-E97A0AB3DE22}">
  <dimension ref="A1:AD2627"/>
  <sheetViews>
    <sheetView workbookViewId="0">
      <pane ySplit="1" topLeftCell="A1625" activePane="bottomLeft" state="frozen"/>
      <selection pane="bottomLeft" activeCell="F1643" sqref="F1643"/>
    </sheetView>
  </sheetViews>
  <sheetFormatPr defaultColWidth="8.85546875" defaultRowHeight="15" x14ac:dyDescent="0.25"/>
  <cols>
    <col min="2" max="2" width="14" bestFit="1" customWidth="1"/>
    <col min="3" max="3" width="28.140625" bestFit="1" customWidth="1"/>
    <col min="4" max="4" width="10.42578125" bestFit="1" customWidth="1"/>
    <col min="5" max="5" width="8.140625" bestFit="1" customWidth="1"/>
    <col min="6" max="6" width="31.85546875" bestFit="1" customWidth="1"/>
    <col min="7" max="7" width="35" bestFit="1" customWidth="1"/>
    <col min="8" max="8" width="14.7109375" bestFit="1" customWidth="1"/>
    <col min="9" max="9" width="14" bestFit="1" customWidth="1"/>
    <col min="10" max="10" width="10.42578125" bestFit="1" customWidth="1"/>
    <col min="11" max="11" width="9.7109375" bestFit="1" customWidth="1"/>
    <col min="12" max="12" width="10.42578125" bestFit="1" customWidth="1"/>
    <col min="13" max="13" width="8.140625" bestFit="1" customWidth="1"/>
    <col min="24" max="24" width="8.140625" bestFit="1" customWidth="1"/>
    <col min="25" max="28" width="5.42578125" bestFit="1" customWidth="1"/>
    <col min="29" max="29" width="8.7109375" bestFit="1" customWidth="1"/>
    <col min="30" max="30" width="9" bestFit="1" customWidth="1"/>
  </cols>
  <sheetData>
    <row r="1" spans="1:30" x14ac:dyDescent="0.25">
      <c r="A1" s="5" t="s">
        <v>442</v>
      </c>
      <c r="B1" s="5" t="s">
        <v>800</v>
      </c>
      <c r="C1" s="5" t="s">
        <v>801</v>
      </c>
      <c r="D1" s="5" t="s">
        <v>349</v>
      </c>
      <c r="E1" s="5" t="s">
        <v>348</v>
      </c>
      <c r="F1" s="5" t="s">
        <v>347</v>
      </c>
      <c r="G1" s="5" t="s">
        <v>346</v>
      </c>
      <c r="H1" s="5" t="s">
        <v>345</v>
      </c>
      <c r="I1" s="5" t="s">
        <v>344</v>
      </c>
      <c r="J1" s="5" t="s">
        <v>343</v>
      </c>
      <c r="K1" s="5" t="s">
        <v>342</v>
      </c>
      <c r="L1" s="5" t="s">
        <v>856</v>
      </c>
      <c r="M1" s="5" t="s">
        <v>350</v>
      </c>
      <c r="N1" s="43" t="s">
        <v>444</v>
      </c>
      <c r="O1" s="44" t="s">
        <v>439</v>
      </c>
      <c r="P1" s="44" t="s">
        <v>4</v>
      </c>
      <c r="Q1" s="44" t="s">
        <v>440</v>
      </c>
      <c r="R1" s="44" t="s">
        <v>5</v>
      </c>
      <c r="S1" s="44" t="s">
        <v>6</v>
      </c>
      <c r="T1" s="44" t="s">
        <v>441</v>
      </c>
      <c r="U1" s="44" t="s">
        <v>7</v>
      </c>
      <c r="V1" s="44" t="s">
        <v>8</v>
      </c>
      <c r="W1" s="44" t="s">
        <v>9</v>
      </c>
      <c r="X1" s="44" t="s">
        <v>2109</v>
      </c>
      <c r="Y1" s="44" t="s">
        <v>2110</v>
      </c>
      <c r="Z1" s="44" t="s">
        <v>2111</v>
      </c>
      <c r="AA1" s="44" t="s">
        <v>2112</v>
      </c>
      <c r="AB1" s="44" t="s">
        <v>2113</v>
      </c>
      <c r="AC1" s="44" t="s">
        <v>15</v>
      </c>
      <c r="AD1" s="44" t="s">
        <v>16</v>
      </c>
    </row>
    <row r="2" spans="1:30" x14ac:dyDescent="0.25">
      <c r="A2" t="str">
        <f t="shared" ref="A2:A65" si="0">L2&amp;F2&amp;G2</f>
        <v>20/07/2026Hapoel Petah TikvaBnei Yehuda Tel Aviv</v>
      </c>
      <c r="D2" s="2">
        <v>46223</v>
      </c>
      <c r="E2" s="39">
        <v>0.33333333333333331</v>
      </c>
      <c r="F2" s="40" t="s">
        <v>1285</v>
      </c>
      <c r="G2" s="40" t="s">
        <v>1286</v>
      </c>
      <c r="H2" s="40">
        <v>1</v>
      </c>
      <c r="I2" s="40">
        <v>0</v>
      </c>
      <c r="J2" s="40">
        <v>1</v>
      </c>
      <c r="K2" s="40">
        <v>1</v>
      </c>
      <c r="L2" s="41" t="str">
        <f t="shared" ref="L2:L33" si="1">DAY(D2)&amp;"/"&amp;"07"&amp;"/"&amp;YEAR(D2)</f>
        <v>20/07/2026</v>
      </c>
      <c r="M2" s="42">
        <f t="shared" ref="M2:M33" si="2">E2-TIME(3,0,0)</f>
        <v>0.20833333333333331</v>
      </c>
      <c r="N2" s="40" t="str">
        <f t="shared" ref="N2:N65" si="3">J2&amp;" - "&amp;K2</f>
        <v>1 - 1</v>
      </c>
      <c r="O2" s="40" t="str">
        <f t="shared" ref="O2:O65" si="4">IF($J2&gt;$K2,"Green","Red")</f>
        <v>Red</v>
      </c>
      <c r="P2" s="40" t="str">
        <f t="shared" ref="P2:P65" si="5">IF($J2=$K2,"Green","Red")</f>
        <v>Green</v>
      </c>
      <c r="Q2" s="40" t="str">
        <f t="shared" ref="Q2:Q65" si="6">IF($J2&lt;$K2,"Green","Red")</f>
        <v>Red</v>
      </c>
      <c r="R2" s="40" t="str">
        <f t="shared" ref="R2:R65" si="7">IF($J2&gt;=$K2,"Green","Red")</f>
        <v>Green</v>
      </c>
      <c r="S2" s="40" t="str">
        <f t="shared" ref="S2:S65" si="8">IF($J2&lt;=$K2,"Green","Red")</f>
        <v>Green</v>
      </c>
      <c r="T2" s="40" t="str">
        <f t="shared" ref="T2:T65" si="9">IF(OR($J2&gt;$K2,$J2&lt;$K2),"Green","Red")</f>
        <v>Red</v>
      </c>
      <c r="U2" s="40" t="str">
        <f t="shared" ref="U2:U65" si="10">IF($H2&gt;$I2,"Green","Red")</f>
        <v>Green</v>
      </c>
      <c r="V2" s="40" t="str">
        <f t="shared" ref="V2:V65" si="11">IF($H2=$I2,"Green","Red")</f>
        <v>Red</v>
      </c>
      <c r="W2" s="40" t="str">
        <f t="shared" ref="W2:W65" si="12">IF($H2&lt;$I2,"Green","Red")</f>
        <v>Red</v>
      </c>
      <c r="X2" s="40" t="str">
        <f t="shared" ref="X2:X65" si="13">IF($H2+$I2&gt;0,"Green","Red")</f>
        <v>Green</v>
      </c>
      <c r="Y2" s="40" t="str">
        <f t="shared" ref="Y2:Y65" si="14">IF($J2+$K2&gt;1.5,"Green","Red")</f>
        <v>Green</v>
      </c>
      <c r="Z2" s="40" t="str">
        <f t="shared" ref="Z2:Z65" si="15">IF($J2+$K2&gt;2.5,"Green","Red")</f>
        <v>Red</v>
      </c>
      <c r="AA2" s="40" t="str">
        <f t="shared" ref="AA2:AA65" si="16">IF($J2+$K2&lt;2.5,"Green","Red")</f>
        <v>Green</v>
      </c>
      <c r="AB2" s="40" t="str">
        <f t="shared" ref="AB2:AB65" si="17">IF($J2+$K2&lt;3.5,"Green","Red")</f>
        <v>Green</v>
      </c>
      <c r="AC2" s="40" t="str">
        <f t="shared" ref="AC2:AC65" si="18">IF(AND($J2&gt;0,$K2&gt;0),"Green","Red")</f>
        <v>Green</v>
      </c>
      <c r="AD2" s="40" t="str">
        <f t="shared" ref="AD2:AD65" si="19">IF(OR($J2=0,$K2=0),"Green","Red")</f>
        <v>Red</v>
      </c>
    </row>
    <row r="3" spans="1:30" x14ac:dyDescent="0.25">
      <c r="A3" t="str">
        <f t="shared" si="0"/>
        <v>20/07/2026Playford CityAdelaide United</v>
      </c>
      <c r="D3" s="2">
        <v>46223</v>
      </c>
      <c r="E3" s="3">
        <v>0.375</v>
      </c>
      <c r="F3" t="s">
        <v>1287</v>
      </c>
      <c r="G3" t="s">
        <v>1288</v>
      </c>
      <c r="H3">
        <v>0</v>
      </c>
      <c r="I3">
        <v>1</v>
      </c>
      <c r="J3">
        <v>0</v>
      </c>
      <c r="K3">
        <v>2</v>
      </c>
      <c r="L3" s="22" t="str">
        <f t="shared" si="1"/>
        <v>20/07/2026</v>
      </c>
      <c r="M3" s="23">
        <f t="shared" si="2"/>
        <v>0.25</v>
      </c>
      <c r="N3" t="str">
        <f t="shared" si="3"/>
        <v>0 - 2</v>
      </c>
      <c r="O3" t="str">
        <f t="shared" si="4"/>
        <v>Red</v>
      </c>
      <c r="P3" t="str">
        <f t="shared" si="5"/>
        <v>Red</v>
      </c>
      <c r="Q3" t="str">
        <f t="shared" si="6"/>
        <v>Green</v>
      </c>
      <c r="R3" t="str">
        <f t="shared" si="7"/>
        <v>Red</v>
      </c>
      <c r="S3" t="str">
        <f t="shared" si="8"/>
        <v>Green</v>
      </c>
      <c r="T3" t="str">
        <f t="shared" si="9"/>
        <v>Green</v>
      </c>
      <c r="U3" t="str">
        <f t="shared" si="10"/>
        <v>Red</v>
      </c>
      <c r="V3" t="str">
        <f t="shared" si="11"/>
        <v>Red</v>
      </c>
      <c r="W3" t="str">
        <f t="shared" si="12"/>
        <v>Green</v>
      </c>
      <c r="X3" t="str">
        <f t="shared" si="13"/>
        <v>Green</v>
      </c>
      <c r="Y3" t="str">
        <f t="shared" si="14"/>
        <v>Green</v>
      </c>
      <c r="Z3" t="str">
        <f t="shared" si="15"/>
        <v>Red</v>
      </c>
      <c r="AA3" t="str">
        <f t="shared" si="16"/>
        <v>Green</v>
      </c>
      <c r="AB3" t="str">
        <f t="shared" si="17"/>
        <v>Green</v>
      </c>
      <c r="AC3" t="str">
        <f t="shared" si="18"/>
        <v>Red</v>
      </c>
      <c r="AD3" t="str">
        <f t="shared" si="19"/>
        <v>Green</v>
      </c>
    </row>
    <row r="4" spans="1:30" x14ac:dyDescent="0.25">
      <c r="A4" t="str">
        <f t="shared" si="0"/>
        <v>20/07/2026Cambridge UnitedBraintree Town</v>
      </c>
      <c r="D4" s="2">
        <v>46223</v>
      </c>
      <c r="E4" s="3">
        <v>0.45833333333333331</v>
      </c>
      <c r="F4" t="s">
        <v>1289</v>
      </c>
      <c r="G4" t="s">
        <v>1290</v>
      </c>
      <c r="L4" s="22" t="str">
        <f t="shared" si="1"/>
        <v>20/07/2026</v>
      </c>
      <c r="M4" s="23">
        <f t="shared" si="2"/>
        <v>0.33333333333333331</v>
      </c>
      <c r="N4" t="str">
        <f t="shared" si="3"/>
        <v xml:space="preserve"> - </v>
      </c>
      <c r="O4" t="str">
        <f t="shared" si="4"/>
        <v>Red</v>
      </c>
      <c r="P4" t="str">
        <f t="shared" si="5"/>
        <v>Green</v>
      </c>
      <c r="Q4" t="str">
        <f t="shared" si="6"/>
        <v>Red</v>
      </c>
      <c r="R4" t="str">
        <f t="shared" si="7"/>
        <v>Green</v>
      </c>
      <c r="S4" t="str">
        <f t="shared" si="8"/>
        <v>Green</v>
      </c>
      <c r="T4" t="str">
        <f t="shared" si="9"/>
        <v>Red</v>
      </c>
      <c r="U4" t="str">
        <f t="shared" si="10"/>
        <v>Red</v>
      </c>
      <c r="V4" t="str">
        <f t="shared" si="11"/>
        <v>Green</v>
      </c>
      <c r="W4" t="str">
        <f t="shared" si="12"/>
        <v>Red</v>
      </c>
      <c r="X4" t="str">
        <f t="shared" si="13"/>
        <v>Red</v>
      </c>
      <c r="Y4" t="str">
        <f t="shared" si="14"/>
        <v>Red</v>
      </c>
      <c r="Z4" t="str">
        <f t="shared" si="15"/>
        <v>Red</v>
      </c>
      <c r="AA4" t="str">
        <f t="shared" si="16"/>
        <v>Green</v>
      </c>
      <c r="AB4" t="str">
        <f t="shared" si="17"/>
        <v>Green</v>
      </c>
      <c r="AC4" t="str">
        <f t="shared" si="18"/>
        <v>Red</v>
      </c>
      <c r="AD4" t="str">
        <f t="shared" si="19"/>
        <v>Green</v>
      </c>
    </row>
    <row r="5" spans="1:30" x14ac:dyDescent="0.25">
      <c r="A5" t="str">
        <f t="shared" si="0"/>
        <v>20/07/2026Brommapojkarna U19Kalmar U19</v>
      </c>
      <c r="B5" t="s">
        <v>827</v>
      </c>
      <c r="D5" s="2">
        <v>46223</v>
      </c>
      <c r="E5" s="3">
        <v>0.52083333333333337</v>
      </c>
      <c r="F5" t="s">
        <v>1291</v>
      </c>
      <c r="G5" t="s">
        <v>1292</v>
      </c>
      <c r="H5">
        <v>0</v>
      </c>
      <c r="I5">
        <v>0</v>
      </c>
      <c r="J5">
        <v>5</v>
      </c>
      <c r="K5">
        <v>0</v>
      </c>
      <c r="L5" s="22" t="str">
        <f t="shared" si="1"/>
        <v>20/07/2026</v>
      </c>
      <c r="M5" s="23">
        <f t="shared" si="2"/>
        <v>0.39583333333333337</v>
      </c>
      <c r="N5" t="str">
        <f t="shared" si="3"/>
        <v>5 - 0</v>
      </c>
      <c r="O5" t="str">
        <f t="shared" si="4"/>
        <v>Green</v>
      </c>
      <c r="P5" t="str">
        <f t="shared" si="5"/>
        <v>Red</v>
      </c>
      <c r="Q5" t="str">
        <f t="shared" si="6"/>
        <v>Red</v>
      </c>
      <c r="R5" t="str">
        <f t="shared" si="7"/>
        <v>Green</v>
      </c>
      <c r="S5" t="str">
        <f t="shared" si="8"/>
        <v>Red</v>
      </c>
      <c r="T5" t="str">
        <f t="shared" si="9"/>
        <v>Green</v>
      </c>
      <c r="U5" t="str">
        <f t="shared" si="10"/>
        <v>Red</v>
      </c>
      <c r="V5" t="str">
        <f t="shared" si="11"/>
        <v>Green</v>
      </c>
      <c r="W5" t="str">
        <f t="shared" si="12"/>
        <v>Red</v>
      </c>
      <c r="X5" t="str">
        <f t="shared" si="13"/>
        <v>Red</v>
      </c>
      <c r="Y5" t="str">
        <f t="shared" si="14"/>
        <v>Green</v>
      </c>
      <c r="Z5" t="str">
        <f t="shared" si="15"/>
        <v>Green</v>
      </c>
      <c r="AA5" t="str">
        <f t="shared" si="16"/>
        <v>Red</v>
      </c>
      <c r="AB5" t="str">
        <f t="shared" si="17"/>
        <v>Red</v>
      </c>
      <c r="AC5" t="str">
        <f t="shared" si="18"/>
        <v>Red</v>
      </c>
      <c r="AD5" t="str">
        <f t="shared" si="19"/>
        <v>Green</v>
      </c>
    </row>
    <row r="6" spans="1:30" x14ac:dyDescent="0.25">
      <c r="A6" t="str">
        <f t="shared" si="0"/>
        <v>20/07/2026CD Recoleta WomenRubio Nu Women</v>
      </c>
      <c r="B6" t="s">
        <v>847</v>
      </c>
      <c r="C6" t="s">
        <v>1293</v>
      </c>
      <c r="D6" s="2">
        <v>46223</v>
      </c>
      <c r="E6" s="3">
        <v>0.54166666666666663</v>
      </c>
      <c r="F6" t="s">
        <v>1294</v>
      </c>
      <c r="G6" t="s">
        <v>1295</v>
      </c>
      <c r="H6">
        <v>0</v>
      </c>
      <c r="I6">
        <v>0</v>
      </c>
      <c r="J6">
        <v>1</v>
      </c>
      <c r="K6">
        <v>1</v>
      </c>
      <c r="L6" s="22" t="str">
        <f t="shared" si="1"/>
        <v>20/07/2026</v>
      </c>
      <c r="M6" s="23">
        <f t="shared" si="2"/>
        <v>0.41666666666666663</v>
      </c>
      <c r="N6" t="str">
        <f t="shared" si="3"/>
        <v>1 - 1</v>
      </c>
      <c r="O6" t="str">
        <f t="shared" si="4"/>
        <v>Red</v>
      </c>
      <c r="P6" t="str">
        <f t="shared" si="5"/>
        <v>Green</v>
      </c>
      <c r="Q6" t="str">
        <f t="shared" si="6"/>
        <v>Red</v>
      </c>
      <c r="R6" t="str">
        <f t="shared" si="7"/>
        <v>Green</v>
      </c>
      <c r="S6" t="str">
        <f t="shared" si="8"/>
        <v>Green</v>
      </c>
      <c r="T6" t="str">
        <f t="shared" si="9"/>
        <v>Red</v>
      </c>
      <c r="U6" t="str">
        <f t="shared" si="10"/>
        <v>Red</v>
      </c>
      <c r="V6" t="str">
        <f t="shared" si="11"/>
        <v>Green</v>
      </c>
      <c r="W6" t="str">
        <f t="shared" si="12"/>
        <v>Red</v>
      </c>
      <c r="X6" t="str">
        <f t="shared" si="13"/>
        <v>Red</v>
      </c>
      <c r="Y6" t="str">
        <f t="shared" si="14"/>
        <v>Green</v>
      </c>
      <c r="Z6" t="str">
        <f t="shared" si="15"/>
        <v>Red</v>
      </c>
      <c r="AA6" t="str">
        <f t="shared" si="16"/>
        <v>Green</v>
      </c>
      <c r="AB6" t="str">
        <f t="shared" si="17"/>
        <v>Green</v>
      </c>
      <c r="AC6" t="str">
        <f t="shared" si="18"/>
        <v>Green</v>
      </c>
      <c r="AD6" t="str">
        <f t="shared" si="19"/>
        <v>Red</v>
      </c>
    </row>
    <row r="7" spans="1:30" x14ac:dyDescent="0.25">
      <c r="A7" t="str">
        <f t="shared" si="0"/>
        <v>20/07/2026Tartu JK Tammeka IIJK Tallinna Kalev II</v>
      </c>
      <c r="B7" t="s">
        <v>825</v>
      </c>
      <c r="C7" t="s">
        <v>833</v>
      </c>
      <c r="D7" s="2">
        <v>46223</v>
      </c>
      <c r="E7" s="3">
        <v>0.58333333333333337</v>
      </c>
      <c r="F7" t="s">
        <v>299</v>
      </c>
      <c r="G7" t="s">
        <v>298</v>
      </c>
      <c r="H7">
        <v>1</v>
      </c>
      <c r="I7">
        <v>3</v>
      </c>
      <c r="J7">
        <v>5</v>
      </c>
      <c r="K7">
        <v>4</v>
      </c>
      <c r="L7" s="22" t="str">
        <f t="shared" si="1"/>
        <v>20/07/2026</v>
      </c>
      <c r="M7" s="23">
        <f t="shared" si="2"/>
        <v>0.45833333333333337</v>
      </c>
      <c r="N7" t="str">
        <f t="shared" si="3"/>
        <v>5 - 4</v>
      </c>
      <c r="O7" t="str">
        <f t="shared" si="4"/>
        <v>Green</v>
      </c>
      <c r="P7" t="str">
        <f t="shared" si="5"/>
        <v>Red</v>
      </c>
      <c r="Q7" t="str">
        <f t="shared" si="6"/>
        <v>Red</v>
      </c>
      <c r="R7" t="str">
        <f t="shared" si="7"/>
        <v>Green</v>
      </c>
      <c r="S7" t="str">
        <f t="shared" si="8"/>
        <v>Red</v>
      </c>
      <c r="T7" t="str">
        <f t="shared" si="9"/>
        <v>Green</v>
      </c>
      <c r="U7" t="str">
        <f t="shared" si="10"/>
        <v>Red</v>
      </c>
      <c r="V7" t="str">
        <f t="shared" si="11"/>
        <v>Red</v>
      </c>
      <c r="W7" t="str">
        <f t="shared" si="12"/>
        <v>Green</v>
      </c>
      <c r="X7" t="str">
        <f t="shared" si="13"/>
        <v>Green</v>
      </c>
      <c r="Y7" t="str">
        <f t="shared" si="14"/>
        <v>Green</v>
      </c>
      <c r="Z7" t="str">
        <f t="shared" si="15"/>
        <v>Green</v>
      </c>
      <c r="AA7" t="str">
        <f t="shared" si="16"/>
        <v>Red</v>
      </c>
      <c r="AB7" t="str">
        <f t="shared" si="17"/>
        <v>Red</v>
      </c>
      <c r="AC7" t="str">
        <f t="shared" si="18"/>
        <v>Green</v>
      </c>
      <c r="AD7" t="str">
        <f t="shared" si="19"/>
        <v>Red</v>
      </c>
    </row>
    <row r="8" spans="1:30" x14ac:dyDescent="0.25">
      <c r="A8" t="str">
        <f t="shared" si="0"/>
        <v>20/07/2026JwayaAl Ahed</v>
      </c>
      <c r="B8" t="s">
        <v>843</v>
      </c>
      <c r="C8" t="s">
        <v>838</v>
      </c>
      <c r="D8" s="2">
        <v>46223</v>
      </c>
      <c r="E8" s="3">
        <v>0.60416666666666663</v>
      </c>
      <c r="F8" t="s">
        <v>287</v>
      </c>
      <c r="G8" t="s">
        <v>286</v>
      </c>
      <c r="H8">
        <v>0</v>
      </c>
      <c r="I8">
        <v>0</v>
      </c>
      <c r="J8">
        <v>2</v>
      </c>
      <c r="K8">
        <v>0</v>
      </c>
      <c r="L8" s="22" t="str">
        <f t="shared" si="1"/>
        <v>20/07/2026</v>
      </c>
      <c r="M8" s="23">
        <f t="shared" si="2"/>
        <v>0.47916666666666663</v>
      </c>
      <c r="N8" t="str">
        <f t="shared" si="3"/>
        <v>2 - 0</v>
      </c>
      <c r="O8" t="str">
        <f t="shared" si="4"/>
        <v>Green</v>
      </c>
      <c r="P8" t="str">
        <f t="shared" si="5"/>
        <v>Red</v>
      </c>
      <c r="Q8" t="str">
        <f t="shared" si="6"/>
        <v>Red</v>
      </c>
      <c r="R8" t="str">
        <f t="shared" si="7"/>
        <v>Green</v>
      </c>
      <c r="S8" t="str">
        <f t="shared" si="8"/>
        <v>Red</v>
      </c>
      <c r="T8" t="str">
        <f t="shared" si="9"/>
        <v>Green</v>
      </c>
      <c r="U8" t="str">
        <f t="shared" si="10"/>
        <v>Red</v>
      </c>
      <c r="V8" t="str">
        <f t="shared" si="11"/>
        <v>Green</v>
      </c>
      <c r="W8" t="str">
        <f t="shared" si="12"/>
        <v>Red</v>
      </c>
      <c r="X8" t="str">
        <f t="shared" si="13"/>
        <v>Red</v>
      </c>
      <c r="Y8" t="str">
        <f t="shared" si="14"/>
        <v>Green</v>
      </c>
      <c r="Z8" t="str">
        <f t="shared" si="15"/>
        <v>Red</v>
      </c>
      <c r="AA8" t="str">
        <f t="shared" si="16"/>
        <v>Green</v>
      </c>
      <c r="AB8" t="str">
        <f t="shared" si="17"/>
        <v>Green</v>
      </c>
      <c r="AC8" t="str">
        <f t="shared" si="18"/>
        <v>Red</v>
      </c>
      <c r="AD8" t="str">
        <f t="shared" si="19"/>
        <v>Green</v>
      </c>
    </row>
    <row r="9" spans="1:30" x14ac:dyDescent="0.25">
      <c r="A9" t="str">
        <f t="shared" si="0"/>
        <v>20/07/2026Turku PSIlves</v>
      </c>
      <c r="B9" t="s">
        <v>834</v>
      </c>
      <c r="C9" t="s">
        <v>835</v>
      </c>
      <c r="D9" s="2">
        <v>46223</v>
      </c>
      <c r="E9" s="3">
        <v>0.625</v>
      </c>
      <c r="F9" t="s">
        <v>297</v>
      </c>
      <c r="G9" t="s">
        <v>296</v>
      </c>
      <c r="H9">
        <v>1</v>
      </c>
      <c r="I9">
        <v>2</v>
      </c>
      <c r="J9">
        <v>1</v>
      </c>
      <c r="K9">
        <v>3</v>
      </c>
      <c r="L9" s="22" t="str">
        <f t="shared" si="1"/>
        <v>20/07/2026</v>
      </c>
      <c r="M9" s="23">
        <f t="shared" si="2"/>
        <v>0.5</v>
      </c>
      <c r="N9" t="str">
        <f t="shared" si="3"/>
        <v>1 - 3</v>
      </c>
      <c r="O9" t="str">
        <f t="shared" si="4"/>
        <v>Red</v>
      </c>
      <c r="P9" t="str">
        <f t="shared" si="5"/>
        <v>Red</v>
      </c>
      <c r="Q9" t="str">
        <f t="shared" si="6"/>
        <v>Green</v>
      </c>
      <c r="R9" t="str">
        <f t="shared" si="7"/>
        <v>Red</v>
      </c>
      <c r="S9" t="str">
        <f t="shared" si="8"/>
        <v>Green</v>
      </c>
      <c r="T9" t="str">
        <f t="shared" si="9"/>
        <v>Green</v>
      </c>
      <c r="U9" t="str">
        <f t="shared" si="10"/>
        <v>Red</v>
      </c>
      <c r="V9" t="str">
        <f t="shared" si="11"/>
        <v>Red</v>
      </c>
      <c r="W9" t="str">
        <f t="shared" si="12"/>
        <v>Green</v>
      </c>
      <c r="X9" t="str">
        <f t="shared" si="13"/>
        <v>Green</v>
      </c>
      <c r="Y9" t="str">
        <f t="shared" si="14"/>
        <v>Green</v>
      </c>
      <c r="Z9" t="str">
        <f t="shared" si="15"/>
        <v>Green</v>
      </c>
      <c r="AA9" t="str">
        <f t="shared" si="16"/>
        <v>Red</v>
      </c>
      <c r="AB9" t="str">
        <f t="shared" si="17"/>
        <v>Red</v>
      </c>
      <c r="AC9" t="str">
        <f t="shared" si="18"/>
        <v>Green</v>
      </c>
      <c r="AD9" t="str">
        <f t="shared" si="19"/>
        <v>Red</v>
      </c>
    </row>
    <row r="10" spans="1:30" x14ac:dyDescent="0.25">
      <c r="A10" t="str">
        <f t="shared" si="0"/>
        <v>20/07/2026JelgavaRigas Futbola Skola</v>
      </c>
      <c r="B10" t="s">
        <v>840</v>
      </c>
      <c r="C10" t="s">
        <v>841</v>
      </c>
      <c r="D10" s="2">
        <v>46223</v>
      </c>
      <c r="E10" s="3">
        <v>0.625</v>
      </c>
      <c r="F10" t="s">
        <v>291</v>
      </c>
      <c r="G10" t="s">
        <v>290</v>
      </c>
      <c r="H10">
        <v>0</v>
      </c>
      <c r="I10">
        <v>1</v>
      </c>
      <c r="J10">
        <v>0</v>
      </c>
      <c r="K10">
        <v>1</v>
      </c>
      <c r="L10" s="22" t="str">
        <f t="shared" si="1"/>
        <v>20/07/2026</v>
      </c>
      <c r="M10" s="23">
        <f t="shared" si="2"/>
        <v>0.5</v>
      </c>
      <c r="N10" t="str">
        <f t="shared" si="3"/>
        <v>0 - 1</v>
      </c>
      <c r="O10" t="str">
        <f t="shared" si="4"/>
        <v>Red</v>
      </c>
      <c r="P10" t="str">
        <f t="shared" si="5"/>
        <v>Red</v>
      </c>
      <c r="Q10" t="str">
        <f t="shared" si="6"/>
        <v>Green</v>
      </c>
      <c r="R10" t="str">
        <f t="shared" si="7"/>
        <v>Red</v>
      </c>
      <c r="S10" t="str">
        <f t="shared" si="8"/>
        <v>Green</v>
      </c>
      <c r="T10" t="str">
        <f t="shared" si="9"/>
        <v>Green</v>
      </c>
      <c r="U10" t="str">
        <f t="shared" si="10"/>
        <v>Red</v>
      </c>
      <c r="V10" t="str">
        <f t="shared" si="11"/>
        <v>Red</v>
      </c>
      <c r="W10" t="str">
        <f t="shared" si="12"/>
        <v>Green</v>
      </c>
      <c r="X10" t="str">
        <f t="shared" si="13"/>
        <v>Green</v>
      </c>
      <c r="Y10" t="str">
        <f t="shared" si="14"/>
        <v>Red</v>
      </c>
      <c r="Z10" t="str">
        <f t="shared" si="15"/>
        <v>Red</v>
      </c>
      <c r="AA10" t="str">
        <f t="shared" si="16"/>
        <v>Green</v>
      </c>
      <c r="AB10" t="str">
        <f t="shared" si="17"/>
        <v>Green</v>
      </c>
      <c r="AC10" t="str">
        <f t="shared" si="18"/>
        <v>Red</v>
      </c>
      <c r="AD10" t="str">
        <f t="shared" si="19"/>
        <v>Green</v>
      </c>
    </row>
    <row r="11" spans="1:30" x14ac:dyDescent="0.25">
      <c r="A11" t="str">
        <f t="shared" si="0"/>
        <v>20/07/2026FK Transinvest IINeptunas Klaipeda</v>
      </c>
      <c r="B11" t="s">
        <v>844</v>
      </c>
      <c r="C11" t="s">
        <v>846</v>
      </c>
      <c r="D11" s="2">
        <v>46223</v>
      </c>
      <c r="E11" s="3">
        <v>0.625</v>
      </c>
      <c r="F11" t="s">
        <v>247</v>
      </c>
      <c r="G11" t="s">
        <v>282</v>
      </c>
      <c r="H11">
        <v>1</v>
      </c>
      <c r="I11">
        <v>1</v>
      </c>
      <c r="J11">
        <v>2</v>
      </c>
      <c r="K11">
        <v>2</v>
      </c>
      <c r="L11" s="22" t="str">
        <f t="shared" si="1"/>
        <v>20/07/2026</v>
      </c>
      <c r="M11" s="23">
        <f t="shared" si="2"/>
        <v>0.5</v>
      </c>
      <c r="N11" t="str">
        <f t="shared" si="3"/>
        <v>2 - 2</v>
      </c>
      <c r="O11" t="str">
        <f t="shared" si="4"/>
        <v>Red</v>
      </c>
      <c r="P11" t="str">
        <f t="shared" si="5"/>
        <v>Green</v>
      </c>
      <c r="Q11" t="str">
        <f t="shared" si="6"/>
        <v>Red</v>
      </c>
      <c r="R11" t="str">
        <f t="shared" si="7"/>
        <v>Green</v>
      </c>
      <c r="S11" t="str">
        <f t="shared" si="8"/>
        <v>Green</v>
      </c>
      <c r="T11" t="str">
        <f t="shared" si="9"/>
        <v>Red</v>
      </c>
      <c r="U11" t="str">
        <f t="shared" si="10"/>
        <v>Red</v>
      </c>
      <c r="V11" t="str">
        <f t="shared" si="11"/>
        <v>Green</v>
      </c>
      <c r="W11" t="str">
        <f t="shared" si="12"/>
        <v>Red</v>
      </c>
      <c r="X11" t="str">
        <f t="shared" si="13"/>
        <v>Green</v>
      </c>
      <c r="Y11" t="str">
        <f t="shared" si="14"/>
        <v>Green</v>
      </c>
      <c r="Z11" t="str">
        <f t="shared" si="15"/>
        <v>Green</v>
      </c>
      <c r="AA11" t="str">
        <f t="shared" si="16"/>
        <v>Red</v>
      </c>
      <c r="AB11" t="str">
        <f t="shared" si="17"/>
        <v>Red</v>
      </c>
      <c r="AC11" t="str">
        <f t="shared" si="18"/>
        <v>Green</v>
      </c>
      <c r="AD11" t="str">
        <f t="shared" si="19"/>
        <v>Red</v>
      </c>
    </row>
    <row r="12" spans="1:30" x14ac:dyDescent="0.25">
      <c r="A12" t="str">
        <f t="shared" si="0"/>
        <v>20/07/2026KPV KokkolaRovaniemi PS</v>
      </c>
      <c r="B12" t="s">
        <v>834</v>
      </c>
      <c r="C12" t="s">
        <v>836</v>
      </c>
      <c r="D12" s="2">
        <v>46223</v>
      </c>
      <c r="E12" s="3">
        <v>0.64583333333333337</v>
      </c>
      <c r="F12" t="s">
        <v>295</v>
      </c>
      <c r="G12" t="s">
        <v>294</v>
      </c>
      <c r="H12">
        <v>1</v>
      </c>
      <c r="I12">
        <v>0</v>
      </c>
      <c r="J12">
        <v>1</v>
      </c>
      <c r="K12">
        <v>1</v>
      </c>
      <c r="L12" s="22" t="str">
        <f t="shared" si="1"/>
        <v>20/07/2026</v>
      </c>
      <c r="M12" s="23">
        <f t="shared" si="2"/>
        <v>0.52083333333333337</v>
      </c>
      <c r="N12" t="str">
        <f t="shared" si="3"/>
        <v>1 - 1</v>
      </c>
      <c r="O12" t="str">
        <f t="shared" si="4"/>
        <v>Red</v>
      </c>
      <c r="P12" t="str">
        <f t="shared" si="5"/>
        <v>Green</v>
      </c>
      <c r="Q12" t="str">
        <f t="shared" si="6"/>
        <v>Red</v>
      </c>
      <c r="R12" t="str">
        <f t="shared" si="7"/>
        <v>Green</v>
      </c>
      <c r="S12" t="str">
        <f t="shared" si="8"/>
        <v>Green</v>
      </c>
      <c r="T12" t="str">
        <f t="shared" si="9"/>
        <v>Red</v>
      </c>
      <c r="U12" t="str">
        <f t="shared" si="10"/>
        <v>Green</v>
      </c>
      <c r="V12" t="str">
        <f t="shared" si="11"/>
        <v>Red</v>
      </c>
      <c r="W12" t="str">
        <f t="shared" si="12"/>
        <v>Red</v>
      </c>
      <c r="X12" t="str">
        <f t="shared" si="13"/>
        <v>Green</v>
      </c>
      <c r="Y12" t="str">
        <f t="shared" si="14"/>
        <v>Green</v>
      </c>
      <c r="Z12" t="str">
        <f t="shared" si="15"/>
        <v>Red</v>
      </c>
      <c r="AA12" t="str">
        <f t="shared" si="16"/>
        <v>Green</v>
      </c>
      <c r="AB12" t="str">
        <f t="shared" si="17"/>
        <v>Green</v>
      </c>
      <c r="AC12" t="str">
        <f t="shared" si="18"/>
        <v>Green</v>
      </c>
      <c r="AD12" t="str">
        <f t="shared" si="19"/>
        <v>Red</v>
      </c>
    </row>
    <row r="13" spans="1:30" x14ac:dyDescent="0.25">
      <c r="A13" t="str">
        <f t="shared" si="0"/>
        <v>20/07/2026HunedoaraCsikszereda Miercurea Ciuc</v>
      </c>
      <c r="B13" t="s">
        <v>851</v>
      </c>
      <c r="C13" t="s">
        <v>852</v>
      </c>
      <c r="D13" s="2">
        <v>46223</v>
      </c>
      <c r="E13" s="3">
        <v>0.64583333333333337</v>
      </c>
      <c r="F13" t="s">
        <v>275</v>
      </c>
      <c r="G13" t="s">
        <v>274</v>
      </c>
      <c r="H13">
        <v>0</v>
      </c>
      <c r="I13">
        <v>0</v>
      </c>
      <c r="J13">
        <v>3</v>
      </c>
      <c r="K13">
        <v>0</v>
      </c>
      <c r="L13" s="22" t="str">
        <f t="shared" si="1"/>
        <v>20/07/2026</v>
      </c>
      <c r="M13" s="23">
        <f t="shared" si="2"/>
        <v>0.52083333333333337</v>
      </c>
      <c r="N13" t="str">
        <f t="shared" si="3"/>
        <v>3 - 0</v>
      </c>
      <c r="O13" t="str">
        <f t="shared" si="4"/>
        <v>Green</v>
      </c>
      <c r="P13" t="str">
        <f t="shared" si="5"/>
        <v>Red</v>
      </c>
      <c r="Q13" t="str">
        <f t="shared" si="6"/>
        <v>Red</v>
      </c>
      <c r="R13" t="str">
        <f t="shared" si="7"/>
        <v>Green</v>
      </c>
      <c r="S13" t="str">
        <f t="shared" si="8"/>
        <v>Red</v>
      </c>
      <c r="T13" t="str">
        <f t="shared" si="9"/>
        <v>Green</v>
      </c>
      <c r="U13" t="str">
        <f t="shared" si="10"/>
        <v>Red</v>
      </c>
      <c r="V13" t="str">
        <f t="shared" si="11"/>
        <v>Green</v>
      </c>
      <c r="W13" t="str">
        <f t="shared" si="12"/>
        <v>Red</v>
      </c>
      <c r="X13" t="str">
        <f t="shared" si="13"/>
        <v>Red</v>
      </c>
      <c r="Y13" t="str">
        <f t="shared" si="14"/>
        <v>Green</v>
      </c>
      <c r="Z13" t="str">
        <f t="shared" si="15"/>
        <v>Green</v>
      </c>
      <c r="AA13" t="str">
        <f t="shared" si="16"/>
        <v>Red</v>
      </c>
      <c r="AB13" t="str">
        <f t="shared" si="17"/>
        <v>Green</v>
      </c>
      <c r="AC13" t="str">
        <f t="shared" si="18"/>
        <v>Red</v>
      </c>
      <c r="AD13" t="str">
        <f t="shared" si="19"/>
        <v>Green</v>
      </c>
    </row>
    <row r="14" spans="1:30" x14ac:dyDescent="0.25">
      <c r="A14" t="str">
        <f t="shared" si="0"/>
        <v>20/07/2026FK Suduva MarijampoleHegelmann Litauen</v>
      </c>
      <c r="B14" t="s">
        <v>844</v>
      </c>
      <c r="C14" t="s">
        <v>845</v>
      </c>
      <c r="D14" s="2">
        <v>46223</v>
      </c>
      <c r="E14" s="3">
        <v>0.65625</v>
      </c>
      <c r="F14" t="s">
        <v>283</v>
      </c>
      <c r="G14" t="s">
        <v>144</v>
      </c>
      <c r="H14">
        <v>3</v>
      </c>
      <c r="I14">
        <v>0</v>
      </c>
      <c r="J14">
        <v>5</v>
      </c>
      <c r="K14">
        <v>1</v>
      </c>
      <c r="L14" s="22" t="str">
        <f t="shared" si="1"/>
        <v>20/07/2026</v>
      </c>
      <c r="M14" s="23">
        <f t="shared" si="2"/>
        <v>0.53125</v>
      </c>
      <c r="N14" t="str">
        <f t="shared" si="3"/>
        <v>5 - 1</v>
      </c>
      <c r="O14" t="str">
        <f t="shared" si="4"/>
        <v>Green</v>
      </c>
      <c r="P14" t="str">
        <f t="shared" si="5"/>
        <v>Red</v>
      </c>
      <c r="Q14" t="str">
        <f t="shared" si="6"/>
        <v>Red</v>
      </c>
      <c r="R14" t="str">
        <f t="shared" si="7"/>
        <v>Green</v>
      </c>
      <c r="S14" t="str">
        <f t="shared" si="8"/>
        <v>Red</v>
      </c>
      <c r="T14" t="str">
        <f t="shared" si="9"/>
        <v>Green</v>
      </c>
      <c r="U14" t="str">
        <f t="shared" si="10"/>
        <v>Green</v>
      </c>
      <c r="V14" t="str">
        <f t="shared" si="11"/>
        <v>Red</v>
      </c>
      <c r="W14" t="str">
        <f t="shared" si="12"/>
        <v>Red</v>
      </c>
      <c r="X14" t="str">
        <f t="shared" si="13"/>
        <v>Green</v>
      </c>
      <c r="Y14" t="str">
        <f t="shared" si="14"/>
        <v>Green</v>
      </c>
      <c r="Z14" t="str">
        <f t="shared" si="15"/>
        <v>Green</v>
      </c>
      <c r="AA14" t="str">
        <f t="shared" si="16"/>
        <v>Red</v>
      </c>
      <c r="AB14" t="str">
        <f t="shared" si="17"/>
        <v>Red</v>
      </c>
      <c r="AC14" t="str">
        <f t="shared" si="18"/>
        <v>Green</v>
      </c>
      <c r="AD14" t="str">
        <f t="shared" si="19"/>
        <v>Red</v>
      </c>
    </row>
    <row r="15" spans="1:30" x14ac:dyDescent="0.25">
      <c r="A15" t="str">
        <f t="shared" si="0"/>
        <v>20/07/2026IFK MariehamnFC Lahti</v>
      </c>
      <c r="B15" t="s">
        <v>834</v>
      </c>
      <c r="C15" t="s">
        <v>835</v>
      </c>
      <c r="D15" s="2">
        <v>46223</v>
      </c>
      <c r="E15" s="3">
        <v>0.66666666666666663</v>
      </c>
      <c r="F15" t="s">
        <v>250</v>
      </c>
      <c r="G15" t="s">
        <v>251</v>
      </c>
      <c r="H15">
        <v>0</v>
      </c>
      <c r="I15">
        <v>1</v>
      </c>
      <c r="J15">
        <v>0</v>
      </c>
      <c r="K15">
        <v>2</v>
      </c>
      <c r="L15" s="22" t="str">
        <f t="shared" si="1"/>
        <v>20/07/2026</v>
      </c>
      <c r="M15" s="23">
        <f t="shared" si="2"/>
        <v>0.54166666666666663</v>
      </c>
      <c r="N15" t="str">
        <f t="shared" si="3"/>
        <v>0 - 2</v>
      </c>
      <c r="O15" t="str">
        <f t="shared" si="4"/>
        <v>Red</v>
      </c>
      <c r="P15" t="str">
        <f t="shared" si="5"/>
        <v>Red</v>
      </c>
      <c r="Q15" t="str">
        <f t="shared" si="6"/>
        <v>Green</v>
      </c>
      <c r="R15" t="str">
        <f t="shared" si="7"/>
        <v>Red</v>
      </c>
      <c r="S15" t="str">
        <f t="shared" si="8"/>
        <v>Green</v>
      </c>
      <c r="T15" t="str">
        <f t="shared" si="9"/>
        <v>Green</v>
      </c>
      <c r="U15" t="str">
        <f t="shared" si="10"/>
        <v>Red</v>
      </c>
      <c r="V15" t="str">
        <f t="shared" si="11"/>
        <v>Red</v>
      </c>
      <c r="W15" t="str">
        <f t="shared" si="12"/>
        <v>Green</v>
      </c>
      <c r="X15" t="str">
        <f t="shared" si="13"/>
        <v>Green</v>
      </c>
      <c r="Y15" t="str">
        <f t="shared" si="14"/>
        <v>Green</v>
      </c>
      <c r="Z15" t="str">
        <f t="shared" si="15"/>
        <v>Red</v>
      </c>
      <c r="AA15" t="str">
        <f t="shared" si="16"/>
        <v>Green</v>
      </c>
      <c r="AB15" t="str">
        <f t="shared" si="17"/>
        <v>Green</v>
      </c>
      <c r="AC15" t="str">
        <f t="shared" si="18"/>
        <v>Red</v>
      </c>
      <c r="AD15" t="str">
        <f t="shared" si="19"/>
        <v>Green</v>
      </c>
    </row>
    <row r="16" spans="1:30" x14ac:dyDescent="0.25">
      <c r="A16" t="str">
        <f t="shared" si="0"/>
        <v>20/07/2026SK Super NovaSC Grobinas</v>
      </c>
      <c r="B16" t="s">
        <v>840</v>
      </c>
      <c r="C16" t="s">
        <v>841</v>
      </c>
      <c r="D16" s="2">
        <v>46223</v>
      </c>
      <c r="E16" s="3">
        <v>0.66666666666666663</v>
      </c>
      <c r="F16" t="s">
        <v>252</v>
      </c>
      <c r="G16" t="s">
        <v>253</v>
      </c>
      <c r="H16">
        <v>0</v>
      </c>
      <c r="I16">
        <v>0</v>
      </c>
      <c r="J16">
        <v>2</v>
      </c>
      <c r="K16">
        <v>0</v>
      </c>
      <c r="L16" s="22" t="str">
        <f t="shared" si="1"/>
        <v>20/07/2026</v>
      </c>
      <c r="M16" s="23">
        <f t="shared" si="2"/>
        <v>0.54166666666666663</v>
      </c>
      <c r="N16" t="str">
        <f t="shared" si="3"/>
        <v>2 - 0</v>
      </c>
      <c r="O16" t="str">
        <f t="shared" si="4"/>
        <v>Green</v>
      </c>
      <c r="P16" t="str">
        <f t="shared" si="5"/>
        <v>Red</v>
      </c>
      <c r="Q16" t="str">
        <f t="shared" si="6"/>
        <v>Red</v>
      </c>
      <c r="R16" t="str">
        <f t="shared" si="7"/>
        <v>Green</v>
      </c>
      <c r="S16" t="str">
        <f t="shared" si="8"/>
        <v>Red</v>
      </c>
      <c r="T16" t="str">
        <f t="shared" si="9"/>
        <v>Green</v>
      </c>
      <c r="U16" t="str">
        <f t="shared" si="10"/>
        <v>Red</v>
      </c>
      <c r="V16" t="str">
        <f t="shared" si="11"/>
        <v>Green</v>
      </c>
      <c r="W16" t="str">
        <f t="shared" si="12"/>
        <v>Red</v>
      </c>
      <c r="X16" t="str">
        <f t="shared" si="13"/>
        <v>Red</v>
      </c>
      <c r="Y16" t="str">
        <f t="shared" si="14"/>
        <v>Green</v>
      </c>
      <c r="Z16" t="str">
        <f t="shared" si="15"/>
        <v>Red</v>
      </c>
      <c r="AA16" t="str">
        <f t="shared" si="16"/>
        <v>Green</v>
      </c>
      <c r="AB16" t="str">
        <f t="shared" si="17"/>
        <v>Green</v>
      </c>
      <c r="AC16" t="str">
        <f t="shared" si="18"/>
        <v>Red</v>
      </c>
      <c r="AD16" t="str">
        <f t="shared" si="19"/>
        <v>Green</v>
      </c>
    </row>
    <row r="17" spans="1:30" x14ac:dyDescent="0.25">
      <c r="A17" t="str">
        <f t="shared" si="0"/>
        <v>20/07/2026FK Tukums 2000 IIRigas Futbola Skola II</v>
      </c>
      <c r="B17" t="s">
        <v>840</v>
      </c>
      <c r="C17" t="s">
        <v>842</v>
      </c>
      <c r="D17" s="2">
        <v>46223</v>
      </c>
      <c r="E17" s="3">
        <v>0.66666666666666663</v>
      </c>
      <c r="F17" t="s">
        <v>289</v>
      </c>
      <c r="G17" t="s">
        <v>288</v>
      </c>
      <c r="H17">
        <v>0</v>
      </c>
      <c r="I17">
        <v>0</v>
      </c>
      <c r="J17">
        <v>2</v>
      </c>
      <c r="K17">
        <v>0</v>
      </c>
      <c r="L17" s="22" t="str">
        <f t="shared" si="1"/>
        <v>20/07/2026</v>
      </c>
      <c r="M17" s="23">
        <f t="shared" si="2"/>
        <v>0.54166666666666663</v>
      </c>
      <c r="N17" t="str">
        <f t="shared" si="3"/>
        <v>2 - 0</v>
      </c>
      <c r="O17" t="str">
        <f t="shared" si="4"/>
        <v>Green</v>
      </c>
      <c r="P17" t="str">
        <f t="shared" si="5"/>
        <v>Red</v>
      </c>
      <c r="Q17" t="str">
        <f t="shared" si="6"/>
        <v>Red</v>
      </c>
      <c r="R17" t="str">
        <f t="shared" si="7"/>
        <v>Green</v>
      </c>
      <c r="S17" t="str">
        <f t="shared" si="8"/>
        <v>Red</v>
      </c>
      <c r="T17" t="str">
        <f t="shared" si="9"/>
        <v>Green</v>
      </c>
      <c r="U17" t="str">
        <f t="shared" si="10"/>
        <v>Red</v>
      </c>
      <c r="V17" t="str">
        <f t="shared" si="11"/>
        <v>Green</v>
      </c>
      <c r="W17" t="str">
        <f t="shared" si="12"/>
        <v>Red</v>
      </c>
      <c r="X17" t="str">
        <f t="shared" si="13"/>
        <v>Red</v>
      </c>
      <c r="Y17" t="str">
        <f t="shared" si="14"/>
        <v>Green</v>
      </c>
      <c r="Z17" t="str">
        <f t="shared" si="15"/>
        <v>Red</v>
      </c>
      <c r="AA17" t="str">
        <f t="shared" si="16"/>
        <v>Green</v>
      </c>
      <c r="AB17" t="str">
        <f t="shared" si="17"/>
        <v>Green</v>
      </c>
      <c r="AC17" t="str">
        <f t="shared" si="18"/>
        <v>Red</v>
      </c>
      <c r="AD17" t="str">
        <f t="shared" si="19"/>
        <v>Green</v>
      </c>
    </row>
    <row r="18" spans="1:30" x14ac:dyDescent="0.25">
      <c r="A18" t="str">
        <f t="shared" si="0"/>
        <v>20/07/2026Molinos El PirataDeportivo San Martin</v>
      </c>
      <c r="B18" t="s">
        <v>849</v>
      </c>
      <c r="C18" t="s">
        <v>850</v>
      </c>
      <c r="D18" s="2">
        <v>46223</v>
      </c>
      <c r="E18" s="3">
        <v>0.66666666666666663</v>
      </c>
      <c r="F18" t="s">
        <v>277</v>
      </c>
      <c r="G18" t="s">
        <v>276</v>
      </c>
      <c r="H18">
        <v>1</v>
      </c>
      <c r="I18">
        <v>2</v>
      </c>
      <c r="J18">
        <v>3</v>
      </c>
      <c r="K18">
        <v>2</v>
      </c>
      <c r="L18" s="22" t="str">
        <f t="shared" si="1"/>
        <v>20/07/2026</v>
      </c>
      <c r="M18" s="23">
        <f t="shared" si="2"/>
        <v>0.54166666666666663</v>
      </c>
      <c r="N18" t="str">
        <f t="shared" si="3"/>
        <v>3 - 2</v>
      </c>
      <c r="O18" t="str">
        <f t="shared" si="4"/>
        <v>Green</v>
      </c>
      <c r="P18" t="str">
        <f t="shared" si="5"/>
        <v>Red</v>
      </c>
      <c r="Q18" t="str">
        <f t="shared" si="6"/>
        <v>Red</v>
      </c>
      <c r="R18" t="str">
        <f t="shared" si="7"/>
        <v>Green</v>
      </c>
      <c r="S18" t="str">
        <f t="shared" si="8"/>
        <v>Red</v>
      </c>
      <c r="T18" t="str">
        <f t="shared" si="9"/>
        <v>Green</v>
      </c>
      <c r="U18" t="str">
        <f t="shared" si="10"/>
        <v>Red</v>
      </c>
      <c r="V18" t="str">
        <f t="shared" si="11"/>
        <v>Red</v>
      </c>
      <c r="W18" t="str">
        <f t="shared" si="12"/>
        <v>Green</v>
      </c>
      <c r="X18" t="str">
        <f t="shared" si="13"/>
        <v>Green</v>
      </c>
      <c r="Y18" t="str">
        <f t="shared" si="14"/>
        <v>Green</v>
      </c>
      <c r="Z18" t="str">
        <f t="shared" si="15"/>
        <v>Green</v>
      </c>
      <c r="AA18" t="str">
        <f t="shared" si="16"/>
        <v>Red</v>
      </c>
      <c r="AB18" t="str">
        <f t="shared" si="17"/>
        <v>Red</v>
      </c>
      <c r="AC18" t="str">
        <f t="shared" si="18"/>
        <v>Green</v>
      </c>
      <c r="AD18" t="str">
        <f t="shared" si="19"/>
        <v>Red</v>
      </c>
    </row>
    <row r="19" spans="1:30" x14ac:dyDescent="0.25">
      <c r="A19" t="str">
        <f t="shared" si="0"/>
        <v>20/07/2026ATUS VeldenWolfsberger AC</v>
      </c>
      <c r="D19" s="2">
        <v>46223</v>
      </c>
      <c r="E19" s="3">
        <v>0.66666666666666663</v>
      </c>
      <c r="F19" t="s">
        <v>1296</v>
      </c>
      <c r="G19" t="s">
        <v>1297</v>
      </c>
      <c r="H19">
        <v>0</v>
      </c>
      <c r="I19">
        <v>2</v>
      </c>
      <c r="J19">
        <v>0</v>
      </c>
      <c r="K19">
        <v>4</v>
      </c>
      <c r="L19" s="22" t="str">
        <f t="shared" si="1"/>
        <v>20/07/2026</v>
      </c>
      <c r="M19" s="23">
        <f t="shared" si="2"/>
        <v>0.54166666666666663</v>
      </c>
      <c r="N19" t="str">
        <f t="shared" si="3"/>
        <v>0 - 4</v>
      </c>
      <c r="O19" t="str">
        <f t="shared" si="4"/>
        <v>Red</v>
      </c>
      <c r="P19" t="str">
        <f t="shared" si="5"/>
        <v>Red</v>
      </c>
      <c r="Q19" t="str">
        <f t="shared" si="6"/>
        <v>Green</v>
      </c>
      <c r="R19" t="str">
        <f t="shared" si="7"/>
        <v>Red</v>
      </c>
      <c r="S19" t="str">
        <f t="shared" si="8"/>
        <v>Green</v>
      </c>
      <c r="T19" t="str">
        <f t="shared" si="9"/>
        <v>Green</v>
      </c>
      <c r="U19" t="str">
        <f t="shared" si="10"/>
        <v>Red</v>
      </c>
      <c r="V19" t="str">
        <f t="shared" si="11"/>
        <v>Red</v>
      </c>
      <c r="W19" t="str">
        <f t="shared" si="12"/>
        <v>Green</v>
      </c>
      <c r="X19" t="str">
        <f t="shared" si="13"/>
        <v>Green</v>
      </c>
      <c r="Y19" t="str">
        <f t="shared" si="14"/>
        <v>Green</v>
      </c>
      <c r="Z19" t="str">
        <f t="shared" si="15"/>
        <v>Green</v>
      </c>
      <c r="AA19" t="str">
        <f t="shared" si="16"/>
        <v>Red</v>
      </c>
      <c r="AB19" t="str">
        <f t="shared" si="17"/>
        <v>Red</v>
      </c>
      <c r="AC19" t="str">
        <f t="shared" si="18"/>
        <v>Red</v>
      </c>
      <c r="AD19" t="str">
        <f t="shared" si="19"/>
        <v>Green</v>
      </c>
    </row>
    <row r="20" spans="1:30" x14ac:dyDescent="0.25">
      <c r="A20" t="str">
        <f t="shared" si="0"/>
        <v>20/07/2026LazioLazio U20</v>
      </c>
      <c r="D20" s="2">
        <v>46223</v>
      </c>
      <c r="E20" s="3">
        <v>0.66666666666666663</v>
      </c>
      <c r="F20" t="s">
        <v>1298</v>
      </c>
      <c r="G20" t="s">
        <v>1299</v>
      </c>
      <c r="H20">
        <v>0</v>
      </c>
      <c r="I20">
        <v>1</v>
      </c>
      <c r="J20">
        <v>3</v>
      </c>
      <c r="K20">
        <v>1</v>
      </c>
      <c r="L20" s="22" t="str">
        <f t="shared" si="1"/>
        <v>20/07/2026</v>
      </c>
      <c r="M20" s="23">
        <f t="shared" si="2"/>
        <v>0.54166666666666663</v>
      </c>
      <c r="N20" t="str">
        <f t="shared" si="3"/>
        <v>3 - 1</v>
      </c>
      <c r="O20" t="str">
        <f t="shared" si="4"/>
        <v>Green</v>
      </c>
      <c r="P20" t="str">
        <f t="shared" si="5"/>
        <v>Red</v>
      </c>
      <c r="Q20" t="str">
        <f t="shared" si="6"/>
        <v>Red</v>
      </c>
      <c r="R20" t="str">
        <f t="shared" si="7"/>
        <v>Green</v>
      </c>
      <c r="S20" t="str">
        <f t="shared" si="8"/>
        <v>Red</v>
      </c>
      <c r="T20" t="str">
        <f t="shared" si="9"/>
        <v>Green</v>
      </c>
      <c r="U20" t="str">
        <f t="shared" si="10"/>
        <v>Red</v>
      </c>
      <c r="V20" t="str">
        <f t="shared" si="11"/>
        <v>Red</v>
      </c>
      <c r="W20" t="str">
        <f t="shared" si="12"/>
        <v>Green</v>
      </c>
      <c r="X20" t="str">
        <f t="shared" si="13"/>
        <v>Green</v>
      </c>
      <c r="Y20" t="str">
        <f t="shared" si="14"/>
        <v>Green</v>
      </c>
      <c r="Z20" t="str">
        <f t="shared" si="15"/>
        <v>Green</v>
      </c>
      <c r="AA20" t="str">
        <f t="shared" si="16"/>
        <v>Red</v>
      </c>
      <c r="AB20" t="str">
        <f t="shared" si="17"/>
        <v>Red</v>
      </c>
      <c r="AC20" t="str">
        <f t="shared" si="18"/>
        <v>Green</v>
      </c>
      <c r="AD20" t="str">
        <f t="shared" si="19"/>
        <v>Red</v>
      </c>
    </row>
    <row r="21" spans="1:30" x14ac:dyDescent="0.25">
      <c r="A21" t="str">
        <f t="shared" si="0"/>
        <v>20/07/2026SlaviaCSKA</v>
      </c>
      <c r="B21" t="s">
        <v>831</v>
      </c>
      <c r="C21" t="s">
        <v>832</v>
      </c>
      <c r="D21" s="2">
        <v>46223</v>
      </c>
      <c r="E21" s="3">
        <v>0.67708333333333337</v>
      </c>
      <c r="F21" t="s">
        <v>304</v>
      </c>
      <c r="G21" t="s">
        <v>303</v>
      </c>
      <c r="H21">
        <v>0</v>
      </c>
      <c r="I21">
        <v>0</v>
      </c>
      <c r="J21">
        <v>0</v>
      </c>
      <c r="K21">
        <v>0</v>
      </c>
      <c r="L21" s="22" t="str">
        <f t="shared" si="1"/>
        <v>20/07/2026</v>
      </c>
      <c r="M21" s="23">
        <f t="shared" si="2"/>
        <v>0.55208333333333337</v>
      </c>
      <c r="N21" t="str">
        <f t="shared" si="3"/>
        <v>0 - 0</v>
      </c>
      <c r="O21" t="str">
        <f t="shared" si="4"/>
        <v>Red</v>
      </c>
      <c r="P21" t="str">
        <f t="shared" si="5"/>
        <v>Green</v>
      </c>
      <c r="Q21" t="str">
        <f t="shared" si="6"/>
        <v>Red</v>
      </c>
      <c r="R21" t="str">
        <f t="shared" si="7"/>
        <v>Green</v>
      </c>
      <c r="S21" t="str">
        <f t="shared" si="8"/>
        <v>Green</v>
      </c>
      <c r="T21" t="str">
        <f t="shared" si="9"/>
        <v>Red</v>
      </c>
      <c r="U21" t="str">
        <f t="shared" si="10"/>
        <v>Red</v>
      </c>
      <c r="V21" t="str">
        <f t="shared" si="11"/>
        <v>Green</v>
      </c>
      <c r="W21" t="str">
        <f t="shared" si="12"/>
        <v>Red</v>
      </c>
      <c r="X21" t="str">
        <f t="shared" si="13"/>
        <v>Red</v>
      </c>
      <c r="Y21" t="str">
        <f t="shared" si="14"/>
        <v>Red</v>
      </c>
      <c r="Z21" t="str">
        <f t="shared" si="15"/>
        <v>Red</v>
      </c>
      <c r="AA21" t="str">
        <f t="shared" si="16"/>
        <v>Green</v>
      </c>
      <c r="AB21" t="str">
        <f t="shared" si="17"/>
        <v>Green</v>
      </c>
      <c r="AC21" t="str">
        <f t="shared" si="18"/>
        <v>Red</v>
      </c>
      <c r="AD21" t="str">
        <f t="shared" si="19"/>
        <v>Green</v>
      </c>
    </row>
    <row r="22" spans="1:30" x14ac:dyDescent="0.25">
      <c r="A22" t="str">
        <f t="shared" si="0"/>
        <v>20/07/2026Rotor VolgogradEnergiya Khabarovsk</v>
      </c>
      <c r="B22" t="s">
        <v>853</v>
      </c>
      <c r="C22" t="s">
        <v>854</v>
      </c>
      <c r="D22" s="2">
        <v>46223</v>
      </c>
      <c r="E22" s="3">
        <v>0.6875</v>
      </c>
      <c r="F22" t="s">
        <v>271</v>
      </c>
      <c r="G22" t="s">
        <v>270</v>
      </c>
      <c r="H22">
        <v>0</v>
      </c>
      <c r="I22">
        <v>0</v>
      </c>
      <c r="J22">
        <v>1</v>
      </c>
      <c r="K22">
        <v>0</v>
      </c>
      <c r="L22" s="22" t="str">
        <f t="shared" si="1"/>
        <v>20/07/2026</v>
      </c>
      <c r="M22" s="23">
        <f t="shared" si="2"/>
        <v>0.5625</v>
      </c>
      <c r="N22" t="str">
        <f t="shared" si="3"/>
        <v>1 - 0</v>
      </c>
      <c r="O22" t="str">
        <f t="shared" si="4"/>
        <v>Green</v>
      </c>
      <c r="P22" t="str">
        <f t="shared" si="5"/>
        <v>Red</v>
      </c>
      <c r="Q22" t="str">
        <f t="shared" si="6"/>
        <v>Red</v>
      </c>
      <c r="R22" t="str">
        <f t="shared" si="7"/>
        <v>Green</v>
      </c>
      <c r="S22" t="str">
        <f t="shared" si="8"/>
        <v>Red</v>
      </c>
      <c r="T22" t="str">
        <f t="shared" si="9"/>
        <v>Green</v>
      </c>
      <c r="U22" t="str">
        <f t="shared" si="10"/>
        <v>Red</v>
      </c>
      <c r="V22" t="str">
        <f t="shared" si="11"/>
        <v>Green</v>
      </c>
      <c r="W22" t="str">
        <f t="shared" si="12"/>
        <v>Red</v>
      </c>
      <c r="X22" t="str">
        <f t="shared" si="13"/>
        <v>Red</v>
      </c>
      <c r="Y22" t="str">
        <f t="shared" si="14"/>
        <v>Red</v>
      </c>
      <c r="Z22" t="str">
        <f t="shared" si="15"/>
        <v>Red</v>
      </c>
      <c r="AA22" t="str">
        <f t="shared" si="16"/>
        <v>Green</v>
      </c>
      <c r="AB22" t="str">
        <f t="shared" si="17"/>
        <v>Green</v>
      </c>
      <c r="AC22" t="str">
        <f t="shared" si="18"/>
        <v>Red</v>
      </c>
      <c r="AD22" t="str">
        <f t="shared" si="19"/>
        <v>Green</v>
      </c>
    </row>
    <row r="23" spans="1:30" x14ac:dyDescent="0.25">
      <c r="A23" t="str">
        <f t="shared" si="0"/>
        <v>20/07/2026KalmarMalmo</v>
      </c>
      <c r="B23" t="s">
        <v>827</v>
      </c>
      <c r="C23" t="s">
        <v>828</v>
      </c>
      <c r="D23" s="2">
        <v>46223</v>
      </c>
      <c r="E23" s="3">
        <v>0.70833333333333337</v>
      </c>
      <c r="F23" t="s">
        <v>341</v>
      </c>
      <c r="G23" t="s">
        <v>340</v>
      </c>
      <c r="H23">
        <v>2</v>
      </c>
      <c r="I23">
        <v>1</v>
      </c>
      <c r="J23">
        <v>2</v>
      </c>
      <c r="K23">
        <v>2</v>
      </c>
      <c r="L23" s="22" t="str">
        <f t="shared" si="1"/>
        <v>20/07/2026</v>
      </c>
      <c r="M23" s="23">
        <f t="shared" si="2"/>
        <v>0.58333333333333337</v>
      </c>
      <c r="N23" t="str">
        <f t="shared" si="3"/>
        <v>2 - 2</v>
      </c>
      <c r="O23" t="str">
        <f t="shared" si="4"/>
        <v>Red</v>
      </c>
      <c r="P23" t="str">
        <f t="shared" si="5"/>
        <v>Green</v>
      </c>
      <c r="Q23" t="str">
        <f t="shared" si="6"/>
        <v>Red</v>
      </c>
      <c r="R23" t="str">
        <f t="shared" si="7"/>
        <v>Green</v>
      </c>
      <c r="S23" t="str">
        <f t="shared" si="8"/>
        <v>Green</v>
      </c>
      <c r="T23" t="str">
        <f t="shared" si="9"/>
        <v>Red</v>
      </c>
      <c r="U23" t="str">
        <f t="shared" si="10"/>
        <v>Green</v>
      </c>
      <c r="V23" t="str">
        <f t="shared" si="11"/>
        <v>Red</v>
      </c>
      <c r="W23" t="str">
        <f t="shared" si="12"/>
        <v>Red</v>
      </c>
      <c r="X23" t="str">
        <f t="shared" si="13"/>
        <v>Green</v>
      </c>
      <c r="Y23" t="str">
        <f t="shared" si="14"/>
        <v>Green</v>
      </c>
      <c r="Z23" t="str">
        <f t="shared" si="15"/>
        <v>Green</v>
      </c>
      <c r="AA23" t="str">
        <f t="shared" si="16"/>
        <v>Red</v>
      </c>
      <c r="AB23" t="str">
        <f t="shared" si="17"/>
        <v>Red</v>
      </c>
      <c r="AC23" t="str">
        <f t="shared" si="18"/>
        <v>Green</v>
      </c>
      <c r="AD23" t="str">
        <f t="shared" si="19"/>
        <v>Red</v>
      </c>
    </row>
    <row r="24" spans="1:30" x14ac:dyDescent="0.25">
      <c r="A24" t="str">
        <f t="shared" si="0"/>
        <v>20/07/2026Orgryte ISDjurgardens IF</v>
      </c>
      <c r="B24" t="s">
        <v>827</v>
      </c>
      <c r="C24" t="s">
        <v>828</v>
      </c>
      <c r="D24" s="2">
        <v>46223</v>
      </c>
      <c r="E24" s="3">
        <v>0.70833333333333337</v>
      </c>
      <c r="F24" t="s">
        <v>146</v>
      </c>
      <c r="G24" t="s">
        <v>258</v>
      </c>
      <c r="H24">
        <v>0</v>
      </c>
      <c r="I24">
        <v>0</v>
      </c>
      <c r="J24">
        <v>0</v>
      </c>
      <c r="K24">
        <v>0</v>
      </c>
      <c r="L24" s="22" t="str">
        <f t="shared" si="1"/>
        <v>20/07/2026</v>
      </c>
      <c r="M24" s="23">
        <f t="shared" si="2"/>
        <v>0.58333333333333337</v>
      </c>
      <c r="N24" t="str">
        <f t="shared" si="3"/>
        <v>0 - 0</v>
      </c>
      <c r="O24" t="str">
        <f t="shared" si="4"/>
        <v>Red</v>
      </c>
      <c r="P24" t="str">
        <f t="shared" si="5"/>
        <v>Green</v>
      </c>
      <c r="Q24" t="str">
        <f t="shared" si="6"/>
        <v>Red</v>
      </c>
      <c r="R24" t="str">
        <f t="shared" si="7"/>
        <v>Green</v>
      </c>
      <c r="S24" t="str">
        <f t="shared" si="8"/>
        <v>Green</v>
      </c>
      <c r="T24" t="str">
        <f t="shared" si="9"/>
        <v>Red</v>
      </c>
      <c r="U24" t="str">
        <f t="shared" si="10"/>
        <v>Red</v>
      </c>
      <c r="V24" t="str">
        <f t="shared" si="11"/>
        <v>Green</v>
      </c>
      <c r="W24" t="str">
        <f t="shared" si="12"/>
        <v>Red</v>
      </c>
      <c r="X24" t="str">
        <f t="shared" si="13"/>
        <v>Red</v>
      </c>
      <c r="Y24" t="str">
        <f t="shared" si="14"/>
        <v>Red</v>
      </c>
      <c r="Z24" t="str">
        <f t="shared" si="15"/>
        <v>Red</v>
      </c>
      <c r="AA24" t="str">
        <f t="shared" si="16"/>
        <v>Green</v>
      </c>
      <c r="AB24" t="str">
        <f t="shared" si="17"/>
        <v>Green</v>
      </c>
      <c r="AC24" t="str">
        <f t="shared" si="18"/>
        <v>Red</v>
      </c>
      <c r="AD24" t="str">
        <f t="shared" si="19"/>
        <v>Green</v>
      </c>
    </row>
    <row r="25" spans="1:30" x14ac:dyDescent="0.25">
      <c r="A25" t="str">
        <f t="shared" si="0"/>
        <v>20/07/2026NorrbySundsvall</v>
      </c>
      <c r="B25" t="s">
        <v>827</v>
      </c>
      <c r="C25" t="s">
        <v>855</v>
      </c>
      <c r="D25" s="2">
        <v>46223</v>
      </c>
      <c r="E25" s="3">
        <v>0.70833333333333337</v>
      </c>
      <c r="F25" t="s">
        <v>269</v>
      </c>
      <c r="G25" t="s">
        <v>268</v>
      </c>
      <c r="H25">
        <v>0</v>
      </c>
      <c r="I25">
        <v>0</v>
      </c>
      <c r="J25">
        <v>3</v>
      </c>
      <c r="K25">
        <v>1</v>
      </c>
      <c r="L25" s="22" t="str">
        <f t="shared" si="1"/>
        <v>20/07/2026</v>
      </c>
      <c r="M25" s="23">
        <f t="shared" si="2"/>
        <v>0.58333333333333337</v>
      </c>
      <c r="N25" t="str">
        <f t="shared" si="3"/>
        <v>3 - 1</v>
      </c>
      <c r="O25" t="str">
        <f t="shared" si="4"/>
        <v>Green</v>
      </c>
      <c r="P25" t="str">
        <f t="shared" si="5"/>
        <v>Red</v>
      </c>
      <c r="Q25" t="str">
        <f t="shared" si="6"/>
        <v>Red</v>
      </c>
      <c r="R25" t="str">
        <f t="shared" si="7"/>
        <v>Green</v>
      </c>
      <c r="S25" t="str">
        <f t="shared" si="8"/>
        <v>Red</v>
      </c>
      <c r="T25" t="str">
        <f t="shared" si="9"/>
        <v>Green</v>
      </c>
      <c r="U25" t="str">
        <f t="shared" si="10"/>
        <v>Red</v>
      </c>
      <c r="V25" t="str">
        <f t="shared" si="11"/>
        <v>Green</v>
      </c>
      <c r="W25" t="str">
        <f t="shared" si="12"/>
        <v>Red</v>
      </c>
      <c r="X25" t="str">
        <f t="shared" si="13"/>
        <v>Red</v>
      </c>
      <c r="Y25" t="str">
        <f t="shared" si="14"/>
        <v>Green</v>
      </c>
      <c r="Z25" t="str">
        <f t="shared" si="15"/>
        <v>Green</v>
      </c>
      <c r="AA25" t="str">
        <f t="shared" si="16"/>
        <v>Red</v>
      </c>
      <c r="AB25" t="str">
        <f t="shared" si="17"/>
        <v>Red</v>
      </c>
      <c r="AC25" t="str">
        <f t="shared" si="18"/>
        <v>Green</v>
      </c>
      <c r="AD25" t="str">
        <f t="shared" si="19"/>
        <v>Red</v>
      </c>
    </row>
    <row r="26" spans="1:30" x14ac:dyDescent="0.25">
      <c r="A26" t="str">
        <f t="shared" si="0"/>
        <v>20/07/2026Cerro Porteno WomenSportivo San Lorenzo Women</v>
      </c>
      <c r="B26" t="s">
        <v>847</v>
      </c>
      <c r="C26" t="s">
        <v>1293</v>
      </c>
      <c r="D26" s="2">
        <v>46223</v>
      </c>
      <c r="E26" s="3">
        <v>0.72916666666666663</v>
      </c>
      <c r="F26" t="s">
        <v>1300</v>
      </c>
      <c r="G26" t="s">
        <v>1301</v>
      </c>
      <c r="H26">
        <v>0</v>
      </c>
      <c r="I26">
        <v>0</v>
      </c>
      <c r="J26">
        <v>2</v>
      </c>
      <c r="K26">
        <v>2</v>
      </c>
      <c r="L26" s="22" t="str">
        <f t="shared" si="1"/>
        <v>20/07/2026</v>
      </c>
      <c r="M26" s="23">
        <f t="shared" si="2"/>
        <v>0.60416666666666663</v>
      </c>
      <c r="N26" t="str">
        <f t="shared" si="3"/>
        <v>2 - 2</v>
      </c>
      <c r="O26" t="str">
        <f t="shared" si="4"/>
        <v>Red</v>
      </c>
      <c r="P26" t="str">
        <f t="shared" si="5"/>
        <v>Green</v>
      </c>
      <c r="Q26" t="str">
        <f t="shared" si="6"/>
        <v>Red</v>
      </c>
      <c r="R26" t="str">
        <f t="shared" si="7"/>
        <v>Green</v>
      </c>
      <c r="S26" t="str">
        <f t="shared" si="8"/>
        <v>Green</v>
      </c>
      <c r="T26" t="str">
        <f t="shared" si="9"/>
        <v>Red</v>
      </c>
      <c r="U26" t="str">
        <f t="shared" si="10"/>
        <v>Red</v>
      </c>
      <c r="V26" t="str">
        <f t="shared" si="11"/>
        <v>Green</v>
      </c>
      <c r="W26" t="str">
        <f t="shared" si="12"/>
        <v>Red</v>
      </c>
      <c r="X26" t="str">
        <f t="shared" si="13"/>
        <v>Red</v>
      </c>
      <c r="Y26" t="str">
        <f t="shared" si="14"/>
        <v>Green</v>
      </c>
      <c r="Z26" t="str">
        <f t="shared" si="15"/>
        <v>Green</v>
      </c>
      <c r="AA26" t="str">
        <f t="shared" si="16"/>
        <v>Red</v>
      </c>
      <c r="AB26" t="str">
        <f t="shared" si="17"/>
        <v>Red</v>
      </c>
      <c r="AC26" t="str">
        <f t="shared" si="18"/>
        <v>Green</v>
      </c>
      <c r="AD26" t="str">
        <f t="shared" si="19"/>
        <v>Red</v>
      </c>
    </row>
    <row r="27" spans="1:30" x14ac:dyDescent="0.25">
      <c r="A27" t="str">
        <f t="shared" si="0"/>
        <v>20/07/2026Chacarita JuniorsCA Guemes</v>
      </c>
      <c r="B27" t="s">
        <v>806</v>
      </c>
      <c r="C27" t="s">
        <v>807</v>
      </c>
      <c r="D27" s="2">
        <v>46223</v>
      </c>
      <c r="E27" s="3">
        <v>0.75</v>
      </c>
      <c r="F27" t="s">
        <v>339</v>
      </c>
      <c r="G27" t="s">
        <v>338</v>
      </c>
      <c r="L27" s="22" t="str">
        <f t="shared" si="1"/>
        <v>20/07/2026</v>
      </c>
      <c r="M27" s="23">
        <f t="shared" si="2"/>
        <v>0.625</v>
      </c>
      <c r="N27" t="str">
        <f t="shared" si="3"/>
        <v xml:space="preserve"> - </v>
      </c>
      <c r="O27" t="str">
        <f t="shared" si="4"/>
        <v>Red</v>
      </c>
      <c r="P27" t="str">
        <f t="shared" si="5"/>
        <v>Green</v>
      </c>
      <c r="Q27" t="str">
        <f t="shared" si="6"/>
        <v>Red</v>
      </c>
      <c r="R27" t="str">
        <f t="shared" si="7"/>
        <v>Green</v>
      </c>
      <c r="S27" t="str">
        <f t="shared" si="8"/>
        <v>Green</v>
      </c>
      <c r="T27" t="str">
        <f t="shared" si="9"/>
        <v>Red</v>
      </c>
      <c r="U27" t="str">
        <f t="shared" si="10"/>
        <v>Red</v>
      </c>
      <c r="V27" t="str">
        <f t="shared" si="11"/>
        <v>Green</v>
      </c>
      <c r="W27" t="str">
        <f t="shared" si="12"/>
        <v>Red</v>
      </c>
      <c r="X27" t="str">
        <f t="shared" si="13"/>
        <v>Red</v>
      </c>
      <c r="Y27" t="str">
        <f t="shared" si="14"/>
        <v>Red</v>
      </c>
      <c r="Z27" t="str">
        <f t="shared" si="15"/>
        <v>Red</v>
      </c>
      <c r="AA27" t="str">
        <f t="shared" si="16"/>
        <v>Green</v>
      </c>
      <c r="AB27" t="str">
        <f t="shared" si="17"/>
        <v>Green</v>
      </c>
      <c r="AC27" t="str">
        <f t="shared" si="18"/>
        <v>Red</v>
      </c>
      <c r="AD27" t="str">
        <f t="shared" si="19"/>
        <v>Green</v>
      </c>
    </row>
    <row r="28" spans="1:30" x14ac:dyDescent="0.25">
      <c r="A28" t="str">
        <f t="shared" si="0"/>
        <v>20/07/2026Club Atletico AcassusoSan Telmo</v>
      </c>
      <c r="B28" t="s">
        <v>806</v>
      </c>
      <c r="C28" t="s">
        <v>807</v>
      </c>
      <c r="D28" s="2">
        <v>46223</v>
      </c>
      <c r="E28" s="3">
        <v>0.75</v>
      </c>
      <c r="F28" t="s">
        <v>337</v>
      </c>
      <c r="G28" t="s">
        <v>336</v>
      </c>
      <c r="L28" s="22" t="str">
        <f t="shared" si="1"/>
        <v>20/07/2026</v>
      </c>
      <c r="M28" s="23">
        <f t="shared" si="2"/>
        <v>0.625</v>
      </c>
      <c r="N28" t="str">
        <f t="shared" si="3"/>
        <v xml:space="preserve"> - </v>
      </c>
      <c r="O28" t="str">
        <f t="shared" si="4"/>
        <v>Red</v>
      </c>
      <c r="P28" t="str">
        <f t="shared" si="5"/>
        <v>Green</v>
      </c>
      <c r="Q28" t="str">
        <f t="shared" si="6"/>
        <v>Red</v>
      </c>
      <c r="R28" t="str">
        <f t="shared" si="7"/>
        <v>Green</v>
      </c>
      <c r="S28" t="str">
        <f t="shared" si="8"/>
        <v>Green</v>
      </c>
      <c r="T28" t="str">
        <f t="shared" si="9"/>
        <v>Red</v>
      </c>
      <c r="U28" t="str">
        <f t="shared" si="10"/>
        <v>Red</v>
      </c>
      <c r="V28" t="str">
        <f t="shared" si="11"/>
        <v>Green</v>
      </c>
      <c r="W28" t="str">
        <f t="shared" si="12"/>
        <v>Red</v>
      </c>
      <c r="X28" t="str">
        <f t="shared" si="13"/>
        <v>Red</v>
      </c>
      <c r="Y28" t="str">
        <f t="shared" si="14"/>
        <v>Red</v>
      </c>
      <c r="Z28" t="str">
        <f t="shared" si="15"/>
        <v>Red</v>
      </c>
      <c r="AA28" t="str">
        <f t="shared" si="16"/>
        <v>Green</v>
      </c>
      <c r="AB28" t="str">
        <f t="shared" si="17"/>
        <v>Green</v>
      </c>
      <c r="AC28" t="str">
        <f t="shared" si="18"/>
        <v>Red</v>
      </c>
      <c r="AD28" t="str">
        <f t="shared" si="19"/>
        <v>Green</v>
      </c>
    </row>
    <row r="29" spans="1:30" x14ac:dyDescent="0.25">
      <c r="A29" t="str">
        <f t="shared" si="0"/>
        <v>20/07/2026Defensores de BelgranoLos Andes</v>
      </c>
      <c r="B29" t="s">
        <v>806</v>
      </c>
      <c r="C29" t="s">
        <v>807</v>
      </c>
      <c r="D29" s="2">
        <v>46223</v>
      </c>
      <c r="E29" s="3">
        <v>0.75</v>
      </c>
      <c r="F29" t="s">
        <v>335</v>
      </c>
      <c r="G29" t="s">
        <v>334</v>
      </c>
      <c r="L29" s="22" t="str">
        <f t="shared" si="1"/>
        <v>20/07/2026</v>
      </c>
      <c r="M29" s="23">
        <f t="shared" si="2"/>
        <v>0.625</v>
      </c>
      <c r="N29" t="str">
        <f t="shared" si="3"/>
        <v xml:space="preserve"> - </v>
      </c>
      <c r="O29" t="str">
        <f t="shared" si="4"/>
        <v>Red</v>
      </c>
      <c r="P29" t="str">
        <f t="shared" si="5"/>
        <v>Green</v>
      </c>
      <c r="Q29" t="str">
        <f t="shared" si="6"/>
        <v>Red</v>
      </c>
      <c r="R29" t="str">
        <f t="shared" si="7"/>
        <v>Green</v>
      </c>
      <c r="S29" t="str">
        <f t="shared" si="8"/>
        <v>Green</v>
      </c>
      <c r="T29" t="str">
        <f t="shared" si="9"/>
        <v>Red</v>
      </c>
      <c r="U29" t="str">
        <f t="shared" si="10"/>
        <v>Red</v>
      </c>
      <c r="V29" t="str">
        <f t="shared" si="11"/>
        <v>Green</v>
      </c>
      <c r="W29" t="str">
        <f t="shared" si="12"/>
        <v>Red</v>
      </c>
      <c r="X29" t="str">
        <f t="shared" si="13"/>
        <v>Red</v>
      </c>
      <c r="Y29" t="str">
        <f t="shared" si="14"/>
        <v>Red</v>
      </c>
      <c r="Z29" t="str">
        <f t="shared" si="15"/>
        <v>Red</v>
      </c>
      <c r="AA29" t="str">
        <f t="shared" si="16"/>
        <v>Green</v>
      </c>
      <c r="AB29" t="str">
        <f t="shared" si="17"/>
        <v>Green</v>
      </c>
      <c r="AC29" t="str">
        <f t="shared" si="18"/>
        <v>Red</v>
      </c>
      <c r="AD29" t="str">
        <f t="shared" si="19"/>
        <v>Green</v>
      </c>
    </row>
    <row r="30" spans="1:30" x14ac:dyDescent="0.25">
      <c r="A30" t="str">
        <f t="shared" si="0"/>
        <v>20/07/2026San Martin de San JuanCSD Tristan Suarez</v>
      </c>
      <c r="B30" t="s">
        <v>806</v>
      </c>
      <c r="C30" t="s">
        <v>807</v>
      </c>
      <c r="D30" s="2">
        <v>46223</v>
      </c>
      <c r="E30" s="3">
        <v>0.75</v>
      </c>
      <c r="F30" t="s">
        <v>333</v>
      </c>
      <c r="G30" t="s">
        <v>332</v>
      </c>
      <c r="L30" s="22" t="str">
        <f t="shared" si="1"/>
        <v>20/07/2026</v>
      </c>
      <c r="M30" s="23">
        <f t="shared" si="2"/>
        <v>0.625</v>
      </c>
      <c r="N30" t="str">
        <f t="shared" si="3"/>
        <v xml:space="preserve"> - </v>
      </c>
      <c r="O30" t="str">
        <f t="shared" si="4"/>
        <v>Red</v>
      </c>
      <c r="P30" t="str">
        <f t="shared" si="5"/>
        <v>Green</v>
      </c>
      <c r="Q30" t="str">
        <f t="shared" si="6"/>
        <v>Red</v>
      </c>
      <c r="R30" t="str">
        <f t="shared" si="7"/>
        <v>Green</v>
      </c>
      <c r="S30" t="str">
        <f t="shared" si="8"/>
        <v>Green</v>
      </c>
      <c r="T30" t="str">
        <f t="shared" si="9"/>
        <v>Red</v>
      </c>
      <c r="U30" t="str">
        <f t="shared" si="10"/>
        <v>Red</v>
      </c>
      <c r="V30" t="str">
        <f t="shared" si="11"/>
        <v>Green</v>
      </c>
      <c r="W30" t="str">
        <f t="shared" si="12"/>
        <v>Red</v>
      </c>
      <c r="X30" t="str">
        <f t="shared" si="13"/>
        <v>Red</v>
      </c>
      <c r="Y30" t="str">
        <f t="shared" si="14"/>
        <v>Red</v>
      </c>
      <c r="Z30" t="str">
        <f t="shared" si="15"/>
        <v>Red</v>
      </c>
      <c r="AA30" t="str">
        <f t="shared" si="16"/>
        <v>Green</v>
      </c>
      <c r="AB30" t="str">
        <f t="shared" si="17"/>
        <v>Green</v>
      </c>
      <c r="AC30" t="str">
        <f t="shared" si="18"/>
        <v>Red</v>
      </c>
      <c r="AD30" t="str">
        <f t="shared" si="19"/>
        <v>Green</v>
      </c>
    </row>
    <row r="31" spans="1:30" x14ac:dyDescent="0.25">
      <c r="A31" t="str">
        <f t="shared" si="0"/>
        <v>20/07/2026BerazateguiCentral Cordoba de Rosario</v>
      </c>
      <c r="B31" t="s">
        <v>806</v>
      </c>
      <c r="C31" t="s">
        <v>808</v>
      </c>
      <c r="D31" s="2">
        <v>46223</v>
      </c>
      <c r="E31" s="3">
        <v>0.75</v>
      </c>
      <c r="F31" t="s">
        <v>321</v>
      </c>
      <c r="G31" t="s">
        <v>320</v>
      </c>
      <c r="H31">
        <v>0</v>
      </c>
      <c r="I31">
        <v>0</v>
      </c>
      <c r="J31">
        <v>0</v>
      </c>
      <c r="K31">
        <v>0</v>
      </c>
      <c r="L31" s="22" t="str">
        <f t="shared" si="1"/>
        <v>20/07/2026</v>
      </c>
      <c r="M31" s="23">
        <f t="shared" si="2"/>
        <v>0.625</v>
      </c>
      <c r="N31" t="str">
        <f t="shared" si="3"/>
        <v>0 - 0</v>
      </c>
      <c r="O31" t="str">
        <f t="shared" si="4"/>
        <v>Red</v>
      </c>
      <c r="P31" t="str">
        <f t="shared" si="5"/>
        <v>Green</v>
      </c>
      <c r="Q31" t="str">
        <f t="shared" si="6"/>
        <v>Red</v>
      </c>
      <c r="R31" t="str">
        <f t="shared" si="7"/>
        <v>Green</v>
      </c>
      <c r="S31" t="str">
        <f t="shared" si="8"/>
        <v>Green</v>
      </c>
      <c r="T31" t="str">
        <f t="shared" si="9"/>
        <v>Red</v>
      </c>
      <c r="U31" t="str">
        <f t="shared" si="10"/>
        <v>Red</v>
      </c>
      <c r="V31" t="str">
        <f t="shared" si="11"/>
        <v>Green</v>
      </c>
      <c r="W31" t="str">
        <f t="shared" si="12"/>
        <v>Red</v>
      </c>
      <c r="X31" t="str">
        <f t="shared" si="13"/>
        <v>Red</v>
      </c>
      <c r="Y31" t="str">
        <f t="shared" si="14"/>
        <v>Red</v>
      </c>
      <c r="Z31" t="str">
        <f t="shared" si="15"/>
        <v>Red</v>
      </c>
      <c r="AA31" t="str">
        <f t="shared" si="16"/>
        <v>Green</v>
      </c>
      <c r="AB31" t="str">
        <f t="shared" si="17"/>
        <v>Green</v>
      </c>
      <c r="AC31" t="str">
        <f t="shared" si="18"/>
        <v>Red</v>
      </c>
      <c r="AD31" t="str">
        <f t="shared" si="19"/>
        <v>Green</v>
      </c>
    </row>
    <row r="32" spans="1:30" x14ac:dyDescent="0.25">
      <c r="A32" t="str">
        <f t="shared" si="0"/>
        <v>20/07/2026CA AtlasSacachispas</v>
      </c>
      <c r="B32" t="s">
        <v>806</v>
      </c>
      <c r="C32" t="s">
        <v>808</v>
      </c>
      <c r="D32" s="2">
        <v>46223</v>
      </c>
      <c r="E32" s="3">
        <v>0.75</v>
      </c>
      <c r="F32" t="s">
        <v>319</v>
      </c>
      <c r="G32" t="s">
        <v>318</v>
      </c>
      <c r="L32" s="22" t="str">
        <f t="shared" si="1"/>
        <v>20/07/2026</v>
      </c>
      <c r="M32" s="23">
        <f t="shared" si="2"/>
        <v>0.625</v>
      </c>
      <c r="N32" t="str">
        <f t="shared" si="3"/>
        <v xml:space="preserve"> - </v>
      </c>
      <c r="O32" t="str">
        <f t="shared" si="4"/>
        <v>Red</v>
      </c>
      <c r="P32" t="str">
        <f t="shared" si="5"/>
        <v>Green</v>
      </c>
      <c r="Q32" t="str">
        <f t="shared" si="6"/>
        <v>Red</v>
      </c>
      <c r="R32" t="str">
        <f t="shared" si="7"/>
        <v>Green</v>
      </c>
      <c r="S32" t="str">
        <f t="shared" si="8"/>
        <v>Green</v>
      </c>
      <c r="T32" t="str">
        <f t="shared" si="9"/>
        <v>Red</v>
      </c>
      <c r="U32" t="str">
        <f t="shared" si="10"/>
        <v>Red</v>
      </c>
      <c r="V32" t="str">
        <f t="shared" si="11"/>
        <v>Green</v>
      </c>
      <c r="W32" t="str">
        <f t="shared" si="12"/>
        <v>Red</v>
      </c>
      <c r="X32" t="str">
        <f t="shared" si="13"/>
        <v>Red</v>
      </c>
      <c r="Y32" t="str">
        <f t="shared" si="14"/>
        <v>Red</v>
      </c>
      <c r="Z32" t="str">
        <f t="shared" si="15"/>
        <v>Red</v>
      </c>
      <c r="AA32" t="str">
        <f t="shared" si="16"/>
        <v>Green</v>
      </c>
      <c r="AB32" t="str">
        <f t="shared" si="17"/>
        <v>Green</v>
      </c>
      <c r="AC32" t="str">
        <f t="shared" si="18"/>
        <v>Red</v>
      </c>
      <c r="AD32" t="str">
        <f t="shared" si="19"/>
        <v>Green</v>
      </c>
    </row>
    <row r="33" spans="1:30" x14ac:dyDescent="0.25">
      <c r="A33" t="str">
        <f t="shared" si="0"/>
        <v>20/07/2026Centro EspanolLeones de Rosario</v>
      </c>
      <c r="B33" t="s">
        <v>806</v>
      </c>
      <c r="C33" t="s">
        <v>808</v>
      </c>
      <c r="D33" s="2">
        <v>46223</v>
      </c>
      <c r="E33" s="3">
        <v>0.75</v>
      </c>
      <c r="F33" t="s">
        <v>317</v>
      </c>
      <c r="G33" t="s">
        <v>316</v>
      </c>
      <c r="L33" s="22" t="str">
        <f t="shared" si="1"/>
        <v>20/07/2026</v>
      </c>
      <c r="M33" s="23">
        <f t="shared" si="2"/>
        <v>0.625</v>
      </c>
      <c r="N33" t="str">
        <f t="shared" si="3"/>
        <v xml:space="preserve"> - </v>
      </c>
      <c r="O33" t="str">
        <f t="shared" si="4"/>
        <v>Red</v>
      </c>
      <c r="P33" t="str">
        <f t="shared" si="5"/>
        <v>Green</v>
      </c>
      <c r="Q33" t="str">
        <f t="shared" si="6"/>
        <v>Red</v>
      </c>
      <c r="R33" t="str">
        <f t="shared" si="7"/>
        <v>Green</v>
      </c>
      <c r="S33" t="str">
        <f t="shared" si="8"/>
        <v>Green</v>
      </c>
      <c r="T33" t="str">
        <f t="shared" si="9"/>
        <v>Red</v>
      </c>
      <c r="U33" t="str">
        <f t="shared" si="10"/>
        <v>Red</v>
      </c>
      <c r="V33" t="str">
        <f t="shared" si="11"/>
        <v>Green</v>
      </c>
      <c r="W33" t="str">
        <f t="shared" si="12"/>
        <v>Red</v>
      </c>
      <c r="X33" t="str">
        <f t="shared" si="13"/>
        <v>Red</v>
      </c>
      <c r="Y33" t="str">
        <f t="shared" si="14"/>
        <v>Red</v>
      </c>
      <c r="Z33" t="str">
        <f t="shared" si="15"/>
        <v>Red</v>
      </c>
      <c r="AA33" t="str">
        <f t="shared" si="16"/>
        <v>Green</v>
      </c>
      <c r="AB33" t="str">
        <f t="shared" si="17"/>
        <v>Green</v>
      </c>
      <c r="AC33" t="str">
        <f t="shared" si="18"/>
        <v>Red</v>
      </c>
      <c r="AD33" t="str">
        <f t="shared" si="19"/>
        <v>Green</v>
      </c>
    </row>
    <row r="34" spans="1:30" x14ac:dyDescent="0.25">
      <c r="A34" t="str">
        <f t="shared" si="0"/>
        <v>20/07/2026Deportivo ParaguayoCentral Ballester</v>
      </c>
      <c r="B34" t="s">
        <v>806</v>
      </c>
      <c r="C34" t="s">
        <v>808</v>
      </c>
      <c r="D34" s="2">
        <v>46223</v>
      </c>
      <c r="E34" s="3">
        <v>0.75</v>
      </c>
      <c r="F34" t="s">
        <v>315</v>
      </c>
      <c r="G34" t="s">
        <v>314</v>
      </c>
      <c r="L34" s="22" t="str">
        <f t="shared" ref="L34:L59" si="20">DAY(D34)&amp;"/"&amp;"07"&amp;"/"&amp;YEAR(D34)</f>
        <v>20/07/2026</v>
      </c>
      <c r="M34" s="23">
        <f t="shared" ref="M34:M59" si="21">E34-TIME(3,0,0)</f>
        <v>0.625</v>
      </c>
      <c r="N34" t="str">
        <f t="shared" si="3"/>
        <v xml:space="preserve"> - </v>
      </c>
      <c r="O34" t="str">
        <f t="shared" si="4"/>
        <v>Red</v>
      </c>
      <c r="P34" t="str">
        <f t="shared" si="5"/>
        <v>Green</v>
      </c>
      <c r="Q34" t="str">
        <f t="shared" si="6"/>
        <v>Red</v>
      </c>
      <c r="R34" t="str">
        <f t="shared" si="7"/>
        <v>Green</v>
      </c>
      <c r="S34" t="str">
        <f t="shared" si="8"/>
        <v>Green</v>
      </c>
      <c r="T34" t="str">
        <f t="shared" si="9"/>
        <v>Red</v>
      </c>
      <c r="U34" t="str">
        <f t="shared" si="10"/>
        <v>Red</v>
      </c>
      <c r="V34" t="str">
        <f t="shared" si="11"/>
        <v>Green</v>
      </c>
      <c r="W34" t="str">
        <f t="shared" si="12"/>
        <v>Red</v>
      </c>
      <c r="X34" t="str">
        <f t="shared" si="13"/>
        <v>Red</v>
      </c>
      <c r="Y34" t="str">
        <f t="shared" si="14"/>
        <v>Red</v>
      </c>
      <c r="Z34" t="str">
        <f t="shared" si="15"/>
        <v>Red</v>
      </c>
      <c r="AA34" t="str">
        <f t="shared" si="16"/>
        <v>Green</v>
      </c>
      <c r="AB34" t="str">
        <f t="shared" si="17"/>
        <v>Green</v>
      </c>
      <c r="AC34" t="str">
        <f t="shared" si="18"/>
        <v>Red</v>
      </c>
      <c r="AD34" t="str">
        <f t="shared" si="19"/>
        <v>Green</v>
      </c>
    </row>
    <row r="35" spans="1:30" x14ac:dyDescent="0.25">
      <c r="A35" t="str">
        <f t="shared" si="0"/>
        <v>20/07/2026Estrella del SurClub Lujan</v>
      </c>
      <c r="B35" t="s">
        <v>806</v>
      </c>
      <c r="C35" t="s">
        <v>808</v>
      </c>
      <c r="D35" s="2">
        <v>46223</v>
      </c>
      <c r="E35" s="3">
        <v>0.75</v>
      </c>
      <c r="F35" t="s">
        <v>313</v>
      </c>
      <c r="G35" t="s">
        <v>312</v>
      </c>
      <c r="L35" s="22" t="str">
        <f t="shared" si="20"/>
        <v>20/07/2026</v>
      </c>
      <c r="M35" s="23">
        <f t="shared" si="21"/>
        <v>0.625</v>
      </c>
      <c r="N35" t="str">
        <f t="shared" si="3"/>
        <v xml:space="preserve"> - </v>
      </c>
      <c r="O35" t="str">
        <f t="shared" si="4"/>
        <v>Red</v>
      </c>
      <c r="P35" t="str">
        <f t="shared" si="5"/>
        <v>Green</v>
      </c>
      <c r="Q35" t="str">
        <f t="shared" si="6"/>
        <v>Red</v>
      </c>
      <c r="R35" t="str">
        <f t="shared" si="7"/>
        <v>Green</v>
      </c>
      <c r="S35" t="str">
        <f t="shared" si="8"/>
        <v>Green</v>
      </c>
      <c r="T35" t="str">
        <f t="shared" si="9"/>
        <v>Red</v>
      </c>
      <c r="U35" t="str">
        <f t="shared" si="10"/>
        <v>Red</v>
      </c>
      <c r="V35" t="str">
        <f t="shared" si="11"/>
        <v>Green</v>
      </c>
      <c r="W35" t="str">
        <f t="shared" si="12"/>
        <v>Red</v>
      </c>
      <c r="X35" t="str">
        <f t="shared" si="13"/>
        <v>Red</v>
      </c>
      <c r="Y35" t="str">
        <f t="shared" si="14"/>
        <v>Red</v>
      </c>
      <c r="Z35" t="str">
        <f t="shared" si="15"/>
        <v>Red</v>
      </c>
      <c r="AA35" t="str">
        <f t="shared" si="16"/>
        <v>Green</v>
      </c>
      <c r="AB35" t="str">
        <f t="shared" si="17"/>
        <v>Green</v>
      </c>
      <c r="AC35" t="str">
        <f t="shared" si="18"/>
        <v>Red</v>
      </c>
      <c r="AD35" t="str">
        <f t="shared" si="19"/>
        <v>Green</v>
      </c>
    </row>
    <row r="36" spans="1:30" x14ac:dyDescent="0.25">
      <c r="A36" t="str">
        <f t="shared" si="0"/>
        <v>20/07/2026Sao Caetano SPSao Jose Esporte Clube</v>
      </c>
      <c r="B36" t="s">
        <v>804</v>
      </c>
      <c r="C36" t="s">
        <v>830</v>
      </c>
      <c r="D36" s="2">
        <v>46223</v>
      </c>
      <c r="E36" s="3">
        <v>0.75</v>
      </c>
      <c r="F36" t="s">
        <v>306</v>
      </c>
      <c r="G36" t="s">
        <v>305</v>
      </c>
      <c r="H36">
        <v>1</v>
      </c>
      <c r="I36">
        <v>2</v>
      </c>
      <c r="J36">
        <v>1</v>
      </c>
      <c r="K36">
        <v>2</v>
      </c>
      <c r="L36" s="22" t="str">
        <f t="shared" si="20"/>
        <v>20/07/2026</v>
      </c>
      <c r="M36" s="23">
        <f t="shared" si="21"/>
        <v>0.625</v>
      </c>
      <c r="N36" t="str">
        <f t="shared" si="3"/>
        <v>1 - 2</v>
      </c>
      <c r="O36" t="str">
        <f t="shared" si="4"/>
        <v>Red</v>
      </c>
      <c r="P36" t="str">
        <f t="shared" si="5"/>
        <v>Red</v>
      </c>
      <c r="Q36" t="str">
        <f t="shared" si="6"/>
        <v>Green</v>
      </c>
      <c r="R36" t="str">
        <f t="shared" si="7"/>
        <v>Red</v>
      </c>
      <c r="S36" t="str">
        <f t="shared" si="8"/>
        <v>Green</v>
      </c>
      <c r="T36" t="str">
        <f t="shared" si="9"/>
        <v>Green</v>
      </c>
      <c r="U36" t="str">
        <f t="shared" si="10"/>
        <v>Red</v>
      </c>
      <c r="V36" t="str">
        <f t="shared" si="11"/>
        <v>Red</v>
      </c>
      <c r="W36" t="str">
        <f t="shared" si="12"/>
        <v>Green</v>
      </c>
      <c r="X36" t="str">
        <f t="shared" si="13"/>
        <v>Green</v>
      </c>
      <c r="Y36" t="str">
        <f t="shared" si="14"/>
        <v>Green</v>
      </c>
      <c r="Z36" t="str">
        <f t="shared" si="15"/>
        <v>Green</v>
      </c>
      <c r="AA36" t="str">
        <f t="shared" si="16"/>
        <v>Red</v>
      </c>
      <c r="AB36" t="str">
        <f t="shared" si="17"/>
        <v>Green</v>
      </c>
      <c r="AC36" t="str">
        <f t="shared" si="18"/>
        <v>Green</v>
      </c>
      <c r="AD36" t="str">
        <f t="shared" si="19"/>
        <v>Red</v>
      </c>
    </row>
    <row r="37" spans="1:30" x14ac:dyDescent="0.25">
      <c r="A37" t="str">
        <f t="shared" si="0"/>
        <v>20/07/2026Botev PlovdivLokomotiv Sofia</v>
      </c>
      <c r="B37" t="s">
        <v>831</v>
      </c>
      <c r="C37" t="s">
        <v>832</v>
      </c>
      <c r="D37" s="2">
        <v>46223</v>
      </c>
      <c r="E37" s="3">
        <v>0.77083333333333337</v>
      </c>
      <c r="F37" t="s">
        <v>302</v>
      </c>
      <c r="G37" t="s">
        <v>301</v>
      </c>
      <c r="H37">
        <v>0</v>
      </c>
      <c r="I37">
        <v>0</v>
      </c>
      <c r="J37">
        <v>1</v>
      </c>
      <c r="K37">
        <v>1</v>
      </c>
      <c r="L37" s="22" t="str">
        <f t="shared" si="20"/>
        <v>20/07/2026</v>
      </c>
      <c r="M37" s="23">
        <f t="shared" si="21"/>
        <v>0.64583333333333337</v>
      </c>
      <c r="N37" t="str">
        <f t="shared" si="3"/>
        <v>1 - 1</v>
      </c>
      <c r="O37" t="str">
        <f t="shared" si="4"/>
        <v>Red</v>
      </c>
      <c r="P37" t="str">
        <f t="shared" si="5"/>
        <v>Green</v>
      </c>
      <c r="Q37" t="str">
        <f t="shared" si="6"/>
        <v>Red</v>
      </c>
      <c r="R37" t="str">
        <f t="shared" si="7"/>
        <v>Green</v>
      </c>
      <c r="S37" t="str">
        <f t="shared" si="8"/>
        <v>Green</v>
      </c>
      <c r="T37" t="str">
        <f t="shared" si="9"/>
        <v>Red</v>
      </c>
      <c r="U37" t="str">
        <f t="shared" si="10"/>
        <v>Red</v>
      </c>
      <c r="V37" t="str">
        <f t="shared" si="11"/>
        <v>Green</v>
      </c>
      <c r="W37" t="str">
        <f t="shared" si="12"/>
        <v>Red</v>
      </c>
      <c r="X37" t="str">
        <f t="shared" si="13"/>
        <v>Red</v>
      </c>
      <c r="Y37" t="str">
        <f t="shared" si="14"/>
        <v>Green</v>
      </c>
      <c r="Z37" t="str">
        <f t="shared" si="15"/>
        <v>Red</v>
      </c>
      <c r="AA37" t="str">
        <f t="shared" si="16"/>
        <v>Green</v>
      </c>
      <c r="AB37" t="str">
        <f t="shared" si="17"/>
        <v>Green</v>
      </c>
      <c r="AC37" t="str">
        <f t="shared" si="18"/>
        <v>Green</v>
      </c>
      <c r="AD37" t="str">
        <f t="shared" si="19"/>
        <v>Red</v>
      </c>
    </row>
    <row r="38" spans="1:30" x14ac:dyDescent="0.25">
      <c r="A38" t="str">
        <f t="shared" si="0"/>
        <v>20/07/2026Al AnsarAl Nejmeh</v>
      </c>
      <c r="B38" t="s">
        <v>843</v>
      </c>
      <c r="C38" t="s">
        <v>838</v>
      </c>
      <c r="D38" s="2">
        <v>46223</v>
      </c>
      <c r="E38" s="3">
        <v>0.77083333333333337</v>
      </c>
      <c r="F38" t="s">
        <v>285</v>
      </c>
      <c r="G38" t="s">
        <v>284</v>
      </c>
      <c r="H38">
        <v>0</v>
      </c>
      <c r="I38">
        <v>0</v>
      </c>
      <c r="J38">
        <v>1</v>
      </c>
      <c r="K38">
        <v>1</v>
      </c>
      <c r="L38" s="22" t="str">
        <f t="shared" si="20"/>
        <v>20/07/2026</v>
      </c>
      <c r="M38" s="23">
        <f t="shared" si="21"/>
        <v>0.64583333333333337</v>
      </c>
      <c r="N38" t="str">
        <f t="shared" si="3"/>
        <v>1 - 1</v>
      </c>
      <c r="O38" t="str">
        <f t="shared" si="4"/>
        <v>Red</v>
      </c>
      <c r="P38" t="str">
        <f t="shared" si="5"/>
        <v>Green</v>
      </c>
      <c r="Q38" t="str">
        <f t="shared" si="6"/>
        <v>Red</v>
      </c>
      <c r="R38" t="str">
        <f t="shared" si="7"/>
        <v>Green</v>
      </c>
      <c r="S38" t="str">
        <f t="shared" si="8"/>
        <v>Green</v>
      </c>
      <c r="T38" t="str">
        <f t="shared" si="9"/>
        <v>Red</v>
      </c>
      <c r="U38" t="str">
        <f t="shared" si="10"/>
        <v>Red</v>
      </c>
      <c r="V38" t="str">
        <f t="shared" si="11"/>
        <v>Green</v>
      </c>
      <c r="W38" t="str">
        <f t="shared" si="12"/>
        <v>Red</v>
      </c>
      <c r="X38" t="str">
        <f t="shared" si="13"/>
        <v>Red</v>
      </c>
      <c r="Y38" t="str">
        <f t="shared" si="14"/>
        <v>Green</v>
      </c>
      <c r="Z38" t="str">
        <f t="shared" si="15"/>
        <v>Red</v>
      </c>
      <c r="AA38" t="str">
        <f t="shared" si="16"/>
        <v>Green</v>
      </c>
      <c r="AB38" t="str">
        <f t="shared" si="17"/>
        <v>Green</v>
      </c>
      <c r="AC38" t="str">
        <f t="shared" si="18"/>
        <v>Green</v>
      </c>
      <c r="AD38" t="str">
        <f t="shared" si="19"/>
        <v>Red</v>
      </c>
    </row>
    <row r="39" spans="1:30" x14ac:dyDescent="0.25">
      <c r="A39" t="str">
        <f t="shared" si="0"/>
        <v>20/07/2026Rapid BucurestiSepsi OSK</v>
      </c>
      <c r="B39" t="s">
        <v>851</v>
      </c>
      <c r="C39" t="s">
        <v>852</v>
      </c>
      <c r="D39" s="2">
        <v>46223</v>
      </c>
      <c r="E39" s="3">
        <v>0.77083333333333337</v>
      </c>
      <c r="F39" t="s">
        <v>273</v>
      </c>
      <c r="G39" t="s">
        <v>272</v>
      </c>
      <c r="H39">
        <v>0</v>
      </c>
      <c r="I39">
        <v>0</v>
      </c>
      <c r="J39">
        <v>1</v>
      </c>
      <c r="K39">
        <v>0</v>
      </c>
      <c r="L39" s="22" t="str">
        <f t="shared" si="20"/>
        <v>20/07/2026</v>
      </c>
      <c r="M39" s="23">
        <f t="shared" si="21"/>
        <v>0.64583333333333337</v>
      </c>
      <c r="N39" t="str">
        <f t="shared" si="3"/>
        <v>1 - 0</v>
      </c>
      <c r="O39" t="str">
        <f t="shared" si="4"/>
        <v>Green</v>
      </c>
      <c r="P39" t="str">
        <f t="shared" si="5"/>
        <v>Red</v>
      </c>
      <c r="Q39" t="str">
        <f t="shared" si="6"/>
        <v>Red</v>
      </c>
      <c r="R39" t="str">
        <f t="shared" si="7"/>
        <v>Green</v>
      </c>
      <c r="S39" t="str">
        <f t="shared" si="8"/>
        <v>Red</v>
      </c>
      <c r="T39" t="str">
        <f t="shared" si="9"/>
        <v>Green</v>
      </c>
      <c r="U39" t="str">
        <f t="shared" si="10"/>
        <v>Red</v>
      </c>
      <c r="V39" t="str">
        <f t="shared" si="11"/>
        <v>Green</v>
      </c>
      <c r="W39" t="str">
        <f t="shared" si="12"/>
        <v>Red</v>
      </c>
      <c r="X39" t="str">
        <f t="shared" si="13"/>
        <v>Red</v>
      </c>
      <c r="Y39" t="str">
        <f t="shared" si="14"/>
        <v>Red</v>
      </c>
      <c r="Z39" t="str">
        <f t="shared" si="15"/>
        <v>Red</v>
      </c>
      <c r="AA39" t="str">
        <f t="shared" si="16"/>
        <v>Green</v>
      </c>
      <c r="AB39" t="str">
        <f t="shared" si="17"/>
        <v>Green</v>
      </c>
      <c r="AC39" t="str">
        <f t="shared" si="18"/>
        <v>Red</v>
      </c>
      <c r="AD39" t="str">
        <f t="shared" si="19"/>
        <v>Green</v>
      </c>
    </row>
    <row r="40" spans="1:30" x14ac:dyDescent="0.25">
      <c r="A40" t="str">
        <f t="shared" si="0"/>
        <v>20/07/2026RedbridgeWelwyn Garden City</v>
      </c>
      <c r="D40" s="2">
        <v>46223</v>
      </c>
      <c r="E40" s="3">
        <v>0.78125</v>
      </c>
      <c r="F40" t="s">
        <v>1302</v>
      </c>
      <c r="G40" t="s">
        <v>1303</v>
      </c>
      <c r="H40">
        <v>0</v>
      </c>
      <c r="I40">
        <v>1</v>
      </c>
      <c r="J40">
        <v>0</v>
      </c>
      <c r="K40">
        <v>1</v>
      </c>
      <c r="L40" s="22" t="str">
        <f t="shared" si="20"/>
        <v>20/07/2026</v>
      </c>
      <c r="M40" s="23">
        <f t="shared" si="21"/>
        <v>0.65625</v>
      </c>
      <c r="N40" t="str">
        <f t="shared" si="3"/>
        <v>0 - 1</v>
      </c>
      <c r="O40" t="str">
        <f t="shared" si="4"/>
        <v>Red</v>
      </c>
      <c r="P40" t="str">
        <f t="shared" si="5"/>
        <v>Red</v>
      </c>
      <c r="Q40" t="str">
        <f t="shared" si="6"/>
        <v>Green</v>
      </c>
      <c r="R40" t="str">
        <f t="shared" si="7"/>
        <v>Red</v>
      </c>
      <c r="S40" t="str">
        <f t="shared" si="8"/>
        <v>Green</v>
      </c>
      <c r="T40" t="str">
        <f t="shared" si="9"/>
        <v>Green</v>
      </c>
      <c r="U40" t="str">
        <f t="shared" si="10"/>
        <v>Red</v>
      </c>
      <c r="V40" t="str">
        <f t="shared" si="11"/>
        <v>Red</v>
      </c>
      <c r="W40" t="str">
        <f t="shared" si="12"/>
        <v>Green</v>
      </c>
      <c r="X40" t="str">
        <f t="shared" si="13"/>
        <v>Green</v>
      </c>
      <c r="Y40" t="str">
        <f t="shared" si="14"/>
        <v>Red</v>
      </c>
      <c r="Z40" t="str">
        <f t="shared" si="15"/>
        <v>Red</v>
      </c>
      <c r="AA40" t="str">
        <f t="shared" si="16"/>
        <v>Green</v>
      </c>
      <c r="AB40" t="str">
        <f t="shared" si="17"/>
        <v>Green</v>
      </c>
      <c r="AC40" t="str">
        <f t="shared" si="18"/>
        <v>Red</v>
      </c>
      <c r="AD40" t="str">
        <f t="shared" si="19"/>
        <v>Green</v>
      </c>
    </row>
    <row r="41" spans="1:30" x14ac:dyDescent="0.25">
      <c r="A41" t="str">
        <f t="shared" si="0"/>
        <v>20/07/2026TraffordFC United of Manchester</v>
      </c>
      <c r="D41" s="2">
        <v>46223</v>
      </c>
      <c r="E41" s="3">
        <v>0.78125</v>
      </c>
      <c r="F41" t="s">
        <v>1304</v>
      </c>
      <c r="G41" t="s">
        <v>1305</v>
      </c>
      <c r="H41">
        <v>0</v>
      </c>
      <c r="I41">
        <v>2</v>
      </c>
      <c r="J41">
        <v>0</v>
      </c>
      <c r="K41">
        <v>3</v>
      </c>
      <c r="L41" s="22" t="str">
        <f t="shared" si="20"/>
        <v>20/07/2026</v>
      </c>
      <c r="M41" s="23">
        <f t="shared" si="21"/>
        <v>0.65625</v>
      </c>
      <c r="N41" t="str">
        <f t="shared" si="3"/>
        <v>0 - 3</v>
      </c>
      <c r="O41" t="str">
        <f t="shared" si="4"/>
        <v>Red</v>
      </c>
      <c r="P41" t="str">
        <f t="shared" si="5"/>
        <v>Red</v>
      </c>
      <c r="Q41" t="str">
        <f t="shared" si="6"/>
        <v>Green</v>
      </c>
      <c r="R41" t="str">
        <f t="shared" si="7"/>
        <v>Red</v>
      </c>
      <c r="S41" t="str">
        <f t="shared" si="8"/>
        <v>Green</v>
      </c>
      <c r="T41" t="str">
        <f t="shared" si="9"/>
        <v>Green</v>
      </c>
      <c r="U41" t="str">
        <f t="shared" si="10"/>
        <v>Red</v>
      </c>
      <c r="V41" t="str">
        <f t="shared" si="11"/>
        <v>Red</v>
      </c>
      <c r="W41" t="str">
        <f t="shared" si="12"/>
        <v>Green</v>
      </c>
      <c r="X41" t="str">
        <f t="shared" si="13"/>
        <v>Green</v>
      </c>
      <c r="Y41" t="str">
        <f t="shared" si="14"/>
        <v>Green</v>
      </c>
      <c r="Z41" t="str">
        <f t="shared" si="15"/>
        <v>Green</v>
      </c>
      <c r="AA41" t="str">
        <f t="shared" si="16"/>
        <v>Red</v>
      </c>
      <c r="AB41" t="str">
        <f t="shared" si="17"/>
        <v>Green</v>
      </c>
      <c r="AC41" t="str">
        <f t="shared" si="18"/>
        <v>Red</v>
      </c>
      <c r="AD41" t="str">
        <f t="shared" si="19"/>
        <v>Green</v>
      </c>
    </row>
    <row r="42" spans="1:30" x14ac:dyDescent="0.25">
      <c r="A42" t="str">
        <f t="shared" si="0"/>
        <v>20/07/2026SA Bulo BuloABB</v>
      </c>
      <c r="B42" t="s">
        <v>815</v>
      </c>
      <c r="C42" t="s">
        <v>816</v>
      </c>
      <c r="D42" s="2">
        <v>46223</v>
      </c>
      <c r="E42" s="3">
        <v>0.79166666666666663</v>
      </c>
      <c r="F42" t="s">
        <v>311</v>
      </c>
      <c r="G42" t="s">
        <v>310</v>
      </c>
      <c r="H42">
        <v>1</v>
      </c>
      <c r="I42">
        <v>1</v>
      </c>
      <c r="J42">
        <v>2</v>
      </c>
      <c r="K42">
        <v>1</v>
      </c>
      <c r="L42" s="22" t="str">
        <f t="shared" si="20"/>
        <v>20/07/2026</v>
      </c>
      <c r="M42" s="23">
        <f t="shared" si="21"/>
        <v>0.66666666666666663</v>
      </c>
      <c r="N42" t="str">
        <f t="shared" si="3"/>
        <v>2 - 1</v>
      </c>
      <c r="O42" t="str">
        <f t="shared" si="4"/>
        <v>Green</v>
      </c>
      <c r="P42" t="str">
        <f t="shared" si="5"/>
        <v>Red</v>
      </c>
      <c r="Q42" t="str">
        <f t="shared" si="6"/>
        <v>Red</v>
      </c>
      <c r="R42" t="str">
        <f t="shared" si="7"/>
        <v>Green</v>
      </c>
      <c r="S42" t="str">
        <f t="shared" si="8"/>
        <v>Red</v>
      </c>
      <c r="T42" t="str">
        <f t="shared" si="9"/>
        <v>Green</v>
      </c>
      <c r="U42" t="str">
        <f t="shared" si="10"/>
        <v>Red</v>
      </c>
      <c r="V42" t="str">
        <f t="shared" si="11"/>
        <v>Green</v>
      </c>
      <c r="W42" t="str">
        <f t="shared" si="12"/>
        <v>Red</v>
      </c>
      <c r="X42" t="str">
        <f t="shared" si="13"/>
        <v>Green</v>
      </c>
      <c r="Y42" t="str">
        <f t="shared" si="14"/>
        <v>Green</v>
      </c>
      <c r="Z42" t="str">
        <f t="shared" si="15"/>
        <v>Green</v>
      </c>
      <c r="AA42" t="str">
        <f t="shared" si="16"/>
        <v>Red</v>
      </c>
      <c r="AB42" t="str">
        <f t="shared" si="17"/>
        <v>Green</v>
      </c>
      <c r="AC42" t="str">
        <f t="shared" si="18"/>
        <v>Green</v>
      </c>
      <c r="AD42" t="str">
        <f t="shared" si="19"/>
        <v>Red</v>
      </c>
    </row>
    <row r="43" spans="1:30" x14ac:dyDescent="0.25">
      <c r="A43" t="str">
        <f t="shared" si="0"/>
        <v>20/07/2026Coritiba PR WomenInternacional RS Women</v>
      </c>
      <c r="B43" t="s">
        <v>804</v>
      </c>
      <c r="C43" t="s">
        <v>1306</v>
      </c>
      <c r="D43" s="2">
        <v>46223</v>
      </c>
      <c r="E43" s="3">
        <v>0.79166666666666663</v>
      </c>
      <c r="F43" t="s">
        <v>1307</v>
      </c>
      <c r="G43" t="s">
        <v>1308</v>
      </c>
      <c r="H43">
        <v>0</v>
      </c>
      <c r="I43">
        <v>0</v>
      </c>
      <c r="J43">
        <v>0</v>
      </c>
      <c r="K43">
        <v>1</v>
      </c>
      <c r="L43" s="22" t="str">
        <f t="shared" si="20"/>
        <v>20/07/2026</v>
      </c>
      <c r="M43" s="23">
        <f t="shared" si="21"/>
        <v>0.66666666666666663</v>
      </c>
      <c r="N43" t="str">
        <f t="shared" si="3"/>
        <v>0 - 1</v>
      </c>
      <c r="O43" t="str">
        <f t="shared" si="4"/>
        <v>Red</v>
      </c>
      <c r="P43" t="str">
        <f t="shared" si="5"/>
        <v>Red</v>
      </c>
      <c r="Q43" t="str">
        <f t="shared" si="6"/>
        <v>Green</v>
      </c>
      <c r="R43" t="str">
        <f t="shared" si="7"/>
        <v>Red</v>
      </c>
      <c r="S43" t="str">
        <f t="shared" si="8"/>
        <v>Green</v>
      </c>
      <c r="T43" t="str">
        <f t="shared" si="9"/>
        <v>Green</v>
      </c>
      <c r="U43" t="str">
        <f t="shared" si="10"/>
        <v>Red</v>
      </c>
      <c r="V43" t="str">
        <f t="shared" si="11"/>
        <v>Green</v>
      </c>
      <c r="W43" t="str">
        <f t="shared" si="12"/>
        <v>Red</v>
      </c>
      <c r="X43" t="str">
        <f t="shared" si="13"/>
        <v>Red</v>
      </c>
      <c r="Y43" t="str">
        <f t="shared" si="14"/>
        <v>Red</v>
      </c>
      <c r="Z43" t="str">
        <f t="shared" si="15"/>
        <v>Red</v>
      </c>
      <c r="AA43" t="str">
        <f t="shared" si="16"/>
        <v>Green</v>
      </c>
      <c r="AB43" t="str">
        <f t="shared" si="17"/>
        <v>Green</v>
      </c>
      <c r="AC43" t="str">
        <f t="shared" si="18"/>
        <v>Red</v>
      </c>
      <c r="AD43" t="str">
        <f t="shared" si="19"/>
        <v>Green</v>
      </c>
    </row>
    <row r="44" spans="1:30" x14ac:dyDescent="0.25">
      <c r="A44" t="str">
        <f t="shared" si="0"/>
        <v>20/07/2026Mushuc RunaOrense SC</v>
      </c>
      <c r="B44" t="s">
        <v>823</v>
      </c>
      <c r="C44" t="s">
        <v>824</v>
      </c>
      <c r="D44" s="2">
        <v>46223</v>
      </c>
      <c r="E44" s="3">
        <v>0.79166666666666663</v>
      </c>
      <c r="F44" t="s">
        <v>117</v>
      </c>
      <c r="G44" t="s">
        <v>300</v>
      </c>
      <c r="H44">
        <v>1</v>
      </c>
      <c r="I44">
        <v>1</v>
      </c>
      <c r="J44">
        <v>2</v>
      </c>
      <c r="K44">
        <v>1</v>
      </c>
      <c r="L44" s="22" t="str">
        <f t="shared" si="20"/>
        <v>20/07/2026</v>
      </c>
      <c r="M44" s="23">
        <f t="shared" si="21"/>
        <v>0.66666666666666663</v>
      </c>
      <c r="N44" t="str">
        <f t="shared" si="3"/>
        <v>2 - 1</v>
      </c>
      <c r="O44" t="str">
        <f t="shared" si="4"/>
        <v>Green</v>
      </c>
      <c r="P44" t="str">
        <f t="shared" si="5"/>
        <v>Red</v>
      </c>
      <c r="Q44" t="str">
        <f t="shared" si="6"/>
        <v>Red</v>
      </c>
      <c r="R44" t="str">
        <f t="shared" si="7"/>
        <v>Green</v>
      </c>
      <c r="S44" t="str">
        <f t="shared" si="8"/>
        <v>Red</v>
      </c>
      <c r="T44" t="str">
        <f t="shared" si="9"/>
        <v>Green</v>
      </c>
      <c r="U44" t="str">
        <f t="shared" si="10"/>
        <v>Red</v>
      </c>
      <c r="V44" t="str">
        <f t="shared" si="11"/>
        <v>Green</v>
      </c>
      <c r="W44" t="str">
        <f t="shared" si="12"/>
        <v>Red</v>
      </c>
      <c r="X44" t="str">
        <f t="shared" si="13"/>
        <v>Green</v>
      </c>
      <c r="Y44" t="str">
        <f t="shared" si="14"/>
        <v>Green</v>
      </c>
      <c r="Z44" t="str">
        <f t="shared" si="15"/>
        <v>Green</v>
      </c>
      <c r="AA44" t="str">
        <f t="shared" si="16"/>
        <v>Red</v>
      </c>
      <c r="AB44" t="str">
        <f t="shared" si="17"/>
        <v>Green</v>
      </c>
      <c r="AC44" t="str">
        <f t="shared" si="18"/>
        <v>Green</v>
      </c>
      <c r="AD44" t="str">
        <f t="shared" si="19"/>
        <v>Red</v>
      </c>
    </row>
    <row r="45" spans="1:30" x14ac:dyDescent="0.25">
      <c r="A45" t="str">
        <f t="shared" si="0"/>
        <v>20/07/2026HafnarfjordurBreidablik</v>
      </c>
      <c r="B45" t="s">
        <v>837</v>
      </c>
      <c r="C45" t="s">
        <v>838</v>
      </c>
      <c r="D45" s="2">
        <v>46223</v>
      </c>
      <c r="E45" s="3">
        <v>0.80208333333333337</v>
      </c>
      <c r="F45" t="s">
        <v>293</v>
      </c>
      <c r="G45" t="s">
        <v>263</v>
      </c>
      <c r="H45">
        <v>0</v>
      </c>
      <c r="I45">
        <v>0</v>
      </c>
      <c r="J45">
        <v>0</v>
      </c>
      <c r="K45">
        <v>0</v>
      </c>
      <c r="L45" s="22" t="str">
        <f t="shared" si="20"/>
        <v>20/07/2026</v>
      </c>
      <c r="M45" s="23">
        <f t="shared" si="21"/>
        <v>0.67708333333333337</v>
      </c>
      <c r="N45" t="str">
        <f t="shared" si="3"/>
        <v>0 - 0</v>
      </c>
      <c r="O45" t="str">
        <f t="shared" si="4"/>
        <v>Red</v>
      </c>
      <c r="P45" t="str">
        <f t="shared" si="5"/>
        <v>Green</v>
      </c>
      <c r="Q45" t="str">
        <f t="shared" si="6"/>
        <v>Red</v>
      </c>
      <c r="R45" t="str">
        <f t="shared" si="7"/>
        <v>Green</v>
      </c>
      <c r="S45" t="str">
        <f t="shared" si="8"/>
        <v>Green</v>
      </c>
      <c r="T45" t="str">
        <f t="shared" si="9"/>
        <v>Red</v>
      </c>
      <c r="U45" t="str">
        <f t="shared" si="10"/>
        <v>Red</v>
      </c>
      <c r="V45" t="str">
        <f t="shared" si="11"/>
        <v>Green</v>
      </c>
      <c r="W45" t="str">
        <f t="shared" si="12"/>
        <v>Red</v>
      </c>
      <c r="X45" t="str">
        <f t="shared" si="13"/>
        <v>Red</v>
      </c>
      <c r="Y45" t="str">
        <f t="shared" si="14"/>
        <v>Red</v>
      </c>
      <c r="Z45" t="str">
        <f t="shared" si="15"/>
        <v>Red</v>
      </c>
      <c r="AA45" t="str">
        <f t="shared" si="16"/>
        <v>Green</v>
      </c>
      <c r="AB45" t="str">
        <f t="shared" si="17"/>
        <v>Green</v>
      </c>
      <c r="AC45" t="str">
        <f t="shared" si="18"/>
        <v>Red</v>
      </c>
      <c r="AD45" t="str">
        <f t="shared" si="19"/>
        <v>Green</v>
      </c>
    </row>
    <row r="46" spans="1:30" x14ac:dyDescent="0.25">
      <c r="A46" t="str">
        <f t="shared" si="0"/>
        <v>20/07/2026KeflavikIA Akranes</v>
      </c>
      <c r="B46" t="s">
        <v>837</v>
      </c>
      <c r="C46" t="s">
        <v>838</v>
      </c>
      <c r="D46" s="2">
        <v>46223</v>
      </c>
      <c r="E46" s="3">
        <v>0.80208333333333337</v>
      </c>
      <c r="F46" t="s">
        <v>168</v>
      </c>
      <c r="G46" t="s">
        <v>264</v>
      </c>
      <c r="H46">
        <v>2</v>
      </c>
      <c r="I46">
        <v>0</v>
      </c>
      <c r="J46">
        <v>5</v>
      </c>
      <c r="K46">
        <v>2</v>
      </c>
      <c r="L46" s="22" t="str">
        <f t="shared" si="20"/>
        <v>20/07/2026</v>
      </c>
      <c r="M46" s="23">
        <f t="shared" si="21"/>
        <v>0.67708333333333337</v>
      </c>
      <c r="N46" t="str">
        <f t="shared" si="3"/>
        <v>5 - 2</v>
      </c>
      <c r="O46" t="str">
        <f t="shared" si="4"/>
        <v>Green</v>
      </c>
      <c r="P46" t="str">
        <f t="shared" si="5"/>
        <v>Red</v>
      </c>
      <c r="Q46" t="str">
        <f t="shared" si="6"/>
        <v>Red</v>
      </c>
      <c r="R46" t="str">
        <f t="shared" si="7"/>
        <v>Green</v>
      </c>
      <c r="S46" t="str">
        <f t="shared" si="8"/>
        <v>Red</v>
      </c>
      <c r="T46" t="str">
        <f t="shared" si="9"/>
        <v>Green</v>
      </c>
      <c r="U46" t="str">
        <f t="shared" si="10"/>
        <v>Green</v>
      </c>
      <c r="V46" t="str">
        <f t="shared" si="11"/>
        <v>Red</v>
      </c>
      <c r="W46" t="str">
        <f t="shared" si="12"/>
        <v>Red</v>
      </c>
      <c r="X46" t="str">
        <f t="shared" si="13"/>
        <v>Green</v>
      </c>
      <c r="Y46" t="str">
        <f t="shared" si="14"/>
        <v>Green</v>
      </c>
      <c r="Z46" t="str">
        <f t="shared" si="15"/>
        <v>Green</v>
      </c>
      <c r="AA46" t="str">
        <f t="shared" si="16"/>
        <v>Red</v>
      </c>
      <c r="AB46" t="str">
        <f t="shared" si="17"/>
        <v>Red</v>
      </c>
      <c r="AC46" t="str">
        <f t="shared" si="18"/>
        <v>Green</v>
      </c>
      <c r="AD46" t="str">
        <f t="shared" si="19"/>
        <v>Red</v>
      </c>
    </row>
    <row r="47" spans="1:30" x14ac:dyDescent="0.25">
      <c r="A47" t="str">
        <f t="shared" si="0"/>
        <v>20/07/2026KopavogsIF Vestri</v>
      </c>
      <c r="B47" t="s">
        <v>837</v>
      </c>
      <c r="C47" t="s">
        <v>839</v>
      </c>
      <c r="D47" s="2">
        <v>46223</v>
      </c>
      <c r="E47" s="3">
        <v>0.80208333333333337</v>
      </c>
      <c r="F47" t="s">
        <v>292</v>
      </c>
      <c r="G47" t="s">
        <v>265</v>
      </c>
      <c r="H47">
        <v>4</v>
      </c>
      <c r="I47">
        <v>0</v>
      </c>
      <c r="J47">
        <v>6</v>
      </c>
      <c r="K47">
        <v>2</v>
      </c>
      <c r="L47" s="22" t="str">
        <f t="shared" si="20"/>
        <v>20/07/2026</v>
      </c>
      <c r="M47" s="23">
        <f t="shared" si="21"/>
        <v>0.67708333333333337</v>
      </c>
      <c r="N47" t="str">
        <f t="shared" si="3"/>
        <v>6 - 2</v>
      </c>
      <c r="O47" t="str">
        <f t="shared" si="4"/>
        <v>Green</v>
      </c>
      <c r="P47" t="str">
        <f t="shared" si="5"/>
        <v>Red</v>
      </c>
      <c r="Q47" t="str">
        <f t="shared" si="6"/>
        <v>Red</v>
      </c>
      <c r="R47" t="str">
        <f t="shared" si="7"/>
        <v>Green</v>
      </c>
      <c r="S47" t="str">
        <f t="shared" si="8"/>
        <v>Red</v>
      </c>
      <c r="T47" t="str">
        <f t="shared" si="9"/>
        <v>Green</v>
      </c>
      <c r="U47" t="str">
        <f t="shared" si="10"/>
        <v>Green</v>
      </c>
      <c r="V47" t="str">
        <f t="shared" si="11"/>
        <v>Red</v>
      </c>
      <c r="W47" t="str">
        <f t="shared" si="12"/>
        <v>Red</v>
      </c>
      <c r="X47" t="str">
        <f t="shared" si="13"/>
        <v>Green</v>
      </c>
      <c r="Y47" t="str">
        <f t="shared" si="14"/>
        <v>Green</v>
      </c>
      <c r="Z47" t="str">
        <f t="shared" si="15"/>
        <v>Green</v>
      </c>
      <c r="AA47" t="str">
        <f t="shared" si="16"/>
        <v>Red</v>
      </c>
      <c r="AB47" t="str">
        <f t="shared" si="17"/>
        <v>Red</v>
      </c>
      <c r="AC47" t="str">
        <f t="shared" si="18"/>
        <v>Green</v>
      </c>
      <c r="AD47" t="str">
        <f t="shared" si="19"/>
        <v>Red</v>
      </c>
    </row>
    <row r="48" spans="1:30" x14ac:dyDescent="0.25">
      <c r="A48" t="str">
        <f t="shared" si="0"/>
        <v>20/07/2026Grindavik WomenThrottur Women</v>
      </c>
      <c r="B48" t="s">
        <v>837</v>
      </c>
      <c r="C48" t="s">
        <v>1309</v>
      </c>
      <c r="D48" s="2">
        <v>46223</v>
      </c>
      <c r="E48" s="3">
        <v>0.80208333333333337</v>
      </c>
      <c r="F48" t="s">
        <v>1310</v>
      </c>
      <c r="G48" t="s">
        <v>1311</v>
      </c>
      <c r="H48">
        <v>1</v>
      </c>
      <c r="I48">
        <v>1</v>
      </c>
      <c r="J48">
        <v>4</v>
      </c>
      <c r="K48">
        <v>2</v>
      </c>
      <c r="L48" s="22" t="str">
        <f t="shared" si="20"/>
        <v>20/07/2026</v>
      </c>
      <c r="M48" s="23">
        <f t="shared" si="21"/>
        <v>0.67708333333333337</v>
      </c>
      <c r="N48" t="str">
        <f t="shared" si="3"/>
        <v>4 - 2</v>
      </c>
      <c r="O48" t="str">
        <f t="shared" si="4"/>
        <v>Green</v>
      </c>
      <c r="P48" t="str">
        <f t="shared" si="5"/>
        <v>Red</v>
      </c>
      <c r="Q48" t="str">
        <f t="shared" si="6"/>
        <v>Red</v>
      </c>
      <c r="R48" t="str">
        <f t="shared" si="7"/>
        <v>Green</v>
      </c>
      <c r="S48" t="str">
        <f t="shared" si="8"/>
        <v>Red</v>
      </c>
      <c r="T48" t="str">
        <f t="shared" si="9"/>
        <v>Green</v>
      </c>
      <c r="U48" t="str">
        <f t="shared" si="10"/>
        <v>Red</v>
      </c>
      <c r="V48" t="str">
        <f t="shared" si="11"/>
        <v>Green</v>
      </c>
      <c r="W48" t="str">
        <f t="shared" si="12"/>
        <v>Red</v>
      </c>
      <c r="X48" t="str">
        <f t="shared" si="13"/>
        <v>Green</v>
      </c>
      <c r="Y48" t="str">
        <f t="shared" si="14"/>
        <v>Green</v>
      </c>
      <c r="Z48" t="str">
        <f t="shared" si="15"/>
        <v>Green</v>
      </c>
      <c r="AA48" t="str">
        <f t="shared" si="16"/>
        <v>Red</v>
      </c>
      <c r="AB48" t="str">
        <f t="shared" si="17"/>
        <v>Red</v>
      </c>
      <c r="AC48" t="str">
        <f t="shared" si="18"/>
        <v>Green</v>
      </c>
      <c r="AD48" t="str">
        <f t="shared" si="19"/>
        <v>Red</v>
      </c>
    </row>
    <row r="49" spans="1:30" x14ac:dyDescent="0.25">
      <c r="A49" t="str">
        <f t="shared" si="0"/>
        <v>20/07/2026Sporting CPStrasbourg</v>
      </c>
      <c r="D49" s="2">
        <v>46223</v>
      </c>
      <c r="E49" s="3">
        <v>0.80208333333333337</v>
      </c>
      <c r="F49" t="s">
        <v>1312</v>
      </c>
      <c r="G49" t="s">
        <v>1313</v>
      </c>
      <c r="H49">
        <v>2</v>
      </c>
      <c r="I49">
        <v>0</v>
      </c>
      <c r="J49">
        <v>7</v>
      </c>
      <c r="K49">
        <v>0</v>
      </c>
      <c r="L49" s="22" t="str">
        <f t="shared" si="20"/>
        <v>20/07/2026</v>
      </c>
      <c r="M49" s="23">
        <f t="shared" si="21"/>
        <v>0.67708333333333337</v>
      </c>
      <c r="N49" t="str">
        <f t="shared" si="3"/>
        <v>7 - 0</v>
      </c>
      <c r="O49" t="str">
        <f t="shared" si="4"/>
        <v>Green</v>
      </c>
      <c r="P49" t="str">
        <f t="shared" si="5"/>
        <v>Red</v>
      </c>
      <c r="Q49" t="str">
        <f t="shared" si="6"/>
        <v>Red</v>
      </c>
      <c r="R49" t="str">
        <f t="shared" si="7"/>
        <v>Green</v>
      </c>
      <c r="S49" t="str">
        <f t="shared" si="8"/>
        <v>Red</v>
      </c>
      <c r="T49" t="str">
        <f t="shared" si="9"/>
        <v>Green</v>
      </c>
      <c r="U49" t="str">
        <f t="shared" si="10"/>
        <v>Green</v>
      </c>
      <c r="V49" t="str">
        <f t="shared" si="11"/>
        <v>Red</v>
      </c>
      <c r="W49" t="str">
        <f t="shared" si="12"/>
        <v>Red</v>
      </c>
      <c r="X49" t="str">
        <f t="shared" si="13"/>
        <v>Green</v>
      </c>
      <c r="Y49" t="str">
        <f t="shared" si="14"/>
        <v>Green</v>
      </c>
      <c r="Z49" t="str">
        <f t="shared" si="15"/>
        <v>Green</v>
      </c>
      <c r="AA49" t="str">
        <f t="shared" si="16"/>
        <v>Red</v>
      </c>
      <c r="AB49" t="str">
        <f t="shared" si="17"/>
        <v>Red</v>
      </c>
      <c r="AC49" t="str">
        <f t="shared" si="18"/>
        <v>Red</v>
      </c>
      <c r="AD49" t="str">
        <f t="shared" si="19"/>
        <v>Green</v>
      </c>
    </row>
    <row r="50" spans="1:30" x14ac:dyDescent="0.25">
      <c r="A50" t="str">
        <f t="shared" si="0"/>
        <v>20/07/2026TacuaryDeportivo Capiata</v>
      </c>
      <c r="B50" t="s">
        <v>847</v>
      </c>
      <c r="C50" t="s">
        <v>848</v>
      </c>
      <c r="D50" s="2">
        <v>46223</v>
      </c>
      <c r="E50" s="3">
        <v>0.83333333333333337</v>
      </c>
      <c r="F50" t="s">
        <v>281</v>
      </c>
      <c r="G50" t="s">
        <v>280</v>
      </c>
      <c r="H50">
        <v>0</v>
      </c>
      <c r="I50">
        <v>0</v>
      </c>
      <c r="J50">
        <v>0</v>
      </c>
      <c r="K50">
        <v>0</v>
      </c>
      <c r="L50" s="22" t="str">
        <f t="shared" si="20"/>
        <v>20/07/2026</v>
      </c>
      <c r="M50" s="23">
        <f t="shared" si="21"/>
        <v>0.70833333333333337</v>
      </c>
      <c r="N50" t="str">
        <f t="shared" si="3"/>
        <v>0 - 0</v>
      </c>
      <c r="O50" t="str">
        <f t="shared" si="4"/>
        <v>Red</v>
      </c>
      <c r="P50" t="str">
        <f t="shared" si="5"/>
        <v>Green</v>
      </c>
      <c r="Q50" t="str">
        <f t="shared" si="6"/>
        <v>Red</v>
      </c>
      <c r="R50" t="str">
        <f t="shared" si="7"/>
        <v>Green</v>
      </c>
      <c r="S50" t="str">
        <f t="shared" si="8"/>
        <v>Green</v>
      </c>
      <c r="T50" t="str">
        <f t="shared" si="9"/>
        <v>Red</v>
      </c>
      <c r="U50" t="str">
        <f t="shared" si="10"/>
        <v>Red</v>
      </c>
      <c r="V50" t="str">
        <f t="shared" si="11"/>
        <v>Green</v>
      </c>
      <c r="W50" t="str">
        <f t="shared" si="12"/>
        <v>Red</v>
      </c>
      <c r="X50" t="str">
        <f t="shared" si="13"/>
        <v>Red</v>
      </c>
      <c r="Y50" t="str">
        <f t="shared" si="14"/>
        <v>Red</v>
      </c>
      <c r="Z50" t="str">
        <f t="shared" si="15"/>
        <v>Red</v>
      </c>
      <c r="AA50" t="str">
        <f t="shared" si="16"/>
        <v>Green</v>
      </c>
      <c r="AB50" t="str">
        <f t="shared" si="17"/>
        <v>Green</v>
      </c>
      <c r="AC50" t="str">
        <f t="shared" si="18"/>
        <v>Red</v>
      </c>
      <c r="AD50" t="str">
        <f t="shared" si="19"/>
        <v>Green</v>
      </c>
    </row>
    <row r="51" spans="1:30" x14ac:dyDescent="0.25">
      <c r="A51" t="str">
        <f t="shared" si="0"/>
        <v>20/07/2026TorqueDanubio</v>
      </c>
      <c r="D51" s="2">
        <v>46223</v>
      </c>
      <c r="E51" s="3">
        <v>0.83333333333333337</v>
      </c>
      <c r="F51" t="s">
        <v>1314</v>
      </c>
      <c r="G51" t="s">
        <v>1315</v>
      </c>
      <c r="L51" s="22" t="str">
        <f t="shared" si="20"/>
        <v>20/07/2026</v>
      </c>
      <c r="M51" s="23">
        <f t="shared" si="21"/>
        <v>0.70833333333333337</v>
      </c>
      <c r="N51" t="str">
        <f t="shared" si="3"/>
        <v xml:space="preserve"> - </v>
      </c>
      <c r="O51" t="str">
        <f t="shared" si="4"/>
        <v>Red</v>
      </c>
      <c r="P51" t="str">
        <f t="shared" si="5"/>
        <v>Green</v>
      </c>
      <c r="Q51" t="str">
        <f t="shared" si="6"/>
        <v>Red</v>
      </c>
      <c r="R51" t="str">
        <f t="shared" si="7"/>
        <v>Green</v>
      </c>
      <c r="S51" t="str">
        <f t="shared" si="8"/>
        <v>Green</v>
      </c>
      <c r="T51" t="str">
        <f t="shared" si="9"/>
        <v>Red</v>
      </c>
      <c r="U51" t="str">
        <f t="shared" si="10"/>
        <v>Red</v>
      </c>
      <c r="V51" t="str">
        <f t="shared" si="11"/>
        <v>Green</v>
      </c>
      <c r="W51" t="str">
        <f t="shared" si="12"/>
        <v>Red</v>
      </c>
      <c r="X51" t="str">
        <f t="shared" si="13"/>
        <v>Red</v>
      </c>
      <c r="Y51" t="str">
        <f t="shared" si="14"/>
        <v>Red</v>
      </c>
      <c r="Z51" t="str">
        <f t="shared" si="15"/>
        <v>Red</v>
      </c>
      <c r="AA51" t="str">
        <f t="shared" si="16"/>
        <v>Green</v>
      </c>
      <c r="AB51" t="str">
        <f t="shared" si="17"/>
        <v>Green</v>
      </c>
      <c r="AC51" t="str">
        <f t="shared" si="18"/>
        <v>Red</v>
      </c>
      <c r="AD51" t="str">
        <f t="shared" si="19"/>
        <v>Green</v>
      </c>
    </row>
    <row r="52" spans="1:30" x14ac:dyDescent="0.25">
      <c r="A52" t="str">
        <f t="shared" si="0"/>
        <v>20/07/2026Volta RedondaSao Goncalo</v>
      </c>
      <c r="B52" t="s">
        <v>804</v>
      </c>
      <c r="C52" t="s">
        <v>829</v>
      </c>
      <c r="D52" s="2">
        <v>46223</v>
      </c>
      <c r="E52" s="3">
        <v>0.91666666666666663</v>
      </c>
      <c r="F52" t="s">
        <v>308</v>
      </c>
      <c r="G52" t="s">
        <v>307</v>
      </c>
      <c r="H52">
        <v>0</v>
      </c>
      <c r="I52">
        <v>0</v>
      </c>
      <c r="J52">
        <v>0</v>
      </c>
      <c r="K52">
        <v>0</v>
      </c>
      <c r="L52" s="22" t="str">
        <f t="shared" si="20"/>
        <v>20/07/2026</v>
      </c>
      <c r="M52" s="23">
        <f t="shared" si="21"/>
        <v>0.79166666666666663</v>
      </c>
      <c r="N52" t="str">
        <f t="shared" si="3"/>
        <v>0 - 0</v>
      </c>
      <c r="O52" t="str">
        <f t="shared" si="4"/>
        <v>Red</v>
      </c>
      <c r="P52" t="str">
        <f t="shared" si="5"/>
        <v>Green</v>
      </c>
      <c r="Q52" t="str">
        <f t="shared" si="6"/>
        <v>Red</v>
      </c>
      <c r="R52" t="str">
        <f t="shared" si="7"/>
        <v>Green</v>
      </c>
      <c r="S52" t="str">
        <f t="shared" si="8"/>
        <v>Green</v>
      </c>
      <c r="T52" t="str">
        <f t="shared" si="9"/>
        <v>Red</v>
      </c>
      <c r="U52" t="str">
        <f t="shared" si="10"/>
        <v>Red</v>
      </c>
      <c r="V52" t="str">
        <f t="shared" si="11"/>
        <v>Green</v>
      </c>
      <c r="W52" t="str">
        <f t="shared" si="12"/>
        <v>Red</v>
      </c>
      <c r="X52" t="str">
        <f t="shared" si="13"/>
        <v>Red</v>
      </c>
      <c r="Y52" t="str">
        <f t="shared" si="14"/>
        <v>Red</v>
      </c>
      <c r="Z52" t="str">
        <f t="shared" si="15"/>
        <v>Red</v>
      </c>
      <c r="AA52" t="str">
        <f t="shared" si="16"/>
        <v>Green</v>
      </c>
      <c r="AB52" t="str">
        <f t="shared" si="17"/>
        <v>Green</v>
      </c>
      <c r="AC52" t="str">
        <f t="shared" si="18"/>
        <v>Red</v>
      </c>
      <c r="AD52" t="str">
        <f t="shared" si="19"/>
        <v>Green</v>
      </c>
    </row>
    <row r="53" spans="1:30" x14ac:dyDescent="0.25">
      <c r="A53" t="str">
        <f t="shared" si="0"/>
        <v>20/07/2026Flamengo Women3B Sport AM Women</v>
      </c>
      <c r="B53" t="s">
        <v>804</v>
      </c>
      <c r="C53" t="s">
        <v>1306</v>
      </c>
      <c r="D53" s="2">
        <v>46223</v>
      </c>
      <c r="E53" s="3">
        <v>0.91666666666666663</v>
      </c>
      <c r="F53" t="s">
        <v>1316</v>
      </c>
      <c r="G53" t="s">
        <v>1317</v>
      </c>
      <c r="H53">
        <v>0</v>
      </c>
      <c r="I53">
        <v>0</v>
      </c>
      <c r="J53">
        <v>1</v>
      </c>
      <c r="K53">
        <v>0</v>
      </c>
      <c r="L53" s="22" t="str">
        <f t="shared" si="20"/>
        <v>20/07/2026</v>
      </c>
      <c r="M53" s="23">
        <f t="shared" si="21"/>
        <v>0.79166666666666663</v>
      </c>
      <c r="N53" t="str">
        <f t="shared" si="3"/>
        <v>1 - 0</v>
      </c>
      <c r="O53" t="str">
        <f t="shared" si="4"/>
        <v>Green</v>
      </c>
      <c r="P53" t="str">
        <f t="shared" si="5"/>
        <v>Red</v>
      </c>
      <c r="Q53" t="str">
        <f t="shared" si="6"/>
        <v>Red</v>
      </c>
      <c r="R53" t="str">
        <f t="shared" si="7"/>
        <v>Green</v>
      </c>
      <c r="S53" t="str">
        <f t="shared" si="8"/>
        <v>Red</v>
      </c>
      <c r="T53" t="str">
        <f t="shared" si="9"/>
        <v>Green</v>
      </c>
      <c r="U53" t="str">
        <f t="shared" si="10"/>
        <v>Red</v>
      </c>
      <c r="V53" t="str">
        <f t="shared" si="11"/>
        <v>Green</v>
      </c>
      <c r="W53" t="str">
        <f t="shared" si="12"/>
        <v>Red</v>
      </c>
      <c r="X53" t="str">
        <f t="shared" si="13"/>
        <v>Red</v>
      </c>
      <c r="Y53" t="str">
        <f t="shared" si="14"/>
        <v>Red</v>
      </c>
      <c r="Z53" t="str">
        <f t="shared" si="15"/>
        <v>Red</v>
      </c>
      <c r="AA53" t="str">
        <f t="shared" si="16"/>
        <v>Green</v>
      </c>
      <c r="AB53" t="str">
        <f t="shared" si="17"/>
        <v>Green</v>
      </c>
      <c r="AC53" t="str">
        <f t="shared" si="18"/>
        <v>Red</v>
      </c>
      <c r="AD53" t="str">
        <f t="shared" si="19"/>
        <v>Green</v>
      </c>
    </row>
    <row r="54" spans="1:30" x14ac:dyDescent="0.25">
      <c r="A54" t="str">
        <f t="shared" si="0"/>
        <v>20/07/2026CA ColegialesFerrocarril Midland</v>
      </c>
      <c r="B54" t="s">
        <v>806</v>
      </c>
      <c r="C54" t="s">
        <v>807</v>
      </c>
      <c r="D54" s="2">
        <v>46223</v>
      </c>
      <c r="E54" s="3">
        <v>0.95833333333333337</v>
      </c>
      <c r="F54" t="s">
        <v>331</v>
      </c>
      <c r="G54" t="s">
        <v>330</v>
      </c>
      <c r="L54" s="22" t="str">
        <f t="shared" si="20"/>
        <v>20/07/2026</v>
      </c>
      <c r="M54" s="23">
        <f t="shared" si="21"/>
        <v>0.83333333333333337</v>
      </c>
      <c r="N54" t="str">
        <f t="shared" si="3"/>
        <v xml:space="preserve"> - </v>
      </c>
      <c r="O54" t="str">
        <f t="shared" si="4"/>
        <v>Red</v>
      </c>
      <c r="P54" t="str">
        <f t="shared" si="5"/>
        <v>Green</v>
      </c>
      <c r="Q54" t="str">
        <f t="shared" si="6"/>
        <v>Red</v>
      </c>
      <c r="R54" t="str">
        <f t="shared" si="7"/>
        <v>Green</v>
      </c>
      <c r="S54" t="str">
        <f t="shared" si="8"/>
        <v>Green</v>
      </c>
      <c r="T54" t="str">
        <f t="shared" si="9"/>
        <v>Red</v>
      </c>
      <c r="U54" t="str">
        <f t="shared" si="10"/>
        <v>Red</v>
      </c>
      <c r="V54" t="str">
        <f t="shared" si="11"/>
        <v>Green</v>
      </c>
      <c r="W54" t="str">
        <f t="shared" si="12"/>
        <v>Red</v>
      </c>
      <c r="X54" t="str">
        <f t="shared" si="13"/>
        <v>Red</v>
      </c>
      <c r="Y54" t="str">
        <f t="shared" si="14"/>
        <v>Red</v>
      </c>
      <c r="Z54" t="str">
        <f t="shared" si="15"/>
        <v>Red</v>
      </c>
      <c r="AA54" t="str">
        <f t="shared" si="16"/>
        <v>Green</v>
      </c>
      <c r="AB54" t="str">
        <f t="shared" si="17"/>
        <v>Green</v>
      </c>
      <c r="AC54" t="str">
        <f t="shared" si="18"/>
        <v>Red</v>
      </c>
      <c r="AD54" t="str">
        <f t="shared" si="19"/>
        <v>Green</v>
      </c>
    </row>
    <row r="55" spans="1:30" x14ac:dyDescent="0.25">
      <c r="A55" t="str">
        <f t="shared" si="0"/>
        <v>20/07/2026Club Atletico PatronatoCA Atlanta</v>
      </c>
      <c r="B55" t="s">
        <v>806</v>
      </c>
      <c r="C55" t="s">
        <v>807</v>
      </c>
      <c r="D55" s="2">
        <v>46223</v>
      </c>
      <c r="E55" s="3">
        <v>0.95833333333333337</v>
      </c>
      <c r="F55" t="s">
        <v>329</v>
      </c>
      <c r="G55" t="s">
        <v>328</v>
      </c>
      <c r="L55" s="22" t="str">
        <f t="shared" si="20"/>
        <v>20/07/2026</v>
      </c>
      <c r="M55" s="23">
        <f t="shared" si="21"/>
        <v>0.83333333333333337</v>
      </c>
      <c r="N55" t="str">
        <f t="shared" si="3"/>
        <v xml:space="preserve"> - </v>
      </c>
      <c r="O55" t="str">
        <f t="shared" si="4"/>
        <v>Red</v>
      </c>
      <c r="P55" t="str">
        <f t="shared" si="5"/>
        <v>Green</v>
      </c>
      <c r="Q55" t="str">
        <f t="shared" si="6"/>
        <v>Red</v>
      </c>
      <c r="R55" t="str">
        <f t="shared" si="7"/>
        <v>Green</v>
      </c>
      <c r="S55" t="str">
        <f t="shared" si="8"/>
        <v>Green</v>
      </c>
      <c r="T55" t="str">
        <f t="shared" si="9"/>
        <v>Red</v>
      </c>
      <c r="U55" t="str">
        <f t="shared" si="10"/>
        <v>Red</v>
      </c>
      <c r="V55" t="str">
        <f t="shared" si="11"/>
        <v>Green</v>
      </c>
      <c r="W55" t="str">
        <f t="shared" si="12"/>
        <v>Red</v>
      </c>
      <c r="X55" t="str">
        <f t="shared" si="13"/>
        <v>Red</v>
      </c>
      <c r="Y55" t="str">
        <f t="shared" si="14"/>
        <v>Red</v>
      </c>
      <c r="Z55" t="str">
        <f t="shared" si="15"/>
        <v>Red</v>
      </c>
      <c r="AA55" t="str">
        <f t="shared" si="16"/>
        <v>Green</v>
      </c>
      <c r="AB55" t="str">
        <f t="shared" si="17"/>
        <v>Green</v>
      </c>
      <c r="AC55" t="str">
        <f t="shared" si="18"/>
        <v>Red</v>
      </c>
      <c r="AD55" t="str">
        <f t="shared" si="19"/>
        <v>Green</v>
      </c>
    </row>
    <row r="56" spans="1:30" x14ac:dyDescent="0.25">
      <c r="A56" t="str">
        <f t="shared" si="0"/>
        <v>20/07/2026QuilmesGimnasia Jujuy</v>
      </c>
      <c r="B56" t="s">
        <v>806</v>
      </c>
      <c r="C56" t="s">
        <v>807</v>
      </c>
      <c r="D56" s="2">
        <v>46223</v>
      </c>
      <c r="E56" s="3">
        <v>0.95833333333333337</v>
      </c>
      <c r="F56" t="s">
        <v>327</v>
      </c>
      <c r="G56" t="s">
        <v>326</v>
      </c>
      <c r="L56" s="22" t="str">
        <f t="shared" si="20"/>
        <v>20/07/2026</v>
      </c>
      <c r="M56" s="23">
        <f t="shared" si="21"/>
        <v>0.83333333333333337</v>
      </c>
      <c r="N56" t="str">
        <f t="shared" si="3"/>
        <v xml:space="preserve"> - </v>
      </c>
      <c r="O56" t="str">
        <f t="shared" si="4"/>
        <v>Red</v>
      </c>
      <c r="P56" t="str">
        <f t="shared" si="5"/>
        <v>Green</v>
      </c>
      <c r="Q56" t="str">
        <f t="shared" si="6"/>
        <v>Red</v>
      </c>
      <c r="R56" t="str">
        <f t="shared" si="7"/>
        <v>Green</v>
      </c>
      <c r="S56" t="str">
        <f t="shared" si="8"/>
        <v>Green</v>
      </c>
      <c r="T56" t="str">
        <f t="shared" si="9"/>
        <v>Red</v>
      </c>
      <c r="U56" t="str">
        <f t="shared" si="10"/>
        <v>Red</v>
      </c>
      <c r="V56" t="str">
        <f t="shared" si="11"/>
        <v>Green</v>
      </c>
      <c r="W56" t="str">
        <f t="shared" si="12"/>
        <v>Red</v>
      </c>
      <c r="X56" t="str">
        <f t="shared" si="13"/>
        <v>Red</v>
      </c>
      <c r="Y56" t="str">
        <f t="shared" si="14"/>
        <v>Red</v>
      </c>
      <c r="Z56" t="str">
        <f t="shared" si="15"/>
        <v>Red</v>
      </c>
      <c r="AA56" t="str">
        <f t="shared" si="16"/>
        <v>Green</v>
      </c>
      <c r="AB56" t="str">
        <f t="shared" si="17"/>
        <v>Green</v>
      </c>
      <c r="AC56" t="str">
        <f t="shared" si="18"/>
        <v>Red</v>
      </c>
      <c r="AD56" t="str">
        <f t="shared" si="19"/>
        <v>Green</v>
      </c>
    </row>
    <row r="57" spans="1:30" x14ac:dyDescent="0.25">
      <c r="A57" t="str">
        <f t="shared" si="0"/>
        <v>20/07/2026Nacional PotosiReal Oruro</v>
      </c>
      <c r="B57" t="s">
        <v>815</v>
      </c>
      <c r="C57" t="s">
        <v>816</v>
      </c>
      <c r="D57" s="2">
        <v>46223</v>
      </c>
      <c r="E57" s="3">
        <v>0.95833333333333337</v>
      </c>
      <c r="F57" t="s">
        <v>309</v>
      </c>
      <c r="G57" t="s">
        <v>267</v>
      </c>
      <c r="H57">
        <v>0</v>
      </c>
      <c r="I57">
        <v>2</v>
      </c>
      <c r="J57">
        <v>1</v>
      </c>
      <c r="K57">
        <v>4</v>
      </c>
      <c r="L57" s="22" t="str">
        <f t="shared" si="20"/>
        <v>20/07/2026</v>
      </c>
      <c r="M57" s="23">
        <f t="shared" si="21"/>
        <v>0.83333333333333337</v>
      </c>
      <c r="N57" t="str">
        <f t="shared" si="3"/>
        <v>1 - 4</v>
      </c>
      <c r="O57" t="str">
        <f t="shared" si="4"/>
        <v>Red</v>
      </c>
      <c r="P57" t="str">
        <f t="shared" si="5"/>
        <v>Red</v>
      </c>
      <c r="Q57" t="str">
        <f t="shared" si="6"/>
        <v>Green</v>
      </c>
      <c r="R57" t="str">
        <f t="shared" si="7"/>
        <v>Red</v>
      </c>
      <c r="S57" t="str">
        <f t="shared" si="8"/>
        <v>Green</v>
      </c>
      <c r="T57" t="str">
        <f t="shared" si="9"/>
        <v>Green</v>
      </c>
      <c r="U57" t="str">
        <f t="shared" si="10"/>
        <v>Red</v>
      </c>
      <c r="V57" t="str">
        <f t="shared" si="11"/>
        <v>Red</v>
      </c>
      <c r="W57" t="str">
        <f t="shared" si="12"/>
        <v>Green</v>
      </c>
      <c r="X57" t="str">
        <f t="shared" si="13"/>
        <v>Green</v>
      </c>
      <c r="Y57" t="str">
        <f t="shared" si="14"/>
        <v>Green</v>
      </c>
      <c r="Z57" t="str">
        <f t="shared" si="15"/>
        <v>Green</v>
      </c>
      <c r="AA57" t="str">
        <f t="shared" si="16"/>
        <v>Red</v>
      </c>
      <c r="AB57" t="str">
        <f t="shared" si="17"/>
        <v>Red</v>
      </c>
      <c r="AC57" t="str">
        <f t="shared" si="18"/>
        <v>Green</v>
      </c>
      <c r="AD57" t="str">
        <f t="shared" si="19"/>
        <v>Red</v>
      </c>
    </row>
    <row r="58" spans="1:30" x14ac:dyDescent="0.25">
      <c r="A58" t="str">
        <f t="shared" si="0"/>
        <v>20/07/2026Ferroviaria SP WomenCorinthians SP Women</v>
      </c>
      <c r="B58" t="s">
        <v>804</v>
      </c>
      <c r="C58" t="s">
        <v>1306</v>
      </c>
      <c r="D58" s="2">
        <v>46223</v>
      </c>
      <c r="E58" s="3">
        <v>0.95833333333333337</v>
      </c>
      <c r="F58" t="s">
        <v>1318</v>
      </c>
      <c r="G58" t="s">
        <v>1319</v>
      </c>
      <c r="H58">
        <v>0</v>
      </c>
      <c r="I58">
        <v>0</v>
      </c>
      <c r="J58">
        <v>1</v>
      </c>
      <c r="K58">
        <v>0</v>
      </c>
      <c r="L58" s="22" t="str">
        <f t="shared" si="20"/>
        <v>20/07/2026</v>
      </c>
      <c r="M58" s="23">
        <f t="shared" si="21"/>
        <v>0.83333333333333337</v>
      </c>
      <c r="N58" t="str">
        <f t="shared" si="3"/>
        <v>1 - 0</v>
      </c>
      <c r="O58" t="str">
        <f t="shared" si="4"/>
        <v>Green</v>
      </c>
      <c r="P58" t="str">
        <f t="shared" si="5"/>
        <v>Red</v>
      </c>
      <c r="Q58" t="str">
        <f t="shared" si="6"/>
        <v>Red</v>
      </c>
      <c r="R58" t="str">
        <f t="shared" si="7"/>
        <v>Green</v>
      </c>
      <c r="S58" t="str">
        <f t="shared" si="8"/>
        <v>Red</v>
      </c>
      <c r="T58" t="str">
        <f t="shared" si="9"/>
        <v>Green</v>
      </c>
      <c r="U58" t="str">
        <f t="shared" si="10"/>
        <v>Red</v>
      </c>
      <c r="V58" t="str">
        <f t="shared" si="11"/>
        <v>Green</v>
      </c>
      <c r="W58" t="str">
        <f t="shared" si="12"/>
        <v>Red</v>
      </c>
      <c r="X58" t="str">
        <f t="shared" si="13"/>
        <v>Red</v>
      </c>
      <c r="Y58" t="str">
        <f t="shared" si="14"/>
        <v>Red</v>
      </c>
      <c r="Z58" t="str">
        <f t="shared" si="15"/>
        <v>Red</v>
      </c>
      <c r="AA58" t="str">
        <f t="shared" si="16"/>
        <v>Green</v>
      </c>
      <c r="AB58" t="str">
        <f t="shared" si="17"/>
        <v>Green</v>
      </c>
      <c r="AC58" t="str">
        <f t="shared" si="18"/>
        <v>Red</v>
      </c>
      <c r="AD58" t="str">
        <f t="shared" si="19"/>
        <v>Green</v>
      </c>
    </row>
    <row r="59" spans="1:30" x14ac:dyDescent="0.25">
      <c r="A59" t="str">
        <f t="shared" si="0"/>
        <v>20/07/2026Defensor SportingLiverpool Montevideo</v>
      </c>
      <c r="D59" s="2">
        <v>46223</v>
      </c>
      <c r="E59" s="3">
        <v>0.95833333333333337</v>
      </c>
      <c r="F59" t="s">
        <v>676</v>
      </c>
      <c r="G59" t="s">
        <v>1320</v>
      </c>
      <c r="L59" s="22" t="str">
        <f t="shared" si="20"/>
        <v>20/07/2026</v>
      </c>
      <c r="M59" s="23">
        <f t="shared" si="21"/>
        <v>0.83333333333333337</v>
      </c>
      <c r="N59" t="str">
        <f t="shared" si="3"/>
        <v xml:space="preserve"> - </v>
      </c>
      <c r="O59" t="str">
        <f t="shared" si="4"/>
        <v>Red</v>
      </c>
      <c r="P59" t="str">
        <f t="shared" si="5"/>
        <v>Green</v>
      </c>
      <c r="Q59" t="str">
        <f t="shared" si="6"/>
        <v>Red</v>
      </c>
      <c r="R59" t="str">
        <f t="shared" si="7"/>
        <v>Green</v>
      </c>
      <c r="S59" t="str">
        <f t="shared" si="8"/>
        <v>Green</v>
      </c>
      <c r="T59" t="str">
        <f t="shared" si="9"/>
        <v>Red</v>
      </c>
      <c r="U59" t="str">
        <f t="shared" si="10"/>
        <v>Red</v>
      </c>
      <c r="V59" t="str">
        <f t="shared" si="11"/>
        <v>Green</v>
      </c>
      <c r="W59" t="str">
        <f t="shared" si="12"/>
        <v>Red</v>
      </c>
      <c r="X59" t="str">
        <f t="shared" si="13"/>
        <v>Red</v>
      </c>
      <c r="Y59" t="str">
        <f t="shared" si="14"/>
        <v>Red</v>
      </c>
      <c r="Z59" t="str">
        <f t="shared" si="15"/>
        <v>Red</v>
      </c>
      <c r="AA59" t="str">
        <f t="shared" si="16"/>
        <v>Green</v>
      </c>
      <c r="AB59" t="str">
        <f t="shared" si="17"/>
        <v>Green</v>
      </c>
      <c r="AC59" t="str">
        <f t="shared" si="18"/>
        <v>Red</v>
      </c>
      <c r="AD59" t="str">
        <f t="shared" si="19"/>
        <v>Green</v>
      </c>
    </row>
    <row r="60" spans="1:30" x14ac:dyDescent="0.25">
      <c r="A60" t="str">
        <f t="shared" si="0"/>
        <v>20/07/2026CA Chaco For EverCA San Miguel</v>
      </c>
      <c r="B60" t="s">
        <v>806</v>
      </c>
      <c r="C60" t="s">
        <v>807</v>
      </c>
      <c r="D60" s="2">
        <v>46224</v>
      </c>
      <c r="E60" s="3">
        <v>0</v>
      </c>
      <c r="F60" t="s">
        <v>325</v>
      </c>
      <c r="G60" t="s">
        <v>324</v>
      </c>
      <c r="L60" s="29" t="s">
        <v>242</v>
      </c>
      <c r="M60" s="23">
        <v>0.875</v>
      </c>
      <c r="N60" t="str">
        <f t="shared" si="3"/>
        <v xml:space="preserve"> - </v>
      </c>
      <c r="O60" t="str">
        <f t="shared" si="4"/>
        <v>Red</v>
      </c>
      <c r="P60" t="str">
        <f t="shared" si="5"/>
        <v>Green</v>
      </c>
      <c r="Q60" t="str">
        <f t="shared" si="6"/>
        <v>Red</v>
      </c>
      <c r="R60" t="str">
        <f t="shared" si="7"/>
        <v>Green</v>
      </c>
      <c r="S60" t="str">
        <f t="shared" si="8"/>
        <v>Green</v>
      </c>
      <c r="T60" t="str">
        <f t="shared" si="9"/>
        <v>Red</v>
      </c>
      <c r="U60" t="str">
        <f t="shared" si="10"/>
        <v>Red</v>
      </c>
      <c r="V60" t="str">
        <f t="shared" si="11"/>
        <v>Green</v>
      </c>
      <c r="W60" t="str">
        <f t="shared" si="12"/>
        <v>Red</v>
      </c>
      <c r="X60" t="str">
        <f t="shared" si="13"/>
        <v>Red</v>
      </c>
      <c r="Y60" t="str">
        <f t="shared" si="14"/>
        <v>Red</v>
      </c>
      <c r="Z60" t="str">
        <f t="shared" si="15"/>
        <v>Red</v>
      </c>
      <c r="AA60" t="str">
        <f t="shared" si="16"/>
        <v>Green</v>
      </c>
      <c r="AB60" t="str">
        <f t="shared" si="17"/>
        <v>Green</v>
      </c>
      <c r="AC60" t="str">
        <f t="shared" si="18"/>
        <v>Red</v>
      </c>
      <c r="AD60" t="str">
        <f t="shared" si="19"/>
        <v>Green</v>
      </c>
    </row>
    <row r="61" spans="1:30" x14ac:dyDescent="0.25">
      <c r="A61" t="str">
        <f t="shared" si="0"/>
        <v>21/07/2026Deportivo SantaniFernando de la Mora</v>
      </c>
      <c r="B61" t="s">
        <v>847</v>
      </c>
      <c r="C61" t="s">
        <v>848</v>
      </c>
      <c r="D61" s="2">
        <v>46224</v>
      </c>
      <c r="E61" s="3">
        <v>0</v>
      </c>
      <c r="F61" t="s">
        <v>279</v>
      </c>
      <c r="G61" t="s">
        <v>278</v>
      </c>
      <c r="H61">
        <v>0</v>
      </c>
      <c r="I61">
        <v>1</v>
      </c>
      <c r="J61">
        <v>2</v>
      </c>
      <c r="K61">
        <v>3</v>
      </c>
      <c r="L61" s="22" t="str">
        <f>DAY(D61)&amp;"/"&amp;"07"&amp;"/"&amp;YEAR(D61)</f>
        <v>21/07/2026</v>
      </c>
      <c r="M61" s="23">
        <v>0.875</v>
      </c>
      <c r="N61" t="str">
        <f t="shared" si="3"/>
        <v>2 - 3</v>
      </c>
      <c r="O61" t="str">
        <f t="shared" si="4"/>
        <v>Red</v>
      </c>
      <c r="P61" t="str">
        <f t="shared" si="5"/>
        <v>Red</v>
      </c>
      <c r="Q61" t="str">
        <f t="shared" si="6"/>
        <v>Green</v>
      </c>
      <c r="R61" t="str">
        <f t="shared" si="7"/>
        <v>Red</v>
      </c>
      <c r="S61" t="str">
        <f t="shared" si="8"/>
        <v>Green</v>
      </c>
      <c r="T61" t="str">
        <f t="shared" si="9"/>
        <v>Green</v>
      </c>
      <c r="U61" t="str">
        <f t="shared" si="10"/>
        <v>Red</v>
      </c>
      <c r="V61" t="str">
        <f t="shared" si="11"/>
        <v>Red</v>
      </c>
      <c r="W61" t="str">
        <f t="shared" si="12"/>
        <v>Green</v>
      </c>
      <c r="X61" t="str">
        <f t="shared" si="13"/>
        <v>Green</v>
      </c>
      <c r="Y61" t="str">
        <f t="shared" si="14"/>
        <v>Green</v>
      </c>
      <c r="Z61" t="str">
        <f t="shared" si="15"/>
        <v>Green</v>
      </c>
      <c r="AA61" t="str">
        <f t="shared" si="16"/>
        <v>Red</v>
      </c>
      <c r="AB61" t="str">
        <f t="shared" si="17"/>
        <v>Red</v>
      </c>
      <c r="AC61" t="str">
        <f t="shared" si="18"/>
        <v>Green</v>
      </c>
      <c r="AD61" t="str">
        <f t="shared" si="19"/>
        <v>Red</v>
      </c>
    </row>
    <row r="62" spans="1:30" x14ac:dyDescent="0.25">
      <c r="A62" t="str">
        <f t="shared" si="0"/>
        <v>20/07/2026Central NorteDeportivo Moron</v>
      </c>
      <c r="B62" t="s">
        <v>806</v>
      </c>
      <c r="C62" t="s">
        <v>807</v>
      </c>
      <c r="D62" s="2">
        <v>46224</v>
      </c>
      <c r="E62" s="3">
        <v>2.0833333333333332E-2</v>
      </c>
      <c r="F62" t="s">
        <v>323</v>
      </c>
      <c r="G62" t="s">
        <v>322</v>
      </c>
      <c r="L62" s="30" t="str">
        <f>DAY(D62)-1&amp;"/"&amp;"07"&amp;"/"&amp;YEAR(D62)</f>
        <v>20/07/2026</v>
      </c>
      <c r="M62" s="31">
        <f>E62-TIME(3,0,0)+TIME(12,0,0)+TIME(12,0,0)</f>
        <v>0.89583333333333326</v>
      </c>
      <c r="N62" t="str">
        <f t="shared" si="3"/>
        <v xml:space="preserve"> - </v>
      </c>
      <c r="O62" t="str">
        <f t="shared" si="4"/>
        <v>Red</v>
      </c>
      <c r="P62" t="str">
        <f t="shared" si="5"/>
        <v>Green</v>
      </c>
      <c r="Q62" t="str">
        <f t="shared" si="6"/>
        <v>Red</v>
      </c>
      <c r="R62" t="str">
        <f t="shared" si="7"/>
        <v>Green</v>
      </c>
      <c r="S62" t="str">
        <f t="shared" si="8"/>
        <v>Green</v>
      </c>
      <c r="T62" t="str">
        <f t="shared" si="9"/>
        <v>Red</v>
      </c>
      <c r="U62" t="str">
        <f t="shared" si="10"/>
        <v>Red</v>
      </c>
      <c r="V62" t="str">
        <f t="shared" si="11"/>
        <v>Green</v>
      </c>
      <c r="W62" t="str">
        <f t="shared" si="12"/>
        <v>Red</v>
      </c>
      <c r="X62" t="str">
        <f t="shared" si="13"/>
        <v>Red</v>
      </c>
      <c r="Y62" t="str">
        <f t="shared" si="14"/>
        <v>Red</v>
      </c>
      <c r="Z62" t="str">
        <f t="shared" si="15"/>
        <v>Red</v>
      </c>
      <c r="AA62" t="str">
        <f t="shared" si="16"/>
        <v>Green</v>
      </c>
      <c r="AB62" t="str">
        <f t="shared" si="17"/>
        <v>Green</v>
      </c>
      <c r="AC62" t="str">
        <f t="shared" si="18"/>
        <v>Red</v>
      </c>
      <c r="AD62" t="str">
        <f t="shared" si="19"/>
        <v>Green</v>
      </c>
    </row>
    <row r="63" spans="1:30" x14ac:dyDescent="0.25">
      <c r="A63" t="str">
        <f t="shared" si="0"/>
        <v>21/07/2026Gungahlin Juventus U23Canberra Croatia U23</v>
      </c>
      <c r="B63" t="s">
        <v>810</v>
      </c>
      <c r="C63" t="s">
        <v>909</v>
      </c>
      <c r="D63" s="2">
        <v>46224</v>
      </c>
      <c r="E63" s="3">
        <v>0.3125</v>
      </c>
      <c r="F63" t="s">
        <v>1335</v>
      </c>
      <c r="G63" t="s">
        <v>1336</v>
      </c>
      <c r="H63">
        <v>2</v>
      </c>
      <c r="I63">
        <v>0</v>
      </c>
      <c r="J63">
        <v>2</v>
      </c>
      <c r="K63">
        <v>1</v>
      </c>
      <c r="L63" s="22" t="str">
        <f t="shared" ref="L63:L94" si="22">DAY(D63)&amp;"/"&amp;"07"&amp;"/"&amp;YEAR(D63)</f>
        <v>21/07/2026</v>
      </c>
      <c r="M63" s="23">
        <f t="shared" ref="M63:M94" si="23">E63-TIME(3,0,0)</f>
        <v>0.1875</v>
      </c>
      <c r="N63" t="str">
        <f t="shared" si="3"/>
        <v>2 - 1</v>
      </c>
      <c r="O63" t="str">
        <f t="shared" si="4"/>
        <v>Green</v>
      </c>
      <c r="P63" t="str">
        <f t="shared" si="5"/>
        <v>Red</v>
      </c>
      <c r="Q63" t="str">
        <f t="shared" si="6"/>
        <v>Red</v>
      </c>
      <c r="R63" t="str">
        <f t="shared" si="7"/>
        <v>Green</v>
      </c>
      <c r="S63" t="str">
        <f t="shared" si="8"/>
        <v>Red</v>
      </c>
      <c r="T63" t="str">
        <f t="shared" si="9"/>
        <v>Green</v>
      </c>
      <c r="U63" t="str">
        <f t="shared" si="10"/>
        <v>Green</v>
      </c>
      <c r="V63" t="str">
        <f t="shared" si="11"/>
        <v>Red</v>
      </c>
      <c r="W63" t="str">
        <f t="shared" si="12"/>
        <v>Red</v>
      </c>
      <c r="X63" t="str">
        <f t="shared" si="13"/>
        <v>Green</v>
      </c>
      <c r="Y63" t="str">
        <f t="shared" si="14"/>
        <v>Green</v>
      </c>
      <c r="Z63" t="str">
        <f t="shared" si="15"/>
        <v>Green</v>
      </c>
      <c r="AA63" t="str">
        <f t="shared" si="16"/>
        <v>Red</v>
      </c>
      <c r="AB63" t="str">
        <f t="shared" si="17"/>
        <v>Green</v>
      </c>
      <c r="AC63" t="str">
        <f t="shared" si="18"/>
        <v>Green</v>
      </c>
      <c r="AD63" t="str">
        <f t="shared" si="19"/>
        <v>Red</v>
      </c>
    </row>
    <row r="64" spans="1:30" x14ac:dyDescent="0.25">
      <c r="A64" t="str">
        <f t="shared" si="0"/>
        <v>21/07/2026Dalian KeweiBeijing Guoan</v>
      </c>
      <c r="B64" t="s">
        <v>819</v>
      </c>
      <c r="C64" t="s">
        <v>820</v>
      </c>
      <c r="D64" s="2">
        <v>46224</v>
      </c>
      <c r="E64" s="3">
        <v>0.33333333333333331</v>
      </c>
      <c r="F64" t="s">
        <v>402</v>
      </c>
      <c r="G64" t="s">
        <v>403</v>
      </c>
      <c r="H64">
        <v>0</v>
      </c>
      <c r="I64">
        <v>1</v>
      </c>
      <c r="J64">
        <v>1</v>
      </c>
      <c r="K64">
        <v>2</v>
      </c>
      <c r="L64" s="22" t="str">
        <f t="shared" si="22"/>
        <v>21/07/2026</v>
      </c>
      <c r="M64" s="23">
        <f t="shared" si="23"/>
        <v>0.20833333333333331</v>
      </c>
      <c r="N64" t="str">
        <f t="shared" si="3"/>
        <v>1 - 2</v>
      </c>
      <c r="O64" t="str">
        <f t="shared" si="4"/>
        <v>Red</v>
      </c>
      <c r="P64" t="str">
        <f t="shared" si="5"/>
        <v>Red</v>
      </c>
      <c r="Q64" t="str">
        <f t="shared" si="6"/>
        <v>Green</v>
      </c>
      <c r="R64" t="str">
        <f t="shared" si="7"/>
        <v>Red</v>
      </c>
      <c r="S64" t="str">
        <f t="shared" si="8"/>
        <v>Green</v>
      </c>
      <c r="T64" t="str">
        <f t="shared" si="9"/>
        <v>Green</v>
      </c>
      <c r="U64" t="str">
        <f t="shared" si="10"/>
        <v>Red</v>
      </c>
      <c r="V64" t="str">
        <f t="shared" si="11"/>
        <v>Red</v>
      </c>
      <c r="W64" t="str">
        <f t="shared" si="12"/>
        <v>Green</v>
      </c>
      <c r="X64" t="str">
        <f t="shared" si="13"/>
        <v>Green</v>
      </c>
      <c r="Y64" t="str">
        <f t="shared" si="14"/>
        <v>Green</v>
      </c>
      <c r="Z64" t="str">
        <f t="shared" si="15"/>
        <v>Green</v>
      </c>
      <c r="AA64" t="str">
        <f t="shared" si="16"/>
        <v>Red</v>
      </c>
      <c r="AB64" t="str">
        <f t="shared" si="17"/>
        <v>Green</v>
      </c>
      <c r="AC64" t="str">
        <f t="shared" si="18"/>
        <v>Green</v>
      </c>
      <c r="AD64" t="str">
        <f t="shared" si="19"/>
        <v>Red</v>
      </c>
    </row>
    <row r="65" spans="1:30" x14ac:dyDescent="0.25">
      <c r="A65" t="str">
        <f t="shared" si="0"/>
        <v>21/07/2026Newcastle Olympic ReservesBelmont Swansea United SC Reserves</v>
      </c>
      <c r="B65" t="s">
        <v>810</v>
      </c>
      <c r="C65" t="s">
        <v>813</v>
      </c>
      <c r="D65" s="2">
        <v>46224</v>
      </c>
      <c r="E65" s="3">
        <v>0.34375</v>
      </c>
      <c r="F65" t="s">
        <v>386</v>
      </c>
      <c r="G65" t="s">
        <v>387</v>
      </c>
      <c r="H65">
        <v>4</v>
      </c>
      <c r="I65">
        <v>0</v>
      </c>
      <c r="J65">
        <v>5</v>
      </c>
      <c r="K65">
        <v>0</v>
      </c>
      <c r="L65" s="22" t="str">
        <f t="shared" si="22"/>
        <v>21/07/2026</v>
      </c>
      <c r="M65" s="23">
        <f t="shared" si="23"/>
        <v>0.21875</v>
      </c>
      <c r="N65" t="str">
        <f t="shared" si="3"/>
        <v>5 - 0</v>
      </c>
      <c r="O65" t="str">
        <f t="shared" si="4"/>
        <v>Green</v>
      </c>
      <c r="P65" t="str">
        <f t="shared" si="5"/>
        <v>Red</v>
      </c>
      <c r="Q65" t="str">
        <f t="shared" si="6"/>
        <v>Red</v>
      </c>
      <c r="R65" t="str">
        <f t="shared" si="7"/>
        <v>Green</v>
      </c>
      <c r="S65" t="str">
        <f t="shared" si="8"/>
        <v>Red</v>
      </c>
      <c r="T65" t="str">
        <f t="shared" si="9"/>
        <v>Green</v>
      </c>
      <c r="U65" t="str">
        <f t="shared" si="10"/>
        <v>Green</v>
      </c>
      <c r="V65" t="str">
        <f t="shared" si="11"/>
        <v>Red</v>
      </c>
      <c r="W65" t="str">
        <f t="shared" si="12"/>
        <v>Red</v>
      </c>
      <c r="X65" t="str">
        <f t="shared" si="13"/>
        <v>Green</v>
      </c>
      <c r="Y65" t="str">
        <f t="shared" si="14"/>
        <v>Green</v>
      </c>
      <c r="Z65" t="str">
        <f t="shared" si="15"/>
        <v>Green</v>
      </c>
      <c r="AA65" t="str">
        <f t="shared" si="16"/>
        <v>Red</v>
      </c>
      <c r="AB65" t="str">
        <f t="shared" si="17"/>
        <v>Red</v>
      </c>
      <c r="AC65" t="str">
        <f t="shared" si="18"/>
        <v>Red</v>
      </c>
      <c r="AD65" t="str">
        <f t="shared" si="19"/>
        <v>Green</v>
      </c>
    </row>
    <row r="66" spans="1:30" x14ac:dyDescent="0.25">
      <c r="A66" t="str">
        <f t="shared" ref="A66:A129" si="24">L66&amp;F66&amp;G66</f>
        <v>21/07/2026Gungahlin JuventusCanberra</v>
      </c>
      <c r="B66" t="s">
        <v>810</v>
      </c>
      <c r="C66" t="s">
        <v>811</v>
      </c>
      <c r="D66" s="2">
        <v>46224</v>
      </c>
      <c r="E66" s="3">
        <v>0.39583333333333331</v>
      </c>
      <c r="F66" t="s">
        <v>382</v>
      </c>
      <c r="G66" t="s">
        <v>383</v>
      </c>
      <c r="H66">
        <v>0</v>
      </c>
      <c r="I66">
        <v>3</v>
      </c>
      <c r="J66">
        <v>2</v>
      </c>
      <c r="K66">
        <v>5</v>
      </c>
      <c r="L66" s="22" t="str">
        <f t="shared" si="22"/>
        <v>21/07/2026</v>
      </c>
      <c r="M66" s="23">
        <f t="shared" si="23"/>
        <v>0.27083333333333331</v>
      </c>
      <c r="N66" t="str">
        <f t="shared" ref="N66:N129" si="25">J66&amp;" - "&amp;K66</f>
        <v>2 - 5</v>
      </c>
      <c r="O66" t="str">
        <f t="shared" ref="O66:O129" si="26">IF($J66&gt;$K66,"Green","Red")</f>
        <v>Red</v>
      </c>
      <c r="P66" t="str">
        <f t="shared" ref="P66:P129" si="27">IF($J66=$K66,"Green","Red")</f>
        <v>Red</v>
      </c>
      <c r="Q66" t="str">
        <f t="shared" ref="Q66:Q129" si="28">IF($J66&lt;$K66,"Green","Red")</f>
        <v>Green</v>
      </c>
      <c r="R66" t="str">
        <f t="shared" ref="R66:R129" si="29">IF($J66&gt;=$K66,"Green","Red")</f>
        <v>Red</v>
      </c>
      <c r="S66" t="str">
        <f t="shared" ref="S66:S129" si="30">IF($J66&lt;=$K66,"Green","Red")</f>
        <v>Green</v>
      </c>
      <c r="T66" t="str">
        <f t="shared" ref="T66:T129" si="31">IF(OR($J66&gt;$K66,$J66&lt;$K66),"Green","Red")</f>
        <v>Green</v>
      </c>
      <c r="U66" t="str">
        <f t="shared" ref="U66:U129" si="32">IF($H66&gt;$I66,"Green","Red")</f>
        <v>Red</v>
      </c>
      <c r="V66" t="str">
        <f t="shared" ref="V66:V129" si="33">IF($H66=$I66,"Green","Red")</f>
        <v>Red</v>
      </c>
      <c r="W66" t="str">
        <f t="shared" ref="W66:W129" si="34">IF($H66&lt;$I66,"Green","Red")</f>
        <v>Green</v>
      </c>
      <c r="X66" t="str">
        <f t="shared" ref="X66:X129" si="35">IF($H66+$I66&gt;0,"Green","Red")</f>
        <v>Green</v>
      </c>
      <c r="Y66" t="str">
        <f t="shared" ref="Y66:Y129" si="36">IF($J66+$K66&gt;1.5,"Green","Red")</f>
        <v>Green</v>
      </c>
      <c r="Z66" t="str">
        <f t="shared" ref="Z66:Z129" si="37">IF($J66+$K66&gt;2.5,"Green","Red")</f>
        <v>Green</v>
      </c>
      <c r="AA66" t="str">
        <f t="shared" ref="AA66:AA129" si="38">IF($J66+$K66&lt;2.5,"Green","Red")</f>
        <v>Red</v>
      </c>
      <c r="AB66" t="str">
        <f t="shared" ref="AB66:AB129" si="39">IF($J66+$K66&lt;3.5,"Green","Red")</f>
        <v>Red</v>
      </c>
      <c r="AC66" t="str">
        <f t="shared" ref="AC66:AC129" si="40">IF(AND($J66&gt;0,$K66&gt;0),"Green","Red")</f>
        <v>Green</v>
      </c>
      <c r="AD66" t="str">
        <f t="shared" ref="AD66:AD129" si="41">IF(OR($J66=0,$K66=0),"Green","Red")</f>
        <v>Red</v>
      </c>
    </row>
    <row r="67" spans="1:30" x14ac:dyDescent="0.25">
      <c r="A67" t="str">
        <f t="shared" si="24"/>
        <v>21/07/2026Preston LionsNewcastle Jets</v>
      </c>
      <c r="B67" t="s">
        <v>810</v>
      </c>
      <c r="C67" t="s">
        <v>814</v>
      </c>
      <c r="D67" s="2">
        <v>46224</v>
      </c>
      <c r="E67" s="3">
        <v>0.39583333333333331</v>
      </c>
      <c r="F67" t="s">
        <v>133</v>
      </c>
      <c r="G67" t="s">
        <v>388</v>
      </c>
      <c r="H67">
        <v>0</v>
      </c>
      <c r="I67">
        <v>2</v>
      </c>
      <c r="J67">
        <v>3</v>
      </c>
      <c r="K67">
        <v>2</v>
      </c>
      <c r="L67" s="22" t="str">
        <f t="shared" si="22"/>
        <v>21/07/2026</v>
      </c>
      <c r="M67" s="23">
        <f t="shared" si="23"/>
        <v>0.27083333333333331</v>
      </c>
      <c r="N67" t="str">
        <f t="shared" si="25"/>
        <v>3 - 2</v>
      </c>
      <c r="O67" t="str">
        <f t="shared" si="26"/>
        <v>Green</v>
      </c>
      <c r="P67" t="str">
        <f t="shared" si="27"/>
        <v>Red</v>
      </c>
      <c r="Q67" t="str">
        <f t="shared" si="28"/>
        <v>Red</v>
      </c>
      <c r="R67" t="str">
        <f t="shared" si="29"/>
        <v>Green</v>
      </c>
      <c r="S67" t="str">
        <f t="shared" si="30"/>
        <v>Red</v>
      </c>
      <c r="T67" t="str">
        <f t="shared" si="31"/>
        <v>Green</v>
      </c>
      <c r="U67" t="str">
        <f t="shared" si="32"/>
        <v>Red</v>
      </c>
      <c r="V67" t="str">
        <f t="shared" si="33"/>
        <v>Red</v>
      </c>
      <c r="W67" t="str">
        <f t="shared" si="34"/>
        <v>Green</v>
      </c>
      <c r="X67" t="str">
        <f t="shared" si="35"/>
        <v>Green</v>
      </c>
      <c r="Y67" t="str">
        <f t="shared" si="36"/>
        <v>Green</v>
      </c>
      <c r="Z67" t="str">
        <f t="shared" si="37"/>
        <v>Green</v>
      </c>
      <c r="AA67" t="str">
        <f t="shared" si="38"/>
        <v>Red</v>
      </c>
      <c r="AB67" t="str">
        <f t="shared" si="39"/>
        <v>Red</v>
      </c>
      <c r="AC67" t="str">
        <f t="shared" si="40"/>
        <v>Green</v>
      </c>
      <c r="AD67" t="str">
        <f t="shared" si="41"/>
        <v>Red</v>
      </c>
    </row>
    <row r="68" spans="1:30" x14ac:dyDescent="0.25">
      <c r="A68" t="str">
        <f t="shared" si="24"/>
        <v>21/07/2026Queensland LionsPerth Glory</v>
      </c>
      <c r="B68" t="s">
        <v>810</v>
      </c>
      <c r="C68" t="s">
        <v>814</v>
      </c>
      <c r="D68" s="2">
        <v>46224</v>
      </c>
      <c r="E68" s="3">
        <v>0.39583333333333331</v>
      </c>
      <c r="F68" t="s">
        <v>389</v>
      </c>
      <c r="G68" t="s">
        <v>390</v>
      </c>
      <c r="H68">
        <v>0</v>
      </c>
      <c r="I68">
        <v>0</v>
      </c>
      <c r="J68">
        <v>1</v>
      </c>
      <c r="K68">
        <v>1</v>
      </c>
      <c r="L68" s="22" t="str">
        <f t="shared" si="22"/>
        <v>21/07/2026</v>
      </c>
      <c r="M68" s="23">
        <f t="shared" si="23"/>
        <v>0.27083333333333331</v>
      </c>
      <c r="N68" t="str">
        <f t="shared" si="25"/>
        <v>1 - 1</v>
      </c>
      <c r="O68" t="str">
        <f t="shared" si="26"/>
        <v>Red</v>
      </c>
      <c r="P68" t="str">
        <f t="shared" si="27"/>
        <v>Green</v>
      </c>
      <c r="Q68" t="str">
        <f t="shared" si="28"/>
        <v>Red</v>
      </c>
      <c r="R68" t="str">
        <f t="shared" si="29"/>
        <v>Green</v>
      </c>
      <c r="S68" t="str">
        <f t="shared" si="30"/>
        <v>Green</v>
      </c>
      <c r="T68" t="str">
        <f t="shared" si="31"/>
        <v>Red</v>
      </c>
      <c r="U68" t="str">
        <f t="shared" si="32"/>
        <v>Red</v>
      </c>
      <c r="V68" t="str">
        <f t="shared" si="33"/>
        <v>Green</v>
      </c>
      <c r="W68" t="str">
        <f t="shared" si="34"/>
        <v>Red</v>
      </c>
      <c r="X68" t="str">
        <f t="shared" si="35"/>
        <v>Red</v>
      </c>
      <c r="Y68" t="str">
        <f t="shared" si="36"/>
        <v>Green</v>
      </c>
      <c r="Z68" t="str">
        <f t="shared" si="37"/>
        <v>Red</v>
      </c>
      <c r="AA68" t="str">
        <f t="shared" si="38"/>
        <v>Green</v>
      </c>
      <c r="AB68" t="str">
        <f t="shared" si="39"/>
        <v>Green</v>
      </c>
      <c r="AC68" t="str">
        <f t="shared" si="40"/>
        <v>Green</v>
      </c>
      <c r="AD68" t="str">
        <f t="shared" si="41"/>
        <v>Red</v>
      </c>
    </row>
    <row r="69" spans="1:30" x14ac:dyDescent="0.25">
      <c r="A69" t="str">
        <f t="shared" si="24"/>
        <v>21/07/2026Adelaide HillsVipers FC Adelaide</v>
      </c>
      <c r="B69" t="s">
        <v>810</v>
      </c>
      <c r="C69" t="s">
        <v>812</v>
      </c>
      <c r="D69" s="2">
        <v>46224</v>
      </c>
      <c r="E69" s="3">
        <v>0.41666666666666669</v>
      </c>
      <c r="F69" t="s">
        <v>384</v>
      </c>
      <c r="G69" t="s">
        <v>385</v>
      </c>
      <c r="H69">
        <v>0</v>
      </c>
      <c r="I69">
        <v>1</v>
      </c>
      <c r="J69">
        <v>0</v>
      </c>
      <c r="K69">
        <v>1</v>
      </c>
      <c r="L69" s="22" t="str">
        <f t="shared" si="22"/>
        <v>21/07/2026</v>
      </c>
      <c r="M69" s="23">
        <f t="shared" si="23"/>
        <v>0.29166666666666669</v>
      </c>
      <c r="N69" t="str">
        <f t="shared" si="25"/>
        <v>0 - 1</v>
      </c>
      <c r="O69" t="str">
        <f t="shared" si="26"/>
        <v>Red</v>
      </c>
      <c r="P69" t="str">
        <f t="shared" si="27"/>
        <v>Red</v>
      </c>
      <c r="Q69" t="str">
        <f t="shared" si="28"/>
        <v>Green</v>
      </c>
      <c r="R69" t="str">
        <f t="shared" si="29"/>
        <v>Red</v>
      </c>
      <c r="S69" t="str">
        <f t="shared" si="30"/>
        <v>Green</v>
      </c>
      <c r="T69" t="str">
        <f t="shared" si="31"/>
        <v>Green</v>
      </c>
      <c r="U69" t="str">
        <f t="shared" si="32"/>
        <v>Red</v>
      </c>
      <c r="V69" t="str">
        <f t="shared" si="33"/>
        <v>Red</v>
      </c>
      <c r="W69" t="str">
        <f t="shared" si="34"/>
        <v>Green</v>
      </c>
      <c r="X69" t="str">
        <f t="shared" si="35"/>
        <v>Green</v>
      </c>
      <c r="Y69" t="str">
        <f t="shared" si="36"/>
        <v>Red</v>
      </c>
      <c r="Z69" t="str">
        <f t="shared" si="37"/>
        <v>Red</v>
      </c>
      <c r="AA69" t="str">
        <f t="shared" si="38"/>
        <v>Green</v>
      </c>
      <c r="AB69" t="str">
        <f t="shared" si="39"/>
        <v>Green</v>
      </c>
      <c r="AC69" t="str">
        <f t="shared" si="40"/>
        <v>Red</v>
      </c>
      <c r="AD69" t="str">
        <f t="shared" si="41"/>
        <v>Green</v>
      </c>
    </row>
    <row r="70" spans="1:30" x14ac:dyDescent="0.25">
      <c r="A70" t="str">
        <f t="shared" si="24"/>
        <v>21/07/2026Cumberland UnitedHeidelberg United</v>
      </c>
      <c r="B70" t="s">
        <v>810</v>
      </c>
      <c r="C70" t="s">
        <v>814</v>
      </c>
      <c r="D70" s="2">
        <v>46224</v>
      </c>
      <c r="E70" s="3">
        <v>0.41666666666666669</v>
      </c>
      <c r="F70" t="s">
        <v>391</v>
      </c>
      <c r="G70" t="s">
        <v>392</v>
      </c>
      <c r="H70">
        <v>0</v>
      </c>
      <c r="I70">
        <v>2</v>
      </c>
      <c r="J70">
        <v>0</v>
      </c>
      <c r="K70">
        <v>3</v>
      </c>
      <c r="L70" s="22" t="str">
        <f t="shared" si="22"/>
        <v>21/07/2026</v>
      </c>
      <c r="M70" s="23">
        <f t="shared" si="23"/>
        <v>0.29166666666666669</v>
      </c>
      <c r="N70" t="str">
        <f t="shared" si="25"/>
        <v>0 - 3</v>
      </c>
      <c r="O70" t="str">
        <f t="shared" si="26"/>
        <v>Red</v>
      </c>
      <c r="P70" t="str">
        <f t="shared" si="27"/>
        <v>Red</v>
      </c>
      <c r="Q70" t="str">
        <f t="shared" si="28"/>
        <v>Green</v>
      </c>
      <c r="R70" t="str">
        <f t="shared" si="29"/>
        <v>Red</v>
      </c>
      <c r="S70" t="str">
        <f t="shared" si="30"/>
        <v>Green</v>
      </c>
      <c r="T70" t="str">
        <f t="shared" si="31"/>
        <v>Green</v>
      </c>
      <c r="U70" t="str">
        <f t="shared" si="32"/>
        <v>Red</v>
      </c>
      <c r="V70" t="str">
        <f t="shared" si="33"/>
        <v>Red</v>
      </c>
      <c r="W70" t="str">
        <f t="shared" si="34"/>
        <v>Green</v>
      </c>
      <c r="X70" t="str">
        <f t="shared" si="35"/>
        <v>Green</v>
      </c>
      <c r="Y70" t="str">
        <f t="shared" si="36"/>
        <v>Green</v>
      </c>
      <c r="Z70" t="str">
        <f t="shared" si="37"/>
        <v>Green</v>
      </c>
      <c r="AA70" t="str">
        <f t="shared" si="38"/>
        <v>Red</v>
      </c>
      <c r="AB70" t="str">
        <f t="shared" si="39"/>
        <v>Green</v>
      </c>
      <c r="AC70" t="str">
        <f t="shared" si="40"/>
        <v>Red</v>
      </c>
      <c r="AD70" t="str">
        <f t="shared" si="41"/>
        <v>Green</v>
      </c>
    </row>
    <row r="71" spans="1:30" x14ac:dyDescent="0.25">
      <c r="A71" t="str">
        <f t="shared" si="24"/>
        <v>21/07/2026Bayswater CitySydney</v>
      </c>
      <c r="B71" t="s">
        <v>810</v>
      </c>
      <c r="C71" t="s">
        <v>814</v>
      </c>
      <c r="D71" s="2">
        <v>46224</v>
      </c>
      <c r="E71" s="3">
        <v>0.4375</v>
      </c>
      <c r="F71" t="s">
        <v>393</v>
      </c>
      <c r="G71" t="s">
        <v>394</v>
      </c>
      <c r="H71">
        <v>1</v>
      </c>
      <c r="I71">
        <v>2</v>
      </c>
      <c r="J71">
        <v>1</v>
      </c>
      <c r="K71">
        <v>5</v>
      </c>
      <c r="L71" s="22" t="str">
        <f t="shared" si="22"/>
        <v>21/07/2026</v>
      </c>
      <c r="M71" s="23">
        <f t="shared" si="23"/>
        <v>0.3125</v>
      </c>
      <c r="N71" t="str">
        <f t="shared" si="25"/>
        <v>1 - 5</v>
      </c>
      <c r="O71" t="str">
        <f t="shared" si="26"/>
        <v>Red</v>
      </c>
      <c r="P71" t="str">
        <f t="shared" si="27"/>
        <v>Red</v>
      </c>
      <c r="Q71" t="str">
        <f t="shared" si="28"/>
        <v>Green</v>
      </c>
      <c r="R71" t="str">
        <f t="shared" si="29"/>
        <v>Red</v>
      </c>
      <c r="S71" t="str">
        <f t="shared" si="30"/>
        <v>Green</v>
      </c>
      <c r="T71" t="str">
        <f t="shared" si="31"/>
        <v>Green</v>
      </c>
      <c r="U71" t="str">
        <f t="shared" si="32"/>
        <v>Red</v>
      </c>
      <c r="V71" t="str">
        <f t="shared" si="33"/>
        <v>Red</v>
      </c>
      <c r="W71" t="str">
        <f t="shared" si="34"/>
        <v>Green</v>
      </c>
      <c r="X71" t="str">
        <f t="shared" si="35"/>
        <v>Green</v>
      </c>
      <c r="Y71" t="str">
        <f t="shared" si="36"/>
        <v>Green</v>
      </c>
      <c r="Z71" t="str">
        <f t="shared" si="37"/>
        <v>Green</v>
      </c>
      <c r="AA71" t="str">
        <f t="shared" si="38"/>
        <v>Red</v>
      </c>
      <c r="AB71" t="str">
        <f t="shared" si="39"/>
        <v>Red</v>
      </c>
      <c r="AC71" t="str">
        <f t="shared" si="40"/>
        <v>Green</v>
      </c>
      <c r="AD71" t="str">
        <f t="shared" si="41"/>
        <v>Red</v>
      </c>
    </row>
    <row r="72" spans="1:30" x14ac:dyDescent="0.25">
      <c r="A72" t="str">
        <f t="shared" si="24"/>
        <v>21/07/2026Jeju UnitedGangwon</v>
      </c>
      <c r="D72" s="2">
        <v>46224</v>
      </c>
      <c r="E72" s="3">
        <v>0.4375</v>
      </c>
      <c r="F72" t="s">
        <v>216</v>
      </c>
      <c r="G72" t="s">
        <v>1413</v>
      </c>
      <c r="H72">
        <v>1</v>
      </c>
      <c r="I72">
        <v>1</v>
      </c>
      <c r="J72">
        <v>1</v>
      </c>
      <c r="K72">
        <v>1</v>
      </c>
      <c r="L72" s="22" t="str">
        <f t="shared" si="22"/>
        <v>21/07/2026</v>
      </c>
      <c r="M72" s="23">
        <f t="shared" si="23"/>
        <v>0.3125</v>
      </c>
      <c r="N72" t="str">
        <f t="shared" si="25"/>
        <v>1 - 1</v>
      </c>
      <c r="O72" t="str">
        <f t="shared" si="26"/>
        <v>Red</v>
      </c>
      <c r="P72" t="str">
        <f t="shared" si="27"/>
        <v>Green</v>
      </c>
      <c r="Q72" t="str">
        <f t="shared" si="28"/>
        <v>Red</v>
      </c>
      <c r="R72" t="str">
        <f t="shared" si="29"/>
        <v>Green</v>
      </c>
      <c r="S72" t="str">
        <f t="shared" si="30"/>
        <v>Green</v>
      </c>
      <c r="T72" t="str">
        <f t="shared" si="31"/>
        <v>Red</v>
      </c>
      <c r="U72" t="str">
        <f t="shared" si="32"/>
        <v>Red</v>
      </c>
      <c r="V72" t="str">
        <f t="shared" si="33"/>
        <v>Green</v>
      </c>
      <c r="W72" t="str">
        <f t="shared" si="34"/>
        <v>Red</v>
      </c>
      <c r="X72" t="str">
        <f t="shared" si="35"/>
        <v>Green</v>
      </c>
      <c r="Y72" t="str">
        <f t="shared" si="36"/>
        <v>Green</v>
      </c>
      <c r="Z72" t="str">
        <f t="shared" si="37"/>
        <v>Red</v>
      </c>
      <c r="AA72" t="str">
        <f t="shared" si="38"/>
        <v>Green</v>
      </c>
      <c r="AB72" t="str">
        <f t="shared" si="39"/>
        <v>Green</v>
      </c>
      <c r="AC72" t="str">
        <f t="shared" si="40"/>
        <v>Green</v>
      </c>
      <c r="AD72" t="str">
        <f t="shared" si="41"/>
        <v>Red</v>
      </c>
    </row>
    <row r="73" spans="1:30" x14ac:dyDescent="0.25">
      <c r="A73" t="str">
        <f t="shared" si="24"/>
        <v>21/07/2026Jeonbuk Hyundai MotorsDaejeon Citizen</v>
      </c>
      <c r="D73" s="2">
        <v>46224</v>
      </c>
      <c r="E73" s="3">
        <v>0.4375</v>
      </c>
      <c r="F73" t="s">
        <v>1414</v>
      </c>
      <c r="G73" t="s">
        <v>1415</v>
      </c>
      <c r="H73">
        <v>0</v>
      </c>
      <c r="I73">
        <v>0</v>
      </c>
      <c r="J73">
        <v>0</v>
      </c>
      <c r="K73">
        <v>0</v>
      </c>
      <c r="L73" s="22" t="str">
        <f t="shared" si="22"/>
        <v>21/07/2026</v>
      </c>
      <c r="M73" s="23">
        <f t="shared" si="23"/>
        <v>0.3125</v>
      </c>
      <c r="N73" t="str">
        <f t="shared" si="25"/>
        <v>0 - 0</v>
      </c>
      <c r="O73" t="str">
        <f t="shared" si="26"/>
        <v>Red</v>
      </c>
      <c r="P73" t="str">
        <f t="shared" si="27"/>
        <v>Green</v>
      </c>
      <c r="Q73" t="str">
        <f t="shared" si="28"/>
        <v>Red</v>
      </c>
      <c r="R73" t="str">
        <f t="shared" si="29"/>
        <v>Green</v>
      </c>
      <c r="S73" t="str">
        <f t="shared" si="30"/>
        <v>Green</v>
      </c>
      <c r="T73" t="str">
        <f t="shared" si="31"/>
        <v>Red</v>
      </c>
      <c r="U73" t="str">
        <f t="shared" si="32"/>
        <v>Red</v>
      </c>
      <c r="V73" t="str">
        <f t="shared" si="33"/>
        <v>Green</v>
      </c>
      <c r="W73" t="str">
        <f t="shared" si="34"/>
        <v>Red</v>
      </c>
      <c r="X73" t="str">
        <f t="shared" si="35"/>
        <v>Red</v>
      </c>
      <c r="Y73" t="str">
        <f t="shared" si="36"/>
        <v>Red</v>
      </c>
      <c r="Z73" t="str">
        <f t="shared" si="37"/>
        <v>Red</v>
      </c>
      <c r="AA73" t="str">
        <f t="shared" si="38"/>
        <v>Green</v>
      </c>
      <c r="AB73" t="str">
        <f t="shared" si="39"/>
        <v>Green</v>
      </c>
      <c r="AC73" t="str">
        <f t="shared" si="40"/>
        <v>Red</v>
      </c>
      <c r="AD73" t="str">
        <f t="shared" si="41"/>
        <v>Green</v>
      </c>
    </row>
    <row r="74" spans="1:30" x14ac:dyDescent="0.25">
      <c r="A74" t="str">
        <f t="shared" si="24"/>
        <v>21/07/2026Ulsan HyundaiIncheon United</v>
      </c>
      <c r="D74" s="2">
        <v>46224</v>
      </c>
      <c r="E74" s="3">
        <v>0.4375</v>
      </c>
      <c r="F74" t="s">
        <v>1416</v>
      </c>
      <c r="G74" t="s">
        <v>1417</v>
      </c>
      <c r="H74">
        <v>1</v>
      </c>
      <c r="I74">
        <v>1</v>
      </c>
      <c r="J74">
        <v>1</v>
      </c>
      <c r="K74">
        <v>2</v>
      </c>
      <c r="L74" s="22" t="str">
        <f t="shared" si="22"/>
        <v>21/07/2026</v>
      </c>
      <c r="M74" s="23">
        <f t="shared" si="23"/>
        <v>0.3125</v>
      </c>
      <c r="N74" t="str">
        <f t="shared" si="25"/>
        <v>1 - 2</v>
      </c>
      <c r="O74" t="str">
        <f t="shared" si="26"/>
        <v>Red</v>
      </c>
      <c r="P74" t="str">
        <f t="shared" si="27"/>
        <v>Red</v>
      </c>
      <c r="Q74" t="str">
        <f t="shared" si="28"/>
        <v>Green</v>
      </c>
      <c r="R74" t="str">
        <f t="shared" si="29"/>
        <v>Red</v>
      </c>
      <c r="S74" t="str">
        <f t="shared" si="30"/>
        <v>Green</v>
      </c>
      <c r="T74" t="str">
        <f t="shared" si="31"/>
        <v>Green</v>
      </c>
      <c r="U74" t="str">
        <f t="shared" si="32"/>
        <v>Red</v>
      </c>
      <c r="V74" t="str">
        <f t="shared" si="33"/>
        <v>Green</v>
      </c>
      <c r="W74" t="str">
        <f t="shared" si="34"/>
        <v>Red</v>
      </c>
      <c r="X74" t="str">
        <f t="shared" si="35"/>
        <v>Green</v>
      </c>
      <c r="Y74" t="str">
        <f t="shared" si="36"/>
        <v>Green</v>
      </c>
      <c r="Z74" t="str">
        <f t="shared" si="37"/>
        <v>Green</v>
      </c>
      <c r="AA74" t="str">
        <f t="shared" si="38"/>
        <v>Red</v>
      </c>
      <c r="AB74" t="str">
        <f t="shared" si="39"/>
        <v>Green</v>
      </c>
      <c r="AC74" t="str">
        <f t="shared" si="40"/>
        <v>Green</v>
      </c>
      <c r="AD74" t="str">
        <f t="shared" si="41"/>
        <v>Red</v>
      </c>
    </row>
    <row r="75" spans="1:30" x14ac:dyDescent="0.25">
      <c r="A75" t="str">
        <f t="shared" si="24"/>
        <v>21/07/2026Cockburn City ReservesUWA-Nedlands FC Reserves</v>
      </c>
      <c r="B75" t="s">
        <v>810</v>
      </c>
      <c r="C75" t="s">
        <v>1332</v>
      </c>
      <c r="D75" s="2">
        <v>46224</v>
      </c>
      <c r="E75" s="3">
        <v>0.45833333333333331</v>
      </c>
      <c r="F75" t="s">
        <v>1333</v>
      </c>
      <c r="G75" t="s">
        <v>1334</v>
      </c>
      <c r="L75" s="22" t="str">
        <f t="shared" si="22"/>
        <v>21/07/2026</v>
      </c>
      <c r="M75" s="23">
        <f t="shared" si="23"/>
        <v>0.33333333333333331</v>
      </c>
      <c r="N75" t="str">
        <f t="shared" si="25"/>
        <v xml:space="preserve"> - </v>
      </c>
      <c r="O75" t="str">
        <f t="shared" si="26"/>
        <v>Red</v>
      </c>
      <c r="P75" t="str">
        <f t="shared" si="27"/>
        <v>Green</v>
      </c>
      <c r="Q75" t="str">
        <f t="shared" si="28"/>
        <v>Red</v>
      </c>
      <c r="R75" t="str">
        <f t="shared" si="29"/>
        <v>Green</v>
      </c>
      <c r="S75" t="str">
        <f t="shared" si="30"/>
        <v>Green</v>
      </c>
      <c r="T75" t="str">
        <f t="shared" si="31"/>
        <v>Red</v>
      </c>
      <c r="U75" t="str">
        <f t="shared" si="32"/>
        <v>Red</v>
      </c>
      <c r="V75" t="str">
        <f t="shared" si="33"/>
        <v>Green</v>
      </c>
      <c r="W75" t="str">
        <f t="shared" si="34"/>
        <v>Red</v>
      </c>
      <c r="X75" t="str">
        <f t="shared" si="35"/>
        <v>Red</v>
      </c>
      <c r="Y75" t="str">
        <f t="shared" si="36"/>
        <v>Red</v>
      </c>
      <c r="Z75" t="str">
        <f t="shared" si="37"/>
        <v>Red</v>
      </c>
      <c r="AA75" t="str">
        <f t="shared" si="38"/>
        <v>Green</v>
      </c>
      <c r="AB75" t="str">
        <f t="shared" si="39"/>
        <v>Green</v>
      </c>
      <c r="AC75" t="str">
        <f t="shared" si="40"/>
        <v>Red</v>
      </c>
      <c r="AD75" t="str">
        <f t="shared" si="41"/>
        <v>Green</v>
      </c>
    </row>
    <row r="76" spans="1:30" x14ac:dyDescent="0.25">
      <c r="A76" t="str">
        <f t="shared" si="24"/>
        <v>21/07/2026Shanghai PortShenzhen Peng City</v>
      </c>
      <c r="B76" t="s">
        <v>819</v>
      </c>
      <c r="C76" t="s">
        <v>820</v>
      </c>
      <c r="D76" s="2">
        <v>46224</v>
      </c>
      <c r="E76" s="3">
        <v>0.45833333333333331</v>
      </c>
      <c r="F76" t="s">
        <v>404</v>
      </c>
      <c r="G76" t="s">
        <v>405</v>
      </c>
      <c r="H76">
        <v>1</v>
      </c>
      <c r="I76">
        <v>0</v>
      </c>
      <c r="J76">
        <v>1</v>
      </c>
      <c r="K76">
        <v>1</v>
      </c>
      <c r="L76" s="22" t="str">
        <f t="shared" si="22"/>
        <v>21/07/2026</v>
      </c>
      <c r="M76" s="23">
        <f t="shared" si="23"/>
        <v>0.33333333333333331</v>
      </c>
      <c r="N76" t="str">
        <f t="shared" si="25"/>
        <v>1 - 1</v>
      </c>
      <c r="O76" t="str">
        <f t="shared" si="26"/>
        <v>Red</v>
      </c>
      <c r="P76" t="str">
        <f t="shared" si="27"/>
        <v>Green</v>
      </c>
      <c r="Q76" t="str">
        <f t="shared" si="28"/>
        <v>Red</v>
      </c>
      <c r="R76" t="str">
        <f t="shared" si="29"/>
        <v>Green</v>
      </c>
      <c r="S76" t="str">
        <f t="shared" si="30"/>
        <v>Green</v>
      </c>
      <c r="T76" t="str">
        <f t="shared" si="31"/>
        <v>Red</v>
      </c>
      <c r="U76" t="str">
        <f t="shared" si="32"/>
        <v>Green</v>
      </c>
      <c r="V76" t="str">
        <f t="shared" si="33"/>
        <v>Red</v>
      </c>
      <c r="W76" t="str">
        <f t="shared" si="34"/>
        <v>Red</v>
      </c>
      <c r="X76" t="str">
        <f t="shared" si="35"/>
        <v>Green</v>
      </c>
      <c r="Y76" t="str">
        <f t="shared" si="36"/>
        <v>Green</v>
      </c>
      <c r="Z76" t="str">
        <f t="shared" si="37"/>
        <v>Red</v>
      </c>
      <c r="AA76" t="str">
        <f t="shared" si="38"/>
        <v>Green</v>
      </c>
      <c r="AB76" t="str">
        <f t="shared" si="39"/>
        <v>Green</v>
      </c>
      <c r="AC76" t="str">
        <f t="shared" si="40"/>
        <v>Green</v>
      </c>
      <c r="AD76" t="str">
        <f t="shared" si="41"/>
        <v>Red</v>
      </c>
    </row>
    <row r="77" spans="1:30" x14ac:dyDescent="0.25">
      <c r="A77" t="str">
        <f t="shared" si="24"/>
        <v>21/07/2026Sheffield UnitedHuddersfield Town</v>
      </c>
      <c r="D77" s="2">
        <v>46224</v>
      </c>
      <c r="E77" s="3">
        <v>0.45833333333333331</v>
      </c>
      <c r="F77" t="s">
        <v>1425</v>
      </c>
      <c r="G77" t="s">
        <v>1426</v>
      </c>
      <c r="H77">
        <v>0</v>
      </c>
      <c r="I77">
        <v>1</v>
      </c>
      <c r="J77">
        <v>3</v>
      </c>
      <c r="K77">
        <v>1</v>
      </c>
      <c r="L77" s="22" t="str">
        <f t="shared" si="22"/>
        <v>21/07/2026</v>
      </c>
      <c r="M77" s="23">
        <f t="shared" si="23"/>
        <v>0.33333333333333331</v>
      </c>
      <c r="N77" t="str">
        <f t="shared" si="25"/>
        <v>3 - 1</v>
      </c>
      <c r="O77" t="str">
        <f t="shared" si="26"/>
        <v>Green</v>
      </c>
      <c r="P77" t="str">
        <f t="shared" si="27"/>
        <v>Red</v>
      </c>
      <c r="Q77" t="str">
        <f t="shared" si="28"/>
        <v>Red</v>
      </c>
      <c r="R77" t="str">
        <f t="shared" si="29"/>
        <v>Green</v>
      </c>
      <c r="S77" t="str">
        <f t="shared" si="30"/>
        <v>Red</v>
      </c>
      <c r="T77" t="str">
        <f t="shared" si="31"/>
        <v>Green</v>
      </c>
      <c r="U77" t="str">
        <f t="shared" si="32"/>
        <v>Red</v>
      </c>
      <c r="V77" t="str">
        <f t="shared" si="33"/>
        <v>Red</v>
      </c>
      <c r="W77" t="str">
        <f t="shared" si="34"/>
        <v>Green</v>
      </c>
      <c r="X77" t="str">
        <f t="shared" si="35"/>
        <v>Green</v>
      </c>
      <c r="Y77" t="str">
        <f t="shared" si="36"/>
        <v>Green</v>
      </c>
      <c r="Z77" t="str">
        <f t="shared" si="37"/>
        <v>Green</v>
      </c>
      <c r="AA77" t="str">
        <f t="shared" si="38"/>
        <v>Red</v>
      </c>
      <c r="AB77" t="str">
        <f t="shared" si="39"/>
        <v>Red</v>
      </c>
      <c r="AC77" t="str">
        <f t="shared" si="40"/>
        <v>Green</v>
      </c>
      <c r="AD77" t="str">
        <f t="shared" si="41"/>
        <v>Red</v>
      </c>
    </row>
    <row r="78" spans="1:30" x14ac:dyDescent="0.25">
      <c r="A78" t="str">
        <f t="shared" si="24"/>
        <v>21/07/2026Chongqing TonglianglongQingdao Kangtine</v>
      </c>
      <c r="B78" t="s">
        <v>819</v>
      </c>
      <c r="C78" t="s">
        <v>820</v>
      </c>
      <c r="D78" s="2">
        <v>46224</v>
      </c>
      <c r="E78" s="3">
        <v>0.4826388888888889</v>
      </c>
      <c r="F78" t="s">
        <v>406</v>
      </c>
      <c r="G78" t="s">
        <v>407</v>
      </c>
      <c r="H78">
        <v>1</v>
      </c>
      <c r="I78">
        <v>0</v>
      </c>
      <c r="J78">
        <v>2</v>
      </c>
      <c r="K78">
        <v>0</v>
      </c>
      <c r="L78" s="22" t="str">
        <f t="shared" si="22"/>
        <v>21/07/2026</v>
      </c>
      <c r="M78" s="23">
        <f t="shared" si="23"/>
        <v>0.3576388888888889</v>
      </c>
      <c r="N78" t="str">
        <f t="shared" si="25"/>
        <v>2 - 0</v>
      </c>
      <c r="O78" t="str">
        <f t="shared" si="26"/>
        <v>Green</v>
      </c>
      <c r="P78" t="str">
        <f t="shared" si="27"/>
        <v>Red</v>
      </c>
      <c r="Q78" t="str">
        <f t="shared" si="28"/>
        <v>Red</v>
      </c>
      <c r="R78" t="str">
        <f t="shared" si="29"/>
        <v>Green</v>
      </c>
      <c r="S78" t="str">
        <f t="shared" si="30"/>
        <v>Red</v>
      </c>
      <c r="T78" t="str">
        <f t="shared" si="31"/>
        <v>Green</v>
      </c>
      <c r="U78" t="str">
        <f t="shared" si="32"/>
        <v>Green</v>
      </c>
      <c r="V78" t="str">
        <f t="shared" si="33"/>
        <v>Red</v>
      </c>
      <c r="W78" t="str">
        <f t="shared" si="34"/>
        <v>Red</v>
      </c>
      <c r="X78" t="str">
        <f t="shared" si="35"/>
        <v>Green</v>
      </c>
      <c r="Y78" t="str">
        <f t="shared" si="36"/>
        <v>Green</v>
      </c>
      <c r="Z78" t="str">
        <f t="shared" si="37"/>
        <v>Red</v>
      </c>
      <c r="AA78" t="str">
        <f t="shared" si="38"/>
        <v>Green</v>
      </c>
      <c r="AB78" t="str">
        <f t="shared" si="39"/>
        <v>Green</v>
      </c>
      <c r="AC78" t="str">
        <f t="shared" si="40"/>
        <v>Red</v>
      </c>
      <c r="AD78" t="str">
        <f t="shared" si="41"/>
        <v>Green</v>
      </c>
    </row>
    <row r="79" spans="1:30" x14ac:dyDescent="0.25">
      <c r="A79" t="str">
        <f t="shared" si="24"/>
        <v>21/07/2026Shanghai Greenland ShenhuaQingdao Jonoon</v>
      </c>
      <c r="B79" t="s">
        <v>819</v>
      </c>
      <c r="C79" t="s">
        <v>820</v>
      </c>
      <c r="D79" s="2">
        <v>46224</v>
      </c>
      <c r="E79" s="3">
        <v>0.4826388888888889</v>
      </c>
      <c r="F79" t="s">
        <v>408</v>
      </c>
      <c r="G79" t="s">
        <v>409</v>
      </c>
      <c r="H79">
        <v>4</v>
      </c>
      <c r="I79">
        <v>1</v>
      </c>
      <c r="J79">
        <v>4</v>
      </c>
      <c r="K79">
        <v>1</v>
      </c>
      <c r="L79" s="22" t="str">
        <f t="shared" si="22"/>
        <v>21/07/2026</v>
      </c>
      <c r="M79" s="23">
        <f t="shared" si="23"/>
        <v>0.3576388888888889</v>
      </c>
      <c r="N79" t="str">
        <f t="shared" si="25"/>
        <v>4 - 1</v>
      </c>
      <c r="O79" t="str">
        <f t="shared" si="26"/>
        <v>Green</v>
      </c>
      <c r="P79" t="str">
        <f t="shared" si="27"/>
        <v>Red</v>
      </c>
      <c r="Q79" t="str">
        <f t="shared" si="28"/>
        <v>Red</v>
      </c>
      <c r="R79" t="str">
        <f t="shared" si="29"/>
        <v>Green</v>
      </c>
      <c r="S79" t="str">
        <f t="shared" si="30"/>
        <v>Red</v>
      </c>
      <c r="T79" t="str">
        <f t="shared" si="31"/>
        <v>Green</v>
      </c>
      <c r="U79" t="str">
        <f t="shared" si="32"/>
        <v>Green</v>
      </c>
      <c r="V79" t="str">
        <f t="shared" si="33"/>
        <v>Red</v>
      </c>
      <c r="W79" t="str">
        <f t="shared" si="34"/>
        <v>Red</v>
      </c>
      <c r="X79" t="str">
        <f t="shared" si="35"/>
        <v>Green</v>
      </c>
      <c r="Y79" t="str">
        <f t="shared" si="36"/>
        <v>Green</v>
      </c>
      <c r="Z79" t="str">
        <f t="shared" si="37"/>
        <v>Green</v>
      </c>
      <c r="AA79" t="str">
        <f t="shared" si="38"/>
        <v>Red</v>
      </c>
      <c r="AB79" t="str">
        <f t="shared" si="39"/>
        <v>Red</v>
      </c>
      <c r="AC79" t="str">
        <f t="shared" si="40"/>
        <v>Green</v>
      </c>
      <c r="AD79" t="str">
        <f t="shared" si="41"/>
        <v>Red</v>
      </c>
    </row>
    <row r="80" spans="1:30" x14ac:dyDescent="0.25">
      <c r="A80" t="str">
        <f t="shared" si="24"/>
        <v>21/07/2026Wuhan Three TownsShandong Luneng Taishan</v>
      </c>
      <c r="B80" t="s">
        <v>819</v>
      </c>
      <c r="C80" t="s">
        <v>820</v>
      </c>
      <c r="D80" s="2">
        <v>46224</v>
      </c>
      <c r="E80" s="3">
        <v>0.4826388888888889</v>
      </c>
      <c r="F80" t="s">
        <v>410</v>
      </c>
      <c r="G80" t="s">
        <v>411</v>
      </c>
      <c r="H80">
        <v>1</v>
      </c>
      <c r="I80">
        <v>0</v>
      </c>
      <c r="J80">
        <v>2</v>
      </c>
      <c r="K80">
        <v>2</v>
      </c>
      <c r="L80" s="22" t="str">
        <f t="shared" si="22"/>
        <v>21/07/2026</v>
      </c>
      <c r="M80" s="23">
        <f t="shared" si="23"/>
        <v>0.3576388888888889</v>
      </c>
      <c r="N80" t="str">
        <f t="shared" si="25"/>
        <v>2 - 2</v>
      </c>
      <c r="O80" t="str">
        <f t="shared" si="26"/>
        <v>Red</v>
      </c>
      <c r="P80" t="str">
        <f t="shared" si="27"/>
        <v>Green</v>
      </c>
      <c r="Q80" t="str">
        <f t="shared" si="28"/>
        <v>Red</v>
      </c>
      <c r="R80" t="str">
        <f t="shared" si="29"/>
        <v>Green</v>
      </c>
      <c r="S80" t="str">
        <f t="shared" si="30"/>
        <v>Green</v>
      </c>
      <c r="T80" t="str">
        <f t="shared" si="31"/>
        <v>Red</v>
      </c>
      <c r="U80" t="str">
        <f t="shared" si="32"/>
        <v>Green</v>
      </c>
      <c r="V80" t="str">
        <f t="shared" si="33"/>
        <v>Red</v>
      </c>
      <c r="W80" t="str">
        <f t="shared" si="34"/>
        <v>Red</v>
      </c>
      <c r="X80" t="str">
        <f t="shared" si="35"/>
        <v>Green</v>
      </c>
      <c r="Y80" t="str">
        <f t="shared" si="36"/>
        <v>Green</v>
      </c>
      <c r="Z80" t="str">
        <f t="shared" si="37"/>
        <v>Green</v>
      </c>
      <c r="AA80" t="str">
        <f t="shared" si="38"/>
        <v>Red</v>
      </c>
      <c r="AB80" t="str">
        <f t="shared" si="39"/>
        <v>Red</v>
      </c>
      <c r="AC80" t="str">
        <f t="shared" si="40"/>
        <v>Green</v>
      </c>
      <c r="AD80" t="str">
        <f t="shared" si="41"/>
        <v>Red</v>
      </c>
    </row>
    <row r="81" spans="1:30" x14ac:dyDescent="0.25">
      <c r="A81" t="str">
        <f t="shared" si="24"/>
        <v>21/07/2026Henan JianyeDalian Young Boy</v>
      </c>
      <c r="B81" t="s">
        <v>819</v>
      </c>
      <c r="C81" t="s">
        <v>820</v>
      </c>
      <c r="D81" s="2">
        <v>46224</v>
      </c>
      <c r="E81" s="3">
        <v>0.5</v>
      </c>
      <c r="F81" t="s">
        <v>412</v>
      </c>
      <c r="G81" t="s">
        <v>413</v>
      </c>
      <c r="H81">
        <v>1</v>
      </c>
      <c r="I81">
        <v>1</v>
      </c>
      <c r="J81">
        <v>1</v>
      </c>
      <c r="K81">
        <v>1</v>
      </c>
      <c r="L81" s="22" t="str">
        <f t="shared" si="22"/>
        <v>21/07/2026</v>
      </c>
      <c r="M81" s="23">
        <f t="shared" si="23"/>
        <v>0.375</v>
      </c>
      <c r="N81" t="str">
        <f t="shared" si="25"/>
        <v>1 - 1</v>
      </c>
      <c r="O81" t="str">
        <f t="shared" si="26"/>
        <v>Red</v>
      </c>
      <c r="P81" t="str">
        <f t="shared" si="27"/>
        <v>Green</v>
      </c>
      <c r="Q81" t="str">
        <f t="shared" si="28"/>
        <v>Red</v>
      </c>
      <c r="R81" t="str">
        <f t="shared" si="29"/>
        <v>Green</v>
      </c>
      <c r="S81" t="str">
        <f t="shared" si="30"/>
        <v>Green</v>
      </c>
      <c r="T81" t="str">
        <f t="shared" si="31"/>
        <v>Red</v>
      </c>
      <c r="U81" t="str">
        <f t="shared" si="32"/>
        <v>Red</v>
      </c>
      <c r="V81" t="str">
        <f t="shared" si="33"/>
        <v>Green</v>
      </c>
      <c r="W81" t="str">
        <f t="shared" si="34"/>
        <v>Red</v>
      </c>
      <c r="X81" t="str">
        <f t="shared" si="35"/>
        <v>Green</v>
      </c>
      <c r="Y81" t="str">
        <f t="shared" si="36"/>
        <v>Green</v>
      </c>
      <c r="Z81" t="str">
        <f t="shared" si="37"/>
        <v>Red</v>
      </c>
      <c r="AA81" t="str">
        <f t="shared" si="38"/>
        <v>Green</v>
      </c>
      <c r="AB81" t="str">
        <f t="shared" si="39"/>
        <v>Green</v>
      </c>
      <c r="AC81" t="str">
        <f t="shared" si="40"/>
        <v>Green</v>
      </c>
      <c r="AD81" t="str">
        <f t="shared" si="41"/>
        <v>Red</v>
      </c>
    </row>
    <row r="82" spans="1:30" x14ac:dyDescent="0.25">
      <c r="A82" t="str">
        <f t="shared" si="24"/>
        <v>21/07/2026Yunnan YukunChengdu Qianbao</v>
      </c>
      <c r="B82" t="s">
        <v>819</v>
      </c>
      <c r="C82" t="s">
        <v>820</v>
      </c>
      <c r="D82" s="2">
        <v>46224</v>
      </c>
      <c r="E82" s="3">
        <v>0.5</v>
      </c>
      <c r="F82" t="s">
        <v>414</v>
      </c>
      <c r="G82" t="s">
        <v>415</v>
      </c>
      <c r="H82">
        <v>2</v>
      </c>
      <c r="I82">
        <v>2</v>
      </c>
      <c r="J82">
        <v>3</v>
      </c>
      <c r="K82">
        <v>3</v>
      </c>
      <c r="L82" s="22" t="str">
        <f t="shared" si="22"/>
        <v>21/07/2026</v>
      </c>
      <c r="M82" s="23">
        <f t="shared" si="23"/>
        <v>0.375</v>
      </c>
      <c r="N82" t="str">
        <f t="shared" si="25"/>
        <v>3 - 3</v>
      </c>
      <c r="O82" t="str">
        <f t="shared" si="26"/>
        <v>Red</v>
      </c>
      <c r="P82" t="str">
        <f t="shared" si="27"/>
        <v>Green</v>
      </c>
      <c r="Q82" t="str">
        <f t="shared" si="28"/>
        <v>Red</v>
      </c>
      <c r="R82" t="str">
        <f t="shared" si="29"/>
        <v>Green</v>
      </c>
      <c r="S82" t="str">
        <f t="shared" si="30"/>
        <v>Green</v>
      </c>
      <c r="T82" t="str">
        <f t="shared" si="31"/>
        <v>Red</v>
      </c>
      <c r="U82" t="str">
        <f t="shared" si="32"/>
        <v>Red</v>
      </c>
      <c r="V82" t="str">
        <f t="shared" si="33"/>
        <v>Green</v>
      </c>
      <c r="W82" t="str">
        <f t="shared" si="34"/>
        <v>Red</v>
      </c>
      <c r="X82" t="str">
        <f t="shared" si="35"/>
        <v>Green</v>
      </c>
      <c r="Y82" t="str">
        <f t="shared" si="36"/>
        <v>Green</v>
      </c>
      <c r="Z82" t="str">
        <f t="shared" si="37"/>
        <v>Green</v>
      </c>
      <c r="AA82" t="str">
        <f t="shared" si="38"/>
        <v>Red</v>
      </c>
      <c r="AB82" t="str">
        <f t="shared" si="39"/>
        <v>Red</v>
      </c>
      <c r="AC82" t="str">
        <f t="shared" si="40"/>
        <v>Green</v>
      </c>
      <c r="AD82" t="str">
        <f t="shared" si="41"/>
        <v>Red</v>
      </c>
    </row>
    <row r="83" spans="1:30" x14ac:dyDescent="0.25">
      <c r="A83" t="str">
        <f t="shared" si="24"/>
        <v>21/07/2026Queens Park RangersWycombe Wanderers</v>
      </c>
      <c r="D83" s="2">
        <v>46224</v>
      </c>
      <c r="E83" s="3">
        <v>0.5</v>
      </c>
      <c r="F83" t="s">
        <v>1427</v>
      </c>
      <c r="G83" t="s">
        <v>1428</v>
      </c>
      <c r="H83">
        <v>0</v>
      </c>
      <c r="I83">
        <v>0</v>
      </c>
      <c r="J83">
        <v>1</v>
      </c>
      <c r="K83">
        <v>0</v>
      </c>
      <c r="L83" s="22" t="str">
        <f t="shared" si="22"/>
        <v>21/07/2026</v>
      </c>
      <c r="M83" s="23">
        <f t="shared" si="23"/>
        <v>0.375</v>
      </c>
      <c r="N83" t="str">
        <f t="shared" si="25"/>
        <v>1 - 0</v>
      </c>
      <c r="O83" t="str">
        <f t="shared" si="26"/>
        <v>Green</v>
      </c>
      <c r="P83" t="str">
        <f t="shared" si="27"/>
        <v>Red</v>
      </c>
      <c r="Q83" t="str">
        <f t="shared" si="28"/>
        <v>Red</v>
      </c>
      <c r="R83" t="str">
        <f t="shared" si="29"/>
        <v>Green</v>
      </c>
      <c r="S83" t="str">
        <f t="shared" si="30"/>
        <v>Red</v>
      </c>
      <c r="T83" t="str">
        <f t="shared" si="31"/>
        <v>Green</v>
      </c>
      <c r="U83" t="str">
        <f t="shared" si="32"/>
        <v>Red</v>
      </c>
      <c r="V83" t="str">
        <f t="shared" si="33"/>
        <v>Green</v>
      </c>
      <c r="W83" t="str">
        <f t="shared" si="34"/>
        <v>Red</v>
      </c>
      <c r="X83" t="str">
        <f t="shared" si="35"/>
        <v>Red</v>
      </c>
      <c r="Y83" t="str">
        <f t="shared" si="36"/>
        <v>Red</v>
      </c>
      <c r="Z83" t="str">
        <f t="shared" si="37"/>
        <v>Red</v>
      </c>
      <c r="AA83" t="str">
        <f t="shared" si="38"/>
        <v>Green</v>
      </c>
      <c r="AB83" t="str">
        <f t="shared" si="39"/>
        <v>Green</v>
      </c>
      <c r="AC83" t="str">
        <f t="shared" si="40"/>
        <v>Red</v>
      </c>
      <c r="AD83" t="str">
        <f t="shared" si="41"/>
        <v>Green</v>
      </c>
    </row>
    <row r="84" spans="1:30" x14ac:dyDescent="0.25">
      <c r="A84" t="str">
        <f t="shared" si="24"/>
        <v>21/07/2026Sabah BakuFK Vardar Skopje</v>
      </c>
      <c r="B84" t="s">
        <v>802</v>
      </c>
      <c r="C84" t="s">
        <v>803</v>
      </c>
      <c r="D84" s="2">
        <v>46224</v>
      </c>
      <c r="E84" s="3">
        <v>0.54166666666666663</v>
      </c>
      <c r="F84" t="s">
        <v>351</v>
      </c>
      <c r="G84" t="s">
        <v>352</v>
      </c>
      <c r="L84" s="22" t="str">
        <f t="shared" si="22"/>
        <v>21/07/2026</v>
      </c>
      <c r="M84" s="23">
        <f t="shared" si="23"/>
        <v>0.41666666666666663</v>
      </c>
      <c r="N84" t="str">
        <f t="shared" si="25"/>
        <v xml:space="preserve"> - </v>
      </c>
      <c r="O84" t="str">
        <f t="shared" si="26"/>
        <v>Red</v>
      </c>
      <c r="P84" t="str">
        <f t="shared" si="27"/>
        <v>Green</v>
      </c>
      <c r="Q84" t="str">
        <f t="shared" si="28"/>
        <v>Red</v>
      </c>
      <c r="R84" t="str">
        <f t="shared" si="29"/>
        <v>Green</v>
      </c>
      <c r="S84" t="str">
        <f t="shared" si="30"/>
        <v>Green</v>
      </c>
      <c r="T84" t="str">
        <f t="shared" si="31"/>
        <v>Red</v>
      </c>
      <c r="U84" t="str">
        <f t="shared" si="32"/>
        <v>Red</v>
      </c>
      <c r="V84" t="str">
        <f t="shared" si="33"/>
        <v>Green</v>
      </c>
      <c r="W84" t="str">
        <f t="shared" si="34"/>
        <v>Red</v>
      </c>
      <c r="X84" t="str">
        <f t="shared" si="35"/>
        <v>Red</v>
      </c>
      <c r="Y84" t="str">
        <f t="shared" si="36"/>
        <v>Red</v>
      </c>
      <c r="Z84" t="str">
        <f t="shared" si="37"/>
        <v>Red</v>
      </c>
      <c r="AA84" t="str">
        <f t="shared" si="38"/>
        <v>Green</v>
      </c>
      <c r="AB84" t="str">
        <f t="shared" si="39"/>
        <v>Green</v>
      </c>
      <c r="AC84" t="str">
        <f t="shared" si="40"/>
        <v>Red</v>
      </c>
      <c r="AD84" t="str">
        <f t="shared" si="41"/>
        <v>Green</v>
      </c>
    </row>
    <row r="85" spans="1:30" x14ac:dyDescent="0.25">
      <c r="A85" t="str">
        <f t="shared" si="24"/>
        <v>21/07/2026Al Tadamon SourRacing Beirut</v>
      </c>
      <c r="D85" s="2">
        <v>46224</v>
      </c>
      <c r="E85" s="3">
        <v>0.54166666666666663</v>
      </c>
      <c r="F85" t="s">
        <v>1366</v>
      </c>
      <c r="G85" t="s">
        <v>1367</v>
      </c>
      <c r="H85">
        <v>0</v>
      </c>
      <c r="I85">
        <v>0</v>
      </c>
      <c r="J85">
        <v>1</v>
      </c>
      <c r="K85">
        <v>0</v>
      </c>
      <c r="L85" s="22" t="str">
        <f t="shared" si="22"/>
        <v>21/07/2026</v>
      </c>
      <c r="M85" s="23">
        <f t="shared" si="23"/>
        <v>0.41666666666666663</v>
      </c>
      <c r="N85" t="str">
        <f t="shared" si="25"/>
        <v>1 - 0</v>
      </c>
      <c r="O85" t="str">
        <f t="shared" si="26"/>
        <v>Green</v>
      </c>
      <c r="P85" t="str">
        <f t="shared" si="27"/>
        <v>Red</v>
      </c>
      <c r="Q85" t="str">
        <f t="shared" si="28"/>
        <v>Red</v>
      </c>
      <c r="R85" t="str">
        <f t="shared" si="29"/>
        <v>Green</v>
      </c>
      <c r="S85" t="str">
        <f t="shared" si="30"/>
        <v>Red</v>
      </c>
      <c r="T85" t="str">
        <f t="shared" si="31"/>
        <v>Green</v>
      </c>
      <c r="U85" t="str">
        <f t="shared" si="32"/>
        <v>Red</v>
      </c>
      <c r="V85" t="str">
        <f t="shared" si="33"/>
        <v>Green</v>
      </c>
      <c r="W85" t="str">
        <f t="shared" si="34"/>
        <v>Red</v>
      </c>
      <c r="X85" t="str">
        <f t="shared" si="35"/>
        <v>Red</v>
      </c>
      <c r="Y85" t="str">
        <f t="shared" si="36"/>
        <v>Red</v>
      </c>
      <c r="Z85" t="str">
        <f t="shared" si="37"/>
        <v>Red</v>
      </c>
      <c r="AA85" t="str">
        <f t="shared" si="38"/>
        <v>Green</v>
      </c>
      <c r="AB85" t="str">
        <f t="shared" si="39"/>
        <v>Green</v>
      </c>
      <c r="AC85" t="str">
        <f t="shared" si="40"/>
        <v>Red</v>
      </c>
      <c r="AD85" t="str">
        <f t="shared" si="41"/>
        <v>Green</v>
      </c>
    </row>
    <row r="86" spans="1:30" x14ac:dyDescent="0.25">
      <c r="A86" t="str">
        <f t="shared" si="24"/>
        <v>21/07/2026Zlatibor CajetinaMetalac Gornji Milanovac</v>
      </c>
      <c r="D86" s="2">
        <v>46224</v>
      </c>
      <c r="E86" s="3">
        <v>0.54166666666666663</v>
      </c>
      <c r="F86" t="s">
        <v>1429</v>
      </c>
      <c r="G86" t="s">
        <v>1430</v>
      </c>
      <c r="L86" s="22" t="str">
        <f t="shared" si="22"/>
        <v>21/07/2026</v>
      </c>
      <c r="M86" s="23">
        <f t="shared" si="23"/>
        <v>0.41666666666666663</v>
      </c>
      <c r="N86" t="str">
        <f t="shared" si="25"/>
        <v xml:space="preserve"> - </v>
      </c>
      <c r="O86" t="str">
        <f t="shared" si="26"/>
        <v>Red</v>
      </c>
      <c r="P86" t="str">
        <f t="shared" si="27"/>
        <v>Green</v>
      </c>
      <c r="Q86" t="str">
        <f t="shared" si="28"/>
        <v>Red</v>
      </c>
      <c r="R86" t="str">
        <f t="shared" si="29"/>
        <v>Green</v>
      </c>
      <c r="S86" t="str">
        <f t="shared" si="30"/>
        <v>Green</v>
      </c>
      <c r="T86" t="str">
        <f t="shared" si="31"/>
        <v>Red</v>
      </c>
      <c r="U86" t="str">
        <f t="shared" si="32"/>
        <v>Red</v>
      </c>
      <c r="V86" t="str">
        <f t="shared" si="33"/>
        <v>Green</v>
      </c>
      <c r="W86" t="str">
        <f t="shared" si="34"/>
        <v>Red</v>
      </c>
      <c r="X86" t="str">
        <f t="shared" si="35"/>
        <v>Red</v>
      </c>
      <c r="Y86" t="str">
        <f t="shared" si="36"/>
        <v>Red</v>
      </c>
      <c r="Z86" t="str">
        <f t="shared" si="37"/>
        <v>Red</v>
      </c>
      <c r="AA86" t="str">
        <f t="shared" si="38"/>
        <v>Green</v>
      </c>
      <c r="AB86" t="str">
        <f t="shared" si="39"/>
        <v>Green</v>
      </c>
      <c r="AC86" t="str">
        <f t="shared" si="40"/>
        <v>Red</v>
      </c>
      <c r="AD86" t="str">
        <f t="shared" si="41"/>
        <v>Green</v>
      </c>
    </row>
    <row r="87" spans="1:30" x14ac:dyDescent="0.25">
      <c r="A87" t="str">
        <f t="shared" si="24"/>
        <v>21/07/2026VC HerentalsManica Diamonds</v>
      </c>
      <c r="D87" s="2">
        <v>46224</v>
      </c>
      <c r="E87" s="3">
        <v>0.54166666666666663</v>
      </c>
      <c r="F87" t="s">
        <v>1582</v>
      </c>
      <c r="G87" t="s">
        <v>1583</v>
      </c>
      <c r="H87">
        <v>0</v>
      </c>
      <c r="I87">
        <v>0</v>
      </c>
      <c r="J87">
        <v>1</v>
      </c>
      <c r="K87">
        <v>0</v>
      </c>
      <c r="L87" s="22" t="str">
        <f t="shared" si="22"/>
        <v>21/07/2026</v>
      </c>
      <c r="M87" s="23">
        <f t="shared" si="23"/>
        <v>0.41666666666666663</v>
      </c>
      <c r="N87" t="str">
        <f t="shared" si="25"/>
        <v>1 - 0</v>
      </c>
      <c r="O87" t="str">
        <f t="shared" si="26"/>
        <v>Green</v>
      </c>
      <c r="P87" t="str">
        <f t="shared" si="27"/>
        <v>Red</v>
      </c>
      <c r="Q87" t="str">
        <f t="shared" si="28"/>
        <v>Red</v>
      </c>
      <c r="R87" t="str">
        <f t="shared" si="29"/>
        <v>Green</v>
      </c>
      <c r="S87" t="str">
        <f t="shared" si="30"/>
        <v>Red</v>
      </c>
      <c r="T87" t="str">
        <f t="shared" si="31"/>
        <v>Green</v>
      </c>
      <c r="U87" t="str">
        <f t="shared" si="32"/>
        <v>Red</v>
      </c>
      <c r="V87" t="str">
        <f t="shared" si="33"/>
        <v>Green</v>
      </c>
      <c r="W87" t="str">
        <f t="shared" si="34"/>
        <v>Red</v>
      </c>
      <c r="X87" t="str">
        <f t="shared" si="35"/>
        <v>Red</v>
      </c>
      <c r="Y87" t="str">
        <f t="shared" si="36"/>
        <v>Red</v>
      </c>
      <c r="Z87" t="str">
        <f t="shared" si="37"/>
        <v>Red</v>
      </c>
      <c r="AA87" t="str">
        <f t="shared" si="38"/>
        <v>Green</v>
      </c>
      <c r="AB87" t="str">
        <f t="shared" si="39"/>
        <v>Green</v>
      </c>
      <c r="AC87" t="str">
        <f t="shared" si="40"/>
        <v>Red</v>
      </c>
      <c r="AD87" t="str">
        <f t="shared" si="41"/>
        <v>Green</v>
      </c>
    </row>
    <row r="88" spans="1:30" x14ac:dyDescent="0.25">
      <c r="A88" t="str">
        <f t="shared" si="24"/>
        <v>21/07/2026Fremad AmagerSundby</v>
      </c>
      <c r="D88" s="2">
        <v>46224</v>
      </c>
      <c r="E88" s="3">
        <v>0.58333333333333337</v>
      </c>
      <c r="F88" t="s">
        <v>1431</v>
      </c>
      <c r="G88" t="s">
        <v>1432</v>
      </c>
      <c r="H88">
        <v>2</v>
      </c>
      <c r="I88">
        <v>1</v>
      </c>
      <c r="J88">
        <v>3</v>
      </c>
      <c r="K88">
        <v>1</v>
      </c>
      <c r="L88" s="22" t="str">
        <f t="shared" si="22"/>
        <v>21/07/2026</v>
      </c>
      <c r="M88" s="23">
        <f t="shared" si="23"/>
        <v>0.45833333333333337</v>
      </c>
      <c r="N88" t="str">
        <f t="shared" si="25"/>
        <v>3 - 1</v>
      </c>
      <c r="O88" t="str">
        <f t="shared" si="26"/>
        <v>Green</v>
      </c>
      <c r="P88" t="str">
        <f t="shared" si="27"/>
        <v>Red</v>
      </c>
      <c r="Q88" t="str">
        <f t="shared" si="28"/>
        <v>Red</v>
      </c>
      <c r="R88" t="str">
        <f t="shared" si="29"/>
        <v>Green</v>
      </c>
      <c r="S88" t="str">
        <f t="shared" si="30"/>
        <v>Red</v>
      </c>
      <c r="T88" t="str">
        <f t="shared" si="31"/>
        <v>Green</v>
      </c>
      <c r="U88" t="str">
        <f t="shared" si="32"/>
        <v>Green</v>
      </c>
      <c r="V88" t="str">
        <f t="shared" si="33"/>
        <v>Red</v>
      </c>
      <c r="W88" t="str">
        <f t="shared" si="34"/>
        <v>Red</v>
      </c>
      <c r="X88" t="str">
        <f t="shared" si="35"/>
        <v>Green</v>
      </c>
      <c r="Y88" t="str">
        <f t="shared" si="36"/>
        <v>Green</v>
      </c>
      <c r="Z88" t="str">
        <f t="shared" si="37"/>
        <v>Green</v>
      </c>
      <c r="AA88" t="str">
        <f t="shared" si="38"/>
        <v>Red</v>
      </c>
      <c r="AB88" t="str">
        <f t="shared" si="39"/>
        <v>Red</v>
      </c>
      <c r="AC88" t="str">
        <f t="shared" si="40"/>
        <v>Green</v>
      </c>
      <c r="AD88" t="str">
        <f t="shared" si="41"/>
        <v>Red</v>
      </c>
    </row>
    <row r="89" spans="1:30" x14ac:dyDescent="0.25">
      <c r="A89" t="str">
        <f t="shared" si="24"/>
        <v>21/07/2026Cruz Azul U21Puebla U21</v>
      </c>
      <c r="D89" s="2">
        <v>46224</v>
      </c>
      <c r="E89" s="3">
        <v>0.625</v>
      </c>
      <c r="F89" t="s">
        <v>1374</v>
      </c>
      <c r="G89" t="s">
        <v>1375</v>
      </c>
      <c r="H89">
        <v>0</v>
      </c>
      <c r="I89">
        <v>0</v>
      </c>
      <c r="J89">
        <v>1</v>
      </c>
      <c r="K89">
        <v>1</v>
      </c>
      <c r="L89" s="22" t="str">
        <f t="shared" si="22"/>
        <v>21/07/2026</v>
      </c>
      <c r="M89" s="23">
        <f t="shared" si="23"/>
        <v>0.5</v>
      </c>
      <c r="N89" t="str">
        <f t="shared" si="25"/>
        <v>1 - 1</v>
      </c>
      <c r="O89" t="str">
        <f t="shared" si="26"/>
        <v>Red</v>
      </c>
      <c r="P89" t="str">
        <f t="shared" si="27"/>
        <v>Green</v>
      </c>
      <c r="Q89" t="str">
        <f t="shared" si="28"/>
        <v>Red</v>
      </c>
      <c r="R89" t="str">
        <f t="shared" si="29"/>
        <v>Green</v>
      </c>
      <c r="S89" t="str">
        <f t="shared" si="30"/>
        <v>Green</v>
      </c>
      <c r="T89" t="str">
        <f t="shared" si="31"/>
        <v>Red</v>
      </c>
      <c r="U89" t="str">
        <f t="shared" si="32"/>
        <v>Red</v>
      </c>
      <c r="V89" t="str">
        <f t="shared" si="33"/>
        <v>Green</v>
      </c>
      <c r="W89" t="str">
        <f t="shared" si="34"/>
        <v>Red</v>
      </c>
      <c r="X89" t="str">
        <f t="shared" si="35"/>
        <v>Red</v>
      </c>
      <c r="Y89" t="str">
        <f t="shared" si="36"/>
        <v>Green</v>
      </c>
      <c r="Z89" t="str">
        <f t="shared" si="37"/>
        <v>Red</v>
      </c>
      <c r="AA89" t="str">
        <f t="shared" si="38"/>
        <v>Green</v>
      </c>
      <c r="AB89" t="str">
        <f t="shared" si="39"/>
        <v>Green</v>
      </c>
      <c r="AC89" t="str">
        <f t="shared" si="40"/>
        <v>Green</v>
      </c>
      <c r="AD89" t="str">
        <f t="shared" si="41"/>
        <v>Red</v>
      </c>
    </row>
    <row r="90" spans="1:30" x14ac:dyDescent="0.25">
      <c r="A90" t="str">
        <f t="shared" si="24"/>
        <v>21/07/2026Deportivo Toluca U21Pumas UNAM U21</v>
      </c>
      <c r="D90" s="2">
        <v>46224</v>
      </c>
      <c r="E90" s="3">
        <v>0.625</v>
      </c>
      <c r="F90" t="s">
        <v>1376</v>
      </c>
      <c r="G90" t="s">
        <v>1377</v>
      </c>
      <c r="H90">
        <v>0</v>
      </c>
      <c r="I90">
        <v>0</v>
      </c>
      <c r="J90">
        <v>1</v>
      </c>
      <c r="K90">
        <v>1</v>
      </c>
      <c r="L90" s="22" t="str">
        <f t="shared" si="22"/>
        <v>21/07/2026</v>
      </c>
      <c r="M90" s="23">
        <f t="shared" si="23"/>
        <v>0.5</v>
      </c>
      <c r="N90" t="str">
        <f t="shared" si="25"/>
        <v>1 - 1</v>
      </c>
      <c r="O90" t="str">
        <f t="shared" si="26"/>
        <v>Red</v>
      </c>
      <c r="P90" t="str">
        <f t="shared" si="27"/>
        <v>Green</v>
      </c>
      <c r="Q90" t="str">
        <f t="shared" si="28"/>
        <v>Red</v>
      </c>
      <c r="R90" t="str">
        <f t="shared" si="29"/>
        <v>Green</v>
      </c>
      <c r="S90" t="str">
        <f t="shared" si="30"/>
        <v>Green</v>
      </c>
      <c r="T90" t="str">
        <f t="shared" si="31"/>
        <v>Red</v>
      </c>
      <c r="U90" t="str">
        <f t="shared" si="32"/>
        <v>Red</v>
      </c>
      <c r="V90" t="str">
        <f t="shared" si="33"/>
        <v>Green</v>
      </c>
      <c r="W90" t="str">
        <f t="shared" si="34"/>
        <v>Red</v>
      </c>
      <c r="X90" t="str">
        <f t="shared" si="35"/>
        <v>Red</v>
      </c>
      <c r="Y90" t="str">
        <f t="shared" si="36"/>
        <v>Green</v>
      </c>
      <c r="Z90" t="str">
        <f t="shared" si="37"/>
        <v>Red</v>
      </c>
      <c r="AA90" t="str">
        <f t="shared" si="38"/>
        <v>Green</v>
      </c>
      <c r="AB90" t="str">
        <f t="shared" si="39"/>
        <v>Green</v>
      </c>
      <c r="AC90" t="str">
        <f t="shared" si="40"/>
        <v>Green</v>
      </c>
      <c r="AD90" t="str">
        <f t="shared" si="41"/>
        <v>Red</v>
      </c>
    </row>
    <row r="91" spans="1:30" x14ac:dyDescent="0.25">
      <c r="A91" t="str">
        <f t="shared" si="24"/>
        <v>21/07/2026BuxoroBunyodkor</v>
      </c>
      <c r="D91" s="2">
        <v>46224</v>
      </c>
      <c r="E91" s="3">
        <v>0.625</v>
      </c>
      <c r="F91" t="s">
        <v>1419</v>
      </c>
      <c r="G91" t="s">
        <v>1420</v>
      </c>
      <c r="H91">
        <v>1</v>
      </c>
      <c r="I91">
        <v>0</v>
      </c>
      <c r="J91">
        <v>1</v>
      </c>
      <c r="K91">
        <v>0</v>
      </c>
      <c r="L91" s="22" t="str">
        <f t="shared" si="22"/>
        <v>21/07/2026</v>
      </c>
      <c r="M91" s="23">
        <f t="shared" si="23"/>
        <v>0.5</v>
      </c>
      <c r="N91" t="str">
        <f t="shared" si="25"/>
        <v>1 - 0</v>
      </c>
      <c r="O91" t="str">
        <f t="shared" si="26"/>
        <v>Green</v>
      </c>
      <c r="P91" t="str">
        <f t="shared" si="27"/>
        <v>Red</v>
      </c>
      <c r="Q91" t="str">
        <f t="shared" si="28"/>
        <v>Red</v>
      </c>
      <c r="R91" t="str">
        <f t="shared" si="29"/>
        <v>Green</v>
      </c>
      <c r="S91" t="str">
        <f t="shared" si="30"/>
        <v>Red</v>
      </c>
      <c r="T91" t="str">
        <f t="shared" si="31"/>
        <v>Green</v>
      </c>
      <c r="U91" t="str">
        <f t="shared" si="32"/>
        <v>Green</v>
      </c>
      <c r="V91" t="str">
        <f t="shared" si="33"/>
        <v>Red</v>
      </c>
      <c r="W91" t="str">
        <f t="shared" si="34"/>
        <v>Red</v>
      </c>
      <c r="X91" t="str">
        <f t="shared" si="35"/>
        <v>Green</v>
      </c>
      <c r="Y91" t="str">
        <f t="shared" si="36"/>
        <v>Red</v>
      </c>
      <c r="Z91" t="str">
        <f t="shared" si="37"/>
        <v>Red</v>
      </c>
      <c r="AA91" t="str">
        <f t="shared" si="38"/>
        <v>Green</v>
      </c>
      <c r="AB91" t="str">
        <f t="shared" si="39"/>
        <v>Green</v>
      </c>
      <c r="AC91" t="str">
        <f t="shared" si="40"/>
        <v>Red</v>
      </c>
      <c r="AD91" t="str">
        <f t="shared" si="41"/>
        <v>Green</v>
      </c>
    </row>
    <row r="92" spans="1:30" x14ac:dyDescent="0.25">
      <c r="A92" t="str">
        <f t="shared" si="24"/>
        <v>21/07/2026Pakhtakor TashkentXorazm Urganch</v>
      </c>
      <c r="D92" s="2">
        <v>46224</v>
      </c>
      <c r="E92" s="3">
        <v>0.625</v>
      </c>
      <c r="F92" t="s">
        <v>1421</v>
      </c>
      <c r="G92" t="s">
        <v>1422</v>
      </c>
      <c r="H92">
        <v>1</v>
      </c>
      <c r="I92">
        <v>1</v>
      </c>
      <c r="J92">
        <v>2</v>
      </c>
      <c r="K92">
        <v>1</v>
      </c>
      <c r="L92" s="22" t="str">
        <f t="shared" si="22"/>
        <v>21/07/2026</v>
      </c>
      <c r="M92" s="23">
        <f t="shared" si="23"/>
        <v>0.5</v>
      </c>
      <c r="N92" t="str">
        <f t="shared" si="25"/>
        <v>2 - 1</v>
      </c>
      <c r="O92" t="str">
        <f t="shared" si="26"/>
        <v>Green</v>
      </c>
      <c r="P92" t="str">
        <f t="shared" si="27"/>
        <v>Red</v>
      </c>
      <c r="Q92" t="str">
        <f t="shared" si="28"/>
        <v>Red</v>
      </c>
      <c r="R92" t="str">
        <f t="shared" si="29"/>
        <v>Green</v>
      </c>
      <c r="S92" t="str">
        <f t="shared" si="30"/>
        <v>Red</v>
      </c>
      <c r="T92" t="str">
        <f t="shared" si="31"/>
        <v>Green</v>
      </c>
      <c r="U92" t="str">
        <f t="shared" si="32"/>
        <v>Red</v>
      </c>
      <c r="V92" t="str">
        <f t="shared" si="33"/>
        <v>Green</v>
      </c>
      <c r="W92" t="str">
        <f t="shared" si="34"/>
        <v>Red</v>
      </c>
      <c r="X92" t="str">
        <f t="shared" si="35"/>
        <v>Green</v>
      </c>
      <c r="Y92" t="str">
        <f t="shared" si="36"/>
        <v>Green</v>
      </c>
      <c r="Z92" t="str">
        <f t="shared" si="37"/>
        <v>Green</v>
      </c>
      <c r="AA92" t="str">
        <f t="shared" si="38"/>
        <v>Red</v>
      </c>
      <c r="AB92" t="str">
        <f t="shared" si="39"/>
        <v>Green</v>
      </c>
      <c r="AC92" t="str">
        <f t="shared" si="40"/>
        <v>Green</v>
      </c>
      <c r="AD92" t="str">
        <f t="shared" si="41"/>
        <v>Red</v>
      </c>
    </row>
    <row r="93" spans="1:30" x14ac:dyDescent="0.25">
      <c r="A93" t="str">
        <f t="shared" si="24"/>
        <v>21/07/2026Sogdiana JizzakhNeftchi Fargona</v>
      </c>
      <c r="D93" s="2">
        <v>46224</v>
      </c>
      <c r="E93" s="3">
        <v>0.625</v>
      </c>
      <c r="F93" t="s">
        <v>1423</v>
      </c>
      <c r="G93" t="s">
        <v>1424</v>
      </c>
      <c r="H93">
        <v>1</v>
      </c>
      <c r="I93">
        <v>3</v>
      </c>
      <c r="J93">
        <v>1</v>
      </c>
      <c r="K93">
        <v>5</v>
      </c>
      <c r="L93" s="22" t="str">
        <f t="shared" si="22"/>
        <v>21/07/2026</v>
      </c>
      <c r="M93" s="23">
        <f t="shared" si="23"/>
        <v>0.5</v>
      </c>
      <c r="N93" t="str">
        <f t="shared" si="25"/>
        <v>1 - 5</v>
      </c>
      <c r="O93" t="str">
        <f t="shared" si="26"/>
        <v>Red</v>
      </c>
      <c r="P93" t="str">
        <f t="shared" si="27"/>
        <v>Red</v>
      </c>
      <c r="Q93" t="str">
        <f t="shared" si="28"/>
        <v>Green</v>
      </c>
      <c r="R93" t="str">
        <f t="shared" si="29"/>
        <v>Red</v>
      </c>
      <c r="S93" t="str">
        <f t="shared" si="30"/>
        <v>Green</v>
      </c>
      <c r="T93" t="str">
        <f t="shared" si="31"/>
        <v>Green</v>
      </c>
      <c r="U93" t="str">
        <f t="shared" si="32"/>
        <v>Red</v>
      </c>
      <c r="V93" t="str">
        <f t="shared" si="33"/>
        <v>Red</v>
      </c>
      <c r="W93" t="str">
        <f t="shared" si="34"/>
        <v>Green</v>
      </c>
      <c r="X93" t="str">
        <f t="shared" si="35"/>
        <v>Green</v>
      </c>
      <c r="Y93" t="str">
        <f t="shared" si="36"/>
        <v>Green</v>
      </c>
      <c r="Z93" t="str">
        <f t="shared" si="37"/>
        <v>Green</v>
      </c>
      <c r="AA93" t="str">
        <f t="shared" si="38"/>
        <v>Red</v>
      </c>
      <c r="AB93" t="str">
        <f t="shared" si="39"/>
        <v>Red</v>
      </c>
      <c r="AC93" t="str">
        <f t="shared" si="40"/>
        <v>Green</v>
      </c>
      <c r="AD93" t="str">
        <f t="shared" si="41"/>
        <v>Red</v>
      </c>
    </row>
    <row r="94" spans="1:30" x14ac:dyDescent="0.25">
      <c r="A94" t="str">
        <f t="shared" si="24"/>
        <v>21/07/2026ACS ASU Politehnica TimisoaraAl Shabab Riyadh</v>
      </c>
      <c r="D94" s="2">
        <v>46224</v>
      </c>
      <c r="E94" s="3">
        <v>0.625</v>
      </c>
      <c r="F94" t="s">
        <v>1433</v>
      </c>
      <c r="G94" t="s">
        <v>1434</v>
      </c>
      <c r="H94">
        <v>0</v>
      </c>
      <c r="I94">
        <v>0</v>
      </c>
      <c r="J94">
        <v>0</v>
      </c>
      <c r="K94">
        <v>0</v>
      </c>
      <c r="L94" s="22" t="str">
        <f t="shared" si="22"/>
        <v>21/07/2026</v>
      </c>
      <c r="M94" s="23">
        <f t="shared" si="23"/>
        <v>0.5</v>
      </c>
      <c r="N94" t="str">
        <f t="shared" si="25"/>
        <v>0 - 0</v>
      </c>
      <c r="O94" t="str">
        <f t="shared" si="26"/>
        <v>Red</v>
      </c>
      <c r="P94" t="str">
        <f t="shared" si="27"/>
        <v>Green</v>
      </c>
      <c r="Q94" t="str">
        <f t="shared" si="28"/>
        <v>Red</v>
      </c>
      <c r="R94" t="str">
        <f t="shared" si="29"/>
        <v>Green</v>
      </c>
      <c r="S94" t="str">
        <f t="shared" si="30"/>
        <v>Green</v>
      </c>
      <c r="T94" t="str">
        <f t="shared" si="31"/>
        <v>Red</v>
      </c>
      <c r="U94" t="str">
        <f t="shared" si="32"/>
        <v>Red</v>
      </c>
      <c r="V94" t="str">
        <f t="shared" si="33"/>
        <v>Green</v>
      </c>
      <c r="W94" t="str">
        <f t="shared" si="34"/>
        <v>Red</v>
      </c>
      <c r="X94" t="str">
        <f t="shared" si="35"/>
        <v>Red</v>
      </c>
      <c r="Y94" t="str">
        <f t="shared" si="36"/>
        <v>Red</v>
      </c>
      <c r="Z94" t="str">
        <f t="shared" si="37"/>
        <v>Red</v>
      </c>
      <c r="AA94" t="str">
        <f t="shared" si="38"/>
        <v>Green</v>
      </c>
      <c r="AB94" t="str">
        <f t="shared" si="39"/>
        <v>Green</v>
      </c>
      <c r="AC94" t="str">
        <f t="shared" si="40"/>
        <v>Red</v>
      </c>
      <c r="AD94" t="str">
        <f t="shared" si="41"/>
        <v>Green</v>
      </c>
    </row>
    <row r="95" spans="1:30" x14ac:dyDescent="0.25">
      <c r="A95" t="str">
        <f t="shared" si="24"/>
        <v>21/07/2026Hertha BSCMamelodi Sundowns</v>
      </c>
      <c r="D95" s="2">
        <v>46224</v>
      </c>
      <c r="E95" s="3">
        <v>0.625</v>
      </c>
      <c r="F95" t="s">
        <v>1435</v>
      </c>
      <c r="G95" t="s">
        <v>1436</v>
      </c>
      <c r="H95">
        <v>1</v>
      </c>
      <c r="I95">
        <v>1</v>
      </c>
      <c r="J95">
        <v>1</v>
      </c>
      <c r="K95">
        <v>1</v>
      </c>
      <c r="L95" s="22" t="str">
        <f t="shared" ref="L95:L126" si="42">DAY(D95)&amp;"/"&amp;"07"&amp;"/"&amp;YEAR(D95)</f>
        <v>21/07/2026</v>
      </c>
      <c r="M95" s="23">
        <f t="shared" ref="M95:M126" si="43">E95-TIME(3,0,0)</f>
        <v>0.5</v>
      </c>
      <c r="N95" t="str">
        <f t="shared" si="25"/>
        <v>1 - 1</v>
      </c>
      <c r="O95" t="str">
        <f t="shared" si="26"/>
        <v>Red</v>
      </c>
      <c r="P95" t="str">
        <f t="shared" si="27"/>
        <v>Green</v>
      </c>
      <c r="Q95" t="str">
        <f t="shared" si="28"/>
        <v>Red</v>
      </c>
      <c r="R95" t="str">
        <f t="shared" si="29"/>
        <v>Green</v>
      </c>
      <c r="S95" t="str">
        <f t="shared" si="30"/>
        <v>Green</v>
      </c>
      <c r="T95" t="str">
        <f t="shared" si="31"/>
        <v>Red</v>
      </c>
      <c r="U95" t="str">
        <f t="shared" si="32"/>
        <v>Red</v>
      </c>
      <c r="V95" t="str">
        <f t="shared" si="33"/>
        <v>Green</v>
      </c>
      <c r="W95" t="str">
        <f t="shared" si="34"/>
        <v>Red</v>
      </c>
      <c r="X95" t="str">
        <f t="shared" si="35"/>
        <v>Green</v>
      </c>
      <c r="Y95" t="str">
        <f t="shared" si="36"/>
        <v>Green</v>
      </c>
      <c r="Z95" t="str">
        <f t="shared" si="37"/>
        <v>Red</v>
      </c>
      <c r="AA95" t="str">
        <f t="shared" si="38"/>
        <v>Green</v>
      </c>
      <c r="AB95" t="str">
        <f t="shared" si="39"/>
        <v>Green</v>
      </c>
      <c r="AC95" t="str">
        <f t="shared" si="40"/>
        <v>Green</v>
      </c>
      <c r="AD95" t="str">
        <f t="shared" si="41"/>
        <v>Red</v>
      </c>
    </row>
    <row r="96" spans="1:30" x14ac:dyDescent="0.25">
      <c r="A96" t="str">
        <f t="shared" si="24"/>
        <v>21/07/2026BrabrandVSK Arhus</v>
      </c>
      <c r="D96" s="2">
        <v>46224</v>
      </c>
      <c r="E96" s="3">
        <v>0.64583333333333337</v>
      </c>
      <c r="F96" t="s">
        <v>1437</v>
      </c>
      <c r="G96" t="s">
        <v>1438</v>
      </c>
      <c r="H96">
        <v>0</v>
      </c>
      <c r="I96">
        <v>0</v>
      </c>
      <c r="J96">
        <v>0</v>
      </c>
      <c r="K96">
        <v>0</v>
      </c>
      <c r="L96" s="22" t="str">
        <f t="shared" si="42"/>
        <v>21/07/2026</v>
      </c>
      <c r="M96" s="23">
        <f t="shared" si="43"/>
        <v>0.52083333333333337</v>
      </c>
      <c r="N96" t="str">
        <f t="shared" si="25"/>
        <v>0 - 0</v>
      </c>
      <c r="O96" t="str">
        <f t="shared" si="26"/>
        <v>Red</v>
      </c>
      <c r="P96" t="str">
        <f t="shared" si="27"/>
        <v>Green</v>
      </c>
      <c r="Q96" t="str">
        <f t="shared" si="28"/>
        <v>Red</v>
      </c>
      <c r="R96" t="str">
        <f t="shared" si="29"/>
        <v>Green</v>
      </c>
      <c r="S96" t="str">
        <f t="shared" si="30"/>
        <v>Green</v>
      </c>
      <c r="T96" t="str">
        <f t="shared" si="31"/>
        <v>Red</v>
      </c>
      <c r="U96" t="str">
        <f t="shared" si="32"/>
        <v>Red</v>
      </c>
      <c r="V96" t="str">
        <f t="shared" si="33"/>
        <v>Green</v>
      </c>
      <c r="W96" t="str">
        <f t="shared" si="34"/>
        <v>Red</v>
      </c>
      <c r="X96" t="str">
        <f t="shared" si="35"/>
        <v>Red</v>
      </c>
      <c r="Y96" t="str">
        <f t="shared" si="36"/>
        <v>Red</v>
      </c>
      <c r="Z96" t="str">
        <f t="shared" si="37"/>
        <v>Red</v>
      </c>
      <c r="AA96" t="str">
        <f t="shared" si="38"/>
        <v>Green</v>
      </c>
      <c r="AB96" t="str">
        <f t="shared" si="39"/>
        <v>Green</v>
      </c>
      <c r="AC96" t="str">
        <f t="shared" si="40"/>
        <v>Red</v>
      </c>
      <c r="AD96" t="str">
        <f t="shared" si="41"/>
        <v>Green</v>
      </c>
    </row>
    <row r="97" spans="1:30" x14ac:dyDescent="0.25">
      <c r="A97" t="str">
        <f t="shared" si="24"/>
        <v>21/07/2026Dukla Prague IIBanik Sous</v>
      </c>
      <c r="D97" s="2">
        <v>46224</v>
      </c>
      <c r="E97" s="3">
        <v>0.64583333333333337</v>
      </c>
      <c r="F97" t="s">
        <v>1439</v>
      </c>
      <c r="G97" t="s">
        <v>1440</v>
      </c>
      <c r="H97">
        <v>1</v>
      </c>
      <c r="I97">
        <v>1</v>
      </c>
      <c r="J97">
        <v>3</v>
      </c>
      <c r="K97">
        <v>1</v>
      </c>
      <c r="L97" s="22" t="str">
        <f t="shared" si="42"/>
        <v>21/07/2026</v>
      </c>
      <c r="M97" s="23">
        <f t="shared" si="43"/>
        <v>0.52083333333333337</v>
      </c>
      <c r="N97" t="str">
        <f t="shared" si="25"/>
        <v>3 - 1</v>
      </c>
      <c r="O97" t="str">
        <f t="shared" si="26"/>
        <v>Green</v>
      </c>
      <c r="P97" t="str">
        <f t="shared" si="27"/>
        <v>Red</v>
      </c>
      <c r="Q97" t="str">
        <f t="shared" si="28"/>
        <v>Red</v>
      </c>
      <c r="R97" t="str">
        <f t="shared" si="29"/>
        <v>Green</v>
      </c>
      <c r="S97" t="str">
        <f t="shared" si="30"/>
        <v>Red</v>
      </c>
      <c r="T97" t="str">
        <f t="shared" si="31"/>
        <v>Green</v>
      </c>
      <c r="U97" t="str">
        <f t="shared" si="32"/>
        <v>Red</v>
      </c>
      <c r="V97" t="str">
        <f t="shared" si="33"/>
        <v>Green</v>
      </c>
      <c r="W97" t="str">
        <f t="shared" si="34"/>
        <v>Red</v>
      </c>
      <c r="X97" t="str">
        <f t="shared" si="35"/>
        <v>Green</v>
      </c>
      <c r="Y97" t="str">
        <f t="shared" si="36"/>
        <v>Green</v>
      </c>
      <c r="Z97" t="str">
        <f t="shared" si="37"/>
        <v>Green</v>
      </c>
      <c r="AA97" t="str">
        <f t="shared" si="38"/>
        <v>Red</v>
      </c>
      <c r="AB97" t="str">
        <f t="shared" si="39"/>
        <v>Red</v>
      </c>
      <c r="AC97" t="str">
        <f t="shared" si="40"/>
        <v>Green</v>
      </c>
      <c r="AD97" t="str">
        <f t="shared" si="41"/>
        <v>Red</v>
      </c>
    </row>
    <row r="98" spans="1:30" x14ac:dyDescent="0.25">
      <c r="A98" t="str">
        <f t="shared" si="24"/>
        <v>21/07/2026VfL BochumSwansea City</v>
      </c>
      <c r="D98" s="2">
        <v>46224</v>
      </c>
      <c r="E98" s="3">
        <v>0.66319444444444442</v>
      </c>
      <c r="F98" t="s">
        <v>1441</v>
      </c>
      <c r="G98" t="s">
        <v>1442</v>
      </c>
      <c r="H98">
        <v>2</v>
      </c>
      <c r="I98">
        <v>0</v>
      </c>
      <c r="J98">
        <v>2</v>
      </c>
      <c r="K98">
        <v>0</v>
      </c>
      <c r="L98" s="22" t="str">
        <f t="shared" si="42"/>
        <v>21/07/2026</v>
      </c>
      <c r="M98" s="23">
        <f t="shared" si="43"/>
        <v>0.53819444444444442</v>
      </c>
      <c r="N98" t="str">
        <f t="shared" si="25"/>
        <v>2 - 0</v>
      </c>
      <c r="O98" t="str">
        <f t="shared" si="26"/>
        <v>Green</v>
      </c>
      <c r="P98" t="str">
        <f t="shared" si="27"/>
        <v>Red</v>
      </c>
      <c r="Q98" t="str">
        <f t="shared" si="28"/>
        <v>Red</v>
      </c>
      <c r="R98" t="str">
        <f t="shared" si="29"/>
        <v>Green</v>
      </c>
      <c r="S98" t="str">
        <f t="shared" si="30"/>
        <v>Red</v>
      </c>
      <c r="T98" t="str">
        <f t="shared" si="31"/>
        <v>Green</v>
      </c>
      <c r="U98" t="str">
        <f t="shared" si="32"/>
        <v>Green</v>
      </c>
      <c r="V98" t="str">
        <f t="shared" si="33"/>
        <v>Red</v>
      </c>
      <c r="W98" t="str">
        <f t="shared" si="34"/>
        <v>Red</v>
      </c>
      <c r="X98" t="str">
        <f t="shared" si="35"/>
        <v>Green</v>
      </c>
      <c r="Y98" t="str">
        <f t="shared" si="36"/>
        <v>Green</v>
      </c>
      <c r="Z98" t="str">
        <f t="shared" si="37"/>
        <v>Red</v>
      </c>
      <c r="AA98" t="str">
        <f t="shared" si="38"/>
        <v>Green</v>
      </c>
      <c r="AB98" t="str">
        <f t="shared" si="39"/>
        <v>Green</v>
      </c>
      <c r="AC98" t="str">
        <f t="shared" si="40"/>
        <v>Red</v>
      </c>
      <c r="AD98" t="str">
        <f t="shared" si="41"/>
        <v>Green</v>
      </c>
    </row>
    <row r="99" spans="1:30" x14ac:dyDescent="0.25">
      <c r="A99" t="str">
        <f t="shared" si="24"/>
        <v>21/07/2026Ararat ArmeniaShamrock Rovers</v>
      </c>
      <c r="B99" t="s">
        <v>802</v>
      </c>
      <c r="C99" t="s">
        <v>803</v>
      </c>
      <c r="D99" s="2">
        <v>46224</v>
      </c>
      <c r="E99" s="3">
        <v>0.66666666666666663</v>
      </c>
      <c r="F99" t="s">
        <v>353</v>
      </c>
      <c r="G99" t="s">
        <v>354</v>
      </c>
      <c r="H99">
        <v>0</v>
      </c>
      <c r="I99">
        <v>0</v>
      </c>
      <c r="J99">
        <v>2</v>
      </c>
      <c r="K99">
        <v>0</v>
      </c>
      <c r="L99" s="22" t="str">
        <f t="shared" si="42"/>
        <v>21/07/2026</v>
      </c>
      <c r="M99" s="23">
        <f t="shared" si="43"/>
        <v>0.54166666666666663</v>
      </c>
      <c r="N99" t="str">
        <f t="shared" si="25"/>
        <v>2 - 0</v>
      </c>
      <c r="O99" t="str">
        <f t="shared" si="26"/>
        <v>Green</v>
      </c>
      <c r="P99" t="str">
        <f t="shared" si="27"/>
        <v>Red</v>
      </c>
      <c r="Q99" t="str">
        <f t="shared" si="28"/>
        <v>Red</v>
      </c>
      <c r="R99" t="str">
        <f t="shared" si="29"/>
        <v>Green</v>
      </c>
      <c r="S99" t="str">
        <f t="shared" si="30"/>
        <v>Red</v>
      </c>
      <c r="T99" t="str">
        <f t="shared" si="31"/>
        <v>Green</v>
      </c>
      <c r="U99" t="str">
        <f t="shared" si="32"/>
        <v>Red</v>
      </c>
      <c r="V99" t="str">
        <f t="shared" si="33"/>
        <v>Green</v>
      </c>
      <c r="W99" t="str">
        <f t="shared" si="34"/>
        <v>Red</v>
      </c>
      <c r="X99" t="str">
        <f t="shared" si="35"/>
        <v>Red</v>
      </c>
      <c r="Y99" t="str">
        <f t="shared" si="36"/>
        <v>Green</v>
      </c>
      <c r="Z99" t="str">
        <f t="shared" si="37"/>
        <v>Red</v>
      </c>
      <c r="AA99" t="str">
        <f t="shared" si="38"/>
        <v>Green</v>
      </c>
      <c r="AB99" t="str">
        <f t="shared" si="39"/>
        <v>Green</v>
      </c>
      <c r="AC99" t="str">
        <f t="shared" si="40"/>
        <v>Red</v>
      </c>
      <c r="AD99" t="str">
        <f t="shared" si="41"/>
        <v>Green</v>
      </c>
    </row>
    <row r="100" spans="1:30" x14ac:dyDescent="0.25">
      <c r="A100" t="str">
        <f t="shared" si="24"/>
        <v>21/07/2026MjallbyLincoln Red Imps</v>
      </c>
      <c r="B100" t="s">
        <v>802</v>
      </c>
      <c r="C100" t="s">
        <v>803</v>
      </c>
      <c r="D100" s="2">
        <v>46224</v>
      </c>
      <c r="E100" s="3">
        <v>0.66666666666666663</v>
      </c>
      <c r="F100" t="s">
        <v>355</v>
      </c>
      <c r="G100" t="s">
        <v>356</v>
      </c>
      <c r="H100">
        <v>3</v>
      </c>
      <c r="I100">
        <v>0</v>
      </c>
      <c r="J100">
        <v>3</v>
      </c>
      <c r="K100">
        <v>0</v>
      </c>
      <c r="L100" s="22" t="str">
        <f t="shared" si="42"/>
        <v>21/07/2026</v>
      </c>
      <c r="M100" s="23">
        <f t="shared" si="43"/>
        <v>0.54166666666666663</v>
      </c>
      <c r="N100" t="str">
        <f t="shared" si="25"/>
        <v>3 - 0</v>
      </c>
      <c r="O100" t="str">
        <f t="shared" si="26"/>
        <v>Green</v>
      </c>
      <c r="P100" t="str">
        <f t="shared" si="27"/>
        <v>Red</v>
      </c>
      <c r="Q100" t="str">
        <f t="shared" si="28"/>
        <v>Red</v>
      </c>
      <c r="R100" t="str">
        <f t="shared" si="29"/>
        <v>Green</v>
      </c>
      <c r="S100" t="str">
        <f t="shared" si="30"/>
        <v>Red</v>
      </c>
      <c r="T100" t="str">
        <f t="shared" si="31"/>
        <v>Green</v>
      </c>
      <c r="U100" t="str">
        <f t="shared" si="32"/>
        <v>Green</v>
      </c>
      <c r="V100" t="str">
        <f t="shared" si="33"/>
        <v>Red</v>
      </c>
      <c r="W100" t="str">
        <f t="shared" si="34"/>
        <v>Red</v>
      </c>
      <c r="X100" t="str">
        <f t="shared" si="35"/>
        <v>Green</v>
      </c>
      <c r="Y100" t="str">
        <f t="shared" si="36"/>
        <v>Green</v>
      </c>
      <c r="Z100" t="str">
        <f t="shared" si="37"/>
        <v>Green</v>
      </c>
      <c r="AA100" t="str">
        <f t="shared" si="38"/>
        <v>Red</v>
      </c>
      <c r="AB100" t="str">
        <f t="shared" si="39"/>
        <v>Green</v>
      </c>
      <c r="AC100" t="str">
        <f t="shared" si="40"/>
        <v>Red</v>
      </c>
      <c r="AD100" t="str">
        <f t="shared" si="41"/>
        <v>Green</v>
      </c>
    </row>
    <row r="101" spans="1:30" x14ac:dyDescent="0.25">
      <c r="A101" t="str">
        <f t="shared" si="24"/>
        <v>21/07/2026Sabah BakuKuopio PS</v>
      </c>
      <c r="B101" t="s">
        <v>802</v>
      </c>
      <c r="C101" t="s">
        <v>803</v>
      </c>
      <c r="D101" s="2">
        <v>46224</v>
      </c>
      <c r="E101" s="3">
        <v>0.66666666666666663</v>
      </c>
      <c r="F101" t="s">
        <v>351</v>
      </c>
      <c r="G101" t="s">
        <v>357</v>
      </c>
      <c r="H101">
        <v>1</v>
      </c>
      <c r="I101">
        <v>0</v>
      </c>
      <c r="J101">
        <v>1</v>
      </c>
      <c r="K101">
        <v>0</v>
      </c>
      <c r="L101" s="22" t="str">
        <f t="shared" si="42"/>
        <v>21/07/2026</v>
      </c>
      <c r="M101" s="23">
        <f t="shared" si="43"/>
        <v>0.54166666666666663</v>
      </c>
      <c r="N101" t="str">
        <f t="shared" si="25"/>
        <v>1 - 0</v>
      </c>
      <c r="O101" t="str">
        <f t="shared" si="26"/>
        <v>Green</v>
      </c>
      <c r="P101" t="str">
        <f t="shared" si="27"/>
        <v>Red</v>
      </c>
      <c r="Q101" t="str">
        <f t="shared" si="28"/>
        <v>Red</v>
      </c>
      <c r="R101" t="str">
        <f t="shared" si="29"/>
        <v>Green</v>
      </c>
      <c r="S101" t="str">
        <f t="shared" si="30"/>
        <v>Red</v>
      </c>
      <c r="T101" t="str">
        <f t="shared" si="31"/>
        <v>Green</v>
      </c>
      <c r="U101" t="str">
        <f t="shared" si="32"/>
        <v>Green</v>
      </c>
      <c r="V101" t="str">
        <f t="shared" si="33"/>
        <v>Red</v>
      </c>
      <c r="W101" t="str">
        <f t="shared" si="34"/>
        <v>Red</v>
      </c>
      <c r="X101" t="str">
        <f t="shared" si="35"/>
        <v>Green</v>
      </c>
      <c r="Y101" t="str">
        <f t="shared" si="36"/>
        <v>Red</v>
      </c>
      <c r="Z101" t="str">
        <f t="shared" si="37"/>
        <v>Red</v>
      </c>
      <c r="AA101" t="str">
        <f t="shared" si="38"/>
        <v>Green</v>
      </c>
      <c r="AB101" t="str">
        <f t="shared" si="39"/>
        <v>Green</v>
      </c>
      <c r="AC101" t="str">
        <f t="shared" si="40"/>
        <v>Red</v>
      </c>
      <c r="AD101" t="str">
        <f t="shared" si="41"/>
        <v>Green</v>
      </c>
    </row>
    <row r="102" spans="1:30" x14ac:dyDescent="0.25">
      <c r="A102" t="str">
        <f t="shared" si="24"/>
        <v>21/07/2026Iberia 1999Slovan Bratislava</v>
      </c>
      <c r="B102" t="s">
        <v>802</v>
      </c>
      <c r="C102" t="s">
        <v>803</v>
      </c>
      <c r="D102" s="2">
        <v>46224</v>
      </c>
      <c r="E102" s="3">
        <v>0.66666666666666663</v>
      </c>
      <c r="F102" t="s">
        <v>358</v>
      </c>
      <c r="G102" t="s">
        <v>359</v>
      </c>
      <c r="H102">
        <v>0</v>
      </c>
      <c r="I102">
        <v>2</v>
      </c>
      <c r="J102">
        <v>0</v>
      </c>
      <c r="K102">
        <v>2</v>
      </c>
      <c r="L102" s="22" t="str">
        <f t="shared" si="42"/>
        <v>21/07/2026</v>
      </c>
      <c r="M102" s="23">
        <f t="shared" si="43"/>
        <v>0.54166666666666663</v>
      </c>
      <c r="N102" t="str">
        <f t="shared" si="25"/>
        <v>0 - 2</v>
      </c>
      <c r="O102" t="str">
        <f t="shared" si="26"/>
        <v>Red</v>
      </c>
      <c r="P102" t="str">
        <f t="shared" si="27"/>
        <v>Red</v>
      </c>
      <c r="Q102" t="str">
        <f t="shared" si="28"/>
        <v>Green</v>
      </c>
      <c r="R102" t="str">
        <f t="shared" si="29"/>
        <v>Red</v>
      </c>
      <c r="S102" t="str">
        <f t="shared" si="30"/>
        <v>Green</v>
      </c>
      <c r="T102" t="str">
        <f t="shared" si="31"/>
        <v>Green</v>
      </c>
      <c r="U102" t="str">
        <f t="shared" si="32"/>
        <v>Red</v>
      </c>
      <c r="V102" t="str">
        <f t="shared" si="33"/>
        <v>Red</v>
      </c>
      <c r="W102" t="str">
        <f t="shared" si="34"/>
        <v>Green</v>
      </c>
      <c r="X102" t="str">
        <f t="shared" si="35"/>
        <v>Green</v>
      </c>
      <c r="Y102" t="str">
        <f t="shared" si="36"/>
        <v>Green</v>
      </c>
      <c r="Z102" t="str">
        <f t="shared" si="37"/>
        <v>Red</v>
      </c>
      <c r="AA102" t="str">
        <f t="shared" si="38"/>
        <v>Green</v>
      </c>
      <c r="AB102" t="str">
        <f t="shared" si="39"/>
        <v>Green</v>
      </c>
      <c r="AC102" t="str">
        <f t="shared" si="40"/>
        <v>Red</v>
      </c>
      <c r="AD102" t="str">
        <f t="shared" si="41"/>
        <v>Green</v>
      </c>
    </row>
    <row r="103" spans="1:30" x14ac:dyDescent="0.25">
      <c r="A103" t="str">
        <f t="shared" si="24"/>
        <v>21/07/2026Kapylan PalloKlubi 04</v>
      </c>
      <c r="D103" s="2">
        <v>46224</v>
      </c>
      <c r="E103" s="3">
        <v>0.66666666666666663</v>
      </c>
      <c r="F103" t="s">
        <v>1343</v>
      </c>
      <c r="G103" t="s">
        <v>1344</v>
      </c>
      <c r="H103">
        <v>0</v>
      </c>
      <c r="I103">
        <v>2</v>
      </c>
      <c r="J103">
        <v>0</v>
      </c>
      <c r="K103">
        <v>2</v>
      </c>
      <c r="L103" s="22" t="str">
        <f t="shared" si="42"/>
        <v>21/07/2026</v>
      </c>
      <c r="M103" s="23">
        <f t="shared" si="43"/>
        <v>0.54166666666666663</v>
      </c>
      <c r="N103" t="str">
        <f t="shared" si="25"/>
        <v>0 - 2</v>
      </c>
      <c r="O103" t="str">
        <f t="shared" si="26"/>
        <v>Red</v>
      </c>
      <c r="P103" t="str">
        <f t="shared" si="27"/>
        <v>Red</v>
      </c>
      <c r="Q103" t="str">
        <f t="shared" si="28"/>
        <v>Green</v>
      </c>
      <c r="R103" t="str">
        <f t="shared" si="29"/>
        <v>Red</v>
      </c>
      <c r="S103" t="str">
        <f t="shared" si="30"/>
        <v>Green</v>
      </c>
      <c r="T103" t="str">
        <f t="shared" si="31"/>
        <v>Green</v>
      </c>
      <c r="U103" t="str">
        <f t="shared" si="32"/>
        <v>Red</v>
      </c>
      <c r="V103" t="str">
        <f t="shared" si="33"/>
        <v>Red</v>
      </c>
      <c r="W103" t="str">
        <f t="shared" si="34"/>
        <v>Green</v>
      </c>
      <c r="X103" t="str">
        <f t="shared" si="35"/>
        <v>Green</v>
      </c>
      <c r="Y103" t="str">
        <f t="shared" si="36"/>
        <v>Green</v>
      </c>
      <c r="Z103" t="str">
        <f t="shared" si="37"/>
        <v>Red</v>
      </c>
      <c r="AA103" t="str">
        <f t="shared" si="38"/>
        <v>Green</v>
      </c>
      <c r="AB103" t="str">
        <f t="shared" si="39"/>
        <v>Green</v>
      </c>
      <c r="AC103" t="str">
        <f t="shared" si="40"/>
        <v>Red</v>
      </c>
      <c r="AD103" t="str">
        <f t="shared" si="41"/>
        <v>Green</v>
      </c>
    </row>
    <row r="104" spans="1:30" x14ac:dyDescent="0.25">
      <c r="A104" t="str">
        <f t="shared" si="24"/>
        <v>21/07/2026Hegelmann Litauen IIVMFD Zalgiris Vilnius II</v>
      </c>
      <c r="D104" s="2">
        <v>46224</v>
      </c>
      <c r="E104" s="3">
        <v>0.66666666666666663</v>
      </c>
      <c r="F104" t="s">
        <v>1368</v>
      </c>
      <c r="G104" t="s">
        <v>1369</v>
      </c>
      <c r="H104">
        <v>0</v>
      </c>
      <c r="I104">
        <v>1</v>
      </c>
      <c r="J104">
        <v>0</v>
      </c>
      <c r="K104">
        <v>2</v>
      </c>
      <c r="L104" s="22" t="str">
        <f t="shared" si="42"/>
        <v>21/07/2026</v>
      </c>
      <c r="M104" s="23">
        <f t="shared" si="43"/>
        <v>0.54166666666666663</v>
      </c>
      <c r="N104" t="str">
        <f t="shared" si="25"/>
        <v>0 - 2</v>
      </c>
      <c r="O104" t="str">
        <f t="shared" si="26"/>
        <v>Red</v>
      </c>
      <c r="P104" t="str">
        <f t="shared" si="27"/>
        <v>Red</v>
      </c>
      <c r="Q104" t="str">
        <f t="shared" si="28"/>
        <v>Green</v>
      </c>
      <c r="R104" t="str">
        <f t="shared" si="29"/>
        <v>Red</v>
      </c>
      <c r="S104" t="str">
        <f t="shared" si="30"/>
        <v>Green</v>
      </c>
      <c r="T104" t="str">
        <f t="shared" si="31"/>
        <v>Green</v>
      </c>
      <c r="U104" t="str">
        <f t="shared" si="32"/>
        <v>Red</v>
      </c>
      <c r="V104" t="str">
        <f t="shared" si="33"/>
        <v>Red</v>
      </c>
      <c r="W104" t="str">
        <f t="shared" si="34"/>
        <v>Green</v>
      </c>
      <c r="X104" t="str">
        <f t="shared" si="35"/>
        <v>Green</v>
      </c>
      <c r="Y104" t="str">
        <f t="shared" si="36"/>
        <v>Green</v>
      </c>
      <c r="Z104" t="str">
        <f t="shared" si="37"/>
        <v>Red</v>
      </c>
      <c r="AA104" t="str">
        <f t="shared" si="38"/>
        <v>Green</v>
      </c>
      <c r="AB104" t="str">
        <f t="shared" si="39"/>
        <v>Green</v>
      </c>
      <c r="AC104" t="str">
        <f t="shared" si="40"/>
        <v>Red</v>
      </c>
      <c r="AD104" t="str">
        <f t="shared" si="41"/>
        <v>Green</v>
      </c>
    </row>
    <row r="105" spans="1:30" x14ac:dyDescent="0.25">
      <c r="A105" t="str">
        <f t="shared" si="24"/>
        <v>21/07/202629 de Setiembre12 De Junio</v>
      </c>
      <c r="D105" s="2">
        <v>46224</v>
      </c>
      <c r="E105" s="3">
        <v>0.66666666666666663</v>
      </c>
      <c r="F105" t="s">
        <v>1382</v>
      </c>
      <c r="G105" t="s">
        <v>1383</v>
      </c>
      <c r="H105">
        <v>0</v>
      </c>
      <c r="I105">
        <v>0</v>
      </c>
      <c r="J105">
        <v>1</v>
      </c>
      <c r="K105">
        <v>1</v>
      </c>
      <c r="L105" s="22" t="str">
        <f t="shared" si="42"/>
        <v>21/07/2026</v>
      </c>
      <c r="M105" s="23">
        <f t="shared" si="43"/>
        <v>0.54166666666666663</v>
      </c>
      <c r="N105" t="str">
        <f t="shared" si="25"/>
        <v>1 - 1</v>
      </c>
      <c r="O105" t="str">
        <f t="shared" si="26"/>
        <v>Red</v>
      </c>
      <c r="P105" t="str">
        <f t="shared" si="27"/>
        <v>Green</v>
      </c>
      <c r="Q105" t="str">
        <f t="shared" si="28"/>
        <v>Red</v>
      </c>
      <c r="R105" t="str">
        <f t="shared" si="29"/>
        <v>Green</v>
      </c>
      <c r="S105" t="str">
        <f t="shared" si="30"/>
        <v>Green</v>
      </c>
      <c r="T105" t="str">
        <f t="shared" si="31"/>
        <v>Red</v>
      </c>
      <c r="U105" t="str">
        <f t="shared" si="32"/>
        <v>Red</v>
      </c>
      <c r="V105" t="str">
        <f t="shared" si="33"/>
        <v>Green</v>
      </c>
      <c r="W105" t="str">
        <f t="shared" si="34"/>
        <v>Red</v>
      </c>
      <c r="X105" t="str">
        <f t="shared" si="35"/>
        <v>Red</v>
      </c>
      <c r="Y105" t="str">
        <f t="shared" si="36"/>
        <v>Green</v>
      </c>
      <c r="Z105" t="str">
        <f t="shared" si="37"/>
        <v>Red</v>
      </c>
      <c r="AA105" t="str">
        <f t="shared" si="38"/>
        <v>Green</v>
      </c>
      <c r="AB105" t="str">
        <f t="shared" si="39"/>
        <v>Green</v>
      </c>
      <c r="AC105" t="str">
        <f t="shared" si="40"/>
        <v>Green</v>
      </c>
      <c r="AD105" t="str">
        <f t="shared" si="41"/>
        <v>Red</v>
      </c>
    </row>
    <row r="106" spans="1:30" x14ac:dyDescent="0.25">
      <c r="A106" t="str">
        <f t="shared" si="24"/>
        <v>21/07/2026Fagiano OkayamaFC Metalist 1925</v>
      </c>
      <c r="D106" s="2">
        <v>46224</v>
      </c>
      <c r="E106" s="3">
        <v>0.66666666666666663</v>
      </c>
      <c r="F106" t="s">
        <v>1443</v>
      </c>
      <c r="G106" t="s">
        <v>1444</v>
      </c>
      <c r="H106">
        <v>1</v>
      </c>
      <c r="I106">
        <v>0</v>
      </c>
      <c r="J106">
        <v>2</v>
      </c>
      <c r="K106">
        <v>1</v>
      </c>
      <c r="L106" s="22" t="str">
        <f t="shared" si="42"/>
        <v>21/07/2026</v>
      </c>
      <c r="M106" s="23">
        <f t="shared" si="43"/>
        <v>0.54166666666666663</v>
      </c>
      <c r="N106" t="str">
        <f t="shared" si="25"/>
        <v>2 - 1</v>
      </c>
      <c r="O106" t="str">
        <f t="shared" si="26"/>
        <v>Green</v>
      </c>
      <c r="P106" t="str">
        <f t="shared" si="27"/>
        <v>Red</v>
      </c>
      <c r="Q106" t="str">
        <f t="shared" si="28"/>
        <v>Red</v>
      </c>
      <c r="R106" t="str">
        <f t="shared" si="29"/>
        <v>Green</v>
      </c>
      <c r="S106" t="str">
        <f t="shared" si="30"/>
        <v>Red</v>
      </c>
      <c r="T106" t="str">
        <f t="shared" si="31"/>
        <v>Green</v>
      </c>
      <c r="U106" t="str">
        <f t="shared" si="32"/>
        <v>Green</v>
      </c>
      <c r="V106" t="str">
        <f t="shared" si="33"/>
        <v>Red</v>
      </c>
      <c r="W106" t="str">
        <f t="shared" si="34"/>
        <v>Red</v>
      </c>
      <c r="X106" t="str">
        <f t="shared" si="35"/>
        <v>Green</v>
      </c>
      <c r="Y106" t="str">
        <f t="shared" si="36"/>
        <v>Green</v>
      </c>
      <c r="Z106" t="str">
        <f t="shared" si="37"/>
        <v>Green</v>
      </c>
      <c r="AA106" t="str">
        <f t="shared" si="38"/>
        <v>Red</v>
      </c>
      <c r="AB106" t="str">
        <f t="shared" si="39"/>
        <v>Green</v>
      </c>
      <c r="AC106" t="str">
        <f t="shared" si="40"/>
        <v>Green</v>
      </c>
      <c r="AD106" t="str">
        <f t="shared" si="41"/>
        <v>Red</v>
      </c>
    </row>
    <row r="107" spans="1:30" x14ac:dyDescent="0.25">
      <c r="A107" t="str">
        <f t="shared" si="24"/>
        <v>21/07/2026Petro LuandaAl Ittihad Jeddah U21</v>
      </c>
      <c r="D107" s="2">
        <v>46224</v>
      </c>
      <c r="E107" s="3">
        <v>0.66666666666666663</v>
      </c>
      <c r="F107" t="s">
        <v>1445</v>
      </c>
      <c r="G107" t="s">
        <v>1446</v>
      </c>
      <c r="L107" s="22" t="str">
        <f t="shared" si="42"/>
        <v>21/07/2026</v>
      </c>
      <c r="M107" s="23">
        <f t="shared" si="43"/>
        <v>0.54166666666666663</v>
      </c>
      <c r="N107" t="str">
        <f t="shared" si="25"/>
        <v xml:space="preserve"> - </v>
      </c>
      <c r="O107" t="str">
        <f t="shared" si="26"/>
        <v>Red</v>
      </c>
      <c r="P107" t="str">
        <f t="shared" si="27"/>
        <v>Green</v>
      </c>
      <c r="Q107" t="str">
        <f t="shared" si="28"/>
        <v>Red</v>
      </c>
      <c r="R107" t="str">
        <f t="shared" si="29"/>
        <v>Green</v>
      </c>
      <c r="S107" t="str">
        <f t="shared" si="30"/>
        <v>Green</v>
      </c>
      <c r="T107" t="str">
        <f t="shared" si="31"/>
        <v>Red</v>
      </c>
      <c r="U107" t="str">
        <f t="shared" si="32"/>
        <v>Red</v>
      </c>
      <c r="V107" t="str">
        <f t="shared" si="33"/>
        <v>Green</v>
      </c>
      <c r="W107" t="str">
        <f t="shared" si="34"/>
        <v>Red</v>
      </c>
      <c r="X107" t="str">
        <f t="shared" si="35"/>
        <v>Red</v>
      </c>
      <c r="Y107" t="str">
        <f t="shared" si="36"/>
        <v>Red</v>
      </c>
      <c r="Z107" t="str">
        <f t="shared" si="37"/>
        <v>Red</v>
      </c>
      <c r="AA107" t="str">
        <f t="shared" si="38"/>
        <v>Green</v>
      </c>
      <c r="AB107" t="str">
        <f t="shared" si="39"/>
        <v>Green</v>
      </c>
      <c r="AC107" t="str">
        <f t="shared" si="40"/>
        <v>Red</v>
      </c>
      <c r="AD107" t="str">
        <f t="shared" si="41"/>
        <v>Green</v>
      </c>
    </row>
    <row r="108" spans="1:30" x14ac:dyDescent="0.25">
      <c r="A108" t="str">
        <f t="shared" si="24"/>
        <v>21/07/2026Shakhtar DonetskSlaven Belupo</v>
      </c>
      <c r="D108" s="2">
        <v>46224</v>
      </c>
      <c r="E108" s="3">
        <v>0.66666666666666663</v>
      </c>
      <c r="F108" t="s">
        <v>1447</v>
      </c>
      <c r="G108" t="s">
        <v>1448</v>
      </c>
      <c r="H108">
        <v>0</v>
      </c>
      <c r="I108">
        <v>0</v>
      </c>
      <c r="J108">
        <v>2</v>
      </c>
      <c r="K108">
        <v>2</v>
      </c>
      <c r="L108" s="22" t="str">
        <f t="shared" si="42"/>
        <v>21/07/2026</v>
      </c>
      <c r="M108" s="23">
        <f t="shared" si="43"/>
        <v>0.54166666666666663</v>
      </c>
      <c r="N108" t="str">
        <f t="shared" si="25"/>
        <v>2 - 2</v>
      </c>
      <c r="O108" t="str">
        <f t="shared" si="26"/>
        <v>Red</v>
      </c>
      <c r="P108" t="str">
        <f t="shared" si="27"/>
        <v>Green</v>
      </c>
      <c r="Q108" t="str">
        <f t="shared" si="28"/>
        <v>Red</v>
      </c>
      <c r="R108" t="str">
        <f t="shared" si="29"/>
        <v>Green</v>
      </c>
      <c r="S108" t="str">
        <f t="shared" si="30"/>
        <v>Green</v>
      </c>
      <c r="T108" t="str">
        <f t="shared" si="31"/>
        <v>Red</v>
      </c>
      <c r="U108" t="str">
        <f t="shared" si="32"/>
        <v>Red</v>
      </c>
      <c r="V108" t="str">
        <f t="shared" si="33"/>
        <v>Green</v>
      </c>
      <c r="W108" t="str">
        <f t="shared" si="34"/>
        <v>Red</v>
      </c>
      <c r="X108" t="str">
        <f t="shared" si="35"/>
        <v>Red</v>
      </c>
      <c r="Y108" t="str">
        <f t="shared" si="36"/>
        <v>Green</v>
      </c>
      <c r="Z108" t="str">
        <f t="shared" si="37"/>
        <v>Green</v>
      </c>
      <c r="AA108" t="str">
        <f t="shared" si="38"/>
        <v>Red</v>
      </c>
      <c r="AB108" t="str">
        <f t="shared" si="39"/>
        <v>Red</v>
      </c>
      <c r="AC108" t="str">
        <f t="shared" si="40"/>
        <v>Green</v>
      </c>
      <c r="AD108" t="str">
        <f t="shared" si="41"/>
        <v>Red</v>
      </c>
    </row>
    <row r="109" spans="1:30" x14ac:dyDescent="0.25">
      <c r="A109" t="str">
        <f t="shared" si="24"/>
        <v>21/07/2026Eintracht BambergWeiden</v>
      </c>
      <c r="D109" s="2">
        <v>46224</v>
      </c>
      <c r="E109" s="3">
        <v>0.6875</v>
      </c>
      <c r="F109" t="s">
        <v>1345</v>
      </c>
      <c r="G109" t="s">
        <v>1346</v>
      </c>
      <c r="H109">
        <v>1</v>
      </c>
      <c r="I109">
        <v>0</v>
      </c>
      <c r="J109">
        <v>4</v>
      </c>
      <c r="K109">
        <v>1</v>
      </c>
      <c r="L109" s="22" t="str">
        <f t="shared" si="42"/>
        <v>21/07/2026</v>
      </c>
      <c r="M109" s="23">
        <f t="shared" si="43"/>
        <v>0.5625</v>
      </c>
      <c r="N109" t="str">
        <f t="shared" si="25"/>
        <v>4 - 1</v>
      </c>
      <c r="O109" t="str">
        <f t="shared" si="26"/>
        <v>Green</v>
      </c>
      <c r="P109" t="str">
        <f t="shared" si="27"/>
        <v>Red</v>
      </c>
      <c r="Q109" t="str">
        <f t="shared" si="28"/>
        <v>Red</v>
      </c>
      <c r="R109" t="str">
        <f t="shared" si="29"/>
        <v>Green</v>
      </c>
      <c r="S109" t="str">
        <f t="shared" si="30"/>
        <v>Red</v>
      </c>
      <c r="T109" t="str">
        <f t="shared" si="31"/>
        <v>Green</v>
      </c>
      <c r="U109" t="str">
        <f t="shared" si="32"/>
        <v>Green</v>
      </c>
      <c r="V109" t="str">
        <f t="shared" si="33"/>
        <v>Red</v>
      </c>
      <c r="W109" t="str">
        <f t="shared" si="34"/>
        <v>Red</v>
      </c>
      <c r="X109" t="str">
        <f t="shared" si="35"/>
        <v>Green</v>
      </c>
      <c r="Y109" t="str">
        <f t="shared" si="36"/>
        <v>Green</v>
      </c>
      <c r="Z109" t="str">
        <f t="shared" si="37"/>
        <v>Green</v>
      </c>
      <c r="AA109" t="str">
        <f t="shared" si="38"/>
        <v>Red</v>
      </c>
      <c r="AB109" t="str">
        <f t="shared" si="39"/>
        <v>Red</v>
      </c>
      <c r="AC109" t="str">
        <f t="shared" si="40"/>
        <v>Green</v>
      </c>
      <c r="AD109" t="str">
        <f t="shared" si="41"/>
        <v>Red</v>
      </c>
    </row>
    <row r="110" spans="1:30" x14ac:dyDescent="0.25">
      <c r="A110" t="str">
        <f t="shared" si="24"/>
        <v>21/07/2026FC PipinsriedHeimstetten</v>
      </c>
      <c r="D110" s="2">
        <v>46224</v>
      </c>
      <c r="E110" s="3">
        <v>0.6875</v>
      </c>
      <c r="F110" t="s">
        <v>1353</v>
      </c>
      <c r="G110" t="s">
        <v>1354</v>
      </c>
      <c r="H110">
        <v>1</v>
      </c>
      <c r="I110">
        <v>2</v>
      </c>
      <c r="J110">
        <v>3</v>
      </c>
      <c r="K110">
        <v>2</v>
      </c>
      <c r="L110" s="22" t="str">
        <f t="shared" si="42"/>
        <v>21/07/2026</v>
      </c>
      <c r="M110" s="23">
        <f t="shared" si="43"/>
        <v>0.5625</v>
      </c>
      <c r="N110" t="str">
        <f t="shared" si="25"/>
        <v>3 - 2</v>
      </c>
      <c r="O110" t="str">
        <f t="shared" si="26"/>
        <v>Green</v>
      </c>
      <c r="P110" t="str">
        <f t="shared" si="27"/>
        <v>Red</v>
      </c>
      <c r="Q110" t="str">
        <f t="shared" si="28"/>
        <v>Red</v>
      </c>
      <c r="R110" t="str">
        <f t="shared" si="29"/>
        <v>Green</v>
      </c>
      <c r="S110" t="str">
        <f t="shared" si="30"/>
        <v>Red</v>
      </c>
      <c r="T110" t="str">
        <f t="shared" si="31"/>
        <v>Green</v>
      </c>
      <c r="U110" t="str">
        <f t="shared" si="32"/>
        <v>Red</v>
      </c>
      <c r="V110" t="str">
        <f t="shared" si="33"/>
        <v>Red</v>
      </c>
      <c r="W110" t="str">
        <f t="shared" si="34"/>
        <v>Green</v>
      </c>
      <c r="X110" t="str">
        <f t="shared" si="35"/>
        <v>Green</v>
      </c>
      <c r="Y110" t="str">
        <f t="shared" si="36"/>
        <v>Green</v>
      </c>
      <c r="Z110" t="str">
        <f t="shared" si="37"/>
        <v>Green</v>
      </c>
      <c r="AA110" t="str">
        <f t="shared" si="38"/>
        <v>Red</v>
      </c>
      <c r="AB110" t="str">
        <f t="shared" si="39"/>
        <v>Red</v>
      </c>
      <c r="AC110" t="str">
        <f t="shared" si="40"/>
        <v>Green</v>
      </c>
      <c r="AD110" t="str">
        <f t="shared" si="41"/>
        <v>Red</v>
      </c>
    </row>
    <row r="111" spans="1:30" x14ac:dyDescent="0.25">
      <c r="A111" t="str">
        <f t="shared" si="24"/>
        <v>21/07/2026Sportfreunde SchwaigTSV 1860 Wasserburg</v>
      </c>
      <c r="D111" s="2">
        <v>46224</v>
      </c>
      <c r="E111" s="3">
        <v>0.6875</v>
      </c>
      <c r="F111" t="s">
        <v>1355</v>
      </c>
      <c r="G111" t="s">
        <v>1356</v>
      </c>
      <c r="L111" s="22" t="str">
        <f t="shared" si="42"/>
        <v>21/07/2026</v>
      </c>
      <c r="M111" s="23">
        <f t="shared" si="43"/>
        <v>0.5625</v>
      </c>
      <c r="N111" t="str">
        <f t="shared" si="25"/>
        <v xml:space="preserve"> - </v>
      </c>
      <c r="O111" t="str">
        <f t="shared" si="26"/>
        <v>Red</v>
      </c>
      <c r="P111" t="str">
        <f t="shared" si="27"/>
        <v>Green</v>
      </c>
      <c r="Q111" t="str">
        <f t="shared" si="28"/>
        <v>Red</v>
      </c>
      <c r="R111" t="str">
        <f t="shared" si="29"/>
        <v>Green</v>
      </c>
      <c r="S111" t="str">
        <f t="shared" si="30"/>
        <v>Green</v>
      </c>
      <c r="T111" t="str">
        <f t="shared" si="31"/>
        <v>Red</v>
      </c>
      <c r="U111" t="str">
        <f t="shared" si="32"/>
        <v>Red</v>
      </c>
      <c r="V111" t="str">
        <f t="shared" si="33"/>
        <v>Green</v>
      </c>
      <c r="W111" t="str">
        <f t="shared" si="34"/>
        <v>Red</v>
      </c>
      <c r="X111" t="str">
        <f t="shared" si="35"/>
        <v>Red</v>
      </c>
      <c r="Y111" t="str">
        <f t="shared" si="36"/>
        <v>Red</v>
      </c>
      <c r="Z111" t="str">
        <f t="shared" si="37"/>
        <v>Red</v>
      </c>
      <c r="AA111" t="str">
        <f t="shared" si="38"/>
        <v>Green</v>
      </c>
      <c r="AB111" t="str">
        <f t="shared" si="39"/>
        <v>Green</v>
      </c>
      <c r="AC111" t="str">
        <f t="shared" si="40"/>
        <v>Red</v>
      </c>
      <c r="AD111" t="str">
        <f t="shared" si="41"/>
        <v>Green</v>
      </c>
    </row>
    <row r="112" spans="1:30" x14ac:dyDescent="0.25">
      <c r="A112" t="str">
        <f t="shared" si="24"/>
        <v>21/07/2026TSV 1860 RosenheimSchalding Heining</v>
      </c>
      <c r="D112" s="2">
        <v>46224</v>
      </c>
      <c r="E112" s="3">
        <v>0.6875</v>
      </c>
      <c r="F112" t="s">
        <v>1357</v>
      </c>
      <c r="G112" t="s">
        <v>1358</v>
      </c>
      <c r="H112">
        <v>1</v>
      </c>
      <c r="I112">
        <v>1</v>
      </c>
      <c r="J112">
        <v>2</v>
      </c>
      <c r="K112">
        <v>2</v>
      </c>
      <c r="L112" s="22" t="str">
        <f t="shared" si="42"/>
        <v>21/07/2026</v>
      </c>
      <c r="M112" s="23">
        <f t="shared" si="43"/>
        <v>0.5625</v>
      </c>
      <c r="N112" t="str">
        <f t="shared" si="25"/>
        <v>2 - 2</v>
      </c>
      <c r="O112" t="str">
        <f t="shared" si="26"/>
        <v>Red</v>
      </c>
      <c r="P112" t="str">
        <f t="shared" si="27"/>
        <v>Green</v>
      </c>
      <c r="Q112" t="str">
        <f t="shared" si="28"/>
        <v>Red</v>
      </c>
      <c r="R112" t="str">
        <f t="shared" si="29"/>
        <v>Green</v>
      </c>
      <c r="S112" t="str">
        <f t="shared" si="30"/>
        <v>Green</v>
      </c>
      <c r="T112" t="str">
        <f t="shared" si="31"/>
        <v>Red</v>
      </c>
      <c r="U112" t="str">
        <f t="shared" si="32"/>
        <v>Red</v>
      </c>
      <c r="V112" t="str">
        <f t="shared" si="33"/>
        <v>Green</v>
      </c>
      <c r="W112" t="str">
        <f t="shared" si="34"/>
        <v>Red</v>
      </c>
      <c r="X112" t="str">
        <f t="shared" si="35"/>
        <v>Green</v>
      </c>
      <c r="Y112" t="str">
        <f t="shared" si="36"/>
        <v>Green</v>
      </c>
      <c r="Z112" t="str">
        <f t="shared" si="37"/>
        <v>Green</v>
      </c>
      <c r="AA112" t="str">
        <f t="shared" si="38"/>
        <v>Red</v>
      </c>
      <c r="AB112" t="str">
        <f t="shared" si="39"/>
        <v>Red</v>
      </c>
      <c r="AC112" t="str">
        <f t="shared" si="40"/>
        <v>Green</v>
      </c>
      <c r="AD112" t="str">
        <f t="shared" si="41"/>
        <v>Red</v>
      </c>
    </row>
    <row r="113" spans="1:30" x14ac:dyDescent="0.25">
      <c r="A113" t="str">
        <f t="shared" si="24"/>
        <v>21/07/2026TSV KotternTSV Schwabmunchen</v>
      </c>
      <c r="D113" s="2">
        <v>46224</v>
      </c>
      <c r="E113" s="3">
        <v>0.6875</v>
      </c>
      <c r="F113" t="s">
        <v>1359</v>
      </c>
      <c r="G113" t="s">
        <v>1360</v>
      </c>
      <c r="H113">
        <v>1</v>
      </c>
      <c r="I113">
        <v>0</v>
      </c>
      <c r="J113">
        <v>1</v>
      </c>
      <c r="K113">
        <v>0</v>
      </c>
      <c r="L113" s="22" t="str">
        <f t="shared" si="42"/>
        <v>21/07/2026</v>
      </c>
      <c r="M113" s="23">
        <f t="shared" si="43"/>
        <v>0.5625</v>
      </c>
      <c r="N113" t="str">
        <f t="shared" si="25"/>
        <v>1 - 0</v>
      </c>
      <c r="O113" t="str">
        <f t="shared" si="26"/>
        <v>Green</v>
      </c>
      <c r="P113" t="str">
        <f t="shared" si="27"/>
        <v>Red</v>
      </c>
      <c r="Q113" t="str">
        <f t="shared" si="28"/>
        <v>Red</v>
      </c>
      <c r="R113" t="str">
        <f t="shared" si="29"/>
        <v>Green</v>
      </c>
      <c r="S113" t="str">
        <f t="shared" si="30"/>
        <v>Red</v>
      </c>
      <c r="T113" t="str">
        <f t="shared" si="31"/>
        <v>Green</v>
      </c>
      <c r="U113" t="str">
        <f t="shared" si="32"/>
        <v>Green</v>
      </c>
      <c r="V113" t="str">
        <f t="shared" si="33"/>
        <v>Red</v>
      </c>
      <c r="W113" t="str">
        <f t="shared" si="34"/>
        <v>Red</v>
      </c>
      <c r="X113" t="str">
        <f t="shared" si="35"/>
        <v>Green</v>
      </c>
      <c r="Y113" t="str">
        <f t="shared" si="36"/>
        <v>Red</v>
      </c>
      <c r="Z113" t="str">
        <f t="shared" si="37"/>
        <v>Red</v>
      </c>
      <c r="AA113" t="str">
        <f t="shared" si="38"/>
        <v>Green</v>
      </c>
      <c r="AB113" t="str">
        <f t="shared" si="39"/>
        <v>Green</v>
      </c>
      <c r="AC113" t="str">
        <f t="shared" si="40"/>
        <v>Red</v>
      </c>
      <c r="AD113" t="str">
        <f t="shared" si="41"/>
        <v>Green</v>
      </c>
    </row>
    <row r="114" spans="1:30" x14ac:dyDescent="0.25">
      <c r="A114" t="str">
        <f t="shared" si="24"/>
        <v>21/07/2026NK Istra 1961Orijent</v>
      </c>
      <c r="D114" s="2">
        <v>46224</v>
      </c>
      <c r="E114" s="3">
        <v>0.6875</v>
      </c>
      <c r="F114" t="s">
        <v>1449</v>
      </c>
      <c r="G114" t="s">
        <v>1450</v>
      </c>
      <c r="H114">
        <v>2</v>
      </c>
      <c r="I114">
        <v>1</v>
      </c>
      <c r="J114">
        <v>5</v>
      </c>
      <c r="K114">
        <v>2</v>
      </c>
      <c r="L114" s="22" t="str">
        <f t="shared" si="42"/>
        <v>21/07/2026</v>
      </c>
      <c r="M114" s="23">
        <f t="shared" si="43"/>
        <v>0.5625</v>
      </c>
      <c r="N114" t="str">
        <f t="shared" si="25"/>
        <v>5 - 2</v>
      </c>
      <c r="O114" t="str">
        <f t="shared" si="26"/>
        <v>Green</v>
      </c>
      <c r="P114" t="str">
        <f t="shared" si="27"/>
        <v>Red</v>
      </c>
      <c r="Q114" t="str">
        <f t="shared" si="28"/>
        <v>Red</v>
      </c>
      <c r="R114" t="str">
        <f t="shared" si="29"/>
        <v>Green</v>
      </c>
      <c r="S114" t="str">
        <f t="shared" si="30"/>
        <v>Red</v>
      </c>
      <c r="T114" t="str">
        <f t="shared" si="31"/>
        <v>Green</v>
      </c>
      <c r="U114" t="str">
        <f t="shared" si="32"/>
        <v>Green</v>
      </c>
      <c r="V114" t="str">
        <f t="shared" si="33"/>
        <v>Red</v>
      </c>
      <c r="W114" t="str">
        <f t="shared" si="34"/>
        <v>Red</v>
      </c>
      <c r="X114" t="str">
        <f t="shared" si="35"/>
        <v>Green</v>
      </c>
      <c r="Y114" t="str">
        <f t="shared" si="36"/>
        <v>Green</v>
      </c>
      <c r="Z114" t="str">
        <f t="shared" si="37"/>
        <v>Green</v>
      </c>
      <c r="AA114" t="str">
        <f t="shared" si="38"/>
        <v>Red</v>
      </c>
      <c r="AB114" t="str">
        <f t="shared" si="39"/>
        <v>Red</v>
      </c>
      <c r="AC114" t="str">
        <f t="shared" si="40"/>
        <v>Green</v>
      </c>
      <c r="AD114" t="str">
        <f t="shared" si="41"/>
        <v>Red</v>
      </c>
    </row>
    <row r="115" spans="1:30" x14ac:dyDescent="0.25">
      <c r="A115" t="str">
        <f t="shared" si="24"/>
        <v>21/07/2026VfR AalenSonnenhof Grossaspach</v>
      </c>
      <c r="D115" s="2">
        <v>46224</v>
      </c>
      <c r="E115" s="3">
        <v>0.6875</v>
      </c>
      <c r="F115" t="s">
        <v>1451</v>
      </c>
      <c r="G115" t="s">
        <v>1452</v>
      </c>
      <c r="H115">
        <v>1</v>
      </c>
      <c r="I115">
        <v>1</v>
      </c>
      <c r="J115">
        <v>2</v>
      </c>
      <c r="K115">
        <v>2</v>
      </c>
      <c r="L115" s="22" t="str">
        <f t="shared" si="42"/>
        <v>21/07/2026</v>
      </c>
      <c r="M115" s="23">
        <f t="shared" si="43"/>
        <v>0.5625</v>
      </c>
      <c r="N115" t="str">
        <f t="shared" si="25"/>
        <v>2 - 2</v>
      </c>
      <c r="O115" t="str">
        <f t="shared" si="26"/>
        <v>Red</v>
      </c>
      <c r="P115" t="str">
        <f t="shared" si="27"/>
        <v>Green</v>
      </c>
      <c r="Q115" t="str">
        <f t="shared" si="28"/>
        <v>Red</v>
      </c>
      <c r="R115" t="str">
        <f t="shared" si="29"/>
        <v>Green</v>
      </c>
      <c r="S115" t="str">
        <f t="shared" si="30"/>
        <v>Green</v>
      </c>
      <c r="T115" t="str">
        <f t="shared" si="31"/>
        <v>Red</v>
      </c>
      <c r="U115" t="str">
        <f t="shared" si="32"/>
        <v>Red</v>
      </c>
      <c r="V115" t="str">
        <f t="shared" si="33"/>
        <v>Green</v>
      </c>
      <c r="W115" t="str">
        <f t="shared" si="34"/>
        <v>Red</v>
      </c>
      <c r="X115" t="str">
        <f t="shared" si="35"/>
        <v>Green</v>
      </c>
      <c r="Y115" t="str">
        <f t="shared" si="36"/>
        <v>Green</v>
      </c>
      <c r="Z115" t="str">
        <f t="shared" si="37"/>
        <v>Green</v>
      </c>
      <c r="AA115" t="str">
        <f t="shared" si="38"/>
        <v>Red</v>
      </c>
      <c r="AB115" t="str">
        <f t="shared" si="39"/>
        <v>Red</v>
      </c>
      <c r="AC115" t="str">
        <f t="shared" si="40"/>
        <v>Green</v>
      </c>
      <c r="AD115" t="str">
        <f t="shared" si="41"/>
        <v>Red</v>
      </c>
    </row>
    <row r="116" spans="1:30" x14ac:dyDescent="0.25">
      <c r="A116" t="str">
        <f t="shared" si="24"/>
        <v>21/07/2026AGF AarhusLech Poznan</v>
      </c>
      <c r="B116" t="s">
        <v>802</v>
      </c>
      <c r="C116" t="s">
        <v>803</v>
      </c>
      <c r="D116" s="2">
        <v>46224</v>
      </c>
      <c r="E116" s="3">
        <v>0.70833333333333337</v>
      </c>
      <c r="F116" t="s">
        <v>360</v>
      </c>
      <c r="G116" t="s">
        <v>361</v>
      </c>
      <c r="H116">
        <v>0</v>
      </c>
      <c r="I116">
        <v>2</v>
      </c>
      <c r="J116">
        <v>1</v>
      </c>
      <c r="K116">
        <v>4</v>
      </c>
      <c r="L116" s="22" t="str">
        <f t="shared" si="42"/>
        <v>21/07/2026</v>
      </c>
      <c r="M116" s="23">
        <f t="shared" si="43"/>
        <v>0.58333333333333337</v>
      </c>
      <c r="N116" t="str">
        <f t="shared" si="25"/>
        <v>1 - 4</v>
      </c>
      <c r="O116" t="str">
        <f t="shared" si="26"/>
        <v>Red</v>
      </c>
      <c r="P116" t="str">
        <f t="shared" si="27"/>
        <v>Red</v>
      </c>
      <c r="Q116" t="str">
        <f t="shared" si="28"/>
        <v>Green</v>
      </c>
      <c r="R116" t="str">
        <f t="shared" si="29"/>
        <v>Red</v>
      </c>
      <c r="S116" t="str">
        <f t="shared" si="30"/>
        <v>Green</v>
      </c>
      <c r="T116" t="str">
        <f t="shared" si="31"/>
        <v>Green</v>
      </c>
      <c r="U116" t="str">
        <f t="shared" si="32"/>
        <v>Red</v>
      </c>
      <c r="V116" t="str">
        <f t="shared" si="33"/>
        <v>Red</v>
      </c>
      <c r="W116" t="str">
        <f t="shared" si="34"/>
        <v>Green</v>
      </c>
      <c r="X116" t="str">
        <f t="shared" si="35"/>
        <v>Green</v>
      </c>
      <c r="Y116" t="str">
        <f t="shared" si="36"/>
        <v>Green</v>
      </c>
      <c r="Z116" t="str">
        <f t="shared" si="37"/>
        <v>Green</v>
      </c>
      <c r="AA116" t="str">
        <f t="shared" si="38"/>
        <v>Red</v>
      </c>
      <c r="AB116" t="str">
        <f t="shared" si="39"/>
        <v>Red</v>
      </c>
      <c r="AC116" t="str">
        <f t="shared" si="40"/>
        <v>Green</v>
      </c>
      <c r="AD116" t="str">
        <f t="shared" si="41"/>
        <v>Red</v>
      </c>
    </row>
    <row r="117" spans="1:30" x14ac:dyDescent="0.25">
      <c r="A117" t="str">
        <f t="shared" si="24"/>
        <v>21/07/2026IFK GoteborgLevadia Tallinn</v>
      </c>
      <c r="B117" t="s">
        <v>802</v>
      </c>
      <c r="C117" t="s">
        <v>1326</v>
      </c>
      <c r="D117" s="2">
        <v>46224</v>
      </c>
      <c r="E117" s="3">
        <v>0.70833333333333337</v>
      </c>
      <c r="F117" t="s">
        <v>1327</v>
      </c>
      <c r="G117" t="s">
        <v>1328</v>
      </c>
      <c r="H117">
        <v>0</v>
      </c>
      <c r="I117">
        <v>2</v>
      </c>
      <c r="J117">
        <v>1</v>
      </c>
      <c r="K117">
        <v>2</v>
      </c>
      <c r="L117" s="22" t="str">
        <f t="shared" si="42"/>
        <v>21/07/2026</v>
      </c>
      <c r="M117" s="23">
        <f t="shared" si="43"/>
        <v>0.58333333333333337</v>
      </c>
      <c r="N117" t="str">
        <f t="shared" si="25"/>
        <v>1 - 2</v>
      </c>
      <c r="O117" t="str">
        <f t="shared" si="26"/>
        <v>Red</v>
      </c>
      <c r="P117" t="str">
        <f t="shared" si="27"/>
        <v>Red</v>
      </c>
      <c r="Q117" t="str">
        <f t="shared" si="28"/>
        <v>Green</v>
      </c>
      <c r="R117" t="str">
        <f t="shared" si="29"/>
        <v>Red</v>
      </c>
      <c r="S117" t="str">
        <f t="shared" si="30"/>
        <v>Green</v>
      </c>
      <c r="T117" t="str">
        <f t="shared" si="31"/>
        <v>Green</v>
      </c>
      <c r="U117" t="str">
        <f t="shared" si="32"/>
        <v>Red</v>
      </c>
      <c r="V117" t="str">
        <f t="shared" si="33"/>
        <v>Red</v>
      </c>
      <c r="W117" t="str">
        <f t="shared" si="34"/>
        <v>Green</v>
      </c>
      <c r="X117" t="str">
        <f t="shared" si="35"/>
        <v>Green</v>
      </c>
      <c r="Y117" t="str">
        <f t="shared" si="36"/>
        <v>Green</v>
      </c>
      <c r="Z117" t="str">
        <f t="shared" si="37"/>
        <v>Green</v>
      </c>
      <c r="AA117" t="str">
        <f t="shared" si="38"/>
        <v>Red</v>
      </c>
      <c r="AB117" t="str">
        <f t="shared" si="39"/>
        <v>Green</v>
      </c>
      <c r="AC117" t="str">
        <f t="shared" si="40"/>
        <v>Green</v>
      </c>
      <c r="AD117" t="str">
        <f t="shared" si="41"/>
        <v>Red</v>
      </c>
    </row>
    <row r="118" spans="1:30" x14ac:dyDescent="0.25">
      <c r="A118" t="str">
        <f t="shared" si="24"/>
        <v>21/07/2026Tabasalu UlasabatParnu JK Vaprus</v>
      </c>
      <c r="D118" s="2">
        <v>46224</v>
      </c>
      <c r="E118" s="3">
        <v>0.70833333333333337</v>
      </c>
      <c r="F118" t="s">
        <v>433</v>
      </c>
      <c r="G118" t="s">
        <v>434</v>
      </c>
      <c r="H118">
        <v>1</v>
      </c>
      <c r="I118">
        <v>1</v>
      </c>
      <c r="J118">
        <v>1</v>
      </c>
      <c r="K118">
        <v>4</v>
      </c>
      <c r="L118" s="22" t="str">
        <f t="shared" si="42"/>
        <v>21/07/2026</v>
      </c>
      <c r="M118" s="23">
        <f t="shared" si="43"/>
        <v>0.58333333333333337</v>
      </c>
      <c r="N118" t="str">
        <f t="shared" si="25"/>
        <v>1 - 4</v>
      </c>
      <c r="O118" t="str">
        <f t="shared" si="26"/>
        <v>Red</v>
      </c>
      <c r="P118" t="str">
        <f t="shared" si="27"/>
        <v>Red</v>
      </c>
      <c r="Q118" t="str">
        <f t="shared" si="28"/>
        <v>Green</v>
      </c>
      <c r="R118" t="str">
        <f t="shared" si="29"/>
        <v>Red</v>
      </c>
      <c r="S118" t="str">
        <f t="shared" si="30"/>
        <v>Green</v>
      </c>
      <c r="T118" t="str">
        <f t="shared" si="31"/>
        <v>Green</v>
      </c>
      <c r="U118" t="str">
        <f t="shared" si="32"/>
        <v>Red</v>
      </c>
      <c r="V118" t="str">
        <f t="shared" si="33"/>
        <v>Green</v>
      </c>
      <c r="W118" t="str">
        <f t="shared" si="34"/>
        <v>Red</v>
      </c>
      <c r="X118" t="str">
        <f t="shared" si="35"/>
        <v>Green</v>
      </c>
      <c r="Y118" t="str">
        <f t="shared" si="36"/>
        <v>Green</v>
      </c>
      <c r="Z118" t="str">
        <f t="shared" si="37"/>
        <v>Green</v>
      </c>
      <c r="AA118" t="str">
        <f t="shared" si="38"/>
        <v>Red</v>
      </c>
      <c r="AB118" t="str">
        <f t="shared" si="39"/>
        <v>Red</v>
      </c>
      <c r="AC118" t="str">
        <f t="shared" si="40"/>
        <v>Green</v>
      </c>
      <c r="AD118" t="str">
        <f t="shared" si="41"/>
        <v>Red</v>
      </c>
    </row>
    <row r="119" spans="1:30" x14ac:dyDescent="0.25">
      <c r="A119" t="str">
        <f t="shared" si="24"/>
        <v>21/07/2026DJK Don Bosco BambergTSV Kornburg</v>
      </c>
      <c r="D119" s="2">
        <v>46224</v>
      </c>
      <c r="E119" s="3">
        <v>0.70833333333333337</v>
      </c>
      <c r="F119" t="s">
        <v>1347</v>
      </c>
      <c r="G119" t="s">
        <v>1348</v>
      </c>
      <c r="H119">
        <v>1</v>
      </c>
      <c r="I119">
        <v>1</v>
      </c>
      <c r="J119">
        <v>2</v>
      </c>
      <c r="K119">
        <v>2</v>
      </c>
      <c r="L119" s="22" t="str">
        <f t="shared" si="42"/>
        <v>21/07/2026</v>
      </c>
      <c r="M119" s="23">
        <f t="shared" si="43"/>
        <v>0.58333333333333337</v>
      </c>
      <c r="N119" t="str">
        <f t="shared" si="25"/>
        <v>2 - 2</v>
      </c>
      <c r="O119" t="str">
        <f t="shared" si="26"/>
        <v>Red</v>
      </c>
      <c r="P119" t="str">
        <f t="shared" si="27"/>
        <v>Green</v>
      </c>
      <c r="Q119" t="str">
        <f t="shared" si="28"/>
        <v>Red</v>
      </c>
      <c r="R119" t="str">
        <f t="shared" si="29"/>
        <v>Green</v>
      </c>
      <c r="S119" t="str">
        <f t="shared" si="30"/>
        <v>Green</v>
      </c>
      <c r="T119" t="str">
        <f t="shared" si="31"/>
        <v>Red</v>
      </c>
      <c r="U119" t="str">
        <f t="shared" si="32"/>
        <v>Red</v>
      </c>
      <c r="V119" t="str">
        <f t="shared" si="33"/>
        <v>Green</v>
      </c>
      <c r="W119" t="str">
        <f t="shared" si="34"/>
        <v>Red</v>
      </c>
      <c r="X119" t="str">
        <f t="shared" si="35"/>
        <v>Green</v>
      </c>
      <c r="Y119" t="str">
        <f t="shared" si="36"/>
        <v>Green</v>
      </c>
      <c r="Z119" t="str">
        <f t="shared" si="37"/>
        <v>Green</v>
      </c>
      <c r="AA119" t="str">
        <f t="shared" si="38"/>
        <v>Red</v>
      </c>
      <c r="AB119" t="str">
        <f t="shared" si="39"/>
        <v>Red</v>
      </c>
      <c r="AC119" t="str">
        <f t="shared" si="40"/>
        <v>Green</v>
      </c>
      <c r="AD119" t="str">
        <f t="shared" si="41"/>
        <v>Red</v>
      </c>
    </row>
    <row r="120" spans="1:30" x14ac:dyDescent="0.25">
      <c r="A120" t="str">
        <f t="shared" si="24"/>
        <v>21/07/2026NeudrossenfeldSV Fortuna Regensburg</v>
      </c>
      <c r="D120" s="2">
        <v>46224</v>
      </c>
      <c r="E120" s="3">
        <v>0.70833333333333337</v>
      </c>
      <c r="F120" t="s">
        <v>1349</v>
      </c>
      <c r="G120" t="s">
        <v>1350</v>
      </c>
      <c r="H120">
        <v>0</v>
      </c>
      <c r="I120">
        <v>0</v>
      </c>
      <c r="J120">
        <v>1</v>
      </c>
      <c r="K120">
        <v>0</v>
      </c>
      <c r="L120" s="22" t="str">
        <f t="shared" si="42"/>
        <v>21/07/2026</v>
      </c>
      <c r="M120" s="23">
        <f t="shared" si="43"/>
        <v>0.58333333333333337</v>
      </c>
      <c r="N120" t="str">
        <f t="shared" si="25"/>
        <v>1 - 0</v>
      </c>
      <c r="O120" t="str">
        <f t="shared" si="26"/>
        <v>Green</v>
      </c>
      <c r="P120" t="str">
        <f t="shared" si="27"/>
        <v>Red</v>
      </c>
      <c r="Q120" t="str">
        <f t="shared" si="28"/>
        <v>Red</v>
      </c>
      <c r="R120" t="str">
        <f t="shared" si="29"/>
        <v>Green</v>
      </c>
      <c r="S120" t="str">
        <f t="shared" si="30"/>
        <v>Red</v>
      </c>
      <c r="T120" t="str">
        <f t="shared" si="31"/>
        <v>Green</v>
      </c>
      <c r="U120" t="str">
        <f t="shared" si="32"/>
        <v>Red</v>
      </c>
      <c r="V120" t="str">
        <f t="shared" si="33"/>
        <v>Green</v>
      </c>
      <c r="W120" t="str">
        <f t="shared" si="34"/>
        <v>Red</v>
      </c>
      <c r="X120" t="str">
        <f t="shared" si="35"/>
        <v>Red</v>
      </c>
      <c r="Y120" t="str">
        <f t="shared" si="36"/>
        <v>Red</v>
      </c>
      <c r="Z120" t="str">
        <f t="shared" si="37"/>
        <v>Red</v>
      </c>
      <c r="AA120" t="str">
        <f t="shared" si="38"/>
        <v>Green</v>
      </c>
      <c r="AB120" t="str">
        <f t="shared" si="39"/>
        <v>Green</v>
      </c>
      <c r="AC120" t="str">
        <f t="shared" si="40"/>
        <v>Red</v>
      </c>
      <c r="AD120" t="str">
        <f t="shared" si="41"/>
        <v>Green</v>
      </c>
    </row>
    <row r="121" spans="1:30" x14ac:dyDescent="0.25">
      <c r="A121" t="str">
        <f t="shared" si="24"/>
        <v>21/07/2026TSV GrossbardorfWÃ¼rzburger FV</v>
      </c>
      <c r="D121" s="2">
        <v>46224</v>
      </c>
      <c r="E121" s="3">
        <v>0.70833333333333337</v>
      </c>
      <c r="F121" t="s">
        <v>1351</v>
      </c>
      <c r="G121" t="s">
        <v>1352</v>
      </c>
      <c r="H121">
        <v>0</v>
      </c>
      <c r="I121">
        <v>2</v>
      </c>
      <c r="J121">
        <v>0</v>
      </c>
      <c r="K121">
        <v>2</v>
      </c>
      <c r="L121" s="22" t="str">
        <f t="shared" si="42"/>
        <v>21/07/2026</v>
      </c>
      <c r="M121" s="23">
        <f t="shared" si="43"/>
        <v>0.58333333333333337</v>
      </c>
      <c r="N121" t="str">
        <f t="shared" si="25"/>
        <v>0 - 2</v>
      </c>
      <c r="O121" t="str">
        <f t="shared" si="26"/>
        <v>Red</v>
      </c>
      <c r="P121" t="str">
        <f t="shared" si="27"/>
        <v>Red</v>
      </c>
      <c r="Q121" t="str">
        <f t="shared" si="28"/>
        <v>Green</v>
      </c>
      <c r="R121" t="str">
        <f t="shared" si="29"/>
        <v>Red</v>
      </c>
      <c r="S121" t="str">
        <f t="shared" si="30"/>
        <v>Green</v>
      </c>
      <c r="T121" t="str">
        <f t="shared" si="31"/>
        <v>Green</v>
      </c>
      <c r="U121" t="str">
        <f t="shared" si="32"/>
        <v>Red</v>
      </c>
      <c r="V121" t="str">
        <f t="shared" si="33"/>
        <v>Red</v>
      </c>
      <c r="W121" t="str">
        <f t="shared" si="34"/>
        <v>Green</v>
      </c>
      <c r="X121" t="str">
        <f t="shared" si="35"/>
        <v>Green</v>
      </c>
      <c r="Y121" t="str">
        <f t="shared" si="36"/>
        <v>Green</v>
      </c>
      <c r="Z121" t="str">
        <f t="shared" si="37"/>
        <v>Red</v>
      </c>
      <c r="AA121" t="str">
        <f t="shared" si="38"/>
        <v>Green</v>
      </c>
      <c r="AB121" t="str">
        <f t="shared" si="39"/>
        <v>Green</v>
      </c>
      <c r="AC121" t="str">
        <f t="shared" si="40"/>
        <v>Red</v>
      </c>
      <c r="AD121" t="str">
        <f t="shared" si="41"/>
        <v>Green</v>
      </c>
    </row>
    <row r="122" spans="1:30" x14ac:dyDescent="0.25">
      <c r="A122" t="str">
        <f t="shared" si="24"/>
        <v>21/07/2026FalkenbergHelsingborg</v>
      </c>
      <c r="D122" s="2">
        <v>46224</v>
      </c>
      <c r="E122" s="3">
        <v>0.70833333333333337</v>
      </c>
      <c r="F122" t="s">
        <v>1418</v>
      </c>
      <c r="G122" t="s">
        <v>227</v>
      </c>
      <c r="H122">
        <v>2</v>
      </c>
      <c r="I122">
        <v>3</v>
      </c>
      <c r="J122">
        <v>2</v>
      </c>
      <c r="K122">
        <v>3</v>
      </c>
      <c r="L122" s="22" t="str">
        <f t="shared" si="42"/>
        <v>21/07/2026</v>
      </c>
      <c r="M122" s="23">
        <f t="shared" si="43"/>
        <v>0.58333333333333337</v>
      </c>
      <c r="N122" t="str">
        <f t="shared" si="25"/>
        <v>2 - 3</v>
      </c>
      <c r="O122" t="str">
        <f t="shared" si="26"/>
        <v>Red</v>
      </c>
      <c r="P122" t="str">
        <f t="shared" si="27"/>
        <v>Red</v>
      </c>
      <c r="Q122" t="str">
        <f t="shared" si="28"/>
        <v>Green</v>
      </c>
      <c r="R122" t="str">
        <f t="shared" si="29"/>
        <v>Red</v>
      </c>
      <c r="S122" t="str">
        <f t="shared" si="30"/>
        <v>Green</v>
      </c>
      <c r="T122" t="str">
        <f t="shared" si="31"/>
        <v>Green</v>
      </c>
      <c r="U122" t="str">
        <f t="shared" si="32"/>
        <v>Red</v>
      </c>
      <c r="V122" t="str">
        <f t="shared" si="33"/>
        <v>Red</v>
      </c>
      <c r="W122" t="str">
        <f t="shared" si="34"/>
        <v>Green</v>
      </c>
      <c r="X122" t="str">
        <f t="shared" si="35"/>
        <v>Green</v>
      </c>
      <c r="Y122" t="str">
        <f t="shared" si="36"/>
        <v>Green</v>
      </c>
      <c r="Z122" t="str">
        <f t="shared" si="37"/>
        <v>Green</v>
      </c>
      <c r="AA122" t="str">
        <f t="shared" si="38"/>
        <v>Red</v>
      </c>
      <c r="AB122" t="str">
        <f t="shared" si="39"/>
        <v>Red</v>
      </c>
      <c r="AC122" t="str">
        <f t="shared" si="40"/>
        <v>Green</v>
      </c>
      <c r="AD122" t="str">
        <f t="shared" si="41"/>
        <v>Red</v>
      </c>
    </row>
    <row r="123" spans="1:30" x14ac:dyDescent="0.25">
      <c r="A123" t="str">
        <f t="shared" si="24"/>
        <v>21/07/2026Al Ittihad JeddahOrlando Pirates</v>
      </c>
      <c r="D123" s="2">
        <v>46224</v>
      </c>
      <c r="E123" s="3">
        <v>0.70833333333333337</v>
      </c>
      <c r="F123" t="s">
        <v>1453</v>
      </c>
      <c r="G123" t="s">
        <v>1454</v>
      </c>
      <c r="H123">
        <v>2</v>
      </c>
      <c r="I123">
        <v>1</v>
      </c>
      <c r="J123">
        <v>3</v>
      </c>
      <c r="K123">
        <v>2</v>
      </c>
      <c r="L123" s="22" t="str">
        <f t="shared" si="42"/>
        <v>21/07/2026</v>
      </c>
      <c r="M123" s="23">
        <f t="shared" si="43"/>
        <v>0.58333333333333337</v>
      </c>
      <c r="N123" t="str">
        <f t="shared" si="25"/>
        <v>3 - 2</v>
      </c>
      <c r="O123" t="str">
        <f t="shared" si="26"/>
        <v>Green</v>
      </c>
      <c r="P123" t="str">
        <f t="shared" si="27"/>
        <v>Red</v>
      </c>
      <c r="Q123" t="str">
        <f t="shared" si="28"/>
        <v>Red</v>
      </c>
      <c r="R123" t="str">
        <f t="shared" si="29"/>
        <v>Green</v>
      </c>
      <c r="S123" t="str">
        <f t="shared" si="30"/>
        <v>Red</v>
      </c>
      <c r="T123" t="str">
        <f t="shared" si="31"/>
        <v>Green</v>
      </c>
      <c r="U123" t="str">
        <f t="shared" si="32"/>
        <v>Green</v>
      </c>
      <c r="V123" t="str">
        <f t="shared" si="33"/>
        <v>Red</v>
      </c>
      <c r="W123" t="str">
        <f t="shared" si="34"/>
        <v>Red</v>
      </c>
      <c r="X123" t="str">
        <f t="shared" si="35"/>
        <v>Green</v>
      </c>
      <c r="Y123" t="str">
        <f t="shared" si="36"/>
        <v>Green</v>
      </c>
      <c r="Z123" t="str">
        <f t="shared" si="37"/>
        <v>Green</v>
      </c>
      <c r="AA123" t="str">
        <f t="shared" si="38"/>
        <v>Red</v>
      </c>
      <c r="AB123" t="str">
        <f t="shared" si="39"/>
        <v>Red</v>
      </c>
      <c r="AC123" t="str">
        <f t="shared" si="40"/>
        <v>Green</v>
      </c>
      <c r="AD123" t="str">
        <f t="shared" si="41"/>
        <v>Red</v>
      </c>
    </row>
    <row r="124" spans="1:30" x14ac:dyDescent="0.25">
      <c r="A124" t="str">
        <f t="shared" si="24"/>
        <v>21/07/2026EVV EchtMVV Maastricht</v>
      </c>
      <c r="D124" s="2">
        <v>46224</v>
      </c>
      <c r="E124" s="3">
        <v>0.70833333333333337</v>
      </c>
      <c r="F124" t="s">
        <v>1455</v>
      </c>
      <c r="G124" t="s">
        <v>1456</v>
      </c>
      <c r="H124">
        <v>1</v>
      </c>
      <c r="I124">
        <v>2</v>
      </c>
      <c r="J124">
        <v>2</v>
      </c>
      <c r="K124">
        <v>2</v>
      </c>
      <c r="L124" s="22" t="str">
        <f t="shared" si="42"/>
        <v>21/07/2026</v>
      </c>
      <c r="M124" s="23">
        <f t="shared" si="43"/>
        <v>0.58333333333333337</v>
      </c>
      <c r="N124" t="str">
        <f t="shared" si="25"/>
        <v>2 - 2</v>
      </c>
      <c r="O124" t="str">
        <f t="shared" si="26"/>
        <v>Red</v>
      </c>
      <c r="P124" t="str">
        <f t="shared" si="27"/>
        <v>Green</v>
      </c>
      <c r="Q124" t="str">
        <f t="shared" si="28"/>
        <v>Red</v>
      </c>
      <c r="R124" t="str">
        <f t="shared" si="29"/>
        <v>Green</v>
      </c>
      <c r="S124" t="str">
        <f t="shared" si="30"/>
        <v>Green</v>
      </c>
      <c r="T124" t="str">
        <f t="shared" si="31"/>
        <v>Red</v>
      </c>
      <c r="U124" t="str">
        <f t="shared" si="32"/>
        <v>Red</v>
      </c>
      <c r="V124" t="str">
        <f t="shared" si="33"/>
        <v>Red</v>
      </c>
      <c r="W124" t="str">
        <f t="shared" si="34"/>
        <v>Green</v>
      </c>
      <c r="X124" t="str">
        <f t="shared" si="35"/>
        <v>Green</v>
      </c>
      <c r="Y124" t="str">
        <f t="shared" si="36"/>
        <v>Green</v>
      </c>
      <c r="Z124" t="str">
        <f t="shared" si="37"/>
        <v>Green</v>
      </c>
      <c r="AA124" t="str">
        <f t="shared" si="38"/>
        <v>Red</v>
      </c>
      <c r="AB124" t="str">
        <f t="shared" si="39"/>
        <v>Red</v>
      </c>
      <c r="AC124" t="str">
        <f t="shared" si="40"/>
        <v>Green</v>
      </c>
      <c r="AD124" t="str">
        <f t="shared" si="41"/>
        <v>Red</v>
      </c>
    </row>
    <row r="125" spans="1:30" x14ac:dyDescent="0.25">
      <c r="A125" t="str">
        <f t="shared" si="24"/>
        <v>21/07/2026Sollentuna FFKarlbergs BK</v>
      </c>
      <c r="D125" s="2">
        <v>46224</v>
      </c>
      <c r="E125" s="3">
        <v>0.70833333333333337</v>
      </c>
      <c r="F125" t="s">
        <v>1457</v>
      </c>
      <c r="G125" t="s">
        <v>1458</v>
      </c>
      <c r="H125">
        <v>1</v>
      </c>
      <c r="I125">
        <v>1</v>
      </c>
      <c r="J125">
        <v>1</v>
      </c>
      <c r="K125">
        <v>2</v>
      </c>
      <c r="L125" s="22" t="str">
        <f t="shared" si="42"/>
        <v>21/07/2026</v>
      </c>
      <c r="M125" s="23">
        <f t="shared" si="43"/>
        <v>0.58333333333333337</v>
      </c>
      <c r="N125" t="str">
        <f t="shared" si="25"/>
        <v>1 - 2</v>
      </c>
      <c r="O125" t="str">
        <f t="shared" si="26"/>
        <v>Red</v>
      </c>
      <c r="P125" t="str">
        <f t="shared" si="27"/>
        <v>Red</v>
      </c>
      <c r="Q125" t="str">
        <f t="shared" si="28"/>
        <v>Green</v>
      </c>
      <c r="R125" t="str">
        <f t="shared" si="29"/>
        <v>Red</v>
      </c>
      <c r="S125" t="str">
        <f t="shared" si="30"/>
        <v>Green</v>
      </c>
      <c r="T125" t="str">
        <f t="shared" si="31"/>
        <v>Green</v>
      </c>
      <c r="U125" t="str">
        <f t="shared" si="32"/>
        <v>Red</v>
      </c>
      <c r="V125" t="str">
        <f t="shared" si="33"/>
        <v>Green</v>
      </c>
      <c r="W125" t="str">
        <f t="shared" si="34"/>
        <v>Red</v>
      </c>
      <c r="X125" t="str">
        <f t="shared" si="35"/>
        <v>Green</v>
      </c>
      <c r="Y125" t="str">
        <f t="shared" si="36"/>
        <v>Green</v>
      </c>
      <c r="Z125" t="str">
        <f t="shared" si="37"/>
        <v>Green</v>
      </c>
      <c r="AA125" t="str">
        <f t="shared" si="38"/>
        <v>Red</v>
      </c>
      <c r="AB125" t="str">
        <f t="shared" si="39"/>
        <v>Green</v>
      </c>
      <c r="AC125" t="str">
        <f t="shared" si="40"/>
        <v>Green</v>
      </c>
      <c r="AD125" t="str">
        <f t="shared" si="41"/>
        <v>Red</v>
      </c>
    </row>
    <row r="126" spans="1:30" x14ac:dyDescent="0.25">
      <c r="A126" t="str">
        <f t="shared" si="24"/>
        <v>21/07/2026SV DonauSimmeringer SC</v>
      </c>
      <c r="D126" s="2">
        <v>46224</v>
      </c>
      <c r="E126" s="3">
        <v>0.70833333333333337</v>
      </c>
      <c r="F126" t="s">
        <v>1459</v>
      </c>
      <c r="G126" t="s">
        <v>1460</v>
      </c>
      <c r="H126">
        <v>2</v>
      </c>
      <c r="I126">
        <v>0</v>
      </c>
      <c r="J126">
        <v>5</v>
      </c>
      <c r="K126">
        <v>0</v>
      </c>
      <c r="L126" s="22" t="str">
        <f t="shared" si="42"/>
        <v>21/07/2026</v>
      </c>
      <c r="M126" s="23">
        <f t="shared" si="43"/>
        <v>0.58333333333333337</v>
      </c>
      <c r="N126" t="str">
        <f t="shared" si="25"/>
        <v>5 - 0</v>
      </c>
      <c r="O126" t="str">
        <f t="shared" si="26"/>
        <v>Green</v>
      </c>
      <c r="P126" t="str">
        <f t="shared" si="27"/>
        <v>Red</v>
      </c>
      <c r="Q126" t="str">
        <f t="shared" si="28"/>
        <v>Red</v>
      </c>
      <c r="R126" t="str">
        <f t="shared" si="29"/>
        <v>Green</v>
      </c>
      <c r="S126" t="str">
        <f t="shared" si="30"/>
        <v>Red</v>
      </c>
      <c r="T126" t="str">
        <f t="shared" si="31"/>
        <v>Green</v>
      </c>
      <c r="U126" t="str">
        <f t="shared" si="32"/>
        <v>Green</v>
      </c>
      <c r="V126" t="str">
        <f t="shared" si="33"/>
        <v>Red</v>
      </c>
      <c r="W126" t="str">
        <f t="shared" si="34"/>
        <v>Red</v>
      </c>
      <c r="X126" t="str">
        <f t="shared" si="35"/>
        <v>Green</v>
      </c>
      <c r="Y126" t="str">
        <f t="shared" si="36"/>
        <v>Green</v>
      </c>
      <c r="Z126" t="str">
        <f t="shared" si="37"/>
        <v>Green</v>
      </c>
      <c r="AA126" t="str">
        <f t="shared" si="38"/>
        <v>Red</v>
      </c>
      <c r="AB126" t="str">
        <f t="shared" si="39"/>
        <v>Red</v>
      </c>
      <c r="AC126" t="str">
        <f t="shared" si="40"/>
        <v>Red</v>
      </c>
      <c r="AD126" t="str">
        <f t="shared" si="41"/>
        <v>Green</v>
      </c>
    </row>
    <row r="127" spans="1:30" x14ac:dyDescent="0.25">
      <c r="A127" t="str">
        <f t="shared" si="24"/>
        <v>21/07/2026TreibachSirnitz</v>
      </c>
      <c r="D127" s="2">
        <v>46224</v>
      </c>
      <c r="E127" s="3">
        <v>0.70833333333333337</v>
      </c>
      <c r="F127" t="s">
        <v>1461</v>
      </c>
      <c r="G127" t="s">
        <v>1462</v>
      </c>
      <c r="H127">
        <v>7</v>
      </c>
      <c r="I127">
        <v>0</v>
      </c>
      <c r="J127">
        <v>12</v>
      </c>
      <c r="K127">
        <v>0</v>
      </c>
      <c r="L127" s="22" t="str">
        <f t="shared" ref="L127:L158" si="44">DAY(D127)&amp;"/"&amp;"07"&amp;"/"&amp;YEAR(D127)</f>
        <v>21/07/2026</v>
      </c>
      <c r="M127" s="23">
        <f t="shared" ref="M127:M158" si="45">E127-TIME(3,0,0)</f>
        <v>0.58333333333333337</v>
      </c>
      <c r="N127" t="str">
        <f t="shared" si="25"/>
        <v>12 - 0</v>
      </c>
      <c r="O127" t="str">
        <f t="shared" si="26"/>
        <v>Green</v>
      </c>
      <c r="P127" t="str">
        <f t="shared" si="27"/>
        <v>Red</v>
      </c>
      <c r="Q127" t="str">
        <f t="shared" si="28"/>
        <v>Red</v>
      </c>
      <c r="R127" t="str">
        <f t="shared" si="29"/>
        <v>Green</v>
      </c>
      <c r="S127" t="str">
        <f t="shared" si="30"/>
        <v>Red</v>
      </c>
      <c r="T127" t="str">
        <f t="shared" si="31"/>
        <v>Green</v>
      </c>
      <c r="U127" t="str">
        <f t="shared" si="32"/>
        <v>Green</v>
      </c>
      <c r="V127" t="str">
        <f t="shared" si="33"/>
        <v>Red</v>
      </c>
      <c r="W127" t="str">
        <f t="shared" si="34"/>
        <v>Red</v>
      </c>
      <c r="X127" t="str">
        <f t="shared" si="35"/>
        <v>Green</v>
      </c>
      <c r="Y127" t="str">
        <f t="shared" si="36"/>
        <v>Green</v>
      </c>
      <c r="Z127" t="str">
        <f t="shared" si="37"/>
        <v>Green</v>
      </c>
      <c r="AA127" t="str">
        <f t="shared" si="38"/>
        <v>Red</v>
      </c>
      <c r="AB127" t="str">
        <f t="shared" si="39"/>
        <v>Red</v>
      </c>
      <c r="AC127" t="str">
        <f t="shared" si="40"/>
        <v>Red</v>
      </c>
      <c r="AD127" t="str">
        <f t="shared" si="41"/>
        <v>Green</v>
      </c>
    </row>
    <row r="128" spans="1:30" x14ac:dyDescent="0.25">
      <c r="A128" t="str">
        <f t="shared" si="24"/>
        <v>21/07/2026LangenrohrRed Star Penzing</v>
      </c>
      <c r="D128" s="2">
        <v>46224</v>
      </c>
      <c r="E128" s="3">
        <v>0.71875</v>
      </c>
      <c r="F128" t="s">
        <v>1463</v>
      </c>
      <c r="G128" t="s">
        <v>1464</v>
      </c>
      <c r="H128">
        <v>2</v>
      </c>
      <c r="I128">
        <v>0</v>
      </c>
      <c r="J128">
        <v>2</v>
      </c>
      <c r="K128">
        <v>4</v>
      </c>
      <c r="L128" s="22" t="str">
        <f t="shared" si="44"/>
        <v>21/07/2026</v>
      </c>
      <c r="M128" s="23">
        <f t="shared" si="45"/>
        <v>0.59375</v>
      </c>
      <c r="N128" t="str">
        <f t="shared" si="25"/>
        <v>2 - 4</v>
      </c>
      <c r="O128" t="str">
        <f t="shared" si="26"/>
        <v>Red</v>
      </c>
      <c r="P128" t="str">
        <f t="shared" si="27"/>
        <v>Red</v>
      </c>
      <c r="Q128" t="str">
        <f t="shared" si="28"/>
        <v>Green</v>
      </c>
      <c r="R128" t="str">
        <f t="shared" si="29"/>
        <v>Red</v>
      </c>
      <c r="S128" t="str">
        <f t="shared" si="30"/>
        <v>Green</v>
      </c>
      <c r="T128" t="str">
        <f t="shared" si="31"/>
        <v>Green</v>
      </c>
      <c r="U128" t="str">
        <f t="shared" si="32"/>
        <v>Green</v>
      </c>
      <c r="V128" t="str">
        <f t="shared" si="33"/>
        <v>Red</v>
      </c>
      <c r="W128" t="str">
        <f t="shared" si="34"/>
        <v>Red</v>
      </c>
      <c r="X128" t="str">
        <f t="shared" si="35"/>
        <v>Green</v>
      </c>
      <c r="Y128" t="str">
        <f t="shared" si="36"/>
        <v>Green</v>
      </c>
      <c r="Z128" t="str">
        <f t="shared" si="37"/>
        <v>Green</v>
      </c>
      <c r="AA128" t="str">
        <f t="shared" si="38"/>
        <v>Red</v>
      </c>
      <c r="AB128" t="str">
        <f t="shared" si="39"/>
        <v>Red</v>
      </c>
      <c r="AC128" t="str">
        <f t="shared" si="40"/>
        <v>Green</v>
      </c>
      <c r="AD128" t="str">
        <f t="shared" si="41"/>
        <v>Red</v>
      </c>
    </row>
    <row r="129" spans="1:30" x14ac:dyDescent="0.25">
      <c r="A129" t="str">
        <f t="shared" si="24"/>
        <v>21/07/2026FlorianaKF Drita</v>
      </c>
      <c r="B129" t="s">
        <v>802</v>
      </c>
      <c r="C129" t="s">
        <v>1326</v>
      </c>
      <c r="D129" s="2">
        <v>46224</v>
      </c>
      <c r="E129" s="3">
        <v>0.72916666666666663</v>
      </c>
      <c r="F129" t="s">
        <v>1329</v>
      </c>
      <c r="G129" t="s">
        <v>1330</v>
      </c>
      <c r="H129">
        <v>0</v>
      </c>
      <c r="I129">
        <v>0</v>
      </c>
      <c r="J129">
        <v>1</v>
      </c>
      <c r="K129">
        <v>1</v>
      </c>
      <c r="L129" s="22" t="str">
        <f t="shared" si="44"/>
        <v>21/07/2026</v>
      </c>
      <c r="M129" s="23">
        <f t="shared" si="45"/>
        <v>0.60416666666666663</v>
      </c>
      <c r="N129" t="str">
        <f t="shared" si="25"/>
        <v>1 - 1</v>
      </c>
      <c r="O129" t="str">
        <f t="shared" si="26"/>
        <v>Red</v>
      </c>
      <c r="P129" t="str">
        <f t="shared" si="27"/>
        <v>Green</v>
      </c>
      <c r="Q129" t="str">
        <f t="shared" si="28"/>
        <v>Red</v>
      </c>
      <c r="R129" t="str">
        <f t="shared" si="29"/>
        <v>Green</v>
      </c>
      <c r="S129" t="str">
        <f t="shared" si="30"/>
        <v>Green</v>
      </c>
      <c r="T129" t="str">
        <f t="shared" si="31"/>
        <v>Red</v>
      </c>
      <c r="U129" t="str">
        <f t="shared" si="32"/>
        <v>Red</v>
      </c>
      <c r="V129" t="str">
        <f t="shared" si="33"/>
        <v>Green</v>
      </c>
      <c r="W129" t="str">
        <f t="shared" si="34"/>
        <v>Red</v>
      </c>
      <c r="X129" t="str">
        <f t="shared" si="35"/>
        <v>Red</v>
      </c>
      <c r="Y129" t="str">
        <f t="shared" si="36"/>
        <v>Green</v>
      </c>
      <c r="Z129" t="str">
        <f t="shared" si="37"/>
        <v>Red</v>
      </c>
      <c r="AA129" t="str">
        <f t="shared" si="38"/>
        <v>Green</v>
      </c>
      <c r="AB129" t="str">
        <f t="shared" si="39"/>
        <v>Green</v>
      </c>
      <c r="AC129" t="str">
        <f t="shared" si="40"/>
        <v>Green</v>
      </c>
      <c r="AD129" t="str">
        <f t="shared" si="41"/>
        <v>Red</v>
      </c>
    </row>
    <row r="130" spans="1:30" x14ac:dyDescent="0.25">
      <c r="A130" t="str">
        <f t="shared" ref="A130:A193" si="46">L130&amp;F130&amp;G130</f>
        <v>21/07/2026Kristiine JKJogeva Wolves</v>
      </c>
      <c r="D130" s="2">
        <v>46224</v>
      </c>
      <c r="E130" s="3">
        <v>0.72916666666666663</v>
      </c>
      <c r="F130" t="s">
        <v>435</v>
      </c>
      <c r="G130" t="s">
        <v>436</v>
      </c>
      <c r="H130">
        <v>5</v>
      </c>
      <c r="I130">
        <v>1</v>
      </c>
      <c r="J130">
        <v>8</v>
      </c>
      <c r="K130">
        <v>3</v>
      </c>
      <c r="L130" s="22" t="str">
        <f t="shared" si="44"/>
        <v>21/07/2026</v>
      </c>
      <c r="M130" s="23">
        <f t="shared" si="45"/>
        <v>0.60416666666666663</v>
      </c>
      <c r="N130" t="str">
        <f t="shared" ref="N130:N193" si="47">J130&amp;" - "&amp;K130</f>
        <v>8 - 3</v>
      </c>
      <c r="O130" t="str">
        <f t="shared" ref="O130:O193" si="48">IF($J130&gt;$K130,"Green","Red")</f>
        <v>Green</v>
      </c>
      <c r="P130" t="str">
        <f t="shared" ref="P130:P193" si="49">IF($J130=$K130,"Green","Red")</f>
        <v>Red</v>
      </c>
      <c r="Q130" t="str">
        <f t="shared" ref="Q130:Q193" si="50">IF($J130&lt;$K130,"Green","Red")</f>
        <v>Red</v>
      </c>
      <c r="R130" t="str">
        <f t="shared" ref="R130:R193" si="51">IF($J130&gt;=$K130,"Green","Red")</f>
        <v>Green</v>
      </c>
      <c r="S130" t="str">
        <f t="shared" ref="S130:S193" si="52">IF($J130&lt;=$K130,"Green","Red")</f>
        <v>Red</v>
      </c>
      <c r="T130" t="str">
        <f t="shared" ref="T130:T193" si="53">IF(OR($J130&gt;$K130,$J130&lt;$K130),"Green","Red")</f>
        <v>Green</v>
      </c>
      <c r="U130" t="str">
        <f t="shared" ref="U130:U193" si="54">IF($H130&gt;$I130,"Green","Red")</f>
        <v>Green</v>
      </c>
      <c r="V130" t="str">
        <f t="shared" ref="V130:V193" si="55">IF($H130=$I130,"Green","Red")</f>
        <v>Red</v>
      </c>
      <c r="W130" t="str">
        <f t="shared" ref="W130:W193" si="56">IF($H130&lt;$I130,"Green","Red")</f>
        <v>Red</v>
      </c>
      <c r="X130" t="str">
        <f t="shared" ref="X130:X193" si="57">IF($H130+$I130&gt;0,"Green","Red")</f>
        <v>Green</v>
      </c>
      <c r="Y130" t="str">
        <f t="shared" ref="Y130:Y193" si="58">IF($J130+$K130&gt;1.5,"Green","Red")</f>
        <v>Green</v>
      </c>
      <c r="Z130" t="str">
        <f t="shared" ref="Z130:Z193" si="59">IF($J130+$K130&gt;2.5,"Green","Red")</f>
        <v>Green</v>
      </c>
      <c r="AA130" t="str">
        <f t="shared" ref="AA130:AA193" si="60">IF($J130+$K130&lt;2.5,"Green","Red")</f>
        <v>Red</v>
      </c>
      <c r="AB130" t="str">
        <f t="shared" ref="AB130:AB193" si="61">IF($J130+$K130&lt;3.5,"Green","Red")</f>
        <v>Red</v>
      </c>
      <c r="AC130" t="str">
        <f t="shared" ref="AC130:AC193" si="62">IF(AND($J130&gt;0,$K130&gt;0),"Green","Red")</f>
        <v>Green</v>
      </c>
      <c r="AD130" t="str">
        <f t="shared" ref="AD130:AD193" si="63">IF(OR($J130=0,$K130=0),"Green","Red")</f>
        <v>Red</v>
      </c>
    </row>
    <row r="131" spans="1:30" x14ac:dyDescent="0.25">
      <c r="A131" t="str">
        <f t="shared" si="46"/>
        <v>21/07/2026PauEspanyol</v>
      </c>
      <c r="D131" s="2">
        <v>46224</v>
      </c>
      <c r="E131" s="3">
        <v>0.72916666666666663</v>
      </c>
      <c r="F131" t="s">
        <v>1465</v>
      </c>
      <c r="G131" t="s">
        <v>1466</v>
      </c>
      <c r="H131">
        <v>0</v>
      </c>
      <c r="I131">
        <v>2</v>
      </c>
      <c r="J131">
        <v>0</v>
      </c>
      <c r="K131">
        <v>4</v>
      </c>
      <c r="L131" s="22" t="str">
        <f t="shared" si="44"/>
        <v>21/07/2026</v>
      </c>
      <c r="M131" s="23">
        <f t="shared" si="45"/>
        <v>0.60416666666666663</v>
      </c>
      <c r="N131" t="str">
        <f t="shared" si="47"/>
        <v>0 - 4</v>
      </c>
      <c r="O131" t="str">
        <f t="shared" si="48"/>
        <v>Red</v>
      </c>
      <c r="P131" t="str">
        <f t="shared" si="49"/>
        <v>Red</v>
      </c>
      <c r="Q131" t="str">
        <f t="shared" si="50"/>
        <v>Green</v>
      </c>
      <c r="R131" t="str">
        <f t="shared" si="51"/>
        <v>Red</v>
      </c>
      <c r="S131" t="str">
        <f t="shared" si="52"/>
        <v>Green</v>
      </c>
      <c r="T131" t="str">
        <f t="shared" si="53"/>
        <v>Green</v>
      </c>
      <c r="U131" t="str">
        <f t="shared" si="54"/>
        <v>Red</v>
      </c>
      <c r="V131" t="str">
        <f t="shared" si="55"/>
        <v>Red</v>
      </c>
      <c r="W131" t="str">
        <f t="shared" si="56"/>
        <v>Green</v>
      </c>
      <c r="X131" t="str">
        <f t="shared" si="57"/>
        <v>Green</v>
      </c>
      <c r="Y131" t="str">
        <f t="shared" si="58"/>
        <v>Green</v>
      </c>
      <c r="Z131" t="str">
        <f t="shared" si="59"/>
        <v>Green</v>
      </c>
      <c r="AA131" t="str">
        <f t="shared" si="60"/>
        <v>Red</v>
      </c>
      <c r="AB131" t="str">
        <f t="shared" si="61"/>
        <v>Red</v>
      </c>
      <c r="AC131" t="str">
        <f t="shared" si="62"/>
        <v>Red</v>
      </c>
      <c r="AD131" t="str">
        <f t="shared" si="63"/>
        <v>Green</v>
      </c>
    </row>
    <row r="132" spans="1:30" x14ac:dyDescent="0.25">
      <c r="A132" t="str">
        <f t="shared" si="46"/>
        <v>21/07/2026FC ThunDinamo Zagreb</v>
      </c>
      <c r="B132" t="s">
        <v>802</v>
      </c>
      <c r="C132" t="s">
        <v>803</v>
      </c>
      <c r="D132" s="2">
        <v>46224</v>
      </c>
      <c r="E132" s="3">
        <v>0.75</v>
      </c>
      <c r="F132" t="s">
        <v>362</v>
      </c>
      <c r="G132" t="s">
        <v>363</v>
      </c>
      <c r="H132">
        <v>1</v>
      </c>
      <c r="I132">
        <v>0</v>
      </c>
      <c r="J132">
        <v>1</v>
      </c>
      <c r="K132">
        <v>1</v>
      </c>
      <c r="L132" s="22" t="str">
        <f t="shared" si="44"/>
        <v>21/07/2026</v>
      </c>
      <c r="M132" s="23">
        <f t="shared" si="45"/>
        <v>0.625</v>
      </c>
      <c r="N132" t="str">
        <f t="shared" si="47"/>
        <v>1 - 1</v>
      </c>
      <c r="O132" t="str">
        <f t="shared" si="48"/>
        <v>Red</v>
      </c>
      <c r="P132" t="str">
        <f t="shared" si="49"/>
        <v>Green</v>
      </c>
      <c r="Q132" t="str">
        <f t="shared" si="50"/>
        <v>Red</v>
      </c>
      <c r="R132" t="str">
        <f t="shared" si="51"/>
        <v>Green</v>
      </c>
      <c r="S132" t="str">
        <f t="shared" si="52"/>
        <v>Green</v>
      </c>
      <c r="T132" t="str">
        <f t="shared" si="53"/>
        <v>Red</v>
      </c>
      <c r="U132" t="str">
        <f t="shared" si="54"/>
        <v>Green</v>
      </c>
      <c r="V132" t="str">
        <f t="shared" si="55"/>
        <v>Red</v>
      </c>
      <c r="W132" t="str">
        <f t="shared" si="56"/>
        <v>Red</v>
      </c>
      <c r="X132" t="str">
        <f t="shared" si="57"/>
        <v>Green</v>
      </c>
      <c r="Y132" t="str">
        <f t="shared" si="58"/>
        <v>Green</v>
      </c>
      <c r="Z132" t="str">
        <f t="shared" si="59"/>
        <v>Red</v>
      </c>
      <c r="AA132" t="str">
        <f t="shared" si="60"/>
        <v>Green</v>
      </c>
      <c r="AB132" t="str">
        <f t="shared" si="61"/>
        <v>Green</v>
      </c>
      <c r="AC132" t="str">
        <f t="shared" si="62"/>
        <v>Green</v>
      </c>
      <c r="AD132" t="str">
        <f t="shared" si="63"/>
        <v>Red</v>
      </c>
    </row>
    <row r="133" spans="1:30" x14ac:dyDescent="0.25">
      <c r="A133" t="str">
        <f t="shared" si="46"/>
        <v>21/07/2026FenerbahceGornik Zabrze</v>
      </c>
      <c r="B133" t="s">
        <v>802</v>
      </c>
      <c r="C133" t="s">
        <v>803</v>
      </c>
      <c r="D133" s="2">
        <v>46224</v>
      </c>
      <c r="E133" s="3">
        <v>0.75</v>
      </c>
      <c r="F133" t="s">
        <v>364</v>
      </c>
      <c r="G133" t="s">
        <v>365</v>
      </c>
      <c r="H133">
        <v>1</v>
      </c>
      <c r="I133">
        <v>0</v>
      </c>
      <c r="J133">
        <v>1</v>
      </c>
      <c r="K133">
        <v>0</v>
      </c>
      <c r="L133" s="22" t="str">
        <f t="shared" si="44"/>
        <v>21/07/2026</v>
      </c>
      <c r="M133" s="23">
        <f t="shared" si="45"/>
        <v>0.625</v>
      </c>
      <c r="N133" t="str">
        <f t="shared" si="47"/>
        <v>1 - 0</v>
      </c>
      <c r="O133" t="str">
        <f t="shared" si="48"/>
        <v>Green</v>
      </c>
      <c r="P133" t="str">
        <f t="shared" si="49"/>
        <v>Red</v>
      </c>
      <c r="Q133" t="str">
        <f t="shared" si="50"/>
        <v>Red</v>
      </c>
      <c r="R133" t="str">
        <f t="shared" si="51"/>
        <v>Green</v>
      </c>
      <c r="S133" t="str">
        <f t="shared" si="52"/>
        <v>Red</v>
      </c>
      <c r="T133" t="str">
        <f t="shared" si="53"/>
        <v>Green</v>
      </c>
      <c r="U133" t="str">
        <f t="shared" si="54"/>
        <v>Green</v>
      </c>
      <c r="V133" t="str">
        <f t="shared" si="55"/>
        <v>Red</v>
      </c>
      <c r="W133" t="str">
        <f t="shared" si="56"/>
        <v>Red</v>
      </c>
      <c r="X133" t="str">
        <f t="shared" si="57"/>
        <v>Green</v>
      </c>
      <c r="Y133" t="str">
        <f t="shared" si="58"/>
        <v>Red</v>
      </c>
      <c r="Z133" t="str">
        <f t="shared" si="59"/>
        <v>Red</v>
      </c>
      <c r="AA133" t="str">
        <f t="shared" si="60"/>
        <v>Green</v>
      </c>
      <c r="AB133" t="str">
        <f t="shared" si="61"/>
        <v>Green</v>
      </c>
      <c r="AC133" t="str">
        <f t="shared" si="62"/>
        <v>Red</v>
      </c>
      <c r="AD133" t="str">
        <f t="shared" si="63"/>
        <v>Green</v>
      </c>
    </row>
    <row r="134" spans="1:30" x14ac:dyDescent="0.25">
      <c r="A134" t="str">
        <f t="shared" si="46"/>
        <v>21/07/2026Club AlmagroGimnasia y Tiro</v>
      </c>
      <c r="B134" t="s">
        <v>806</v>
      </c>
      <c r="C134" t="s">
        <v>807</v>
      </c>
      <c r="D134" s="2">
        <v>46224</v>
      </c>
      <c r="E134" s="3">
        <v>0.75</v>
      </c>
      <c r="F134" t="s">
        <v>374</v>
      </c>
      <c r="G134" t="s">
        <v>375</v>
      </c>
      <c r="L134" s="22" t="str">
        <f t="shared" si="44"/>
        <v>21/07/2026</v>
      </c>
      <c r="M134" s="23">
        <f t="shared" si="45"/>
        <v>0.625</v>
      </c>
      <c r="N134" t="str">
        <f t="shared" si="47"/>
        <v xml:space="preserve"> - </v>
      </c>
      <c r="O134" t="str">
        <f t="shared" si="48"/>
        <v>Red</v>
      </c>
      <c r="P134" t="str">
        <f t="shared" si="49"/>
        <v>Green</v>
      </c>
      <c r="Q134" t="str">
        <f t="shared" si="50"/>
        <v>Red</v>
      </c>
      <c r="R134" t="str">
        <f t="shared" si="51"/>
        <v>Green</v>
      </c>
      <c r="S134" t="str">
        <f t="shared" si="52"/>
        <v>Green</v>
      </c>
      <c r="T134" t="str">
        <f t="shared" si="53"/>
        <v>Red</v>
      </c>
      <c r="U134" t="str">
        <f t="shared" si="54"/>
        <v>Red</v>
      </c>
      <c r="V134" t="str">
        <f t="shared" si="55"/>
        <v>Green</v>
      </c>
      <c r="W134" t="str">
        <f t="shared" si="56"/>
        <v>Red</v>
      </c>
      <c r="X134" t="str">
        <f t="shared" si="57"/>
        <v>Red</v>
      </c>
      <c r="Y134" t="str">
        <f t="shared" si="58"/>
        <v>Red</v>
      </c>
      <c r="Z134" t="str">
        <f t="shared" si="59"/>
        <v>Red</v>
      </c>
      <c r="AA134" t="str">
        <f t="shared" si="60"/>
        <v>Green</v>
      </c>
      <c r="AB134" t="str">
        <f t="shared" si="61"/>
        <v>Green</v>
      </c>
      <c r="AC134" t="str">
        <f t="shared" si="62"/>
        <v>Red</v>
      </c>
      <c r="AD134" t="str">
        <f t="shared" si="63"/>
        <v>Green</v>
      </c>
    </row>
    <row r="135" spans="1:30" x14ac:dyDescent="0.25">
      <c r="A135" t="str">
        <f t="shared" si="46"/>
        <v>21/07/2026CA ClaypoleJuventud Unida San Miguel</v>
      </c>
      <c r="B135" t="s">
        <v>806</v>
      </c>
      <c r="C135" t="s">
        <v>808</v>
      </c>
      <c r="D135" s="2">
        <v>46224</v>
      </c>
      <c r="E135" s="3">
        <v>0.75</v>
      </c>
      <c r="F135" t="s">
        <v>378</v>
      </c>
      <c r="G135" t="s">
        <v>379</v>
      </c>
      <c r="L135" s="22" t="str">
        <f t="shared" si="44"/>
        <v>21/07/2026</v>
      </c>
      <c r="M135" s="23">
        <f t="shared" si="45"/>
        <v>0.625</v>
      </c>
      <c r="N135" t="str">
        <f t="shared" si="47"/>
        <v xml:space="preserve"> - </v>
      </c>
      <c r="O135" t="str">
        <f t="shared" si="48"/>
        <v>Red</v>
      </c>
      <c r="P135" t="str">
        <f t="shared" si="49"/>
        <v>Green</v>
      </c>
      <c r="Q135" t="str">
        <f t="shared" si="50"/>
        <v>Red</v>
      </c>
      <c r="R135" t="str">
        <f t="shared" si="51"/>
        <v>Green</v>
      </c>
      <c r="S135" t="str">
        <f t="shared" si="52"/>
        <v>Green</v>
      </c>
      <c r="T135" t="str">
        <f t="shared" si="53"/>
        <v>Red</v>
      </c>
      <c r="U135" t="str">
        <f t="shared" si="54"/>
        <v>Red</v>
      </c>
      <c r="V135" t="str">
        <f t="shared" si="55"/>
        <v>Green</v>
      </c>
      <c r="W135" t="str">
        <f t="shared" si="56"/>
        <v>Red</v>
      </c>
      <c r="X135" t="str">
        <f t="shared" si="57"/>
        <v>Red</v>
      </c>
      <c r="Y135" t="str">
        <f t="shared" si="58"/>
        <v>Red</v>
      </c>
      <c r="Z135" t="str">
        <f t="shared" si="59"/>
        <v>Red</v>
      </c>
      <c r="AA135" t="str">
        <f t="shared" si="60"/>
        <v>Green</v>
      </c>
      <c r="AB135" t="str">
        <f t="shared" si="61"/>
        <v>Green</v>
      </c>
      <c r="AC135" t="str">
        <f t="shared" si="62"/>
        <v>Red</v>
      </c>
      <c r="AD135" t="str">
        <f t="shared" si="63"/>
        <v>Green</v>
      </c>
    </row>
    <row r="136" spans="1:30" x14ac:dyDescent="0.25">
      <c r="A136" t="str">
        <f t="shared" si="46"/>
        <v>21/07/2026SC Brasil CapixabaEC Tupy</v>
      </c>
      <c r="B136" t="s">
        <v>804</v>
      </c>
      <c r="C136" t="s">
        <v>818</v>
      </c>
      <c r="D136" s="2">
        <v>46224</v>
      </c>
      <c r="E136" s="3">
        <v>0.75</v>
      </c>
      <c r="F136" t="s">
        <v>437</v>
      </c>
      <c r="G136" t="s">
        <v>438</v>
      </c>
      <c r="H136">
        <v>0</v>
      </c>
      <c r="I136">
        <v>0</v>
      </c>
      <c r="J136">
        <v>5</v>
      </c>
      <c r="K136">
        <v>1</v>
      </c>
      <c r="L136" s="22" t="str">
        <f t="shared" si="44"/>
        <v>21/07/2026</v>
      </c>
      <c r="M136" s="23">
        <f t="shared" si="45"/>
        <v>0.625</v>
      </c>
      <c r="N136" t="str">
        <f t="shared" si="47"/>
        <v>5 - 1</v>
      </c>
      <c r="O136" t="str">
        <f t="shared" si="48"/>
        <v>Green</v>
      </c>
      <c r="P136" t="str">
        <f t="shared" si="49"/>
        <v>Red</v>
      </c>
      <c r="Q136" t="str">
        <f t="shared" si="50"/>
        <v>Red</v>
      </c>
      <c r="R136" t="str">
        <f t="shared" si="51"/>
        <v>Green</v>
      </c>
      <c r="S136" t="str">
        <f t="shared" si="52"/>
        <v>Red</v>
      </c>
      <c r="T136" t="str">
        <f t="shared" si="53"/>
        <v>Green</v>
      </c>
      <c r="U136" t="str">
        <f t="shared" si="54"/>
        <v>Red</v>
      </c>
      <c r="V136" t="str">
        <f t="shared" si="55"/>
        <v>Green</v>
      </c>
      <c r="W136" t="str">
        <f t="shared" si="56"/>
        <v>Red</v>
      </c>
      <c r="X136" t="str">
        <f t="shared" si="57"/>
        <v>Red</v>
      </c>
      <c r="Y136" t="str">
        <f t="shared" si="58"/>
        <v>Green</v>
      </c>
      <c r="Z136" t="str">
        <f t="shared" si="59"/>
        <v>Green</v>
      </c>
      <c r="AA136" t="str">
        <f t="shared" si="60"/>
        <v>Red</v>
      </c>
      <c r="AB136" t="str">
        <f t="shared" si="61"/>
        <v>Red</v>
      </c>
      <c r="AC136" t="str">
        <f t="shared" si="62"/>
        <v>Green</v>
      </c>
      <c r="AD136" t="str">
        <f t="shared" si="63"/>
        <v>Red</v>
      </c>
    </row>
    <row r="137" spans="1:30" x14ac:dyDescent="0.25">
      <c r="A137" t="str">
        <f t="shared" si="46"/>
        <v>21/07/2026Olympique DcheiraUS Amal Tiznit</v>
      </c>
      <c r="D137" s="2">
        <v>46224</v>
      </c>
      <c r="E137" s="3">
        <v>0.75</v>
      </c>
      <c r="F137" t="s">
        <v>1378</v>
      </c>
      <c r="G137" t="s">
        <v>1379</v>
      </c>
      <c r="H137">
        <v>0</v>
      </c>
      <c r="I137">
        <v>0</v>
      </c>
      <c r="J137">
        <v>1</v>
      </c>
      <c r="K137">
        <v>1</v>
      </c>
      <c r="L137" s="22" t="str">
        <f t="shared" si="44"/>
        <v>21/07/2026</v>
      </c>
      <c r="M137" s="23">
        <f t="shared" si="45"/>
        <v>0.625</v>
      </c>
      <c r="N137" t="str">
        <f t="shared" si="47"/>
        <v>1 - 1</v>
      </c>
      <c r="O137" t="str">
        <f t="shared" si="48"/>
        <v>Red</v>
      </c>
      <c r="P137" t="str">
        <f t="shared" si="49"/>
        <v>Green</v>
      </c>
      <c r="Q137" t="str">
        <f t="shared" si="50"/>
        <v>Red</v>
      </c>
      <c r="R137" t="str">
        <f t="shared" si="51"/>
        <v>Green</v>
      </c>
      <c r="S137" t="str">
        <f t="shared" si="52"/>
        <v>Green</v>
      </c>
      <c r="T137" t="str">
        <f t="shared" si="53"/>
        <v>Red</v>
      </c>
      <c r="U137" t="str">
        <f t="shared" si="54"/>
        <v>Red</v>
      </c>
      <c r="V137" t="str">
        <f t="shared" si="55"/>
        <v>Green</v>
      </c>
      <c r="W137" t="str">
        <f t="shared" si="56"/>
        <v>Red</v>
      </c>
      <c r="X137" t="str">
        <f t="shared" si="57"/>
        <v>Red</v>
      </c>
      <c r="Y137" t="str">
        <f t="shared" si="58"/>
        <v>Green</v>
      </c>
      <c r="Z137" t="str">
        <f t="shared" si="59"/>
        <v>Red</v>
      </c>
      <c r="AA137" t="str">
        <f t="shared" si="60"/>
        <v>Green</v>
      </c>
      <c r="AB137" t="str">
        <f t="shared" si="61"/>
        <v>Green</v>
      </c>
      <c r="AC137" t="str">
        <f t="shared" si="62"/>
        <v>Green</v>
      </c>
      <c r="AD137" t="str">
        <f t="shared" si="63"/>
        <v>Red</v>
      </c>
    </row>
    <row r="138" spans="1:30" x14ac:dyDescent="0.25">
      <c r="A138" t="str">
        <f t="shared" si="46"/>
        <v>21/07/2026Union de TouargaJSM Massira</v>
      </c>
      <c r="D138" s="2">
        <v>46224</v>
      </c>
      <c r="E138" s="3">
        <v>0.75</v>
      </c>
      <c r="F138" t="s">
        <v>1380</v>
      </c>
      <c r="G138" t="s">
        <v>1381</v>
      </c>
      <c r="H138">
        <v>0</v>
      </c>
      <c r="I138">
        <v>0</v>
      </c>
      <c r="J138">
        <v>3</v>
      </c>
      <c r="K138">
        <v>0</v>
      </c>
      <c r="L138" s="22" t="str">
        <f t="shared" si="44"/>
        <v>21/07/2026</v>
      </c>
      <c r="M138" s="23">
        <f t="shared" si="45"/>
        <v>0.625</v>
      </c>
      <c r="N138" t="str">
        <f t="shared" si="47"/>
        <v>3 - 0</v>
      </c>
      <c r="O138" t="str">
        <f t="shared" si="48"/>
        <v>Green</v>
      </c>
      <c r="P138" t="str">
        <f t="shared" si="49"/>
        <v>Red</v>
      </c>
      <c r="Q138" t="str">
        <f t="shared" si="50"/>
        <v>Red</v>
      </c>
      <c r="R138" t="str">
        <f t="shared" si="51"/>
        <v>Green</v>
      </c>
      <c r="S138" t="str">
        <f t="shared" si="52"/>
        <v>Red</v>
      </c>
      <c r="T138" t="str">
        <f t="shared" si="53"/>
        <v>Green</v>
      </c>
      <c r="U138" t="str">
        <f t="shared" si="54"/>
        <v>Red</v>
      </c>
      <c r="V138" t="str">
        <f t="shared" si="55"/>
        <v>Green</v>
      </c>
      <c r="W138" t="str">
        <f t="shared" si="56"/>
        <v>Red</v>
      </c>
      <c r="X138" t="str">
        <f t="shared" si="57"/>
        <v>Red</v>
      </c>
      <c r="Y138" t="str">
        <f t="shared" si="58"/>
        <v>Green</v>
      </c>
      <c r="Z138" t="str">
        <f t="shared" si="59"/>
        <v>Green</v>
      </c>
      <c r="AA138" t="str">
        <f t="shared" si="60"/>
        <v>Red</v>
      </c>
      <c r="AB138" t="str">
        <f t="shared" si="61"/>
        <v>Green</v>
      </c>
      <c r="AC138" t="str">
        <f t="shared" si="62"/>
        <v>Red</v>
      </c>
      <c r="AD138" t="str">
        <f t="shared" si="63"/>
        <v>Green</v>
      </c>
    </row>
    <row r="139" spans="1:30" x14ac:dyDescent="0.25">
      <c r="A139" t="str">
        <f t="shared" si="46"/>
        <v>21/07/2026AlbaceteAl Kholood</v>
      </c>
      <c r="D139" s="2">
        <v>46224</v>
      </c>
      <c r="E139" s="3">
        <v>0.75</v>
      </c>
      <c r="F139" t="s">
        <v>1467</v>
      </c>
      <c r="G139" t="s">
        <v>1468</v>
      </c>
      <c r="H139">
        <v>0</v>
      </c>
      <c r="I139">
        <v>1</v>
      </c>
      <c r="J139">
        <v>2</v>
      </c>
      <c r="K139">
        <v>1</v>
      </c>
      <c r="L139" s="22" t="str">
        <f t="shared" si="44"/>
        <v>21/07/2026</v>
      </c>
      <c r="M139" s="23">
        <f t="shared" si="45"/>
        <v>0.625</v>
      </c>
      <c r="N139" t="str">
        <f t="shared" si="47"/>
        <v>2 - 1</v>
      </c>
      <c r="O139" t="str">
        <f t="shared" si="48"/>
        <v>Green</v>
      </c>
      <c r="P139" t="str">
        <f t="shared" si="49"/>
        <v>Red</v>
      </c>
      <c r="Q139" t="str">
        <f t="shared" si="50"/>
        <v>Red</v>
      </c>
      <c r="R139" t="str">
        <f t="shared" si="51"/>
        <v>Green</v>
      </c>
      <c r="S139" t="str">
        <f t="shared" si="52"/>
        <v>Red</v>
      </c>
      <c r="T139" t="str">
        <f t="shared" si="53"/>
        <v>Green</v>
      </c>
      <c r="U139" t="str">
        <f t="shared" si="54"/>
        <v>Red</v>
      </c>
      <c r="V139" t="str">
        <f t="shared" si="55"/>
        <v>Red</v>
      </c>
      <c r="W139" t="str">
        <f t="shared" si="56"/>
        <v>Green</v>
      </c>
      <c r="X139" t="str">
        <f t="shared" si="57"/>
        <v>Green</v>
      </c>
      <c r="Y139" t="str">
        <f t="shared" si="58"/>
        <v>Green</v>
      </c>
      <c r="Z139" t="str">
        <f t="shared" si="59"/>
        <v>Green</v>
      </c>
      <c r="AA139" t="str">
        <f t="shared" si="60"/>
        <v>Red</v>
      </c>
      <c r="AB139" t="str">
        <f t="shared" si="61"/>
        <v>Green</v>
      </c>
      <c r="AC139" t="str">
        <f t="shared" si="62"/>
        <v>Green</v>
      </c>
      <c r="AD139" t="str">
        <f t="shared" si="63"/>
        <v>Red</v>
      </c>
    </row>
    <row r="140" spans="1:30" x14ac:dyDescent="0.25">
      <c r="A140" t="str">
        <f t="shared" si="46"/>
        <v>21/07/2026Aldershot TownOxford United</v>
      </c>
      <c r="D140" s="2">
        <v>46224</v>
      </c>
      <c r="E140" s="3">
        <v>0.75</v>
      </c>
      <c r="F140" t="s">
        <v>1469</v>
      </c>
      <c r="G140" t="s">
        <v>1470</v>
      </c>
      <c r="H140">
        <v>1</v>
      </c>
      <c r="I140">
        <v>2</v>
      </c>
      <c r="J140">
        <v>1</v>
      </c>
      <c r="K140">
        <v>3</v>
      </c>
      <c r="L140" s="22" t="str">
        <f t="shared" si="44"/>
        <v>21/07/2026</v>
      </c>
      <c r="M140" s="23">
        <f t="shared" si="45"/>
        <v>0.625</v>
      </c>
      <c r="N140" t="str">
        <f t="shared" si="47"/>
        <v>1 - 3</v>
      </c>
      <c r="O140" t="str">
        <f t="shared" si="48"/>
        <v>Red</v>
      </c>
      <c r="P140" t="str">
        <f t="shared" si="49"/>
        <v>Red</v>
      </c>
      <c r="Q140" t="str">
        <f t="shared" si="50"/>
        <v>Green</v>
      </c>
      <c r="R140" t="str">
        <f t="shared" si="51"/>
        <v>Red</v>
      </c>
      <c r="S140" t="str">
        <f t="shared" si="52"/>
        <v>Green</v>
      </c>
      <c r="T140" t="str">
        <f t="shared" si="53"/>
        <v>Green</v>
      </c>
      <c r="U140" t="str">
        <f t="shared" si="54"/>
        <v>Red</v>
      </c>
      <c r="V140" t="str">
        <f t="shared" si="55"/>
        <v>Red</v>
      </c>
      <c r="W140" t="str">
        <f t="shared" si="56"/>
        <v>Green</v>
      </c>
      <c r="X140" t="str">
        <f t="shared" si="57"/>
        <v>Green</v>
      </c>
      <c r="Y140" t="str">
        <f t="shared" si="58"/>
        <v>Green</v>
      </c>
      <c r="Z140" t="str">
        <f t="shared" si="59"/>
        <v>Green</v>
      </c>
      <c r="AA140" t="str">
        <f t="shared" si="60"/>
        <v>Red</v>
      </c>
      <c r="AB140" t="str">
        <f t="shared" si="61"/>
        <v>Red</v>
      </c>
      <c r="AC140" t="str">
        <f t="shared" si="62"/>
        <v>Green</v>
      </c>
      <c r="AD140" t="str">
        <f t="shared" si="63"/>
        <v>Red</v>
      </c>
    </row>
    <row r="141" spans="1:30" x14ac:dyDescent="0.25">
      <c r="A141" t="str">
        <f t="shared" si="46"/>
        <v>21/07/2026CheshuntLeyton Orient</v>
      </c>
      <c r="D141" s="2">
        <v>46224</v>
      </c>
      <c r="E141" s="3">
        <v>0.75</v>
      </c>
      <c r="F141" t="s">
        <v>1471</v>
      </c>
      <c r="G141" t="s">
        <v>1472</v>
      </c>
      <c r="H141">
        <v>1</v>
      </c>
      <c r="I141">
        <v>0</v>
      </c>
      <c r="J141">
        <v>2</v>
      </c>
      <c r="K141">
        <v>1</v>
      </c>
      <c r="L141" s="22" t="str">
        <f t="shared" si="44"/>
        <v>21/07/2026</v>
      </c>
      <c r="M141" s="23">
        <f t="shared" si="45"/>
        <v>0.625</v>
      </c>
      <c r="N141" t="str">
        <f t="shared" si="47"/>
        <v>2 - 1</v>
      </c>
      <c r="O141" t="str">
        <f t="shared" si="48"/>
        <v>Green</v>
      </c>
      <c r="P141" t="str">
        <f t="shared" si="49"/>
        <v>Red</v>
      </c>
      <c r="Q141" t="str">
        <f t="shared" si="50"/>
        <v>Red</v>
      </c>
      <c r="R141" t="str">
        <f t="shared" si="51"/>
        <v>Green</v>
      </c>
      <c r="S141" t="str">
        <f t="shared" si="52"/>
        <v>Red</v>
      </c>
      <c r="T141" t="str">
        <f t="shared" si="53"/>
        <v>Green</v>
      </c>
      <c r="U141" t="str">
        <f t="shared" si="54"/>
        <v>Green</v>
      </c>
      <c r="V141" t="str">
        <f t="shared" si="55"/>
        <v>Red</v>
      </c>
      <c r="W141" t="str">
        <f t="shared" si="56"/>
        <v>Red</v>
      </c>
      <c r="X141" t="str">
        <f t="shared" si="57"/>
        <v>Green</v>
      </c>
      <c r="Y141" t="str">
        <f t="shared" si="58"/>
        <v>Green</v>
      </c>
      <c r="Z141" t="str">
        <f t="shared" si="59"/>
        <v>Green</v>
      </c>
      <c r="AA141" t="str">
        <f t="shared" si="60"/>
        <v>Red</v>
      </c>
      <c r="AB141" t="str">
        <f t="shared" si="61"/>
        <v>Green</v>
      </c>
      <c r="AC141" t="str">
        <f t="shared" si="62"/>
        <v>Green</v>
      </c>
      <c r="AD141" t="str">
        <f t="shared" si="63"/>
        <v>Red</v>
      </c>
    </row>
    <row r="142" spans="1:30" x14ac:dyDescent="0.25">
      <c r="A142" t="str">
        <f t="shared" si="46"/>
        <v>21/07/2026Ebbsfleet UnitedWest Ham U21</v>
      </c>
      <c r="D142" s="2">
        <v>46224</v>
      </c>
      <c r="E142" s="3">
        <v>0.75</v>
      </c>
      <c r="F142" t="s">
        <v>1473</v>
      </c>
      <c r="G142" t="s">
        <v>1474</v>
      </c>
      <c r="H142">
        <v>1</v>
      </c>
      <c r="I142">
        <v>2</v>
      </c>
      <c r="J142">
        <v>1</v>
      </c>
      <c r="K142">
        <v>2</v>
      </c>
      <c r="L142" s="22" t="str">
        <f t="shared" si="44"/>
        <v>21/07/2026</v>
      </c>
      <c r="M142" s="23">
        <f t="shared" si="45"/>
        <v>0.625</v>
      </c>
      <c r="N142" t="str">
        <f t="shared" si="47"/>
        <v>1 - 2</v>
      </c>
      <c r="O142" t="str">
        <f t="shared" si="48"/>
        <v>Red</v>
      </c>
      <c r="P142" t="str">
        <f t="shared" si="49"/>
        <v>Red</v>
      </c>
      <c r="Q142" t="str">
        <f t="shared" si="50"/>
        <v>Green</v>
      </c>
      <c r="R142" t="str">
        <f t="shared" si="51"/>
        <v>Red</v>
      </c>
      <c r="S142" t="str">
        <f t="shared" si="52"/>
        <v>Green</v>
      </c>
      <c r="T142" t="str">
        <f t="shared" si="53"/>
        <v>Green</v>
      </c>
      <c r="U142" t="str">
        <f t="shared" si="54"/>
        <v>Red</v>
      </c>
      <c r="V142" t="str">
        <f t="shared" si="55"/>
        <v>Red</v>
      </c>
      <c r="W142" t="str">
        <f t="shared" si="56"/>
        <v>Green</v>
      </c>
      <c r="X142" t="str">
        <f t="shared" si="57"/>
        <v>Green</v>
      </c>
      <c r="Y142" t="str">
        <f t="shared" si="58"/>
        <v>Green</v>
      </c>
      <c r="Z142" t="str">
        <f t="shared" si="59"/>
        <v>Green</v>
      </c>
      <c r="AA142" t="str">
        <f t="shared" si="60"/>
        <v>Red</v>
      </c>
      <c r="AB142" t="str">
        <f t="shared" si="61"/>
        <v>Green</v>
      </c>
      <c r="AC142" t="str">
        <f t="shared" si="62"/>
        <v>Green</v>
      </c>
      <c r="AD142" t="str">
        <f t="shared" si="63"/>
        <v>Red</v>
      </c>
    </row>
    <row r="143" spans="1:30" x14ac:dyDescent="0.25">
      <c r="A143" t="str">
        <f t="shared" si="46"/>
        <v>21/07/2026Forest Green RoversBristol Rovers</v>
      </c>
      <c r="D143" s="2">
        <v>46224</v>
      </c>
      <c r="E143" s="3">
        <v>0.75</v>
      </c>
      <c r="F143" t="s">
        <v>1475</v>
      </c>
      <c r="G143" t="s">
        <v>1476</v>
      </c>
      <c r="H143">
        <v>2</v>
      </c>
      <c r="I143">
        <v>0</v>
      </c>
      <c r="J143">
        <v>2</v>
      </c>
      <c r="K143">
        <v>2</v>
      </c>
      <c r="L143" s="22" t="str">
        <f t="shared" si="44"/>
        <v>21/07/2026</v>
      </c>
      <c r="M143" s="23">
        <f t="shared" si="45"/>
        <v>0.625</v>
      </c>
      <c r="N143" t="str">
        <f t="shared" si="47"/>
        <v>2 - 2</v>
      </c>
      <c r="O143" t="str">
        <f t="shared" si="48"/>
        <v>Red</v>
      </c>
      <c r="P143" t="str">
        <f t="shared" si="49"/>
        <v>Green</v>
      </c>
      <c r="Q143" t="str">
        <f t="shared" si="50"/>
        <v>Red</v>
      </c>
      <c r="R143" t="str">
        <f t="shared" si="51"/>
        <v>Green</v>
      </c>
      <c r="S143" t="str">
        <f t="shared" si="52"/>
        <v>Green</v>
      </c>
      <c r="T143" t="str">
        <f t="shared" si="53"/>
        <v>Red</v>
      </c>
      <c r="U143" t="str">
        <f t="shared" si="54"/>
        <v>Green</v>
      </c>
      <c r="V143" t="str">
        <f t="shared" si="55"/>
        <v>Red</v>
      </c>
      <c r="W143" t="str">
        <f t="shared" si="56"/>
        <v>Red</v>
      </c>
      <c r="X143" t="str">
        <f t="shared" si="57"/>
        <v>Green</v>
      </c>
      <c r="Y143" t="str">
        <f t="shared" si="58"/>
        <v>Green</v>
      </c>
      <c r="Z143" t="str">
        <f t="shared" si="59"/>
        <v>Green</v>
      </c>
      <c r="AA143" t="str">
        <f t="shared" si="60"/>
        <v>Red</v>
      </c>
      <c r="AB143" t="str">
        <f t="shared" si="61"/>
        <v>Red</v>
      </c>
      <c r="AC143" t="str">
        <f t="shared" si="62"/>
        <v>Green</v>
      </c>
      <c r="AD143" t="str">
        <f t="shared" si="63"/>
        <v>Red</v>
      </c>
    </row>
    <row r="144" spans="1:30" x14ac:dyDescent="0.25">
      <c r="A144" t="str">
        <f t="shared" si="46"/>
        <v>21/07/2026GillinghamMillwall</v>
      </c>
      <c r="D144" s="2">
        <v>46224</v>
      </c>
      <c r="E144" s="3">
        <v>0.75</v>
      </c>
      <c r="F144" t="s">
        <v>1477</v>
      </c>
      <c r="G144" t="s">
        <v>1478</v>
      </c>
      <c r="H144">
        <v>1</v>
      </c>
      <c r="I144">
        <v>0</v>
      </c>
      <c r="J144">
        <v>1</v>
      </c>
      <c r="K144">
        <v>0</v>
      </c>
      <c r="L144" s="22" t="str">
        <f t="shared" si="44"/>
        <v>21/07/2026</v>
      </c>
      <c r="M144" s="23">
        <f t="shared" si="45"/>
        <v>0.625</v>
      </c>
      <c r="N144" t="str">
        <f t="shared" si="47"/>
        <v>1 - 0</v>
      </c>
      <c r="O144" t="str">
        <f t="shared" si="48"/>
        <v>Green</v>
      </c>
      <c r="P144" t="str">
        <f t="shared" si="49"/>
        <v>Red</v>
      </c>
      <c r="Q144" t="str">
        <f t="shared" si="50"/>
        <v>Red</v>
      </c>
      <c r="R144" t="str">
        <f t="shared" si="51"/>
        <v>Green</v>
      </c>
      <c r="S144" t="str">
        <f t="shared" si="52"/>
        <v>Red</v>
      </c>
      <c r="T144" t="str">
        <f t="shared" si="53"/>
        <v>Green</v>
      </c>
      <c r="U144" t="str">
        <f t="shared" si="54"/>
        <v>Green</v>
      </c>
      <c r="V144" t="str">
        <f t="shared" si="55"/>
        <v>Red</v>
      </c>
      <c r="W144" t="str">
        <f t="shared" si="56"/>
        <v>Red</v>
      </c>
      <c r="X144" t="str">
        <f t="shared" si="57"/>
        <v>Green</v>
      </c>
      <c r="Y144" t="str">
        <f t="shared" si="58"/>
        <v>Red</v>
      </c>
      <c r="Z144" t="str">
        <f t="shared" si="59"/>
        <v>Red</v>
      </c>
      <c r="AA144" t="str">
        <f t="shared" si="60"/>
        <v>Green</v>
      </c>
      <c r="AB144" t="str">
        <f t="shared" si="61"/>
        <v>Green</v>
      </c>
      <c r="AC144" t="str">
        <f t="shared" si="62"/>
        <v>Red</v>
      </c>
      <c r="AD144" t="str">
        <f t="shared" si="63"/>
        <v>Green</v>
      </c>
    </row>
    <row r="145" spans="1:30" x14ac:dyDescent="0.25">
      <c r="A145" t="str">
        <f t="shared" si="46"/>
        <v>21/07/2026Hebburn TownHartlepool</v>
      </c>
      <c r="D145" s="2">
        <v>46224</v>
      </c>
      <c r="E145" s="3">
        <v>0.75</v>
      </c>
      <c r="F145" t="s">
        <v>1479</v>
      </c>
      <c r="G145" t="s">
        <v>1480</v>
      </c>
      <c r="H145">
        <v>1</v>
      </c>
      <c r="I145">
        <v>1</v>
      </c>
      <c r="J145">
        <v>2</v>
      </c>
      <c r="K145">
        <v>3</v>
      </c>
      <c r="L145" s="22" t="str">
        <f t="shared" si="44"/>
        <v>21/07/2026</v>
      </c>
      <c r="M145" s="23">
        <f t="shared" si="45"/>
        <v>0.625</v>
      </c>
      <c r="N145" t="str">
        <f t="shared" si="47"/>
        <v>2 - 3</v>
      </c>
      <c r="O145" t="str">
        <f t="shared" si="48"/>
        <v>Red</v>
      </c>
      <c r="P145" t="str">
        <f t="shared" si="49"/>
        <v>Red</v>
      </c>
      <c r="Q145" t="str">
        <f t="shared" si="50"/>
        <v>Green</v>
      </c>
      <c r="R145" t="str">
        <f t="shared" si="51"/>
        <v>Red</v>
      </c>
      <c r="S145" t="str">
        <f t="shared" si="52"/>
        <v>Green</v>
      </c>
      <c r="T145" t="str">
        <f t="shared" si="53"/>
        <v>Green</v>
      </c>
      <c r="U145" t="str">
        <f t="shared" si="54"/>
        <v>Red</v>
      </c>
      <c r="V145" t="str">
        <f t="shared" si="55"/>
        <v>Green</v>
      </c>
      <c r="W145" t="str">
        <f t="shared" si="56"/>
        <v>Red</v>
      </c>
      <c r="X145" t="str">
        <f t="shared" si="57"/>
        <v>Green</v>
      </c>
      <c r="Y145" t="str">
        <f t="shared" si="58"/>
        <v>Green</v>
      </c>
      <c r="Z145" t="str">
        <f t="shared" si="59"/>
        <v>Green</v>
      </c>
      <c r="AA145" t="str">
        <f t="shared" si="60"/>
        <v>Red</v>
      </c>
      <c r="AB145" t="str">
        <f t="shared" si="61"/>
        <v>Red</v>
      </c>
      <c r="AC145" t="str">
        <f t="shared" si="62"/>
        <v>Green</v>
      </c>
      <c r="AD145" t="str">
        <f t="shared" si="63"/>
        <v>Red</v>
      </c>
    </row>
    <row r="146" spans="1:30" x14ac:dyDescent="0.25">
      <c r="A146" t="str">
        <f t="shared" si="46"/>
        <v>21/07/2026LeamingtonWalsall</v>
      </c>
      <c r="D146" s="2">
        <v>46224</v>
      </c>
      <c r="E146" s="3">
        <v>0.75</v>
      </c>
      <c r="F146" t="s">
        <v>1481</v>
      </c>
      <c r="G146" t="s">
        <v>1482</v>
      </c>
      <c r="L146" s="22" t="str">
        <f t="shared" si="44"/>
        <v>21/07/2026</v>
      </c>
      <c r="M146" s="23">
        <f t="shared" si="45"/>
        <v>0.625</v>
      </c>
      <c r="N146" t="str">
        <f t="shared" si="47"/>
        <v xml:space="preserve"> - </v>
      </c>
      <c r="O146" t="str">
        <f t="shared" si="48"/>
        <v>Red</v>
      </c>
      <c r="P146" t="str">
        <f t="shared" si="49"/>
        <v>Green</v>
      </c>
      <c r="Q146" t="str">
        <f t="shared" si="50"/>
        <v>Red</v>
      </c>
      <c r="R146" t="str">
        <f t="shared" si="51"/>
        <v>Green</v>
      </c>
      <c r="S146" t="str">
        <f t="shared" si="52"/>
        <v>Green</v>
      </c>
      <c r="T146" t="str">
        <f t="shared" si="53"/>
        <v>Red</v>
      </c>
      <c r="U146" t="str">
        <f t="shared" si="54"/>
        <v>Red</v>
      </c>
      <c r="V146" t="str">
        <f t="shared" si="55"/>
        <v>Green</v>
      </c>
      <c r="W146" t="str">
        <f t="shared" si="56"/>
        <v>Red</v>
      </c>
      <c r="X146" t="str">
        <f t="shared" si="57"/>
        <v>Red</v>
      </c>
      <c r="Y146" t="str">
        <f t="shared" si="58"/>
        <v>Red</v>
      </c>
      <c r="Z146" t="str">
        <f t="shared" si="59"/>
        <v>Red</v>
      </c>
      <c r="AA146" t="str">
        <f t="shared" si="60"/>
        <v>Green</v>
      </c>
      <c r="AB146" t="str">
        <f t="shared" si="61"/>
        <v>Green</v>
      </c>
      <c r="AC146" t="str">
        <f t="shared" si="62"/>
        <v>Red</v>
      </c>
      <c r="AD146" t="str">
        <f t="shared" si="63"/>
        <v>Green</v>
      </c>
    </row>
    <row r="147" spans="1:30" x14ac:dyDescent="0.25">
      <c r="A147" t="str">
        <f t="shared" si="46"/>
        <v>21/07/2026OldhamBolton Wanderers</v>
      </c>
      <c r="D147" s="2">
        <v>46224</v>
      </c>
      <c r="E147" s="3">
        <v>0.75</v>
      </c>
      <c r="F147" t="s">
        <v>1483</v>
      </c>
      <c r="G147" t="s">
        <v>1484</v>
      </c>
      <c r="H147">
        <v>0</v>
      </c>
      <c r="I147">
        <v>2</v>
      </c>
      <c r="J147">
        <v>1</v>
      </c>
      <c r="K147">
        <v>3</v>
      </c>
      <c r="L147" s="22" t="str">
        <f t="shared" si="44"/>
        <v>21/07/2026</v>
      </c>
      <c r="M147" s="23">
        <f t="shared" si="45"/>
        <v>0.625</v>
      </c>
      <c r="N147" t="str">
        <f t="shared" si="47"/>
        <v>1 - 3</v>
      </c>
      <c r="O147" t="str">
        <f t="shared" si="48"/>
        <v>Red</v>
      </c>
      <c r="P147" t="str">
        <f t="shared" si="49"/>
        <v>Red</v>
      </c>
      <c r="Q147" t="str">
        <f t="shared" si="50"/>
        <v>Green</v>
      </c>
      <c r="R147" t="str">
        <f t="shared" si="51"/>
        <v>Red</v>
      </c>
      <c r="S147" t="str">
        <f t="shared" si="52"/>
        <v>Green</v>
      </c>
      <c r="T147" t="str">
        <f t="shared" si="53"/>
        <v>Green</v>
      </c>
      <c r="U147" t="str">
        <f t="shared" si="54"/>
        <v>Red</v>
      </c>
      <c r="V147" t="str">
        <f t="shared" si="55"/>
        <v>Red</v>
      </c>
      <c r="W147" t="str">
        <f t="shared" si="56"/>
        <v>Green</v>
      </c>
      <c r="X147" t="str">
        <f t="shared" si="57"/>
        <v>Green</v>
      </c>
      <c r="Y147" t="str">
        <f t="shared" si="58"/>
        <v>Green</v>
      </c>
      <c r="Z147" t="str">
        <f t="shared" si="59"/>
        <v>Green</v>
      </c>
      <c r="AA147" t="str">
        <f t="shared" si="60"/>
        <v>Red</v>
      </c>
      <c r="AB147" t="str">
        <f t="shared" si="61"/>
        <v>Red</v>
      </c>
      <c r="AC147" t="str">
        <f t="shared" si="62"/>
        <v>Green</v>
      </c>
      <c r="AD147" t="str">
        <f t="shared" si="63"/>
        <v>Red</v>
      </c>
    </row>
    <row r="148" spans="1:30" x14ac:dyDescent="0.25">
      <c r="A148" t="str">
        <f t="shared" si="46"/>
        <v>21/07/2026WokingSwindon Town</v>
      </c>
      <c r="D148" s="2">
        <v>46224</v>
      </c>
      <c r="E148" s="3">
        <v>0.75</v>
      </c>
      <c r="F148" t="s">
        <v>1485</v>
      </c>
      <c r="G148" t="s">
        <v>1486</v>
      </c>
      <c r="L148" s="22" t="str">
        <f t="shared" si="44"/>
        <v>21/07/2026</v>
      </c>
      <c r="M148" s="23">
        <f t="shared" si="45"/>
        <v>0.625</v>
      </c>
      <c r="N148" t="str">
        <f t="shared" si="47"/>
        <v xml:space="preserve"> - </v>
      </c>
      <c r="O148" t="str">
        <f t="shared" si="48"/>
        <v>Red</v>
      </c>
      <c r="P148" t="str">
        <f t="shared" si="49"/>
        <v>Green</v>
      </c>
      <c r="Q148" t="str">
        <f t="shared" si="50"/>
        <v>Red</v>
      </c>
      <c r="R148" t="str">
        <f t="shared" si="51"/>
        <v>Green</v>
      </c>
      <c r="S148" t="str">
        <f t="shared" si="52"/>
        <v>Green</v>
      </c>
      <c r="T148" t="str">
        <f t="shared" si="53"/>
        <v>Red</v>
      </c>
      <c r="U148" t="str">
        <f t="shared" si="54"/>
        <v>Red</v>
      </c>
      <c r="V148" t="str">
        <f t="shared" si="55"/>
        <v>Green</v>
      </c>
      <c r="W148" t="str">
        <f t="shared" si="56"/>
        <v>Red</v>
      </c>
      <c r="X148" t="str">
        <f t="shared" si="57"/>
        <v>Red</v>
      </c>
      <c r="Y148" t="str">
        <f t="shared" si="58"/>
        <v>Red</v>
      </c>
      <c r="Z148" t="str">
        <f t="shared" si="59"/>
        <v>Red</v>
      </c>
      <c r="AA148" t="str">
        <f t="shared" si="60"/>
        <v>Green</v>
      </c>
      <c r="AB148" t="str">
        <f t="shared" si="61"/>
        <v>Green</v>
      </c>
      <c r="AC148" t="str">
        <f t="shared" si="62"/>
        <v>Red</v>
      </c>
      <c r="AD148" t="str">
        <f t="shared" si="63"/>
        <v>Green</v>
      </c>
    </row>
    <row r="149" spans="1:30" x14ac:dyDescent="0.25">
      <c r="A149" t="str">
        <f t="shared" si="46"/>
        <v>21/07/2026Atert BissenGyori ETO</v>
      </c>
      <c r="B149" t="s">
        <v>802</v>
      </c>
      <c r="C149" t="s">
        <v>1326</v>
      </c>
      <c r="D149" s="2">
        <v>46224</v>
      </c>
      <c r="E149" s="3">
        <v>0.76041666666666663</v>
      </c>
      <c r="F149" t="s">
        <v>1331</v>
      </c>
      <c r="G149" t="s">
        <v>1026</v>
      </c>
      <c r="H149">
        <v>1</v>
      </c>
      <c r="I149">
        <v>3</v>
      </c>
      <c r="J149">
        <v>2</v>
      </c>
      <c r="K149">
        <v>6</v>
      </c>
      <c r="L149" s="22" t="str">
        <f t="shared" si="44"/>
        <v>21/07/2026</v>
      </c>
      <c r="M149" s="23">
        <f t="shared" si="45"/>
        <v>0.63541666666666663</v>
      </c>
      <c r="N149" t="str">
        <f t="shared" si="47"/>
        <v>2 - 6</v>
      </c>
      <c r="O149" t="str">
        <f t="shared" si="48"/>
        <v>Red</v>
      </c>
      <c r="P149" t="str">
        <f t="shared" si="49"/>
        <v>Red</v>
      </c>
      <c r="Q149" t="str">
        <f t="shared" si="50"/>
        <v>Green</v>
      </c>
      <c r="R149" t="str">
        <f t="shared" si="51"/>
        <v>Red</v>
      </c>
      <c r="S149" t="str">
        <f t="shared" si="52"/>
        <v>Green</v>
      </c>
      <c r="T149" t="str">
        <f t="shared" si="53"/>
        <v>Green</v>
      </c>
      <c r="U149" t="str">
        <f t="shared" si="54"/>
        <v>Red</v>
      </c>
      <c r="V149" t="str">
        <f t="shared" si="55"/>
        <v>Red</v>
      </c>
      <c r="W149" t="str">
        <f t="shared" si="56"/>
        <v>Green</v>
      </c>
      <c r="X149" t="str">
        <f t="shared" si="57"/>
        <v>Green</v>
      </c>
      <c r="Y149" t="str">
        <f t="shared" si="58"/>
        <v>Green</v>
      </c>
      <c r="Z149" t="str">
        <f t="shared" si="59"/>
        <v>Green</v>
      </c>
      <c r="AA149" t="str">
        <f t="shared" si="60"/>
        <v>Red</v>
      </c>
      <c r="AB149" t="str">
        <f t="shared" si="61"/>
        <v>Red</v>
      </c>
      <c r="AC149" t="str">
        <f t="shared" si="62"/>
        <v>Green</v>
      </c>
      <c r="AD149" t="str">
        <f t="shared" si="63"/>
        <v>Red</v>
      </c>
    </row>
    <row r="150" spans="1:30" x14ac:dyDescent="0.25">
      <c r="A150" t="str">
        <f t="shared" si="46"/>
        <v>21/07/2026CrusadersGlenavon</v>
      </c>
      <c r="D150" s="2">
        <v>46224</v>
      </c>
      <c r="E150" s="3">
        <v>0.76736111111111116</v>
      </c>
      <c r="F150" t="s">
        <v>1487</v>
      </c>
      <c r="G150" t="s">
        <v>1488</v>
      </c>
      <c r="H150">
        <v>0</v>
      </c>
      <c r="I150">
        <v>0</v>
      </c>
      <c r="J150">
        <v>2</v>
      </c>
      <c r="K150">
        <v>0</v>
      </c>
      <c r="L150" s="22" t="str">
        <f t="shared" si="44"/>
        <v>21/07/2026</v>
      </c>
      <c r="M150" s="23">
        <f t="shared" si="45"/>
        <v>0.64236111111111116</v>
      </c>
      <c r="N150" t="str">
        <f t="shared" si="47"/>
        <v>2 - 0</v>
      </c>
      <c r="O150" t="str">
        <f t="shared" si="48"/>
        <v>Green</v>
      </c>
      <c r="P150" t="str">
        <f t="shared" si="49"/>
        <v>Red</v>
      </c>
      <c r="Q150" t="str">
        <f t="shared" si="50"/>
        <v>Red</v>
      </c>
      <c r="R150" t="str">
        <f t="shared" si="51"/>
        <v>Green</v>
      </c>
      <c r="S150" t="str">
        <f t="shared" si="52"/>
        <v>Red</v>
      </c>
      <c r="T150" t="str">
        <f t="shared" si="53"/>
        <v>Green</v>
      </c>
      <c r="U150" t="str">
        <f t="shared" si="54"/>
        <v>Red</v>
      </c>
      <c r="V150" t="str">
        <f t="shared" si="55"/>
        <v>Green</v>
      </c>
      <c r="W150" t="str">
        <f t="shared" si="56"/>
        <v>Red</v>
      </c>
      <c r="X150" t="str">
        <f t="shared" si="57"/>
        <v>Red</v>
      </c>
      <c r="Y150" t="str">
        <f t="shared" si="58"/>
        <v>Green</v>
      </c>
      <c r="Z150" t="str">
        <f t="shared" si="59"/>
        <v>Red</v>
      </c>
      <c r="AA150" t="str">
        <f t="shared" si="60"/>
        <v>Green</v>
      </c>
      <c r="AB150" t="str">
        <f t="shared" si="61"/>
        <v>Green</v>
      </c>
      <c r="AC150" t="str">
        <f t="shared" si="62"/>
        <v>Red</v>
      </c>
      <c r="AD150" t="str">
        <f t="shared" si="63"/>
        <v>Green</v>
      </c>
    </row>
    <row r="151" spans="1:30" x14ac:dyDescent="0.25">
      <c r="A151" t="str">
        <f t="shared" si="46"/>
        <v>21/07/2026Sturm GrazHearts</v>
      </c>
      <c r="B151" t="s">
        <v>802</v>
      </c>
      <c r="C151" t="s">
        <v>803</v>
      </c>
      <c r="D151" s="2">
        <v>46224</v>
      </c>
      <c r="E151" s="3">
        <v>0.77083333333333337</v>
      </c>
      <c r="F151" t="s">
        <v>366</v>
      </c>
      <c r="G151" t="s">
        <v>367</v>
      </c>
      <c r="H151">
        <v>1</v>
      </c>
      <c r="I151">
        <v>0</v>
      </c>
      <c r="J151">
        <v>4</v>
      </c>
      <c r="K151">
        <v>0</v>
      </c>
      <c r="L151" s="22" t="str">
        <f t="shared" si="44"/>
        <v>21/07/2026</v>
      </c>
      <c r="M151" s="23">
        <f t="shared" si="45"/>
        <v>0.64583333333333337</v>
      </c>
      <c r="N151" t="str">
        <f t="shared" si="47"/>
        <v>4 - 0</v>
      </c>
      <c r="O151" t="str">
        <f t="shared" si="48"/>
        <v>Green</v>
      </c>
      <c r="P151" t="str">
        <f t="shared" si="49"/>
        <v>Red</v>
      </c>
      <c r="Q151" t="str">
        <f t="shared" si="50"/>
        <v>Red</v>
      </c>
      <c r="R151" t="str">
        <f t="shared" si="51"/>
        <v>Green</v>
      </c>
      <c r="S151" t="str">
        <f t="shared" si="52"/>
        <v>Red</v>
      </c>
      <c r="T151" t="str">
        <f t="shared" si="53"/>
        <v>Green</v>
      </c>
      <c r="U151" t="str">
        <f t="shared" si="54"/>
        <v>Green</v>
      </c>
      <c r="V151" t="str">
        <f t="shared" si="55"/>
        <v>Red</v>
      </c>
      <c r="W151" t="str">
        <f t="shared" si="56"/>
        <v>Red</v>
      </c>
      <c r="X151" t="str">
        <f t="shared" si="57"/>
        <v>Green</v>
      </c>
      <c r="Y151" t="str">
        <f t="shared" si="58"/>
        <v>Green</v>
      </c>
      <c r="Z151" t="str">
        <f t="shared" si="59"/>
        <v>Green</v>
      </c>
      <c r="AA151" t="str">
        <f t="shared" si="60"/>
        <v>Red</v>
      </c>
      <c r="AB151" t="str">
        <f t="shared" si="61"/>
        <v>Red</v>
      </c>
      <c r="AC151" t="str">
        <f t="shared" si="62"/>
        <v>Red</v>
      </c>
      <c r="AD151" t="str">
        <f t="shared" si="63"/>
        <v>Green</v>
      </c>
    </row>
    <row r="152" spans="1:30" x14ac:dyDescent="0.25">
      <c r="A152" t="str">
        <f t="shared" si="46"/>
        <v>21/07/2026Alfreton TownRotherham United</v>
      </c>
      <c r="D152" s="2">
        <v>46224</v>
      </c>
      <c r="E152" s="3">
        <v>0.77083333333333337</v>
      </c>
      <c r="F152" t="s">
        <v>1489</v>
      </c>
      <c r="G152" t="s">
        <v>1490</v>
      </c>
      <c r="H152">
        <v>0</v>
      </c>
      <c r="I152">
        <v>1</v>
      </c>
      <c r="J152">
        <v>0</v>
      </c>
      <c r="K152">
        <v>1</v>
      </c>
      <c r="L152" s="22" t="str">
        <f t="shared" si="44"/>
        <v>21/07/2026</v>
      </c>
      <c r="M152" s="23">
        <f t="shared" si="45"/>
        <v>0.64583333333333337</v>
      </c>
      <c r="N152" t="str">
        <f t="shared" si="47"/>
        <v>0 - 1</v>
      </c>
      <c r="O152" t="str">
        <f t="shared" si="48"/>
        <v>Red</v>
      </c>
      <c r="P152" t="str">
        <f t="shared" si="49"/>
        <v>Red</v>
      </c>
      <c r="Q152" t="str">
        <f t="shared" si="50"/>
        <v>Green</v>
      </c>
      <c r="R152" t="str">
        <f t="shared" si="51"/>
        <v>Red</v>
      </c>
      <c r="S152" t="str">
        <f t="shared" si="52"/>
        <v>Green</v>
      </c>
      <c r="T152" t="str">
        <f t="shared" si="53"/>
        <v>Green</v>
      </c>
      <c r="U152" t="str">
        <f t="shared" si="54"/>
        <v>Red</v>
      </c>
      <c r="V152" t="str">
        <f t="shared" si="55"/>
        <v>Red</v>
      </c>
      <c r="W152" t="str">
        <f t="shared" si="56"/>
        <v>Green</v>
      </c>
      <c r="X152" t="str">
        <f t="shared" si="57"/>
        <v>Green</v>
      </c>
      <c r="Y152" t="str">
        <f t="shared" si="58"/>
        <v>Red</v>
      </c>
      <c r="Z152" t="str">
        <f t="shared" si="59"/>
        <v>Red</v>
      </c>
      <c r="AA152" t="str">
        <f t="shared" si="60"/>
        <v>Green</v>
      </c>
      <c r="AB152" t="str">
        <f t="shared" si="61"/>
        <v>Green</v>
      </c>
      <c r="AC152" t="str">
        <f t="shared" si="62"/>
        <v>Red</v>
      </c>
      <c r="AD152" t="str">
        <f t="shared" si="63"/>
        <v>Green</v>
      </c>
    </row>
    <row r="153" spans="1:30" x14ac:dyDescent="0.25">
      <c r="A153" t="str">
        <f t="shared" si="46"/>
        <v>21/07/2026Bishop AucklandSpennymoor Town</v>
      </c>
      <c r="D153" s="2">
        <v>46224</v>
      </c>
      <c r="E153" s="3">
        <v>0.77083333333333337</v>
      </c>
      <c r="F153" t="s">
        <v>1491</v>
      </c>
      <c r="G153" t="s">
        <v>1492</v>
      </c>
      <c r="H153">
        <v>2</v>
      </c>
      <c r="I153">
        <v>0</v>
      </c>
      <c r="J153">
        <v>4</v>
      </c>
      <c r="K153">
        <v>0</v>
      </c>
      <c r="L153" s="22" t="str">
        <f t="shared" si="44"/>
        <v>21/07/2026</v>
      </c>
      <c r="M153" s="23">
        <f t="shared" si="45"/>
        <v>0.64583333333333337</v>
      </c>
      <c r="N153" t="str">
        <f t="shared" si="47"/>
        <v>4 - 0</v>
      </c>
      <c r="O153" t="str">
        <f t="shared" si="48"/>
        <v>Green</v>
      </c>
      <c r="P153" t="str">
        <f t="shared" si="49"/>
        <v>Red</v>
      </c>
      <c r="Q153" t="str">
        <f t="shared" si="50"/>
        <v>Red</v>
      </c>
      <c r="R153" t="str">
        <f t="shared" si="51"/>
        <v>Green</v>
      </c>
      <c r="S153" t="str">
        <f t="shared" si="52"/>
        <v>Red</v>
      </c>
      <c r="T153" t="str">
        <f t="shared" si="53"/>
        <v>Green</v>
      </c>
      <c r="U153" t="str">
        <f t="shared" si="54"/>
        <v>Green</v>
      </c>
      <c r="V153" t="str">
        <f t="shared" si="55"/>
        <v>Red</v>
      </c>
      <c r="W153" t="str">
        <f t="shared" si="56"/>
        <v>Red</v>
      </c>
      <c r="X153" t="str">
        <f t="shared" si="57"/>
        <v>Green</v>
      </c>
      <c r="Y153" t="str">
        <f t="shared" si="58"/>
        <v>Green</v>
      </c>
      <c r="Z153" t="str">
        <f t="shared" si="59"/>
        <v>Green</v>
      </c>
      <c r="AA153" t="str">
        <f t="shared" si="60"/>
        <v>Red</v>
      </c>
      <c r="AB153" t="str">
        <f t="shared" si="61"/>
        <v>Red</v>
      </c>
      <c r="AC153" t="str">
        <f t="shared" si="62"/>
        <v>Red</v>
      </c>
      <c r="AD153" t="str">
        <f t="shared" si="63"/>
        <v>Green</v>
      </c>
    </row>
    <row r="154" spans="1:30" x14ac:dyDescent="0.25">
      <c r="A154" t="str">
        <f t="shared" si="46"/>
        <v>21/07/2026Chertsey TownWealdstone</v>
      </c>
      <c r="D154" s="2">
        <v>46224</v>
      </c>
      <c r="E154" s="3">
        <v>0.77083333333333337</v>
      </c>
      <c r="F154" t="s">
        <v>1493</v>
      </c>
      <c r="G154" t="s">
        <v>1494</v>
      </c>
      <c r="H154">
        <v>0</v>
      </c>
      <c r="I154">
        <v>0</v>
      </c>
      <c r="J154">
        <v>2</v>
      </c>
      <c r="K154">
        <v>0</v>
      </c>
      <c r="L154" s="22" t="str">
        <f t="shared" si="44"/>
        <v>21/07/2026</v>
      </c>
      <c r="M154" s="23">
        <f t="shared" si="45"/>
        <v>0.64583333333333337</v>
      </c>
      <c r="N154" t="str">
        <f t="shared" si="47"/>
        <v>2 - 0</v>
      </c>
      <c r="O154" t="str">
        <f t="shared" si="48"/>
        <v>Green</v>
      </c>
      <c r="P154" t="str">
        <f t="shared" si="49"/>
        <v>Red</v>
      </c>
      <c r="Q154" t="str">
        <f t="shared" si="50"/>
        <v>Red</v>
      </c>
      <c r="R154" t="str">
        <f t="shared" si="51"/>
        <v>Green</v>
      </c>
      <c r="S154" t="str">
        <f t="shared" si="52"/>
        <v>Red</v>
      </c>
      <c r="T154" t="str">
        <f t="shared" si="53"/>
        <v>Green</v>
      </c>
      <c r="U154" t="str">
        <f t="shared" si="54"/>
        <v>Red</v>
      </c>
      <c r="V154" t="str">
        <f t="shared" si="55"/>
        <v>Green</v>
      </c>
      <c r="W154" t="str">
        <f t="shared" si="56"/>
        <v>Red</v>
      </c>
      <c r="X154" t="str">
        <f t="shared" si="57"/>
        <v>Red</v>
      </c>
      <c r="Y154" t="str">
        <f t="shared" si="58"/>
        <v>Green</v>
      </c>
      <c r="Z154" t="str">
        <f t="shared" si="59"/>
        <v>Red</v>
      </c>
      <c r="AA154" t="str">
        <f t="shared" si="60"/>
        <v>Green</v>
      </c>
      <c r="AB154" t="str">
        <f t="shared" si="61"/>
        <v>Green</v>
      </c>
      <c r="AC154" t="str">
        <f t="shared" si="62"/>
        <v>Red</v>
      </c>
      <c r="AD154" t="str">
        <f t="shared" si="63"/>
        <v>Green</v>
      </c>
    </row>
    <row r="155" spans="1:30" x14ac:dyDescent="0.25">
      <c r="A155" t="str">
        <f t="shared" si="46"/>
        <v>21/07/2026Dagenham &amp; RedbridgeCrystal Palace U21</v>
      </c>
      <c r="D155" s="2">
        <v>46224</v>
      </c>
      <c r="E155" s="3">
        <v>0.77083333333333337</v>
      </c>
      <c r="F155" t="s">
        <v>1495</v>
      </c>
      <c r="G155" t="s">
        <v>1496</v>
      </c>
      <c r="H155">
        <v>3</v>
      </c>
      <c r="I155">
        <v>0</v>
      </c>
      <c r="J155">
        <v>5</v>
      </c>
      <c r="K155">
        <v>0</v>
      </c>
      <c r="L155" s="22" t="str">
        <f t="shared" si="44"/>
        <v>21/07/2026</v>
      </c>
      <c r="M155" s="23">
        <f t="shared" si="45"/>
        <v>0.64583333333333337</v>
      </c>
      <c r="N155" t="str">
        <f t="shared" si="47"/>
        <v>5 - 0</v>
      </c>
      <c r="O155" t="str">
        <f t="shared" si="48"/>
        <v>Green</v>
      </c>
      <c r="P155" t="str">
        <f t="shared" si="49"/>
        <v>Red</v>
      </c>
      <c r="Q155" t="str">
        <f t="shared" si="50"/>
        <v>Red</v>
      </c>
      <c r="R155" t="str">
        <f t="shared" si="51"/>
        <v>Green</v>
      </c>
      <c r="S155" t="str">
        <f t="shared" si="52"/>
        <v>Red</v>
      </c>
      <c r="T155" t="str">
        <f t="shared" si="53"/>
        <v>Green</v>
      </c>
      <c r="U155" t="str">
        <f t="shared" si="54"/>
        <v>Green</v>
      </c>
      <c r="V155" t="str">
        <f t="shared" si="55"/>
        <v>Red</v>
      </c>
      <c r="W155" t="str">
        <f t="shared" si="56"/>
        <v>Red</v>
      </c>
      <c r="X155" t="str">
        <f t="shared" si="57"/>
        <v>Green</v>
      </c>
      <c r="Y155" t="str">
        <f t="shared" si="58"/>
        <v>Green</v>
      </c>
      <c r="Z155" t="str">
        <f t="shared" si="59"/>
        <v>Green</v>
      </c>
      <c r="AA155" t="str">
        <f t="shared" si="60"/>
        <v>Red</v>
      </c>
      <c r="AB155" t="str">
        <f t="shared" si="61"/>
        <v>Red</v>
      </c>
      <c r="AC155" t="str">
        <f t="shared" si="62"/>
        <v>Red</v>
      </c>
      <c r="AD155" t="str">
        <f t="shared" si="63"/>
        <v>Green</v>
      </c>
    </row>
    <row r="156" spans="1:30" x14ac:dyDescent="0.25">
      <c r="A156" t="str">
        <f t="shared" si="46"/>
        <v>21/07/2026Fleetwood TownHuddersfield Town</v>
      </c>
      <c r="D156" s="2">
        <v>46224</v>
      </c>
      <c r="E156" s="3">
        <v>0.77083333333333337</v>
      </c>
      <c r="F156" t="s">
        <v>1497</v>
      </c>
      <c r="G156" t="s">
        <v>1426</v>
      </c>
      <c r="H156">
        <v>1</v>
      </c>
      <c r="I156">
        <v>1</v>
      </c>
      <c r="J156">
        <v>2</v>
      </c>
      <c r="K156">
        <v>1</v>
      </c>
      <c r="L156" s="22" t="str">
        <f t="shared" si="44"/>
        <v>21/07/2026</v>
      </c>
      <c r="M156" s="23">
        <f t="shared" si="45"/>
        <v>0.64583333333333337</v>
      </c>
      <c r="N156" t="str">
        <f t="shared" si="47"/>
        <v>2 - 1</v>
      </c>
      <c r="O156" t="str">
        <f t="shared" si="48"/>
        <v>Green</v>
      </c>
      <c r="P156" t="str">
        <f t="shared" si="49"/>
        <v>Red</v>
      </c>
      <c r="Q156" t="str">
        <f t="shared" si="50"/>
        <v>Red</v>
      </c>
      <c r="R156" t="str">
        <f t="shared" si="51"/>
        <v>Green</v>
      </c>
      <c r="S156" t="str">
        <f t="shared" si="52"/>
        <v>Red</v>
      </c>
      <c r="T156" t="str">
        <f t="shared" si="53"/>
        <v>Green</v>
      </c>
      <c r="U156" t="str">
        <f t="shared" si="54"/>
        <v>Red</v>
      </c>
      <c r="V156" t="str">
        <f t="shared" si="55"/>
        <v>Green</v>
      </c>
      <c r="W156" t="str">
        <f t="shared" si="56"/>
        <v>Red</v>
      </c>
      <c r="X156" t="str">
        <f t="shared" si="57"/>
        <v>Green</v>
      </c>
      <c r="Y156" t="str">
        <f t="shared" si="58"/>
        <v>Green</v>
      </c>
      <c r="Z156" t="str">
        <f t="shared" si="59"/>
        <v>Green</v>
      </c>
      <c r="AA156" t="str">
        <f t="shared" si="60"/>
        <v>Red</v>
      </c>
      <c r="AB156" t="str">
        <f t="shared" si="61"/>
        <v>Green</v>
      </c>
      <c r="AC156" t="str">
        <f t="shared" si="62"/>
        <v>Green</v>
      </c>
      <c r="AD156" t="str">
        <f t="shared" si="63"/>
        <v>Red</v>
      </c>
    </row>
    <row r="157" spans="1:30" x14ac:dyDescent="0.25">
      <c r="A157" t="str">
        <f t="shared" si="46"/>
        <v>21/07/2026Garforth Town AFCGuiseley AFC</v>
      </c>
      <c r="D157" s="2">
        <v>46224</v>
      </c>
      <c r="E157" s="3">
        <v>0.77083333333333337</v>
      </c>
      <c r="F157" t="s">
        <v>1498</v>
      </c>
      <c r="G157" t="s">
        <v>1499</v>
      </c>
      <c r="H157">
        <v>0</v>
      </c>
      <c r="I157">
        <v>1</v>
      </c>
      <c r="J157">
        <v>0</v>
      </c>
      <c r="K157">
        <v>1</v>
      </c>
      <c r="L157" s="22" t="str">
        <f t="shared" si="44"/>
        <v>21/07/2026</v>
      </c>
      <c r="M157" s="23">
        <f t="shared" si="45"/>
        <v>0.64583333333333337</v>
      </c>
      <c r="N157" t="str">
        <f t="shared" si="47"/>
        <v>0 - 1</v>
      </c>
      <c r="O157" t="str">
        <f t="shared" si="48"/>
        <v>Red</v>
      </c>
      <c r="P157" t="str">
        <f t="shared" si="49"/>
        <v>Red</v>
      </c>
      <c r="Q157" t="str">
        <f t="shared" si="50"/>
        <v>Green</v>
      </c>
      <c r="R157" t="str">
        <f t="shared" si="51"/>
        <v>Red</v>
      </c>
      <c r="S157" t="str">
        <f t="shared" si="52"/>
        <v>Green</v>
      </c>
      <c r="T157" t="str">
        <f t="shared" si="53"/>
        <v>Green</v>
      </c>
      <c r="U157" t="str">
        <f t="shared" si="54"/>
        <v>Red</v>
      </c>
      <c r="V157" t="str">
        <f t="shared" si="55"/>
        <v>Red</v>
      </c>
      <c r="W157" t="str">
        <f t="shared" si="56"/>
        <v>Green</v>
      </c>
      <c r="X157" t="str">
        <f t="shared" si="57"/>
        <v>Green</v>
      </c>
      <c r="Y157" t="str">
        <f t="shared" si="58"/>
        <v>Red</v>
      </c>
      <c r="Z157" t="str">
        <f t="shared" si="59"/>
        <v>Red</v>
      </c>
      <c r="AA157" t="str">
        <f t="shared" si="60"/>
        <v>Green</v>
      </c>
      <c r="AB157" t="str">
        <f t="shared" si="61"/>
        <v>Green</v>
      </c>
      <c r="AC157" t="str">
        <f t="shared" si="62"/>
        <v>Red</v>
      </c>
      <c r="AD157" t="str">
        <f t="shared" si="63"/>
        <v>Green</v>
      </c>
    </row>
    <row r="158" spans="1:30" x14ac:dyDescent="0.25">
      <c r="A158" t="str">
        <f t="shared" si="46"/>
        <v>21/07/2026Kidsgrove AthleticLeek Town</v>
      </c>
      <c r="D158" s="2">
        <v>46224</v>
      </c>
      <c r="E158" s="3">
        <v>0.77083333333333337</v>
      </c>
      <c r="F158" t="s">
        <v>1500</v>
      </c>
      <c r="G158" t="s">
        <v>1501</v>
      </c>
      <c r="H158">
        <v>0</v>
      </c>
      <c r="I158">
        <v>1</v>
      </c>
      <c r="J158">
        <v>0</v>
      </c>
      <c r="K158">
        <v>1</v>
      </c>
      <c r="L158" s="22" t="str">
        <f t="shared" si="44"/>
        <v>21/07/2026</v>
      </c>
      <c r="M158" s="23">
        <f t="shared" si="45"/>
        <v>0.64583333333333337</v>
      </c>
      <c r="N158" t="str">
        <f t="shared" si="47"/>
        <v>0 - 1</v>
      </c>
      <c r="O158" t="str">
        <f t="shared" si="48"/>
        <v>Red</v>
      </c>
      <c r="P158" t="str">
        <f t="shared" si="49"/>
        <v>Red</v>
      </c>
      <c r="Q158" t="str">
        <f t="shared" si="50"/>
        <v>Green</v>
      </c>
      <c r="R158" t="str">
        <f t="shared" si="51"/>
        <v>Red</v>
      </c>
      <c r="S158" t="str">
        <f t="shared" si="52"/>
        <v>Green</v>
      </c>
      <c r="T158" t="str">
        <f t="shared" si="53"/>
        <v>Green</v>
      </c>
      <c r="U158" t="str">
        <f t="shared" si="54"/>
        <v>Red</v>
      </c>
      <c r="V158" t="str">
        <f t="shared" si="55"/>
        <v>Red</v>
      </c>
      <c r="W158" t="str">
        <f t="shared" si="56"/>
        <v>Green</v>
      </c>
      <c r="X158" t="str">
        <f t="shared" si="57"/>
        <v>Green</v>
      </c>
      <c r="Y158" t="str">
        <f t="shared" si="58"/>
        <v>Red</v>
      </c>
      <c r="Z158" t="str">
        <f t="shared" si="59"/>
        <v>Red</v>
      </c>
      <c r="AA158" t="str">
        <f t="shared" si="60"/>
        <v>Green</v>
      </c>
      <c r="AB158" t="str">
        <f t="shared" si="61"/>
        <v>Green</v>
      </c>
      <c r="AC158" t="str">
        <f t="shared" si="62"/>
        <v>Red</v>
      </c>
      <c r="AD158" t="str">
        <f t="shared" si="63"/>
        <v>Green</v>
      </c>
    </row>
    <row r="159" spans="1:30" x14ac:dyDescent="0.25">
      <c r="A159" t="str">
        <f t="shared" si="46"/>
        <v>21/07/2026Merthyr TownBriton Ferry</v>
      </c>
      <c r="D159" s="2">
        <v>46224</v>
      </c>
      <c r="E159" s="3">
        <v>0.77083333333333337</v>
      </c>
      <c r="F159" t="s">
        <v>1502</v>
      </c>
      <c r="G159" t="s">
        <v>1503</v>
      </c>
      <c r="H159">
        <v>2</v>
      </c>
      <c r="I159">
        <v>0</v>
      </c>
      <c r="J159">
        <v>3</v>
      </c>
      <c r="K159">
        <v>0</v>
      </c>
      <c r="L159" s="22" t="str">
        <f t="shared" ref="L159:L190" si="64">DAY(D159)&amp;"/"&amp;"07"&amp;"/"&amp;YEAR(D159)</f>
        <v>21/07/2026</v>
      </c>
      <c r="M159" s="23">
        <f t="shared" ref="M159:M190" si="65">E159-TIME(3,0,0)</f>
        <v>0.64583333333333337</v>
      </c>
      <c r="N159" t="str">
        <f t="shared" si="47"/>
        <v>3 - 0</v>
      </c>
      <c r="O159" t="str">
        <f t="shared" si="48"/>
        <v>Green</v>
      </c>
      <c r="P159" t="str">
        <f t="shared" si="49"/>
        <v>Red</v>
      </c>
      <c r="Q159" t="str">
        <f t="shared" si="50"/>
        <v>Red</v>
      </c>
      <c r="R159" t="str">
        <f t="shared" si="51"/>
        <v>Green</v>
      </c>
      <c r="S159" t="str">
        <f t="shared" si="52"/>
        <v>Red</v>
      </c>
      <c r="T159" t="str">
        <f t="shared" si="53"/>
        <v>Green</v>
      </c>
      <c r="U159" t="str">
        <f t="shared" si="54"/>
        <v>Green</v>
      </c>
      <c r="V159" t="str">
        <f t="shared" si="55"/>
        <v>Red</v>
      </c>
      <c r="W159" t="str">
        <f t="shared" si="56"/>
        <v>Red</v>
      </c>
      <c r="X159" t="str">
        <f t="shared" si="57"/>
        <v>Green</v>
      </c>
      <c r="Y159" t="str">
        <f t="shared" si="58"/>
        <v>Green</v>
      </c>
      <c r="Z159" t="str">
        <f t="shared" si="59"/>
        <v>Green</v>
      </c>
      <c r="AA159" t="str">
        <f t="shared" si="60"/>
        <v>Red</v>
      </c>
      <c r="AB159" t="str">
        <f t="shared" si="61"/>
        <v>Green</v>
      </c>
      <c r="AC159" t="str">
        <f t="shared" si="62"/>
        <v>Red</v>
      </c>
      <c r="AD159" t="str">
        <f t="shared" si="63"/>
        <v>Green</v>
      </c>
    </row>
    <row r="160" spans="1:30" x14ac:dyDescent="0.25">
      <c r="A160" t="str">
        <f t="shared" si="46"/>
        <v>21/07/2026Northallerton TownWhitby Town</v>
      </c>
      <c r="D160" s="2">
        <v>46224</v>
      </c>
      <c r="E160" s="3">
        <v>0.77083333333333337</v>
      </c>
      <c r="F160" t="s">
        <v>1504</v>
      </c>
      <c r="G160" t="s">
        <v>1505</v>
      </c>
      <c r="H160">
        <v>2</v>
      </c>
      <c r="I160">
        <v>0</v>
      </c>
      <c r="J160">
        <v>2</v>
      </c>
      <c r="K160">
        <v>1</v>
      </c>
      <c r="L160" s="22" t="str">
        <f t="shared" si="64"/>
        <v>21/07/2026</v>
      </c>
      <c r="M160" s="23">
        <f t="shared" si="65"/>
        <v>0.64583333333333337</v>
      </c>
      <c r="N160" t="str">
        <f t="shared" si="47"/>
        <v>2 - 1</v>
      </c>
      <c r="O160" t="str">
        <f t="shared" si="48"/>
        <v>Green</v>
      </c>
      <c r="P160" t="str">
        <f t="shared" si="49"/>
        <v>Red</v>
      </c>
      <c r="Q160" t="str">
        <f t="shared" si="50"/>
        <v>Red</v>
      </c>
      <c r="R160" t="str">
        <f t="shared" si="51"/>
        <v>Green</v>
      </c>
      <c r="S160" t="str">
        <f t="shared" si="52"/>
        <v>Red</v>
      </c>
      <c r="T160" t="str">
        <f t="shared" si="53"/>
        <v>Green</v>
      </c>
      <c r="U160" t="str">
        <f t="shared" si="54"/>
        <v>Green</v>
      </c>
      <c r="V160" t="str">
        <f t="shared" si="55"/>
        <v>Red</v>
      </c>
      <c r="W160" t="str">
        <f t="shared" si="56"/>
        <v>Red</v>
      </c>
      <c r="X160" t="str">
        <f t="shared" si="57"/>
        <v>Green</v>
      </c>
      <c r="Y160" t="str">
        <f t="shared" si="58"/>
        <v>Green</v>
      </c>
      <c r="Z160" t="str">
        <f t="shared" si="59"/>
        <v>Green</v>
      </c>
      <c r="AA160" t="str">
        <f t="shared" si="60"/>
        <v>Red</v>
      </c>
      <c r="AB160" t="str">
        <f t="shared" si="61"/>
        <v>Green</v>
      </c>
      <c r="AC160" t="str">
        <f t="shared" si="62"/>
        <v>Green</v>
      </c>
      <c r="AD160" t="str">
        <f t="shared" si="63"/>
        <v>Red</v>
      </c>
    </row>
    <row r="161" spans="1:30" x14ac:dyDescent="0.25">
      <c r="A161" t="str">
        <f t="shared" si="46"/>
        <v>21/07/2026Prescot CablesMarine</v>
      </c>
      <c r="D161" s="2">
        <v>46224</v>
      </c>
      <c r="E161" s="3">
        <v>0.77083333333333337</v>
      </c>
      <c r="F161" t="s">
        <v>1506</v>
      </c>
      <c r="G161" t="s">
        <v>1507</v>
      </c>
      <c r="H161">
        <v>0</v>
      </c>
      <c r="I161">
        <v>0</v>
      </c>
      <c r="J161">
        <v>0</v>
      </c>
      <c r="K161">
        <v>1</v>
      </c>
      <c r="L161" s="22" t="str">
        <f t="shared" si="64"/>
        <v>21/07/2026</v>
      </c>
      <c r="M161" s="23">
        <f t="shared" si="65"/>
        <v>0.64583333333333337</v>
      </c>
      <c r="N161" t="str">
        <f t="shared" si="47"/>
        <v>0 - 1</v>
      </c>
      <c r="O161" t="str">
        <f t="shared" si="48"/>
        <v>Red</v>
      </c>
      <c r="P161" t="str">
        <f t="shared" si="49"/>
        <v>Red</v>
      </c>
      <c r="Q161" t="str">
        <f t="shared" si="50"/>
        <v>Green</v>
      </c>
      <c r="R161" t="str">
        <f t="shared" si="51"/>
        <v>Red</v>
      </c>
      <c r="S161" t="str">
        <f t="shared" si="52"/>
        <v>Green</v>
      </c>
      <c r="T161" t="str">
        <f t="shared" si="53"/>
        <v>Green</v>
      </c>
      <c r="U161" t="str">
        <f t="shared" si="54"/>
        <v>Red</v>
      </c>
      <c r="V161" t="str">
        <f t="shared" si="55"/>
        <v>Green</v>
      </c>
      <c r="W161" t="str">
        <f t="shared" si="56"/>
        <v>Red</v>
      </c>
      <c r="X161" t="str">
        <f t="shared" si="57"/>
        <v>Red</v>
      </c>
      <c r="Y161" t="str">
        <f t="shared" si="58"/>
        <v>Red</v>
      </c>
      <c r="Z161" t="str">
        <f t="shared" si="59"/>
        <v>Red</v>
      </c>
      <c r="AA161" t="str">
        <f t="shared" si="60"/>
        <v>Green</v>
      </c>
      <c r="AB161" t="str">
        <f t="shared" si="61"/>
        <v>Green</v>
      </c>
      <c r="AC161" t="str">
        <f t="shared" si="62"/>
        <v>Red</v>
      </c>
      <c r="AD161" t="str">
        <f t="shared" si="63"/>
        <v>Green</v>
      </c>
    </row>
    <row r="162" spans="1:30" x14ac:dyDescent="0.25">
      <c r="A162" t="str">
        <f t="shared" si="46"/>
        <v>21/07/2026Radcliffe BoroughBarrow AFC</v>
      </c>
      <c r="D162" s="2">
        <v>46224</v>
      </c>
      <c r="E162" s="3">
        <v>0.77083333333333337</v>
      </c>
      <c r="F162" t="s">
        <v>1508</v>
      </c>
      <c r="G162" t="s">
        <v>1509</v>
      </c>
      <c r="H162">
        <v>0</v>
      </c>
      <c r="I162">
        <v>0</v>
      </c>
      <c r="J162">
        <v>0</v>
      </c>
      <c r="K162">
        <v>0</v>
      </c>
      <c r="L162" s="22" t="str">
        <f t="shared" si="64"/>
        <v>21/07/2026</v>
      </c>
      <c r="M162" s="23">
        <f t="shared" si="65"/>
        <v>0.64583333333333337</v>
      </c>
      <c r="N162" t="str">
        <f t="shared" si="47"/>
        <v>0 - 0</v>
      </c>
      <c r="O162" t="str">
        <f t="shared" si="48"/>
        <v>Red</v>
      </c>
      <c r="P162" t="str">
        <f t="shared" si="49"/>
        <v>Green</v>
      </c>
      <c r="Q162" t="str">
        <f t="shared" si="50"/>
        <v>Red</v>
      </c>
      <c r="R162" t="str">
        <f t="shared" si="51"/>
        <v>Green</v>
      </c>
      <c r="S162" t="str">
        <f t="shared" si="52"/>
        <v>Green</v>
      </c>
      <c r="T162" t="str">
        <f t="shared" si="53"/>
        <v>Red</v>
      </c>
      <c r="U162" t="str">
        <f t="shared" si="54"/>
        <v>Red</v>
      </c>
      <c r="V162" t="str">
        <f t="shared" si="55"/>
        <v>Green</v>
      </c>
      <c r="W162" t="str">
        <f t="shared" si="56"/>
        <v>Red</v>
      </c>
      <c r="X162" t="str">
        <f t="shared" si="57"/>
        <v>Red</v>
      </c>
      <c r="Y162" t="str">
        <f t="shared" si="58"/>
        <v>Red</v>
      </c>
      <c r="Z162" t="str">
        <f t="shared" si="59"/>
        <v>Red</v>
      </c>
      <c r="AA162" t="str">
        <f t="shared" si="60"/>
        <v>Green</v>
      </c>
      <c r="AB162" t="str">
        <f t="shared" si="61"/>
        <v>Green</v>
      </c>
      <c r="AC162" t="str">
        <f t="shared" si="62"/>
        <v>Red</v>
      </c>
      <c r="AD162" t="str">
        <f t="shared" si="63"/>
        <v>Green</v>
      </c>
    </row>
    <row r="163" spans="1:30" x14ac:dyDescent="0.25">
      <c r="A163" t="str">
        <f t="shared" si="46"/>
        <v>21/07/2026Shrewsbury TownEverton U21</v>
      </c>
      <c r="D163" s="2">
        <v>46224</v>
      </c>
      <c r="E163" s="3">
        <v>0.77083333333333337</v>
      </c>
      <c r="F163" t="s">
        <v>1510</v>
      </c>
      <c r="G163" t="s">
        <v>1511</v>
      </c>
      <c r="H163">
        <v>0</v>
      </c>
      <c r="I163">
        <v>0</v>
      </c>
      <c r="J163">
        <v>1</v>
      </c>
      <c r="K163">
        <v>0</v>
      </c>
      <c r="L163" s="22" t="str">
        <f t="shared" si="64"/>
        <v>21/07/2026</v>
      </c>
      <c r="M163" s="23">
        <f t="shared" si="65"/>
        <v>0.64583333333333337</v>
      </c>
      <c r="N163" t="str">
        <f t="shared" si="47"/>
        <v>1 - 0</v>
      </c>
      <c r="O163" t="str">
        <f t="shared" si="48"/>
        <v>Green</v>
      </c>
      <c r="P163" t="str">
        <f t="shared" si="49"/>
        <v>Red</v>
      </c>
      <c r="Q163" t="str">
        <f t="shared" si="50"/>
        <v>Red</v>
      </c>
      <c r="R163" t="str">
        <f t="shared" si="51"/>
        <v>Green</v>
      </c>
      <c r="S163" t="str">
        <f t="shared" si="52"/>
        <v>Red</v>
      </c>
      <c r="T163" t="str">
        <f t="shared" si="53"/>
        <v>Green</v>
      </c>
      <c r="U163" t="str">
        <f t="shared" si="54"/>
        <v>Red</v>
      </c>
      <c r="V163" t="str">
        <f t="shared" si="55"/>
        <v>Green</v>
      </c>
      <c r="W163" t="str">
        <f t="shared" si="56"/>
        <v>Red</v>
      </c>
      <c r="X163" t="str">
        <f t="shared" si="57"/>
        <v>Red</v>
      </c>
      <c r="Y163" t="str">
        <f t="shared" si="58"/>
        <v>Red</v>
      </c>
      <c r="Z163" t="str">
        <f t="shared" si="59"/>
        <v>Red</v>
      </c>
      <c r="AA163" t="str">
        <f t="shared" si="60"/>
        <v>Green</v>
      </c>
      <c r="AB163" t="str">
        <f t="shared" si="61"/>
        <v>Green</v>
      </c>
      <c r="AC163" t="str">
        <f t="shared" si="62"/>
        <v>Red</v>
      </c>
      <c r="AD163" t="str">
        <f t="shared" si="63"/>
        <v>Green</v>
      </c>
    </row>
    <row r="164" spans="1:30" x14ac:dyDescent="0.25">
      <c r="A164" t="str">
        <f t="shared" si="46"/>
        <v>21/07/2026South ShieldsHarrogate Town</v>
      </c>
      <c r="D164" s="2">
        <v>46224</v>
      </c>
      <c r="E164" s="3">
        <v>0.77083333333333337</v>
      </c>
      <c r="F164" t="s">
        <v>1512</v>
      </c>
      <c r="G164" t="s">
        <v>1513</v>
      </c>
      <c r="H164">
        <v>0</v>
      </c>
      <c r="I164">
        <v>0</v>
      </c>
      <c r="J164">
        <v>1</v>
      </c>
      <c r="K164">
        <v>2</v>
      </c>
      <c r="L164" s="22" t="str">
        <f t="shared" si="64"/>
        <v>21/07/2026</v>
      </c>
      <c r="M164" s="23">
        <f t="shared" si="65"/>
        <v>0.64583333333333337</v>
      </c>
      <c r="N164" t="str">
        <f t="shared" si="47"/>
        <v>1 - 2</v>
      </c>
      <c r="O164" t="str">
        <f t="shared" si="48"/>
        <v>Red</v>
      </c>
      <c r="P164" t="str">
        <f t="shared" si="49"/>
        <v>Red</v>
      </c>
      <c r="Q164" t="str">
        <f t="shared" si="50"/>
        <v>Green</v>
      </c>
      <c r="R164" t="str">
        <f t="shared" si="51"/>
        <v>Red</v>
      </c>
      <c r="S164" t="str">
        <f t="shared" si="52"/>
        <v>Green</v>
      </c>
      <c r="T164" t="str">
        <f t="shared" si="53"/>
        <v>Green</v>
      </c>
      <c r="U164" t="str">
        <f t="shared" si="54"/>
        <v>Red</v>
      </c>
      <c r="V164" t="str">
        <f t="shared" si="55"/>
        <v>Green</v>
      </c>
      <c r="W164" t="str">
        <f t="shared" si="56"/>
        <v>Red</v>
      </c>
      <c r="X164" t="str">
        <f t="shared" si="57"/>
        <v>Red</v>
      </c>
      <c r="Y164" t="str">
        <f t="shared" si="58"/>
        <v>Green</v>
      </c>
      <c r="Z164" t="str">
        <f t="shared" si="59"/>
        <v>Green</v>
      </c>
      <c r="AA164" t="str">
        <f t="shared" si="60"/>
        <v>Red</v>
      </c>
      <c r="AB164" t="str">
        <f t="shared" si="61"/>
        <v>Green</v>
      </c>
      <c r="AC164" t="str">
        <f t="shared" si="62"/>
        <v>Green</v>
      </c>
      <c r="AD164" t="str">
        <f t="shared" si="63"/>
        <v>Red</v>
      </c>
    </row>
    <row r="165" spans="1:30" x14ac:dyDescent="0.25">
      <c r="A165" t="str">
        <f t="shared" si="46"/>
        <v>21/07/2026Taunton TownWeston Super Mare</v>
      </c>
      <c r="D165" s="2">
        <v>46224</v>
      </c>
      <c r="E165" s="3">
        <v>0.77083333333333337</v>
      </c>
      <c r="F165" t="s">
        <v>1514</v>
      </c>
      <c r="G165" t="s">
        <v>1515</v>
      </c>
      <c r="H165">
        <v>0</v>
      </c>
      <c r="I165">
        <v>3</v>
      </c>
      <c r="J165">
        <v>0</v>
      </c>
      <c r="K165">
        <v>4</v>
      </c>
      <c r="L165" s="22" t="str">
        <f t="shared" si="64"/>
        <v>21/07/2026</v>
      </c>
      <c r="M165" s="23">
        <f t="shared" si="65"/>
        <v>0.64583333333333337</v>
      </c>
      <c r="N165" t="str">
        <f t="shared" si="47"/>
        <v>0 - 4</v>
      </c>
      <c r="O165" t="str">
        <f t="shared" si="48"/>
        <v>Red</v>
      </c>
      <c r="P165" t="str">
        <f t="shared" si="49"/>
        <v>Red</v>
      </c>
      <c r="Q165" t="str">
        <f t="shared" si="50"/>
        <v>Green</v>
      </c>
      <c r="R165" t="str">
        <f t="shared" si="51"/>
        <v>Red</v>
      </c>
      <c r="S165" t="str">
        <f t="shared" si="52"/>
        <v>Green</v>
      </c>
      <c r="T165" t="str">
        <f t="shared" si="53"/>
        <v>Green</v>
      </c>
      <c r="U165" t="str">
        <f t="shared" si="54"/>
        <v>Red</v>
      </c>
      <c r="V165" t="str">
        <f t="shared" si="55"/>
        <v>Red</v>
      </c>
      <c r="W165" t="str">
        <f t="shared" si="56"/>
        <v>Green</v>
      </c>
      <c r="X165" t="str">
        <f t="shared" si="57"/>
        <v>Green</v>
      </c>
      <c r="Y165" t="str">
        <f t="shared" si="58"/>
        <v>Green</v>
      </c>
      <c r="Z165" t="str">
        <f t="shared" si="59"/>
        <v>Green</v>
      </c>
      <c r="AA165" t="str">
        <f t="shared" si="60"/>
        <v>Red</v>
      </c>
      <c r="AB165" t="str">
        <f t="shared" si="61"/>
        <v>Red</v>
      </c>
      <c r="AC165" t="str">
        <f t="shared" si="62"/>
        <v>Red</v>
      </c>
      <c r="AD165" t="str">
        <f t="shared" si="63"/>
        <v>Green</v>
      </c>
    </row>
    <row r="166" spans="1:30" x14ac:dyDescent="0.25">
      <c r="A166" t="str">
        <f t="shared" si="46"/>
        <v>21/07/2026Telford UnitedCrewe Alexandra</v>
      </c>
      <c r="D166" s="2">
        <v>46224</v>
      </c>
      <c r="E166" s="3">
        <v>0.77083333333333337</v>
      </c>
      <c r="F166" t="s">
        <v>1516</v>
      </c>
      <c r="G166" t="s">
        <v>1517</v>
      </c>
      <c r="H166">
        <v>0</v>
      </c>
      <c r="I166">
        <v>1</v>
      </c>
      <c r="J166">
        <v>0</v>
      </c>
      <c r="K166">
        <v>3</v>
      </c>
      <c r="L166" s="22" t="str">
        <f t="shared" si="64"/>
        <v>21/07/2026</v>
      </c>
      <c r="M166" s="23">
        <f t="shared" si="65"/>
        <v>0.64583333333333337</v>
      </c>
      <c r="N166" t="str">
        <f t="shared" si="47"/>
        <v>0 - 3</v>
      </c>
      <c r="O166" t="str">
        <f t="shared" si="48"/>
        <v>Red</v>
      </c>
      <c r="P166" t="str">
        <f t="shared" si="49"/>
        <v>Red</v>
      </c>
      <c r="Q166" t="str">
        <f t="shared" si="50"/>
        <v>Green</v>
      </c>
      <c r="R166" t="str">
        <f t="shared" si="51"/>
        <v>Red</v>
      </c>
      <c r="S166" t="str">
        <f t="shared" si="52"/>
        <v>Green</v>
      </c>
      <c r="T166" t="str">
        <f t="shared" si="53"/>
        <v>Green</v>
      </c>
      <c r="U166" t="str">
        <f t="shared" si="54"/>
        <v>Red</v>
      </c>
      <c r="V166" t="str">
        <f t="shared" si="55"/>
        <v>Red</v>
      </c>
      <c r="W166" t="str">
        <f t="shared" si="56"/>
        <v>Green</v>
      </c>
      <c r="X166" t="str">
        <f t="shared" si="57"/>
        <v>Green</v>
      </c>
      <c r="Y166" t="str">
        <f t="shared" si="58"/>
        <v>Green</v>
      </c>
      <c r="Z166" t="str">
        <f t="shared" si="59"/>
        <v>Green</v>
      </c>
      <c r="AA166" t="str">
        <f t="shared" si="60"/>
        <v>Red</v>
      </c>
      <c r="AB166" t="str">
        <f t="shared" si="61"/>
        <v>Green</v>
      </c>
      <c r="AC166" t="str">
        <f t="shared" si="62"/>
        <v>Red</v>
      </c>
      <c r="AD166" t="str">
        <f t="shared" si="63"/>
        <v>Green</v>
      </c>
    </row>
    <row r="167" spans="1:30" x14ac:dyDescent="0.25">
      <c r="A167" t="str">
        <f t="shared" si="46"/>
        <v>21/07/2026Torquay UnitedPlymouth Argyle</v>
      </c>
      <c r="D167" s="2">
        <v>46224</v>
      </c>
      <c r="E167" s="3">
        <v>0.77083333333333337</v>
      </c>
      <c r="F167" t="s">
        <v>1518</v>
      </c>
      <c r="G167" t="s">
        <v>1519</v>
      </c>
      <c r="H167">
        <v>0</v>
      </c>
      <c r="I167">
        <v>1</v>
      </c>
      <c r="J167">
        <v>0</v>
      </c>
      <c r="K167">
        <v>1</v>
      </c>
      <c r="L167" s="22" t="str">
        <f t="shared" si="64"/>
        <v>21/07/2026</v>
      </c>
      <c r="M167" s="23">
        <f t="shared" si="65"/>
        <v>0.64583333333333337</v>
      </c>
      <c r="N167" t="str">
        <f t="shared" si="47"/>
        <v>0 - 1</v>
      </c>
      <c r="O167" t="str">
        <f t="shared" si="48"/>
        <v>Red</v>
      </c>
      <c r="P167" t="str">
        <f t="shared" si="49"/>
        <v>Red</v>
      </c>
      <c r="Q167" t="str">
        <f t="shared" si="50"/>
        <v>Green</v>
      </c>
      <c r="R167" t="str">
        <f t="shared" si="51"/>
        <v>Red</v>
      </c>
      <c r="S167" t="str">
        <f t="shared" si="52"/>
        <v>Green</v>
      </c>
      <c r="T167" t="str">
        <f t="shared" si="53"/>
        <v>Green</v>
      </c>
      <c r="U167" t="str">
        <f t="shared" si="54"/>
        <v>Red</v>
      </c>
      <c r="V167" t="str">
        <f t="shared" si="55"/>
        <v>Red</v>
      </c>
      <c r="W167" t="str">
        <f t="shared" si="56"/>
        <v>Green</v>
      </c>
      <c r="X167" t="str">
        <f t="shared" si="57"/>
        <v>Green</v>
      </c>
      <c r="Y167" t="str">
        <f t="shared" si="58"/>
        <v>Red</v>
      </c>
      <c r="Z167" t="str">
        <f t="shared" si="59"/>
        <v>Red</v>
      </c>
      <c r="AA167" t="str">
        <f t="shared" si="60"/>
        <v>Green</v>
      </c>
      <c r="AB167" t="str">
        <f t="shared" si="61"/>
        <v>Green</v>
      </c>
      <c r="AC167" t="str">
        <f t="shared" si="62"/>
        <v>Red</v>
      </c>
      <c r="AD167" t="str">
        <f t="shared" si="63"/>
        <v>Green</v>
      </c>
    </row>
    <row r="168" spans="1:30" x14ac:dyDescent="0.25">
      <c r="A168" t="str">
        <f t="shared" si="46"/>
        <v>21/07/2026WalsallAston Villa</v>
      </c>
      <c r="D168" s="2">
        <v>46224</v>
      </c>
      <c r="E168" s="3">
        <v>0.77083333333333337</v>
      </c>
      <c r="F168" t="s">
        <v>1482</v>
      </c>
      <c r="G168" t="s">
        <v>1520</v>
      </c>
      <c r="H168">
        <v>0</v>
      </c>
      <c r="I168">
        <v>3</v>
      </c>
      <c r="J168">
        <v>0</v>
      </c>
      <c r="K168">
        <v>5</v>
      </c>
      <c r="L168" s="22" t="str">
        <f t="shared" si="64"/>
        <v>21/07/2026</v>
      </c>
      <c r="M168" s="23">
        <f t="shared" si="65"/>
        <v>0.64583333333333337</v>
      </c>
      <c r="N168" t="str">
        <f t="shared" si="47"/>
        <v>0 - 5</v>
      </c>
      <c r="O168" t="str">
        <f t="shared" si="48"/>
        <v>Red</v>
      </c>
      <c r="P168" t="str">
        <f t="shared" si="49"/>
        <v>Red</v>
      </c>
      <c r="Q168" t="str">
        <f t="shared" si="50"/>
        <v>Green</v>
      </c>
      <c r="R168" t="str">
        <f t="shared" si="51"/>
        <v>Red</v>
      </c>
      <c r="S168" t="str">
        <f t="shared" si="52"/>
        <v>Green</v>
      </c>
      <c r="T168" t="str">
        <f t="shared" si="53"/>
        <v>Green</v>
      </c>
      <c r="U168" t="str">
        <f t="shared" si="54"/>
        <v>Red</v>
      </c>
      <c r="V168" t="str">
        <f t="shared" si="55"/>
        <v>Red</v>
      </c>
      <c r="W168" t="str">
        <f t="shared" si="56"/>
        <v>Green</v>
      </c>
      <c r="X168" t="str">
        <f t="shared" si="57"/>
        <v>Green</v>
      </c>
      <c r="Y168" t="str">
        <f t="shared" si="58"/>
        <v>Green</v>
      </c>
      <c r="Z168" t="str">
        <f t="shared" si="59"/>
        <v>Green</v>
      </c>
      <c r="AA168" t="str">
        <f t="shared" si="60"/>
        <v>Red</v>
      </c>
      <c r="AB168" t="str">
        <f t="shared" si="61"/>
        <v>Red</v>
      </c>
      <c r="AC168" t="str">
        <f t="shared" si="62"/>
        <v>Red</v>
      </c>
      <c r="AD168" t="str">
        <f t="shared" si="63"/>
        <v>Green</v>
      </c>
    </row>
    <row r="169" spans="1:30" x14ac:dyDescent="0.25">
      <c r="A169" t="str">
        <f t="shared" si="46"/>
        <v>21/07/2026KI KlaksvikKauno Zalgiris</v>
      </c>
      <c r="B169" t="s">
        <v>802</v>
      </c>
      <c r="C169" t="s">
        <v>803</v>
      </c>
      <c r="D169" s="2">
        <v>46224</v>
      </c>
      <c r="E169" s="3">
        <v>0.78125</v>
      </c>
      <c r="F169" t="s">
        <v>368</v>
      </c>
      <c r="G169" t="s">
        <v>369</v>
      </c>
      <c r="H169">
        <v>0</v>
      </c>
      <c r="I169">
        <v>0</v>
      </c>
      <c r="J169">
        <v>0</v>
      </c>
      <c r="K169">
        <v>0</v>
      </c>
      <c r="L169" s="22" t="str">
        <f t="shared" si="64"/>
        <v>21/07/2026</v>
      </c>
      <c r="M169" s="23">
        <f t="shared" si="65"/>
        <v>0.65625</v>
      </c>
      <c r="N169" t="str">
        <f t="shared" si="47"/>
        <v>0 - 0</v>
      </c>
      <c r="O169" t="str">
        <f t="shared" si="48"/>
        <v>Red</v>
      </c>
      <c r="P169" t="str">
        <f t="shared" si="49"/>
        <v>Green</v>
      </c>
      <c r="Q169" t="str">
        <f t="shared" si="50"/>
        <v>Red</v>
      </c>
      <c r="R169" t="str">
        <f t="shared" si="51"/>
        <v>Green</v>
      </c>
      <c r="S169" t="str">
        <f t="shared" si="52"/>
        <v>Green</v>
      </c>
      <c r="T169" t="str">
        <f t="shared" si="53"/>
        <v>Red</v>
      </c>
      <c r="U169" t="str">
        <f t="shared" si="54"/>
        <v>Red</v>
      </c>
      <c r="V169" t="str">
        <f t="shared" si="55"/>
        <v>Green</v>
      </c>
      <c r="W169" t="str">
        <f t="shared" si="56"/>
        <v>Red</v>
      </c>
      <c r="X169" t="str">
        <f t="shared" si="57"/>
        <v>Red</v>
      </c>
      <c r="Y169" t="str">
        <f t="shared" si="58"/>
        <v>Red</v>
      </c>
      <c r="Z169" t="str">
        <f t="shared" si="59"/>
        <v>Red</v>
      </c>
      <c r="AA169" t="str">
        <f t="shared" si="60"/>
        <v>Green</v>
      </c>
      <c r="AB169" t="str">
        <f t="shared" si="61"/>
        <v>Green</v>
      </c>
      <c r="AC169" t="str">
        <f t="shared" si="62"/>
        <v>Red</v>
      </c>
      <c r="AD169" t="str">
        <f t="shared" si="63"/>
        <v>Green</v>
      </c>
    </row>
    <row r="170" spans="1:30" x14ac:dyDescent="0.25">
      <c r="A170" t="str">
        <f t="shared" si="46"/>
        <v>21/07/2026Alloa AthleticFalkirk</v>
      </c>
      <c r="D170" s="2">
        <v>46224</v>
      </c>
      <c r="E170" s="3">
        <v>0.78125</v>
      </c>
      <c r="F170" t="s">
        <v>1384</v>
      </c>
      <c r="G170" t="s">
        <v>1385</v>
      </c>
      <c r="H170">
        <v>0</v>
      </c>
      <c r="I170">
        <v>1</v>
      </c>
      <c r="J170">
        <v>1</v>
      </c>
      <c r="K170">
        <v>1</v>
      </c>
      <c r="L170" s="22" t="str">
        <f t="shared" si="64"/>
        <v>21/07/2026</v>
      </c>
      <c r="M170" s="23">
        <f t="shared" si="65"/>
        <v>0.65625</v>
      </c>
      <c r="N170" t="str">
        <f t="shared" si="47"/>
        <v>1 - 1</v>
      </c>
      <c r="O170" t="str">
        <f t="shared" si="48"/>
        <v>Red</v>
      </c>
      <c r="P170" t="str">
        <f t="shared" si="49"/>
        <v>Green</v>
      </c>
      <c r="Q170" t="str">
        <f t="shared" si="50"/>
        <v>Red</v>
      </c>
      <c r="R170" t="str">
        <f t="shared" si="51"/>
        <v>Green</v>
      </c>
      <c r="S170" t="str">
        <f t="shared" si="52"/>
        <v>Green</v>
      </c>
      <c r="T170" t="str">
        <f t="shared" si="53"/>
        <v>Red</v>
      </c>
      <c r="U170" t="str">
        <f t="shared" si="54"/>
        <v>Red</v>
      </c>
      <c r="V170" t="str">
        <f t="shared" si="55"/>
        <v>Red</v>
      </c>
      <c r="W170" t="str">
        <f t="shared" si="56"/>
        <v>Green</v>
      </c>
      <c r="X170" t="str">
        <f t="shared" si="57"/>
        <v>Green</v>
      </c>
      <c r="Y170" t="str">
        <f t="shared" si="58"/>
        <v>Green</v>
      </c>
      <c r="Z170" t="str">
        <f t="shared" si="59"/>
        <v>Red</v>
      </c>
      <c r="AA170" t="str">
        <f t="shared" si="60"/>
        <v>Green</v>
      </c>
      <c r="AB170" t="str">
        <f t="shared" si="61"/>
        <v>Green</v>
      </c>
      <c r="AC170" t="str">
        <f t="shared" si="62"/>
        <v>Green</v>
      </c>
      <c r="AD170" t="str">
        <f t="shared" si="63"/>
        <v>Red</v>
      </c>
    </row>
    <row r="171" spans="1:30" x14ac:dyDescent="0.25">
      <c r="A171" t="str">
        <f t="shared" si="46"/>
        <v>21/07/2026ArbroathMontrose</v>
      </c>
      <c r="D171" s="2">
        <v>46224</v>
      </c>
      <c r="E171" s="3">
        <v>0.78125</v>
      </c>
      <c r="F171" t="s">
        <v>1386</v>
      </c>
      <c r="G171" t="s">
        <v>1387</v>
      </c>
      <c r="H171">
        <v>0</v>
      </c>
      <c r="I171">
        <v>2</v>
      </c>
      <c r="J171">
        <v>0</v>
      </c>
      <c r="K171">
        <v>2</v>
      </c>
      <c r="L171" s="22" t="str">
        <f t="shared" si="64"/>
        <v>21/07/2026</v>
      </c>
      <c r="M171" s="23">
        <f t="shared" si="65"/>
        <v>0.65625</v>
      </c>
      <c r="N171" t="str">
        <f t="shared" si="47"/>
        <v>0 - 2</v>
      </c>
      <c r="O171" t="str">
        <f t="shared" si="48"/>
        <v>Red</v>
      </c>
      <c r="P171" t="str">
        <f t="shared" si="49"/>
        <v>Red</v>
      </c>
      <c r="Q171" t="str">
        <f t="shared" si="50"/>
        <v>Green</v>
      </c>
      <c r="R171" t="str">
        <f t="shared" si="51"/>
        <v>Red</v>
      </c>
      <c r="S171" t="str">
        <f t="shared" si="52"/>
        <v>Green</v>
      </c>
      <c r="T171" t="str">
        <f t="shared" si="53"/>
        <v>Green</v>
      </c>
      <c r="U171" t="str">
        <f t="shared" si="54"/>
        <v>Red</v>
      </c>
      <c r="V171" t="str">
        <f t="shared" si="55"/>
        <v>Red</v>
      </c>
      <c r="W171" t="str">
        <f t="shared" si="56"/>
        <v>Green</v>
      </c>
      <c r="X171" t="str">
        <f t="shared" si="57"/>
        <v>Green</v>
      </c>
      <c r="Y171" t="str">
        <f t="shared" si="58"/>
        <v>Green</v>
      </c>
      <c r="Z171" t="str">
        <f t="shared" si="59"/>
        <v>Red</v>
      </c>
      <c r="AA171" t="str">
        <f t="shared" si="60"/>
        <v>Green</v>
      </c>
      <c r="AB171" t="str">
        <f t="shared" si="61"/>
        <v>Green</v>
      </c>
      <c r="AC171" t="str">
        <f t="shared" si="62"/>
        <v>Red</v>
      </c>
      <c r="AD171" t="str">
        <f t="shared" si="63"/>
        <v>Green</v>
      </c>
    </row>
    <row r="172" spans="1:30" x14ac:dyDescent="0.25">
      <c r="A172" t="str">
        <f t="shared" si="46"/>
        <v>21/07/2026ClydeAnnan Athletic</v>
      </c>
      <c r="D172" s="2">
        <v>46224</v>
      </c>
      <c r="E172" s="3">
        <v>0.78125</v>
      </c>
      <c r="F172" t="s">
        <v>1388</v>
      </c>
      <c r="G172" t="s">
        <v>1389</v>
      </c>
      <c r="H172">
        <v>4</v>
      </c>
      <c r="I172">
        <v>1</v>
      </c>
      <c r="J172">
        <v>4</v>
      </c>
      <c r="K172">
        <v>1</v>
      </c>
      <c r="L172" s="22" t="str">
        <f t="shared" si="64"/>
        <v>21/07/2026</v>
      </c>
      <c r="M172" s="23">
        <f t="shared" si="65"/>
        <v>0.65625</v>
      </c>
      <c r="N172" t="str">
        <f t="shared" si="47"/>
        <v>4 - 1</v>
      </c>
      <c r="O172" t="str">
        <f t="shared" si="48"/>
        <v>Green</v>
      </c>
      <c r="P172" t="str">
        <f t="shared" si="49"/>
        <v>Red</v>
      </c>
      <c r="Q172" t="str">
        <f t="shared" si="50"/>
        <v>Red</v>
      </c>
      <c r="R172" t="str">
        <f t="shared" si="51"/>
        <v>Green</v>
      </c>
      <c r="S172" t="str">
        <f t="shared" si="52"/>
        <v>Red</v>
      </c>
      <c r="T172" t="str">
        <f t="shared" si="53"/>
        <v>Green</v>
      </c>
      <c r="U172" t="str">
        <f t="shared" si="54"/>
        <v>Green</v>
      </c>
      <c r="V172" t="str">
        <f t="shared" si="55"/>
        <v>Red</v>
      </c>
      <c r="W172" t="str">
        <f t="shared" si="56"/>
        <v>Red</v>
      </c>
      <c r="X172" t="str">
        <f t="shared" si="57"/>
        <v>Green</v>
      </c>
      <c r="Y172" t="str">
        <f t="shared" si="58"/>
        <v>Green</v>
      </c>
      <c r="Z172" t="str">
        <f t="shared" si="59"/>
        <v>Green</v>
      </c>
      <c r="AA172" t="str">
        <f t="shared" si="60"/>
        <v>Red</v>
      </c>
      <c r="AB172" t="str">
        <f t="shared" si="61"/>
        <v>Red</v>
      </c>
      <c r="AC172" t="str">
        <f t="shared" si="62"/>
        <v>Green</v>
      </c>
      <c r="AD172" t="str">
        <f t="shared" si="63"/>
        <v>Red</v>
      </c>
    </row>
    <row r="173" spans="1:30" x14ac:dyDescent="0.25">
      <c r="A173" t="str">
        <f t="shared" si="46"/>
        <v>21/07/2026Dundee UnitedSpartans</v>
      </c>
      <c r="D173" s="2">
        <v>46224</v>
      </c>
      <c r="E173" s="3">
        <v>0.78125</v>
      </c>
      <c r="F173" t="s">
        <v>1390</v>
      </c>
      <c r="G173" t="s">
        <v>1391</v>
      </c>
      <c r="H173">
        <v>1</v>
      </c>
      <c r="I173">
        <v>0</v>
      </c>
      <c r="J173">
        <v>4</v>
      </c>
      <c r="K173">
        <v>0</v>
      </c>
      <c r="L173" s="22" t="str">
        <f t="shared" si="64"/>
        <v>21/07/2026</v>
      </c>
      <c r="M173" s="23">
        <f t="shared" si="65"/>
        <v>0.65625</v>
      </c>
      <c r="N173" t="str">
        <f t="shared" si="47"/>
        <v>4 - 0</v>
      </c>
      <c r="O173" t="str">
        <f t="shared" si="48"/>
        <v>Green</v>
      </c>
      <c r="P173" t="str">
        <f t="shared" si="49"/>
        <v>Red</v>
      </c>
      <c r="Q173" t="str">
        <f t="shared" si="50"/>
        <v>Red</v>
      </c>
      <c r="R173" t="str">
        <f t="shared" si="51"/>
        <v>Green</v>
      </c>
      <c r="S173" t="str">
        <f t="shared" si="52"/>
        <v>Red</v>
      </c>
      <c r="T173" t="str">
        <f t="shared" si="53"/>
        <v>Green</v>
      </c>
      <c r="U173" t="str">
        <f t="shared" si="54"/>
        <v>Green</v>
      </c>
      <c r="V173" t="str">
        <f t="shared" si="55"/>
        <v>Red</v>
      </c>
      <c r="W173" t="str">
        <f t="shared" si="56"/>
        <v>Red</v>
      </c>
      <c r="X173" t="str">
        <f t="shared" si="57"/>
        <v>Green</v>
      </c>
      <c r="Y173" t="str">
        <f t="shared" si="58"/>
        <v>Green</v>
      </c>
      <c r="Z173" t="str">
        <f t="shared" si="59"/>
        <v>Green</v>
      </c>
      <c r="AA173" t="str">
        <f t="shared" si="60"/>
        <v>Red</v>
      </c>
      <c r="AB173" t="str">
        <f t="shared" si="61"/>
        <v>Red</v>
      </c>
      <c r="AC173" t="str">
        <f t="shared" si="62"/>
        <v>Red</v>
      </c>
      <c r="AD173" t="str">
        <f t="shared" si="63"/>
        <v>Green</v>
      </c>
    </row>
    <row r="174" spans="1:30" x14ac:dyDescent="0.25">
      <c r="A174" t="str">
        <f t="shared" si="46"/>
        <v>21/07/2026Dunfermline AthleticCove Rangers</v>
      </c>
      <c r="D174" s="2">
        <v>46224</v>
      </c>
      <c r="E174" s="3">
        <v>0.78125</v>
      </c>
      <c r="F174" t="s">
        <v>1035</v>
      </c>
      <c r="G174" t="s">
        <v>1392</v>
      </c>
      <c r="H174">
        <v>3</v>
      </c>
      <c r="I174">
        <v>0</v>
      </c>
      <c r="J174">
        <v>5</v>
      </c>
      <c r="K174">
        <v>0</v>
      </c>
      <c r="L174" s="22" t="str">
        <f t="shared" si="64"/>
        <v>21/07/2026</v>
      </c>
      <c r="M174" s="23">
        <f t="shared" si="65"/>
        <v>0.65625</v>
      </c>
      <c r="N174" t="str">
        <f t="shared" si="47"/>
        <v>5 - 0</v>
      </c>
      <c r="O174" t="str">
        <f t="shared" si="48"/>
        <v>Green</v>
      </c>
      <c r="P174" t="str">
        <f t="shared" si="49"/>
        <v>Red</v>
      </c>
      <c r="Q174" t="str">
        <f t="shared" si="50"/>
        <v>Red</v>
      </c>
      <c r="R174" t="str">
        <f t="shared" si="51"/>
        <v>Green</v>
      </c>
      <c r="S174" t="str">
        <f t="shared" si="52"/>
        <v>Red</v>
      </c>
      <c r="T174" t="str">
        <f t="shared" si="53"/>
        <v>Green</v>
      </c>
      <c r="U174" t="str">
        <f t="shared" si="54"/>
        <v>Green</v>
      </c>
      <c r="V174" t="str">
        <f t="shared" si="55"/>
        <v>Red</v>
      </c>
      <c r="W174" t="str">
        <f t="shared" si="56"/>
        <v>Red</v>
      </c>
      <c r="X174" t="str">
        <f t="shared" si="57"/>
        <v>Green</v>
      </c>
      <c r="Y174" t="str">
        <f t="shared" si="58"/>
        <v>Green</v>
      </c>
      <c r="Z174" t="str">
        <f t="shared" si="59"/>
        <v>Green</v>
      </c>
      <c r="AA174" t="str">
        <f t="shared" si="60"/>
        <v>Red</v>
      </c>
      <c r="AB174" t="str">
        <f t="shared" si="61"/>
        <v>Red</v>
      </c>
      <c r="AC174" t="str">
        <f t="shared" si="62"/>
        <v>Red</v>
      </c>
      <c r="AD174" t="str">
        <f t="shared" si="63"/>
        <v>Green</v>
      </c>
    </row>
    <row r="175" spans="1:30" x14ac:dyDescent="0.25">
      <c r="A175" t="str">
        <f t="shared" si="46"/>
        <v>21/07/2026East FifeLinlithgow Rose</v>
      </c>
      <c r="D175" s="2">
        <v>46224</v>
      </c>
      <c r="E175" s="3">
        <v>0.78125</v>
      </c>
      <c r="F175" t="s">
        <v>1393</v>
      </c>
      <c r="G175" t="s">
        <v>1394</v>
      </c>
      <c r="H175">
        <v>0</v>
      </c>
      <c r="I175">
        <v>1</v>
      </c>
      <c r="J175">
        <v>3</v>
      </c>
      <c r="K175">
        <v>1</v>
      </c>
      <c r="L175" s="22" t="str">
        <f t="shared" si="64"/>
        <v>21/07/2026</v>
      </c>
      <c r="M175" s="23">
        <f t="shared" si="65"/>
        <v>0.65625</v>
      </c>
      <c r="N175" t="str">
        <f t="shared" si="47"/>
        <v>3 - 1</v>
      </c>
      <c r="O175" t="str">
        <f t="shared" si="48"/>
        <v>Green</v>
      </c>
      <c r="P175" t="str">
        <f t="shared" si="49"/>
        <v>Red</v>
      </c>
      <c r="Q175" t="str">
        <f t="shared" si="50"/>
        <v>Red</v>
      </c>
      <c r="R175" t="str">
        <f t="shared" si="51"/>
        <v>Green</v>
      </c>
      <c r="S175" t="str">
        <f t="shared" si="52"/>
        <v>Red</v>
      </c>
      <c r="T175" t="str">
        <f t="shared" si="53"/>
        <v>Green</v>
      </c>
      <c r="U175" t="str">
        <f t="shared" si="54"/>
        <v>Red</v>
      </c>
      <c r="V175" t="str">
        <f t="shared" si="55"/>
        <v>Red</v>
      </c>
      <c r="W175" t="str">
        <f t="shared" si="56"/>
        <v>Green</v>
      </c>
      <c r="X175" t="str">
        <f t="shared" si="57"/>
        <v>Green</v>
      </c>
      <c r="Y175" t="str">
        <f t="shared" si="58"/>
        <v>Green</v>
      </c>
      <c r="Z175" t="str">
        <f t="shared" si="59"/>
        <v>Green</v>
      </c>
      <c r="AA175" t="str">
        <f t="shared" si="60"/>
        <v>Red</v>
      </c>
      <c r="AB175" t="str">
        <f t="shared" si="61"/>
        <v>Red</v>
      </c>
      <c r="AC175" t="str">
        <f t="shared" si="62"/>
        <v>Green</v>
      </c>
      <c r="AD175" t="str">
        <f t="shared" si="63"/>
        <v>Red</v>
      </c>
    </row>
    <row r="176" spans="1:30" x14ac:dyDescent="0.25">
      <c r="A176" t="str">
        <f t="shared" si="46"/>
        <v>21/07/2026Inverness CTSt Johnstone</v>
      </c>
      <c r="D176" s="2">
        <v>46224</v>
      </c>
      <c r="E176" s="3">
        <v>0.78125</v>
      </c>
      <c r="F176" t="s">
        <v>1395</v>
      </c>
      <c r="G176" t="s">
        <v>1396</v>
      </c>
      <c r="H176">
        <v>1</v>
      </c>
      <c r="I176">
        <v>0</v>
      </c>
      <c r="J176">
        <v>1</v>
      </c>
      <c r="K176">
        <v>0</v>
      </c>
      <c r="L176" s="22" t="str">
        <f t="shared" si="64"/>
        <v>21/07/2026</v>
      </c>
      <c r="M176" s="23">
        <f t="shared" si="65"/>
        <v>0.65625</v>
      </c>
      <c r="N176" t="str">
        <f t="shared" si="47"/>
        <v>1 - 0</v>
      </c>
      <c r="O176" t="str">
        <f t="shared" si="48"/>
        <v>Green</v>
      </c>
      <c r="P176" t="str">
        <f t="shared" si="49"/>
        <v>Red</v>
      </c>
      <c r="Q176" t="str">
        <f t="shared" si="50"/>
        <v>Red</v>
      </c>
      <c r="R176" t="str">
        <f t="shared" si="51"/>
        <v>Green</v>
      </c>
      <c r="S176" t="str">
        <f t="shared" si="52"/>
        <v>Red</v>
      </c>
      <c r="T176" t="str">
        <f t="shared" si="53"/>
        <v>Green</v>
      </c>
      <c r="U176" t="str">
        <f t="shared" si="54"/>
        <v>Green</v>
      </c>
      <c r="V176" t="str">
        <f t="shared" si="55"/>
        <v>Red</v>
      </c>
      <c r="W176" t="str">
        <f t="shared" si="56"/>
        <v>Red</v>
      </c>
      <c r="X176" t="str">
        <f t="shared" si="57"/>
        <v>Green</v>
      </c>
      <c r="Y176" t="str">
        <f t="shared" si="58"/>
        <v>Red</v>
      </c>
      <c r="Z176" t="str">
        <f t="shared" si="59"/>
        <v>Red</v>
      </c>
      <c r="AA176" t="str">
        <f t="shared" si="60"/>
        <v>Green</v>
      </c>
      <c r="AB176" t="str">
        <f t="shared" si="61"/>
        <v>Green</v>
      </c>
      <c r="AC176" t="str">
        <f t="shared" si="62"/>
        <v>Red</v>
      </c>
      <c r="AD176" t="str">
        <f t="shared" si="63"/>
        <v>Green</v>
      </c>
    </row>
    <row r="177" spans="1:30" x14ac:dyDescent="0.25">
      <c r="A177" t="str">
        <f t="shared" si="46"/>
        <v>21/07/2026Kelty HeartsBrora Rangers</v>
      </c>
      <c r="D177" s="2">
        <v>46224</v>
      </c>
      <c r="E177" s="3">
        <v>0.78125</v>
      </c>
      <c r="F177" t="s">
        <v>1397</v>
      </c>
      <c r="G177" t="s">
        <v>1398</v>
      </c>
      <c r="H177">
        <v>2</v>
      </c>
      <c r="I177">
        <v>1</v>
      </c>
      <c r="J177">
        <v>3</v>
      </c>
      <c r="K177">
        <v>2</v>
      </c>
      <c r="L177" s="22" t="str">
        <f t="shared" si="64"/>
        <v>21/07/2026</v>
      </c>
      <c r="M177" s="23">
        <f t="shared" si="65"/>
        <v>0.65625</v>
      </c>
      <c r="N177" t="str">
        <f t="shared" si="47"/>
        <v>3 - 2</v>
      </c>
      <c r="O177" t="str">
        <f t="shared" si="48"/>
        <v>Green</v>
      </c>
      <c r="P177" t="str">
        <f t="shared" si="49"/>
        <v>Red</v>
      </c>
      <c r="Q177" t="str">
        <f t="shared" si="50"/>
        <v>Red</v>
      </c>
      <c r="R177" t="str">
        <f t="shared" si="51"/>
        <v>Green</v>
      </c>
      <c r="S177" t="str">
        <f t="shared" si="52"/>
        <v>Red</v>
      </c>
      <c r="T177" t="str">
        <f t="shared" si="53"/>
        <v>Green</v>
      </c>
      <c r="U177" t="str">
        <f t="shared" si="54"/>
        <v>Green</v>
      </c>
      <c r="V177" t="str">
        <f t="shared" si="55"/>
        <v>Red</v>
      </c>
      <c r="W177" t="str">
        <f t="shared" si="56"/>
        <v>Red</v>
      </c>
      <c r="X177" t="str">
        <f t="shared" si="57"/>
        <v>Green</v>
      </c>
      <c r="Y177" t="str">
        <f t="shared" si="58"/>
        <v>Green</v>
      </c>
      <c r="Z177" t="str">
        <f t="shared" si="59"/>
        <v>Green</v>
      </c>
      <c r="AA177" t="str">
        <f t="shared" si="60"/>
        <v>Red</v>
      </c>
      <c r="AB177" t="str">
        <f t="shared" si="61"/>
        <v>Red</v>
      </c>
      <c r="AC177" t="str">
        <f t="shared" si="62"/>
        <v>Green</v>
      </c>
      <c r="AD177" t="str">
        <f t="shared" si="63"/>
        <v>Red</v>
      </c>
    </row>
    <row r="178" spans="1:30" x14ac:dyDescent="0.25">
      <c r="A178" t="str">
        <f t="shared" si="46"/>
        <v>21/07/2026KilmarnockHamilton Academical</v>
      </c>
      <c r="D178" s="2">
        <v>46224</v>
      </c>
      <c r="E178" s="3">
        <v>0.78125</v>
      </c>
      <c r="F178" t="s">
        <v>1399</v>
      </c>
      <c r="G178" t="s">
        <v>1400</v>
      </c>
      <c r="H178">
        <v>0</v>
      </c>
      <c r="I178">
        <v>0</v>
      </c>
      <c r="J178">
        <v>1</v>
      </c>
      <c r="K178">
        <v>0</v>
      </c>
      <c r="L178" s="22" t="str">
        <f t="shared" si="64"/>
        <v>21/07/2026</v>
      </c>
      <c r="M178" s="23">
        <f t="shared" si="65"/>
        <v>0.65625</v>
      </c>
      <c r="N178" t="str">
        <f t="shared" si="47"/>
        <v>1 - 0</v>
      </c>
      <c r="O178" t="str">
        <f t="shared" si="48"/>
        <v>Green</v>
      </c>
      <c r="P178" t="str">
        <f t="shared" si="49"/>
        <v>Red</v>
      </c>
      <c r="Q178" t="str">
        <f t="shared" si="50"/>
        <v>Red</v>
      </c>
      <c r="R178" t="str">
        <f t="shared" si="51"/>
        <v>Green</v>
      </c>
      <c r="S178" t="str">
        <f t="shared" si="52"/>
        <v>Red</v>
      </c>
      <c r="T178" t="str">
        <f t="shared" si="53"/>
        <v>Green</v>
      </c>
      <c r="U178" t="str">
        <f t="shared" si="54"/>
        <v>Red</v>
      </c>
      <c r="V178" t="str">
        <f t="shared" si="55"/>
        <v>Green</v>
      </c>
      <c r="W178" t="str">
        <f t="shared" si="56"/>
        <v>Red</v>
      </c>
      <c r="X178" t="str">
        <f t="shared" si="57"/>
        <v>Red</v>
      </c>
      <c r="Y178" t="str">
        <f t="shared" si="58"/>
        <v>Red</v>
      </c>
      <c r="Z178" t="str">
        <f t="shared" si="59"/>
        <v>Red</v>
      </c>
      <c r="AA178" t="str">
        <f t="shared" si="60"/>
        <v>Green</v>
      </c>
      <c r="AB178" t="str">
        <f t="shared" si="61"/>
        <v>Green</v>
      </c>
      <c r="AC178" t="str">
        <f t="shared" si="62"/>
        <v>Red</v>
      </c>
      <c r="AD178" t="str">
        <f t="shared" si="63"/>
        <v>Green</v>
      </c>
    </row>
    <row r="179" spans="1:30" x14ac:dyDescent="0.25">
      <c r="A179" t="str">
        <f t="shared" si="46"/>
        <v>21/07/2026LivingstonForfar Athletic</v>
      </c>
      <c r="D179" s="2">
        <v>46224</v>
      </c>
      <c r="E179" s="3">
        <v>0.78125</v>
      </c>
      <c r="F179" t="s">
        <v>1401</v>
      </c>
      <c r="G179" t="s">
        <v>1402</v>
      </c>
      <c r="H179">
        <v>4</v>
      </c>
      <c r="I179">
        <v>0</v>
      </c>
      <c r="J179">
        <v>8</v>
      </c>
      <c r="K179">
        <v>0</v>
      </c>
      <c r="L179" s="22" t="str">
        <f t="shared" si="64"/>
        <v>21/07/2026</v>
      </c>
      <c r="M179" s="23">
        <f t="shared" si="65"/>
        <v>0.65625</v>
      </c>
      <c r="N179" t="str">
        <f t="shared" si="47"/>
        <v>8 - 0</v>
      </c>
      <c r="O179" t="str">
        <f t="shared" si="48"/>
        <v>Green</v>
      </c>
      <c r="P179" t="str">
        <f t="shared" si="49"/>
        <v>Red</v>
      </c>
      <c r="Q179" t="str">
        <f t="shared" si="50"/>
        <v>Red</v>
      </c>
      <c r="R179" t="str">
        <f t="shared" si="51"/>
        <v>Green</v>
      </c>
      <c r="S179" t="str">
        <f t="shared" si="52"/>
        <v>Red</v>
      </c>
      <c r="T179" t="str">
        <f t="shared" si="53"/>
        <v>Green</v>
      </c>
      <c r="U179" t="str">
        <f t="shared" si="54"/>
        <v>Green</v>
      </c>
      <c r="V179" t="str">
        <f t="shared" si="55"/>
        <v>Red</v>
      </c>
      <c r="W179" t="str">
        <f t="shared" si="56"/>
        <v>Red</v>
      </c>
      <c r="X179" t="str">
        <f t="shared" si="57"/>
        <v>Green</v>
      </c>
      <c r="Y179" t="str">
        <f t="shared" si="58"/>
        <v>Green</v>
      </c>
      <c r="Z179" t="str">
        <f t="shared" si="59"/>
        <v>Green</v>
      </c>
      <c r="AA179" t="str">
        <f t="shared" si="60"/>
        <v>Red</v>
      </c>
      <c r="AB179" t="str">
        <f t="shared" si="61"/>
        <v>Red</v>
      </c>
      <c r="AC179" t="str">
        <f t="shared" si="62"/>
        <v>Red</v>
      </c>
      <c r="AD179" t="str">
        <f t="shared" si="63"/>
        <v>Green</v>
      </c>
    </row>
    <row r="180" spans="1:30" x14ac:dyDescent="0.25">
      <c r="A180" t="str">
        <f t="shared" si="46"/>
        <v>21/07/2026Partick ThistleStenhousemuir</v>
      </c>
      <c r="D180" s="2">
        <v>46224</v>
      </c>
      <c r="E180" s="3">
        <v>0.78125</v>
      </c>
      <c r="F180" t="s">
        <v>1403</v>
      </c>
      <c r="G180" t="s">
        <v>1404</v>
      </c>
      <c r="H180">
        <v>1</v>
      </c>
      <c r="I180">
        <v>2</v>
      </c>
      <c r="J180">
        <v>2</v>
      </c>
      <c r="K180">
        <v>2</v>
      </c>
      <c r="L180" s="22" t="str">
        <f t="shared" si="64"/>
        <v>21/07/2026</v>
      </c>
      <c r="M180" s="23">
        <f t="shared" si="65"/>
        <v>0.65625</v>
      </c>
      <c r="N180" t="str">
        <f t="shared" si="47"/>
        <v>2 - 2</v>
      </c>
      <c r="O180" t="str">
        <f t="shared" si="48"/>
        <v>Red</v>
      </c>
      <c r="P180" t="str">
        <f t="shared" si="49"/>
        <v>Green</v>
      </c>
      <c r="Q180" t="str">
        <f t="shared" si="50"/>
        <v>Red</v>
      </c>
      <c r="R180" t="str">
        <f t="shared" si="51"/>
        <v>Green</v>
      </c>
      <c r="S180" t="str">
        <f t="shared" si="52"/>
        <v>Green</v>
      </c>
      <c r="T180" t="str">
        <f t="shared" si="53"/>
        <v>Red</v>
      </c>
      <c r="U180" t="str">
        <f t="shared" si="54"/>
        <v>Red</v>
      </c>
      <c r="V180" t="str">
        <f t="shared" si="55"/>
        <v>Red</v>
      </c>
      <c r="W180" t="str">
        <f t="shared" si="56"/>
        <v>Green</v>
      </c>
      <c r="X180" t="str">
        <f t="shared" si="57"/>
        <v>Green</v>
      </c>
      <c r="Y180" t="str">
        <f t="shared" si="58"/>
        <v>Green</v>
      </c>
      <c r="Z180" t="str">
        <f t="shared" si="59"/>
        <v>Green</v>
      </c>
      <c r="AA180" t="str">
        <f t="shared" si="60"/>
        <v>Red</v>
      </c>
      <c r="AB180" t="str">
        <f t="shared" si="61"/>
        <v>Red</v>
      </c>
      <c r="AC180" t="str">
        <f t="shared" si="62"/>
        <v>Green</v>
      </c>
      <c r="AD180" t="str">
        <f t="shared" si="63"/>
        <v>Red</v>
      </c>
    </row>
    <row r="181" spans="1:30" x14ac:dyDescent="0.25">
      <c r="A181" t="str">
        <f t="shared" si="46"/>
        <v>21/07/2026Raith RoversPeterhead</v>
      </c>
      <c r="D181" s="2">
        <v>46224</v>
      </c>
      <c r="E181" s="3">
        <v>0.78125</v>
      </c>
      <c r="F181" t="s">
        <v>1405</v>
      </c>
      <c r="G181" t="s">
        <v>1406</v>
      </c>
      <c r="H181">
        <v>1</v>
      </c>
      <c r="I181">
        <v>0</v>
      </c>
      <c r="J181">
        <v>1</v>
      </c>
      <c r="K181">
        <v>0</v>
      </c>
      <c r="L181" s="22" t="str">
        <f t="shared" si="64"/>
        <v>21/07/2026</v>
      </c>
      <c r="M181" s="23">
        <f t="shared" si="65"/>
        <v>0.65625</v>
      </c>
      <c r="N181" t="str">
        <f t="shared" si="47"/>
        <v>1 - 0</v>
      </c>
      <c r="O181" t="str">
        <f t="shared" si="48"/>
        <v>Green</v>
      </c>
      <c r="P181" t="str">
        <f t="shared" si="49"/>
        <v>Red</v>
      </c>
      <c r="Q181" t="str">
        <f t="shared" si="50"/>
        <v>Red</v>
      </c>
      <c r="R181" t="str">
        <f t="shared" si="51"/>
        <v>Green</v>
      </c>
      <c r="S181" t="str">
        <f t="shared" si="52"/>
        <v>Red</v>
      </c>
      <c r="T181" t="str">
        <f t="shared" si="53"/>
        <v>Green</v>
      </c>
      <c r="U181" t="str">
        <f t="shared" si="54"/>
        <v>Green</v>
      </c>
      <c r="V181" t="str">
        <f t="shared" si="55"/>
        <v>Red</v>
      </c>
      <c r="W181" t="str">
        <f t="shared" si="56"/>
        <v>Red</v>
      </c>
      <c r="X181" t="str">
        <f t="shared" si="57"/>
        <v>Green</v>
      </c>
      <c r="Y181" t="str">
        <f t="shared" si="58"/>
        <v>Red</v>
      </c>
      <c r="Z181" t="str">
        <f t="shared" si="59"/>
        <v>Red</v>
      </c>
      <c r="AA181" t="str">
        <f t="shared" si="60"/>
        <v>Green</v>
      </c>
      <c r="AB181" t="str">
        <f t="shared" si="61"/>
        <v>Green</v>
      </c>
      <c r="AC181" t="str">
        <f t="shared" si="62"/>
        <v>Red</v>
      </c>
      <c r="AD181" t="str">
        <f t="shared" si="63"/>
        <v>Green</v>
      </c>
    </row>
    <row r="182" spans="1:30" x14ac:dyDescent="0.25">
      <c r="A182" t="str">
        <f t="shared" si="46"/>
        <v>21/07/2026Ross CountyDundee</v>
      </c>
      <c r="D182" s="2">
        <v>46224</v>
      </c>
      <c r="E182" s="3">
        <v>0.78125</v>
      </c>
      <c r="F182" t="s">
        <v>1407</v>
      </c>
      <c r="G182" t="s">
        <v>1408</v>
      </c>
      <c r="H182">
        <v>0</v>
      </c>
      <c r="I182">
        <v>1</v>
      </c>
      <c r="J182">
        <v>1</v>
      </c>
      <c r="K182">
        <v>1</v>
      </c>
      <c r="L182" s="22" t="str">
        <f t="shared" si="64"/>
        <v>21/07/2026</v>
      </c>
      <c r="M182" s="23">
        <f t="shared" si="65"/>
        <v>0.65625</v>
      </c>
      <c r="N182" t="str">
        <f t="shared" si="47"/>
        <v>1 - 1</v>
      </c>
      <c r="O182" t="str">
        <f t="shared" si="48"/>
        <v>Red</v>
      </c>
      <c r="P182" t="str">
        <f t="shared" si="49"/>
        <v>Green</v>
      </c>
      <c r="Q182" t="str">
        <f t="shared" si="50"/>
        <v>Red</v>
      </c>
      <c r="R182" t="str">
        <f t="shared" si="51"/>
        <v>Green</v>
      </c>
      <c r="S182" t="str">
        <f t="shared" si="52"/>
        <v>Green</v>
      </c>
      <c r="T182" t="str">
        <f t="shared" si="53"/>
        <v>Red</v>
      </c>
      <c r="U182" t="str">
        <f t="shared" si="54"/>
        <v>Red</v>
      </c>
      <c r="V182" t="str">
        <f t="shared" si="55"/>
        <v>Red</v>
      </c>
      <c r="W182" t="str">
        <f t="shared" si="56"/>
        <v>Green</v>
      </c>
      <c r="X182" t="str">
        <f t="shared" si="57"/>
        <v>Green</v>
      </c>
      <c r="Y182" t="str">
        <f t="shared" si="58"/>
        <v>Green</v>
      </c>
      <c r="Z182" t="str">
        <f t="shared" si="59"/>
        <v>Red</v>
      </c>
      <c r="AA182" t="str">
        <f t="shared" si="60"/>
        <v>Green</v>
      </c>
      <c r="AB182" t="str">
        <f t="shared" si="61"/>
        <v>Green</v>
      </c>
      <c r="AC182" t="str">
        <f t="shared" si="62"/>
        <v>Green</v>
      </c>
      <c r="AD182" t="str">
        <f t="shared" si="63"/>
        <v>Red</v>
      </c>
    </row>
    <row r="183" spans="1:30" x14ac:dyDescent="0.25">
      <c r="A183" t="str">
        <f t="shared" si="46"/>
        <v>21/07/2026St. MirrenEast Kilbride</v>
      </c>
      <c r="D183" s="2">
        <v>46224</v>
      </c>
      <c r="E183" s="3">
        <v>0.78125</v>
      </c>
      <c r="F183" t="s">
        <v>1409</v>
      </c>
      <c r="G183" t="s">
        <v>1410</v>
      </c>
      <c r="H183">
        <v>0</v>
      </c>
      <c r="I183">
        <v>2</v>
      </c>
      <c r="J183">
        <v>4</v>
      </c>
      <c r="K183">
        <v>3</v>
      </c>
      <c r="L183" s="22" t="str">
        <f t="shared" si="64"/>
        <v>21/07/2026</v>
      </c>
      <c r="M183" s="23">
        <f t="shared" si="65"/>
        <v>0.65625</v>
      </c>
      <c r="N183" t="str">
        <f t="shared" si="47"/>
        <v>4 - 3</v>
      </c>
      <c r="O183" t="str">
        <f t="shared" si="48"/>
        <v>Green</v>
      </c>
      <c r="P183" t="str">
        <f t="shared" si="49"/>
        <v>Red</v>
      </c>
      <c r="Q183" t="str">
        <f t="shared" si="50"/>
        <v>Red</v>
      </c>
      <c r="R183" t="str">
        <f t="shared" si="51"/>
        <v>Green</v>
      </c>
      <c r="S183" t="str">
        <f t="shared" si="52"/>
        <v>Red</v>
      </c>
      <c r="T183" t="str">
        <f t="shared" si="53"/>
        <v>Green</v>
      </c>
      <c r="U183" t="str">
        <f t="shared" si="54"/>
        <v>Red</v>
      </c>
      <c r="V183" t="str">
        <f t="shared" si="55"/>
        <v>Red</v>
      </c>
      <c r="W183" t="str">
        <f t="shared" si="56"/>
        <v>Green</v>
      </c>
      <c r="X183" t="str">
        <f t="shared" si="57"/>
        <v>Green</v>
      </c>
      <c r="Y183" t="str">
        <f t="shared" si="58"/>
        <v>Green</v>
      </c>
      <c r="Z183" t="str">
        <f t="shared" si="59"/>
        <v>Green</v>
      </c>
      <c r="AA183" t="str">
        <f t="shared" si="60"/>
        <v>Red</v>
      </c>
      <c r="AB183" t="str">
        <f t="shared" si="61"/>
        <v>Red</v>
      </c>
      <c r="AC183" t="str">
        <f t="shared" si="62"/>
        <v>Green</v>
      </c>
      <c r="AD183" t="str">
        <f t="shared" si="63"/>
        <v>Red</v>
      </c>
    </row>
    <row r="184" spans="1:30" x14ac:dyDescent="0.25">
      <c r="A184" t="str">
        <f t="shared" si="46"/>
        <v>21/07/2026StranraerEdinburgh City</v>
      </c>
      <c r="D184" s="2">
        <v>46224</v>
      </c>
      <c r="E184" s="3">
        <v>0.78125</v>
      </c>
      <c r="F184" t="s">
        <v>1411</v>
      </c>
      <c r="G184" t="s">
        <v>1412</v>
      </c>
      <c r="H184">
        <v>0</v>
      </c>
      <c r="I184">
        <v>2</v>
      </c>
      <c r="J184">
        <v>0</v>
      </c>
      <c r="K184">
        <v>2</v>
      </c>
      <c r="L184" s="22" t="str">
        <f t="shared" si="64"/>
        <v>21/07/2026</v>
      </c>
      <c r="M184" s="23">
        <f t="shared" si="65"/>
        <v>0.65625</v>
      </c>
      <c r="N184" t="str">
        <f t="shared" si="47"/>
        <v>0 - 2</v>
      </c>
      <c r="O184" t="str">
        <f t="shared" si="48"/>
        <v>Red</v>
      </c>
      <c r="P184" t="str">
        <f t="shared" si="49"/>
        <v>Red</v>
      </c>
      <c r="Q184" t="str">
        <f t="shared" si="50"/>
        <v>Green</v>
      </c>
      <c r="R184" t="str">
        <f t="shared" si="51"/>
        <v>Red</v>
      </c>
      <c r="S184" t="str">
        <f t="shared" si="52"/>
        <v>Green</v>
      </c>
      <c r="T184" t="str">
        <f t="shared" si="53"/>
        <v>Green</v>
      </c>
      <c r="U184" t="str">
        <f t="shared" si="54"/>
        <v>Red</v>
      </c>
      <c r="V184" t="str">
        <f t="shared" si="55"/>
        <v>Red</v>
      </c>
      <c r="W184" t="str">
        <f t="shared" si="56"/>
        <v>Green</v>
      </c>
      <c r="X184" t="str">
        <f t="shared" si="57"/>
        <v>Green</v>
      </c>
      <c r="Y184" t="str">
        <f t="shared" si="58"/>
        <v>Green</v>
      </c>
      <c r="Z184" t="str">
        <f t="shared" si="59"/>
        <v>Red</v>
      </c>
      <c r="AA184" t="str">
        <f t="shared" si="60"/>
        <v>Green</v>
      </c>
      <c r="AB184" t="str">
        <f t="shared" si="61"/>
        <v>Green</v>
      </c>
      <c r="AC184" t="str">
        <f t="shared" si="62"/>
        <v>Red</v>
      </c>
      <c r="AD184" t="str">
        <f t="shared" si="63"/>
        <v>Green</v>
      </c>
    </row>
    <row r="185" spans="1:30" x14ac:dyDescent="0.25">
      <c r="A185" t="str">
        <f t="shared" si="46"/>
        <v>21/07/2026AFC HornchurchLeyton Orient</v>
      </c>
      <c r="D185" s="2">
        <v>46224</v>
      </c>
      <c r="E185" s="3">
        <v>0.78125</v>
      </c>
      <c r="F185" t="s">
        <v>1521</v>
      </c>
      <c r="G185" t="s">
        <v>1472</v>
      </c>
      <c r="H185">
        <v>0</v>
      </c>
      <c r="I185">
        <v>0</v>
      </c>
      <c r="J185">
        <v>2</v>
      </c>
      <c r="K185">
        <v>1</v>
      </c>
      <c r="L185" s="22" t="str">
        <f t="shared" si="64"/>
        <v>21/07/2026</v>
      </c>
      <c r="M185" s="23">
        <f t="shared" si="65"/>
        <v>0.65625</v>
      </c>
      <c r="N185" t="str">
        <f t="shared" si="47"/>
        <v>2 - 1</v>
      </c>
      <c r="O185" t="str">
        <f t="shared" si="48"/>
        <v>Green</v>
      </c>
      <c r="P185" t="str">
        <f t="shared" si="49"/>
        <v>Red</v>
      </c>
      <c r="Q185" t="str">
        <f t="shared" si="50"/>
        <v>Red</v>
      </c>
      <c r="R185" t="str">
        <f t="shared" si="51"/>
        <v>Green</v>
      </c>
      <c r="S185" t="str">
        <f t="shared" si="52"/>
        <v>Red</v>
      </c>
      <c r="T185" t="str">
        <f t="shared" si="53"/>
        <v>Green</v>
      </c>
      <c r="U185" t="str">
        <f t="shared" si="54"/>
        <v>Red</v>
      </c>
      <c r="V185" t="str">
        <f t="shared" si="55"/>
        <v>Green</v>
      </c>
      <c r="W185" t="str">
        <f t="shared" si="56"/>
        <v>Red</v>
      </c>
      <c r="X185" t="str">
        <f t="shared" si="57"/>
        <v>Red</v>
      </c>
      <c r="Y185" t="str">
        <f t="shared" si="58"/>
        <v>Green</v>
      </c>
      <c r="Z185" t="str">
        <f t="shared" si="59"/>
        <v>Green</v>
      </c>
      <c r="AA185" t="str">
        <f t="shared" si="60"/>
        <v>Red</v>
      </c>
      <c r="AB185" t="str">
        <f t="shared" si="61"/>
        <v>Green</v>
      </c>
      <c r="AC185" t="str">
        <f t="shared" si="62"/>
        <v>Green</v>
      </c>
      <c r="AD185" t="str">
        <f t="shared" si="63"/>
        <v>Red</v>
      </c>
    </row>
    <row r="186" spans="1:30" x14ac:dyDescent="0.25">
      <c r="A186" t="str">
        <f t="shared" si="46"/>
        <v>21/07/2026Basingstoke TownChesham United</v>
      </c>
      <c r="D186" s="2">
        <v>46224</v>
      </c>
      <c r="E186" s="3">
        <v>0.78125</v>
      </c>
      <c r="F186" t="s">
        <v>1522</v>
      </c>
      <c r="G186" t="s">
        <v>1523</v>
      </c>
      <c r="H186">
        <v>2</v>
      </c>
      <c r="I186">
        <v>4</v>
      </c>
      <c r="J186">
        <v>2</v>
      </c>
      <c r="K186">
        <v>6</v>
      </c>
      <c r="L186" s="22" t="str">
        <f t="shared" si="64"/>
        <v>21/07/2026</v>
      </c>
      <c r="M186" s="23">
        <f t="shared" si="65"/>
        <v>0.65625</v>
      </c>
      <c r="N186" t="str">
        <f t="shared" si="47"/>
        <v>2 - 6</v>
      </c>
      <c r="O186" t="str">
        <f t="shared" si="48"/>
        <v>Red</v>
      </c>
      <c r="P186" t="str">
        <f t="shared" si="49"/>
        <v>Red</v>
      </c>
      <c r="Q186" t="str">
        <f t="shared" si="50"/>
        <v>Green</v>
      </c>
      <c r="R186" t="str">
        <f t="shared" si="51"/>
        <v>Red</v>
      </c>
      <c r="S186" t="str">
        <f t="shared" si="52"/>
        <v>Green</v>
      </c>
      <c r="T186" t="str">
        <f t="shared" si="53"/>
        <v>Green</v>
      </c>
      <c r="U186" t="str">
        <f t="shared" si="54"/>
        <v>Red</v>
      </c>
      <c r="V186" t="str">
        <f t="shared" si="55"/>
        <v>Red</v>
      </c>
      <c r="W186" t="str">
        <f t="shared" si="56"/>
        <v>Green</v>
      </c>
      <c r="X186" t="str">
        <f t="shared" si="57"/>
        <v>Green</v>
      </c>
      <c r="Y186" t="str">
        <f t="shared" si="58"/>
        <v>Green</v>
      </c>
      <c r="Z186" t="str">
        <f t="shared" si="59"/>
        <v>Green</v>
      </c>
      <c r="AA186" t="str">
        <f t="shared" si="60"/>
        <v>Red</v>
      </c>
      <c r="AB186" t="str">
        <f t="shared" si="61"/>
        <v>Red</v>
      </c>
      <c r="AC186" t="str">
        <f t="shared" si="62"/>
        <v>Green</v>
      </c>
      <c r="AD186" t="str">
        <f t="shared" si="63"/>
        <v>Red</v>
      </c>
    </row>
    <row r="187" spans="1:30" x14ac:dyDescent="0.25">
      <c r="A187" t="str">
        <f t="shared" si="46"/>
        <v>21/07/2026Bedworth UnitedBromsgrove Sporting</v>
      </c>
      <c r="D187" s="2">
        <v>46224</v>
      </c>
      <c r="E187" s="3">
        <v>0.78125</v>
      </c>
      <c r="F187" t="s">
        <v>1524</v>
      </c>
      <c r="G187" t="s">
        <v>1525</v>
      </c>
      <c r="H187">
        <v>0</v>
      </c>
      <c r="I187">
        <v>0</v>
      </c>
      <c r="J187">
        <v>0</v>
      </c>
      <c r="K187">
        <v>2</v>
      </c>
      <c r="L187" s="22" t="str">
        <f t="shared" si="64"/>
        <v>21/07/2026</v>
      </c>
      <c r="M187" s="23">
        <f t="shared" si="65"/>
        <v>0.65625</v>
      </c>
      <c r="N187" t="str">
        <f t="shared" si="47"/>
        <v>0 - 2</v>
      </c>
      <c r="O187" t="str">
        <f t="shared" si="48"/>
        <v>Red</v>
      </c>
      <c r="P187" t="str">
        <f t="shared" si="49"/>
        <v>Red</v>
      </c>
      <c r="Q187" t="str">
        <f t="shared" si="50"/>
        <v>Green</v>
      </c>
      <c r="R187" t="str">
        <f t="shared" si="51"/>
        <v>Red</v>
      </c>
      <c r="S187" t="str">
        <f t="shared" si="52"/>
        <v>Green</v>
      </c>
      <c r="T187" t="str">
        <f t="shared" si="53"/>
        <v>Green</v>
      </c>
      <c r="U187" t="str">
        <f t="shared" si="54"/>
        <v>Red</v>
      </c>
      <c r="V187" t="str">
        <f t="shared" si="55"/>
        <v>Green</v>
      </c>
      <c r="W187" t="str">
        <f t="shared" si="56"/>
        <v>Red</v>
      </c>
      <c r="X187" t="str">
        <f t="shared" si="57"/>
        <v>Red</v>
      </c>
      <c r="Y187" t="str">
        <f t="shared" si="58"/>
        <v>Green</v>
      </c>
      <c r="Z187" t="str">
        <f t="shared" si="59"/>
        <v>Red</v>
      </c>
      <c r="AA187" t="str">
        <f t="shared" si="60"/>
        <v>Green</v>
      </c>
      <c r="AB187" t="str">
        <f t="shared" si="61"/>
        <v>Green</v>
      </c>
      <c r="AC187" t="str">
        <f t="shared" si="62"/>
        <v>Red</v>
      </c>
      <c r="AD187" t="str">
        <f t="shared" si="63"/>
        <v>Green</v>
      </c>
    </row>
    <row r="188" spans="1:30" x14ac:dyDescent="0.25">
      <c r="A188" t="str">
        <f t="shared" si="46"/>
        <v>21/07/2026Brentwood TownSaffron Walden</v>
      </c>
      <c r="D188" s="2">
        <v>46224</v>
      </c>
      <c r="E188" s="3">
        <v>0.78125</v>
      </c>
      <c r="F188" t="s">
        <v>1526</v>
      </c>
      <c r="G188" t="s">
        <v>1527</v>
      </c>
      <c r="H188">
        <v>2</v>
      </c>
      <c r="I188">
        <v>0</v>
      </c>
      <c r="J188">
        <v>6</v>
      </c>
      <c r="K188">
        <v>0</v>
      </c>
      <c r="L188" s="22" t="str">
        <f t="shared" si="64"/>
        <v>21/07/2026</v>
      </c>
      <c r="M188" s="23">
        <f t="shared" si="65"/>
        <v>0.65625</v>
      </c>
      <c r="N188" t="str">
        <f t="shared" si="47"/>
        <v>6 - 0</v>
      </c>
      <c r="O188" t="str">
        <f t="shared" si="48"/>
        <v>Green</v>
      </c>
      <c r="P188" t="str">
        <f t="shared" si="49"/>
        <v>Red</v>
      </c>
      <c r="Q188" t="str">
        <f t="shared" si="50"/>
        <v>Red</v>
      </c>
      <c r="R188" t="str">
        <f t="shared" si="51"/>
        <v>Green</v>
      </c>
      <c r="S188" t="str">
        <f t="shared" si="52"/>
        <v>Red</v>
      </c>
      <c r="T188" t="str">
        <f t="shared" si="53"/>
        <v>Green</v>
      </c>
      <c r="U188" t="str">
        <f t="shared" si="54"/>
        <v>Green</v>
      </c>
      <c r="V188" t="str">
        <f t="shared" si="55"/>
        <v>Red</v>
      </c>
      <c r="W188" t="str">
        <f t="shared" si="56"/>
        <v>Red</v>
      </c>
      <c r="X188" t="str">
        <f t="shared" si="57"/>
        <v>Green</v>
      </c>
      <c r="Y188" t="str">
        <f t="shared" si="58"/>
        <v>Green</v>
      </c>
      <c r="Z188" t="str">
        <f t="shared" si="59"/>
        <v>Green</v>
      </c>
      <c r="AA188" t="str">
        <f t="shared" si="60"/>
        <v>Red</v>
      </c>
      <c r="AB188" t="str">
        <f t="shared" si="61"/>
        <v>Red</v>
      </c>
      <c r="AC188" t="str">
        <f t="shared" si="62"/>
        <v>Red</v>
      </c>
      <c r="AD188" t="str">
        <f t="shared" si="63"/>
        <v>Green</v>
      </c>
    </row>
    <row r="189" spans="1:30" x14ac:dyDescent="0.25">
      <c r="A189" t="str">
        <f t="shared" si="46"/>
        <v>21/07/2026Broadbridge HeathBurgess Hill Town</v>
      </c>
      <c r="D189" s="2">
        <v>46224</v>
      </c>
      <c r="E189" s="3">
        <v>0.78125</v>
      </c>
      <c r="F189" t="s">
        <v>1528</v>
      </c>
      <c r="G189" t="s">
        <v>1529</v>
      </c>
      <c r="H189">
        <v>0</v>
      </c>
      <c r="I189">
        <v>0</v>
      </c>
      <c r="J189">
        <v>2</v>
      </c>
      <c r="K189">
        <v>1</v>
      </c>
      <c r="L189" s="22" t="str">
        <f t="shared" si="64"/>
        <v>21/07/2026</v>
      </c>
      <c r="M189" s="23">
        <f t="shared" si="65"/>
        <v>0.65625</v>
      </c>
      <c r="N189" t="str">
        <f t="shared" si="47"/>
        <v>2 - 1</v>
      </c>
      <c r="O189" t="str">
        <f t="shared" si="48"/>
        <v>Green</v>
      </c>
      <c r="P189" t="str">
        <f t="shared" si="49"/>
        <v>Red</v>
      </c>
      <c r="Q189" t="str">
        <f t="shared" si="50"/>
        <v>Red</v>
      </c>
      <c r="R189" t="str">
        <f t="shared" si="51"/>
        <v>Green</v>
      </c>
      <c r="S189" t="str">
        <f t="shared" si="52"/>
        <v>Red</v>
      </c>
      <c r="T189" t="str">
        <f t="shared" si="53"/>
        <v>Green</v>
      </c>
      <c r="U189" t="str">
        <f t="shared" si="54"/>
        <v>Red</v>
      </c>
      <c r="V189" t="str">
        <f t="shared" si="55"/>
        <v>Green</v>
      </c>
      <c r="W189" t="str">
        <f t="shared" si="56"/>
        <v>Red</v>
      </c>
      <c r="X189" t="str">
        <f t="shared" si="57"/>
        <v>Red</v>
      </c>
      <c r="Y189" t="str">
        <f t="shared" si="58"/>
        <v>Green</v>
      </c>
      <c r="Z189" t="str">
        <f t="shared" si="59"/>
        <v>Green</v>
      </c>
      <c r="AA189" t="str">
        <f t="shared" si="60"/>
        <v>Red</v>
      </c>
      <c r="AB189" t="str">
        <f t="shared" si="61"/>
        <v>Green</v>
      </c>
      <c r="AC189" t="str">
        <f t="shared" si="62"/>
        <v>Green</v>
      </c>
      <c r="AD189" t="str">
        <f t="shared" si="63"/>
        <v>Red</v>
      </c>
    </row>
    <row r="190" spans="1:30" x14ac:dyDescent="0.25">
      <c r="A190" t="str">
        <f t="shared" si="46"/>
        <v>21/07/2026ChorleyAltrincham</v>
      </c>
      <c r="D190" s="2">
        <v>46224</v>
      </c>
      <c r="E190" s="3">
        <v>0.78125</v>
      </c>
      <c r="F190" t="s">
        <v>1530</v>
      </c>
      <c r="G190" t="s">
        <v>1531</v>
      </c>
      <c r="H190">
        <v>0</v>
      </c>
      <c r="I190">
        <v>0</v>
      </c>
      <c r="J190">
        <v>0</v>
      </c>
      <c r="K190">
        <v>0</v>
      </c>
      <c r="L190" s="22" t="str">
        <f t="shared" si="64"/>
        <v>21/07/2026</v>
      </c>
      <c r="M190" s="23">
        <f t="shared" si="65"/>
        <v>0.65625</v>
      </c>
      <c r="N190" t="str">
        <f t="shared" si="47"/>
        <v>0 - 0</v>
      </c>
      <c r="O190" t="str">
        <f t="shared" si="48"/>
        <v>Red</v>
      </c>
      <c r="P190" t="str">
        <f t="shared" si="49"/>
        <v>Green</v>
      </c>
      <c r="Q190" t="str">
        <f t="shared" si="50"/>
        <v>Red</v>
      </c>
      <c r="R190" t="str">
        <f t="shared" si="51"/>
        <v>Green</v>
      </c>
      <c r="S190" t="str">
        <f t="shared" si="52"/>
        <v>Green</v>
      </c>
      <c r="T190" t="str">
        <f t="shared" si="53"/>
        <v>Red</v>
      </c>
      <c r="U190" t="str">
        <f t="shared" si="54"/>
        <v>Red</v>
      </c>
      <c r="V190" t="str">
        <f t="shared" si="55"/>
        <v>Green</v>
      </c>
      <c r="W190" t="str">
        <f t="shared" si="56"/>
        <v>Red</v>
      </c>
      <c r="X190" t="str">
        <f t="shared" si="57"/>
        <v>Red</v>
      </c>
      <c r="Y190" t="str">
        <f t="shared" si="58"/>
        <v>Red</v>
      </c>
      <c r="Z190" t="str">
        <f t="shared" si="59"/>
        <v>Red</v>
      </c>
      <c r="AA190" t="str">
        <f t="shared" si="60"/>
        <v>Green</v>
      </c>
      <c r="AB190" t="str">
        <f t="shared" si="61"/>
        <v>Green</v>
      </c>
      <c r="AC190" t="str">
        <f t="shared" si="62"/>
        <v>Red</v>
      </c>
      <c r="AD190" t="str">
        <f t="shared" si="63"/>
        <v>Green</v>
      </c>
    </row>
    <row r="191" spans="1:30" x14ac:dyDescent="0.25">
      <c r="A191" t="str">
        <f t="shared" si="46"/>
        <v>21/07/2026CobhamHampton &amp; Richmond Borough</v>
      </c>
      <c r="D191" s="2">
        <v>46224</v>
      </c>
      <c r="E191" s="3">
        <v>0.78125</v>
      </c>
      <c r="F191" t="s">
        <v>1532</v>
      </c>
      <c r="G191" t="s">
        <v>1533</v>
      </c>
      <c r="H191">
        <v>1</v>
      </c>
      <c r="I191">
        <v>1</v>
      </c>
      <c r="J191">
        <v>1</v>
      </c>
      <c r="K191">
        <v>1</v>
      </c>
      <c r="L191" s="22" t="str">
        <f t="shared" ref="L191:L222" si="66">DAY(D191)&amp;"/"&amp;"07"&amp;"/"&amp;YEAR(D191)</f>
        <v>21/07/2026</v>
      </c>
      <c r="M191" s="23">
        <f t="shared" ref="M191:M222" si="67">E191-TIME(3,0,0)</f>
        <v>0.65625</v>
      </c>
      <c r="N191" t="str">
        <f t="shared" si="47"/>
        <v>1 - 1</v>
      </c>
      <c r="O191" t="str">
        <f t="shared" si="48"/>
        <v>Red</v>
      </c>
      <c r="P191" t="str">
        <f t="shared" si="49"/>
        <v>Green</v>
      </c>
      <c r="Q191" t="str">
        <f t="shared" si="50"/>
        <v>Red</v>
      </c>
      <c r="R191" t="str">
        <f t="shared" si="51"/>
        <v>Green</v>
      </c>
      <c r="S191" t="str">
        <f t="shared" si="52"/>
        <v>Green</v>
      </c>
      <c r="T191" t="str">
        <f t="shared" si="53"/>
        <v>Red</v>
      </c>
      <c r="U191" t="str">
        <f t="shared" si="54"/>
        <v>Red</v>
      </c>
      <c r="V191" t="str">
        <f t="shared" si="55"/>
        <v>Green</v>
      </c>
      <c r="W191" t="str">
        <f t="shared" si="56"/>
        <v>Red</v>
      </c>
      <c r="X191" t="str">
        <f t="shared" si="57"/>
        <v>Green</v>
      </c>
      <c r="Y191" t="str">
        <f t="shared" si="58"/>
        <v>Green</v>
      </c>
      <c r="Z191" t="str">
        <f t="shared" si="59"/>
        <v>Red</v>
      </c>
      <c r="AA191" t="str">
        <f t="shared" si="60"/>
        <v>Green</v>
      </c>
      <c r="AB191" t="str">
        <f t="shared" si="61"/>
        <v>Green</v>
      </c>
      <c r="AC191" t="str">
        <f t="shared" si="62"/>
        <v>Green</v>
      </c>
      <c r="AD191" t="str">
        <f t="shared" si="63"/>
        <v>Red</v>
      </c>
    </row>
    <row r="192" spans="1:30" x14ac:dyDescent="0.25">
      <c r="A192" t="str">
        <f t="shared" si="46"/>
        <v>21/07/2026Colchester United Peterborough United</v>
      </c>
      <c r="D192" s="2">
        <v>46224</v>
      </c>
      <c r="E192" s="3">
        <v>0.78125</v>
      </c>
      <c r="F192" t="s">
        <v>1534</v>
      </c>
      <c r="G192" t="s">
        <v>1535</v>
      </c>
      <c r="H192">
        <v>1</v>
      </c>
      <c r="I192">
        <v>1</v>
      </c>
      <c r="J192">
        <v>2</v>
      </c>
      <c r="K192">
        <v>3</v>
      </c>
      <c r="L192" s="22" t="str">
        <f t="shared" si="66"/>
        <v>21/07/2026</v>
      </c>
      <c r="M192" s="23">
        <f t="shared" si="67"/>
        <v>0.65625</v>
      </c>
      <c r="N192" t="str">
        <f t="shared" si="47"/>
        <v>2 - 3</v>
      </c>
      <c r="O192" t="str">
        <f t="shared" si="48"/>
        <v>Red</v>
      </c>
      <c r="P192" t="str">
        <f t="shared" si="49"/>
        <v>Red</v>
      </c>
      <c r="Q192" t="str">
        <f t="shared" si="50"/>
        <v>Green</v>
      </c>
      <c r="R192" t="str">
        <f t="shared" si="51"/>
        <v>Red</v>
      </c>
      <c r="S192" t="str">
        <f t="shared" si="52"/>
        <v>Green</v>
      </c>
      <c r="T192" t="str">
        <f t="shared" si="53"/>
        <v>Green</v>
      </c>
      <c r="U192" t="str">
        <f t="shared" si="54"/>
        <v>Red</v>
      </c>
      <c r="V192" t="str">
        <f t="shared" si="55"/>
        <v>Green</v>
      </c>
      <c r="W192" t="str">
        <f t="shared" si="56"/>
        <v>Red</v>
      </c>
      <c r="X192" t="str">
        <f t="shared" si="57"/>
        <v>Green</v>
      </c>
      <c r="Y192" t="str">
        <f t="shared" si="58"/>
        <v>Green</v>
      </c>
      <c r="Z192" t="str">
        <f t="shared" si="59"/>
        <v>Green</v>
      </c>
      <c r="AA192" t="str">
        <f t="shared" si="60"/>
        <v>Red</v>
      </c>
      <c r="AB192" t="str">
        <f t="shared" si="61"/>
        <v>Red</v>
      </c>
      <c r="AC192" t="str">
        <f t="shared" si="62"/>
        <v>Green</v>
      </c>
      <c r="AD192" t="str">
        <f t="shared" si="63"/>
        <v>Red</v>
      </c>
    </row>
    <row r="193" spans="1:30" x14ac:dyDescent="0.25">
      <c r="A193" t="str">
        <f t="shared" si="46"/>
        <v>21/07/2026Cray WanderersCray Valley Paper Mills</v>
      </c>
      <c r="D193" s="2">
        <v>46224</v>
      </c>
      <c r="E193" s="3">
        <v>0.78125</v>
      </c>
      <c r="F193" t="s">
        <v>1536</v>
      </c>
      <c r="G193" t="s">
        <v>1537</v>
      </c>
      <c r="H193">
        <v>2</v>
      </c>
      <c r="I193">
        <v>0</v>
      </c>
      <c r="J193">
        <v>2</v>
      </c>
      <c r="K193">
        <v>0</v>
      </c>
      <c r="L193" s="22" t="str">
        <f t="shared" si="66"/>
        <v>21/07/2026</v>
      </c>
      <c r="M193" s="23">
        <f t="shared" si="67"/>
        <v>0.65625</v>
      </c>
      <c r="N193" t="str">
        <f t="shared" si="47"/>
        <v>2 - 0</v>
      </c>
      <c r="O193" t="str">
        <f t="shared" si="48"/>
        <v>Green</v>
      </c>
      <c r="P193" t="str">
        <f t="shared" si="49"/>
        <v>Red</v>
      </c>
      <c r="Q193" t="str">
        <f t="shared" si="50"/>
        <v>Red</v>
      </c>
      <c r="R193" t="str">
        <f t="shared" si="51"/>
        <v>Green</v>
      </c>
      <c r="S193" t="str">
        <f t="shared" si="52"/>
        <v>Red</v>
      </c>
      <c r="T193" t="str">
        <f t="shared" si="53"/>
        <v>Green</v>
      </c>
      <c r="U193" t="str">
        <f t="shared" si="54"/>
        <v>Green</v>
      </c>
      <c r="V193" t="str">
        <f t="shared" si="55"/>
        <v>Red</v>
      </c>
      <c r="W193" t="str">
        <f t="shared" si="56"/>
        <v>Red</v>
      </c>
      <c r="X193" t="str">
        <f t="shared" si="57"/>
        <v>Green</v>
      </c>
      <c r="Y193" t="str">
        <f t="shared" si="58"/>
        <v>Green</v>
      </c>
      <c r="Z193" t="str">
        <f t="shared" si="59"/>
        <v>Red</v>
      </c>
      <c r="AA193" t="str">
        <f t="shared" si="60"/>
        <v>Green</v>
      </c>
      <c r="AB193" t="str">
        <f t="shared" si="61"/>
        <v>Green</v>
      </c>
      <c r="AC193" t="str">
        <f t="shared" si="62"/>
        <v>Red</v>
      </c>
      <c r="AD193" t="str">
        <f t="shared" si="63"/>
        <v>Green</v>
      </c>
    </row>
    <row r="194" spans="1:30" x14ac:dyDescent="0.25">
      <c r="A194" t="str">
        <f t="shared" ref="A194:A257" si="68">L194&amp;F194&amp;G194</f>
        <v>21/07/2026Darlington 1883Carlisle United</v>
      </c>
      <c r="D194" s="2">
        <v>46224</v>
      </c>
      <c r="E194" s="3">
        <v>0.78125</v>
      </c>
      <c r="F194" t="s">
        <v>1538</v>
      </c>
      <c r="G194" t="s">
        <v>1539</v>
      </c>
      <c r="H194">
        <v>1</v>
      </c>
      <c r="I194">
        <v>4</v>
      </c>
      <c r="J194">
        <v>2</v>
      </c>
      <c r="K194">
        <v>4</v>
      </c>
      <c r="L194" s="22" t="str">
        <f t="shared" si="66"/>
        <v>21/07/2026</v>
      </c>
      <c r="M194" s="23">
        <f t="shared" si="67"/>
        <v>0.65625</v>
      </c>
      <c r="N194" t="str">
        <f t="shared" ref="N194:N257" si="69">J194&amp;" - "&amp;K194</f>
        <v>2 - 4</v>
      </c>
      <c r="O194" t="str">
        <f t="shared" ref="O194:O257" si="70">IF($J194&gt;$K194,"Green","Red")</f>
        <v>Red</v>
      </c>
      <c r="P194" t="str">
        <f t="shared" ref="P194:P257" si="71">IF($J194=$K194,"Green","Red")</f>
        <v>Red</v>
      </c>
      <c r="Q194" t="str">
        <f t="shared" ref="Q194:Q257" si="72">IF($J194&lt;$K194,"Green","Red")</f>
        <v>Green</v>
      </c>
      <c r="R194" t="str">
        <f t="shared" ref="R194:R257" si="73">IF($J194&gt;=$K194,"Green","Red")</f>
        <v>Red</v>
      </c>
      <c r="S194" t="str">
        <f t="shared" ref="S194:S257" si="74">IF($J194&lt;=$K194,"Green","Red")</f>
        <v>Green</v>
      </c>
      <c r="T194" t="str">
        <f t="shared" ref="T194:T257" si="75">IF(OR($J194&gt;$K194,$J194&lt;$K194),"Green","Red")</f>
        <v>Green</v>
      </c>
      <c r="U194" t="str">
        <f t="shared" ref="U194:U257" si="76">IF($H194&gt;$I194,"Green","Red")</f>
        <v>Red</v>
      </c>
      <c r="V194" t="str">
        <f t="shared" ref="V194:V257" si="77">IF($H194=$I194,"Green","Red")</f>
        <v>Red</v>
      </c>
      <c r="W194" t="str">
        <f t="shared" ref="W194:W257" si="78">IF($H194&lt;$I194,"Green","Red")</f>
        <v>Green</v>
      </c>
      <c r="X194" t="str">
        <f t="shared" ref="X194:X257" si="79">IF($H194+$I194&gt;0,"Green","Red")</f>
        <v>Green</v>
      </c>
      <c r="Y194" t="str">
        <f t="shared" ref="Y194:Y257" si="80">IF($J194+$K194&gt;1.5,"Green","Red")</f>
        <v>Green</v>
      </c>
      <c r="Z194" t="str">
        <f t="shared" ref="Z194:Z257" si="81">IF($J194+$K194&gt;2.5,"Green","Red")</f>
        <v>Green</v>
      </c>
      <c r="AA194" t="str">
        <f t="shared" ref="AA194:AA257" si="82">IF($J194+$K194&lt;2.5,"Green","Red")</f>
        <v>Red</v>
      </c>
      <c r="AB194" t="str">
        <f t="shared" ref="AB194:AB257" si="83">IF($J194+$K194&lt;3.5,"Green","Red")</f>
        <v>Red</v>
      </c>
      <c r="AC194" t="str">
        <f t="shared" ref="AC194:AC257" si="84">IF(AND($J194&gt;0,$K194&gt;0),"Green","Red")</f>
        <v>Green</v>
      </c>
      <c r="AD194" t="str">
        <f t="shared" ref="AD194:AD257" si="85">IF(OR($J194=0,$K194=0),"Green","Red")</f>
        <v>Red</v>
      </c>
    </row>
    <row r="195" spans="1:30" x14ac:dyDescent="0.25">
      <c r="A195" t="str">
        <f t="shared" si="68"/>
        <v>21/07/2026DartfordBillericay Town</v>
      </c>
      <c r="D195" s="2">
        <v>46224</v>
      </c>
      <c r="E195" s="3">
        <v>0.78125</v>
      </c>
      <c r="F195" t="s">
        <v>1540</v>
      </c>
      <c r="G195" t="s">
        <v>1541</v>
      </c>
      <c r="H195">
        <v>0</v>
      </c>
      <c r="I195">
        <v>2</v>
      </c>
      <c r="J195">
        <v>0</v>
      </c>
      <c r="K195">
        <v>3</v>
      </c>
      <c r="L195" s="22" t="str">
        <f t="shared" si="66"/>
        <v>21/07/2026</v>
      </c>
      <c r="M195" s="23">
        <f t="shared" si="67"/>
        <v>0.65625</v>
      </c>
      <c r="N195" t="str">
        <f t="shared" si="69"/>
        <v>0 - 3</v>
      </c>
      <c r="O195" t="str">
        <f t="shared" si="70"/>
        <v>Red</v>
      </c>
      <c r="P195" t="str">
        <f t="shared" si="71"/>
        <v>Red</v>
      </c>
      <c r="Q195" t="str">
        <f t="shared" si="72"/>
        <v>Green</v>
      </c>
      <c r="R195" t="str">
        <f t="shared" si="73"/>
        <v>Red</v>
      </c>
      <c r="S195" t="str">
        <f t="shared" si="74"/>
        <v>Green</v>
      </c>
      <c r="T195" t="str">
        <f t="shared" si="75"/>
        <v>Green</v>
      </c>
      <c r="U195" t="str">
        <f t="shared" si="76"/>
        <v>Red</v>
      </c>
      <c r="V195" t="str">
        <f t="shared" si="77"/>
        <v>Red</v>
      </c>
      <c r="W195" t="str">
        <f t="shared" si="78"/>
        <v>Green</v>
      </c>
      <c r="X195" t="str">
        <f t="shared" si="79"/>
        <v>Green</v>
      </c>
      <c r="Y195" t="str">
        <f t="shared" si="80"/>
        <v>Green</v>
      </c>
      <c r="Z195" t="str">
        <f t="shared" si="81"/>
        <v>Green</v>
      </c>
      <c r="AA195" t="str">
        <f t="shared" si="82"/>
        <v>Red</v>
      </c>
      <c r="AB195" t="str">
        <f t="shared" si="83"/>
        <v>Green</v>
      </c>
      <c r="AC195" t="str">
        <f t="shared" si="84"/>
        <v>Red</v>
      </c>
      <c r="AD195" t="str">
        <f t="shared" si="85"/>
        <v>Green</v>
      </c>
    </row>
    <row r="196" spans="1:30" x14ac:dyDescent="0.25">
      <c r="A196" t="str">
        <f t="shared" si="68"/>
        <v>21/07/2026Dorking WanderersChatham Town</v>
      </c>
      <c r="D196" s="2">
        <v>46224</v>
      </c>
      <c r="E196" s="3">
        <v>0.78125</v>
      </c>
      <c r="F196" t="s">
        <v>1542</v>
      </c>
      <c r="G196" t="s">
        <v>1543</v>
      </c>
      <c r="H196">
        <v>0</v>
      </c>
      <c r="I196">
        <v>0</v>
      </c>
      <c r="J196">
        <v>0</v>
      </c>
      <c r="K196">
        <v>1</v>
      </c>
      <c r="L196" s="22" t="str">
        <f t="shared" si="66"/>
        <v>21/07/2026</v>
      </c>
      <c r="M196" s="23">
        <f t="shared" si="67"/>
        <v>0.65625</v>
      </c>
      <c r="N196" t="str">
        <f t="shared" si="69"/>
        <v>0 - 1</v>
      </c>
      <c r="O196" t="str">
        <f t="shared" si="70"/>
        <v>Red</v>
      </c>
      <c r="P196" t="str">
        <f t="shared" si="71"/>
        <v>Red</v>
      </c>
      <c r="Q196" t="str">
        <f t="shared" si="72"/>
        <v>Green</v>
      </c>
      <c r="R196" t="str">
        <f t="shared" si="73"/>
        <v>Red</v>
      </c>
      <c r="S196" t="str">
        <f t="shared" si="74"/>
        <v>Green</v>
      </c>
      <c r="T196" t="str">
        <f t="shared" si="75"/>
        <v>Green</v>
      </c>
      <c r="U196" t="str">
        <f t="shared" si="76"/>
        <v>Red</v>
      </c>
      <c r="V196" t="str">
        <f t="shared" si="77"/>
        <v>Green</v>
      </c>
      <c r="W196" t="str">
        <f t="shared" si="78"/>
        <v>Red</v>
      </c>
      <c r="X196" t="str">
        <f t="shared" si="79"/>
        <v>Red</v>
      </c>
      <c r="Y196" t="str">
        <f t="shared" si="80"/>
        <v>Red</v>
      </c>
      <c r="Z196" t="str">
        <f t="shared" si="81"/>
        <v>Red</v>
      </c>
      <c r="AA196" t="str">
        <f t="shared" si="82"/>
        <v>Green</v>
      </c>
      <c r="AB196" t="str">
        <f t="shared" si="83"/>
        <v>Green</v>
      </c>
      <c r="AC196" t="str">
        <f t="shared" si="84"/>
        <v>Red</v>
      </c>
      <c r="AD196" t="str">
        <f t="shared" si="85"/>
        <v>Green</v>
      </c>
    </row>
    <row r="197" spans="1:30" x14ac:dyDescent="0.25">
      <c r="A197" t="str">
        <f t="shared" si="68"/>
        <v>21/07/2026Dover AthleticDeal Town</v>
      </c>
      <c r="D197" s="2">
        <v>46224</v>
      </c>
      <c r="E197" s="3">
        <v>0.78125</v>
      </c>
      <c r="F197" t="s">
        <v>1544</v>
      </c>
      <c r="G197" t="s">
        <v>1545</v>
      </c>
      <c r="H197">
        <v>1</v>
      </c>
      <c r="I197">
        <v>0</v>
      </c>
      <c r="J197">
        <v>2</v>
      </c>
      <c r="K197">
        <v>1</v>
      </c>
      <c r="L197" s="22" t="str">
        <f t="shared" si="66"/>
        <v>21/07/2026</v>
      </c>
      <c r="M197" s="23">
        <f t="shared" si="67"/>
        <v>0.65625</v>
      </c>
      <c r="N197" t="str">
        <f t="shared" si="69"/>
        <v>2 - 1</v>
      </c>
      <c r="O197" t="str">
        <f t="shared" si="70"/>
        <v>Green</v>
      </c>
      <c r="P197" t="str">
        <f t="shared" si="71"/>
        <v>Red</v>
      </c>
      <c r="Q197" t="str">
        <f t="shared" si="72"/>
        <v>Red</v>
      </c>
      <c r="R197" t="str">
        <f t="shared" si="73"/>
        <v>Green</v>
      </c>
      <c r="S197" t="str">
        <f t="shared" si="74"/>
        <v>Red</v>
      </c>
      <c r="T197" t="str">
        <f t="shared" si="75"/>
        <v>Green</v>
      </c>
      <c r="U197" t="str">
        <f t="shared" si="76"/>
        <v>Green</v>
      </c>
      <c r="V197" t="str">
        <f t="shared" si="77"/>
        <v>Red</v>
      </c>
      <c r="W197" t="str">
        <f t="shared" si="78"/>
        <v>Red</v>
      </c>
      <c r="X197" t="str">
        <f t="shared" si="79"/>
        <v>Green</v>
      </c>
      <c r="Y197" t="str">
        <f t="shared" si="80"/>
        <v>Green</v>
      </c>
      <c r="Z197" t="str">
        <f t="shared" si="81"/>
        <v>Green</v>
      </c>
      <c r="AA197" t="str">
        <f t="shared" si="82"/>
        <v>Red</v>
      </c>
      <c r="AB197" t="str">
        <f t="shared" si="83"/>
        <v>Green</v>
      </c>
      <c r="AC197" t="str">
        <f t="shared" si="84"/>
        <v>Green</v>
      </c>
      <c r="AD197" t="str">
        <f t="shared" si="85"/>
        <v>Red</v>
      </c>
    </row>
    <row r="198" spans="1:30" x14ac:dyDescent="0.25">
      <c r="A198" t="str">
        <f t="shared" si="68"/>
        <v>21/07/2026FarnhamWycombe Wanderers</v>
      </c>
      <c r="D198" s="2">
        <v>46224</v>
      </c>
      <c r="E198" s="3">
        <v>0.78125</v>
      </c>
      <c r="F198" t="s">
        <v>1546</v>
      </c>
      <c r="G198" t="s">
        <v>1428</v>
      </c>
      <c r="H198">
        <v>1</v>
      </c>
      <c r="I198">
        <v>0</v>
      </c>
      <c r="J198">
        <v>2</v>
      </c>
      <c r="K198">
        <v>1</v>
      </c>
      <c r="L198" s="22" t="str">
        <f t="shared" si="66"/>
        <v>21/07/2026</v>
      </c>
      <c r="M198" s="23">
        <f t="shared" si="67"/>
        <v>0.65625</v>
      </c>
      <c r="N198" t="str">
        <f t="shared" si="69"/>
        <v>2 - 1</v>
      </c>
      <c r="O198" t="str">
        <f t="shared" si="70"/>
        <v>Green</v>
      </c>
      <c r="P198" t="str">
        <f t="shared" si="71"/>
        <v>Red</v>
      </c>
      <c r="Q198" t="str">
        <f t="shared" si="72"/>
        <v>Red</v>
      </c>
      <c r="R198" t="str">
        <f t="shared" si="73"/>
        <v>Green</v>
      </c>
      <c r="S198" t="str">
        <f t="shared" si="74"/>
        <v>Red</v>
      </c>
      <c r="T198" t="str">
        <f t="shared" si="75"/>
        <v>Green</v>
      </c>
      <c r="U198" t="str">
        <f t="shared" si="76"/>
        <v>Green</v>
      </c>
      <c r="V198" t="str">
        <f t="shared" si="77"/>
        <v>Red</v>
      </c>
      <c r="W198" t="str">
        <f t="shared" si="78"/>
        <v>Red</v>
      </c>
      <c r="X198" t="str">
        <f t="shared" si="79"/>
        <v>Green</v>
      </c>
      <c r="Y198" t="str">
        <f t="shared" si="80"/>
        <v>Green</v>
      </c>
      <c r="Z198" t="str">
        <f t="shared" si="81"/>
        <v>Green</v>
      </c>
      <c r="AA198" t="str">
        <f t="shared" si="82"/>
        <v>Red</v>
      </c>
      <c r="AB198" t="str">
        <f t="shared" si="83"/>
        <v>Green</v>
      </c>
      <c r="AC198" t="str">
        <f t="shared" si="84"/>
        <v>Green</v>
      </c>
      <c r="AD198" t="str">
        <f t="shared" si="85"/>
        <v>Red</v>
      </c>
    </row>
    <row r="199" spans="1:30" x14ac:dyDescent="0.25">
      <c r="A199" t="str">
        <f t="shared" si="68"/>
        <v>21/07/2026Gainsborough TrinityHalifax Town</v>
      </c>
      <c r="D199" s="2">
        <v>46224</v>
      </c>
      <c r="E199" s="3">
        <v>0.78125</v>
      </c>
      <c r="F199" t="s">
        <v>1547</v>
      </c>
      <c r="G199" t="s">
        <v>1548</v>
      </c>
      <c r="H199">
        <v>0</v>
      </c>
      <c r="I199">
        <v>1</v>
      </c>
      <c r="J199">
        <v>2</v>
      </c>
      <c r="K199">
        <v>3</v>
      </c>
      <c r="L199" s="22" t="str">
        <f t="shared" si="66"/>
        <v>21/07/2026</v>
      </c>
      <c r="M199" s="23">
        <f t="shared" si="67"/>
        <v>0.65625</v>
      </c>
      <c r="N199" t="str">
        <f t="shared" si="69"/>
        <v>2 - 3</v>
      </c>
      <c r="O199" t="str">
        <f t="shared" si="70"/>
        <v>Red</v>
      </c>
      <c r="P199" t="str">
        <f t="shared" si="71"/>
        <v>Red</v>
      </c>
      <c r="Q199" t="str">
        <f t="shared" si="72"/>
        <v>Green</v>
      </c>
      <c r="R199" t="str">
        <f t="shared" si="73"/>
        <v>Red</v>
      </c>
      <c r="S199" t="str">
        <f t="shared" si="74"/>
        <v>Green</v>
      </c>
      <c r="T199" t="str">
        <f t="shared" si="75"/>
        <v>Green</v>
      </c>
      <c r="U199" t="str">
        <f t="shared" si="76"/>
        <v>Red</v>
      </c>
      <c r="V199" t="str">
        <f t="shared" si="77"/>
        <v>Red</v>
      </c>
      <c r="W199" t="str">
        <f t="shared" si="78"/>
        <v>Green</v>
      </c>
      <c r="X199" t="str">
        <f t="shared" si="79"/>
        <v>Green</v>
      </c>
      <c r="Y199" t="str">
        <f t="shared" si="80"/>
        <v>Green</v>
      </c>
      <c r="Z199" t="str">
        <f t="shared" si="81"/>
        <v>Green</v>
      </c>
      <c r="AA199" t="str">
        <f t="shared" si="82"/>
        <v>Red</v>
      </c>
      <c r="AB199" t="str">
        <f t="shared" si="83"/>
        <v>Red</v>
      </c>
      <c r="AC199" t="str">
        <f t="shared" si="84"/>
        <v>Green</v>
      </c>
      <c r="AD199" t="str">
        <f t="shared" si="85"/>
        <v>Red</v>
      </c>
    </row>
    <row r="200" spans="1:30" x14ac:dyDescent="0.25">
      <c r="A200" t="str">
        <f t="shared" si="68"/>
        <v>21/07/2026HendonHemel Hempstead Town</v>
      </c>
      <c r="D200" s="2">
        <v>46224</v>
      </c>
      <c r="E200" s="3">
        <v>0.78125</v>
      </c>
      <c r="F200" t="s">
        <v>1549</v>
      </c>
      <c r="G200" t="s">
        <v>1550</v>
      </c>
      <c r="H200">
        <v>0</v>
      </c>
      <c r="I200">
        <v>4</v>
      </c>
      <c r="J200">
        <v>1</v>
      </c>
      <c r="K200">
        <v>5</v>
      </c>
      <c r="L200" s="22" t="str">
        <f t="shared" si="66"/>
        <v>21/07/2026</v>
      </c>
      <c r="M200" s="23">
        <f t="shared" si="67"/>
        <v>0.65625</v>
      </c>
      <c r="N200" t="str">
        <f t="shared" si="69"/>
        <v>1 - 5</v>
      </c>
      <c r="O200" t="str">
        <f t="shared" si="70"/>
        <v>Red</v>
      </c>
      <c r="P200" t="str">
        <f t="shared" si="71"/>
        <v>Red</v>
      </c>
      <c r="Q200" t="str">
        <f t="shared" si="72"/>
        <v>Green</v>
      </c>
      <c r="R200" t="str">
        <f t="shared" si="73"/>
        <v>Red</v>
      </c>
      <c r="S200" t="str">
        <f t="shared" si="74"/>
        <v>Green</v>
      </c>
      <c r="T200" t="str">
        <f t="shared" si="75"/>
        <v>Green</v>
      </c>
      <c r="U200" t="str">
        <f t="shared" si="76"/>
        <v>Red</v>
      </c>
      <c r="V200" t="str">
        <f t="shared" si="77"/>
        <v>Red</v>
      </c>
      <c r="W200" t="str">
        <f t="shared" si="78"/>
        <v>Green</v>
      </c>
      <c r="X200" t="str">
        <f t="shared" si="79"/>
        <v>Green</v>
      </c>
      <c r="Y200" t="str">
        <f t="shared" si="80"/>
        <v>Green</v>
      </c>
      <c r="Z200" t="str">
        <f t="shared" si="81"/>
        <v>Green</v>
      </c>
      <c r="AA200" t="str">
        <f t="shared" si="82"/>
        <v>Red</v>
      </c>
      <c r="AB200" t="str">
        <f t="shared" si="83"/>
        <v>Red</v>
      </c>
      <c r="AC200" t="str">
        <f t="shared" si="84"/>
        <v>Green</v>
      </c>
      <c r="AD200" t="str">
        <f t="shared" si="85"/>
        <v>Red</v>
      </c>
    </row>
    <row r="201" spans="1:30" x14ac:dyDescent="0.25">
      <c r="A201" t="str">
        <f t="shared" si="68"/>
        <v>21/07/2026HeybridgeStanway</v>
      </c>
      <c r="D201" s="2">
        <v>46224</v>
      </c>
      <c r="E201" s="3">
        <v>0.78125</v>
      </c>
      <c r="F201" t="s">
        <v>1551</v>
      </c>
      <c r="G201" t="s">
        <v>1552</v>
      </c>
      <c r="H201">
        <v>3</v>
      </c>
      <c r="I201">
        <v>0</v>
      </c>
      <c r="J201">
        <v>3</v>
      </c>
      <c r="K201">
        <v>1</v>
      </c>
      <c r="L201" s="22" t="str">
        <f t="shared" si="66"/>
        <v>21/07/2026</v>
      </c>
      <c r="M201" s="23">
        <f t="shared" si="67"/>
        <v>0.65625</v>
      </c>
      <c r="N201" t="str">
        <f t="shared" si="69"/>
        <v>3 - 1</v>
      </c>
      <c r="O201" t="str">
        <f t="shared" si="70"/>
        <v>Green</v>
      </c>
      <c r="P201" t="str">
        <f t="shared" si="71"/>
        <v>Red</v>
      </c>
      <c r="Q201" t="str">
        <f t="shared" si="72"/>
        <v>Red</v>
      </c>
      <c r="R201" t="str">
        <f t="shared" si="73"/>
        <v>Green</v>
      </c>
      <c r="S201" t="str">
        <f t="shared" si="74"/>
        <v>Red</v>
      </c>
      <c r="T201" t="str">
        <f t="shared" si="75"/>
        <v>Green</v>
      </c>
      <c r="U201" t="str">
        <f t="shared" si="76"/>
        <v>Green</v>
      </c>
      <c r="V201" t="str">
        <f t="shared" si="77"/>
        <v>Red</v>
      </c>
      <c r="W201" t="str">
        <f t="shared" si="78"/>
        <v>Red</v>
      </c>
      <c r="X201" t="str">
        <f t="shared" si="79"/>
        <v>Green</v>
      </c>
      <c r="Y201" t="str">
        <f t="shared" si="80"/>
        <v>Green</v>
      </c>
      <c r="Z201" t="str">
        <f t="shared" si="81"/>
        <v>Green</v>
      </c>
      <c r="AA201" t="str">
        <f t="shared" si="82"/>
        <v>Red</v>
      </c>
      <c r="AB201" t="str">
        <f t="shared" si="83"/>
        <v>Red</v>
      </c>
      <c r="AC201" t="str">
        <f t="shared" si="84"/>
        <v>Green</v>
      </c>
      <c r="AD201" t="str">
        <f t="shared" si="85"/>
        <v>Red</v>
      </c>
    </row>
    <row r="202" spans="1:30" x14ac:dyDescent="0.25">
      <c r="A202" t="str">
        <f t="shared" si="68"/>
        <v>21/07/2026HorshamDulwich Hamlet</v>
      </c>
      <c r="D202" s="2">
        <v>46224</v>
      </c>
      <c r="E202" s="3">
        <v>0.78125</v>
      </c>
      <c r="F202" t="s">
        <v>1553</v>
      </c>
      <c r="G202" t="s">
        <v>1554</v>
      </c>
      <c r="H202">
        <v>0</v>
      </c>
      <c r="I202">
        <v>0</v>
      </c>
      <c r="J202">
        <v>1</v>
      </c>
      <c r="K202">
        <v>1</v>
      </c>
      <c r="L202" s="22" t="str">
        <f t="shared" si="66"/>
        <v>21/07/2026</v>
      </c>
      <c r="M202" s="23">
        <f t="shared" si="67"/>
        <v>0.65625</v>
      </c>
      <c r="N202" t="str">
        <f t="shared" si="69"/>
        <v>1 - 1</v>
      </c>
      <c r="O202" t="str">
        <f t="shared" si="70"/>
        <v>Red</v>
      </c>
      <c r="P202" t="str">
        <f t="shared" si="71"/>
        <v>Green</v>
      </c>
      <c r="Q202" t="str">
        <f t="shared" si="72"/>
        <v>Red</v>
      </c>
      <c r="R202" t="str">
        <f t="shared" si="73"/>
        <v>Green</v>
      </c>
      <c r="S202" t="str">
        <f t="shared" si="74"/>
        <v>Green</v>
      </c>
      <c r="T202" t="str">
        <f t="shared" si="75"/>
        <v>Red</v>
      </c>
      <c r="U202" t="str">
        <f t="shared" si="76"/>
        <v>Red</v>
      </c>
      <c r="V202" t="str">
        <f t="shared" si="77"/>
        <v>Green</v>
      </c>
      <c r="W202" t="str">
        <f t="shared" si="78"/>
        <v>Red</v>
      </c>
      <c r="X202" t="str">
        <f t="shared" si="79"/>
        <v>Red</v>
      </c>
      <c r="Y202" t="str">
        <f t="shared" si="80"/>
        <v>Green</v>
      </c>
      <c r="Z202" t="str">
        <f t="shared" si="81"/>
        <v>Red</v>
      </c>
      <c r="AA202" t="str">
        <f t="shared" si="82"/>
        <v>Green</v>
      </c>
      <c r="AB202" t="str">
        <f t="shared" si="83"/>
        <v>Green</v>
      </c>
      <c r="AC202" t="str">
        <f t="shared" si="84"/>
        <v>Green</v>
      </c>
      <c r="AD202" t="str">
        <f t="shared" si="85"/>
        <v>Red</v>
      </c>
    </row>
    <row r="203" spans="1:30" x14ac:dyDescent="0.25">
      <c r="A203" t="str">
        <f t="shared" si="68"/>
        <v>21/07/2026LiversedgeAFC Emley</v>
      </c>
      <c r="D203" s="2">
        <v>46224</v>
      </c>
      <c r="E203" s="3">
        <v>0.78125</v>
      </c>
      <c r="F203" t="s">
        <v>1555</v>
      </c>
      <c r="G203" t="s">
        <v>1556</v>
      </c>
      <c r="H203">
        <v>1</v>
      </c>
      <c r="I203">
        <v>0</v>
      </c>
      <c r="J203">
        <v>1</v>
      </c>
      <c r="K203">
        <v>1</v>
      </c>
      <c r="L203" s="22" t="str">
        <f t="shared" si="66"/>
        <v>21/07/2026</v>
      </c>
      <c r="M203" s="23">
        <f t="shared" si="67"/>
        <v>0.65625</v>
      </c>
      <c r="N203" t="str">
        <f t="shared" si="69"/>
        <v>1 - 1</v>
      </c>
      <c r="O203" t="str">
        <f t="shared" si="70"/>
        <v>Red</v>
      </c>
      <c r="P203" t="str">
        <f t="shared" si="71"/>
        <v>Green</v>
      </c>
      <c r="Q203" t="str">
        <f t="shared" si="72"/>
        <v>Red</v>
      </c>
      <c r="R203" t="str">
        <f t="shared" si="73"/>
        <v>Green</v>
      </c>
      <c r="S203" t="str">
        <f t="shared" si="74"/>
        <v>Green</v>
      </c>
      <c r="T203" t="str">
        <f t="shared" si="75"/>
        <v>Red</v>
      </c>
      <c r="U203" t="str">
        <f t="shared" si="76"/>
        <v>Green</v>
      </c>
      <c r="V203" t="str">
        <f t="shared" si="77"/>
        <v>Red</v>
      </c>
      <c r="W203" t="str">
        <f t="shared" si="78"/>
        <v>Red</v>
      </c>
      <c r="X203" t="str">
        <f t="shared" si="79"/>
        <v>Green</v>
      </c>
      <c r="Y203" t="str">
        <f t="shared" si="80"/>
        <v>Green</v>
      </c>
      <c r="Z203" t="str">
        <f t="shared" si="81"/>
        <v>Red</v>
      </c>
      <c r="AA203" t="str">
        <f t="shared" si="82"/>
        <v>Green</v>
      </c>
      <c r="AB203" t="str">
        <f t="shared" si="83"/>
        <v>Green</v>
      </c>
      <c r="AC203" t="str">
        <f t="shared" si="84"/>
        <v>Green</v>
      </c>
      <c r="AD203" t="str">
        <f t="shared" si="85"/>
        <v>Red</v>
      </c>
    </row>
    <row r="204" spans="1:30" x14ac:dyDescent="0.25">
      <c r="A204" t="str">
        <f t="shared" si="68"/>
        <v>21/07/2026Loughgall FCDungannon Swifts</v>
      </c>
      <c r="D204" s="2">
        <v>46224</v>
      </c>
      <c r="E204" s="3">
        <v>0.78125</v>
      </c>
      <c r="F204" t="s">
        <v>1557</v>
      </c>
      <c r="G204" t="s">
        <v>1558</v>
      </c>
      <c r="H204">
        <v>0</v>
      </c>
      <c r="I204">
        <v>1</v>
      </c>
      <c r="J204">
        <v>1</v>
      </c>
      <c r="K204">
        <v>4</v>
      </c>
      <c r="L204" s="22" t="str">
        <f t="shared" si="66"/>
        <v>21/07/2026</v>
      </c>
      <c r="M204" s="23">
        <f t="shared" si="67"/>
        <v>0.65625</v>
      </c>
      <c r="N204" t="str">
        <f t="shared" si="69"/>
        <v>1 - 4</v>
      </c>
      <c r="O204" t="str">
        <f t="shared" si="70"/>
        <v>Red</v>
      </c>
      <c r="P204" t="str">
        <f t="shared" si="71"/>
        <v>Red</v>
      </c>
      <c r="Q204" t="str">
        <f t="shared" si="72"/>
        <v>Green</v>
      </c>
      <c r="R204" t="str">
        <f t="shared" si="73"/>
        <v>Red</v>
      </c>
      <c r="S204" t="str">
        <f t="shared" si="74"/>
        <v>Green</v>
      </c>
      <c r="T204" t="str">
        <f t="shared" si="75"/>
        <v>Green</v>
      </c>
      <c r="U204" t="str">
        <f t="shared" si="76"/>
        <v>Red</v>
      </c>
      <c r="V204" t="str">
        <f t="shared" si="77"/>
        <v>Red</v>
      </c>
      <c r="W204" t="str">
        <f t="shared" si="78"/>
        <v>Green</v>
      </c>
      <c r="X204" t="str">
        <f t="shared" si="79"/>
        <v>Green</v>
      </c>
      <c r="Y204" t="str">
        <f t="shared" si="80"/>
        <v>Green</v>
      </c>
      <c r="Z204" t="str">
        <f t="shared" si="81"/>
        <v>Green</v>
      </c>
      <c r="AA204" t="str">
        <f t="shared" si="82"/>
        <v>Red</v>
      </c>
      <c r="AB204" t="str">
        <f t="shared" si="83"/>
        <v>Red</v>
      </c>
      <c r="AC204" t="str">
        <f t="shared" si="84"/>
        <v>Green</v>
      </c>
      <c r="AD204" t="str">
        <f t="shared" si="85"/>
        <v>Red</v>
      </c>
    </row>
    <row r="205" spans="1:30" x14ac:dyDescent="0.25">
      <c r="A205" t="str">
        <f t="shared" si="68"/>
        <v>21/07/2026Needham MarketSudbury</v>
      </c>
      <c r="D205" s="2">
        <v>46224</v>
      </c>
      <c r="E205" s="3">
        <v>0.78125</v>
      </c>
      <c r="F205" t="s">
        <v>1559</v>
      </c>
      <c r="G205" t="s">
        <v>1560</v>
      </c>
      <c r="H205">
        <v>0</v>
      </c>
      <c r="I205">
        <v>0</v>
      </c>
      <c r="J205">
        <v>3</v>
      </c>
      <c r="K205">
        <v>1</v>
      </c>
      <c r="L205" s="22" t="str">
        <f t="shared" si="66"/>
        <v>21/07/2026</v>
      </c>
      <c r="M205" s="23">
        <f t="shared" si="67"/>
        <v>0.65625</v>
      </c>
      <c r="N205" t="str">
        <f t="shared" si="69"/>
        <v>3 - 1</v>
      </c>
      <c r="O205" t="str">
        <f t="shared" si="70"/>
        <v>Green</v>
      </c>
      <c r="P205" t="str">
        <f t="shared" si="71"/>
        <v>Red</v>
      </c>
      <c r="Q205" t="str">
        <f t="shared" si="72"/>
        <v>Red</v>
      </c>
      <c r="R205" t="str">
        <f t="shared" si="73"/>
        <v>Green</v>
      </c>
      <c r="S205" t="str">
        <f t="shared" si="74"/>
        <v>Red</v>
      </c>
      <c r="T205" t="str">
        <f t="shared" si="75"/>
        <v>Green</v>
      </c>
      <c r="U205" t="str">
        <f t="shared" si="76"/>
        <v>Red</v>
      </c>
      <c r="V205" t="str">
        <f t="shared" si="77"/>
        <v>Green</v>
      </c>
      <c r="W205" t="str">
        <f t="shared" si="78"/>
        <v>Red</v>
      </c>
      <c r="X205" t="str">
        <f t="shared" si="79"/>
        <v>Red</v>
      </c>
      <c r="Y205" t="str">
        <f t="shared" si="80"/>
        <v>Green</v>
      </c>
      <c r="Z205" t="str">
        <f t="shared" si="81"/>
        <v>Green</v>
      </c>
      <c r="AA205" t="str">
        <f t="shared" si="82"/>
        <v>Red</v>
      </c>
      <c r="AB205" t="str">
        <f t="shared" si="83"/>
        <v>Red</v>
      </c>
      <c r="AC205" t="str">
        <f t="shared" si="84"/>
        <v>Green</v>
      </c>
      <c r="AD205" t="str">
        <f t="shared" si="85"/>
        <v>Red</v>
      </c>
    </row>
    <row r="206" spans="1:30" x14ac:dyDescent="0.25">
      <c r="A206" t="str">
        <f t="shared" si="68"/>
        <v>21/07/2026Rugby BoroughLeamington</v>
      </c>
      <c r="D206" s="2">
        <v>46224</v>
      </c>
      <c r="E206" s="3">
        <v>0.78125</v>
      </c>
      <c r="F206" t="s">
        <v>1561</v>
      </c>
      <c r="G206" t="s">
        <v>1481</v>
      </c>
      <c r="H206">
        <v>1</v>
      </c>
      <c r="I206">
        <v>0</v>
      </c>
      <c r="J206">
        <v>2</v>
      </c>
      <c r="K206">
        <v>1</v>
      </c>
      <c r="L206" s="22" t="str">
        <f t="shared" si="66"/>
        <v>21/07/2026</v>
      </c>
      <c r="M206" s="23">
        <f t="shared" si="67"/>
        <v>0.65625</v>
      </c>
      <c r="N206" t="str">
        <f t="shared" si="69"/>
        <v>2 - 1</v>
      </c>
      <c r="O206" t="str">
        <f t="shared" si="70"/>
        <v>Green</v>
      </c>
      <c r="P206" t="str">
        <f t="shared" si="71"/>
        <v>Red</v>
      </c>
      <c r="Q206" t="str">
        <f t="shared" si="72"/>
        <v>Red</v>
      </c>
      <c r="R206" t="str">
        <f t="shared" si="73"/>
        <v>Green</v>
      </c>
      <c r="S206" t="str">
        <f t="shared" si="74"/>
        <v>Red</v>
      </c>
      <c r="T206" t="str">
        <f t="shared" si="75"/>
        <v>Green</v>
      </c>
      <c r="U206" t="str">
        <f t="shared" si="76"/>
        <v>Green</v>
      </c>
      <c r="V206" t="str">
        <f t="shared" si="77"/>
        <v>Red</v>
      </c>
      <c r="W206" t="str">
        <f t="shared" si="78"/>
        <v>Red</v>
      </c>
      <c r="X206" t="str">
        <f t="shared" si="79"/>
        <v>Green</v>
      </c>
      <c r="Y206" t="str">
        <f t="shared" si="80"/>
        <v>Green</v>
      </c>
      <c r="Z206" t="str">
        <f t="shared" si="81"/>
        <v>Green</v>
      </c>
      <c r="AA206" t="str">
        <f t="shared" si="82"/>
        <v>Red</v>
      </c>
      <c r="AB206" t="str">
        <f t="shared" si="83"/>
        <v>Green</v>
      </c>
      <c r="AC206" t="str">
        <f t="shared" si="84"/>
        <v>Green</v>
      </c>
      <c r="AD206" t="str">
        <f t="shared" si="85"/>
        <v>Red</v>
      </c>
    </row>
    <row r="207" spans="1:30" x14ac:dyDescent="0.25">
      <c r="A207" t="str">
        <f t="shared" si="68"/>
        <v>21/07/2026South ParkLeatherhead</v>
      </c>
      <c r="D207" s="2">
        <v>46224</v>
      </c>
      <c r="E207" s="3">
        <v>0.78125</v>
      </c>
      <c r="F207" t="s">
        <v>1562</v>
      </c>
      <c r="G207" t="s">
        <v>1563</v>
      </c>
      <c r="H207">
        <v>0</v>
      </c>
      <c r="I207">
        <v>1</v>
      </c>
      <c r="J207">
        <v>4</v>
      </c>
      <c r="K207">
        <v>2</v>
      </c>
      <c r="L207" s="22" t="str">
        <f t="shared" si="66"/>
        <v>21/07/2026</v>
      </c>
      <c r="M207" s="23">
        <f t="shared" si="67"/>
        <v>0.65625</v>
      </c>
      <c r="N207" t="str">
        <f t="shared" si="69"/>
        <v>4 - 2</v>
      </c>
      <c r="O207" t="str">
        <f t="shared" si="70"/>
        <v>Green</v>
      </c>
      <c r="P207" t="str">
        <f t="shared" si="71"/>
        <v>Red</v>
      </c>
      <c r="Q207" t="str">
        <f t="shared" si="72"/>
        <v>Red</v>
      </c>
      <c r="R207" t="str">
        <f t="shared" si="73"/>
        <v>Green</v>
      </c>
      <c r="S207" t="str">
        <f t="shared" si="74"/>
        <v>Red</v>
      </c>
      <c r="T207" t="str">
        <f t="shared" si="75"/>
        <v>Green</v>
      </c>
      <c r="U207" t="str">
        <f t="shared" si="76"/>
        <v>Red</v>
      </c>
      <c r="V207" t="str">
        <f t="shared" si="77"/>
        <v>Red</v>
      </c>
      <c r="W207" t="str">
        <f t="shared" si="78"/>
        <v>Green</v>
      </c>
      <c r="X207" t="str">
        <f t="shared" si="79"/>
        <v>Green</v>
      </c>
      <c r="Y207" t="str">
        <f t="shared" si="80"/>
        <v>Green</v>
      </c>
      <c r="Z207" t="str">
        <f t="shared" si="81"/>
        <v>Green</v>
      </c>
      <c r="AA207" t="str">
        <f t="shared" si="82"/>
        <v>Red</v>
      </c>
      <c r="AB207" t="str">
        <f t="shared" si="83"/>
        <v>Red</v>
      </c>
      <c r="AC207" t="str">
        <f t="shared" si="84"/>
        <v>Green</v>
      </c>
      <c r="AD207" t="str">
        <f t="shared" si="85"/>
        <v>Red</v>
      </c>
    </row>
    <row r="208" spans="1:30" x14ac:dyDescent="0.25">
      <c r="A208" t="str">
        <f t="shared" si="68"/>
        <v>21/07/2026St Albans CityBerkhamsted</v>
      </c>
      <c r="D208" s="2">
        <v>46224</v>
      </c>
      <c r="E208" s="3">
        <v>0.78125</v>
      </c>
      <c r="F208" t="s">
        <v>1564</v>
      </c>
      <c r="G208" t="s">
        <v>1565</v>
      </c>
      <c r="H208">
        <v>2</v>
      </c>
      <c r="I208">
        <v>0</v>
      </c>
      <c r="J208">
        <v>4</v>
      </c>
      <c r="K208">
        <v>0</v>
      </c>
      <c r="L208" s="22" t="str">
        <f t="shared" si="66"/>
        <v>21/07/2026</v>
      </c>
      <c r="M208" s="23">
        <f t="shared" si="67"/>
        <v>0.65625</v>
      </c>
      <c r="N208" t="str">
        <f t="shared" si="69"/>
        <v>4 - 0</v>
      </c>
      <c r="O208" t="str">
        <f t="shared" si="70"/>
        <v>Green</v>
      </c>
      <c r="P208" t="str">
        <f t="shared" si="71"/>
        <v>Red</v>
      </c>
      <c r="Q208" t="str">
        <f t="shared" si="72"/>
        <v>Red</v>
      </c>
      <c r="R208" t="str">
        <f t="shared" si="73"/>
        <v>Green</v>
      </c>
      <c r="S208" t="str">
        <f t="shared" si="74"/>
        <v>Red</v>
      </c>
      <c r="T208" t="str">
        <f t="shared" si="75"/>
        <v>Green</v>
      </c>
      <c r="U208" t="str">
        <f t="shared" si="76"/>
        <v>Green</v>
      </c>
      <c r="V208" t="str">
        <f t="shared" si="77"/>
        <v>Red</v>
      </c>
      <c r="W208" t="str">
        <f t="shared" si="78"/>
        <v>Red</v>
      </c>
      <c r="X208" t="str">
        <f t="shared" si="79"/>
        <v>Green</v>
      </c>
      <c r="Y208" t="str">
        <f t="shared" si="80"/>
        <v>Green</v>
      </c>
      <c r="Z208" t="str">
        <f t="shared" si="81"/>
        <v>Green</v>
      </c>
      <c r="AA208" t="str">
        <f t="shared" si="82"/>
        <v>Red</v>
      </c>
      <c r="AB208" t="str">
        <f t="shared" si="83"/>
        <v>Red</v>
      </c>
      <c r="AC208" t="str">
        <f t="shared" si="84"/>
        <v>Red</v>
      </c>
      <c r="AD208" t="str">
        <f t="shared" si="85"/>
        <v>Green</v>
      </c>
    </row>
    <row r="209" spans="1:30" x14ac:dyDescent="0.25">
      <c r="A209" t="str">
        <f t="shared" si="68"/>
        <v>21/07/2026StamfordGrantham Town</v>
      </c>
      <c r="D209" s="2">
        <v>46224</v>
      </c>
      <c r="E209" s="3">
        <v>0.78125</v>
      </c>
      <c r="F209" t="s">
        <v>1566</v>
      </c>
      <c r="G209" t="s">
        <v>1567</v>
      </c>
      <c r="H209">
        <v>0</v>
      </c>
      <c r="I209">
        <v>0</v>
      </c>
      <c r="J209">
        <v>0</v>
      </c>
      <c r="K209">
        <v>3</v>
      </c>
      <c r="L209" s="22" t="str">
        <f t="shared" si="66"/>
        <v>21/07/2026</v>
      </c>
      <c r="M209" s="23">
        <f t="shared" si="67"/>
        <v>0.65625</v>
      </c>
      <c r="N209" t="str">
        <f t="shared" si="69"/>
        <v>0 - 3</v>
      </c>
      <c r="O209" t="str">
        <f t="shared" si="70"/>
        <v>Red</v>
      </c>
      <c r="P209" t="str">
        <f t="shared" si="71"/>
        <v>Red</v>
      </c>
      <c r="Q209" t="str">
        <f t="shared" si="72"/>
        <v>Green</v>
      </c>
      <c r="R209" t="str">
        <f t="shared" si="73"/>
        <v>Red</v>
      </c>
      <c r="S209" t="str">
        <f t="shared" si="74"/>
        <v>Green</v>
      </c>
      <c r="T209" t="str">
        <f t="shared" si="75"/>
        <v>Green</v>
      </c>
      <c r="U209" t="str">
        <f t="shared" si="76"/>
        <v>Red</v>
      </c>
      <c r="V209" t="str">
        <f t="shared" si="77"/>
        <v>Green</v>
      </c>
      <c r="W209" t="str">
        <f t="shared" si="78"/>
        <v>Red</v>
      </c>
      <c r="X209" t="str">
        <f t="shared" si="79"/>
        <v>Red</v>
      </c>
      <c r="Y209" t="str">
        <f t="shared" si="80"/>
        <v>Green</v>
      </c>
      <c r="Z209" t="str">
        <f t="shared" si="81"/>
        <v>Green</v>
      </c>
      <c r="AA209" t="str">
        <f t="shared" si="82"/>
        <v>Red</v>
      </c>
      <c r="AB209" t="str">
        <f t="shared" si="83"/>
        <v>Green</v>
      </c>
      <c r="AC209" t="str">
        <f t="shared" si="84"/>
        <v>Red</v>
      </c>
      <c r="AD209" t="str">
        <f t="shared" si="85"/>
        <v>Green</v>
      </c>
    </row>
    <row r="210" spans="1:30" x14ac:dyDescent="0.25">
      <c r="A210" t="str">
        <f t="shared" si="68"/>
        <v>21/07/2026Stratford TownBrackley Town</v>
      </c>
      <c r="D210" s="2">
        <v>46224</v>
      </c>
      <c r="E210" s="3">
        <v>0.78125</v>
      </c>
      <c r="F210" t="s">
        <v>1568</v>
      </c>
      <c r="G210" t="s">
        <v>1569</v>
      </c>
      <c r="H210">
        <v>1</v>
      </c>
      <c r="I210">
        <v>0</v>
      </c>
      <c r="J210">
        <v>1</v>
      </c>
      <c r="K210">
        <v>0</v>
      </c>
      <c r="L210" s="22" t="str">
        <f t="shared" si="66"/>
        <v>21/07/2026</v>
      </c>
      <c r="M210" s="23">
        <f t="shared" si="67"/>
        <v>0.65625</v>
      </c>
      <c r="N210" t="str">
        <f t="shared" si="69"/>
        <v>1 - 0</v>
      </c>
      <c r="O210" t="str">
        <f t="shared" si="70"/>
        <v>Green</v>
      </c>
      <c r="P210" t="str">
        <f t="shared" si="71"/>
        <v>Red</v>
      </c>
      <c r="Q210" t="str">
        <f t="shared" si="72"/>
        <v>Red</v>
      </c>
      <c r="R210" t="str">
        <f t="shared" si="73"/>
        <v>Green</v>
      </c>
      <c r="S210" t="str">
        <f t="shared" si="74"/>
        <v>Red</v>
      </c>
      <c r="T210" t="str">
        <f t="shared" si="75"/>
        <v>Green</v>
      </c>
      <c r="U210" t="str">
        <f t="shared" si="76"/>
        <v>Green</v>
      </c>
      <c r="V210" t="str">
        <f t="shared" si="77"/>
        <v>Red</v>
      </c>
      <c r="W210" t="str">
        <f t="shared" si="78"/>
        <v>Red</v>
      </c>
      <c r="X210" t="str">
        <f t="shared" si="79"/>
        <v>Green</v>
      </c>
      <c r="Y210" t="str">
        <f t="shared" si="80"/>
        <v>Red</v>
      </c>
      <c r="Z210" t="str">
        <f t="shared" si="81"/>
        <v>Red</v>
      </c>
      <c r="AA210" t="str">
        <f t="shared" si="82"/>
        <v>Green</v>
      </c>
      <c r="AB210" t="str">
        <f t="shared" si="83"/>
        <v>Green</v>
      </c>
      <c r="AC210" t="str">
        <f t="shared" si="84"/>
        <v>Red</v>
      </c>
      <c r="AD210" t="str">
        <f t="shared" si="85"/>
        <v>Green</v>
      </c>
    </row>
    <row r="211" spans="1:30" x14ac:dyDescent="0.25">
      <c r="A211" t="str">
        <f t="shared" si="68"/>
        <v>21/07/2026Sutton UnitedWalton &amp; Hersham</v>
      </c>
      <c r="D211" s="2">
        <v>46224</v>
      </c>
      <c r="E211" s="3">
        <v>0.78125</v>
      </c>
      <c r="F211" t="s">
        <v>1570</v>
      </c>
      <c r="G211" t="s">
        <v>1571</v>
      </c>
      <c r="H211">
        <v>1</v>
      </c>
      <c r="I211">
        <v>0</v>
      </c>
      <c r="J211">
        <v>1</v>
      </c>
      <c r="K211">
        <v>1</v>
      </c>
      <c r="L211" s="22" t="str">
        <f t="shared" si="66"/>
        <v>21/07/2026</v>
      </c>
      <c r="M211" s="23">
        <f t="shared" si="67"/>
        <v>0.65625</v>
      </c>
      <c r="N211" t="str">
        <f t="shared" si="69"/>
        <v>1 - 1</v>
      </c>
      <c r="O211" t="str">
        <f t="shared" si="70"/>
        <v>Red</v>
      </c>
      <c r="P211" t="str">
        <f t="shared" si="71"/>
        <v>Green</v>
      </c>
      <c r="Q211" t="str">
        <f t="shared" si="72"/>
        <v>Red</v>
      </c>
      <c r="R211" t="str">
        <f t="shared" si="73"/>
        <v>Green</v>
      </c>
      <c r="S211" t="str">
        <f t="shared" si="74"/>
        <v>Green</v>
      </c>
      <c r="T211" t="str">
        <f t="shared" si="75"/>
        <v>Red</v>
      </c>
      <c r="U211" t="str">
        <f t="shared" si="76"/>
        <v>Green</v>
      </c>
      <c r="V211" t="str">
        <f t="shared" si="77"/>
        <v>Red</v>
      </c>
      <c r="W211" t="str">
        <f t="shared" si="78"/>
        <v>Red</v>
      </c>
      <c r="X211" t="str">
        <f t="shared" si="79"/>
        <v>Green</v>
      </c>
      <c r="Y211" t="str">
        <f t="shared" si="80"/>
        <v>Green</v>
      </c>
      <c r="Z211" t="str">
        <f t="shared" si="81"/>
        <v>Red</v>
      </c>
      <c r="AA211" t="str">
        <f t="shared" si="82"/>
        <v>Green</v>
      </c>
      <c r="AB211" t="str">
        <f t="shared" si="83"/>
        <v>Green</v>
      </c>
      <c r="AC211" t="str">
        <f t="shared" si="84"/>
        <v>Green</v>
      </c>
      <c r="AD211" t="str">
        <f t="shared" si="85"/>
        <v>Red</v>
      </c>
    </row>
    <row r="212" spans="1:30" x14ac:dyDescent="0.25">
      <c r="A212" t="str">
        <f t="shared" si="68"/>
        <v>21/07/2026Three BridgesCroydon Athletic</v>
      </c>
      <c r="D212" s="2">
        <v>46224</v>
      </c>
      <c r="E212" s="3">
        <v>0.78125</v>
      </c>
      <c r="F212" t="s">
        <v>1572</v>
      </c>
      <c r="G212" t="s">
        <v>1573</v>
      </c>
      <c r="H212">
        <v>2</v>
      </c>
      <c r="I212">
        <v>2</v>
      </c>
      <c r="J212">
        <v>2</v>
      </c>
      <c r="K212">
        <v>4</v>
      </c>
      <c r="L212" s="22" t="str">
        <f t="shared" si="66"/>
        <v>21/07/2026</v>
      </c>
      <c r="M212" s="23">
        <f t="shared" si="67"/>
        <v>0.65625</v>
      </c>
      <c r="N212" t="str">
        <f t="shared" si="69"/>
        <v>2 - 4</v>
      </c>
      <c r="O212" t="str">
        <f t="shared" si="70"/>
        <v>Red</v>
      </c>
      <c r="P212" t="str">
        <f t="shared" si="71"/>
        <v>Red</v>
      </c>
      <c r="Q212" t="str">
        <f t="shared" si="72"/>
        <v>Green</v>
      </c>
      <c r="R212" t="str">
        <f t="shared" si="73"/>
        <v>Red</v>
      </c>
      <c r="S212" t="str">
        <f t="shared" si="74"/>
        <v>Green</v>
      </c>
      <c r="T212" t="str">
        <f t="shared" si="75"/>
        <v>Green</v>
      </c>
      <c r="U212" t="str">
        <f t="shared" si="76"/>
        <v>Red</v>
      </c>
      <c r="V212" t="str">
        <f t="shared" si="77"/>
        <v>Green</v>
      </c>
      <c r="W212" t="str">
        <f t="shared" si="78"/>
        <v>Red</v>
      </c>
      <c r="X212" t="str">
        <f t="shared" si="79"/>
        <v>Green</v>
      </c>
      <c r="Y212" t="str">
        <f t="shared" si="80"/>
        <v>Green</v>
      </c>
      <c r="Z212" t="str">
        <f t="shared" si="81"/>
        <v>Green</v>
      </c>
      <c r="AA212" t="str">
        <f t="shared" si="82"/>
        <v>Red</v>
      </c>
      <c r="AB212" t="str">
        <f t="shared" si="83"/>
        <v>Red</v>
      </c>
      <c r="AC212" t="str">
        <f t="shared" si="84"/>
        <v>Green</v>
      </c>
      <c r="AD212" t="str">
        <f t="shared" si="85"/>
        <v>Red</v>
      </c>
    </row>
    <row r="213" spans="1:30" x14ac:dyDescent="0.25">
      <c r="A213" t="str">
        <f t="shared" si="68"/>
        <v>21/07/2026Tonbridge AngelsSittingbourne</v>
      </c>
      <c r="D213" s="2">
        <v>46224</v>
      </c>
      <c r="E213" s="3">
        <v>0.78125</v>
      </c>
      <c r="F213" t="s">
        <v>1574</v>
      </c>
      <c r="G213" t="s">
        <v>1575</v>
      </c>
      <c r="H213">
        <v>1</v>
      </c>
      <c r="I213">
        <v>1</v>
      </c>
      <c r="J213">
        <v>2</v>
      </c>
      <c r="K213">
        <v>2</v>
      </c>
      <c r="L213" s="22" t="str">
        <f t="shared" si="66"/>
        <v>21/07/2026</v>
      </c>
      <c r="M213" s="23">
        <f t="shared" si="67"/>
        <v>0.65625</v>
      </c>
      <c r="N213" t="str">
        <f t="shared" si="69"/>
        <v>2 - 2</v>
      </c>
      <c r="O213" t="str">
        <f t="shared" si="70"/>
        <v>Red</v>
      </c>
      <c r="P213" t="str">
        <f t="shared" si="71"/>
        <v>Green</v>
      </c>
      <c r="Q213" t="str">
        <f t="shared" si="72"/>
        <v>Red</v>
      </c>
      <c r="R213" t="str">
        <f t="shared" si="73"/>
        <v>Green</v>
      </c>
      <c r="S213" t="str">
        <f t="shared" si="74"/>
        <v>Green</v>
      </c>
      <c r="T213" t="str">
        <f t="shared" si="75"/>
        <v>Red</v>
      </c>
      <c r="U213" t="str">
        <f t="shared" si="76"/>
        <v>Red</v>
      </c>
      <c r="V213" t="str">
        <f t="shared" si="77"/>
        <v>Green</v>
      </c>
      <c r="W213" t="str">
        <f t="shared" si="78"/>
        <v>Red</v>
      </c>
      <c r="X213" t="str">
        <f t="shared" si="79"/>
        <v>Green</v>
      </c>
      <c r="Y213" t="str">
        <f t="shared" si="80"/>
        <v>Green</v>
      </c>
      <c r="Z213" t="str">
        <f t="shared" si="81"/>
        <v>Green</v>
      </c>
      <c r="AA213" t="str">
        <f t="shared" si="82"/>
        <v>Red</v>
      </c>
      <c r="AB213" t="str">
        <f t="shared" si="83"/>
        <v>Red</v>
      </c>
      <c r="AC213" t="str">
        <f t="shared" si="84"/>
        <v>Green</v>
      </c>
      <c r="AD213" t="str">
        <f t="shared" si="85"/>
        <v>Red</v>
      </c>
    </row>
    <row r="214" spans="1:30" x14ac:dyDescent="0.25">
      <c r="A214" t="str">
        <f t="shared" si="68"/>
        <v>21/07/2026UxbridgeSlough Town</v>
      </c>
      <c r="D214" s="2">
        <v>46224</v>
      </c>
      <c r="E214" s="3">
        <v>0.78125</v>
      </c>
      <c r="F214" t="s">
        <v>1576</v>
      </c>
      <c r="G214" t="s">
        <v>1577</v>
      </c>
      <c r="H214">
        <v>0</v>
      </c>
      <c r="I214">
        <v>0</v>
      </c>
      <c r="J214">
        <v>0</v>
      </c>
      <c r="K214">
        <v>0</v>
      </c>
      <c r="L214" s="22" t="str">
        <f t="shared" si="66"/>
        <v>21/07/2026</v>
      </c>
      <c r="M214" s="23">
        <f t="shared" si="67"/>
        <v>0.65625</v>
      </c>
      <c r="N214" t="str">
        <f t="shared" si="69"/>
        <v>0 - 0</v>
      </c>
      <c r="O214" t="str">
        <f t="shared" si="70"/>
        <v>Red</v>
      </c>
      <c r="P214" t="str">
        <f t="shared" si="71"/>
        <v>Green</v>
      </c>
      <c r="Q214" t="str">
        <f t="shared" si="72"/>
        <v>Red</v>
      </c>
      <c r="R214" t="str">
        <f t="shared" si="73"/>
        <v>Green</v>
      </c>
      <c r="S214" t="str">
        <f t="shared" si="74"/>
        <v>Green</v>
      </c>
      <c r="T214" t="str">
        <f t="shared" si="75"/>
        <v>Red</v>
      </c>
      <c r="U214" t="str">
        <f t="shared" si="76"/>
        <v>Red</v>
      </c>
      <c r="V214" t="str">
        <f t="shared" si="77"/>
        <v>Green</v>
      </c>
      <c r="W214" t="str">
        <f t="shared" si="78"/>
        <v>Red</v>
      </c>
      <c r="X214" t="str">
        <f t="shared" si="79"/>
        <v>Red</v>
      </c>
      <c r="Y214" t="str">
        <f t="shared" si="80"/>
        <v>Red</v>
      </c>
      <c r="Z214" t="str">
        <f t="shared" si="81"/>
        <v>Red</v>
      </c>
      <c r="AA214" t="str">
        <f t="shared" si="82"/>
        <v>Green</v>
      </c>
      <c r="AB214" t="str">
        <f t="shared" si="83"/>
        <v>Green</v>
      </c>
      <c r="AC214" t="str">
        <f t="shared" si="84"/>
        <v>Red</v>
      </c>
      <c r="AD214" t="str">
        <f t="shared" si="85"/>
        <v>Green</v>
      </c>
    </row>
    <row r="215" spans="1:30" x14ac:dyDescent="0.25">
      <c r="A215" t="str">
        <f t="shared" si="68"/>
        <v>21/07/2026Warrington TownMacclesfield Town</v>
      </c>
      <c r="D215" s="2">
        <v>46224</v>
      </c>
      <c r="E215" s="3">
        <v>0.78125</v>
      </c>
      <c r="F215" t="s">
        <v>1578</v>
      </c>
      <c r="G215" t="s">
        <v>1579</v>
      </c>
      <c r="H215">
        <v>1</v>
      </c>
      <c r="I215">
        <v>2</v>
      </c>
      <c r="J215">
        <v>2</v>
      </c>
      <c r="K215">
        <v>2</v>
      </c>
      <c r="L215" s="22" t="str">
        <f t="shared" si="66"/>
        <v>21/07/2026</v>
      </c>
      <c r="M215" s="23">
        <f t="shared" si="67"/>
        <v>0.65625</v>
      </c>
      <c r="N215" t="str">
        <f t="shared" si="69"/>
        <v>2 - 2</v>
      </c>
      <c r="O215" t="str">
        <f t="shared" si="70"/>
        <v>Red</v>
      </c>
      <c r="P215" t="str">
        <f t="shared" si="71"/>
        <v>Green</v>
      </c>
      <c r="Q215" t="str">
        <f t="shared" si="72"/>
        <v>Red</v>
      </c>
      <c r="R215" t="str">
        <f t="shared" si="73"/>
        <v>Green</v>
      </c>
      <c r="S215" t="str">
        <f t="shared" si="74"/>
        <v>Green</v>
      </c>
      <c r="T215" t="str">
        <f t="shared" si="75"/>
        <v>Red</v>
      </c>
      <c r="U215" t="str">
        <f t="shared" si="76"/>
        <v>Red</v>
      </c>
      <c r="V215" t="str">
        <f t="shared" si="77"/>
        <v>Red</v>
      </c>
      <c r="W215" t="str">
        <f t="shared" si="78"/>
        <v>Green</v>
      </c>
      <c r="X215" t="str">
        <f t="shared" si="79"/>
        <v>Green</v>
      </c>
      <c r="Y215" t="str">
        <f t="shared" si="80"/>
        <v>Green</v>
      </c>
      <c r="Z215" t="str">
        <f t="shared" si="81"/>
        <v>Green</v>
      </c>
      <c r="AA215" t="str">
        <f t="shared" si="82"/>
        <v>Red</v>
      </c>
      <c r="AB215" t="str">
        <f t="shared" si="83"/>
        <v>Red</v>
      </c>
      <c r="AC215" t="str">
        <f t="shared" si="84"/>
        <v>Green</v>
      </c>
      <c r="AD215" t="str">
        <f t="shared" si="85"/>
        <v>Red</v>
      </c>
    </row>
    <row r="216" spans="1:30" x14ac:dyDescent="0.25">
      <c r="A216" t="str">
        <f t="shared" si="68"/>
        <v>21/07/2026Larne FCRed Star Belgrade</v>
      </c>
      <c r="B216" t="s">
        <v>802</v>
      </c>
      <c r="C216" t="s">
        <v>803</v>
      </c>
      <c r="D216" s="2">
        <v>46224</v>
      </c>
      <c r="E216" s="3">
        <v>0.79166666666666663</v>
      </c>
      <c r="F216" t="s">
        <v>370</v>
      </c>
      <c r="G216" t="s">
        <v>371</v>
      </c>
      <c r="H216">
        <v>0</v>
      </c>
      <c r="I216">
        <v>1</v>
      </c>
      <c r="J216">
        <v>0</v>
      </c>
      <c r="K216">
        <v>4</v>
      </c>
      <c r="L216" s="22" t="str">
        <f t="shared" si="66"/>
        <v>21/07/2026</v>
      </c>
      <c r="M216" s="23">
        <f t="shared" si="67"/>
        <v>0.66666666666666663</v>
      </c>
      <c r="N216" t="str">
        <f t="shared" si="69"/>
        <v>0 - 4</v>
      </c>
      <c r="O216" t="str">
        <f t="shared" si="70"/>
        <v>Red</v>
      </c>
      <c r="P216" t="str">
        <f t="shared" si="71"/>
        <v>Red</v>
      </c>
      <c r="Q216" t="str">
        <f t="shared" si="72"/>
        <v>Green</v>
      </c>
      <c r="R216" t="str">
        <f t="shared" si="73"/>
        <v>Red</v>
      </c>
      <c r="S216" t="str">
        <f t="shared" si="74"/>
        <v>Green</v>
      </c>
      <c r="T216" t="str">
        <f t="shared" si="75"/>
        <v>Green</v>
      </c>
      <c r="U216" t="str">
        <f t="shared" si="76"/>
        <v>Red</v>
      </c>
      <c r="V216" t="str">
        <f t="shared" si="77"/>
        <v>Red</v>
      </c>
      <c r="W216" t="str">
        <f t="shared" si="78"/>
        <v>Green</v>
      </c>
      <c r="X216" t="str">
        <f t="shared" si="79"/>
        <v>Green</v>
      </c>
      <c r="Y216" t="str">
        <f t="shared" si="80"/>
        <v>Green</v>
      </c>
      <c r="Z216" t="str">
        <f t="shared" si="81"/>
        <v>Green</v>
      </c>
      <c r="AA216" t="str">
        <f t="shared" si="82"/>
        <v>Red</v>
      </c>
      <c r="AB216" t="str">
        <f t="shared" si="83"/>
        <v>Red</v>
      </c>
      <c r="AC216" t="str">
        <f t="shared" si="84"/>
        <v>Red</v>
      </c>
      <c r="AD216" t="str">
        <f t="shared" si="85"/>
        <v>Green</v>
      </c>
    </row>
    <row r="217" spans="1:30" x14ac:dyDescent="0.25">
      <c r="A217" t="str">
        <f t="shared" si="68"/>
        <v>21/07/2026Vikingur ReykjavikHapoel Beer Sheva</v>
      </c>
      <c r="B217" t="s">
        <v>802</v>
      </c>
      <c r="C217" t="s">
        <v>803</v>
      </c>
      <c r="D217" s="2">
        <v>46224</v>
      </c>
      <c r="E217" s="3">
        <v>0.79166666666666663</v>
      </c>
      <c r="F217" t="s">
        <v>167</v>
      </c>
      <c r="G217" t="s">
        <v>372</v>
      </c>
      <c r="H217">
        <v>0</v>
      </c>
      <c r="I217">
        <v>0</v>
      </c>
      <c r="J217">
        <v>2</v>
      </c>
      <c r="K217">
        <v>1</v>
      </c>
      <c r="L217" s="22" t="str">
        <f t="shared" si="66"/>
        <v>21/07/2026</v>
      </c>
      <c r="M217" s="23">
        <f t="shared" si="67"/>
        <v>0.66666666666666663</v>
      </c>
      <c r="N217" t="str">
        <f t="shared" si="69"/>
        <v>2 - 1</v>
      </c>
      <c r="O217" t="str">
        <f t="shared" si="70"/>
        <v>Green</v>
      </c>
      <c r="P217" t="str">
        <f t="shared" si="71"/>
        <v>Red</v>
      </c>
      <c r="Q217" t="str">
        <f t="shared" si="72"/>
        <v>Red</v>
      </c>
      <c r="R217" t="str">
        <f t="shared" si="73"/>
        <v>Green</v>
      </c>
      <c r="S217" t="str">
        <f t="shared" si="74"/>
        <v>Red</v>
      </c>
      <c r="T217" t="str">
        <f t="shared" si="75"/>
        <v>Green</v>
      </c>
      <c r="U217" t="str">
        <f t="shared" si="76"/>
        <v>Red</v>
      </c>
      <c r="V217" t="str">
        <f t="shared" si="77"/>
        <v>Green</v>
      </c>
      <c r="W217" t="str">
        <f t="shared" si="78"/>
        <v>Red</v>
      </c>
      <c r="X217" t="str">
        <f t="shared" si="79"/>
        <v>Red</v>
      </c>
      <c r="Y217" t="str">
        <f t="shared" si="80"/>
        <v>Green</v>
      </c>
      <c r="Z217" t="str">
        <f t="shared" si="81"/>
        <v>Green</v>
      </c>
      <c r="AA217" t="str">
        <f t="shared" si="82"/>
        <v>Red</v>
      </c>
      <c r="AB217" t="str">
        <f t="shared" si="83"/>
        <v>Green</v>
      </c>
      <c r="AC217" t="str">
        <f t="shared" si="84"/>
        <v>Green</v>
      </c>
      <c r="AD217" t="str">
        <f t="shared" si="85"/>
        <v>Red</v>
      </c>
    </row>
    <row r="218" spans="1:30" x14ac:dyDescent="0.25">
      <c r="A218" t="str">
        <f t="shared" si="68"/>
        <v>21/07/2026Morocco WomenCape Verde Women</v>
      </c>
      <c r="D218" s="2">
        <v>46224</v>
      </c>
      <c r="E218" s="3">
        <v>0.79166666666666663</v>
      </c>
      <c r="F218" t="s">
        <v>1580</v>
      </c>
      <c r="G218" t="s">
        <v>1581</v>
      </c>
      <c r="H218">
        <v>2</v>
      </c>
      <c r="I218">
        <v>0</v>
      </c>
      <c r="J218">
        <v>5</v>
      </c>
      <c r="K218">
        <v>0</v>
      </c>
      <c r="L218" s="22" t="str">
        <f t="shared" si="66"/>
        <v>21/07/2026</v>
      </c>
      <c r="M218" s="23">
        <f t="shared" si="67"/>
        <v>0.66666666666666663</v>
      </c>
      <c r="N218" t="str">
        <f t="shared" si="69"/>
        <v>5 - 0</v>
      </c>
      <c r="O218" t="str">
        <f t="shared" si="70"/>
        <v>Green</v>
      </c>
      <c r="P218" t="str">
        <f t="shared" si="71"/>
        <v>Red</v>
      </c>
      <c r="Q218" t="str">
        <f t="shared" si="72"/>
        <v>Red</v>
      </c>
      <c r="R218" t="str">
        <f t="shared" si="73"/>
        <v>Green</v>
      </c>
      <c r="S218" t="str">
        <f t="shared" si="74"/>
        <v>Red</v>
      </c>
      <c r="T218" t="str">
        <f t="shared" si="75"/>
        <v>Green</v>
      </c>
      <c r="U218" t="str">
        <f t="shared" si="76"/>
        <v>Green</v>
      </c>
      <c r="V218" t="str">
        <f t="shared" si="77"/>
        <v>Red</v>
      </c>
      <c r="W218" t="str">
        <f t="shared" si="78"/>
        <v>Red</v>
      </c>
      <c r="X218" t="str">
        <f t="shared" si="79"/>
        <v>Green</v>
      </c>
      <c r="Y218" t="str">
        <f t="shared" si="80"/>
        <v>Green</v>
      </c>
      <c r="Z218" t="str">
        <f t="shared" si="81"/>
        <v>Green</v>
      </c>
      <c r="AA218" t="str">
        <f t="shared" si="82"/>
        <v>Red</v>
      </c>
      <c r="AB218" t="str">
        <f t="shared" si="83"/>
        <v>Red</v>
      </c>
      <c r="AC218" t="str">
        <f t="shared" si="84"/>
        <v>Red</v>
      </c>
      <c r="AD218" t="str">
        <f t="shared" si="85"/>
        <v>Green</v>
      </c>
    </row>
    <row r="219" spans="1:30" x14ac:dyDescent="0.25">
      <c r="A219" t="str">
        <f t="shared" si="68"/>
        <v>21/07/2026Hafnarfjodour WomenStjarnan Women</v>
      </c>
      <c r="D219" s="2">
        <v>46224</v>
      </c>
      <c r="E219" s="3">
        <v>0.80208333333333337</v>
      </c>
      <c r="F219" t="s">
        <v>1362</v>
      </c>
      <c r="G219" t="s">
        <v>1363</v>
      </c>
      <c r="H219">
        <v>4</v>
      </c>
      <c r="I219">
        <v>1</v>
      </c>
      <c r="J219">
        <v>7</v>
      </c>
      <c r="K219">
        <v>3</v>
      </c>
      <c r="L219" s="22" t="str">
        <f t="shared" si="66"/>
        <v>21/07/2026</v>
      </c>
      <c r="M219" s="23">
        <f t="shared" si="67"/>
        <v>0.67708333333333337</v>
      </c>
      <c r="N219" t="str">
        <f t="shared" si="69"/>
        <v>7 - 3</v>
      </c>
      <c r="O219" t="str">
        <f t="shared" si="70"/>
        <v>Green</v>
      </c>
      <c r="P219" t="str">
        <f t="shared" si="71"/>
        <v>Red</v>
      </c>
      <c r="Q219" t="str">
        <f t="shared" si="72"/>
        <v>Red</v>
      </c>
      <c r="R219" t="str">
        <f t="shared" si="73"/>
        <v>Green</v>
      </c>
      <c r="S219" t="str">
        <f t="shared" si="74"/>
        <v>Red</v>
      </c>
      <c r="T219" t="str">
        <f t="shared" si="75"/>
        <v>Green</v>
      </c>
      <c r="U219" t="str">
        <f t="shared" si="76"/>
        <v>Green</v>
      </c>
      <c r="V219" t="str">
        <f t="shared" si="77"/>
        <v>Red</v>
      </c>
      <c r="W219" t="str">
        <f t="shared" si="78"/>
        <v>Red</v>
      </c>
      <c r="X219" t="str">
        <f t="shared" si="79"/>
        <v>Green</v>
      </c>
      <c r="Y219" t="str">
        <f t="shared" si="80"/>
        <v>Green</v>
      </c>
      <c r="Z219" t="str">
        <f t="shared" si="81"/>
        <v>Green</v>
      </c>
      <c r="AA219" t="str">
        <f t="shared" si="82"/>
        <v>Red</v>
      </c>
      <c r="AB219" t="str">
        <f t="shared" si="83"/>
        <v>Red</v>
      </c>
      <c r="AC219" t="str">
        <f t="shared" si="84"/>
        <v>Green</v>
      </c>
      <c r="AD219" t="str">
        <f t="shared" si="85"/>
        <v>Red</v>
      </c>
    </row>
    <row r="220" spans="1:30" x14ac:dyDescent="0.25">
      <c r="A220" t="str">
        <f t="shared" si="68"/>
        <v>21/07/2026Valur WomenBreidablik Women</v>
      </c>
      <c r="D220" s="2">
        <v>46224</v>
      </c>
      <c r="E220" s="3">
        <v>0.80208333333333337</v>
      </c>
      <c r="F220" t="s">
        <v>1364</v>
      </c>
      <c r="G220" t="s">
        <v>1365</v>
      </c>
      <c r="H220">
        <v>0</v>
      </c>
      <c r="I220">
        <v>6</v>
      </c>
      <c r="J220">
        <v>1</v>
      </c>
      <c r="K220">
        <v>7</v>
      </c>
      <c r="L220" s="22" t="str">
        <f t="shared" si="66"/>
        <v>21/07/2026</v>
      </c>
      <c r="M220" s="23">
        <f t="shared" si="67"/>
        <v>0.67708333333333337</v>
      </c>
      <c r="N220" t="str">
        <f t="shared" si="69"/>
        <v>1 - 7</v>
      </c>
      <c r="O220" t="str">
        <f t="shared" si="70"/>
        <v>Red</v>
      </c>
      <c r="P220" t="str">
        <f t="shared" si="71"/>
        <v>Red</v>
      </c>
      <c r="Q220" t="str">
        <f t="shared" si="72"/>
        <v>Green</v>
      </c>
      <c r="R220" t="str">
        <f t="shared" si="73"/>
        <v>Red</v>
      </c>
      <c r="S220" t="str">
        <f t="shared" si="74"/>
        <v>Green</v>
      </c>
      <c r="T220" t="str">
        <f t="shared" si="75"/>
        <v>Green</v>
      </c>
      <c r="U220" t="str">
        <f t="shared" si="76"/>
        <v>Red</v>
      </c>
      <c r="V220" t="str">
        <f t="shared" si="77"/>
        <v>Red</v>
      </c>
      <c r="W220" t="str">
        <f t="shared" si="78"/>
        <v>Green</v>
      </c>
      <c r="X220" t="str">
        <f t="shared" si="79"/>
        <v>Green</v>
      </c>
      <c r="Y220" t="str">
        <f t="shared" si="80"/>
        <v>Green</v>
      </c>
      <c r="Z220" t="str">
        <f t="shared" si="81"/>
        <v>Green</v>
      </c>
      <c r="AA220" t="str">
        <f t="shared" si="82"/>
        <v>Red</v>
      </c>
      <c r="AB220" t="str">
        <f t="shared" si="83"/>
        <v>Red</v>
      </c>
      <c r="AC220" t="str">
        <f t="shared" si="84"/>
        <v>Green</v>
      </c>
      <c r="AD220" t="str">
        <f t="shared" si="85"/>
        <v>Red</v>
      </c>
    </row>
    <row r="221" spans="1:30" x14ac:dyDescent="0.25">
      <c r="A221" t="str">
        <f t="shared" si="68"/>
        <v>21/07/2026Fluminense WomenCruzeiro RJ Women</v>
      </c>
      <c r="B221" t="s">
        <v>804</v>
      </c>
      <c r="C221" t="s">
        <v>1306</v>
      </c>
      <c r="D221" s="2">
        <v>46224</v>
      </c>
      <c r="E221" s="3">
        <v>0.8125</v>
      </c>
      <c r="F221" t="s">
        <v>1337</v>
      </c>
      <c r="G221" t="s">
        <v>1338</v>
      </c>
      <c r="H221">
        <v>0</v>
      </c>
      <c r="I221">
        <v>0</v>
      </c>
      <c r="J221">
        <v>2</v>
      </c>
      <c r="K221">
        <v>1</v>
      </c>
      <c r="L221" s="22" t="str">
        <f t="shared" si="66"/>
        <v>21/07/2026</v>
      </c>
      <c r="M221" s="23">
        <f t="shared" si="67"/>
        <v>0.6875</v>
      </c>
      <c r="N221" t="str">
        <f t="shared" si="69"/>
        <v>2 - 1</v>
      </c>
      <c r="O221" t="str">
        <f t="shared" si="70"/>
        <v>Green</v>
      </c>
      <c r="P221" t="str">
        <f t="shared" si="71"/>
        <v>Red</v>
      </c>
      <c r="Q221" t="str">
        <f t="shared" si="72"/>
        <v>Red</v>
      </c>
      <c r="R221" t="str">
        <f t="shared" si="73"/>
        <v>Green</v>
      </c>
      <c r="S221" t="str">
        <f t="shared" si="74"/>
        <v>Red</v>
      </c>
      <c r="T221" t="str">
        <f t="shared" si="75"/>
        <v>Green</v>
      </c>
      <c r="U221" t="str">
        <f t="shared" si="76"/>
        <v>Red</v>
      </c>
      <c r="V221" t="str">
        <f t="shared" si="77"/>
        <v>Green</v>
      </c>
      <c r="W221" t="str">
        <f t="shared" si="78"/>
        <v>Red</v>
      </c>
      <c r="X221" t="str">
        <f t="shared" si="79"/>
        <v>Red</v>
      </c>
      <c r="Y221" t="str">
        <f t="shared" si="80"/>
        <v>Green</v>
      </c>
      <c r="Z221" t="str">
        <f t="shared" si="81"/>
        <v>Green</v>
      </c>
      <c r="AA221" t="str">
        <f t="shared" si="82"/>
        <v>Red</v>
      </c>
      <c r="AB221" t="str">
        <f t="shared" si="83"/>
        <v>Green</v>
      </c>
      <c r="AC221" t="str">
        <f t="shared" si="84"/>
        <v>Green</v>
      </c>
      <c r="AD221" t="str">
        <f t="shared" si="85"/>
        <v>Red</v>
      </c>
    </row>
    <row r="222" spans="1:30" x14ac:dyDescent="0.25">
      <c r="A222" t="str">
        <f t="shared" si="68"/>
        <v>21/07/2026FylkirAfturelding</v>
      </c>
      <c r="D222" s="2">
        <v>46224</v>
      </c>
      <c r="E222" s="3">
        <v>0.8125</v>
      </c>
      <c r="F222" t="s">
        <v>1361</v>
      </c>
      <c r="G222" t="s">
        <v>604</v>
      </c>
      <c r="H222">
        <v>0</v>
      </c>
      <c r="I222">
        <v>0</v>
      </c>
      <c r="J222">
        <v>1</v>
      </c>
      <c r="K222">
        <v>1</v>
      </c>
      <c r="L222" s="22" t="str">
        <f t="shared" si="66"/>
        <v>21/07/2026</v>
      </c>
      <c r="M222" s="23">
        <f t="shared" si="67"/>
        <v>0.6875</v>
      </c>
      <c r="N222" t="str">
        <f t="shared" si="69"/>
        <v>1 - 1</v>
      </c>
      <c r="O222" t="str">
        <f t="shared" si="70"/>
        <v>Red</v>
      </c>
      <c r="P222" t="str">
        <f t="shared" si="71"/>
        <v>Green</v>
      </c>
      <c r="Q222" t="str">
        <f t="shared" si="72"/>
        <v>Red</v>
      </c>
      <c r="R222" t="str">
        <f t="shared" si="73"/>
        <v>Green</v>
      </c>
      <c r="S222" t="str">
        <f t="shared" si="74"/>
        <v>Green</v>
      </c>
      <c r="T222" t="str">
        <f t="shared" si="75"/>
        <v>Red</v>
      </c>
      <c r="U222" t="str">
        <f t="shared" si="76"/>
        <v>Red</v>
      </c>
      <c r="V222" t="str">
        <f t="shared" si="77"/>
        <v>Green</v>
      </c>
      <c r="W222" t="str">
        <f t="shared" si="78"/>
        <v>Red</v>
      </c>
      <c r="X222" t="str">
        <f t="shared" si="79"/>
        <v>Red</v>
      </c>
      <c r="Y222" t="str">
        <f t="shared" si="80"/>
        <v>Green</v>
      </c>
      <c r="Z222" t="str">
        <f t="shared" si="81"/>
        <v>Red</v>
      </c>
      <c r="AA222" t="str">
        <f t="shared" si="82"/>
        <v>Green</v>
      </c>
      <c r="AB222" t="str">
        <f t="shared" si="83"/>
        <v>Green</v>
      </c>
      <c r="AC222" t="str">
        <f t="shared" si="84"/>
        <v>Green</v>
      </c>
      <c r="AD222" t="str">
        <f t="shared" si="85"/>
        <v>Red</v>
      </c>
    </row>
    <row r="223" spans="1:30" x14ac:dyDescent="0.25">
      <c r="A223" t="str">
        <f t="shared" si="68"/>
        <v>21/07/2026Estudiantes de La PlataIndependiente Rivadavia</v>
      </c>
      <c r="B223" t="s">
        <v>806</v>
      </c>
      <c r="C223" t="s">
        <v>809</v>
      </c>
      <c r="D223" s="2">
        <v>46224</v>
      </c>
      <c r="E223" s="3">
        <v>0.875</v>
      </c>
      <c r="F223" t="s">
        <v>380</v>
      </c>
      <c r="G223" t="s">
        <v>381</v>
      </c>
      <c r="L223" s="22" t="str">
        <f t="shared" ref="L223:L235" si="86">DAY(D223)&amp;"/"&amp;"07"&amp;"/"&amp;YEAR(D223)</f>
        <v>21/07/2026</v>
      </c>
      <c r="M223" s="23">
        <f t="shared" ref="M223:M235" si="87">E223-TIME(3,0,0)</f>
        <v>0.75</v>
      </c>
      <c r="N223" t="str">
        <f t="shared" si="69"/>
        <v xml:space="preserve"> - </v>
      </c>
      <c r="O223" t="str">
        <f t="shared" si="70"/>
        <v>Red</v>
      </c>
      <c r="P223" t="str">
        <f t="shared" si="71"/>
        <v>Green</v>
      </c>
      <c r="Q223" t="str">
        <f t="shared" si="72"/>
        <v>Red</v>
      </c>
      <c r="R223" t="str">
        <f t="shared" si="73"/>
        <v>Green</v>
      </c>
      <c r="S223" t="str">
        <f t="shared" si="74"/>
        <v>Green</v>
      </c>
      <c r="T223" t="str">
        <f t="shared" si="75"/>
        <v>Red</v>
      </c>
      <c r="U223" t="str">
        <f t="shared" si="76"/>
        <v>Red</v>
      </c>
      <c r="V223" t="str">
        <f t="shared" si="77"/>
        <v>Green</v>
      </c>
      <c r="W223" t="str">
        <f t="shared" si="78"/>
        <v>Red</v>
      </c>
      <c r="X223" t="str">
        <f t="shared" si="79"/>
        <v>Red</v>
      </c>
      <c r="Y223" t="str">
        <f t="shared" si="80"/>
        <v>Red</v>
      </c>
      <c r="Z223" t="str">
        <f t="shared" si="81"/>
        <v>Red</v>
      </c>
      <c r="AA223" t="str">
        <f t="shared" si="82"/>
        <v>Green</v>
      </c>
      <c r="AB223" t="str">
        <f t="shared" si="83"/>
        <v>Green</v>
      </c>
      <c r="AC223" t="str">
        <f t="shared" si="84"/>
        <v>Red</v>
      </c>
      <c r="AD223" t="str">
        <f t="shared" si="85"/>
        <v>Green</v>
      </c>
    </row>
    <row r="224" spans="1:30" x14ac:dyDescent="0.25">
      <c r="A224" t="str">
        <f t="shared" si="68"/>
        <v>21/07/2026Atletico NacionalTigres FC</v>
      </c>
      <c r="B224" t="s">
        <v>821</v>
      </c>
      <c r="C224" t="s">
        <v>822</v>
      </c>
      <c r="D224" s="2">
        <v>46224</v>
      </c>
      <c r="E224" s="3">
        <v>0.875</v>
      </c>
      <c r="F224" t="s">
        <v>416</v>
      </c>
      <c r="G224" t="s">
        <v>189</v>
      </c>
      <c r="H224">
        <v>2</v>
      </c>
      <c r="I224">
        <v>0</v>
      </c>
      <c r="J224">
        <v>2</v>
      </c>
      <c r="K224">
        <v>0</v>
      </c>
      <c r="L224" s="22" t="str">
        <f t="shared" si="86"/>
        <v>21/07/2026</v>
      </c>
      <c r="M224" s="23">
        <f t="shared" si="87"/>
        <v>0.75</v>
      </c>
      <c r="N224" t="str">
        <f t="shared" si="69"/>
        <v>2 - 0</v>
      </c>
      <c r="O224" t="str">
        <f t="shared" si="70"/>
        <v>Green</v>
      </c>
      <c r="P224" t="str">
        <f t="shared" si="71"/>
        <v>Red</v>
      </c>
      <c r="Q224" t="str">
        <f t="shared" si="72"/>
        <v>Red</v>
      </c>
      <c r="R224" t="str">
        <f t="shared" si="73"/>
        <v>Green</v>
      </c>
      <c r="S224" t="str">
        <f t="shared" si="74"/>
        <v>Red</v>
      </c>
      <c r="T224" t="str">
        <f t="shared" si="75"/>
        <v>Green</v>
      </c>
      <c r="U224" t="str">
        <f t="shared" si="76"/>
        <v>Green</v>
      </c>
      <c r="V224" t="str">
        <f t="shared" si="77"/>
        <v>Red</v>
      </c>
      <c r="W224" t="str">
        <f t="shared" si="78"/>
        <v>Red</v>
      </c>
      <c r="X224" t="str">
        <f t="shared" si="79"/>
        <v>Green</v>
      </c>
      <c r="Y224" t="str">
        <f t="shared" si="80"/>
        <v>Green</v>
      </c>
      <c r="Z224" t="str">
        <f t="shared" si="81"/>
        <v>Red</v>
      </c>
      <c r="AA224" t="str">
        <f t="shared" si="82"/>
        <v>Green</v>
      </c>
      <c r="AB224" t="str">
        <f t="shared" si="83"/>
        <v>Green</v>
      </c>
      <c r="AC224" t="str">
        <f t="shared" si="84"/>
        <v>Red</v>
      </c>
      <c r="AD224" t="str">
        <f t="shared" si="85"/>
        <v>Green</v>
      </c>
    </row>
    <row r="225" spans="1:30" x14ac:dyDescent="0.25">
      <c r="A225" t="str">
        <f t="shared" si="68"/>
        <v>21/07/2026Libertad LojaDelfin SC</v>
      </c>
      <c r="D225" s="2">
        <v>46224</v>
      </c>
      <c r="E225" s="3">
        <v>0.89583333333333337</v>
      </c>
      <c r="F225" t="s">
        <v>429</v>
      </c>
      <c r="G225" t="s">
        <v>430</v>
      </c>
      <c r="H225">
        <v>0</v>
      </c>
      <c r="I225">
        <v>0</v>
      </c>
      <c r="J225">
        <v>1</v>
      </c>
      <c r="K225">
        <v>0</v>
      </c>
      <c r="L225" s="22" t="str">
        <f t="shared" si="86"/>
        <v>21/07/2026</v>
      </c>
      <c r="M225" s="23">
        <f t="shared" si="87"/>
        <v>0.77083333333333337</v>
      </c>
      <c r="N225" t="str">
        <f t="shared" si="69"/>
        <v>1 - 0</v>
      </c>
      <c r="O225" t="str">
        <f t="shared" si="70"/>
        <v>Green</v>
      </c>
      <c r="P225" t="str">
        <f t="shared" si="71"/>
        <v>Red</v>
      </c>
      <c r="Q225" t="str">
        <f t="shared" si="72"/>
        <v>Red</v>
      </c>
      <c r="R225" t="str">
        <f t="shared" si="73"/>
        <v>Green</v>
      </c>
      <c r="S225" t="str">
        <f t="shared" si="74"/>
        <v>Red</v>
      </c>
      <c r="T225" t="str">
        <f t="shared" si="75"/>
        <v>Green</v>
      </c>
      <c r="U225" t="str">
        <f t="shared" si="76"/>
        <v>Red</v>
      </c>
      <c r="V225" t="str">
        <f t="shared" si="77"/>
        <v>Green</v>
      </c>
      <c r="W225" t="str">
        <f t="shared" si="78"/>
        <v>Red</v>
      </c>
      <c r="X225" t="str">
        <f t="shared" si="79"/>
        <v>Red</v>
      </c>
      <c r="Y225" t="str">
        <f t="shared" si="80"/>
        <v>Red</v>
      </c>
      <c r="Z225" t="str">
        <f t="shared" si="81"/>
        <v>Red</v>
      </c>
      <c r="AA225" t="str">
        <f t="shared" si="82"/>
        <v>Green</v>
      </c>
      <c r="AB225" t="str">
        <f t="shared" si="83"/>
        <v>Green</v>
      </c>
      <c r="AC225" t="str">
        <f t="shared" si="84"/>
        <v>Red</v>
      </c>
      <c r="AD225" t="str">
        <f t="shared" si="85"/>
        <v>Green</v>
      </c>
    </row>
    <row r="226" spans="1:30" x14ac:dyDescent="0.25">
      <c r="A226" t="str">
        <f t="shared" si="68"/>
        <v>21/07/2026Nacional De FootballClub Atletico Tigre</v>
      </c>
      <c r="B226" t="s">
        <v>1321</v>
      </c>
      <c r="C226" t="s">
        <v>1322</v>
      </c>
      <c r="D226" s="2">
        <v>46224</v>
      </c>
      <c r="E226" s="3">
        <v>0.91666666666666663</v>
      </c>
      <c r="F226" t="s">
        <v>1323</v>
      </c>
      <c r="G226" t="s">
        <v>1324</v>
      </c>
      <c r="H226">
        <v>0</v>
      </c>
      <c r="I226">
        <v>2</v>
      </c>
      <c r="J226">
        <v>0</v>
      </c>
      <c r="K226">
        <v>3</v>
      </c>
      <c r="L226" s="22" t="str">
        <f t="shared" si="86"/>
        <v>21/07/2026</v>
      </c>
      <c r="M226" s="23">
        <f t="shared" si="87"/>
        <v>0.79166666666666663</v>
      </c>
      <c r="N226" t="str">
        <f t="shared" si="69"/>
        <v>0 - 3</v>
      </c>
      <c r="O226" t="str">
        <f t="shared" si="70"/>
        <v>Red</v>
      </c>
      <c r="P226" t="str">
        <f t="shared" si="71"/>
        <v>Red</v>
      </c>
      <c r="Q226" t="str">
        <f t="shared" si="72"/>
        <v>Green</v>
      </c>
      <c r="R226" t="str">
        <f t="shared" si="73"/>
        <v>Red</v>
      </c>
      <c r="S226" t="str">
        <f t="shared" si="74"/>
        <v>Green</v>
      </c>
      <c r="T226" t="str">
        <f t="shared" si="75"/>
        <v>Green</v>
      </c>
      <c r="U226" t="str">
        <f t="shared" si="76"/>
        <v>Red</v>
      </c>
      <c r="V226" t="str">
        <f t="shared" si="77"/>
        <v>Red</v>
      </c>
      <c r="W226" t="str">
        <f t="shared" si="78"/>
        <v>Green</v>
      </c>
      <c r="X226" t="str">
        <f t="shared" si="79"/>
        <v>Green</v>
      </c>
      <c r="Y226" t="str">
        <f t="shared" si="80"/>
        <v>Green</v>
      </c>
      <c r="Z226" t="str">
        <f t="shared" si="81"/>
        <v>Green</v>
      </c>
      <c r="AA226" t="str">
        <f t="shared" si="82"/>
        <v>Red</v>
      </c>
      <c r="AB226" t="str">
        <f t="shared" si="83"/>
        <v>Green</v>
      </c>
      <c r="AC226" t="str">
        <f t="shared" si="84"/>
        <v>Red</v>
      </c>
      <c r="AD226" t="str">
        <f t="shared" si="85"/>
        <v>Green</v>
      </c>
    </row>
    <row r="227" spans="1:30" x14ac:dyDescent="0.25">
      <c r="A227" t="str">
        <f t="shared" si="68"/>
        <v>21/07/2026Deportivo MadrynGodoy Cruz</v>
      </c>
      <c r="B227" t="s">
        <v>806</v>
      </c>
      <c r="C227" t="s">
        <v>807</v>
      </c>
      <c r="D227" s="2">
        <v>46224</v>
      </c>
      <c r="E227" s="3">
        <v>0.91666666666666663</v>
      </c>
      <c r="F227" t="s">
        <v>376</v>
      </c>
      <c r="G227" t="s">
        <v>377</v>
      </c>
      <c r="L227" s="22" t="str">
        <f t="shared" si="86"/>
        <v>21/07/2026</v>
      </c>
      <c r="M227" s="23">
        <f t="shared" si="87"/>
        <v>0.79166666666666663</v>
      </c>
      <c r="N227" t="str">
        <f t="shared" si="69"/>
        <v xml:space="preserve"> - </v>
      </c>
      <c r="O227" t="str">
        <f t="shared" si="70"/>
        <v>Red</v>
      </c>
      <c r="P227" t="str">
        <f t="shared" si="71"/>
        <v>Green</v>
      </c>
      <c r="Q227" t="str">
        <f t="shared" si="72"/>
        <v>Red</v>
      </c>
      <c r="R227" t="str">
        <f t="shared" si="73"/>
        <v>Green</v>
      </c>
      <c r="S227" t="str">
        <f t="shared" si="74"/>
        <v>Green</v>
      </c>
      <c r="T227" t="str">
        <f t="shared" si="75"/>
        <v>Red</v>
      </c>
      <c r="U227" t="str">
        <f t="shared" si="76"/>
        <v>Red</v>
      </c>
      <c r="V227" t="str">
        <f t="shared" si="77"/>
        <v>Green</v>
      </c>
      <c r="W227" t="str">
        <f t="shared" si="78"/>
        <v>Red</v>
      </c>
      <c r="X227" t="str">
        <f t="shared" si="79"/>
        <v>Red</v>
      </c>
      <c r="Y227" t="str">
        <f t="shared" si="80"/>
        <v>Red</v>
      </c>
      <c r="Z227" t="str">
        <f t="shared" si="81"/>
        <v>Red</v>
      </c>
      <c r="AA227" t="str">
        <f t="shared" si="82"/>
        <v>Green</v>
      </c>
      <c r="AB227" t="str">
        <f t="shared" si="83"/>
        <v>Green</v>
      </c>
      <c r="AC227" t="str">
        <f t="shared" si="84"/>
        <v>Red</v>
      </c>
      <c r="AD227" t="str">
        <f t="shared" si="85"/>
        <v>Green</v>
      </c>
    </row>
    <row r="228" spans="1:30" x14ac:dyDescent="0.25">
      <c r="A228" t="str">
        <f t="shared" si="68"/>
        <v>21/07/2026Inter BogotaInternacional FC Palmira</v>
      </c>
      <c r="B228" t="s">
        <v>821</v>
      </c>
      <c r="C228" t="s">
        <v>822</v>
      </c>
      <c r="D228" s="2">
        <v>46224</v>
      </c>
      <c r="E228" s="3">
        <v>0.91666666666666663</v>
      </c>
      <c r="F228" t="s">
        <v>417</v>
      </c>
      <c r="G228" t="s">
        <v>418</v>
      </c>
      <c r="H228">
        <v>0</v>
      </c>
      <c r="I228">
        <v>0</v>
      </c>
      <c r="J228">
        <v>1</v>
      </c>
      <c r="K228">
        <v>0</v>
      </c>
      <c r="L228" s="22" t="str">
        <f t="shared" si="86"/>
        <v>21/07/2026</v>
      </c>
      <c r="M228" s="23">
        <f t="shared" si="87"/>
        <v>0.79166666666666663</v>
      </c>
      <c r="N228" t="str">
        <f t="shared" si="69"/>
        <v>1 - 0</v>
      </c>
      <c r="O228" t="str">
        <f t="shared" si="70"/>
        <v>Green</v>
      </c>
      <c r="P228" t="str">
        <f t="shared" si="71"/>
        <v>Red</v>
      </c>
      <c r="Q228" t="str">
        <f t="shared" si="72"/>
        <v>Red</v>
      </c>
      <c r="R228" t="str">
        <f t="shared" si="73"/>
        <v>Green</v>
      </c>
      <c r="S228" t="str">
        <f t="shared" si="74"/>
        <v>Red</v>
      </c>
      <c r="T228" t="str">
        <f t="shared" si="75"/>
        <v>Green</v>
      </c>
      <c r="U228" t="str">
        <f t="shared" si="76"/>
        <v>Red</v>
      </c>
      <c r="V228" t="str">
        <f t="shared" si="77"/>
        <v>Green</v>
      </c>
      <c r="W228" t="str">
        <f t="shared" si="78"/>
        <v>Red</v>
      </c>
      <c r="X228" t="str">
        <f t="shared" si="79"/>
        <v>Red</v>
      </c>
      <c r="Y228" t="str">
        <f t="shared" si="80"/>
        <v>Red</v>
      </c>
      <c r="Z228" t="str">
        <f t="shared" si="81"/>
        <v>Red</v>
      </c>
      <c r="AA228" t="str">
        <f t="shared" si="82"/>
        <v>Green</v>
      </c>
      <c r="AB228" t="str">
        <f t="shared" si="83"/>
        <v>Green</v>
      </c>
      <c r="AC228" t="str">
        <f t="shared" si="84"/>
        <v>Red</v>
      </c>
      <c r="AD228" t="str">
        <f t="shared" si="85"/>
        <v>Green</v>
      </c>
    </row>
    <row r="229" spans="1:30" x14ac:dyDescent="0.25">
      <c r="A229" t="str">
        <f t="shared" si="68"/>
        <v>21/07/2026Atletico MineiroBahia</v>
      </c>
      <c r="B229" t="s">
        <v>804</v>
      </c>
      <c r="C229" t="s">
        <v>805</v>
      </c>
      <c r="D229" s="2">
        <v>46224</v>
      </c>
      <c r="E229" s="3">
        <v>0.9375</v>
      </c>
      <c r="F229" t="s">
        <v>373</v>
      </c>
      <c r="G229" t="s">
        <v>231</v>
      </c>
      <c r="H229">
        <v>1</v>
      </c>
      <c r="I229">
        <v>0</v>
      </c>
      <c r="J229">
        <v>1</v>
      </c>
      <c r="K229">
        <v>1</v>
      </c>
      <c r="L229" s="22" t="str">
        <f t="shared" si="86"/>
        <v>21/07/2026</v>
      </c>
      <c r="M229" s="23">
        <f t="shared" si="87"/>
        <v>0.8125</v>
      </c>
      <c r="N229" t="str">
        <f t="shared" si="69"/>
        <v>1 - 1</v>
      </c>
      <c r="O229" t="str">
        <f t="shared" si="70"/>
        <v>Red</v>
      </c>
      <c r="P229" t="str">
        <f t="shared" si="71"/>
        <v>Green</v>
      </c>
      <c r="Q229" t="str">
        <f t="shared" si="72"/>
        <v>Red</v>
      </c>
      <c r="R229" t="str">
        <f t="shared" si="73"/>
        <v>Green</v>
      </c>
      <c r="S229" t="str">
        <f t="shared" si="74"/>
        <v>Green</v>
      </c>
      <c r="T229" t="str">
        <f t="shared" si="75"/>
        <v>Red</v>
      </c>
      <c r="U229" t="str">
        <f t="shared" si="76"/>
        <v>Green</v>
      </c>
      <c r="V229" t="str">
        <f t="shared" si="77"/>
        <v>Red</v>
      </c>
      <c r="W229" t="str">
        <f t="shared" si="78"/>
        <v>Red</v>
      </c>
      <c r="X229" t="str">
        <f t="shared" si="79"/>
        <v>Green</v>
      </c>
      <c r="Y229" t="str">
        <f t="shared" si="80"/>
        <v>Green</v>
      </c>
      <c r="Z229" t="str">
        <f t="shared" si="81"/>
        <v>Red</v>
      </c>
      <c r="AA229" t="str">
        <f t="shared" si="82"/>
        <v>Green</v>
      </c>
      <c r="AB229" t="str">
        <f t="shared" si="83"/>
        <v>Green</v>
      </c>
      <c r="AC229" t="str">
        <f t="shared" si="84"/>
        <v>Green</v>
      </c>
      <c r="AD229" t="str">
        <f t="shared" si="85"/>
        <v>Red</v>
      </c>
    </row>
    <row r="230" spans="1:30" x14ac:dyDescent="0.25">
      <c r="A230" t="str">
        <f t="shared" si="68"/>
        <v>21/07/2026AvaiAmerica Mineiro</v>
      </c>
      <c r="B230" t="s">
        <v>804</v>
      </c>
      <c r="C230" t="s">
        <v>817</v>
      </c>
      <c r="D230" s="2">
        <v>46224</v>
      </c>
      <c r="E230" s="3">
        <v>0.9375</v>
      </c>
      <c r="F230" t="s">
        <v>396</v>
      </c>
      <c r="G230" t="s">
        <v>397</v>
      </c>
      <c r="H230">
        <v>0</v>
      </c>
      <c r="I230">
        <v>1</v>
      </c>
      <c r="J230">
        <v>2</v>
      </c>
      <c r="K230">
        <v>1</v>
      </c>
      <c r="L230" s="22" t="str">
        <f t="shared" si="86"/>
        <v>21/07/2026</v>
      </c>
      <c r="M230" s="23">
        <f t="shared" si="87"/>
        <v>0.8125</v>
      </c>
      <c r="N230" t="str">
        <f t="shared" si="69"/>
        <v>2 - 1</v>
      </c>
      <c r="O230" t="str">
        <f t="shared" si="70"/>
        <v>Green</v>
      </c>
      <c r="P230" t="str">
        <f t="shared" si="71"/>
        <v>Red</v>
      </c>
      <c r="Q230" t="str">
        <f t="shared" si="72"/>
        <v>Red</v>
      </c>
      <c r="R230" t="str">
        <f t="shared" si="73"/>
        <v>Green</v>
      </c>
      <c r="S230" t="str">
        <f t="shared" si="74"/>
        <v>Red</v>
      </c>
      <c r="T230" t="str">
        <f t="shared" si="75"/>
        <v>Green</v>
      </c>
      <c r="U230" t="str">
        <f t="shared" si="76"/>
        <v>Red</v>
      </c>
      <c r="V230" t="str">
        <f t="shared" si="77"/>
        <v>Red</v>
      </c>
      <c r="W230" t="str">
        <f t="shared" si="78"/>
        <v>Green</v>
      </c>
      <c r="X230" t="str">
        <f t="shared" si="79"/>
        <v>Green</v>
      </c>
      <c r="Y230" t="str">
        <f t="shared" si="80"/>
        <v>Green</v>
      </c>
      <c r="Z230" t="str">
        <f t="shared" si="81"/>
        <v>Green</v>
      </c>
      <c r="AA230" t="str">
        <f t="shared" si="82"/>
        <v>Red</v>
      </c>
      <c r="AB230" t="str">
        <f t="shared" si="83"/>
        <v>Green</v>
      </c>
      <c r="AC230" t="str">
        <f t="shared" si="84"/>
        <v>Green</v>
      </c>
      <c r="AD230" t="str">
        <f t="shared" si="85"/>
        <v>Red</v>
      </c>
    </row>
    <row r="231" spans="1:30" x14ac:dyDescent="0.25">
      <c r="A231" t="str">
        <f t="shared" si="68"/>
        <v>21/07/2026Novorizontino SPCriciuma</v>
      </c>
      <c r="B231" t="s">
        <v>804</v>
      </c>
      <c r="C231" t="s">
        <v>817</v>
      </c>
      <c r="D231" s="2">
        <v>46224</v>
      </c>
      <c r="E231" s="3">
        <v>0.9375</v>
      </c>
      <c r="F231" t="s">
        <v>398</v>
      </c>
      <c r="G231" t="s">
        <v>399</v>
      </c>
      <c r="H231">
        <v>0</v>
      </c>
      <c r="I231">
        <v>0</v>
      </c>
      <c r="J231">
        <v>0</v>
      </c>
      <c r="K231">
        <v>1</v>
      </c>
      <c r="L231" s="22" t="str">
        <f t="shared" si="86"/>
        <v>21/07/2026</v>
      </c>
      <c r="M231" s="23">
        <f t="shared" si="87"/>
        <v>0.8125</v>
      </c>
      <c r="N231" t="str">
        <f t="shared" si="69"/>
        <v>0 - 1</v>
      </c>
      <c r="O231" t="str">
        <f t="shared" si="70"/>
        <v>Red</v>
      </c>
      <c r="P231" t="str">
        <f t="shared" si="71"/>
        <v>Red</v>
      </c>
      <c r="Q231" t="str">
        <f t="shared" si="72"/>
        <v>Green</v>
      </c>
      <c r="R231" t="str">
        <f t="shared" si="73"/>
        <v>Red</v>
      </c>
      <c r="S231" t="str">
        <f t="shared" si="74"/>
        <v>Green</v>
      </c>
      <c r="T231" t="str">
        <f t="shared" si="75"/>
        <v>Green</v>
      </c>
      <c r="U231" t="str">
        <f t="shared" si="76"/>
        <v>Red</v>
      </c>
      <c r="V231" t="str">
        <f t="shared" si="77"/>
        <v>Green</v>
      </c>
      <c r="W231" t="str">
        <f t="shared" si="78"/>
        <v>Red</v>
      </c>
      <c r="X231" t="str">
        <f t="shared" si="79"/>
        <v>Red</v>
      </c>
      <c r="Y231" t="str">
        <f t="shared" si="80"/>
        <v>Red</v>
      </c>
      <c r="Z231" t="str">
        <f t="shared" si="81"/>
        <v>Red</v>
      </c>
      <c r="AA231" t="str">
        <f t="shared" si="82"/>
        <v>Green</v>
      </c>
      <c r="AB231" t="str">
        <f t="shared" si="83"/>
        <v>Green</v>
      </c>
      <c r="AC231" t="str">
        <f t="shared" si="84"/>
        <v>Red</v>
      </c>
      <c r="AD231" t="str">
        <f t="shared" si="85"/>
        <v>Green</v>
      </c>
    </row>
    <row r="232" spans="1:30" x14ac:dyDescent="0.25">
      <c r="A232" t="str">
        <f t="shared" si="68"/>
        <v>21/07/2026Independiente PetroleroReal Potosi</v>
      </c>
      <c r="B232" t="s">
        <v>815</v>
      </c>
      <c r="C232" t="s">
        <v>816</v>
      </c>
      <c r="D232" s="2">
        <v>46224</v>
      </c>
      <c r="E232" s="3">
        <v>0.95833333333333337</v>
      </c>
      <c r="F232" t="s">
        <v>236</v>
      </c>
      <c r="G232" t="s">
        <v>395</v>
      </c>
      <c r="H232">
        <v>1</v>
      </c>
      <c r="I232">
        <v>1</v>
      </c>
      <c r="J232">
        <v>1</v>
      </c>
      <c r="K232">
        <v>2</v>
      </c>
      <c r="L232" s="22" t="str">
        <f t="shared" si="86"/>
        <v>21/07/2026</v>
      </c>
      <c r="M232" s="23">
        <f t="shared" si="87"/>
        <v>0.83333333333333337</v>
      </c>
      <c r="N232" t="str">
        <f t="shared" si="69"/>
        <v>1 - 2</v>
      </c>
      <c r="O232" t="str">
        <f t="shared" si="70"/>
        <v>Red</v>
      </c>
      <c r="P232" t="str">
        <f t="shared" si="71"/>
        <v>Red</v>
      </c>
      <c r="Q232" t="str">
        <f t="shared" si="72"/>
        <v>Green</v>
      </c>
      <c r="R232" t="str">
        <f t="shared" si="73"/>
        <v>Red</v>
      </c>
      <c r="S232" t="str">
        <f t="shared" si="74"/>
        <v>Green</v>
      </c>
      <c r="T232" t="str">
        <f t="shared" si="75"/>
        <v>Green</v>
      </c>
      <c r="U232" t="str">
        <f t="shared" si="76"/>
        <v>Red</v>
      </c>
      <c r="V232" t="str">
        <f t="shared" si="77"/>
        <v>Green</v>
      </c>
      <c r="W232" t="str">
        <f t="shared" si="78"/>
        <v>Red</v>
      </c>
      <c r="X232" t="str">
        <f t="shared" si="79"/>
        <v>Green</v>
      </c>
      <c r="Y232" t="str">
        <f t="shared" si="80"/>
        <v>Green</v>
      </c>
      <c r="Z232" t="str">
        <f t="shared" si="81"/>
        <v>Green</v>
      </c>
      <c r="AA232" t="str">
        <f t="shared" si="82"/>
        <v>Red</v>
      </c>
      <c r="AB232" t="str">
        <f t="shared" si="83"/>
        <v>Green</v>
      </c>
      <c r="AC232" t="str">
        <f t="shared" si="84"/>
        <v>Green</v>
      </c>
      <c r="AD232" t="str">
        <f t="shared" si="85"/>
        <v>Red</v>
      </c>
    </row>
    <row r="233" spans="1:30" x14ac:dyDescent="0.25">
      <c r="A233" t="str">
        <f t="shared" si="68"/>
        <v>21/07/2026Itabirito FC WomenEC Bahia Women</v>
      </c>
      <c r="B233" t="s">
        <v>804</v>
      </c>
      <c r="C233" t="s">
        <v>1306</v>
      </c>
      <c r="D233" s="2">
        <v>46224</v>
      </c>
      <c r="E233" s="3">
        <v>0.95833333333333337</v>
      </c>
      <c r="F233" t="s">
        <v>1339</v>
      </c>
      <c r="G233" t="s">
        <v>1340</v>
      </c>
      <c r="H233">
        <v>0</v>
      </c>
      <c r="I233">
        <v>0</v>
      </c>
      <c r="J233">
        <v>0</v>
      </c>
      <c r="K233">
        <v>1</v>
      </c>
      <c r="L233" s="22" t="str">
        <f t="shared" si="86"/>
        <v>21/07/2026</v>
      </c>
      <c r="M233" s="23">
        <f t="shared" si="87"/>
        <v>0.83333333333333337</v>
      </c>
      <c r="N233" t="str">
        <f t="shared" si="69"/>
        <v>0 - 1</v>
      </c>
      <c r="O233" t="str">
        <f t="shared" si="70"/>
        <v>Red</v>
      </c>
      <c r="P233" t="str">
        <f t="shared" si="71"/>
        <v>Red</v>
      </c>
      <c r="Q233" t="str">
        <f t="shared" si="72"/>
        <v>Green</v>
      </c>
      <c r="R233" t="str">
        <f t="shared" si="73"/>
        <v>Red</v>
      </c>
      <c r="S233" t="str">
        <f t="shared" si="74"/>
        <v>Green</v>
      </c>
      <c r="T233" t="str">
        <f t="shared" si="75"/>
        <v>Green</v>
      </c>
      <c r="U233" t="str">
        <f t="shared" si="76"/>
        <v>Red</v>
      </c>
      <c r="V233" t="str">
        <f t="shared" si="77"/>
        <v>Green</v>
      </c>
      <c r="W233" t="str">
        <f t="shared" si="78"/>
        <v>Red</v>
      </c>
      <c r="X233" t="str">
        <f t="shared" si="79"/>
        <v>Red</v>
      </c>
      <c r="Y233" t="str">
        <f t="shared" si="80"/>
        <v>Red</v>
      </c>
      <c r="Z233" t="str">
        <f t="shared" si="81"/>
        <v>Red</v>
      </c>
      <c r="AA233" t="str">
        <f t="shared" si="82"/>
        <v>Green</v>
      </c>
      <c r="AB233" t="str">
        <f t="shared" si="83"/>
        <v>Green</v>
      </c>
      <c r="AC233" t="str">
        <f t="shared" si="84"/>
        <v>Red</v>
      </c>
      <c r="AD233" t="str">
        <f t="shared" si="85"/>
        <v>Green</v>
      </c>
    </row>
    <row r="234" spans="1:30" x14ac:dyDescent="0.25">
      <c r="A234" t="str">
        <f t="shared" si="68"/>
        <v>21/07/2026Deportes TolimaDeportes Quindio</v>
      </c>
      <c r="B234" t="s">
        <v>821</v>
      </c>
      <c r="C234" t="s">
        <v>822</v>
      </c>
      <c r="D234" s="2">
        <v>46224</v>
      </c>
      <c r="E234" s="3">
        <v>0.95833333333333337</v>
      </c>
      <c r="F234" t="s">
        <v>419</v>
      </c>
      <c r="G234" t="s">
        <v>420</v>
      </c>
      <c r="H234">
        <v>0</v>
      </c>
      <c r="I234">
        <v>1</v>
      </c>
      <c r="J234">
        <v>2</v>
      </c>
      <c r="K234">
        <v>1</v>
      </c>
      <c r="L234" s="22" t="str">
        <f t="shared" si="86"/>
        <v>21/07/2026</v>
      </c>
      <c r="M234" s="23">
        <f t="shared" si="87"/>
        <v>0.83333333333333337</v>
      </c>
      <c r="N234" t="str">
        <f t="shared" si="69"/>
        <v>2 - 1</v>
      </c>
      <c r="O234" t="str">
        <f t="shared" si="70"/>
        <v>Green</v>
      </c>
      <c r="P234" t="str">
        <f t="shared" si="71"/>
        <v>Red</v>
      </c>
      <c r="Q234" t="str">
        <f t="shared" si="72"/>
        <v>Red</v>
      </c>
      <c r="R234" t="str">
        <f t="shared" si="73"/>
        <v>Green</v>
      </c>
      <c r="S234" t="str">
        <f t="shared" si="74"/>
        <v>Red</v>
      </c>
      <c r="T234" t="str">
        <f t="shared" si="75"/>
        <v>Green</v>
      </c>
      <c r="U234" t="str">
        <f t="shared" si="76"/>
        <v>Red</v>
      </c>
      <c r="V234" t="str">
        <f t="shared" si="77"/>
        <v>Red</v>
      </c>
      <c r="W234" t="str">
        <f t="shared" si="78"/>
        <v>Green</v>
      </c>
      <c r="X234" t="str">
        <f t="shared" si="79"/>
        <v>Green</v>
      </c>
      <c r="Y234" t="str">
        <f t="shared" si="80"/>
        <v>Green</v>
      </c>
      <c r="Z234" t="str">
        <f t="shared" si="81"/>
        <v>Green</v>
      </c>
      <c r="AA234" t="str">
        <f t="shared" si="82"/>
        <v>Red</v>
      </c>
      <c r="AB234" t="str">
        <f t="shared" si="83"/>
        <v>Green</v>
      </c>
      <c r="AC234" t="str">
        <f t="shared" si="84"/>
        <v>Green</v>
      </c>
      <c r="AD234" t="str">
        <f t="shared" si="85"/>
        <v>Red</v>
      </c>
    </row>
    <row r="235" spans="1:30" x14ac:dyDescent="0.25">
      <c r="A235" t="str">
        <f t="shared" si="68"/>
        <v>21/07/2026Independiente Santa FeUnion Magdalena</v>
      </c>
      <c r="B235" t="s">
        <v>821</v>
      </c>
      <c r="C235" t="s">
        <v>822</v>
      </c>
      <c r="D235" s="2">
        <v>46224</v>
      </c>
      <c r="E235" s="3">
        <v>0.95833333333333337</v>
      </c>
      <c r="F235" t="s">
        <v>421</v>
      </c>
      <c r="G235" t="s">
        <v>422</v>
      </c>
      <c r="L235" s="22" t="str">
        <f t="shared" si="86"/>
        <v>21/07/2026</v>
      </c>
      <c r="M235" s="23">
        <f t="shared" si="87"/>
        <v>0.83333333333333337</v>
      </c>
      <c r="N235" t="str">
        <f t="shared" si="69"/>
        <v xml:space="preserve"> - </v>
      </c>
      <c r="O235" t="str">
        <f t="shared" si="70"/>
        <v>Red</v>
      </c>
      <c r="P235" t="str">
        <f t="shared" si="71"/>
        <v>Green</v>
      </c>
      <c r="Q235" t="str">
        <f t="shared" si="72"/>
        <v>Red</v>
      </c>
      <c r="R235" t="str">
        <f t="shared" si="73"/>
        <v>Green</v>
      </c>
      <c r="S235" t="str">
        <f t="shared" si="74"/>
        <v>Green</v>
      </c>
      <c r="T235" t="str">
        <f t="shared" si="75"/>
        <v>Red</v>
      </c>
      <c r="U235" t="str">
        <f t="shared" si="76"/>
        <v>Red</v>
      </c>
      <c r="V235" t="str">
        <f t="shared" si="77"/>
        <v>Green</v>
      </c>
      <c r="W235" t="str">
        <f t="shared" si="78"/>
        <v>Red</v>
      </c>
      <c r="X235" t="str">
        <f t="shared" si="79"/>
        <v>Red</v>
      </c>
      <c r="Y235" t="str">
        <f t="shared" si="80"/>
        <v>Red</v>
      </c>
      <c r="Z235" t="str">
        <f t="shared" si="81"/>
        <v>Red</v>
      </c>
      <c r="AA235" t="str">
        <f t="shared" si="82"/>
        <v>Green</v>
      </c>
      <c r="AB235" t="str">
        <f t="shared" si="83"/>
        <v>Green</v>
      </c>
      <c r="AC235" t="str">
        <f t="shared" si="84"/>
        <v>Red</v>
      </c>
      <c r="AD235" t="str">
        <f t="shared" si="85"/>
        <v>Green</v>
      </c>
    </row>
    <row r="236" spans="1:30" x14ac:dyDescent="0.25">
      <c r="A236" t="str">
        <f t="shared" si="68"/>
        <v>21/07/2026Deportivo PastoBogota</v>
      </c>
      <c r="B236" t="s">
        <v>821</v>
      </c>
      <c r="C236" t="s">
        <v>822</v>
      </c>
      <c r="D236" s="2">
        <v>46225</v>
      </c>
      <c r="E236" s="3">
        <v>0</v>
      </c>
      <c r="F236" t="s">
        <v>423</v>
      </c>
      <c r="G236" t="s">
        <v>424</v>
      </c>
      <c r="H236">
        <v>0</v>
      </c>
      <c r="I236">
        <v>0</v>
      </c>
      <c r="J236">
        <v>0</v>
      </c>
      <c r="K236">
        <v>1</v>
      </c>
      <c r="L236" s="29" t="s">
        <v>213</v>
      </c>
      <c r="M236" s="23">
        <v>0.875</v>
      </c>
      <c r="N236" t="str">
        <f t="shared" si="69"/>
        <v>0 - 1</v>
      </c>
      <c r="O236" t="str">
        <f t="shared" si="70"/>
        <v>Red</v>
      </c>
      <c r="P236" t="str">
        <f t="shared" si="71"/>
        <v>Red</v>
      </c>
      <c r="Q236" t="str">
        <f t="shared" si="72"/>
        <v>Green</v>
      </c>
      <c r="R236" t="str">
        <f t="shared" si="73"/>
        <v>Red</v>
      </c>
      <c r="S236" t="str">
        <f t="shared" si="74"/>
        <v>Green</v>
      </c>
      <c r="T236" t="str">
        <f t="shared" si="75"/>
        <v>Green</v>
      </c>
      <c r="U236" t="str">
        <f t="shared" si="76"/>
        <v>Red</v>
      </c>
      <c r="V236" t="str">
        <f t="shared" si="77"/>
        <v>Green</v>
      </c>
      <c r="W236" t="str">
        <f t="shared" si="78"/>
        <v>Red</v>
      </c>
      <c r="X236" t="str">
        <f t="shared" si="79"/>
        <v>Red</v>
      </c>
      <c r="Y236" t="str">
        <f t="shared" si="80"/>
        <v>Red</v>
      </c>
      <c r="Z236" t="str">
        <f t="shared" si="81"/>
        <v>Red</v>
      </c>
      <c r="AA236" t="str">
        <f t="shared" si="82"/>
        <v>Green</v>
      </c>
      <c r="AB236" t="str">
        <f t="shared" si="83"/>
        <v>Green</v>
      </c>
      <c r="AC236" t="str">
        <f t="shared" si="84"/>
        <v>Red</v>
      </c>
      <c r="AD236" t="str">
        <f t="shared" si="85"/>
        <v>Green</v>
      </c>
    </row>
    <row r="237" spans="1:30" x14ac:dyDescent="0.25">
      <c r="A237" t="str">
        <f t="shared" si="68"/>
        <v>21/07/2026Once CaldasEnvigado</v>
      </c>
      <c r="B237" t="s">
        <v>821</v>
      </c>
      <c r="C237" t="s">
        <v>822</v>
      </c>
      <c r="D237" s="2">
        <v>46225</v>
      </c>
      <c r="E237" s="3">
        <v>0</v>
      </c>
      <c r="F237" t="s">
        <v>425</v>
      </c>
      <c r="G237" t="s">
        <v>426</v>
      </c>
      <c r="H237">
        <v>2</v>
      </c>
      <c r="I237">
        <v>0</v>
      </c>
      <c r="J237">
        <v>3</v>
      </c>
      <c r="K237">
        <v>0</v>
      </c>
      <c r="L237" s="29" t="s">
        <v>213</v>
      </c>
      <c r="M237" s="23">
        <v>0.875</v>
      </c>
      <c r="N237" t="str">
        <f t="shared" si="69"/>
        <v>3 - 0</v>
      </c>
      <c r="O237" t="str">
        <f t="shared" si="70"/>
        <v>Green</v>
      </c>
      <c r="P237" t="str">
        <f t="shared" si="71"/>
        <v>Red</v>
      </c>
      <c r="Q237" t="str">
        <f t="shared" si="72"/>
        <v>Red</v>
      </c>
      <c r="R237" t="str">
        <f t="shared" si="73"/>
        <v>Green</v>
      </c>
      <c r="S237" t="str">
        <f t="shared" si="74"/>
        <v>Red</v>
      </c>
      <c r="T237" t="str">
        <f t="shared" si="75"/>
        <v>Green</v>
      </c>
      <c r="U237" t="str">
        <f t="shared" si="76"/>
        <v>Green</v>
      </c>
      <c r="V237" t="str">
        <f t="shared" si="77"/>
        <v>Red</v>
      </c>
      <c r="W237" t="str">
        <f t="shared" si="78"/>
        <v>Red</v>
      </c>
      <c r="X237" t="str">
        <f t="shared" si="79"/>
        <v>Green</v>
      </c>
      <c r="Y237" t="str">
        <f t="shared" si="80"/>
        <v>Green</v>
      </c>
      <c r="Z237" t="str">
        <f t="shared" si="81"/>
        <v>Green</v>
      </c>
      <c r="AA237" t="str">
        <f t="shared" si="82"/>
        <v>Red</v>
      </c>
      <c r="AB237" t="str">
        <f t="shared" si="83"/>
        <v>Green</v>
      </c>
      <c r="AC237" t="str">
        <f t="shared" si="84"/>
        <v>Red</v>
      </c>
      <c r="AD237" t="str">
        <f t="shared" si="85"/>
        <v>Green</v>
      </c>
    </row>
    <row r="238" spans="1:30" x14ac:dyDescent="0.25">
      <c r="A238" t="str">
        <f t="shared" si="68"/>
        <v>21/07/2026CD Uni Catolica del EcuadorBarcelona SC</v>
      </c>
      <c r="D238" s="2">
        <v>46225</v>
      </c>
      <c r="E238" s="3">
        <v>0</v>
      </c>
      <c r="F238" t="s">
        <v>431</v>
      </c>
      <c r="G238" t="s">
        <v>432</v>
      </c>
      <c r="H238">
        <v>1</v>
      </c>
      <c r="I238">
        <v>0</v>
      </c>
      <c r="J238">
        <v>2</v>
      </c>
      <c r="K238">
        <v>1</v>
      </c>
      <c r="L238" s="29" t="s">
        <v>213</v>
      </c>
      <c r="M238" s="23">
        <v>0.875</v>
      </c>
      <c r="N238" t="str">
        <f t="shared" si="69"/>
        <v>2 - 1</v>
      </c>
      <c r="O238" t="str">
        <f t="shared" si="70"/>
        <v>Green</v>
      </c>
      <c r="P238" t="str">
        <f t="shared" si="71"/>
        <v>Red</v>
      </c>
      <c r="Q238" t="str">
        <f t="shared" si="72"/>
        <v>Red</v>
      </c>
      <c r="R238" t="str">
        <f t="shared" si="73"/>
        <v>Green</v>
      </c>
      <c r="S238" t="str">
        <f t="shared" si="74"/>
        <v>Red</v>
      </c>
      <c r="T238" t="str">
        <f t="shared" si="75"/>
        <v>Green</v>
      </c>
      <c r="U238" t="str">
        <f t="shared" si="76"/>
        <v>Green</v>
      </c>
      <c r="V238" t="str">
        <f t="shared" si="77"/>
        <v>Red</v>
      </c>
      <c r="W238" t="str">
        <f t="shared" si="78"/>
        <v>Red</v>
      </c>
      <c r="X238" t="str">
        <f t="shared" si="79"/>
        <v>Green</v>
      </c>
      <c r="Y238" t="str">
        <f t="shared" si="80"/>
        <v>Green</v>
      </c>
      <c r="Z238" t="str">
        <f t="shared" si="81"/>
        <v>Green</v>
      </c>
      <c r="AA238" t="str">
        <f t="shared" si="82"/>
        <v>Red</v>
      </c>
      <c r="AB238" t="str">
        <f t="shared" si="83"/>
        <v>Green</v>
      </c>
      <c r="AC238" t="str">
        <f t="shared" si="84"/>
        <v>Green</v>
      </c>
      <c r="AD238" t="str">
        <f t="shared" si="85"/>
        <v>Red</v>
      </c>
    </row>
    <row r="239" spans="1:30" x14ac:dyDescent="0.25">
      <c r="A239" t="str">
        <f t="shared" si="68"/>
        <v>21/07/2026Universidad Central de VenezuelaSantos</v>
      </c>
      <c r="B239" t="s">
        <v>1321</v>
      </c>
      <c r="C239" t="s">
        <v>1322</v>
      </c>
      <c r="D239" s="2">
        <v>46225</v>
      </c>
      <c r="E239" s="3">
        <v>2.0833333333333332E-2</v>
      </c>
      <c r="F239" t="s">
        <v>1325</v>
      </c>
      <c r="G239" t="s">
        <v>744</v>
      </c>
      <c r="H239">
        <v>0</v>
      </c>
      <c r="I239">
        <v>1</v>
      </c>
      <c r="J239">
        <v>1</v>
      </c>
      <c r="K239">
        <v>4</v>
      </c>
      <c r="L239" s="30" t="str">
        <f>DAY(D239)-1&amp;"/"&amp;"07"&amp;"/"&amp;YEAR(D239)</f>
        <v>21/07/2026</v>
      </c>
      <c r="M239" s="31">
        <f>E239-TIME(3,0,0)+TIME(12,0,0)+TIME(12,0,0)</f>
        <v>0.89583333333333326</v>
      </c>
      <c r="N239" t="str">
        <f t="shared" si="69"/>
        <v>1 - 4</v>
      </c>
      <c r="O239" t="str">
        <f t="shared" si="70"/>
        <v>Red</v>
      </c>
      <c r="P239" t="str">
        <f t="shared" si="71"/>
        <v>Red</v>
      </c>
      <c r="Q239" t="str">
        <f t="shared" si="72"/>
        <v>Green</v>
      </c>
      <c r="R239" t="str">
        <f t="shared" si="73"/>
        <v>Red</v>
      </c>
      <c r="S239" t="str">
        <f t="shared" si="74"/>
        <v>Green</v>
      </c>
      <c r="T239" t="str">
        <f t="shared" si="75"/>
        <v>Green</v>
      </c>
      <c r="U239" t="str">
        <f t="shared" si="76"/>
        <v>Red</v>
      </c>
      <c r="V239" t="str">
        <f t="shared" si="77"/>
        <v>Red</v>
      </c>
      <c r="W239" t="str">
        <f t="shared" si="78"/>
        <v>Green</v>
      </c>
      <c r="X239" t="str">
        <f t="shared" si="79"/>
        <v>Green</v>
      </c>
      <c r="Y239" t="str">
        <f t="shared" si="80"/>
        <v>Green</v>
      </c>
      <c r="Z239" t="str">
        <f t="shared" si="81"/>
        <v>Green</v>
      </c>
      <c r="AA239" t="str">
        <f t="shared" si="82"/>
        <v>Red</v>
      </c>
      <c r="AB239" t="str">
        <f t="shared" si="83"/>
        <v>Red</v>
      </c>
      <c r="AC239" t="str">
        <f t="shared" si="84"/>
        <v>Green</v>
      </c>
      <c r="AD239" t="str">
        <f t="shared" si="85"/>
        <v>Red</v>
      </c>
    </row>
    <row r="240" spans="1:30" x14ac:dyDescent="0.25">
      <c r="A240" t="str">
        <f t="shared" si="68"/>
        <v>21/07/2026America de CaliReal Cartagena</v>
      </c>
      <c r="B240" t="s">
        <v>821</v>
      </c>
      <c r="C240" t="s">
        <v>822</v>
      </c>
      <c r="D240" s="2">
        <v>46225</v>
      </c>
      <c r="E240" s="3">
        <v>2.0833333333333332E-2</v>
      </c>
      <c r="F240" t="s">
        <v>427</v>
      </c>
      <c r="G240" t="s">
        <v>428</v>
      </c>
      <c r="H240">
        <v>1</v>
      </c>
      <c r="I240">
        <v>0</v>
      </c>
      <c r="J240">
        <v>2</v>
      </c>
      <c r="K240">
        <v>1</v>
      </c>
      <c r="L240" s="30" t="str">
        <f>DAY(D240)-1&amp;"/"&amp;"07"&amp;"/"&amp;YEAR(D240)</f>
        <v>21/07/2026</v>
      </c>
      <c r="M240" s="31">
        <f>E240-TIME(3,0,0)+TIME(12,0,0)+TIME(12,0,0)</f>
        <v>0.89583333333333326</v>
      </c>
      <c r="N240" t="str">
        <f t="shared" si="69"/>
        <v>2 - 1</v>
      </c>
      <c r="O240" t="str">
        <f t="shared" si="70"/>
        <v>Green</v>
      </c>
      <c r="P240" t="str">
        <f t="shared" si="71"/>
        <v>Red</v>
      </c>
      <c r="Q240" t="str">
        <f t="shared" si="72"/>
        <v>Red</v>
      </c>
      <c r="R240" t="str">
        <f t="shared" si="73"/>
        <v>Green</v>
      </c>
      <c r="S240" t="str">
        <f t="shared" si="74"/>
        <v>Red</v>
      </c>
      <c r="T240" t="str">
        <f t="shared" si="75"/>
        <v>Green</v>
      </c>
      <c r="U240" t="str">
        <f t="shared" si="76"/>
        <v>Green</v>
      </c>
      <c r="V240" t="str">
        <f t="shared" si="77"/>
        <v>Red</v>
      </c>
      <c r="W240" t="str">
        <f t="shared" si="78"/>
        <v>Red</v>
      </c>
      <c r="X240" t="str">
        <f t="shared" si="79"/>
        <v>Green</v>
      </c>
      <c r="Y240" t="str">
        <f t="shared" si="80"/>
        <v>Green</v>
      </c>
      <c r="Z240" t="str">
        <f t="shared" si="81"/>
        <v>Green</v>
      </c>
      <c r="AA240" t="str">
        <f t="shared" si="82"/>
        <v>Red</v>
      </c>
      <c r="AB240" t="str">
        <f t="shared" si="83"/>
        <v>Green</v>
      </c>
      <c r="AC240" t="str">
        <f t="shared" si="84"/>
        <v>Green</v>
      </c>
      <c r="AD240" t="str">
        <f t="shared" si="85"/>
        <v>Red</v>
      </c>
    </row>
    <row r="241" spans="1:30" x14ac:dyDescent="0.25">
      <c r="A241" t="str">
        <f t="shared" si="68"/>
        <v>21/07/2026Vila Nova GOFortaleza EC</v>
      </c>
      <c r="B241" t="s">
        <v>804</v>
      </c>
      <c r="C241" t="s">
        <v>817</v>
      </c>
      <c r="D241" s="2">
        <v>46225</v>
      </c>
      <c r="E241" s="3">
        <v>2.4305555555555556E-2</v>
      </c>
      <c r="F241" t="s">
        <v>400</v>
      </c>
      <c r="G241" t="s">
        <v>401</v>
      </c>
      <c r="H241">
        <v>2</v>
      </c>
      <c r="I241">
        <v>0</v>
      </c>
      <c r="J241">
        <v>2</v>
      </c>
      <c r="K241">
        <v>1</v>
      </c>
      <c r="L241" s="30" t="str">
        <f>DAY(D241)-1&amp;"/"&amp;"07"&amp;"/"&amp;YEAR(D241)</f>
        <v>21/07/2026</v>
      </c>
      <c r="M241" s="31">
        <f>E241-TIME(3,0,0)+TIME(12,0,0)+TIME(12,0,0)</f>
        <v>0.89930555555555558</v>
      </c>
      <c r="N241" t="str">
        <f t="shared" si="69"/>
        <v>2 - 1</v>
      </c>
      <c r="O241" t="str">
        <f t="shared" si="70"/>
        <v>Green</v>
      </c>
      <c r="P241" t="str">
        <f t="shared" si="71"/>
        <v>Red</v>
      </c>
      <c r="Q241" t="str">
        <f t="shared" si="72"/>
        <v>Red</v>
      </c>
      <c r="R241" t="str">
        <f t="shared" si="73"/>
        <v>Green</v>
      </c>
      <c r="S241" t="str">
        <f t="shared" si="74"/>
        <v>Red</v>
      </c>
      <c r="T241" t="str">
        <f t="shared" si="75"/>
        <v>Green</v>
      </c>
      <c r="U241" t="str">
        <f t="shared" si="76"/>
        <v>Green</v>
      </c>
      <c r="V241" t="str">
        <f t="shared" si="77"/>
        <v>Red</v>
      </c>
      <c r="W241" t="str">
        <f t="shared" si="78"/>
        <v>Red</v>
      </c>
      <c r="X241" t="str">
        <f t="shared" si="79"/>
        <v>Green</v>
      </c>
      <c r="Y241" t="str">
        <f t="shared" si="80"/>
        <v>Green</v>
      </c>
      <c r="Z241" t="str">
        <f t="shared" si="81"/>
        <v>Green</v>
      </c>
      <c r="AA241" t="str">
        <f t="shared" si="82"/>
        <v>Red</v>
      </c>
      <c r="AB241" t="str">
        <f t="shared" si="83"/>
        <v>Green</v>
      </c>
      <c r="AC241" t="str">
        <f t="shared" si="84"/>
        <v>Green</v>
      </c>
      <c r="AD241" t="str">
        <f t="shared" si="85"/>
        <v>Red</v>
      </c>
    </row>
    <row r="242" spans="1:30" x14ac:dyDescent="0.25">
      <c r="A242" t="str">
        <f t="shared" si="68"/>
        <v>21/07/2026Vasco da Gama WomenSao Paulo Women</v>
      </c>
      <c r="B242" t="s">
        <v>804</v>
      </c>
      <c r="C242" t="s">
        <v>1306</v>
      </c>
      <c r="D242" s="2">
        <v>46225</v>
      </c>
      <c r="E242" s="3">
        <v>3.125E-2</v>
      </c>
      <c r="F242" t="s">
        <v>1341</v>
      </c>
      <c r="G242" t="s">
        <v>1342</v>
      </c>
      <c r="H242">
        <v>0</v>
      </c>
      <c r="I242">
        <v>0</v>
      </c>
      <c r="J242">
        <v>0</v>
      </c>
      <c r="K242">
        <v>1</v>
      </c>
      <c r="L242" s="30" t="str">
        <f>DAY(D242)-1&amp;"/"&amp;"07"&amp;"/"&amp;YEAR(D242)</f>
        <v>21/07/2026</v>
      </c>
      <c r="M242" s="31">
        <f>E242-TIME(3,0,0)+TIME(12,0,0)+TIME(12,0,0)</f>
        <v>0.90625</v>
      </c>
      <c r="N242" t="str">
        <f t="shared" si="69"/>
        <v>0 - 1</v>
      </c>
      <c r="O242" t="str">
        <f t="shared" si="70"/>
        <v>Red</v>
      </c>
      <c r="P242" t="str">
        <f t="shared" si="71"/>
        <v>Red</v>
      </c>
      <c r="Q242" t="str">
        <f t="shared" si="72"/>
        <v>Green</v>
      </c>
      <c r="R242" t="str">
        <f t="shared" si="73"/>
        <v>Red</v>
      </c>
      <c r="S242" t="str">
        <f t="shared" si="74"/>
        <v>Green</v>
      </c>
      <c r="T242" t="str">
        <f t="shared" si="75"/>
        <v>Green</v>
      </c>
      <c r="U242" t="str">
        <f t="shared" si="76"/>
        <v>Red</v>
      </c>
      <c r="V242" t="str">
        <f t="shared" si="77"/>
        <v>Green</v>
      </c>
      <c r="W242" t="str">
        <f t="shared" si="78"/>
        <v>Red</v>
      </c>
      <c r="X242" t="str">
        <f t="shared" si="79"/>
        <v>Red</v>
      </c>
      <c r="Y242" t="str">
        <f t="shared" si="80"/>
        <v>Red</v>
      </c>
      <c r="Z242" t="str">
        <f t="shared" si="81"/>
        <v>Red</v>
      </c>
      <c r="AA242" t="str">
        <f t="shared" si="82"/>
        <v>Green</v>
      </c>
      <c r="AB242" t="str">
        <f t="shared" si="83"/>
        <v>Green</v>
      </c>
      <c r="AC242" t="str">
        <f t="shared" si="84"/>
        <v>Red</v>
      </c>
      <c r="AD242" t="str">
        <f t="shared" si="85"/>
        <v>Green</v>
      </c>
    </row>
    <row r="243" spans="1:30" x14ac:dyDescent="0.25">
      <c r="A243" t="str">
        <f t="shared" si="68"/>
        <v>21/07/2026Cruz AzulPuebla</v>
      </c>
      <c r="D243" s="2">
        <v>46225</v>
      </c>
      <c r="E243" s="3">
        <v>4.1666666666666664E-2</v>
      </c>
      <c r="F243" t="s">
        <v>1370</v>
      </c>
      <c r="G243" t="s">
        <v>1371</v>
      </c>
      <c r="H243">
        <v>1</v>
      </c>
      <c r="I243">
        <v>1</v>
      </c>
      <c r="J243">
        <v>2</v>
      </c>
      <c r="K243">
        <v>1</v>
      </c>
      <c r="L243" s="30" t="str">
        <f>DAY(D243)-1&amp;"/"&amp;"07"&amp;"/"&amp;YEAR(D243)</f>
        <v>21/07/2026</v>
      </c>
      <c r="M243" s="31">
        <f>E243-TIME(3,0,0)+TIME(12,0,0)+TIME(12,0,0)</f>
        <v>0.91666666666666663</v>
      </c>
      <c r="N243" t="str">
        <f t="shared" si="69"/>
        <v>2 - 1</v>
      </c>
      <c r="O243" t="str">
        <f t="shared" si="70"/>
        <v>Green</v>
      </c>
      <c r="P243" t="str">
        <f t="shared" si="71"/>
        <v>Red</v>
      </c>
      <c r="Q243" t="str">
        <f t="shared" si="72"/>
        <v>Red</v>
      </c>
      <c r="R243" t="str">
        <f t="shared" si="73"/>
        <v>Green</v>
      </c>
      <c r="S243" t="str">
        <f t="shared" si="74"/>
        <v>Red</v>
      </c>
      <c r="T243" t="str">
        <f t="shared" si="75"/>
        <v>Green</v>
      </c>
      <c r="U243" t="str">
        <f t="shared" si="76"/>
        <v>Red</v>
      </c>
      <c r="V243" t="str">
        <f t="shared" si="77"/>
        <v>Green</v>
      </c>
      <c r="W243" t="str">
        <f t="shared" si="78"/>
        <v>Red</v>
      </c>
      <c r="X243" t="str">
        <f t="shared" si="79"/>
        <v>Green</v>
      </c>
      <c r="Y243" t="str">
        <f t="shared" si="80"/>
        <v>Green</v>
      </c>
      <c r="Z243" t="str">
        <f t="shared" si="81"/>
        <v>Green</v>
      </c>
      <c r="AA243" t="str">
        <f t="shared" si="82"/>
        <v>Red</v>
      </c>
      <c r="AB243" t="str">
        <f t="shared" si="83"/>
        <v>Green</v>
      </c>
      <c r="AC243" t="str">
        <f t="shared" si="84"/>
        <v>Green</v>
      </c>
      <c r="AD243" t="str">
        <f t="shared" si="85"/>
        <v>Red</v>
      </c>
    </row>
    <row r="244" spans="1:30" x14ac:dyDescent="0.25">
      <c r="A244" t="str">
        <f t="shared" si="68"/>
        <v>22/07/2026Deportivo TolucaPumas UNAM</v>
      </c>
      <c r="D244" s="2">
        <v>46225</v>
      </c>
      <c r="E244" s="3">
        <v>0.12847222222222221</v>
      </c>
      <c r="F244" t="s">
        <v>1372</v>
      </c>
      <c r="G244" t="s">
        <v>1373</v>
      </c>
      <c r="H244">
        <v>1</v>
      </c>
      <c r="I244">
        <v>0</v>
      </c>
      <c r="J244">
        <v>1</v>
      </c>
      <c r="K244">
        <v>2</v>
      </c>
      <c r="L244" s="22" t="str">
        <f t="shared" ref="L244:L275" si="88">DAY(D244)&amp;"/"&amp;"07"&amp;"/"&amp;YEAR(D244)</f>
        <v>22/07/2026</v>
      </c>
      <c r="M244" s="23">
        <f t="shared" ref="M244:M275" si="89">E244-TIME(3,0,0)</f>
        <v>3.4722222222222099E-3</v>
      </c>
      <c r="N244" t="str">
        <f t="shared" si="69"/>
        <v>1 - 2</v>
      </c>
      <c r="O244" t="str">
        <f t="shared" si="70"/>
        <v>Red</v>
      </c>
      <c r="P244" t="str">
        <f t="shared" si="71"/>
        <v>Red</v>
      </c>
      <c r="Q244" t="str">
        <f t="shared" si="72"/>
        <v>Green</v>
      </c>
      <c r="R244" t="str">
        <f t="shared" si="73"/>
        <v>Red</v>
      </c>
      <c r="S244" t="str">
        <f t="shared" si="74"/>
        <v>Green</v>
      </c>
      <c r="T244" t="str">
        <f t="shared" si="75"/>
        <v>Green</v>
      </c>
      <c r="U244" t="str">
        <f t="shared" si="76"/>
        <v>Green</v>
      </c>
      <c r="V244" t="str">
        <f t="shared" si="77"/>
        <v>Red</v>
      </c>
      <c r="W244" t="str">
        <f t="shared" si="78"/>
        <v>Red</v>
      </c>
      <c r="X244" t="str">
        <f t="shared" si="79"/>
        <v>Green</v>
      </c>
      <c r="Y244" t="str">
        <f t="shared" si="80"/>
        <v>Green</v>
      </c>
      <c r="Z244" t="str">
        <f t="shared" si="81"/>
        <v>Green</v>
      </c>
      <c r="AA244" t="str">
        <f t="shared" si="82"/>
        <v>Red</v>
      </c>
      <c r="AB244" t="str">
        <f t="shared" si="83"/>
        <v>Green</v>
      </c>
      <c r="AC244" t="str">
        <f t="shared" si="84"/>
        <v>Green</v>
      </c>
      <c r="AD244" t="str">
        <f t="shared" si="85"/>
        <v>Red</v>
      </c>
    </row>
    <row r="245" spans="1:30" x14ac:dyDescent="0.25">
      <c r="A245" t="str">
        <f t="shared" si="68"/>
        <v>22/07/2026Tuggeranong United U23Canberra White Eagles U23</v>
      </c>
      <c r="B245" t="s">
        <v>810</v>
      </c>
      <c r="C245" t="s">
        <v>909</v>
      </c>
      <c r="D245" s="2">
        <v>46225</v>
      </c>
      <c r="E245" s="3">
        <v>0.3125</v>
      </c>
      <c r="F245" t="s">
        <v>910</v>
      </c>
      <c r="G245" t="s">
        <v>911</v>
      </c>
      <c r="H245">
        <v>2</v>
      </c>
      <c r="I245">
        <v>0</v>
      </c>
      <c r="J245">
        <v>3</v>
      </c>
      <c r="K245">
        <v>2</v>
      </c>
      <c r="L245" s="22" t="str">
        <f t="shared" si="88"/>
        <v>22/07/2026</v>
      </c>
      <c r="M245" s="23">
        <f t="shared" si="89"/>
        <v>0.1875</v>
      </c>
      <c r="N245" t="str">
        <f t="shared" si="69"/>
        <v>3 - 2</v>
      </c>
      <c r="O245" t="str">
        <f t="shared" si="70"/>
        <v>Green</v>
      </c>
      <c r="P245" t="str">
        <f t="shared" si="71"/>
        <v>Red</v>
      </c>
      <c r="Q245" t="str">
        <f t="shared" si="72"/>
        <v>Red</v>
      </c>
      <c r="R245" t="str">
        <f t="shared" si="73"/>
        <v>Green</v>
      </c>
      <c r="S245" t="str">
        <f t="shared" si="74"/>
        <v>Red</v>
      </c>
      <c r="T245" t="str">
        <f t="shared" si="75"/>
        <v>Green</v>
      </c>
      <c r="U245" t="str">
        <f t="shared" si="76"/>
        <v>Green</v>
      </c>
      <c r="V245" t="str">
        <f t="shared" si="77"/>
        <v>Red</v>
      </c>
      <c r="W245" t="str">
        <f t="shared" si="78"/>
        <v>Red</v>
      </c>
      <c r="X245" t="str">
        <f t="shared" si="79"/>
        <v>Green</v>
      </c>
      <c r="Y245" t="str">
        <f t="shared" si="80"/>
        <v>Green</v>
      </c>
      <c r="Z245" t="str">
        <f t="shared" si="81"/>
        <v>Green</v>
      </c>
      <c r="AA245" t="str">
        <f t="shared" si="82"/>
        <v>Red</v>
      </c>
      <c r="AB245" t="str">
        <f t="shared" si="83"/>
        <v>Red</v>
      </c>
      <c r="AC245" t="str">
        <f t="shared" si="84"/>
        <v>Green</v>
      </c>
      <c r="AD245" t="str">
        <f t="shared" si="85"/>
        <v>Red</v>
      </c>
    </row>
    <row r="246" spans="1:30" x14ac:dyDescent="0.25">
      <c r="A246" t="str">
        <f t="shared" si="68"/>
        <v>22/07/2026FK Neftchi Baku WomenBuducnost Podgorica Women</v>
      </c>
      <c r="B246" t="s">
        <v>802</v>
      </c>
      <c r="D246" s="2">
        <v>46225</v>
      </c>
      <c r="E246" s="3">
        <v>0.33333333333333331</v>
      </c>
      <c r="F246" t="s">
        <v>1584</v>
      </c>
      <c r="G246" t="s">
        <v>1585</v>
      </c>
      <c r="H246">
        <v>0</v>
      </c>
      <c r="I246">
        <v>0</v>
      </c>
      <c r="J246">
        <v>0</v>
      </c>
      <c r="K246">
        <v>0</v>
      </c>
      <c r="L246" s="22" t="str">
        <f t="shared" si="88"/>
        <v>22/07/2026</v>
      </c>
      <c r="M246" s="23">
        <f t="shared" si="89"/>
        <v>0.20833333333333331</v>
      </c>
      <c r="N246" t="str">
        <f t="shared" si="69"/>
        <v>0 - 0</v>
      </c>
      <c r="O246" t="str">
        <f t="shared" si="70"/>
        <v>Red</v>
      </c>
      <c r="P246" t="str">
        <f t="shared" si="71"/>
        <v>Green</v>
      </c>
      <c r="Q246" t="str">
        <f t="shared" si="72"/>
        <v>Red</v>
      </c>
      <c r="R246" t="str">
        <f t="shared" si="73"/>
        <v>Green</v>
      </c>
      <c r="S246" t="str">
        <f t="shared" si="74"/>
        <v>Green</v>
      </c>
      <c r="T246" t="str">
        <f t="shared" si="75"/>
        <v>Red</v>
      </c>
      <c r="U246" t="str">
        <f t="shared" si="76"/>
        <v>Red</v>
      </c>
      <c r="V246" t="str">
        <f t="shared" si="77"/>
        <v>Green</v>
      </c>
      <c r="W246" t="str">
        <f t="shared" si="78"/>
        <v>Red</v>
      </c>
      <c r="X246" t="str">
        <f t="shared" si="79"/>
        <v>Red</v>
      </c>
      <c r="Y246" t="str">
        <f t="shared" si="80"/>
        <v>Red</v>
      </c>
      <c r="Z246" t="str">
        <f t="shared" si="81"/>
        <v>Red</v>
      </c>
      <c r="AA246" t="str">
        <f t="shared" si="82"/>
        <v>Green</v>
      </c>
      <c r="AB246" t="str">
        <f t="shared" si="83"/>
        <v>Green</v>
      </c>
      <c r="AC246" t="str">
        <f t="shared" si="84"/>
        <v>Red</v>
      </c>
      <c r="AD246" t="str">
        <f t="shared" si="85"/>
        <v>Green</v>
      </c>
    </row>
    <row r="247" spans="1:30" x14ac:dyDescent="0.25">
      <c r="A247" t="str">
        <f t="shared" si="68"/>
        <v>22/07/2026NK KustosijaNK Krka</v>
      </c>
      <c r="D247" s="2">
        <v>46225</v>
      </c>
      <c r="E247" s="3">
        <v>0.35416666666666669</v>
      </c>
      <c r="F247" t="s">
        <v>1586</v>
      </c>
      <c r="G247" t="s">
        <v>1587</v>
      </c>
      <c r="H247">
        <v>0</v>
      </c>
      <c r="I247">
        <v>1</v>
      </c>
      <c r="J247">
        <v>4</v>
      </c>
      <c r="K247">
        <v>1</v>
      </c>
      <c r="L247" s="22" t="str">
        <f t="shared" si="88"/>
        <v>22/07/2026</v>
      </c>
      <c r="M247" s="23">
        <f t="shared" si="89"/>
        <v>0.22916666666666669</v>
      </c>
      <c r="N247" t="str">
        <f t="shared" si="69"/>
        <v>4 - 1</v>
      </c>
      <c r="O247" t="str">
        <f t="shared" si="70"/>
        <v>Green</v>
      </c>
      <c r="P247" t="str">
        <f t="shared" si="71"/>
        <v>Red</v>
      </c>
      <c r="Q247" t="str">
        <f t="shared" si="72"/>
        <v>Red</v>
      </c>
      <c r="R247" t="str">
        <f t="shared" si="73"/>
        <v>Green</v>
      </c>
      <c r="S247" t="str">
        <f t="shared" si="74"/>
        <v>Red</v>
      </c>
      <c r="T247" t="str">
        <f t="shared" si="75"/>
        <v>Green</v>
      </c>
      <c r="U247" t="str">
        <f t="shared" si="76"/>
        <v>Red</v>
      </c>
      <c r="V247" t="str">
        <f t="shared" si="77"/>
        <v>Red</v>
      </c>
      <c r="W247" t="str">
        <f t="shared" si="78"/>
        <v>Green</v>
      </c>
      <c r="X247" t="str">
        <f t="shared" si="79"/>
        <v>Green</v>
      </c>
      <c r="Y247" t="str">
        <f t="shared" si="80"/>
        <v>Green</v>
      </c>
      <c r="Z247" t="str">
        <f t="shared" si="81"/>
        <v>Green</v>
      </c>
      <c r="AA247" t="str">
        <f t="shared" si="82"/>
        <v>Red</v>
      </c>
      <c r="AB247" t="str">
        <f t="shared" si="83"/>
        <v>Red</v>
      </c>
      <c r="AC247" t="str">
        <f t="shared" si="84"/>
        <v>Green</v>
      </c>
      <c r="AD247" t="str">
        <f t="shared" si="85"/>
        <v>Red</v>
      </c>
    </row>
    <row r="248" spans="1:30" x14ac:dyDescent="0.25">
      <c r="A248" t="str">
        <f t="shared" si="68"/>
        <v>22/07/2026Hamilton OlympicBelmont Swansea United SC</v>
      </c>
      <c r="B248" t="s">
        <v>810</v>
      </c>
      <c r="C248" t="s">
        <v>893</v>
      </c>
      <c r="D248" s="2">
        <v>46225</v>
      </c>
      <c r="E248" s="3">
        <v>0.375</v>
      </c>
      <c r="F248" t="s">
        <v>894</v>
      </c>
      <c r="G248" t="s">
        <v>19</v>
      </c>
      <c r="H248">
        <v>4</v>
      </c>
      <c r="I248">
        <v>1</v>
      </c>
      <c r="J248">
        <v>5</v>
      </c>
      <c r="K248">
        <v>2</v>
      </c>
      <c r="L248" s="22" t="str">
        <f t="shared" si="88"/>
        <v>22/07/2026</v>
      </c>
      <c r="M248" s="23">
        <f t="shared" si="89"/>
        <v>0.25</v>
      </c>
      <c r="N248" t="str">
        <f t="shared" si="69"/>
        <v>5 - 2</v>
      </c>
      <c r="O248" t="str">
        <f t="shared" si="70"/>
        <v>Green</v>
      </c>
      <c r="P248" t="str">
        <f t="shared" si="71"/>
        <v>Red</v>
      </c>
      <c r="Q248" t="str">
        <f t="shared" si="72"/>
        <v>Red</v>
      </c>
      <c r="R248" t="str">
        <f t="shared" si="73"/>
        <v>Green</v>
      </c>
      <c r="S248" t="str">
        <f t="shared" si="74"/>
        <v>Red</v>
      </c>
      <c r="T248" t="str">
        <f t="shared" si="75"/>
        <v>Green</v>
      </c>
      <c r="U248" t="str">
        <f t="shared" si="76"/>
        <v>Green</v>
      </c>
      <c r="V248" t="str">
        <f t="shared" si="77"/>
        <v>Red</v>
      </c>
      <c r="W248" t="str">
        <f t="shared" si="78"/>
        <v>Red</v>
      </c>
      <c r="X248" t="str">
        <f t="shared" si="79"/>
        <v>Green</v>
      </c>
      <c r="Y248" t="str">
        <f t="shared" si="80"/>
        <v>Green</v>
      </c>
      <c r="Z248" t="str">
        <f t="shared" si="81"/>
        <v>Green</v>
      </c>
      <c r="AA248" t="str">
        <f t="shared" si="82"/>
        <v>Red</v>
      </c>
      <c r="AB248" t="str">
        <f t="shared" si="83"/>
        <v>Red</v>
      </c>
      <c r="AC248" t="str">
        <f t="shared" si="84"/>
        <v>Green</v>
      </c>
      <c r="AD248" t="str">
        <f t="shared" si="85"/>
        <v>Red</v>
      </c>
    </row>
    <row r="249" spans="1:30" x14ac:dyDescent="0.25">
      <c r="A249" t="str">
        <f t="shared" si="68"/>
        <v>22/07/2026Edgeworth Eagles ReservesKahibah FC Reserves</v>
      </c>
      <c r="B249" t="s">
        <v>810</v>
      </c>
      <c r="C249" t="s">
        <v>813</v>
      </c>
      <c r="D249" s="2">
        <v>46225</v>
      </c>
      <c r="E249" s="3">
        <v>0.375</v>
      </c>
      <c r="F249" t="s">
        <v>896</v>
      </c>
      <c r="G249" t="s">
        <v>897</v>
      </c>
      <c r="H249">
        <v>0</v>
      </c>
      <c r="I249">
        <v>1</v>
      </c>
      <c r="J249">
        <v>2</v>
      </c>
      <c r="K249">
        <v>2</v>
      </c>
      <c r="L249" s="22" t="str">
        <f t="shared" si="88"/>
        <v>22/07/2026</v>
      </c>
      <c r="M249" s="23">
        <f t="shared" si="89"/>
        <v>0.25</v>
      </c>
      <c r="N249" t="str">
        <f t="shared" si="69"/>
        <v>2 - 2</v>
      </c>
      <c r="O249" t="str">
        <f t="shared" si="70"/>
        <v>Red</v>
      </c>
      <c r="P249" t="str">
        <f t="shared" si="71"/>
        <v>Green</v>
      </c>
      <c r="Q249" t="str">
        <f t="shared" si="72"/>
        <v>Red</v>
      </c>
      <c r="R249" t="str">
        <f t="shared" si="73"/>
        <v>Green</v>
      </c>
      <c r="S249" t="str">
        <f t="shared" si="74"/>
        <v>Green</v>
      </c>
      <c r="T249" t="str">
        <f t="shared" si="75"/>
        <v>Red</v>
      </c>
      <c r="U249" t="str">
        <f t="shared" si="76"/>
        <v>Red</v>
      </c>
      <c r="V249" t="str">
        <f t="shared" si="77"/>
        <v>Red</v>
      </c>
      <c r="W249" t="str">
        <f t="shared" si="78"/>
        <v>Green</v>
      </c>
      <c r="X249" t="str">
        <f t="shared" si="79"/>
        <v>Green</v>
      </c>
      <c r="Y249" t="str">
        <f t="shared" si="80"/>
        <v>Green</v>
      </c>
      <c r="Z249" t="str">
        <f t="shared" si="81"/>
        <v>Green</v>
      </c>
      <c r="AA249" t="str">
        <f t="shared" si="82"/>
        <v>Red</v>
      </c>
      <c r="AB249" t="str">
        <f t="shared" si="83"/>
        <v>Red</v>
      </c>
      <c r="AC249" t="str">
        <f t="shared" si="84"/>
        <v>Green</v>
      </c>
      <c r="AD249" t="str">
        <f t="shared" si="85"/>
        <v>Red</v>
      </c>
    </row>
    <row r="250" spans="1:30" x14ac:dyDescent="0.25">
      <c r="A250" t="str">
        <f t="shared" si="68"/>
        <v>22/07/2026Port Darwin FCCasuarina FC</v>
      </c>
      <c r="B250" t="s">
        <v>810</v>
      </c>
      <c r="C250" t="s">
        <v>898</v>
      </c>
      <c r="D250" s="2">
        <v>46225</v>
      </c>
      <c r="E250" s="3">
        <v>0.375</v>
      </c>
      <c r="F250" t="s">
        <v>899</v>
      </c>
      <c r="G250" t="s">
        <v>900</v>
      </c>
      <c r="L250" s="22" t="str">
        <f t="shared" si="88"/>
        <v>22/07/2026</v>
      </c>
      <c r="M250" s="23">
        <f t="shared" si="89"/>
        <v>0.25</v>
      </c>
      <c r="N250" t="str">
        <f t="shared" si="69"/>
        <v xml:space="preserve"> - </v>
      </c>
      <c r="O250" t="str">
        <f t="shared" si="70"/>
        <v>Red</v>
      </c>
      <c r="P250" t="str">
        <f t="shared" si="71"/>
        <v>Green</v>
      </c>
      <c r="Q250" t="str">
        <f t="shared" si="72"/>
        <v>Red</v>
      </c>
      <c r="R250" t="str">
        <f t="shared" si="73"/>
        <v>Green</v>
      </c>
      <c r="S250" t="str">
        <f t="shared" si="74"/>
        <v>Green</v>
      </c>
      <c r="T250" t="str">
        <f t="shared" si="75"/>
        <v>Red</v>
      </c>
      <c r="U250" t="str">
        <f t="shared" si="76"/>
        <v>Red</v>
      </c>
      <c r="V250" t="str">
        <f t="shared" si="77"/>
        <v>Green</v>
      </c>
      <c r="W250" t="str">
        <f t="shared" si="78"/>
        <v>Red</v>
      </c>
      <c r="X250" t="str">
        <f t="shared" si="79"/>
        <v>Red</v>
      </c>
      <c r="Y250" t="str">
        <f t="shared" si="80"/>
        <v>Red</v>
      </c>
      <c r="Z250" t="str">
        <f t="shared" si="81"/>
        <v>Red</v>
      </c>
      <c r="AA250" t="str">
        <f t="shared" si="82"/>
        <v>Green</v>
      </c>
      <c r="AB250" t="str">
        <f t="shared" si="83"/>
        <v>Green</v>
      </c>
      <c r="AC250" t="str">
        <f t="shared" si="84"/>
        <v>Red</v>
      </c>
      <c r="AD250" t="str">
        <f t="shared" si="85"/>
        <v>Green</v>
      </c>
    </row>
    <row r="251" spans="1:30" x14ac:dyDescent="0.25">
      <c r="A251" t="str">
        <f t="shared" si="68"/>
        <v>22/07/2026Athlone Town WomenZFK Dragon Women</v>
      </c>
      <c r="B251" t="s">
        <v>802</v>
      </c>
      <c r="D251" s="2">
        <v>46225</v>
      </c>
      <c r="E251" s="3">
        <v>0.375</v>
      </c>
      <c r="F251" t="s">
        <v>1588</v>
      </c>
      <c r="G251" t="s">
        <v>1589</v>
      </c>
      <c r="H251">
        <v>2</v>
      </c>
      <c r="I251">
        <v>0</v>
      </c>
      <c r="J251">
        <v>4</v>
      </c>
      <c r="K251">
        <v>0</v>
      </c>
      <c r="L251" s="22" t="str">
        <f t="shared" si="88"/>
        <v>22/07/2026</v>
      </c>
      <c r="M251" s="23">
        <f t="shared" si="89"/>
        <v>0.25</v>
      </c>
      <c r="N251" t="str">
        <f t="shared" si="69"/>
        <v>4 - 0</v>
      </c>
      <c r="O251" t="str">
        <f t="shared" si="70"/>
        <v>Green</v>
      </c>
      <c r="P251" t="str">
        <f t="shared" si="71"/>
        <v>Red</v>
      </c>
      <c r="Q251" t="str">
        <f t="shared" si="72"/>
        <v>Red</v>
      </c>
      <c r="R251" t="str">
        <f t="shared" si="73"/>
        <v>Green</v>
      </c>
      <c r="S251" t="str">
        <f t="shared" si="74"/>
        <v>Red</v>
      </c>
      <c r="T251" t="str">
        <f t="shared" si="75"/>
        <v>Green</v>
      </c>
      <c r="U251" t="str">
        <f t="shared" si="76"/>
        <v>Green</v>
      </c>
      <c r="V251" t="str">
        <f t="shared" si="77"/>
        <v>Red</v>
      </c>
      <c r="W251" t="str">
        <f t="shared" si="78"/>
        <v>Red</v>
      </c>
      <c r="X251" t="str">
        <f t="shared" si="79"/>
        <v>Green</v>
      </c>
      <c r="Y251" t="str">
        <f t="shared" si="80"/>
        <v>Green</v>
      </c>
      <c r="Z251" t="str">
        <f t="shared" si="81"/>
        <v>Green</v>
      </c>
      <c r="AA251" t="str">
        <f t="shared" si="82"/>
        <v>Red</v>
      </c>
      <c r="AB251" t="str">
        <f t="shared" si="83"/>
        <v>Red</v>
      </c>
      <c r="AC251" t="str">
        <f t="shared" si="84"/>
        <v>Red</v>
      </c>
      <c r="AD251" t="str">
        <f t="shared" si="85"/>
        <v>Green</v>
      </c>
    </row>
    <row r="252" spans="1:30" x14ac:dyDescent="0.25">
      <c r="A252" t="str">
        <f t="shared" si="68"/>
        <v>22/07/2026Ipswich FCBrisbane Roar</v>
      </c>
      <c r="D252" s="2">
        <v>46225</v>
      </c>
      <c r="E252" s="3">
        <v>0.375</v>
      </c>
      <c r="F252" t="s">
        <v>1590</v>
      </c>
      <c r="G252" t="s">
        <v>1591</v>
      </c>
      <c r="H252">
        <v>0</v>
      </c>
      <c r="I252">
        <v>2</v>
      </c>
      <c r="J252">
        <v>0</v>
      </c>
      <c r="K252">
        <v>5</v>
      </c>
      <c r="L252" s="22" t="str">
        <f t="shared" si="88"/>
        <v>22/07/2026</v>
      </c>
      <c r="M252" s="23">
        <f t="shared" si="89"/>
        <v>0.25</v>
      </c>
      <c r="N252" t="str">
        <f t="shared" si="69"/>
        <v>0 - 5</v>
      </c>
      <c r="O252" t="str">
        <f t="shared" si="70"/>
        <v>Red</v>
      </c>
      <c r="P252" t="str">
        <f t="shared" si="71"/>
        <v>Red</v>
      </c>
      <c r="Q252" t="str">
        <f t="shared" si="72"/>
        <v>Green</v>
      </c>
      <c r="R252" t="str">
        <f t="shared" si="73"/>
        <v>Red</v>
      </c>
      <c r="S252" t="str">
        <f t="shared" si="74"/>
        <v>Green</v>
      </c>
      <c r="T252" t="str">
        <f t="shared" si="75"/>
        <v>Green</v>
      </c>
      <c r="U252" t="str">
        <f t="shared" si="76"/>
        <v>Red</v>
      </c>
      <c r="V252" t="str">
        <f t="shared" si="77"/>
        <v>Red</v>
      </c>
      <c r="W252" t="str">
        <f t="shared" si="78"/>
        <v>Green</v>
      </c>
      <c r="X252" t="str">
        <f t="shared" si="79"/>
        <v>Green</v>
      </c>
      <c r="Y252" t="str">
        <f t="shared" si="80"/>
        <v>Green</v>
      </c>
      <c r="Z252" t="str">
        <f t="shared" si="81"/>
        <v>Green</v>
      </c>
      <c r="AA252" t="str">
        <f t="shared" si="82"/>
        <v>Red</v>
      </c>
      <c r="AB252" t="str">
        <f t="shared" si="83"/>
        <v>Red</v>
      </c>
      <c r="AC252" t="str">
        <f t="shared" si="84"/>
        <v>Red</v>
      </c>
      <c r="AD252" t="str">
        <f t="shared" si="85"/>
        <v>Green</v>
      </c>
    </row>
    <row r="253" spans="1:30" x14ac:dyDescent="0.25">
      <c r="A253" t="str">
        <f t="shared" si="68"/>
        <v>22/07/2026Tuggeranong UnitedCanberra White Eagles</v>
      </c>
      <c r="B253" t="s">
        <v>810</v>
      </c>
      <c r="C253" t="s">
        <v>811</v>
      </c>
      <c r="D253" s="2">
        <v>46225</v>
      </c>
      <c r="E253" s="3">
        <v>0.39583333333333331</v>
      </c>
      <c r="F253" t="s">
        <v>892</v>
      </c>
      <c r="G253" t="s">
        <v>22</v>
      </c>
      <c r="H253">
        <v>1</v>
      </c>
      <c r="I253">
        <v>1</v>
      </c>
      <c r="J253">
        <v>2</v>
      </c>
      <c r="K253">
        <v>1</v>
      </c>
      <c r="L253" s="22" t="str">
        <f t="shared" si="88"/>
        <v>22/07/2026</v>
      </c>
      <c r="M253" s="23">
        <f t="shared" si="89"/>
        <v>0.27083333333333331</v>
      </c>
      <c r="N253" t="str">
        <f t="shared" si="69"/>
        <v>2 - 1</v>
      </c>
      <c r="O253" t="str">
        <f t="shared" si="70"/>
        <v>Green</v>
      </c>
      <c r="P253" t="str">
        <f t="shared" si="71"/>
        <v>Red</v>
      </c>
      <c r="Q253" t="str">
        <f t="shared" si="72"/>
        <v>Red</v>
      </c>
      <c r="R253" t="str">
        <f t="shared" si="73"/>
        <v>Green</v>
      </c>
      <c r="S253" t="str">
        <f t="shared" si="74"/>
        <v>Red</v>
      </c>
      <c r="T253" t="str">
        <f t="shared" si="75"/>
        <v>Green</v>
      </c>
      <c r="U253" t="str">
        <f t="shared" si="76"/>
        <v>Red</v>
      </c>
      <c r="V253" t="str">
        <f t="shared" si="77"/>
        <v>Green</v>
      </c>
      <c r="W253" t="str">
        <f t="shared" si="78"/>
        <v>Red</v>
      </c>
      <c r="X253" t="str">
        <f t="shared" si="79"/>
        <v>Green</v>
      </c>
      <c r="Y253" t="str">
        <f t="shared" si="80"/>
        <v>Green</v>
      </c>
      <c r="Z253" t="str">
        <f t="shared" si="81"/>
        <v>Green</v>
      </c>
      <c r="AA253" t="str">
        <f t="shared" si="82"/>
        <v>Red</v>
      </c>
      <c r="AB253" t="str">
        <f t="shared" si="83"/>
        <v>Green</v>
      </c>
      <c r="AC253" t="str">
        <f t="shared" si="84"/>
        <v>Green</v>
      </c>
      <c r="AD253" t="str">
        <f t="shared" si="85"/>
        <v>Red</v>
      </c>
    </row>
    <row r="254" spans="1:30" x14ac:dyDescent="0.25">
      <c r="A254" t="str">
        <f t="shared" si="68"/>
        <v>22/07/2026CoomaWestern Sydney Wanderers</v>
      </c>
      <c r="B254" t="s">
        <v>810</v>
      </c>
      <c r="C254" t="s">
        <v>814</v>
      </c>
      <c r="D254" s="2">
        <v>46225</v>
      </c>
      <c r="E254" s="3">
        <v>0.39583333333333331</v>
      </c>
      <c r="F254" t="s">
        <v>903</v>
      </c>
      <c r="G254" t="s">
        <v>904</v>
      </c>
      <c r="H254">
        <v>0</v>
      </c>
      <c r="I254">
        <v>0</v>
      </c>
      <c r="J254">
        <v>0</v>
      </c>
      <c r="K254">
        <v>2</v>
      </c>
      <c r="L254" s="22" t="str">
        <f t="shared" si="88"/>
        <v>22/07/2026</v>
      </c>
      <c r="M254" s="23">
        <f t="shared" si="89"/>
        <v>0.27083333333333331</v>
      </c>
      <c r="N254" t="str">
        <f t="shared" si="69"/>
        <v>0 - 2</v>
      </c>
      <c r="O254" t="str">
        <f t="shared" si="70"/>
        <v>Red</v>
      </c>
      <c r="P254" t="str">
        <f t="shared" si="71"/>
        <v>Red</v>
      </c>
      <c r="Q254" t="str">
        <f t="shared" si="72"/>
        <v>Green</v>
      </c>
      <c r="R254" t="str">
        <f t="shared" si="73"/>
        <v>Red</v>
      </c>
      <c r="S254" t="str">
        <f t="shared" si="74"/>
        <v>Green</v>
      </c>
      <c r="T254" t="str">
        <f t="shared" si="75"/>
        <v>Green</v>
      </c>
      <c r="U254" t="str">
        <f t="shared" si="76"/>
        <v>Red</v>
      </c>
      <c r="V254" t="str">
        <f t="shared" si="77"/>
        <v>Green</v>
      </c>
      <c r="W254" t="str">
        <f t="shared" si="78"/>
        <v>Red</v>
      </c>
      <c r="X254" t="str">
        <f t="shared" si="79"/>
        <v>Red</v>
      </c>
      <c r="Y254" t="str">
        <f t="shared" si="80"/>
        <v>Green</v>
      </c>
      <c r="Z254" t="str">
        <f t="shared" si="81"/>
        <v>Red</v>
      </c>
      <c r="AA254" t="str">
        <f t="shared" si="82"/>
        <v>Green</v>
      </c>
      <c r="AB254" t="str">
        <f t="shared" si="83"/>
        <v>Green</v>
      </c>
      <c r="AC254" t="str">
        <f t="shared" si="84"/>
        <v>Red</v>
      </c>
      <c r="AD254" t="str">
        <f t="shared" si="85"/>
        <v>Green</v>
      </c>
    </row>
    <row r="255" spans="1:30" x14ac:dyDescent="0.25">
      <c r="A255" t="str">
        <f t="shared" si="68"/>
        <v>22/07/2026Maitland FCFremantle City FC</v>
      </c>
      <c r="B255" t="s">
        <v>810</v>
      </c>
      <c r="C255" t="s">
        <v>814</v>
      </c>
      <c r="D255" s="2">
        <v>46225</v>
      </c>
      <c r="E255" s="3">
        <v>0.39583333333333331</v>
      </c>
      <c r="F255" t="s">
        <v>513</v>
      </c>
      <c r="G255" t="s">
        <v>905</v>
      </c>
      <c r="H255">
        <v>0</v>
      </c>
      <c r="I255">
        <v>0</v>
      </c>
      <c r="J255">
        <v>1</v>
      </c>
      <c r="K255">
        <v>2</v>
      </c>
      <c r="L255" s="22" t="str">
        <f t="shared" si="88"/>
        <v>22/07/2026</v>
      </c>
      <c r="M255" s="23">
        <f t="shared" si="89"/>
        <v>0.27083333333333331</v>
      </c>
      <c r="N255" t="str">
        <f t="shared" si="69"/>
        <v>1 - 2</v>
      </c>
      <c r="O255" t="str">
        <f t="shared" si="70"/>
        <v>Red</v>
      </c>
      <c r="P255" t="str">
        <f t="shared" si="71"/>
        <v>Red</v>
      </c>
      <c r="Q255" t="str">
        <f t="shared" si="72"/>
        <v>Green</v>
      </c>
      <c r="R255" t="str">
        <f t="shared" si="73"/>
        <v>Red</v>
      </c>
      <c r="S255" t="str">
        <f t="shared" si="74"/>
        <v>Green</v>
      </c>
      <c r="T255" t="str">
        <f t="shared" si="75"/>
        <v>Green</v>
      </c>
      <c r="U255" t="str">
        <f t="shared" si="76"/>
        <v>Red</v>
      </c>
      <c r="V255" t="str">
        <f t="shared" si="77"/>
        <v>Green</v>
      </c>
      <c r="W255" t="str">
        <f t="shared" si="78"/>
        <v>Red</v>
      </c>
      <c r="X255" t="str">
        <f t="shared" si="79"/>
        <v>Red</v>
      </c>
      <c r="Y255" t="str">
        <f t="shared" si="80"/>
        <v>Green</v>
      </c>
      <c r="Z255" t="str">
        <f t="shared" si="81"/>
        <v>Green</v>
      </c>
      <c r="AA255" t="str">
        <f t="shared" si="82"/>
        <v>Red</v>
      </c>
      <c r="AB255" t="str">
        <f t="shared" si="83"/>
        <v>Green</v>
      </c>
      <c r="AC255" t="str">
        <f t="shared" si="84"/>
        <v>Green</v>
      </c>
      <c r="AD255" t="str">
        <f t="shared" si="85"/>
        <v>Red</v>
      </c>
    </row>
    <row r="256" spans="1:30" x14ac:dyDescent="0.25">
      <c r="A256" t="str">
        <f t="shared" si="68"/>
        <v>22/07/2026Sydney United 58Central Coast Mariners</v>
      </c>
      <c r="B256" t="s">
        <v>810</v>
      </c>
      <c r="C256" t="s">
        <v>814</v>
      </c>
      <c r="D256" s="2">
        <v>46225</v>
      </c>
      <c r="E256" s="3">
        <v>0.39583333333333331</v>
      </c>
      <c r="F256" t="s">
        <v>542</v>
      </c>
      <c r="G256" t="s">
        <v>906</v>
      </c>
      <c r="H256">
        <v>0</v>
      </c>
      <c r="I256">
        <v>0</v>
      </c>
      <c r="J256">
        <v>1</v>
      </c>
      <c r="K256">
        <v>1</v>
      </c>
      <c r="L256" s="22" t="str">
        <f t="shared" si="88"/>
        <v>22/07/2026</v>
      </c>
      <c r="M256" s="23">
        <f t="shared" si="89"/>
        <v>0.27083333333333331</v>
      </c>
      <c r="N256" t="str">
        <f t="shared" si="69"/>
        <v>1 - 1</v>
      </c>
      <c r="O256" t="str">
        <f t="shared" si="70"/>
        <v>Red</v>
      </c>
      <c r="P256" t="str">
        <f t="shared" si="71"/>
        <v>Green</v>
      </c>
      <c r="Q256" t="str">
        <f t="shared" si="72"/>
        <v>Red</v>
      </c>
      <c r="R256" t="str">
        <f t="shared" si="73"/>
        <v>Green</v>
      </c>
      <c r="S256" t="str">
        <f t="shared" si="74"/>
        <v>Green</v>
      </c>
      <c r="T256" t="str">
        <f t="shared" si="75"/>
        <v>Red</v>
      </c>
      <c r="U256" t="str">
        <f t="shared" si="76"/>
        <v>Red</v>
      </c>
      <c r="V256" t="str">
        <f t="shared" si="77"/>
        <v>Green</v>
      </c>
      <c r="W256" t="str">
        <f t="shared" si="78"/>
        <v>Red</v>
      </c>
      <c r="X256" t="str">
        <f t="shared" si="79"/>
        <v>Red</v>
      </c>
      <c r="Y256" t="str">
        <f t="shared" si="80"/>
        <v>Green</v>
      </c>
      <c r="Z256" t="str">
        <f t="shared" si="81"/>
        <v>Red</v>
      </c>
      <c r="AA256" t="str">
        <f t="shared" si="82"/>
        <v>Green</v>
      </c>
      <c r="AB256" t="str">
        <f t="shared" si="83"/>
        <v>Green</v>
      </c>
      <c r="AC256" t="str">
        <f t="shared" si="84"/>
        <v>Green</v>
      </c>
      <c r="AD256" t="str">
        <f t="shared" si="85"/>
        <v>Red</v>
      </c>
    </row>
    <row r="257" spans="1:30" x14ac:dyDescent="0.25">
      <c r="A257" t="str">
        <f t="shared" si="68"/>
        <v>22/07/2026University Azzurri FCMacarthur FC</v>
      </c>
      <c r="B257" t="s">
        <v>810</v>
      </c>
      <c r="C257" t="s">
        <v>814</v>
      </c>
      <c r="D257" s="2">
        <v>46225</v>
      </c>
      <c r="E257" s="3">
        <v>0.41666666666666669</v>
      </c>
      <c r="F257" t="s">
        <v>907</v>
      </c>
      <c r="G257" t="s">
        <v>908</v>
      </c>
      <c r="H257">
        <v>0</v>
      </c>
      <c r="I257">
        <v>1</v>
      </c>
      <c r="J257">
        <v>0</v>
      </c>
      <c r="K257">
        <v>3</v>
      </c>
      <c r="L257" s="22" t="str">
        <f t="shared" si="88"/>
        <v>22/07/2026</v>
      </c>
      <c r="M257" s="23">
        <f t="shared" si="89"/>
        <v>0.29166666666666669</v>
      </c>
      <c r="N257" t="str">
        <f t="shared" si="69"/>
        <v>0 - 3</v>
      </c>
      <c r="O257" t="str">
        <f t="shared" si="70"/>
        <v>Red</v>
      </c>
      <c r="P257" t="str">
        <f t="shared" si="71"/>
        <v>Red</v>
      </c>
      <c r="Q257" t="str">
        <f t="shared" si="72"/>
        <v>Green</v>
      </c>
      <c r="R257" t="str">
        <f t="shared" si="73"/>
        <v>Red</v>
      </c>
      <c r="S257" t="str">
        <f t="shared" si="74"/>
        <v>Green</v>
      </c>
      <c r="T257" t="str">
        <f t="shared" si="75"/>
        <v>Green</v>
      </c>
      <c r="U257" t="str">
        <f t="shared" si="76"/>
        <v>Red</v>
      </c>
      <c r="V257" t="str">
        <f t="shared" si="77"/>
        <v>Red</v>
      </c>
      <c r="W257" t="str">
        <f t="shared" si="78"/>
        <v>Green</v>
      </c>
      <c r="X257" t="str">
        <f t="shared" si="79"/>
        <v>Green</v>
      </c>
      <c r="Y257" t="str">
        <f t="shared" si="80"/>
        <v>Green</v>
      </c>
      <c r="Z257" t="str">
        <f t="shared" si="81"/>
        <v>Green</v>
      </c>
      <c r="AA257" t="str">
        <f t="shared" si="82"/>
        <v>Red</v>
      </c>
      <c r="AB257" t="str">
        <f t="shared" si="83"/>
        <v>Green</v>
      </c>
      <c r="AC257" t="str">
        <f t="shared" si="84"/>
        <v>Red</v>
      </c>
      <c r="AD257" t="str">
        <f t="shared" si="85"/>
        <v>Green</v>
      </c>
    </row>
    <row r="258" spans="1:30" x14ac:dyDescent="0.25">
      <c r="A258" t="str">
        <f t="shared" ref="A258:A321" si="90">L258&amp;F258&amp;G258</f>
        <v>22/07/2026CD NacionalCD Leganes</v>
      </c>
      <c r="D258" s="2">
        <v>46225</v>
      </c>
      <c r="E258" s="3">
        <v>0.41666666666666669</v>
      </c>
      <c r="F258" t="s">
        <v>1592</v>
      </c>
      <c r="G258" t="s">
        <v>1593</v>
      </c>
      <c r="H258">
        <v>0</v>
      </c>
      <c r="I258">
        <v>0</v>
      </c>
      <c r="J258">
        <v>0</v>
      </c>
      <c r="K258">
        <v>0</v>
      </c>
      <c r="L258" s="22" t="str">
        <f t="shared" si="88"/>
        <v>22/07/2026</v>
      </c>
      <c r="M258" s="23">
        <f t="shared" si="89"/>
        <v>0.29166666666666669</v>
      </c>
      <c r="N258" t="str">
        <f t="shared" ref="N258:N321" si="91">J258&amp;" - "&amp;K258</f>
        <v>0 - 0</v>
      </c>
      <c r="O258" t="str">
        <f t="shared" ref="O258:O321" si="92">IF($J258&gt;$K258,"Green","Red")</f>
        <v>Red</v>
      </c>
      <c r="P258" t="str">
        <f t="shared" ref="P258:P321" si="93">IF($J258=$K258,"Green","Red")</f>
        <v>Green</v>
      </c>
      <c r="Q258" t="str">
        <f t="shared" ref="Q258:Q321" si="94">IF($J258&lt;$K258,"Green","Red")</f>
        <v>Red</v>
      </c>
      <c r="R258" t="str">
        <f t="shared" ref="R258:R321" si="95">IF($J258&gt;=$K258,"Green","Red")</f>
        <v>Green</v>
      </c>
      <c r="S258" t="str">
        <f t="shared" ref="S258:S321" si="96">IF($J258&lt;=$K258,"Green","Red")</f>
        <v>Green</v>
      </c>
      <c r="T258" t="str">
        <f t="shared" ref="T258:T321" si="97">IF(OR($J258&gt;$K258,$J258&lt;$K258),"Green","Red")</f>
        <v>Red</v>
      </c>
      <c r="U258" t="str">
        <f t="shared" ref="U258:U321" si="98">IF($H258&gt;$I258,"Green","Red")</f>
        <v>Red</v>
      </c>
      <c r="V258" t="str">
        <f t="shared" ref="V258:V321" si="99">IF($H258=$I258,"Green","Red")</f>
        <v>Green</v>
      </c>
      <c r="W258" t="str">
        <f t="shared" ref="W258:W321" si="100">IF($H258&lt;$I258,"Green","Red")</f>
        <v>Red</v>
      </c>
      <c r="X258" t="str">
        <f t="shared" ref="X258:X321" si="101">IF($H258+$I258&gt;0,"Green","Red")</f>
        <v>Red</v>
      </c>
      <c r="Y258" t="str">
        <f t="shared" ref="Y258:Y321" si="102">IF($J258+$K258&gt;1.5,"Green","Red")</f>
        <v>Red</v>
      </c>
      <c r="Z258" t="str">
        <f t="shared" ref="Z258:Z321" si="103">IF($J258+$K258&gt;2.5,"Green","Red")</f>
        <v>Red</v>
      </c>
      <c r="AA258" t="str">
        <f t="shared" ref="AA258:AA321" si="104">IF($J258+$K258&lt;2.5,"Green","Red")</f>
        <v>Green</v>
      </c>
      <c r="AB258" t="str">
        <f t="shared" ref="AB258:AB321" si="105">IF($J258+$K258&lt;3.5,"Green","Red")</f>
        <v>Green</v>
      </c>
      <c r="AC258" t="str">
        <f t="shared" ref="AC258:AC321" si="106">IF(AND($J258&gt;0,$K258&gt;0),"Green","Red")</f>
        <v>Red</v>
      </c>
      <c r="AD258" t="str">
        <f t="shared" ref="AD258:AD321" si="107">IF(OR($J258=0,$K258=0),"Green","Red")</f>
        <v>Green</v>
      </c>
    </row>
    <row r="259" spans="1:30" x14ac:dyDescent="0.25">
      <c r="A259" t="str">
        <f t="shared" si="90"/>
        <v>22/07/2026Nottingham ForestBlackburn Rovers</v>
      </c>
      <c r="D259" s="2">
        <v>46225</v>
      </c>
      <c r="E259" s="3">
        <v>0.41666666666666669</v>
      </c>
      <c r="F259" t="s">
        <v>1594</v>
      </c>
      <c r="G259" t="s">
        <v>1595</v>
      </c>
      <c r="H259">
        <v>1</v>
      </c>
      <c r="I259">
        <v>0</v>
      </c>
      <c r="J259">
        <v>3</v>
      </c>
      <c r="K259">
        <v>0</v>
      </c>
      <c r="L259" s="22" t="str">
        <f t="shared" si="88"/>
        <v>22/07/2026</v>
      </c>
      <c r="M259" s="23">
        <f t="shared" si="89"/>
        <v>0.29166666666666669</v>
      </c>
      <c r="N259" t="str">
        <f t="shared" si="91"/>
        <v>3 - 0</v>
      </c>
      <c r="O259" t="str">
        <f t="shared" si="92"/>
        <v>Green</v>
      </c>
      <c r="P259" t="str">
        <f t="shared" si="93"/>
        <v>Red</v>
      </c>
      <c r="Q259" t="str">
        <f t="shared" si="94"/>
        <v>Red</v>
      </c>
      <c r="R259" t="str">
        <f t="shared" si="95"/>
        <v>Green</v>
      </c>
      <c r="S259" t="str">
        <f t="shared" si="96"/>
        <v>Red</v>
      </c>
      <c r="T259" t="str">
        <f t="shared" si="97"/>
        <v>Green</v>
      </c>
      <c r="U259" t="str">
        <f t="shared" si="98"/>
        <v>Green</v>
      </c>
      <c r="V259" t="str">
        <f t="shared" si="99"/>
        <v>Red</v>
      </c>
      <c r="W259" t="str">
        <f t="shared" si="100"/>
        <v>Red</v>
      </c>
      <c r="X259" t="str">
        <f t="shared" si="101"/>
        <v>Green</v>
      </c>
      <c r="Y259" t="str">
        <f t="shared" si="102"/>
        <v>Green</v>
      </c>
      <c r="Z259" t="str">
        <f t="shared" si="103"/>
        <v>Green</v>
      </c>
      <c r="AA259" t="str">
        <f t="shared" si="104"/>
        <v>Red</v>
      </c>
      <c r="AB259" t="str">
        <f t="shared" si="105"/>
        <v>Green</v>
      </c>
      <c r="AC259" t="str">
        <f t="shared" si="106"/>
        <v>Red</v>
      </c>
      <c r="AD259" t="str">
        <f t="shared" si="107"/>
        <v>Green</v>
      </c>
    </row>
    <row r="260" spans="1:30" x14ac:dyDescent="0.25">
      <c r="A260" t="str">
        <f t="shared" si="90"/>
        <v>22/07/2026Launceston CityLaunceston United</v>
      </c>
      <c r="B260" t="s">
        <v>810</v>
      </c>
      <c r="C260" t="s">
        <v>895</v>
      </c>
      <c r="D260" s="2">
        <v>46225</v>
      </c>
      <c r="E260" s="3">
        <v>0.42708333333333331</v>
      </c>
      <c r="F260" t="s">
        <v>23</v>
      </c>
      <c r="G260" t="s">
        <v>24</v>
      </c>
      <c r="H260">
        <v>2</v>
      </c>
      <c r="I260">
        <v>1</v>
      </c>
      <c r="J260">
        <v>4</v>
      </c>
      <c r="K260">
        <v>2</v>
      </c>
      <c r="L260" s="22" t="str">
        <f t="shared" si="88"/>
        <v>22/07/2026</v>
      </c>
      <c r="M260" s="23">
        <f t="shared" si="89"/>
        <v>0.30208333333333331</v>
      </c>
      <c r="N260" t="str">
        <f t="shared" si="91"/>
        <v>4 - 2</v>
      </c>
      <c r="O260" t="str">
        <f t="shared" si="92"/>
        <v>Green</v>
      </c>
      <c r="P260" t="str">
        <f t="shared" si="93"/>
        <v>Red</v>
      </c>
      <c r="Q260" t="str">
        <f t="shared" si="94"/>
        <v>Red</v>
      </c>
      <c r="R260" t="str">
        <f t="shared" si="95"/>
        <v>Green</v>
      </c>
      <c r="S260" t="str">
        <f t="shared" si="96"/>
        <v>Red</v>
      </c>
      <c r="T260" t="str">
        <f t="shared" si="97"/>
        <v>Green</v>
      </c>
      <c r="U260" t="str">
        <f t="shared" si="98"/>
        <v>Green</v>
      </c>
      <c r="V260" t="str">
        <f t="shared" si="99"/>
        <v>Red</v>
      </c>
      <c r="W260" t="str">
        <f t="shared" si="100"/>
        <v>Red</v>
      </c>
      <c r="X260" t="str">
        <f t="shared" si="101"/>
        <v>Green</v>
      </c>
      <c r="Y260" t="str">
        <f t="shared" si="102"/>
        <v>Green</v>
      </c>
      <c r="Z260" t="str">
        <f t="shared" si="103"/>
        <v>Green</v>
      </c>
      <c r="AA260" t="str">
        <f t="shared" si="104"/>
        <v>Red</v>
      </c>
      <c r="AB260" t="str">
        <f t="shared" si="105"/>
        <v>Red</v>
      </c>
      <c r="AC260" t="str">
        <f t="shared" si="106"/>
        <v>Green</v>
      </c>
      <c r="AD260" t="str">
        <f t="shared" si="107"/>
        <v>Red</v>
      </c>
    </row>
    <row r="261" spans="1:30" x14ac:dyDescent="0.25">
      <c r="A261" t="str">
        <f t="shared" si="90"/>
        <v>22/07/2026Bucheon 1995Anyang</v>
      </c>
      <c r="D261" s="2">
        <v>46225</v>
      </c>
      <c r="E261" s="3">
        <v>0.4375</v>
      </c>
      <c r="F261" t="s">
        <v>1596</v>
      </c>
      <c r="G261" t="s">
        <v>1597</v>
      </c>
      <c r="H261">
        <v>1</v>
      </c>
      <c r="I261">
        <v>1</v>
      </c>
      <c r="J261">
        <v>2</v>
      </c>
      <c r="K261">
        <v>3</v>
      </c>
      <c r="L261" s="22" t="str">
        <f t="shared" si="88"/>
        <v>22/07/2026</v>
      </c>
      <c r="M261" s="23">
        <f t="shared" si="89"/>
        <v>0.3125</v>
      </c>
      <c r="N261" t="str">
        <f t="shared" si="91"/>
        <v>2 - 3</v>
      </c>
      <c r="O261" t="str">
        <f t="shared" si="92"/>
        <v>Red</v>
      </c>
      <c r="P261" t="str">
        <f t="shared" si="93"/>
        <v>Red</v>
      </c>
      <c r="Q261" t="str">
        <f t="shared" si="94"/>
        <v>Green</v>
      </c>
      <c r="R261" t="str">
        <f t="shared" si="95"/>
        <v>Red</v>
      </c>
      <c r="S261" t="str">
        <f t="shared" si="96"/>
        <v>Green</v>
      </c>
      <c r="T261" t="str">
        <f t="shared" si="97"/>
        <v>Green</v>
      </c>
      <c r="U261" t="str">
        <f t="shared" si="98"/>
        <v>Red</v>
      </c>
      <c r="V261" t="str">
        <f t="shared" si="99"/>
        <v>Green</v>
      </c>
      <c r="W261" t="str">
        <f t="shared" si="100"/>
        <v>Red</v>
      </c>
      <c r="X261" t="str">
        <f t="shared" si="101"/>
        <v>Green</v>
      </c>
      <c r="Y261" t="str">
        <f t="shared" si="102"/>
        <v>Green</v>
      </c>
      <c r="Z261" t="str">
        <f t="shared" si="103"/>
        <v>Green</v>
      </c>
      <c r="AA261" t="str">
        <f t="shared" si="104"/>
        <v>Red</v>
      </c>
      <c r="AB261" t="str">
        <f t="shared" si="105"/>
        <v>Red</v>
      </c>
      <c r="AC261" t="str">
        <f t="shared" si="106"/>
        <v>Green</v>
      </c>
      <c r="AD261" t="str">
        <f t="shared" si="107"/>
        <v>Red</v>
      </c>
    </row>
    <row r="262" spans="1:30" x14ac:dyDescent="0.25">
      <c r="A262" t="str">
        <f t="shared" si="90"/>
        <v>22/07/2026FC SeoulPohang Steelers</v>
      </c>
      <c r="D262" s="2">
        <v>46225</v>
      </c>
      <c r="E262" s="3">
        <v>0.4375</v>
      </c>
      <c r="F262" t="s">
        <v>27</v>
      </c>
      <c r="G262" t="s">
        <v>28</v>
      </c>
      <c r="H262">
        <v>1</v>
      </c>
      <c r="I262">
        <v>0</v>
      </c>
      <c r="J262">
        <v>3</v>
      </c>
      <c r="K262">
        <v>1</v>
      </c>
      <c r="L262" s="22" t="str">
        <f t="shared" si="88"/>
        <v>22/07/2026</v>
      </c>
      <c r="M262" s="23">
        <f t="shared" si="89"/>
        <v>0.3125</v>
      </c>
      <c r="N262" t="str">
        <f t="shared" si="91"/>
        <v>3 - 1</v>
      </c>
      <c r="O262" t="str">
        <f t="shared" si="92"/>
        <v>Green</v>
      </c>
      <c r="P262" t="str">
        <f t="shared" si="93"/>
        <v>Red</v>
      </c>
      <c r="Q262" t="str">
        <f t="shared" si="94"/>
        <v>Red</v>
      </c>
      <c r="R262" t="str">
        <f t="shared" si="95"/>
        <v>Green</v>
      </c>
      <c r="S262" t="str">
        <f t="shared" si="96"/>
        <v>Red</v>
      </c>
      <c r="T262" t="str">
        <f t="shared" si="97"/>
        <v>Green</v>
      </c>
      <c r="U262" t="str">
        <f t="shared" si="98"/>
        <v>Green</v>
      </c>
      <c r="V262" t="str">
        <f t="shared" si="99"/>
        <v>Red</v>
      </c>
      <c r="W262" t="str">
        <f t="shared" si="100"/>
        <v>Red</v>
      </c>
      <c r="X262" t="str">
        <f t="shared" si="101"/>
        <v>Green</v>
      </c>
      <c r="Y262" t="str">
        <f t="shared" si="102"/>
        <v>Green</v>
      </c>
      <c r="Z262" t="str">
        <f t="shared" si="103"/>
        <v>Green</v>
      </c>
      <c r="AA262" t="str">
        <f t="shared" si="104"/>
        <v>Red</v>
      </c>
      <c r="AB262" t="str">
        <f t="shared" si="105"/>
        <v>Red</v>
      </c>
      <c r="AC262" t="str">
        <f t="shared" si="106"/>
        <v>Green</v>
      </c>
      <c r="AD262" t="str">
        <f t="shared" si="107"/>
        <v>Red</v>
      </c>
    </row>
    <row r="263" spans="1:30" x14ac:dyDescent="0.25">
      <c r="A263" t="str">
        <f t="shared" si="90"/>
        <v>22/07/2026GwangjuSangju Sangmu</v>
      </c>
      <c r="D263" s="2">
        <v>46225</v>
      </c>
      <c r="E263" s="3">
        <v>0.4375</v>
      </c>
      <c r="F263" t="s">
        <v>1598</v>
      </c>
      <c r="G263" t="s">
        <v>1599</v>
      </c>
      <c r="H263">
        <v>1</v>
      </c>
      <c r="I263">
        <v>1</v>
      </c>
      <c r="J263">
        <v>1</v>
      </c>
      <c r="K263">
        <v>1</v>
      </c>
      <c r="L263" s="22" t="str">
        <f t="shared" si="88"/>
        <v>22/07/2026</v>
      </c>
      <c r="M263" s="23">
        <f t="shared" si="89"/>
        <v>0.3125</v>
      </c>
      <c r="N263" t="str">
        <f t="shared" si="91"/>
        <v>1 - 1</v>
      </c>
      <c r="O263" t="str">
        <f t="shared" si="92"/>
        <v>Red</v>
      </c>
      <c r="P263" t="str">
        <f t="shared" si="93"/>
        <v>Green</v>
      </c>
      <c r="Q263" t="str">
        <f t="shared" si="94"/>
        <v>Red</v>
      </c>
      <c r="R263" t="str">
        <f t="shared" si="95"/>
        <v>Green</v>
      </c>
      <c r="S263" t="str">
        <f t="shared" si="96"/>
        <v>Green</v>
      </c>
      <c r="T263" t="str">
        <f t="shared" si="97"/>
        <v>Red</v>
      </c>
      <c r="U263" t="str">
        <f t="shared" si="98"/>
        <v>Red</v>
      </c>
      <c r="V263" t="str">
        <f t="shared" si="99"/>
        <v>Green</v>
      </c>
      <c r="W263" t="str">
        <f t="shared" si="100"/>
        <v>Red</v>
      </c>
      <c r="X263" t="str">
        <f t="shared" si="101"/>
        <v>Green</v>
      </c>
      <c r="Y263" t="str">
        <f t="shared" si="102"/>
        <v>Green</v>
      </c>
      <c r="Z263" t="str">
        <f t="shared" si="103"/>
        <v>Red</v>
      </c>
      <c r="AA263" t="str">
        <f t="shared" si="104"/>
        <v>Green</v>
      </c>
      <c r="AB263" t="str">
        <f t="shared" si="105"/>
        <v>Green</v>
      </c>
      <c r="AC263" t="str">
        <f t="shared" si="106"/>
        <v>Green</v>
      </c>
      <c r="AD263" t="str">
        <f t="shared" si="107"/>
        <v>Red</v>
      </c>
    </row>
    <row r="264" spans="1:30" x14ac:dyDescent="0.25">
      <c r="A264" t="str">
        <f t="shared" si="90"/>
        <v>22/07/2026Mindil AcesDarwin Olympic</v>
      </c>
      <c r="B264" t="s">
        <v>810</v>
      </c>
      <c r="C264" t="s">
        <v>898</v>
      </c>
      <c r="D264" s="2">
        <v>46225</v>
      </c>
      <c r="E264" s="3">
        <v>0.45833333333333331</v>
      </c>
      <c r="F264" t="s">
        <v>901</v>
      </c>
      <c r="G264" t="s">
        <v>902</v>
      </c>
      <c r="L264" s="22" t="str">
        <f t="shared" si="88"/>
        <v>22/07/2026</v>
      </c>
      <c r="M264" s="23">
        <f t="shared" si="89"/>
        <v>0.33333333333333331</v>
      </c>
      <c r="N264" t="str">
        <f t="shared" si="91"/>
        <v xml:space="preserve"> - </v>
      </c>
      <c r="O264" t="str">
        <f t="shared" si="92"/>
        <v>Red</v>
      </c>
      <c r="P264" t="str">
        <f t="shared" si="93"/>
        <v>Green</v>
      </c>
      <c r="Q264" t="str">
        <f t="shared" si="94"/>
        <v>Red</v>
      </c>
      <c r="R264" t="str">
        <f t="shared" si="95"/>
        <v>Green</v>
      </c>
      <c r="S264" t="str">
        <f t="shared" si="96"/>
        <v>Green</v>
      </c>
      <c r="T264" t="str">
        <f t="shared" si="97"/>
        <v>Red</v>
      </c>
      <c r="U264" t="str">
        <f t="shared" si="98"/>
        <v>Red</v>
      </c>
      <c r="V264" t="str">
        <f t="shared" si="99"/>
        <v>Green</v>
      </c>
      <c r="W264" t="str">
        <f t="shared" si="100"/>
        <v>Red</v>
      </c>
      <c r="X264" t="str">
        <f t="shared" si="101"/>
        <v>Red</v>
      </c>
      <c r="Y264" t="str">
        <f t="shared" si="102"/>
        <v>Red</v>
      </c>
      <c r="Z264" t="str">
        <f t="shared" si="103"/>
        <v>Red</v>
      </c>
      <c r="AA264" t="str">
        <f t="shared" si="104"/>
        <v>Green</v>
      </c>
      <c r="AB264" t="str">
        <f t="shared" si="105"/>
        <v>Green</v>
      </c>
      <c r="AC264" t="str">
        <f t="shared" si="106"/>
        <v>Red</v>
      </c>
      <c r="AD264" t="str">
        <f t="shared" si="107"/>
        <v>Green</v>
      </c>
    </row>
    <row r="265" spans="1:30" x14ac:dyDescent="0.25">
      <c r="A265" t="str">
        <f t="shared" si="90"/>
        <v>22/07/2026Rizhao YuqiShaanxi Union FC</v>
      </c>
      <c r="D265" s="2">
        <v>46225</v>
      </c>
      <c r="E265" s="3">
        <v>0.5</v>
      </c>
      <c r="F265" t="s">
        <v>1600</v>
      </c>
      <c r="G265" t="s">
        <v>1601</v>
      </c>
      <c r="H265">
        <v>0</v>
      </c>
      <c r="I265">
        <v>0</v>
      </c>
      <c r="J265">
        <v>2</v>
      </c>
      <c r="K265">
        <v>0</v>
      </c>
      <c r="L265" s="22" t="str">
        <f t="shared" si="88"/>
        <v>22/07/2026</v>
      </c>
      <c r="M265" s="23">
        <f t="shared" si="89"/>
        <v>0.375</v>
      </c>
      <c r="N265" t="str">
        <f t="shared" si="91"/>
        <v>2 - 0</v>
      </c>
      <c r="O265" t="str">
        <f t="shared" si="92"/>
        <v>Green</v>
      </c>
      <c r="P265" t="str">
        <f t="shared" si="93"/>
        <v>Red</v>
      </c>
      <c r="Q265" t="str">
        <f t="shared" si="94"/>
        <v>Red</v>
      </c>
      <c r="R265" t="str">
        <f t="shared" si="95"/>
        <v>Green</v>
      </c>
      <c r="S265" t="str">
        <f t="shared" si="96"/>
        <v>Red</v>
      </c>
      <c r="T265" t="str">
        <f t="shared" si="97"/>
        <v>Green</v>
      </c>
      <c r="U265" t="str">
        <f t="shared" si="98"/>
        <v>Red</v>
      </c>
      <c r="V265" t="str">
        <f t="shared" si="99"/>
        <v>Green</v>
      </c>
      <c r="W265" t="str">
        <f t="shared" si="100"/>
        <v>Red</v>
      </c>
      <c r="X265" t="str">
        <f t="shared" si="101"/>
        <v>Red</v>
      </c>
      <c r="Y265" t="str">
        <f t="shared" si="102"/>
        <v>Green</v>
      </c>
      <c r="Z265" t="str">
        <f t="shared" si="103"/>
        <v>Red</v>
      </c>
      <c r="AA265" t="str">
        <f t="shared" si="104"/>
        <v>Green</v>
      </c>
      <c r="AB265" t="str">
        <f t="shared" si="105"/>
        <v>Green</v>
      </c>
      <c r="AC265" t="str">
        <f t="shared" si="106"/>
        <v>Red</v>
      </c>
      <c r="AD265" t="str">
        <f t="shared" si="107"/>
        <v>Green</v>
      </c>
    </row>
    <row r="266" spans="1:30" x14ac:dyDescent="0.25">
      <c r="A266" t="str">
        <f t="shared" si="90"/>
        <v>22/07/2026Glentoran Belfast United WomenRiga FC Women</v>
      </c>
      <c r="B266" t="s">
        <v>802</v>
      </c>
      <c r="D266" s="2">
        <v>46225</v>
      </c>
      <c r="E266" s="3">
        <v>0.5</v>
      </c>
      <c r="F266" t="s">
        <v>1602</v>
      </c>
      <c r="G266" t="s">
        <v>1603</v>
      </c>
      <c r="H266">
        <v>0</v>
      </c>
      <c r="I266">
        <v>1</v>
      </c>
      <c r="J266">
        <v>1</v>
      </c>
      <c r="K266">
        <v>4</v>
      </c>
      <c r="L266" s="22" t="str">
        <f t="shared" si="88"/>
        <v>22/07/2026</v>
      </c>
      <c r="M266" s="23">
        <f t="shared" si="89"/>
        <v>0.375</v>
      </c>
      <c r="N266" t="str">
        <f t="shared" si="91"/>
        <v>1 - 4</v>
      </c>
      <c r="O266" t="str">
        <f t="shared" si="92"/>
        <v>Red</v>
      </c>
      <c r="P266" t="str">
        <f t="shared" si="93"/>
        <v>Red</v>
      </c>
      <c r="Q266" t="str">
        <f t="shared" si="94"/>
        <v>Green</v>
      </c>
      <c r="R266" t="str">
        <f t="shared" si="95"/>
        <v>Red</v>
      </c>
      <c r="S266" t="str">
        <f t="shared" si="96"/>
        <v>Green</v>
      </c>
      <c r="T266" t="str">
        <f t="shared" si="97"/>
        <v>Green</v>
      </c>
      <c r="U266" t="str">
        <f t="shared" si="98"/>
        <v>Red</v>
      </c>
      <c r="V266" t="str">
        <f t="shared" si="99"/>
        <v>Red</v>
      </c>
      <c r="W266" t="str">
        <f t="shared" si="100"/>
        <v>Green</v>
      </c>
      <c r="X266" t="str">
        <f t="shared" si="101"/>
        <v>Green</v>
      </c>
      <c r="Y266" t="str">
        <f t="shared" si="102"/>
        <v>Green</v>
      </c>
      <c r="Z266" t="str">
        <f t="shared" si="103"/>
        <v>Green</v>
      </c>
      <c r="AA266" t="str">
        <f t="shared" si="104"/>
        <v>Red</v>
      </c>
      <c r="AB266" t="str">
        <f t="shared" si="105"/>
        <v>Red</v>
      </c>
      <c r="AC266" t="str">
        <f t="shared" si="106"/>
        <v>Green</v>
      </c>
      <c r="AD266" t="str">
        <f t="shared" si="107"/>
        <v>Red</v>
      </c>
    </row>
    <row r="267" spans="1:30" x14ac:dyDescent="0.25">
      <c r="A267" t="str">
        <f t="shared" si="90"/>
        <v>22/07/2026DunkerqueSamsunspor</v>
      </c>
      <c r="D267" s="2">
        <v>46225</v>
      </c>
      <c r="E267" s="3">
        <v>0.5</v>
      </c>
      <c r="F267" t="s">
        <v>1604</v>
      </c>
      <c r="G267" t="s">
        <v>1605</v>
      </c>
      <c r="H267">
        <v>2</v>
      </c>
      <c r="I267">
        <v>0</v>
      </c>
      <c r="J267">
        <v>2</v>
      </c>
      <c r="K267">
        <v>1</v>
      </c>
      <c r="L267" s="22" t="str">
        <f t="shared" si="88"/>
        <v>22/07/2026</v>
      </c>
      <c r="M267" s="23">
        <f t="shared" si="89"/>
        <v>0.375</v>
      </c>
      <c r="N267" t="str">
        <f t="shared" si="91"/>
        <v>2 - 1</v>
      </c>
      <c r="O267" t="str">
        <f t="shared" si="92"/>
        <v>Green</v>
      </c>
      <c r="P267" t="str">
        <f t="shared" si="93"/>
        <v>Red</v>
      </c>
      <c r="Q267" t="str">
        <f t="shared" si="94"/>
        <v>Red</v>
      </c>
      <c r="R267" t="str">
        <f t="shared" si="95"/>
        <v>Green</v>
      </c>
      <c r="S267" t="str">
        <f t="shared" si="96"/>
        <v>Red</v>
      </c>
      <c r="T267" t="str">
        <f t="shared" si="97"/>
        <v>Green</v>
      </c>
      <c r="U267" t="str">
        <f t="shared" si="98"/>
        <v>Green</v>
      </c>
      <c r="V267" t="str">
        <f t="shared" si="99"/>
        <v>Red</v>
      </c>
      <c r="W267" t="str">
        <f t="shared" si="100"/>
        <v>Red</v>
      </c>
      <c r="X267" t="str">
        <f t="shared" si="101"/>
        <v>Green</v>
      </c>
      <c r="Y267" t="str">
        <f t="shared" si="102"/>
        <v>Green</v>
      </c>
      <c r="Z267" t="str">
        <f t="shared" si="103"/>
        <v>Green</v>
      </c>
      <c r="AA267" t="str">
        <f t="shared" si="104"/>
        <v>Red</v>
      </c>
      <c r="AB267" t="str">
        <f t="shared" si="105"/>
        <v>Green</v>
      </c>
      <c r="AC267" t="str">
        <f t="shared" si="106"/>
        <v>Green</v>
      </c>
      <c r="AD267" t="str">
        <f t="shared" si="107"/>
        <v>Red</v>
      </c>
    </row>
    <row r="268" spans="1:30" x14ac:dyDescent="0.25">
      <c r="A268" t="str">
        <f t="shared" si="90"/>
        <v>22/07/2026FamalicaoArouca</v>
      </c>
      <c r="D268" s="2">
        <v>46225</v>
      </c>
      <c r="E268" s="3">
        <v>0.5</v>
      </c>
      <c r="F268" t="s">
        <v>1606</v>
      </c>
      <c r="G268" t="s">
        <v>1607</v>
      </c>
      <c r="H268">
        <v>0</v>
      </c>
      <c r="I268">
        <v>0</v>
      </c>
      <c r="J268">
        <v>0</v>
      </c>
      <c r="K268">
        <v>0</v>
      </c>
      <c r="L268" s="22" t="str">
        <f t="shared" si="88"/>
        <v>22/07/2026</v>
      </c>
      <c r="M268" s="23">
        <f t="shared" si="89"/>
        <v>0.375</v>
      </c>
      <c r="N268" t="str">
        <f t="shared" si="91"/>
        <v>0 - 0</v>
      </c>
      <c r="O268" t="str">
        <f t="shared" si="92"/>
        <v>Red</v>
      </c>
      <c r="P268" t="str">
        <f t="shared" si="93"/>
        <v>Green</v>
      </c>
      <c r="Q268" t="str">
        <f t="shared" si="94"/>
        <v>Red</v>
      </c>
      <c r="R268" t="str">
        <f t="shared" si="95"/>
        <v>Green</v>
      </c>
      <c r="S268" t="str">
        <f t="shared" si="96"/>
        <v>Green</v>
      </c>
      <c r="T268" t="str">
        <f t="shared" si="97"/>
        <v>Red</v>
      </c>
      <c r="U268" t="str">
        <f t="shared" si="98"/>
        <v>Red</v>
      </c>
      <c r="V268" t="str">
        <f t="shared" si="99"/>
        <v>Green</v>
      </c>
      <c r="W268" t="str">
        <f t="shared" si="100"/>
        <v>Red</v>
      </c>
      <c r="X268" t="str">
        <f t="shared" si="101"/>
        <v>Red</v>
      </c>
      <c r="Y268" t="str">
        <f t="shared" si="102"/>
        <v>Red</v>
      </c>
      <c r="Z268" t="str">
        <f t="shared" si="103"/>
        <v>Red</v>
      </c>
      <c r="AA268" t="str">
        <f t="shared" si="104"/>
        <v>Green</v>
      </c>
      <c r="AB268" t="str">
        <f t="shared" si="105"/>
        <v>Green</v>
      </c>
      <c r="AC268" t="str">
        <f t="shared" si="106"/>
        <v>Red</v>
      </c>
      <c r="AD268" t="str">
        <f t="shared" si="107"/>
        <v>Green</v>
      </c>
    </row>
    <row r="269" spans="1:30" x14ac:dyDescent="0.25">
      <c r="A269" t="str">
        <f t="shared" si="90"/>
        <v>22/07/2026Chicken Inn FCTelOne FC</v>
      </c>
      <c r="D269" s="2">
        <v>46225</v>
      </c>
      <c r="E269" s="3">
        <v>0.54166666666666663</v>
      </c>
      <c r="F269" t="s">
        <v>1608</v>
      </c>
      <c r="G269" t="s">
        <v>1609</v>
      </c>
      <c r="H269">
        <v>0</v>
      </c>
      <c r="I269">
        <v>0</v>
      </c>
      <c r="J269">
        <v>1</v>
      </c>
      <c r="K269">
        <v>0</v>
      </c>
      <c r="L269" s="22" t="str">
        <f t="shared" si="88"/>
        <v>22/07/2026</v>
      </c>
      <c r="M269" s="23">
        <f t="shared" si="89"/>
        <v>0.41666666666666663</v>
      </c>
      <c r="N269" t="str">
        <f t="shared" si="91"/>
        <v>1 - 0</v>
      </c>
      <c r="O269" t="str">
        <f t="shared" si="92"/>
        <v>Green</v>
      </c>
      <c r="P269" t="str">
        <f t="shared" si="93"/>
        <v>Red</v>
      </c>
      <c r="Q269" t="str">
        <f t="shared" si="94"/>
        <v>Red</v>
      </c>
      <c r="R269" t="str">
        <f t="shared" si="95"/>
        <v>Green</v>
      </c>
      <c r="S269" t="str">
        <f t="shared" si="96"/>
        <v>Red</v>
      </c>
      <c r="T269" t="str">
        <f t="shared" si="97"/>
        <v>Green</v>
      </c>
      <c r="U269" t="str">
        <f t="shared" si="98"/>
        <v>Red</v>
      </c>
      <c r="V269" t="str">
        <f t="shared" si="99"/>
        <v>Green</v>
      </c>
      <c r="W269" t="str">
        <f t="shared" si="100"/>
        <v>Red</v>
      </c>
      <c r="X269" t="str">
        <f t="shared" si="101"/>
        <v>Red</v>
      </c>
      <c r="Y269" t="str">
        <f t="shared" si="102"/>
        <v>Red</v>
      </c>
      <c r="Z269" t="str">
        <f t="shared" si="103"/>
        <v>Red</v>
      </c>
      <c r="AA269" t="str">
        <f t="shared" si="104"/>
        <v>Green</v>
      </c>
      <c r="AB269" t="str">
        <f t="shared" si="105"/>
        <v>Green</v>
      </c>
      <c r="AC269" t="str">
        <f t="shared" si="106"/>
        <v>Red</v>
      </c>
      <c r="AD269" t="str">
        <f t="shared" si="107"/>
        <v>Green</v>
      </c>
    </row>
    <row r="270" spans="1:30" x14ac:dyDescent="0.25">
      <c r="A270" t="str">
        <f t="shared" si="90"/>
        <v>22/07/2026FC PlatinumDynamos FC</v>
      </c>
      <c r="D270" s="2">
        <v>46225</v>
      </c>
      <c r="E270" s="3">
        <v>0.54166666666666663</v>
      </c>
      <c r="F270" t="s">
        <v>1610</v>
      </c>
      <c r="G270" t="s">
        <v>1611</v>
      </c>
      <c r="H270">
        <v>0</v>
      </c>
      <c r="I270">
        <v>0</v>
      </c>
      <c r="J270">
        <v>0</v>
      </c>
      <c r="K270">
        <v>1</v>
      </c>
      <c r="L270" s="22" t="str">
        <f t="shared" si="88"/>
        <v>22/07/2026</v>
      </c>
      <c r="M270" s="23">
        <f t="shared" si="89"/>
        <v>0.41666666666666663</v>
      </c>
      <c r="N270" t="str">
        <f t="shared" si="91"/>
        <v>0 - 1</v>
      </c>
      <c r="O270" t="str">
        <f t="shared" si="92"/>
        <v>Red</v>
      </c>
      <c r="P270" t="str">
        <f t="shared" si="93"/>
        <v>Red</v>
      </c>
      <c r="Q270" t="str">
        <f t="shared" si="94"/>
        <v>Green</v>
      </c>
      <c r="R270" t="str">
        <f t="shared" si="95"/>
        <v>Red</v>
      </c>
      <c r="S270" t="str">
        <f t="shared" si="96"/>
        <v>Green</v>
      </c>
      <c r="T270" t="str">
        <f t="shared" si="97"/>
        <v>Green</v>
      </c>
      <c r="U270" t="str">
        <f t="shared" si="98"/>
        <v>Red</v>
      </c>
      <c r="V270" t="str">
        <f t="shared" si="99"/>
        <v>Green</v>
      </c>
      <c r="W270" t="str">
        <f t="shared" si="100"/>
        <v>Red</v>
      </c>
      <c r="X270" t="str">
        <f t="shared" si="101"/>
        <v>Red</v>
      </c>
      <c r="Y270" t="str">
        <f t="shared" si="102"/>
        <v>Red</v>
      </c>
      <c r="Z270" t="str">
        <f t="shared" si="103"/>
        <v>Red</v>
      </c>
      <c r="AA270" t="str">
        <f t="shared" si="104"/>
        <v>Green</v>
      </c>
      <c r="AB270" t="str">
        <f t="shared" si="105"/>
        <v>Green</v>
      </c>
      <c r="AC270" t="str">
        <f t="shared" si="106"/>
        <v>Red</v>
      </c>
      <c r="AD270" t="str">
        <f t="shared" si="107"/>
        <v>Green</v>
      </c>
    </row>
    <row r="271" spans="1:30" x14ac:dyDescent="0.25">
      <c r="A271" t="str">
        <f t="shared" si="90"/>
        <v>22/07/2026Scottland FCBulawayo Chiefs FC</v>
      </c>
      <c r="D271" s="2">
        <v>46225</v>
      </c>
      <c r="E271" s="3">
        <v>0.54166666666666663</v>
      </c>
      <c r="F271" t="s">
        <v>1612</v>
      </c>
      <c r="G271" t="s">
        <v>1613</v>
      </c>
      <c r="H271">
        <v>0</v>
      </c>
      <c r="I271">
        <v>0</v>
      </c>
      <c r="J271">
        <v>2</v>
      </c>
      <c r="K271">
        <v>1</v>
      </c>
      <c r="L271" s="22" t="str">
        <f t="shared" si="88"/>
        <v>22/07/2026</v>
      </c>
      <c r="M271" s="23">
        <f t="shared" si="89"/>
        <v>0.41666666666666663</v>
      </c>
      <c r="N271" t="str">
        <f t="shared" si="91"/>
        <v>2 - 1</v>
      </c>
      <c r="O271" t="str">
        <f t="shared" si="92"/>
        <v>Green</v>
      </c>
      <c r="P271" t="str">
        <f t="shared" si="93"/>
        <v>Red</v>
      </c>
      <c r="Q271" t="str">
        <f t="shared" si="94"/>
        <v>Red</v>
      </c>
      <c r="R271" t="str">
        <f t="shared" si="95"/>
        <v>Green</v>
      </c>
      <c r="S271" t="str">
        <f t="shared" si="96"/>
        <v>Red</v>
      </c>
      <c r="T271" t="str">
        <f t="shared" si="97"/>
        <v>Green</v>
      </c>
      <c r="U271" t="str">
        <f t="shared" si="98"/>
        <v>Red</v>
      </c>
      <c r="V271" t="str">
        <f t="shared" si="99"/>
        <v>Green</v>
      </c>
      <c r="W271" t="str">
        <f t="shared" si="100"/>
        <v>Red</v>
      </c>
      <c r="X271" t="str">
        <f t="shared" si="101"/>
        <v>Red</v>
      </c>
      <c r="Y271" t="str">
        <f t="shared" si="102"/>
        <v>Green</v>
      </c>
      <c r="Z271" t="str">
        <f t="shared" si="103"/>
        <v>Green</v>
      </c>
      <c r="AA271" t="str">
        <f t="shared" si="104"/>
        <v>Red</v>
      </c>
      <c r="AB271" t="str">
        <f t="shared" si="105"/>
        <v>Green</v>
      </c>
      <c r="AC271" t="str">
        <f t="shared" si="106"/>
        <v>Green</v>
      </c>
      <c r="AD271" t="str">
        <f t="shared" si="107"/>
        <v>Red</v>
      </c>
    </row>
    <row r="272" spans="1:30" x14ac:dyDescent="0.25">
      <c r="A272" t="str">
        <f t="shared" si="90"/>
        <v>22/07/2026Simba BhoraMwos FC</v>
      </c>
      <c r="D272" s="2">
        <v>46225</v>
      </c>
      <c r="E272" s="3">
        <v>0.54166666666666663</v>
      </c>
      <c r="F272" t="s">
        <v>1614</v>
      </c>
      <c r="G272" t="s">
        <v>1615</v>
      </c>
      <c r="H272">
        <v>0</v>
      </c>
      <c r="I272">
        <v>0</v>
      </c>
      <c r="J272">
        <v>2</v>
      </c>
      <c r="K272">
        <v>2</v>
      </c>
      <c r="L272" s="22" t="str">
        <f t="shared" si="88"/>
        <v>22/07/2026</v>
      </c>
      <c r="M272" s="23">
        <f t="shared" si="89"/>
        <v>0.41666666666666663</v>
      </c>
      <c r="N272" t="str">
        <f t="shared" si="91"/>
        <v>2 - 2</v>
      </c>
      <c r="O272" t="str">
        <f t="shared" si="92"/>
        <v>Red</v>
      </c>
      <c r="P272" t="str">
        <f t="shared" si="93"/>
        <v>Green</v>
      </c>
      <c r="Q272" t="str">
        <f t="shared" si="94"/>
        <v>Red</v>
      </c>
      <c r="R272" t="str">
        <f t="shared" si="95"/>
        <v>Green</v>
      </c>
      <c r="S272" t="str">
        <f t="shared" si="96"/>
        <v>Green</v>
      </c>
      <c r="T272" t="str">
        <f t="shared" si="97"/>
        <v>Red</v>
      </c>
      <c r="U272" t="str">
        <f t="shared" si="98"/>
        <v>Red</v>
      </c>
      <c r="V272" t="str">
        <f t="shared" si="99"/>
        <v>Green</v>
      </c>
      <c r="W272" t="str">
        <f t="shared" si="100"/>
        <v>Red</v>
      </c>
      <c r="X272" t="str">
        <f t="shared" si="101"/>
        <v>Red</v>
      </c>
      <c r="Y272" t="str">
        <f t="shared" si="102"/>
        <v>Green</v>
      </c>
      <c r="Z272" t="str">
        <f t="shared" si="103"/>
        <v>Green</v>
      </c>
      <c r="AA272" t="str">
        <f t="shared" si="104"/>
        <v>Red</v>
      </c>
      <c r="AB272" t="str">
        <f t="shared" si="105"/>
        <v>Red</v>
      </c>
      <c r="AC272" t="str">
        <f t="shared" si="106"/>
        <v>Green</v>
      </c>
      <c r="AD272" t="str">
        <f t="shared" si="107"/>
        <v>Red</v>
      </c>
    </row>
    <row r="273" spans="1:30" x14ac:dyDescent="0.25">
      <c r="A273" t="str">
        <f t="shared" si="90"/>
        <v>22/07/2026ZPC Kariba FCHighlanders FC</v>
      </c>
      <c r="D273" s="2">
        <v>46225</v>
      </c>
      <c r="E273" s="3">
        <v>0.54166666666666663</v>
      </c>
      <c r="F273" t="s">
        <v>1616</v>
      </c>
      <c r="G273" t="s">
        <v>1617</v>
      </c>
      <c r="H273">
        <v>0</v>
      </c>
      <c r="I273">
        <v>0</v>
      </c>
      <c r="J273">
        <v>1</v>
      </c>
      <c r="K273">
        <v>0</v>
      </c>
      <c r="L273" s="22" t="str">
        <f t="shared" si="88"/>
        <v>22/07/2026</v>
      </c>
      <c r="M273" s="23">
        <f t="shared" si="89"/>
        <v>0.41666666666666663</v>
      </c>
      <c r="N273" t="str">
        <f t="shared" si="91"/>
        <v>1 - 0</v>
      </c>
      <c r="O273" t="str">
        <f t="shared" si="92"/>
        <v>Green</v>
      </c>
      <c r="P273" t="str">
        <f t="shared" si="93"/>
        <v>Red</v>
      </c>
      <c r="Q273" t="str">
        <f t="shared" si="94"/>
        <v>Red</v>
      </c>
      <c r="R273" t="str">
        <f t="shared" si="95"/>
        <v>Green</v>
      </c>
      <c r="S273" t="str">
        <f t="shared" si="96"/>
        <v>Red</v>
      </c>
      <c r="T273" t="str">
        <f t="shared" si="97"/>
        <v>Green</v>
      </c>
      <c r="U273" t="str">
        <f t="shared" si="98"/>
        <v>Red</v>
      </c>
      <c r="V273" t="str">
        <f t="shared" si="99"/>
        <v>Green</v>
      </c>
      <c r="W273" t="str">
        <f t="shared" si="100"/>
        <v>Red</v>
      </c>
      <c r="X273" t="str">
        <f t="shared" si="101"/>
        <v>Red</v>
      </c>
      <c r="Y273" t="str">
        <f t="shared" si="102"/>
        <v>Red</v>
      </c>
      <c r="Z273" t="str">
        <f t="shared" si="103"/>
        <v>Red</v>
      </c>
      <c r="AA273" t="str">
        <f t="shared" si="104"/>
        <v>Green</v>
      </c>
      <c r="AB273" t="str">
        <f t="shared" si="105"/>
        <v>Green</v>
      </c>
      <c r="AC273" t="str">
        <f t="shared" si="106"/>
        <v>Red</v>
      </c>
      <c r="AD273" t="str">
        <f t="shared" si="107"/>
        <v>Green</v>
      </c>
    </row>
    <row r="274" spans="1:30" x14ac:dyDescent="0.25">
      <c r="A274" t="str">
        <f t="shared" si="90"/>
        <v>22/07/2026Boca Juniors WomenTalleres de Cordoba Women</v>
      </c>
      <c r="B274" t="s">
        <v>806</v>
      </c>
      <c r="C274" t="s">
        <v>879</v>
      </c>
      <c r="D274" s="2">
        <v>46225</v>
      </c>
      <c r="E274" s="3">
        <v>0.58333333333333337</v>
      </c>
      <c r="F274" t="s">
        <v>880</v>
      </c>
      <c r="G274" t="s">
        <v>881</v>
      </c>
      <c r="H274">
        <v>0</v>
      </c>
      <c r="I274">
        <v>0</v>
      </c>
      <c r="J274">
        <v>1</v>
      </c>
      <c r="K274">
        <v>1</v>
      </c>
      <c r="L274" s="22" t="str">
        <f t="shared" si="88"/>
        <v>22/07/2026</v>
      </c>
      <c r="M274" s="23">
        <f t="shared" si="89"/>
        <v>0.45833333333333337</v>
      </c>
      <c r="N274" t="str">
        <f t="shared" si="91"/>
        <v>1 - 1</v>
      </c>
      <c r="O274" t="str">
        <f t="shared" si="92"/>
        <v>Red</v>
      </c>
      <c r="P274" t="str">
        <f t="shared" si="93"/>
        <v>Green</v>
      </c>
      <c r="Q274" t="str">
        <f t="shared" si="94"/>
        <v>Red</v>
      </c>
      <c r="R274" t="str">
        <f t="shared" si="95"/>
        <v>Green</v>
      </c>
      <c r="S274" t="str">
        <f t="shared" si="96"/>
        <v>Green</v>
      </c>
      <c r="T274" t="str">
        <f t="shared" si="97"/>
        <v>Red</v>
      </c>
      <c r="U274" t="str">
        <f t="shared" si="98"/>
        <v>Red</v>
      </c>
      <c r="V274" t="str">
        <f t="shared" si="99"/>
        <v>Green</v>
      </c>
      <c r="W274" t="str">
        <f t="shared" si="100"/>
        <v>Red</v>
      </c>
      <c r="X274" t="str">
        <f t="shared" si="101"/>
        <v>Red</v>
      </c>
      <c r="Y274" t="str">
        <f t="shared" si="102"/>
        <v>Green</v>
      </c>
      <c r="Z274" t="str">
        <f t="shared" si="103"/>
        <v>Red</v>
      </c>
      <c r="AA274" t="str">
        <f t="shared" si="104"/>
        <v>Green</v>
      </c>
      <c r="AB274" t="str">
        <f t="shared" si="105"/>
        <v>Green</v>
      </c>
      <c r="AC274" t="str">
        <f t="shared" si="106"/>
        <v>Green</v>
      </c>
      <c r="AD274" t="str">
        <f t="shared" si="107"/>
        <v>Red</v>
      </c>
    </row>
    <row r="275" spans="1:30" x14ac:dyDescent="0.25">
      <c r="A275" t="str">
        <f t="shared" si="90"/>
        <v>22/07/2026BolognaHeidenheim</v>
      </c>
      <c r="D275" s="2">
        <v>46225</v>
      </c>
      <c r="E275" s="3">
        <v>0.58333333333333337</v>
      </c>
      <c r="F275" t="s">
        <v>1618</v>
      </c>
      <c r="G275" t="s">
        <v>1619</v>
      </c>
      <c r="H275">
        <v>1</v>
      </c>
      <c r="I275">
        <v>1</v>
      </c>
      <c r="J275">
        <v>1</v>
      </c>
      <c r="K275">
        <v>1</v>
      </c>
      <c r="L275" s="22" t="str">
        <f t="shared" si="88"/>
        <v>22/07/2026</v>
      </c>
      <c r="M275" s="23">
        <f t="shared" si="89"/>
        <v>0.45833333333333337</v>
      </c>
      <c r="N275" t="str">
        <f t="shared" si="91"/>
        <v>1 - 1</v>
      </c>
      <c r="O275" t="str">
        <f t="shared" si="92"/>
        <v>Red</v>
      </c>
      <c r="P275" t="str">
        <f t="shared" si="93"/>
        <v>Green</v>
      </c>
      <c r="Q275" t="str">
        <f t="shared" si="94"/>
        <v>Red</v>
      </c>
      <c r="R275" t="str">
        <f t="shared" si="95"/>
        <v>Green</v>
      </c>
      <c r="S275" t="str">
        <f t="shared" si="96"/>
        <v>Green</v>
      </c>
      <c r="T275" t="str">
        <f t="shared" si="97"/>
        <v>Red</v>
      </c>
      <c r="U275" t="str">
        <f t="shared" si="98"/>
        <v>Red</v>
      </c>
      <c r="V275" t="str">
        <f t="shared" si="99"/>
        <v>Green</v>
      </c>
      <c r="W275" t="str">
        <f t="shared" si="100"/>
        <v>Red</v>
      </c>
      <c r="X275" t="str">
        <f t="shared" si="101"/>
        <v>Green</v>
      </c>
      <c r="Y275" t="str">
        <f t="shared" si="102"/>
        <v>Green</v>
      </c>
      <c r="Z275" t="str">
        <f t="shared" si="103"/>
        <v>Red</v>
      </c>
      <c r="AA275" t="str">
        <f t="shared" si="104"/>
        <v>Green</v>
      </c>
      <c r="AB275" t="str">
        <f t="shared" si="105"/>
        <v>Green</v>
      </c>
      <c r="AC275" t="str">
        <f t="shared" si="106"/>
        <v>Green</v>
      </c>
      <c r="AD275" t="str">
        <f t="shared" si="107"/>
        <v>Red</v>
      </c>
    </row>
    <row r="276" spans="1:30" x14ac:dyDescent="0.25">
      <c r="A276" t="str">
        <f t="shared" si="90"/>
        <v>22/07/2026FC Metalist 1925Schalke 04</v>
      </c>
      <c r="D276" s="2">
        <v>46225</v>
      </c>
      <c r="E276" s="3">
        <v>0.58333333333333337</v>
      </c>
      <c r="F276" t="s">
        <v>1444</v>
      </c>
      <c r="G276" t="s">
        <v>1620</v>
      </c>
      <c r="H276">
        <v>0</v>
      </c>
      <c r="I276">
        <v>0</v>
      </c>
      <c r="J276">
        <v>0</v>
      </c>
      <c r="K276">
        <v>2</v>
      </c>
      <c r="L276" s="22" t="str">
        <f t="shared" ref="L276:L307" si="108">DAY(D276)&amp;"/"&amp;"07"&amp;"/"&amp;YEAR(D276)</f>
        <v>22/07/2026</v>
      </c>
      <c r="M276" s="23">
        <f t="shared" ref="M276:M307" si="109">E276-TIME(3,0,0)</f>
        <v>0.45833333333333337</v>
      </c>
      <c r="N276" t="str">
        <f t="shared" si="91"/>
        <v>0 - 2</v>
      </c>
      <c r="O276" t="str">
        <f t="shared" si="92"/>
        <v>Red</v>
      </c>
      <c r="P276" t="str">
        <f t="shared" si="93"/>
        <v>Red</v>
      </c>
      <c r="Q276" t="str">
        <f t="shared" si="94"/>
        <v>Green</v>
      </c>
      <c r="R276" t="str">
        <f t="shared" si="95"/>
        <v>Red</v>
      </c>
      <c r="S276" t="str">
        <f t="shared" si="96"/>
        <v>Green</v>
      </c>
      <c r="T276" t="str">
        <f t="shared" si="97"/>
        <v>Green</v>
      </c>
      <c r="U276" t="str">
        <f t="shared" si="98"/>
        <v>Red</v>
      </c>
      <c r="V276" t="str">
        <f t="shared" si="99"/>
        <v>Green</v>
      </c>
      <c r="W276" t="str">
        <f t="shared" si="100"/>
        <v>Red</v>
      </c>
      <c r="X276" t="str">
        <f t="shared" si="101"/>
        <v>Red</v>
      </c>
      <c r="Y276" t="str">
        <f t="shared" si="102"/>
        <v>Green</v>
      </c>
      <c r="Z276" t="str">
        <f t="shared" si="103"/>
        <v>Red</v>
      </c>
      <c r="AA276" t="str">
        <f t="shared" si="104"/>
        <v>Green</v>
      </c>
      <c r="AB276" t="str">
        <f t="shared" si="105"/>
        <v>Green</v>
      </c>
      <c r="AC276" t="str">
        <f t="shared" si="106"/>
        <v>Red</v>
      </c>
      <c r="AD276" t="str">
        <f t="shared" si="107"/>
        <v>Green</v>
      </c>
    </row>
    <row r="277" spans="1:30" x14ac:dyDescent="0.25">
      <c r="A277" t="str">
        <f t="shared" si="90"/>
        <v>22/07/2026ReimsAmiens</v>
      </c>
      <c r="D277" s="2">
        <v>46225</v>
      </c>
      <c r="E277" s="3">
        <v>0.58333333333333337</v>
      </c>
      <c r="F277" t="s">
        <v>1621</v>
      </c>
      <c r="G277" t="s">
        <v>1622</v>
      </c>
      <c r="H277">
        <v>0</v>
      </c>
      <c r="I277">
        <v>1</v>
      </c>
      <c r="J277">
        <v>1</v>
      </c>
      <c r="K277">
        <v>1</v>
      </c>
      <c r="L277" s="22" t="str">
        <f t="shared" si="108"/>
        <v>22/07/2026</v>
      </c>
      <c r="M277" s="23">
        <f t="shared" si="109"/>
        <v>0.45833333333333337</v>
      </c>
      <c r="N277" t="str">
        <f t="shared" si="91"/>
        <v>1 - 1</v>
      </c>
      <c r="O277" t="str">
        <f t="shared" si="92"/>
        <v>Red</v>
      </c>
      <c r="P277" t="str">
        <f t="shared" si="93"/>
        <v>Green</v>
      </c>
      <c r="Q277" t="str">
        <f t="shared" si="94"/>
        <v>Red</v>
      </c>
      <c r="R277" t="str">
        <f t="shared" si="95"/>
        <v>Green</v>
      </c>
      <c r="S277" t="str">
        <f t="shared" si="96"/>
        <v>Green</v>
      </c>
      <c r="T277" t="str">
        <f t="shared" si="97"/>
        <v>Red</v>
      </c>
      <c r="U277" t="str">
        <f t="shared" si="98"/>
        <v>Red</v>
      </c>
      <c r="V277" t="str">
        <f t="shared" si="99"/>
        <v>Red</v>
      </c>
      <c r="W277" t="str">
        <f t="shared" si="100"/>
        <v>Green</v>
      </c>
      <c r="X277" t="str">
        <f t="shared" si="101"/>
        <v>Green</v>
      </c>
      <c r="Y277" t="str">
        <f t="shared" si="102"/>
        <v>Green</v>
      </c>
      <c r="Z277" t="str">
        <f t="shared" si="103"/>
        <v>Red</v>
      </c>
      <c r="AA277" t="str">
        <f t="shared" si="104"/>
        <v>Green</v>
      </c>
      <c r="AB277" t="str">
        <f t="shared" si="105"/>
        <v>Green</v>
      </c>
      <c r="AC277" t="str">
        <f t="shared" si="106"/>
        <v>Green</v>
      </c>
      <c r="AD277" t="str">
        <f t="shared" si="107"/>
        <v>Red</v>
      </c>
    </row>
    <row r="278" spans="1:30" x14ac:dyDescent="0.25">
      <c r="A278" t="str">
        <f t="shared" si="90"/>
        <v>22/07/2026KFF Mitrovica WomenZimbru Chisinau Women</v>
      </c>
      <c r="B278" t="s">
        <v>802</v>
      </c>
      <c r="D278" s="2">
        <v>46225</v>
      </c>
      <c r="E278" s="3">
        <v>0.60416666666666663</v>
      </c>
      <c r="F278" t="s">
        <v>1623</v>
      </c>
      <c r="G278" t="s">
        <v>1624</v>
      </c>
      <c r="H278">
        <v>5</v>
      </c>
      <c r="I278">
        <v>0</v>
      </c>
      <c r="J278">
        <v>10</v>
      </c>
      <c r="K278">
        <v>0</v>
      </c>
      <c r="L278" s="22" t="str">
        <f t="shared" si="108"/>
        <v>22/07/2026</v>
      </c>
      <c r="M278" s="23">
        <f t="shared" si="109"/>
        <v>0.47916666666666663</v>
      </c>
      <c r="N278" t="str">
        <f t="shared" si="91"/>
        <v>10 - 0</v>
      </c>
      <c r="O278" t="str">
        <f t="shared" si="92"/>
        <v>Green</v>
      </c>
      <c r="P278" t="str">
        <f t="shared" si="93"/>
        <v>Red</v>
      </c>
      <c r="Q278" t="str">
        <f t="shared" si="94"/>
        <v>Red</v>
      </c>
      <c r="R278" t="str">
        <f t="shared" si="95"/>
        <v>Green</v>
      </c>
      <c r="S278" t="str">
        <f t="shared" si="96"/>
        <v>Red</v>
      </c>
      <c r="T278" t="str">
        <f t="shared" si="97"/>
        <v>Green</v>
      </c>
      <c r="U278" t="str">
        <f t="shared" si="98"/>
        <v>Green</v>
      </c>
      <c r="V278" t="str">
        <f t="shared" si="99"/>
        <v>Red</v>
      </c>
      <c r="W278" t="str">
        <f t="shared" si="100"/>
        <v>Red</v>
      </c>
      <c r="X278" t="str">
        <f t="shared" si="101"/>
        <v>Green</v>
      </c>
      <c r="Y278" t="str">
        <f t="shared" si="102"/>
        <v>Green</v>
      </c>
      <c r="Z278" t="str">
        <f t="shared" si="103"/>
        <v>Green</v>
      </c>
      <c r="AA278" t="str">
        <f t="shared" si="104"/>
        <v>Red</v>
      </c>
      <c r="AB278" t="str">
        <f t="shared" si="105"/>
        <v>Red</v>
      </c>
      <c r="AC278" t="str">
        <f t="shared" si="106"/>
        <v>Red</v>
      </c>
      <c r="AD278" t="str">
        <f t="shared" si="107"/>
        <v>Green</v>
      </c>
    </row>
    <row r="279" spans="1:30" x14ac:dyDescent="0.25">
      <c r="A279" t="str">
        <f t="shared" si="90"/>
        <v>22/07/2026KI Klaksvik WomenLudogorets Women</v>
      </c>
      <c r="B279" t="s">
        <v>802</v>
      </c>
      <c r="D279" s="2">
        <v>46225</v>
      </c>
      <c r="E279" s="3">
        <v>0.60416666666666663</v>
      </c>
      <c r="F279" t="s">
        <v>1625</v>
      </c>
      <c r="G279" t="s">
        <v>1626</v>
      </c>
      <c r="H279">
        <v>0</v>
      </c>
      <c r="I279">
        <v>2</v>
      </c>
      <c r="J279">
        <v>0</v>
      </c>
      <c r="K279">
        <v>3</v>
      </c>
      <c r="L279" s="22" t="str">
        <f t="shared" si="108"/>
        <v>22/07/2026</v>
      </c>
      <c r="M279" s="23">
        <f t="shared" si="109"/>
        <v>0.47916666666666663</v>
      </c>
      <c r="N279" t="str">
        <f t="shared" si="91"/>
        <v>0 - 3</v>
      </c>
      <c r="O279" t="str">
        <f t="shared" si="92"/>
        <v>Red</v>
      </c>
      <c r="P279" t="str">
        <f t="shared" si="93"/>
        <v>Red</v>
      </c>
      <c r="Q279" t="str">
        <f t="shared" si="94"/>
        <v>Green</v>
      </c>
      <c r="R279" t="str">
        <f t="shared" si="95"/>
        <v>Red</v>
      </c>
      <c r="S279" t="str">
        <f t="shared" si="96"/>
        <v>Green</v>
      </c>
      <c r="T279" t="str">
        <f t="shared" si="97"/>
        <v>Green</v>
      </c>
      <c r="U279" t="str">
        <f t="shared" si="98"/>
        <v>Red</v>
      </c>
      <c r="V279" t="str">
        <f t="shared" si="99"/>
        <v>Red</v>
      </c>
      <c r="W279" t="str">
        <f t="shared" si="100"/>
        <v>Green</v>
      </c>
      <c r="X279" t="str">
        <f t="shared" si="101"/>
        <v>Green</v>
      </c>
      <c r="Y279" t="str">
        <f t="shared" si="102"/>
        <v>Green</v>
      </c>
      <c r="Z279" t="str">
        <f t="shared" si="103"/>
        <v>Green</v>
      </c>
      <c r="AA279" t="str">
        <f t="shared" si="104"/>
        <v>Red</v>
      </c>
      <c r="AB279" t="str">
        <f t="shared" si="105"/>
        <v>Green</v>
      </c>
      <c r="AC279" t="str">
        <f t="shared" si="106"/>
        <v>Red</v>
      </c>
      <c r="AD279" t="str">
        <f t="shared" si="107"/>
        <v>Green</v>
      </c>
    </row>
    <row r="280" spans="1:30" x14ac:dyDescent="0.25">
      <c r="A280" t="str">
        <f t="shared" si="90"/>
        <v>22/07/2026Satsaid WomenFerro Carril Oeste Women</v>
      </c>
      <c r="B280" t="s">
        <v>806</v>
      </c>
      <c r="C280" t="s">
        <v>879</v>
      </c>
      <c r="D280" s="2">
        <v>46225</v>
      </c>
      <c r="E280" s="3">
        <v>0.625</v>
      </c>
      <c r="F280" t="s">
        <v>882</v>
      </c>
      <c r="G280" t="s">
        <v>883</v>
      </c>
      <c r="H280">
        <v>0</v>
      </c>
      <c r="I280">
        <v>0</v>
      </c>
      <c r="J280">
        <v>2</v>
      </c>
      <c r="K280">
        <v>0</v>
      </c>
      <c r="L280" s="22" t="str">
        <f t="shared" si="108"/>
        <v>22/07/2026</v>
      </c>
      <c r="M280" s="23">
        <f t="shared" si="109"/>
        <v>0.5</v>
      </c>
      <c r="N280" t="str">
        <f t="shared" si="91"/>
        <v>2 - 0</v>
      </c>
      <c r="O280" t="str">
        <f t="shared" si="92"/>
        <v>Green</v>
      </c>
      <c r="P280" t="str">
        <f t="shared" si="93"/>
        <v>Red</v>
      </c>
      <c r="Q280" t="str">
        <f t="shared" si="94"/>
        <v>Red</v>
      </c>
      <c r="R280" t="str">
        <f t="shared" si="95"/>
        <v>Green</v>
      </c>
      <c r="S280" t="str">
        <f t="shared" si="96"/>
        <v>Red</v>
      </c>
      <c r="T280" t="str">
        <f t="shared" si="97"/>
        <v>Green</v>
      </c>
      <c r="U280" t="str">
        <f t="shared" si="98"/>
        <v>Red</v>
      </c>
      <c r="V280" t="str">
        <f t="shared" si="99"/>
        <v>Green</v>
      </c>
      <c r="W280" t="str">
        <f t="shared" si="100"/>
        <v>Red</v>
      </c>
      <c r="X280" t="str">
        <f t="shared" si="101"/>
        <v>Red</v>
      </c>
      <c r="Y280" t="str">
        <f t="shared" si="102"/>
        <v>Green</v>
      </c>
      <c r="Z280" t="str">
        <f t="shared" si="103"/>
        <v>Red</v>
      </c>
      <c r="AA280" t="str">
        <f t="shared" si="104"/>
        <v>Green</v>
      </c>
      <c r="AB280" t="str">
        <f t="shared" si="105"/>
        <v>Green</v>
      </c>
      <c r="AC280" t="str">
        <f t="shared" si="106"/>
        <v>Red</v>
      </c>
      <c r="AD280" t="str">
        <f t="shared" si="107"/>
        <v>Green</v>
      </c>
    </row>
    <row r="281" spans="1:30" x14ac:dyDescent="0.25">
      <c r="A281" t="str">
        <f t="shared" si="90"/>
        <v>22/07/2026FC HiiumaaJK Viljandi Tulevik</v>
      </c>
      <c r="D281" s="2">
        <v>46225</v>
      </c>
      <c r="E281" s="3">
        <v>0.625</v>
      </c>
      <c r="F281" t="s">
        <v>1627</v>
      </c>
      <c r="G281" t="s">
        <v>1628</v>
      </c>
      <c r="H281">
        <v>3</v>
      </c>
      <c r="I281">
        <v>0</v>
      </c>
      <c r="J281">
        <v>4</v>
      </c>
      <c r="K281">
        <v>1</v>
      </c>
      <c r="L281" s="22" t="str">
        <f t="shared" si="108"/>
        <v>22/07/2026</v>
      </c>
      <c r="M281" s="23">
        <f t="shared" si="109"/>
        <v>0.5</v>
      </c>
      <c r="N281" t="str">
        <f t="shared" si="91"/>
        <v>4 - 1</v>
      </c>
      <c r="O281" t="str">
        <f t="shared" si="92"/>
        <v>Green</v>
      </c>
      <c r="P281" t="str">
        <f t="shared" si="93"/>
        <v>Red</v>
      </c>
      <c r="Q281" t="str">
        <f t="shared" si="94"/>
        <v>Red</v>
      </c>
      <c r="R281" t="str">
        <f t="shared" si="95"/>
        <v>Green</v>
      </c>
      <c r="S281" t="str">
        <f t="shared" si="96"/>
        <v>Red</v>
      </c>
      <c r="T281" t="str">
        <f t="shared" si="97"/>
        <v>Green</v>
      </c>
      <c r="U281" t="str">
        <f t="shared" si="98"/>
        <v>Green</v>
      </c>
      <c r="V281" t="str">
        <f t="shared" si="99"/>
        <v>Red</v>
      </c>
      <c r="W281" t="str">
        <f t="shared" si="100"/>
        <v>Red</v>
      </c>
      <c r="X281" t="str">
        <f t="shared" si="101"/>
        <v>Green</v>
      </c>
      <c r="Y281" t="str">
        <f t="shared" si="102"/>
        <v>Green</v>
      </c>
      <c r="Z281" t="str">
        <f t="shared" si="103"/>
        <v>Green</v>
      </c>
      <c r="AA281" t="str">
        <f t="shared" si="104"/>
        <v>Red</v>
      </c>
      <c r="AB281" t="str">
        <f t="shared" si="105"/>
        <v>Red</v>
      </c>
      <c r="AC281" t="str">
        <f t="shared" si="106"/>
        <v>Green</v>
      </c>
      <c r="AD281" t="str">
        <f t="shared" si="107"/>
        <v>Red</v>
      </c>
    </row>
    <row r="282" spans="1:30" x14ac:dyDescent="0.25">
      <c r="A282" t="str">
        <f t="shared" si="90"/>
        <v>22/07/2026Tabasalu CharmaTallinna FC Tamper</v>
      </c>
      <c r="D282" s="2">
        <v>46225</v>
      </c>
      <c r="E282" s="3">
        <v>0.625</v>
      </c>
      <c r="F282" t="s">
        <v>1629</v>
      </c>
      <c r="G282" t="s">
        <v>1630</v>
      </c>
      <c r="H282">
        <v>0</v>
      </c>
      <c r="I282">
        <v>2</v>
      </c>
      <c r="J282">
        <v>0</v>
      </c>
      <c r="K282">
        <v>2</v>
      </c>
      <c r="L282" s="22" t="str">
        <f t="shared" si="108"/>
        <v>22/07/2026</v>
      </c>
      <c r="M282" s="23">
        <f t="shared" si="109"/>
        <v>0.5</v>
      </c>
      <c r="N282" t="str">
        <f t="shared" si="91"/>
        <v>0 - 2</v>
      </c>
      <c r="O282" t="str">
        <f t="shared" si="92"/>
        <v>Red</v>
      </c>
      <c r="P282" t="str">
        <f t="shared" si="93"/>
        <v>Red</v>
      </c>
      <c r="Q282" t="str">
        <f t="shared" si="94"/>
        <v>Green</v>
      </c>
      <c r="R282" t="str">
        <f t="shared" si="95"/>
        <v>Red</v>
      </c>
      <c r="S282" t="str">
        <f t="shared" si="96"/>
        <v>Green</v>
      </c>
      <c r="T282" t="str">
        <f t="shared" si="97"/>
        <v>Green</v>
      </c>
      <c r="U282" t="str">
        <f t="shared" si="98"/>
        <v>Red</v>
      </c>
      <c r="V282" t="str">
        <f t="shared" si="99"/>
        <v>Red</v>
      </c>
      <c r="W282" t="str">
        <f t="shared" si="100"/>
        <v>Green</v>
      </c>
      <c r="X282" t="str">
        <f t="shared" si="101"/>
        <v>Green</v>
      </c>
      <c r="Y282" t="str">
        <f t="shared" si="102"/>
        <v>Green</v>
      </c>
      <c r="Z282" t="str">
        <f t="shared" si="103"/>
        <v>Red</v>
      </c>
      <c r="AA282" t="str">
        <f t="shared" si="104"/>
        <v>Green</v>
      </c>
      <c r="AB282" t="str">
        <f t="shared" si="105"/>
        <v>Green</v>
      </c>
      <c r="AC282" t="str">
        <f t="shared" si="106"/>
        <v>Red</v>
      </c>
      <c r="AD282" t="str">
        <f t="shared" si="107"/>
        <v>Green</v>
      </c>
    </row>
    <row r="283" spans="1:30" x14ac:dyDescent="0.25">
      <c r="A283" t="str">
        <f t="shared" si="90"/>
        <v>22/07/2026Kokand 1912Olmaliq</v>
      </c>
      <c r="D283" s="2">
        <v>46225</v>
      </c>
      <c r="E283" s="3">
        <v>0.625</v>
      </c>
      <c r="F283" t="s">
        <v>1631</v>
      </c>
      <c r="G283" t="s">
        <v>1632</v>
      </c>
      <c r="H283">
        <v>0</v>
      </c>
      <c r="I283">
        <v>0</v>
      </c>
      <c r="J283">
        <v>1</v>
      </c>
      <c r="K283">
        <v>4</v>
      </c>
      <c r="L283" s="22" t="str">
        <f t="shared" si="108"/>
        <v>22/07/2026</v>
      </c>
      <c r="M283" s="23">
        <f t="shared" si="109"/>
        <v>0.5</v>
      </c>
      <c r="N283" t="str">
        <f t="shared" si="91"/>
        <v>1 - 4</v>
      </c>
      <c r="O283" t="str">
        <f t="shared" si="92"/>
        <v>Red</v>
      </c>
      <c r="P283" t="str">
        <f t="shared" si="93"/>
        <v>Red</v>
      </c>
      <c r="Q283" t="str">
        <f t="shared" si="94"/>
        <v>Green</v>
      </c>
      <c r="R283" t="str">
        <f t="shared" si="95"/>
        <v>Red</v>
      </c>
      <c r="S283" t="str">
        <f t="shared" si="96"/>
        <v>Green</v>
      </c>
      <c r="T283" t="str">
        <f t="shared" si="97"/>
        <v>Green</v>
      </c>
      <c r="U283" t="str">
        <f t="shared" si="98"/>
        <v>Red</v>
      </c>
      <c r="V283" t="str">
        <f t="shared" si="99"/>
        <v>Green</v>
      </c>
      <c r="W283" t="str">
        <f t="shared" si="100"/>
        <v>Red</v>
      </c>
      <c r="X283" t="str">
        <f t="shared" si="101"/>
        <v>Red</v>
      </c>
      <c r="Y283" t="str">
        <f t="shared" si="102"/>
        <v>Green</v>
      </c>
      <c r="Z283" t="str">
        <f t="shared" si="103"/>
        <v>Green</v>
      </c>
      <c r="AA283" t="str">
        <f t="shared" si="104"/>
        <v>Red</v>
      </c>
      <c r="AB283" t="str">
        <f t="shared" si="105"/>
        <v>Red</v>
      </c>
      <c r="AC283" t="str">
        <f t="shared" si="106"/>
        <v>Green</v>
      </c>
      <c r="AD283" t="str">
        <f t="shared" si="107"/>
        <v>Red</v>
      </c>
    </row>
    <row r="284" spans="1:30" x14ac:dyDescent="0.25">
      <c r="A284" t="str">
        <f t="shared" si="90"/>
        <v>22/07/2026Lokomotiv TashkentAndijan</v>
      </c>
      <c r="D284" s="2">
        <v>46225</v>
      </c>
      <c r="E284" s="3">
        <v>0.625</v>
      </c>
      <c r="F284" t="s">
        <v>1633</v>
      </c>
      <c r="G284" t="s">
        <v>1634</v>
      </c>
      <c r="H284">
        <v>1</v>
      </c>
      <c r="I284">
        <v>0</v>
      </c>
      <c r="J284">
        <v>3</v>
      </c>
      <c r="K284">
        <v>3</v>
      </c>
      <c r="L284" s="22" t="str">
        <f t="shared" si="108"/>
        <v>22/07/2026</v>
      </c>
      <c r="M284" s="23">
        <f t="shared" si="109"/>
        <v>0.5</v>
      </c>
      <c r="N284" t="str">
        <f t="shared" si="91"/>
        <v>3 - 3</v>
      </c>
      <c r="O284" t="str">
        <f t="shared" si="92"/>
        <v>Red</v>
      </c>
      <c r="P284" t="str">
        <f t="shared" si="93"/>
        <v>Green</v>
      </c>
      <c r="Q284" t="str">
        <f t="shared" si="94"/>
        <v>Red</v>
      </c>
      <c r="R284" t="str">
        <f t="shared" si="95"/>
        <v>Green</v>
      </c>
      <c r="S284" t="str">
        <f t="shared" si="96"/>
        <v>Green</v>
      </c>
      <c r="T284" t="str">
        <f t="shared" si="97"/>
        <v>Red</v>
      </c>
      <c r="U284" t="str">
        <f t="shared" si="98"/>
        <v>Green</v>
      </c>
      <c r="V284" t="str">
        <f t="shared" si="99"/>
        <v>Red</v>
      </c>
      <c r="W284" t="str">
        <f t="shared" si="100"/>
        <v>Red</v>
      </c>
      <c r="X284" t="str">
        <f t="shared" si="101"/>
        <v>Green</v>
      </c>
      <c r="Y284" t="str">
        <f t="shared" si="102"/>
        <v>Green</v>
      </c>
      <c r="Z284" t="str">
        <f t="shared" si="103"/>
        <v>Green</v>
      </c>
      <c r="AA284" t="str">
        <f t="shared" si="104"/>
        <v>Red</v>
      </c>
      <c r="AB284" t="str">
        <f t="shared" si="105"/>
        <v>Red</v>
      </c>
      <c r="AC284" t="str">
        <f t="shared" si="106"/>
        <v>Green</v>
      </c>
      <c r="AD284" t="str">
        <f t="shared" si="107"/>
        <v>Red</v>
      </c>
    </row>
    <row r="285" spans="1:30" x14ac:dyDescent="0.25">
      <c r="A285" t="str">
        <f t="shared" si="90"/>
        <v>22/07/2026Mash Al MubarekNasaf Qarshi</v>
      </c>
      <c r="D285" s="2">
        <v>46225</v>
      </c>
      <c r="E285" s="3">
        <v>0.625</v>
      </c>
      <c r="F285" t="s">
        <v>1635</v>
      </c>
      <c r="G285" t="s">
        <v>1636</v>
      </c>
      <c r="H285">
        <v>1</v>
      </c>
      <c r="I285">
        <v>1</v>
      </c>
      <c r="J285">
        <v>1</v>
      </c>
      <c r="K285">
        <v>1</v>
      </c>
      <c r="L285" s="22" t="str">
        <f t="shared" si="108"/>
        <v>22/07/2026</v>
      </c>
      <c r="M285" s="23">
        <f t="shared" si="109"/>
        <v>0.5</v>
      </c>
      <c r="N285" t="str">
        <f t="shared" si="91"/>
        <v>1 - 1</v>
      </c>
      <c r="O285" t="str">
        <f t="shared" si="92"/>
        <v>Red</v>
      </c>
      <c r="P285" t="str">
        <f t="shared" si="93"/>
        <v>Green</v>
      </c>
      <c r="Q285" t="str">
        <f t="shared" si="94"/>
        <v>Red</v>
      </c>
      <c r="R285" t="str">
        <f t="shared" si="95"/>
        <v>Green</v>
      </c>
      <c r="S285" t="str">
        <f t="shared" si="96"/>
        <v>Green</v>
      </c>
      <c r="T285" t="str">
        <f t="shared" si="97"/>
        <v>Red</v>
      </c>
      <c r="U285" t="str">
        <f t="shared" si="98"/>
        <v>Red</v>
      </c>
      <c r="V285" t="str">
        <f t="shared" si="99"/>
        <v>Green</v>
      </c>
      <c r="W285" t="str">
        <f t="shared" si="100"/>
        <v>Red</v>
      </c>
      <c r="X285" t="str">
        <f t="shared" si="101"/>
        <v>Green</v>
      </c>
      <c r="Y285" t="str">
        <f t="shared" si="102"/>
        <v>Green</v>
      </c>
      <c r="Z285" t="str">
        <f t="shared" si="103"/>
        <v>Red</v>
      </c>
      <c r="AA285" t="str">
        <f t="shared" si="104"/>
        <v>Green</v>
      </c>
      <c r="AB285" t="str">
        <f t="shared" si="105"/>
        <v>Green</v>
      </c>
      <c r="AC285" t="str">
        <f t="shared" si="106"/>
        <v>Green</v>
      </c>
      <c r="AD285" t="str">
        <f t="shared" si="107"/>
        <v>Red</v>
      </c>
    </row>
    <row r="286" spans="1:30" x14ac:dyDescent="0.25">
      <c r="A286" t="str">
        <f t="shared" si="90"/>
        <v>22/07/2026AS AvellinoScafatese Calcio</v>
      </c>
      <c r="D286" s="2">
        <v>46225</v>
      </c>
      <c r="E286" s="3">
        <v>0.625</v>
      </c>
      <c r="F286" t="s">
        <v>1637</v>
      </c>
      <c r="G286" t="s">
        <v>1638</v>
      </c>
      <c r="L286" s="22" t="str">
        <f t="shared" si="108"/>
        <v>22/07/2026</v>
      </c>
      <c r="M286" s="23">
        <f t="shared" si="109"/>
        <v>0.5</v>
      </c>
      <c r="N286" t="str">
        <f t="shared" si="91"/>
        <v xml:space="preserve"> - </v>
      </c>
      <c r="O286" t="str">
        <f t="shared" si="92"/>
        <v>Red</v>
      </c>
      <c r="P286" t="str">
        <f t="shared" si="93"/>
        <v>Green</v>
      </c>
      <c r="Q286" t="str">
        <f t="shared" si="94"/>
        <v>Red</v>
      </c>
      <c r="R286" t="str">
        <f t="shared" si="95"/>
        <v>Green</v>
      </c>
      <c r="S286" t="str">
        <f t="shared" si="96"/>
        <v>Green</v>
      </c>
      <c r="T286" t="str">
        <f t="shared" si="97"/>
        <v>Red</v>
      </c>
      <c r="U286" t="str">
        <f t="shared" si="98"/>
        <v>Red</v>
      </c>
      <c r="V286" t="str">
        <f t="shared" si="99"/>
        <v>Green</v>
      </c>
      <c r="W286" t="str">
        <f t="shared" si="100"/>
        <v>Red</v>
      </c>
      <c r="X286" t="str">
        <f t="shared" si="101"/>
        <v>Red</v>
      </c>
      <c r="Y286" t="str">
        <f t="shared" si="102"/>
        <v>Red</v>
      </c>
      <c r="Z286" t="str">
        <f t="shared" si="103"/>
        <v>Red</v>
      </c>
      <c r="AA286" t="str">
        <f t="shared" si="104"/>
        <v>Green</v>
      </c>
      <c r="AB286" t="str">
        <f t="shared" si="105"/>
        <v>Green</v>
      </c>
      <c r="AC286" t="str">
        <f t="shared" si="106"/>
        <v>Red</v>
      </c>
      <c r="AD286" t="str">
        <f t="shared" si="107"/>
        <v>Green</v>
      </c>
    </row>
    <row r="287" spans="1:30" x14ac:dyDescent="0.25">
      <c r="A287" t="str">
        <f t="shared" si="90"/>
        <v>22/07/2026FK Backa TopolaIlirija Ljubljana</v>
      </c>
      <c r="D287" s="2">
        <v>46225</v>
      </c>
      <c r="E287" s="3">
        <v>0.625</v>
      </c>
      <c r="F287" t="s">
        <v>1639</v>
      </c>
      <c r="G287" t="s">
        <v>1640</v>
      </c>
      <c r="H287">
        <v>2</v>
      </c>
      <c r="I287">
        <v>0</v>
      </c>
      <c r="J287">
        <v>4</v>
      </c>
      <c r="K287">
        <v>0</v>
      </c>
      <c r="L287" s="22" t="str">
        <f t="shared" si="108"/>
        <v>22/07/2026</v>
      </c>
      <c r="M287" s="23">
        <f t="shared" si="109"/>
        <v>0.5</v>
      </c>
      <c r="N287" t="str">
        <f t="shared" si="91"/>
        <v>4 - 0</v>
      </c>
      <c r="O287" t="str">
        <f t="shared" si="92"/>
        <v>Green</v>
      </c>
      <c r="P287" t="str">
        <f t="shared" si="93"/>
        <v>Red</v>
      </c>
      <c r="Q287" t="str">
        <f t="shared" si="94"/>
        <v>Red</v>
      </c>
      <c r="R287" t="str">
        <f t="shared" si="95"/>
        <v>Green</v>
      </c>
      <c r="S287" t="str">
        <f t="shared" si="96"/>
        <v>Red</v>
      </c>
      <c r="T287" t="str">
        <f t="shared" si="97"/>
        <v>Green</v>
      </c>
      <c r="U287" t="str">
        <f t="shared" si="98"/>
        <v>Green</v>
      </c>
      <c r="V287" t="str">
        <f t="shared" si="99"/>
        <v>Red</v>
      </c>
      <c r="W287" t="str">
        <f t="shared" si="100"/>
        <v>Red</v>
      </c>
      <c r="X287" t="str">
        <f t="shared" si="101"/>
        <v>Green</v>
      </c>
      <c r="Y287" t="str">
        <f t="shared" si="102"/>
        <v>Green</v>
      </c>
      <c r="Z287" t="str">
        <f t="shared" si="103"/>
        <v>Green</v>
      </c>
      <c r="AA287" t="str">
        <f t="shared" si="104"/>
        <v>Red</v>
      </c>
      <c r="AB287" t="str">
        <f t="shared" si="105"/>
        <v>Red</v>
      </c>
      <c r="AC287" t="str">
        <f t="shared" si="106"/>
        <v>Red</v>
      </c>
      <c r="AD287" t="str">
        <f t="shared" si="107"/>
        <v>Green</v>
      </c>
    </row>
    <row r="288" spans="1:30" x14ac:dyDescent="0.25">
      <c r="A288" t="str">
        <f t="shared" si="90"/>
        <v>22/07/2026PalermoFC Paradiso</v>
      </c>
      <c r="D288" s="2">
        <v>46225</v>
      </c>
      <c r="E288" s="3">
        <v>0.625</v>
      </c>
      <c r="F288" t="s">
        <v>1641</v>
      </c>
      <c r="G288" t="s">
        <v>1642</v>
      </c>
      <c r="H288">
        <v>4</v>
      </c>
      <c r="I288">
        <v>0</v>
      </c>
      <c r="J288">
        <v>7</v>
      </c>
      <c r="K288">
        <v>0</v>
      </c>
      <c r="L288" s="22" t="str">
        <f t="shared" si="108"/>
        <v>22/07/2026</v>
      </c>
      <c r="M288" s="23">
        <f t="shared" si="109"/>
        <v>0.5</v>
      </c>
      <c r="N288" t="str">
        <f t="shared" si="91"/>
        <v>7 - 0</v>
      </c>
      <c r="O288" t="str">
        <f t="shared" si="92"/>
        <v>Green</v>
      </c>
      <c r="P288" t="str">
        <f t="shared" si="93"/>
        <v>Red</v>
      </c>
      <c r="Q288" t="str">
        <f t="shared" si="94"/>
        <v>Red</v>
      </c>
      <c r="R288" t="str">
        <f t="shared" si="95"/>
        <v>Green</v>
      </c>
      <c r="S288" t="str">
        <f t="shared" si="96"/>
        <v>Red</v>
      </c>
      <c r="T288" t="str">
        <f t="shared" si="97"/>
        <v>Green</v>
      </c>
      <c r="U288" t="str">
        <f t="shared" si="98"/>
        <v>Green</v>
      </c>
      <c r="V288" t="str">
        <f t="shared" si="99"/>
        <v>Red</v>
      </c>
      <c r="W288" t="str">
        <f t="shared" si="100"/>
        <v>Red</v>
      </c>
      <c r="X288" t="str">
        <f t="shared" si="101"/>
        <v>Green</v>
      </c>
      <c r="Y288" t="str">
        <f t="shared" si="102"/>
        <v>Green</v>
      </c>
      <c r="Z288" t="str">
        <f t="shared" si="103"/>
        <v>Green</v>
      </c>
      <c r="AA288" t="str">
        <f t="shared" si="104"/>
        <v>Red</v>
      </c>
      <c r="AB288" t="str">
        <f t="shared" si="105"/>
        <v>Red</v>
      </c>
      <c r="AC288" t="str">
        <f t="shared" si="106"/>
        <v>Red</v>
      </c>
      <c r="AD288" t="str">
        <f t="shared" si="107"/>
        <v>Green</v>
      </c>
    </row>
    <row r="289" spans="1:30" x14ac:dyDescent="0.25">
      <c r="A289" t="str">
        <f t="shared" si="90"/>
        <v>22/07/2026SassuoloPadova Calcio</v>
      </c>
      <c r="D289" s="2">
        <v>46225</v>
      </c>
      <c r="E289" s="3">
        <v>0.625</v>
      </c>
      <c r="F289" t="s">
        <v>1643</v>
      </c>
      <c r="G289" t="s">
        <v>1644</v>
      </c>
      <c r="H289">
        <v>2</v>
      </c>
      <c r="I289">
        <v>1</v>
      </c>
      <c r="J289">
        <v>4</v>
      </c>
      <c r="K289">
        <v>1</v>
      </c>
      <c r="L289" s="22" t="str">
        <f t="shared" si="108"/>
        <v>22/07/2026</v>
      </c>
      <c r="M289" s="23">
        <f t="shared" si="109"/>
        <v>0.5</v>
      </c>
      <c r="N289" t="str">
        <f t="shared" si="91"/>
        <v>4 - 1</v>
      </c>
      <c r="O289" t="str">
        <f t="shared" si="92"/>
        <v>Green</v>
      </c>
      <c r="P289" t="str">
        <f t="shared" si="93"/>
        <v>Red</v>
      </c>
      <c r="Q289" t="str">
        <f t="shared" si="94"/>
        <v>Red</v>
      </c>
      <c r="R289" t="str">
        <f t="shared" si="95"/>
        <v>Green</v>
      </c>
      <c r="S289" t="str">
        <f t="shared" si="96"/>
        <v>Red</v>
      </c>
      <c r="T289" t="str">
        <f t="shared" si="97"/>
        <v>Green</v>
      </c>
      <c r="U289" t="str">
        <f t="shared" si="98"/>
        <v>Green</v>
      </c>
      <c r="V289" t="str">
        <f t="shared" si="99"/>
        <v>Red</v>
      </c>
      <c r="W289" t="str">
        <f t="shared" si="100"/>
        <v>Red</v>
      </c>
      <c r="X289" t="str">
        <f t="shared" si="101"/>
        <v>Green</v>
      </c>
      <c r="Y289" t="str">
        <f t="shared" si="102"/>
        <v>Green</v>
      </c>
      <c r="Z289" t="str">
        <f t="shared" si="103"/>
        <v>Green</v>
      </c>
      <c r="AA289" t="str">
        <f t="shared" si="104"/>
        <v>Red</v>
      </c>
      <c r="AB289" t="str">
        <f t="shared" si="105"/>
        <v>Red</v>
      </c>
      <c r="AC289" t="str">
        <f t="shared" si="106"/>
        <v>Green</v>
      </c>
      <c r="AD289" t="str">
        <f t="shared" si="107"/>
        <v>Red</v>
      </c>
    </row>
    <row r="290" spans="1:30" x14ac:dyDescent="0.25">
      <c r="A290" t="str">
        <f t="shared" si="90"/>
        <v>22/07/2026PAOK FC WomenHapoel Jerusalem Women</v>
      </c>
      <c r="B290" t="s">
        <v>802</v>
      </c>
      <c r="D290" s="2">
        <v>46225</v>
      </c>
      <c r="E290" s="3">
        <v>0.64583333333333337</v>
      </c>
      <c r="F290" t="s">
        <v>1645</v>
      </c>
      <c r="G290" t="s">
        <v>1646</v>
      </c>
      <c r="H290">
        <v>1</v>
      </c>
      <c r="I290">
        <v>0</v>
      </c>
      <c r="J290">
        <v>3</v>
      </c>
      <c r="K290">
        <v>1</v>
      </c>
      <c r="L290" s="22" t="str">
        <f t="shared" si="108"/>
        <v>22/07/2026</v>
      </c>
      <c r="M290" s="23">
        <f t="shared" si="109"/>
        <v>0.52083333333333337</v>
      </c>
      <c r="N290" t="str">
        <f t="shared" si="91"/>
        <v>3 - 1</v>
      </c>
      <c r="O290" t="str">
        <f t="shared" si="92"/>
        <v>Green</v>
      </c>
      <c r="P290" t="str">
        <f t="shared" si="93"/>
        <v>Red</v>
      </c>
      <c r="Q290" t="str">
        <f t="shared" si="94"/>
        <v>Red</v>
      </c>
      <c r="R290" t="str">
        <f t="shared" si="95"/>
        <v>Green</v>
      </c>
      <c r="S290" t="str">
        <f t="shared" si="96"/>
        <v>Red</v>
      </c>
      <c r="T290" t="str">
        <f t="shared" si="97"/>
        <v>Green</v>
      </c>
      <c r="U290" t="str">
        <f t="shared" si="98"/>
        <v>Green</v>
      </c>
      <c r="V290" t="str">
        <f t="shared" si="99"/>
        <v>Red</v>
      </c>
      <c r="W290" t="str">
        <f t="shared" si="100"/>
        <v>Red</v>
      </c>
      <c r="X290" t="str">
        <f t="shared" si="101"/>
        <v>Green</v>
      </c>
      <c r="Y290" t="str">
        <f t="shared" si="102"/>
        <v>Green</v>
      </c>
      <c r="Z290" t="str">
        <f t="shared" si="103"/>
        <v>Green</v>
      </c>
      <c r="AA290" t="str">
        <f t="shared" si="104"/>
        <v>Red</v>
      </c>
      <c r="AB290" t="str">
        <f t="shared" si="105"/>
        <v>Red</v>
      </c>
      <c r="AC290" t="str">
        <f t="shared" si="106"/>
        <v>Green</v>
      </c>
      <c r="AD290" t="str">
        <f t="shared" si="107"/>
        <v>Red</v>
      </c>
    </row>
    <row r="291" spans="1:30" x14ac:dyDescent="0.25">
      <c r="A291" t="str">
        <f t="shared" si="90"/>
        <v xml:space="preserve">22/07/2026FF Jaro IIGBK Kokkola </v>
      </c>
      <c r="D291" s="2">
        <v>46225</v>
      </c>
      <c r="E291" s="3">
        <v>0.64583333333333337</v>
      </c>
      <c r="F291" t="s">
        <v>1647</v>
      </c>
      <c r="G291" t="s">
        <v>1648</v>
      </c>
      <c r="H291">
        <v>1</v>
      </c>
      <c r="I291">
        <v>0</v>
      </c>
      <c r="J291">
        <v>1</v>
      </c>
      <c r="K291">
        <v>1</v>
      </c>
      <c r="L291" s="22" t="str">
        <f t="shared" si="108"/>
        <v>22/07/2026</v>
      </c>
      <c r="M291" s="23">
        <f t="shared" si="109"/>
        <v>0.52083333333333337</v>
      </c>
      <c r="N291" t="str">
        <f t="shared" si="91"/>
        <v>1 - 1</v>
      </c>
      <c r="O291" t="str">
        <f t="shared" si="92"/>
        <v>Red</v>
      </c>
      <c r="P291" t="str">
        <f t="shared" si="93"/>
        <v>Green</v>
      </c>
      <c r="Q291" t="str">
        <f t="shared" si="94"/>
        <v>Red</v>
      </c>
      <c r="R291" t="str">
        <f t="shared" si="95"/>
        <v>Green</v>
      </c>
      <c r="S291" t="str">
        <f t="shared" si="96"/>
        <v>Green</v>
      </c>
      <c r="T291" t="str">
        <f t="shared" si="97"/>
        <v>Red</v>
      </c>
      <c r="U291" t="str">
        <f t="shared" si="98"/>
        <v>Green</v>
      </c>
      <c r="V291" t="str">
        <f t="shared" si="99"/>
        <v>Red</v>
      </c>
      <c r="W291" t="str">
        <f t="shared" si="100"/>
        <v>Red</v>
      </c>
      <c r="X291" t="str">
        <f t="shared" si="101"/>
        <v>Green</v>
      </c>
      <c r="Y291" t="str">
        <f t="shared" si="102"/>
        <v>Green</v>
      </c>
      <c r="Z291" t="str">
        <f t="shared" si="103"/>
        <v>Red</v>
      </c>
      <c r="AA291" t="str">
        <f t="shared" si="104"/>
        <v>Green</v>
      </c>
      <c r="AB291" t="str">
        <f t="shared" si="105"/>
        <v>Green</v>
      </c>
      <c r="AC291" t="str">
        <f t="shared" si="106"/>
        <v>Green</v>
      </c>
      <c r="AD291" t="str">
        <f t="shared" si="107"/>
        <v>Red</v>
      </c>
    </row>
    <row r="292" spans="1:30" x14ac:dyDescent="0.25">
      <c r="A292" t="str">
        <f t="shared" si="90"/>
        <v>22/07/2026Kaapo KaarinaPargas Idrottsforening</v>
      </c>
      <c r="D292" s="2">
        <v>46225</v>
      </c>
      <c r="E292" s="3">
        <v>0.64583333333333337</v>
      </c>
      <c r="F292" t="s">
        <v>1649</v>
      </c>
      <c r="G292" t="s">
        <v>1650</v>
      </c>
      <c r="H292">
        <v>0</v>
      </c>
      <c r="I292">
        <v>0</v>
      </c>
      <c r="J292">
        <v>2</v>
      </c>
      <c r="K292">
        <v>4</v>
      </c>
      <c r="L292" s="22" t="str">
        <f t="shared" si="108"/>
        <v>22/07/2026</v>
      </c>
      <c r="M292" s="23">
        <f t="shared" si="109"/>
        <v>0.52083333333333337</v>
      </c>
      <c r="N292" t="str">
        <f t="shared" si="91"/>
        <v>2 - 4</v>
      </c>
      <c r="O292" t="str">
        <f t="shared" si="92"/>
        <v>Red</v>
      </c>
      <c r="P292" t="str">
        <f t="shared" si="93"/>
        <v>Red</v>
      </c>
      <c r="Q292" t="str">
        <f t="shared" si="94"/>
        <v>Green</v>
      </c>
      <c r="R292" t="str">
        <f t="shared" si="95"/>
        <v>Red</v>
      </c>
      <c r="S292" t="str">
        <f t="shared" si="96"/>
        <v>Green</v>
      </c>
      <c r="T292" t="str">
        <f t="shared" si="97"/>
        <v>Green</v>
      </c>
      <c r="U292" t="str">
        <f t="shared" si="98"/>
        <v>Red</v>
      </c>
      <c r="V292" t="str">
        <f t="shared" si="99"/>
        <v>Green</v>
      </c>
      <c r="W292" t="str">
        <f t="shared" si="100"/>
        <v>Red</v>
      </c>
      <c r="X292" t="str">
        <f t="shared" si="101"/>
        <v>Red</v>
      </c>
      <c r="Y292" t="str">
        <f t="shared" si="102"/>
        <v>Green</v>
      </c>
      <c r="Z292" t="str">
        <f t="shared" si="103"/>
        <v>Green</v>
      </c>
      <c r="AA292" t="str">
        <f t="shared" si="104"/>
        <v>Red</v>
      </c>
      <c r="AB292" t="str">
        <f t="shared" si="105"/>
        <v>Red</v>
      </c>
      <c r="AC292" t="str">
        <f t="shared" si="106"/>
        <v>Green</v>
      </c>
      <c r="AD292" t="str">
        <f t="shared" si="107"/>
        <v>Red</v>
      </c>
    </row>
    <row r="293" spans="1:30" x14ac:dyDescent="0.25">
      <c r="A293" t="str">
        <f t="shared" si="90"/>
        <v>22/07/2026GuingampConcarneau</v>
      </c>
      <c r="D293" s="2">
        <v>46225</v>
      </c>
      <c r="E293" s="3">
        <v>0.64583333333333337</v>
      </c>
      <c r="F293" t="s">
        <v>1651</v>
      </c>
      <c r="G293" t="s">
        <v>1652</v>
      </c>
      <c r="H293">
        <v>0</v>
      </c>
      <c r="I293">
        <v>0</v>
      </c>
      <c r="J293">
        <v>0</v>
      </c>
      <c r="K293">
        <v>1</v>
      </c>
      <c r="L293" s="22" t="str">
        <f t="shared" si="108"/>
        <v>22/07/2026</v>
      </c>
      <c r="M293" s="23">
        <f t="shared" si="109"/>
        <v>0.52083333333333337</v>
      </c>
      <c r="N293" t="str">
        <f t="shared" si="91"/>
        <v>0 - 1</v>
      </c>
      <c r="O293" t="str">
        <f t="shared" si="92"/>
        <v>Red</v>
      </c>
      <c r="P293" t="str">
        <f t="shared" si="93"/>
        <v>Red</v>
      </c>
      <c r="Q293" t="str">
        <f t="shared" si="94"/>
        <v>Green</v>
      </c>
      <c r="R293" t="str">
        <f t="shared" si="95"/>
        <v>Red</v>
      </c>
      <c r="S293" t="str">
        <f t="shared" si="96"/>
        <v>Green</v>
      </c>
      <c r="T293" t="str">
        <f t="shared" si="97"/>
        <v>Green</v>
      </c>
      <c r="U293" t="str">
        <f t="shared" si="98"/>
        <v>Red</v>
      </c>
      <c r="V293" t="str">
        <f t="shared" si="99"/>
        <v>Green</v>
      </c>
      <c r="W293" t="str">
        <f t="shared" si="100"/>
        <v>Red</v>
      </c>
      <c r="X293" t="str">
        <f t="shared" si="101"/>
        <v>Red</v>
      </c>
      <c r="Y293" t="str">
        <f t="shared" si="102"/>
        <v>Red</v>
      </c>
      <c r="Z293" t="str">
        <f t="shared" si="103"/>
        <v>Red</v>
      </c>
      <c r="AA293" t="str">
        <f t="shared" si="104"/>
        <v>Green</v>
      </c>
      <c r="AB293" t="str">
        <f t="shared" si="105"/>
        <v>Green</v>
      </c>
      <c r="AC293" t="str">
        <f t="shared" si="106"/>
        <v>Red</v>
      </c>
      <c r="AD293" t="str">
        <f t="shared" si="107"/>
        <v>Green</v>
      </c>
    </row>
    <row r="294" spans="1:30" x14ac:dyDescent="0.25">
      <c r="A294" t="str">
        <f t="shared" si="90"/>
        <v>22/07/2026LecceACS ASU Politehnica Timisoara</v>
      </c>
      <c r="D294" s="2">
        <v>46225</v>
      </c>
      <c r="E294" s="3">
        <v>0.64583333333333337</v>
      </c>
      <c r="F294" t="s">
        <v>1653</v>
      </c>
      <c r="G294" t="s">
        <v>1433</v>
      </c>
      <c r="H294">
        <v>0</v>
      </c>
      <c r="I294">
        <v>0</v>
      </c>
      <c r="J294">
        <v>0</v>
      </c>
      <c r="K294">
        <v>1</v>
      </c>
      <c r="L294" s="22" t="str">
        <f t="shared" si="108"/>
        <v>22/07/2026</v>
      </c>
      <c r="M294" s="23">
        <f t="shared" si="109"/>
        <v>0.52083333333333337</v>
      </c>
      <c r="N294" t="str">
        <f t="shared" si="91"/>
        <v>0 - 1</v>
      </c>
      <c r="O294" t="str">
        <f t="shared" si="92"/>
        <v>Red</v>
      </c>
      <c r="P294" t="str">
        <f t="shared" si="93"/>
        <v>Red</v>
      </c>
      <c r="Q294" t="str">
        <f t="shared" si="94"/>
        <v>Green</v>
      </c>
      <c r="R294" t="str">
        <f t="shared" si="95"/>
        <v>Red</v>
      </c>
      <c r="S294" t="str">
        <f t="shared" si="96"/>
        <v>Green</v>
      </c>
      <c r="T294" t="str">
        <f t="shared" si="97"/>
        <v>Green</v>
      </c>
      <c r="U294" t="str">
        <f t="shared" si="98"/>
        <v>Red</v>
      </c>
      <c r="V294" t="str">
        <f t="shared" si="99"/>
        <v>Green</v>
      </c>
      <c r="W294" t="str">
        <f t="shared" si="100"/>
        <v>Red</v>
      </c>
      <c r="X294" t="str">
        <f t="shared" si="101"/>
        <v>Red</v>
      </c>
      <c r="Y294" t="str">
        <f t="shared" si="102"/>
        <v>Red</v>
      </c>
      <c r="Z294" t="str">
        <f t="shared" si="103"/>
        <v>Red</v>
      </c>
      <c r="AA294" t="str">
        <f t="shared" si="104"/>
        <v>Green</v>
      </c>
      <c r="AB294" t="str">
        <f t="shared" si="105"/>
        <v>Green</v>
      </c>
      <c r="AC294" t="str">
        <f t="shared" si="106"/>
        <v>Red</v>
      </c>
      <c r="AD294" t="str">
        <f t="shared" si="107"/>
        <v>Green</v>
      </c>
    </row>
    <row r="295" spans="1:30" x14ac:dyDescent="0.25">
      <c r="A295" t="str">
        <f t="shared" si="90"/>
        <v>22/07/2026MetzSochaux</v>
      </c>
      <c r="D295" s="2">
        <v>46225</v>
      </c>
      <c r="E295" s="3">
        <v>0.64583333333333337</v>
      </c>
      <c r="F295" t="s">
        <v>1654</v>
      </c>
      <c r="G295" t="s">
        <v>1655</v>
      </c>
      <c r="H295">
        <v>3</v>
      </c>
      <c r="I295">
        <v>0</v>
      </c>
      <c r="J295">
        <v>4</v>
      </c>
      <c r="K295">
        <v>1</v>
      </c>
      <c r="L295" s="22" t="str">
        <f t="shared" si="108"/>
        <v>22/07/2026</v>
      </c>
      <c r="M295" s="23">
        <f t="shared" si="109"/>
        <v>0.52083333333333337</v>
      </c>
      <c r="N295" t="str">
        <f t="shared" si="91"/>
        <v>4 - 1</v>
      </c>
      <c r="O295" t="str">
        <f t="shared" si="92"/>
        <v>Green</v>
      </c>
      <c r="P295" t="str">
        <f t="shared" si="93"/>
        <v>Red</v>
      </c>
      <c r="Q295" t="str">
        <f t="shared" si="94"/>
        <v>Red</v>
      </c>
      <c r="R295" t="str">
        <f t="shared" si="95"/>
        <v>Green</v>
      </c>
      <c r="S295" t="str">
        <f t="shared" si="96"/>
        <v>Red</v>
      </c>
      <c r="T295" t="str">
        <f t="shared" si="97"/>
        <v>Green</v>
      </c>
      <c r="U295" t="str">
        <f t="shared" si="98"/>
        <v>Green</v>
      </c>
      <c r="V295" t="str">
        <f t="shared" si="99"/>
        <v>Red</v>
      </c>
      <c r="W295" t="str">
        <f t="shared" si="100"/>
        <v>Red</v>
      </c>
      <c r="X295" t="str">
        <f t="shared" si="101"/>
        <v>Green</v>
      </c>
      <c r="Y295" t="str">
        <f t="shared" si="102"/>
        <v>Green</v>
      </c>
      <c r="Z295" t="str">
        <f t="shared" si="103"/>
        <v>Green</v>
      </c>
      <c r="AA295" t="str">
        <f t="shared" si="104"/>
        <v>Red</v>
      </c>
      <c r="AB295" t="str">
        <f t="shared" si="105"/>
        <v>Red</v>
      </c>
      <c r="AC295" t="str">
        <f t="shared" si="106"/>
        <v>Green</v>
      </c>
      <c r="AD295" t="str">
        <f t="shared" si="107"/>
        <v>Red</v>
      </c>
    </row>
    <row r="296" spans="1:30" x14ac:dyDescent="0.25">
      <c r="A296" t="str">
        <f t="shared" si="90"/>
        <v>22/07/2026NantesLa Roche VF</v>
      </c>
      <c r="D296" s="2">
        <v>46225</v>
      </c>
      <c r="E296" s="3">
        <v>0.64583333333333337</v>
      </c>
      <c r="F296" t="s">
        <v>1656</v>
      </c>
      <c r="G296" t="s">
        <v>1657</v>
      </c>
      <c r="H296">
        <v>0</v>
      </c>
      <c r="I296">
        <v>0</v>
      </c>
      <c r="J296">
        <v>1</v>
      </c>
      <c r="K296">
        <v>1</v>
      </c>
      <c r="L296" s="22" t="str">
        <f t="shared" si="108"/>
        <v>22/07/2026</v>
      </c>
      <c r="M296" s="23">
        <f t="shared" si="109"/>
        <v>0.52083333333333337</v>
      </c>
      <c r="N296" t="str">
        <f t="shared" si="91"/>
        <v>1 - 1</v>
      </c>
      <c r="O296" t="str">
        <f t="shared" si="92"/>
        <v>Red</v>
      </c>
      <c r="P296" t="str">
        <f t="shared" si="93"/>
        <v>Green</v>
      </c>
      <c r="Q296" t="str">
        <f t="shared" si="94"/>
        <v>Red</v>
      </c>
      <c r="R296" t="str">
        <f t="shared" si="95"/>
        <v>Green</v>
      </c>
      <c r="S296" t="str">
        <f t="shared" si="96"/>
        <v>Green</v>
      </c>
      <c r="T296" t="str">
        <f t="shared" si="97"/>
        <v>Red</v>
      </c>
      <c r="U296" t="str">
        <f t="shared" si="98"/>
        <v>Red</v>
      </c>
      <c r="V296" t="str">
        <f t="shared" si="99"/>
        <v>Green</v>
      </c>
      <c r="W296" t="str">
        <f t="shared" si="100"/>
        <v>Red</v>
      </c>
      <c r="X296" t="str">
        <f t="shared" si="101"/>
        <v>Red</v>
      </c>
      <c r="Y296" t="str">
        <f t="shared" si="102"/>
        <v>Green</v>
      </c>
      <c r="Z296" t="str">
        <f t="shared" si="103"/>
        <v>Red</v>
      </c>
      <c r="AA296" t="str">
        <f t="shared" si="104"/>
        <v>Green</v>
      </c>
      <c r="AB296" t="str">
        <f t="shared" si="105"/>
        <v>Green</v>
      </c>
      <c r="AC296" t="str">
        <f t="shared" si="106"/>
        <v>Green</v>
      </c>
      <c r="AD296" t="str">
        <f t="shared" si="107"/>
        <v>Red</v>
      </c>
    </row>
    <row r="297" spans="1:30" x14ac:dyDescent="0.25">
      <c r="A297" t="str">
        <f t="shared" si="90"/>
        <v>22/07/2026ND BeltinciAl Sharjah</v>
      </c>
      <c r="D297" s="2">
        <v>46225</v>
      </c>
      <c r="E297" s="3">
        <v>0.64583333333333337</v>
      </c>
      <c r="F297" t="s">
        <v>1658</v>
      </c>
      <c r="G297" t="s">
        <v>1659</v>
      </c>
      <c r="H297">
        <v>0</v>
      </c>
      <c r="I297">
        <v>3</v>
      </c>
      <c r="J297">
        <v>0</v>
      </c>
      <c r="K297">
        <v>4</v>
      </c>
      <c r="L297" s="22" t="str">
        <f t="shared" si="108"/>
        <v>22/07/2026</v>
      </c>
      <c r="M297" s="23">
        <f t="shared" si="109"/>
        <v>0.52083333333333337</v>
      </c>
      <c r="N297" t="str">
        <f t="shared" si="91"/>
        <v>0 - 4</v>
      </c>
      <c r="O297" t="str">
        <f t="shared" si="92"/>
        <v>Red</v>
      </c>
      <c r="P297" t="str">
        <f t="shared" si="93"/>
        <v>Red</v>
      </c>
      <c r="Q297" t="str">
        <f t="shared" si="94"/>
        <v>Green</v>
      </c>
      <c r="R297" t="str">
        <f t="shared" si="95"/>
        <v>Red</v>
      </c>
      <c r="S297" t="str">
        <f t="shared" si="96"/>
        <v>Green</v>
      </c>
      <c r="T297" t="str">
        <f t="shared" si="97"/>
        <v>Green</v>
      </c>
      <c r="U297" t="str">
        <f t="shared" si="98"/>
        <v>Red</v>
      </c>
      <c r="V297" t="str">
        <f t="shared" si="99"/>
        <v>Red</v>
      </c>
      <c r="W297" t="str">
        <f t="shared" si="100"/>
        <v>Green</v>
      </c>
      <c r="X297" t="str">
        <f t="shared" si="101"/>
        <v>Green</v>
      </c>
      <c r="Y297" t="str">
        <f t="shared" si="102"/>
        <v>Green</v>
      </c>
      <c r="Z297" t="str">
        <f t="shared" si="103"/>
        <v>Green</v>
      </c>
      <c r="AA297" t="str">
        <f t="shared" si="104"/>
        <v>Red</v>
      </c>
      <c r="AB297" t="str">
        <f t="shared" si="105"/>
        <v>Red</v>
      </c>
      <c r="AC297" t="str">
        <f t="shared" si="106"/>
        <v>Red</v>
      </c>
      <c r="AD297" t="str">
        <f t="shared" si="107"/>
        <v>Green</v>
      </c>
    </row>
    <row r="298" spans="1:30" x14ac:dyDescent="0.25">
      <c r="A298" t="str">
        <f t="shared" si="90"/>
        <v>22/07/2026SK Vysoke MytoPardubice II</v>
      </c>
      <c r="D298" s="2">
        <v>46225</v>
      </c>
      <c r="E298" s="3">
        <v>0.64583333333333337</v>
      </c>
      <c r="F298" t="s">
        <v>1660</v>
      </c>
      <c r="G298" t="s">
        <v>1661</v>
      </c>
      <c r="H298">
        <v>1</v>
      </c>
      <c r="I298">
        <v>0</v>
      </c>
      <c r="J298">
        <v>2</v>
      </c>
      <c r="K298">
        <v>3</v>
      </c>
      <c r="L298" s="22" t="str">
        <f t="shared" si="108"/>
        <v>22/07/2026</v>
      </c>
      <c r="M298" s="23">
        <f t="shared" si="109"/>
        <v>0.52083333333333337</v>
      </c>
      <c r="N298" t="str">
        <f t="shared" si="91"/>
        <v>2 - 3</v>
      </c>
      <c r="O298" t="str">
        <f t="shared" si="92"/>
        <v>Red</v>
      </c>
      <c r="P298" t="str">
        <f t="shared" si="93"/>
        <v>Red</v>
      </c>
      <c r="Q298" t="str">
        <f t="shared" si="94"/>
        <v>Green</v>
      </c>
      <c r="R298" t="str">
        <f t="shared" si="95"/>
        <v>Red</v>
      </c>
      <c r="S298" t="str">
        <f t="shared" si="96"/>
        <v>Green</v>
      </c>
      <c r="T298" t="str">
        <f t="shared" si="97"/>
        <v>Green</v>
      </c>
      <c r="U298" t="str">
        <f t="shared" si="98"/>
        <v>Green</v>
      </c>
      <c r="V298" t="str">
        <f t="shared" si="99"/>
        <v>Red</v>
      </c>
      <c r="W298" t="str">
        <f t="shared" si="100"/>
        <v>Red</v>
      </c>
      <c r="X298" t="str">
        <f t="shared" si="101"/>
        <v>Green</v>
      </c>
      <c r="Y298" t="str">
        <f t="shared" si="102"/>
        <v>Green</v>
      </c>
      <c r="Z298" t="str">
        <f t="shared" si="103"/>
        <v>Green</v>
      </c>
      <c r="AA298" t="str">
        <f t="shared" si="104"/>
        <v>Red</v>
      </c>
      <c r="AB298" t="str">
        <f t="shared" si="105"/>
        <v>Red</v>
      </c>
      <c r="AC298" t="str">
        <f t="shared" si="106"/>
        <v>Green</v>
      </c>
      <c r="AD298" t="str">
        <f t="shared" si="107"/>
        <v>Red</v>
      </c>
    </row>
    <row r="299" spans="1:30" x14ac:dyDescent="0.25">
      <c r="A299" t="str">
        <f t="shared" si="90"/>
        <v>22/07/2026TorinoASD Alcione</v>
      </c>
      <c r="D299" s="2">
        <v>46225</v>
      </c>
      <c r="E299" s="3">
        <v>0.64583333333333337</v>
      </c>
      <c r="F299" t="s">
        <v>1662</v>
      </c>
      <c r="G299" t="s">
        <v>1663</v>
      </c>
      <c r="H299">
        <v>0</v>
      </c>
      <c r="I299">
        <v>0</v>
      </c>
      <c r="J299">
        <v>1</v>
      </c>
      <c r="K299">
        <v>0</v>
      </c>
      <c r="L299" s="22" t="str">
        <f t="shared" si="108"/>
        <v>22/07/2026</v>
      </c>
      <c r="M299" s="23">
        <f t="shared" si="109"/>
        <v>0.52083333333333337</v>
      </c>
      <c r="N299" t="str">
        <f t="shared" si="91"/>
        <v>1 - 0</v>
      </c>
      <c r="O299" t="str">
        <f t="shared" si="92"/>
        <v>Green</v>
      </c>
      <c r="P299" t="str">
        <f t="shared" si="93"/>
        <v>Red</v>
      </c>
      <c r="Q299" t="str">
        <f t="shared" si="94"/>
        <v>Red</v>
      </c>
      <c r="R299" t="str">
        <f t="shared" si="95"/>
        <v>Green</v>
      </c>
      <c r="S299" t="str">
        <f t="shared" si="96"/>
        <v>Red</v>
      </c>
      <c r="T299" t="str">
        <f t="shared" si="97"/>
        <v>Green</v>
      </c>
      <c r="U299" t="str">
        <f t="shared" si="98"/>
        <v>Red</v>
      </c>
      <c r="V299" t="str">
        <f t="shared" si="99"/>
        <v>Green</v>
      </c>
      <c r="W299" t="str">
        <f t="shared" si="100"/>
        <v>Red</v>
      </c>
      <c r="X299" t="str">
        <f t="shared" si="101"/>
        <v>Red</v>
      </c>
      <c r="Y299" t="str">
        <f t="shared" si="102"/>
        <v>Red</v>
      </c>
      <c r="Z299" t="str">
        <f t="shared" si="103"/>
        <v>Red</v>
      </c>
      <c r="AA299" t="str">
        <f t="shared" si="104"/>
        <v>Green</v>
      </c>
      <c r="AB299" t="str">
        <f t="shared" si="105"/>
        <v>Green</v>
      </c>
      <c r="AC299" t="str">
        <f t="shared" si="106"/>
        <v>Red</v>
      </c>
      <c r="AD299" t="str">
        <f t="shared" si="107"/>
        <v>Green</v>
      </c>
    </row>
    <row r="300" spans="1:30" x14ac:dyDescent="0.25">
      <c r="A300" t="str">
        <f t="shared" si="90"/>
        <v>22/07/2026VeronaVirtus Vecomp Verona</v>
      </c>
      <c r="D300" s="2">
        <v>46225</v>
      </c>
      <c r="E300" s="3">
        <v>0.64583333333333337</v>
      </c>
      <c r="F300" t="s">
        <v>1664</v>
      </c>
      <c r="G300" t="s">
        <v>1665</v>
      </c>
      <c r="H300">
        <v>2</v>
      </c>
      <c r="I300">
        <v>0</v>
      </c>
      <c r="J300">
        <v>2</v>
      </c>
      <c r="K300">
        <v>1</v>
      </c>
      <c r="L300" s="22" t="str">
        <f t="shared" si="108"/>
        <v>22/07/2026</v>
      </c>
      <c r="M300" s="23">
        <f t="shared" si="109"/>
        <v>0.52083333333333337</v>
      </c>
      <c r="N300" t="str">
        <f t="shared" si="91"/>
        <v>2 - 1</v>
      </c>
      <c r="O300" t="str">
        <f t="shared" si="92"/>
        <v>Green</v>
      </c>
      <c r="P300" t="str">
        <f t="shared" si="93"/>
        <v>Red</v>
      </c>
      <c r="Q300" t="str">
        <f t="shared" si="94"/>
        <v>Red</v>
      </c>
      <c r="R300" t="str">
        <f t="shared" si="95"/>
        <v>Green</v>
      </c>
      <c r="S300" t="str">
        <f t="shared" si="96"/>
        <v>Red</v>
      </c>
      <c r="T300" t="str">
        <f t="shared" si="97"/>
        <v>Green</v>
      </c>
      <c r="U300" t="str">
        <f t="shared" si="98"/>
        <v>Green</v>
      </c>
      <c r="V300" t="str">
        <f t="shared" si="99"/>
        <v>Red</v>
      </c>
      <c r="W300" t="str">
        <f t="shared" si="100"/>
        <v>Red</v>
      </c>
      <c r="X300" t="str">
        <f t="shared" si="101"/>
        <v>Green</v>
      </c>
      <c r="Y300" t="str">
        <f t="shared" si="102"/>
        <v>Green</v>
      </c>
      <c r="Z300" t="str">
        <f t="shared" si="103"/>
        <v>Green</v>
      </c>
      <c r="AA300" t="str">
        <f t="shared" si="104"/>
        <v>Red</v>
      </c>
      <c r="AB300" t="str">
        <f t="shared" si="105"/>
        <v>Green</v>
      </c>
      <c r="AC300" t="str">
        <f t="shared" si="106"/>
        <v>Green</v>
      </c>
      <c r="AD300" t="str">
        <f t="shared" si="107"/>
        <v>Red</v>
      </c>
    </row>
    <row r="301" spans="1:30" x14ac:dyDescent="0.25">
      <c r="A301" t="str">
        <f t="shared" si="90"/>
        <v>22/07/2026Werder BremenFagiano Okayama</v>
      </c>
      <c r="D301" s="2">
        <v>46225</v>
      </c>
      <c r="E301" s="3">
        <v>0.64583333333333337</v>
      </c>
      <c r="F301" t="s">
        <v>1666</v>
      </c>
      <c r="G301" t="s">
        <v>1443</v>
      </c>
      <c r="H301">
        <v>1</v>
      </c>
      <c r="I301">
        <v>0</v>
      </c>
      <c r="J301">
        <v>2</v>
      </c>
      <c r="K301">
        <v>0</v>
      </c>
      <c r="L301" s="22" t="str">
        <f t="shared" si="108"/>
        <v>22/07/2026</v>
      </c>
      <c r="M301" s="23">
        <f t="shared" si="109"/>
        <v>0.52083333333333337</v>
      </c>
      <c r="N301" t="str">
        <f t="shared" si="91"/>
        <v>2 - 0</v>
      </c>
      <c r="O301" t="str">
        <f t="shared" si="92"/>
        <v>Green</v>
      </c>
      <c r="P301" t="str">
        <f t="shared" si="93"/>
        <v>Red</v>
      </c>
      <c r="Q301" t="str">
        <f t="shared" si="94"/>
        <v>Red</v>
      </c>
      <c r="R301" t="str">
        <f t="shared" si="95"/>
        <v>Green</v>
      </c>
      <c r="S301" t="str">
        <f t="shared" si="96"/>
        <v>Red</v>
      </c>
      <c r="T301" t="str">
        <f t="shared" si="97"/>
        <v>Green</v>
      </c>
      <c r="U301" t="str">
        <f t="shared" si="98"/>
        <v>Green</v>
      </c>
      <c r="V301" t="str">
        <f t="shared" si="99"/>
        <v>Red</v>
      </c>
      <c r="W301" t="str">
        <f t="shared" si="100"/>
        <v>Red</v>
      </c>
      <c r="X301" t="str">
        <f t="shared" si="101"/>
        <v>Green</v>
      </c>
      <c r="Y301" t="str">
        <f t="shared" si="102"/>
        <v>Green</v>
      </c>
      <c r="Z301" t="str">
        <f t="shared" si="103"/>
        <v>Red</v>
      </c>
      <c r="AA301" t="str">
        <f t="shared" si="104"/>
        <v>Green</v>
      </c>
      <c r="AB301" t="str">
        <f t="shared" si="105"/>
        <v>Green</v>
      </c>
      <c r="AC301" t="str">
        <f t="shared" si="106"/>
        <v>Red</v>
      </c>
      <c r="AD301" t="str">
        <f t="shared" si="107"/>
        <v>Green</v>
      </c>
    </row>
    <row r="302" spans="1:30" x14ac:dyDescent="0.25">
      <c r="A302" t="str">
        <f t="shared" si="90"/>
        <v>22/07/2026CS 2 de Mayo WomenSportivo Luqueno Women</v>
      </c>
      <c r="D302" s="2">
        <v>46225</v>
      </c>
      <c r="E302" s="3">
        <v>0.65625</v>
      </c>
      <c r="F302" t="s">
        <v>1667</v>
      </c>
      <c r="G302" t="s">
        <v>1668</v>
      </c>
      <c r="H302">
        <v>0</v>
      </c>
      <c r="I302">
        <v>0</v>
      </c>
      <c r="J302">
        <v>2</v>
      </c>
      <c r="K302">
        <v>2</v>
      </c>
      <c r="L302" s="22" t="str">
        <f t="shared" si="108"/>
        <v>22/07/2026</v>
      </c>
      <c r="M302" s="23">
        <f t="shared" si="109"/>
        <v>0.53125</v>
      </c>
      <c r="N302" t="str">
        <f t="shared" si="91"/>
        <v>2 - 2</v>
      </c>
      <c r="O302" t="str">
        <f t="shared" si="92"/>
        <v>Red</v>
      </c>
      <c r="P302" t="str">
        <f t="shared" si="93"/>
        <v>Green</v>
      </c>
      <c r="Q302" t="str">
        <f t="shared" si="94"/>
        <v>Red</v>
      </c>
      <c r="R302" t="str">
        <f t="shared" si="95"/>
        <v>Green</v>
      </c>
      <c r="S302" t="str">
        <f t="shared" si="96"/>
        <v>Green</v>
      </c>
      <c r="T302" t="str">
        <f t="shared" si="97"/>
        <v>Red</v>
      </c>
      <c r="U302" t="str">
        <f t="shared" si="98"/>
        <v>Red</v>
      </c>
      <c r="V302" t="str">
        <f t="shared" si="99"/>
        <v>Green</v>
      </c>
      <c r="W302" t="str">
        <f t="shared" si="100"/>
        <v>Red</v>
      </c>
      <c r="X302" t="str">
        <f t="shared" si="101"/>
        <v>Red</v>
      </c>
      <c r="Y302" t="str">
        <f t="shared" si="102"/>
        <v>Green</v>
      </c>
      <c r="Z302" t="str">
        <f t="shared" si="103"/>
        <v>Green</v>
      </c>
      <c r="AA302" t="str">
        <f t="shared" si="104"/>
        <v>Red</v>
      </c>
      <c r="AB302" t="str">
        <f t="shared" si="105"/>
        <v>Red</v>
      </c>
      <c r="AC302" t="str">
        <f t="shared" si="106"/>
        <v>Green</v>
      </c>
      <c r="AD302" t="str">
        <f t="shared" si="107"/>
        <v>Red</v>
      </c>
    </row>
    <row r="303" spans="1:30" x14ac:dyDescent="0.25">
      <c r="A303" t="str">
        <f t="shared" si="90"/>
        <v>22/07/2026FK Neftchi BakuDinamo Minsk</v>
      </c>
      <c r="B303" t="s">
        <v>802</v>
      </c>
      <c r="C303" t="s">
        <v>1326</v>
      </c>
      <c r="D303" s="2">
        <v>46225</v>
      </c>
      <c r="E303" s="3">
        <v>0.66666666666666663</v>
      </c>
      <c r="F303" t="s">
        <v>1669</v>
      </c>
      <c r="G303" t="s">
        <v>1670</v>
      </c>
      <c r="H303">
        <v>2</v>
      </c>
      <c r="I303">
        <v>1</v>
      </c>
      <c r="J303">
        <v>2</v>
      </c>
      <c r="K303">
        <v>4</v>
      </c>
      <c r="L303" s="22" t="str">
        <f t="shared" si="108"/>
        <v>22/07/2026</v>
      </c>
      <c r="M303" s="23">
        <f t="shared" si="109"/>
        <v>0.54166666666666663</v>
      </c>
      <c r="N303" t="str">
        <f t="shared" si="91"/>
        <v>2 - 4</v>
      </c>
      <c r="O303" t="str">
        <f t="shared" si="92"/>
        <v>Red</v>
      </c>
      <c r="P303" t="str">
        <f t="shared" si="93"/>
        <v>Red</v>
      </c>
      <c r="Q303" t="str">
        <f t="shared" si="94"/>
        <v>Green</v>
      </c>
      <c r="R303" t="str">
        <f t="shared" si="95"/>
        <v>Red</v>
      </c>
      <c r="S303" t="str">
        <f t="shared" si="96"/>
        <v>Green</v>
      </c>
      <c r="T303" t="str">
        <f t="shared" si="97"/>
        <v>Green</v>
      </c>
      <c r="U303" t="str">
        <f t="shared" si="98"/>
        <v>Green</v>
      </c>
      <c r="V303" t="str">
        <f t="shared" si="99"/>
        <v>Red</v>
      </c>
      <c r="W303" t="str">
        <f t="shared" si="100"/>
        <v>Red</v>
      </c>
      <c r="X303" t="str">
        <f t="shared" si="101"/>
        <v>Green</v>
      </c>
      <c r="Y303" t="str">
        <f t="shared" si="102"/>
        <v>Green</v>
      </c>
      <c r="Z303" t="str">
        <f t="shared" si="103"/>
        <v>Green</v>
      </c>
      <c r="AA303" t="str">
        <f t="shared" si="104"/>
        <v>Red</v>
      </c>
      <c r="AB303" t="str">
        <f t="shared" si="105"/>
        <v>Red</v>
      </c>
      <c r="AC303" t="str">
        <f t="shared" si="106"/>
        <v>Green</v>
      </c>
      <c r="AD303" t="str">
        <f t="shared" si="107"/>
        <v>Red</v>
      </c>
    </row>
    <row r="304" spans="1:30" x14ac:dyDescent="0.25">
      <c r="A304" t="str">
        <f t="shared" si="90"/>
        <v>22/07/2026JK Trans NarvaFlora Tallinn II</v>
      </c>
      <c r="D304" s="2">
        <v>46225</v>
      </c>
      <c r="E304" s="3">
        <v>0.66666666666666663</v>
      </c>
      <c r="F304" t="s">
        <v>1671</v>
      </c>
      <c r="G304" t="s">
        <v>1672</v>
      </c>
      <c r="H304">
        <v>0</v>
      </c>
      <c r="I304">
        <v>0</v>
      </c>
      <c r="J304">
        <v>0</v>
      </c>
      <c r="K304">
        <v>0</v>
      </c>
      <c r="L304" s="22" t="str">
        <f t="shared" si="108"/>
        <v>22/07/2026</v>
      </c>
      <c r="M304" s="23">
        <f t="shared" si="109"/>
        <v>0.54166666666666663</v>
      </c>
      <c r="N304" t="str">
        <f t="shared" si="91"/>
        <v>0 - 0</v>
      </c>
      <c r="O304" t="str">
        <f t="shared" si="92"/>
        <v>Red</v>
      </c>
      <c r="P304" t="str">
        <f t="shared" si="93"/>
        <v>Green</v>
      </c>
      <c r="Q304" t="str">
        <f t="shared" si="94"/>
        <v>Red</v>
      </c>
      <c r="R304" t="str">
        <f t="shared" si="95"/>
        <v>Green</v>
      </c>
      <c r="S304" t="str">
        <f t="shared" si="96"/>
        <v>Green</v>
      </c>
      <c r="T304" t="str">
        <f t="shared" si="97"/>
        <v>Red</v>
      </c>
      <c r="U304" t="str">
        <f t="shared" si="98"/>
        <v>Red</v>
      </c>
      <c r="V304" t="str">
        <f t="shared" si="99"/>
        <v>Green</v>
      </c>
      <c r="W304" t="str">
        <f t="shared" si="100"/>
        <v>Red</v>
      </c>
      <c r="X304" t="str">
        <f t="shared" si="101"/>
        <v>Red</v>
      </c>
      <c r="Y304" t="str">
        <f t="shared" si="102"/>
        <v>Red</v>
      </c>
      <c r="Z304" t="str">
        <f t="shared" si="103"/>
        <v>Red</v>
      </c>
      <c r="AA304" t="str">
        <f t="shared" si="104"/>
        <v>Green</v>
      </c>
      <c r="AB304" t="str">
        <f t="shared" si="105"/>
        <v>Green</v>
      </c>
      <c r="AC304" t="str">
        <f t="shared" si="106"/>
        <v>Red</v>
      </c>
      <c r="AD304" t="str">
        <f t="shared" si="107"/>
        <v>Green</v>
      </c>
    </row>
    <row r="305" spans="1:30" x14ac:dyDescent="0.25">
      <c r="A305" t="str">
        <f t="shared" si="90"/>
        <v>22/07/2026Johvi FC PhoenixFC Hell Hunt</v>
      </c>
      <c r="D305" s="2">
        <v>46225</v>
      </c>
      <c r="E305" s="3">
        <v>0.66666666666666663</v>
      </c>
      <c r="F305" t="s">
        <v>1673</v>
      </c>
      <c r="G305" t="s">
        <v>1674</v>
      </c>
      <c r="H305">
        <v>5</v>
      </c>
      <c r="I305">
        <v>1</v>
      </c>
      <c r="J305">
        <v>8</v>
      </c>
      <c r="K305">
        <v>1</v>
      </c>
      <c r="L305" s="22" t="str">
        <f t="shared" si="108"/>
        <v>22/07/2026</v>
      </c>
      <c r="M305" s="23">
        <f t="shared" si="109"/>
        <v>0.54166666666666663</v>
      </c>
      <c r="N305" t="str">
        <f t="shared" si="91"/>
        <v>8 - 1</v>
      </c>
      <c r="O305" t="str">
        <f t="shared" si="92"/>
        <v>Green</v>
      </c>
      <c r="P305" t="str">
        <f t="shared" si="93"/>
        <v>Red</v>
      </c>
      <c r="Q305" t="str">
        <f t="shared" si="94"/>
        <v>Red</v>
      </c>
      <c r="R305" t="str">
        <f t="shared" si="95"/>
        <v>Green</v>
      </c>
      <c r="S305" t="str">
        <f t="shared" si="96"/>
        <v>Red</v>
      </c>
      <c r="T305" t="str">
        <f t="shared" si="97"/>
        <v>Green</v>
      </c>
      <c r="U305" t="str">
        <f t="shared" si="98"/>
        <v>Green</v>
      </c>
      <c r="V305" t="str">
        <f t="shared" si="99"/>
        <v>Red</v>
      </c>
      <c r="W305" t="str">
        <f t="shared" si="100"/>
        <v>Red</v>
      </c>
      <c r="X305" t="str">
        <f t="shared" si="101"/>
        <v>Green</v>
      </c>
      <c r="Y305" t="str">
        <f t="shared" si="102"/>
        <v>Green</v>
      </c>
      <c r="Z305" t="str">
        <f t="shared" si="103"/>
        <v>Green</v>
      </c>
      <c r="AA305" t="str">
        <f t="shared" si="104"/>
        <v>Red</v>
      </c>
      <c r="AB305" t="str">
        <f t="shared" si="105"/>
        <v>Red</v>
      </c>
      <c r="AC305" t="str">
        <f t="shared" si="106"/>
        <v>Green</v>
      </c>
      <c r="AD305" t="str">
        <f t="shared" si="107"/>
        <v>Red</v>
      </c>
    </row>
    <row r="306" spans="1:30" x14ac:dyDescent="0.25">
      <c r="A306" t="str">
        <f t="shared" si="90"/>
        <v>22/07/2026Laanemaa JK HaapsaluElva</v>
      </c>
      <c r="D306" s="2">
        <v>46225</v>
      </c>
      <c r="E306" s="3">
        <v>0.66666666666666663</v>
      </c>
      <c r="F306" t="s">
        <v>1675</v>
      </c>
      <c r="G306" t="s">
        <v>1676</v>
      </c>
      <c r="H306">
        <v>0</v>
      </c>
      <c r="I306">
        <v>2</v>
      </c>
      <c r="J306">
        <v>0</v>
      </c>
      <c r="K306">
        <v>6</v>
      </c>
      <c r="L306" s="22" t="str">
        <f t="shared" si="108"/>
        <v>22/07/2026</v>
      </c>
      <c r="M306" s="23">
        <f t="shared" si="109"/>
        <v>0.54166666666666663</v>
      </c>
      <c r="N306" t="str">
        <f t="shared" si="91"/>
        <v>0 - 6</v>
      </c>
      <c r="O306" t="str">
        <f t="shared" si="92"/>
        <v>Red</v>
      </c>
      <c r="P306" t="str">
        <f t="shared" si="93"/>
        <v>Red</v>
      </c>
      <c r="Q306" t="str">
        <f t="shared" si="94"/>
        <v>Green</v>
      </c>
      <c r="R306" t="str">
        <f t="shared" si="95"/>
        <v>Red</v>
      </c>
      <c r="S306" t="str">
        <f t="shared" si="96"/>
        <v>Green</v>
      </c>
      <c r="T306" t="str">
        <f t="shared" si="97"/>
        <v>Green</v>
      </c>
      <c r="U306" t="str">
        <f t="shared" si="98"/>
        <v>Red</v>
      </c>
      <c r="V306" t="str">
        <f t="shared" si="99"/>
        <v>Red</v>
      </c>
      <c r="W306" t="str">
        <f t="shared" si="100"/>
        <v>Green</v>
      </c>
      <c r="X306" t="str">
        <f t="shared" si="101"/>
        <v>Green</v>
      </c>
      <c r="Y306" t="str">
        <f t="shared" si="102"/>
        <v>Green</v>
      </c>
      <c r="Z306" t="str">
        <f t="shared" si="103"/>
        <v>Green</v>
      </c>
      <c r="AA306" t="str">
        <f t="shared" si="104"/>
        <v>Red</v>
      </c>
      <c r="AB306" t="str">
        <f t="shared" si="105"/>
        <v>Red</v>
      </c>
      <c r="AC306" t="str">
        <f t="shared" si="106"/>
        <v>Red</v>
      </c>
      <c r="AD306" t="str">
        <f t="shared" si="107"/>
        <v>Green</v>
      </c>
    </row>
    <row r="307" spans="1:30" x14ac:dyDescent="0.25">
      <c r="A307" t="str">
        <f t="shared" si="90"/>
        <v>22/07/2026Czarni Sosnowiec WomenNike Women</v>
      </c>
      <c r="B307" t="s">
        <v>802</v>
      </c>
      <c r="D307" s="2">
        <v>46225</v>
      </c>
      <c r="E307" s="3">
        <v>0.66666666666666663</v>
      </c>
      <c r="F307" t="s">
        <v>1677</v>
      </c>
      <c r="G307" t="s">
        <v>1678</v>
      </c>
      <c r="H307">
        <v>3</v>
      </c>
      <c r="I307">
        <v>1</v>
      </c>
      <c r="J307">
        <v>7</v>
      </c>
      <c r="K307">
        <v>1</v>
      </c>
      <c r="L307" s="22" t="str">
        <f t="shared" si="108"/>
        <v>22/07/2026</v>
      </c>
      <c r="M307" s="23">
        <f t="shared" si="109"/>
        <v>0.54166666666666663</v>
      </c>
      <c r="N307" t="str">
        <f t="shared" si="91"/>
        <v>7 - 1</v>
      </c>
      <c r="O307" t="str">
        <f t="shared" si="92"/>
        <v>Green</v>
      </c>
      <c r="P307" t="str">
        <f t="shared" si="93"/>
        <v>Red</v>
      </c>
      <c r="Q307" t="str">
        <f t="shared" si="94"/>
        <v>Red</v>
      </c>
      <c r="R307" t="str">
        <f t="shared" si="95"/>
        <v>Green</v>
      </c>
      <c r="S307" t="str">
        <f t="shared" si="96"/>
        <v>Red</v>
      </c>
      <c r="T307" t="str">
        <f t="shared" si="97"/>
        <v>Green</v>
      </c>
      <c r="U307" t="str">
        <f t="shared" si="98"/>
        <v>Green</v>
      </c>
      <c r="V307" t="str">
        <f t="shared" si="99"/>
        <v>Red</v>
      </c>
      <c r="W307" t="str">
        <f t="shared" si="100"/>
        <v>Red</v>
      </c>
      <c r="X307" t="str">
        <f t="shared" si="101"/>
        <v>Green</v>
      </c>
      <c r="Y307" t="str">
        <f t="shared" si="102"/>
        <v>Green</v>
      </c>
      <c r="Z307" t="str">
        <f t="shared" si="103"/>
        <v>Green</v>
      </c>
      <c r="AA307" t="str">
        <f t="shared" si="104"/>
        <v>Red</v>
      </c>
      <c r="AB307" t="str">
        <f t="shared" si="105"/>
        <v>Red</v>
      </c>
      <c r="AC307" t="str">
        <f t="shared" si="106"/>
        <v>Green</v>
      </c>
      <c r="AD307" t="str">
        <f t="shared" si="107"/>
        <v>Red</v>
      </c>
    </row>
    <row r="308" spans="1:30" x14ac:dyDescent="0.25">
      <c r="A308" t="str">
        <f t="shared" si="90"/>
        <v>22/07/2026Flora Tallinn WomenMgarr United Women</v>
      </c>
      <c r="B308" t="s">
        <v>802</v>
      </c>
      <c r="D308" s="2">
        <v>46225</v>
      </c>
      <c r="E308" s="3">
        <v>0.66666666666666663</v>
      </c>
      <c r="F308" t="s">
        <v>1679</v>
      </c>
      <c r="G308" t="s">
        <v>1680</v>
      </c>
      <c r="H308">
        <v>0</v>
      </c>
      <c r="I308">
        <v>0</v>
      </c>
      <c r="J308">
        <v>0</v>
      </c>
      <c r="K308">
        <v>4</v>
      </c>
      <c r="L308" s="22" t="str">
        <f t="shared" ref="L308:L339" si="110">DAY(D308)&amp;"/"&amp;"07"&amp;"/"&amp;YEAR(D308)</f>
        <v>22/07/2026</v>
      </c>
      <c r="M308" s="23">
        <f t="shared" ref="M308:M339" si="111">E308-TIME(3,0,0)</f>
        <v>0.54166666666666663</v>
      </c>
      <c r="N308" t="str">
        <f t="shared" si="91"/>
        <v>0 - 4</v>
      </c>
      <c r="O308" t="str">
        <f t="shared" si="92"/>
        <v>Red</v>
      </c>
      <c r="P308" t="str">
        <f t="shared" si="93"/>
        <v>Red</v>
      </c>
      <c r="Q308" t="str">
        <f t="shared" si="94"/>
        <v>Green</v>
      </c>
      <c r="R308" t="str">
        <f t="shared" si="95"/>
        <v>Red</v>
      </c>
      <c r="S308" t="str">
        <f t="shared" si="96"/>
        <v>Green</v>
      </c>
      <c r="T308" t="str">
        <f t="shared" si="97"/>
        <v>Green</v>
      </c>
      <c r="U308" t="str">
        <f t="shared" si="98"/>
        <v>Red</v>
      </c>
      <c r="V308" t="str">
        <f t="shared" si="99"/>
        <v>Green</v>
      </c>
      <c r="W308" t="str">
        <f t="shared" si="100"/>
        <v>Red</v>
      </c>
      <c r="X308" t="str">
        <f t="shared" si="101"/>
        <v>Red</v>
      </c>
      <c r="Y308" t="str">
        <f t="shared" si="102"/>
        <v>Green</v>
      </c>
      <c r="Z308" t="str">
        <f t="shared" si="103"/>
        <v>Green</v>
      </c>
      <c r="AA308" t="str">
        <f t="shared" si="104"/>
        <v>Red</v>
      </c>
      <c r="AB308" t="str">
        <f t="shared" si="105"/>
        <v>Red</v>
      </c>
      <c r="AC308" t="str">
        <f t="shared" si="106"/>
        <v>Red</v>
      </c>
      <c r="AD308" t="str">
        <f t="shared" si="107"/>
        <v>Green</v>
      </c>
    </row>
    <row r="309" spans="1:30" x14ac:dyDescent="0.25">
      <c r="A309" t="str">
        <f t="shared" si="90"/>
        <v>22/07/2026Pallokerho Keski-UusimaaVJS Vantaa</v>
      </c>
      <c r="D309" s="2">
        <v>46225</v>
      </c>
      <c r="E309" s="3">
        <v>0.66666666666666663</v>
      </c>
      <c r="F309" t="s">
        <v>1681</v>
      </c>
      <c r="G309" t="s">
        <v>1682</v>
      </c>
      <c r="H309">
        <v>1</v>
      </c>
      <c r="I309">
        <v>0</v>
      </c>
      <c r="J309">
        <v>1</v>
      </c>
      <c r="K309">
        <v>3</v>
      </c>
      <c r="L309" s="22" t="str">
        <f t="shared" si="110"/>
        <v>22/07/2026</v>
      </c>
      <c r="M309" s="23">
        <f t="shared" si="111"/>
        <v>0.54166666666666663</v>
      </c>
      <c r="N309" t="str">
        <f t="shared" si="91"/>
        <v>1 - 3</v>
      </c>
      <c r="O309" t="str">
        <f t="shared" si="92"/>
        <v>Red</v>
      </c>
      <c r="P309" t="str">
        <f t="shared" si="93"/>
        <v>Red</v>
      </c>
      <c r="Q309" t="str">
        <f t="shared" si="94"/>
        <v>Green</v>
      </c>
      <c r="R309" t="str">
        <f t="shared" si="95"/>
        <v>Red</v>
      </c>
      <c r="S309" t="str">
        <f t="shared" si="96"/>
        <v>Green</v>
      </c>
      <c r="T309" t="str">
        <f t="shared" si="97"/>
        <v>Green</v>
      </c>
      <c r="U309" t="str">
        <f t="shared" si="98"/>
        <v>Green</v>
      </c>
      <c r="V309" t="str">
        <f t="shared" si="99"/>
        <v>Red</v>
      </c>
      <c r="W309" t="str">
        <f t="shared" si="100"/>
        <v>Red</v>
      </c>
      <c r="X309" t="str">
        <f t="shared" si="101"/>
        <v>Green</v>
      </c>
      <c r="Y309" t="str">
        <f t="shared" si="102"/>
        <v>Green</v>
      </c>
      <c r="Z309" t="str">
        <f t="shared" si="103"/>
        <v>Green</v>
      </c>
      <c r="AA309" t="str">
        <f t="shared" si="104"/>
        <v>Red</v>
      </c>
      <c r="AB309" t="str">
        <f t="shared" si="105"/>
        <v>Red</v>
      </c>
      <c r="AC309" t="str">
        <f t="shared" si="106"/>
        <v>Green</v>
      </c>
      <c r="AD309" t="str">
        <f t="shared" si="107"/>
        <v>Red</v>
      </c>
    </row>
    <row r="310" spans="1:30" x14ac:dyDescent="0.25">
      <c r="A310" t="str">
        <f t="shared" si="90"/>
        <v>22/07/2026LePaGilla FC</v>
      </c>
      <c r="D310" s="2">
        <v>46225</v>
      </c>
      <c r="E310" s="3">
        <v>0.66666666666666663</v>
      </c>
      <c r="F310" t="s">
        <v>1683</v>
      </c>
      <c r="G310" t="s">
        <v>1684</v>
      </c>
      <c r="H310">
        <v>0</v>
      </c>
      <c r="I310">
        <v>0</v>
      </c>
      <c r="J310">
        <v>2</v>
      </c>
      <c r="K310">
        <v>0</v>
      </c>
      <c r="L310" s="22" t="str">
        <f t="shared" si="110"/>
        <v>22/07/2026</v>
      </c>
      <c r="M310" s="23">
        <f t="shared" si="111"/>
        <v>0.54166666666666663</v>
      </c>
      <c r="N310" t="str">
        <f t="shared" si="91"/>
        <v>2 - 0</v>
      </c>
      <c r="O310" t="str">
        <f t="shared" si="92"/>
        <v>Green</v>
      </c>
      <c r="P310" t="str">
        <f t="shared" si="93"/>
        <v>Red</v>
      </c>
      <c r="Q310" t="str">
        <f t="shared" si="94"/>
        <v>Red</v>
      </c>
      <c r="R310" t="str">
        <f t="shared" si="95"/>
        <v>Green</v>
      </c>
      <c r="S310" t="str">
        <f t="shared" si="96"/>
        <v>Red</v>
      </c>
      <c r="T310" t="str">
        <f t="shared" si="97"/>
        <v>Green</v>
      </c>
      <c r="U310" t="str">
        <f t="shared" si="98"/>
        <v>Red</v>
      </c>
      <c r="V310" t="str">
        <f t="shared" si="99"/>
        <v>Green</v>
      </c>
      <c r="W310" t="str">
        <f t="shared" si="100"/>
        <v>Red</v>
      </c>
      <c r="X310" t="str">
        <f t="shared" si="101"/>
        <v>Red</v>
      </c>
      <c r="Y310" t="str">
        <f t="shared" si="102"/>
        <v>Green</v>
      </c>
      <c r="Z310" t="str">
        <f t="shared" si="103"/>
        <v>Red</v>
      </c>
      <c r="AA310" t="str">
        <f t="shared" si="104"/>
        <v>Green</v>
      </c>
      <c r="AB310" t="str">
        <f t="shared" si="105"/>
        <v>Green</v>
      </c>
      <c r="AC310" t="str">
        <f t="shared" si="106"/>
        <v>Red</v>
      </c>
      <c r="AD310" t="str">
        <f t="shared" si="107"/>
        <v>Green</v>
      </c>
    </row>
    <row r="311" spans="1:30" x14ac:dyDescent="0.25">
      <c r="A311" t="str">
        <f t="shared" si="90"/>
        <v>22/07/2026FCJ BlackbirdKomeetat</v>
      </c>
      <c r="D311" s="2">
        <v>46225</v>
      </c>
      <c r="E311" s="3">
        <v>0.66666666666666663</v>
      </c>
      <c r="F311" t="s">
        <v>1685</v>
      </c>
      <c r="G311" t="s">
        <v>1686</v>
      </c>
      <c r="H311">
        <v>0</v>
      </c>
      <c r="I311">
        <v>0</v>
      </c>
      <c r="J311">
        <v>2</v>
      </c>
      <c r="K311">
        <v>0</v>
      </c>
      <c r="L311" s="22" t="str">
        <f t="shared" si="110"/>
        <v>22/07/2026</v>
      </c>
      <c r="M311" s="23">
        <f t="shared" si="111"/>
        <v>0.54166666666666663</v>
      </c>
      <c r="N311" t="str">
        <f t="shared" si="91"/>
        <v>2 - 0</v>
      </c>
      <c r="O311" t="str">
        <f t="shared" si="92"/>
        <v>Green</v>
      </c>
      <c r="P311" t="str">
        <f t="shared" si="93"/>
        <v>Red</v>
      </c>
      <c r="Q311" t="str">
        <f t="shared" si="94"/>
        <v>Red</v>
      </c>
      <c r="R311" t="str">
        <f t="shared" si="95"/>
        <v>Green</v>
      </c>
      <c r="S311" t="str">
        <f t="shared" si="96"/>
        <v>Red</v>
      </c>
      <c r="T311" t="str">
        <f t="shared" si="97"/>
        <v>Green</v>
      </c>
      <c r="U311" t="str">
        <f t="shared" si="98"/>
        <v>Red</v>
      </c>
      <c r="V311" t="str">
        <f t="shared" si="99"/>
        <v>Green</v>
      </c>
      <c r="W311" t="str">
        <f t="shared" si="100"/>
        <v>Red</v>
      </c>
      <c r="X311" t="str">
        <f t="shared" si="101"/>
        <v>Red</v>
      </c>
      <c r="Y311" t="str">
        <f t="shared" si="102"/>
        <v>Green</v>
      </c>
      <c r="Z311" t="str">
        <f t="shared" si="103"/>
        <v>Red</v>
      </c>
      <c r="AA311" t="str">
        <f t="shared" si="104"/>
        <v>Green</v>
      </c>
      <c r="AB311" t="str">
        <f t="shared" si="105"/>
        <v>Green</v>
      </c>
      <c r="AC311" t="str">
        <f t="shared" si="106"/>
        <v>Red</v>
      </c>
      <c r="AD311" t="str">
        <f t="shared" si="107"/>
        <v>Green</v>
      </c>
    </row>
    <row r="312" spans="1:30" x14ac:dyDescent="0.25">
      <c r="A312" t="str">
        <f t="shared" si="90"/>
        <v>22/07/2026LarsmoSJK-j Apollo</v>
      </c>
      <c r="D312" s="2">
        <v>46225</v>
      </c>
      <c r="E312" s="3">
        <v>0.66666666666666663</v>
      </c>
      <c r="F312" t="s">
        <v>1687</v>
      </c>
      <c r="G312" t="s">
        <v>1688</v>
      </c>
      <c r="H312">
        <v>0</v>
      </c>
      <c r="I312">
        <v>0</v>
      </c>
      <c r="J312">
        <v>4</v>
      </c>
      <c r="K312">
        <v>2</v>
      </c>
      <c r="L312" s="22" t="str">
        <f t="shared" si="110"/>
        <v>22/07/2026</v>
      </c>
      <c r="M312" s="23">
        <f t="shared" si="111"/>
        <v>0.54166666666666663</v>
      </c>
      <c r="N312" t="str">
        <f t="shared" si="91"/>
        <v>4 - 2</v>
      </c>
      <c r="O312" t="str">
        <f t="shared" si="92"/>
        <v>Green</v>
      </c>
      <c r="P312" t="str">
        <f t="shared" si="93"/>
        <v>Red</v>
      </c>
      <c r="Q312" t="str">
        <f t="shared" si="94"/>
        <v>Red</v>
      </c>
      <c r="R312" t="str">
        <f t="shared" si="95"/>
        <v>Green</v>
      </c>
      <c r="S312" t="str">
        <f t="shared" si="96"/>
        <v>Red</v>
      </c>
      <c r="T312" t="str">
        <f t="shared" si="97"/>
        <v>Green</v>
      </c>
      <c r="U312" t="str">
        <f t="shared" si="98"/>
        <v>Red</v>
      </c>
      <c r="V312" t="str">
        <f t="shared" si="99"/>
        <v>Green</v>
      </c>
      <c r="W312" t="str">
        <f t="shared" si="100"/>
        <v>Red</v>
      </c>
      <c r="X312" t="str">
        <f t="shared" si="101"/>
        <v>Red</v>
      </c>
      <c r="Y312" t="str">
        <f t="shared" si="102"/>
        <v>Green</v>
      </c>
      <c r="Z312" t="str">
        <f t="shared" si="103"/>
        <v>Green</v>
      </c>
      <c r="AA312" t="str">
        <f t="shared" si="104"/>
        <v>Red</v>
      </c>
      <c r="AB312" t="str">
        <f t="shared" si="105"/>
        <v>Red</v>
      </c>
      <c r="AC312" t="str">
        <f t="shared" si="106"/>
        <v>Green</v>
      </c>
      <c r="AD312" t="str">
        <f t="shared" si="107"/>
        <v>Red</v>
      </c>
    </row>
    <row r="313" spans="1:30" x14ac:dyDescent="0.25">
      <c r="A313" t="str">
        <f t="shared" si="90"/>
        <v>22/07/20263 de MayoClub 1 de Marzo</v>
      </c>
      <c r="D313" s="2">
        <v>46225</v>
      </c>
      <c r="E313" s="3">
        <v>0.66666666666666663</v>
      </c>
      <c r="F313" t="s">
        <v>1689</v>
      </c>
      <c r="G313" t="s">
        <v>1690</v>
      </c>
      <c r="H313">
        <v>0</v>
      </c>
      <c r="I313">
        <v>1</v>
      </c>
      <c r="J313">
        <v>0</v>
      </c>
      <c r="K313">
        <v>3</v>
      </c>
      <c r="L313" s="22" t="str">
        <f t="shared" si="110"/>
        <v>22/07/2026</v>
      </c>
      <c r="M313" s="23">
        <f t="shared" si="111"/>
        <v>0.54166666666666663</v>
      </c>
      <c r="N313" t="str">
        <f t="shared" si="91"/>
        <v>0 - 3</v>
      </c>
      <c r="O313" t="str">
        <f t="shared" si="92"/>
        <v>Red</v>
      </c>
      <c r="P313" t="str">
        <f t="shared" si="93"/>
        <v>Red</v>
      </c>
      <c r="Q313" t="str">
        <f t="shared" si="94"/>
        <v>Green</v>
      </c>
      <c r="R313" t="str">
        <f t="shared" si="95"/>
        <v>Red</v>
      </c>
      <c r="S313" t="str">
        <f t="shared" si="96"/>
        <v>Green</v>
      </c>
      <c r="T313" t="str">
        <f t="shared" si="97"/>
        <v>Green</v>
      </c>
      <c r="U313" t="str">
        <f t="shared" si="98"/>
        <v>Red</v>
      </c>
      <c r="V313" t="str">
        <f t="shared" si="99"/>
        <v>Red</v>
      </c>
      <c r="W313" t="str">
        <f t="shared" si="100"/>
        <v>Green</v>
      </c>
      <c r="X313" t="str">
        <f t="shared" si="101"/>
        <v>Green</v>
      </c>
      <c r="Y313" t="str">
        <f t="shared" si="102"/>
        <v>Green</v>
      </c>
      <c r="Z313" t="str">
        <f t="shared" si="103"/>
        <v>Green</v>
      </c>
      <c r="AA313" t="str">
        <f t="shared" si="104"/>
        <v>Red</v>
      </c>
      <c r="AB313" t="str">
        <f t="shared" si="105"/>
        <v>Green</v>
      </c>
      <c r="AC313" t="str">
        <f t="shared" si="106"/>
        <v>Red</v>
      </c>
      <c r="AD313" t="str">
        <f t="shared" si="107"/>
        <v>Green</v>
      </c>
    </row>
    <row r="314" spans="1:30" x14ac:dyDescent="0.25">
      <c r="A314" t="str">
        <f t="shared" si="90"/>
        <v>22/07/2026BrestAl Wakrah</v>
      </c>
      <c r="D314" s="2">
        <v>46225</v>
      </c>
      <c r="E314" s="3">
        <v>0.66666666666666663</v>
      </c>
      <c r="F314" t="s">
        <v>1691</v>
      </c>
      <c r="G314" t="s">
        <v>1692</v>
      </c>
      <c r="H314">
        <v>0</v>
      </c>
      <c r="I314">
        <v>1</v>
      </c>
      <c r="J314">
        <v>0</v>
      </c>
      <c r="K314">
        <v>2</v>
      </c>
      <c r="L314" s="22" t="str">
        <f t="shared" si="110"/>
        <v>22/07/2026</v>
      </c>
      <c r="M314" s="23">
        <f t="shared" si="111"/>
        <v>0.54166666666666663</v>
      </c>
      <c r="N314" t="str">
        <f t="shared" si="91"/>
        <v>0 - 2</v>
      </c>
      <c r="O314" t="str">
        <f t="shared" si="92"/>
        <v>Red</v>
      </c>
      <c r="P314" t="str">
        <f t="shared" si="93"/>
        <v>Red</v>
      </c>
      <c r="Q314" t="str">
        <f t="shared" si="94"/>
        <v>Green</v>
      </c>
      <c r="R314" t="str">
        <f t="shared" si="95"/>
        <v>Red</v>
      </c>
      <c r="S314" t="str">
        <f t="shared" si="96"/>
        <v>Green</v>
      </c>
      <c r="T314" t="str">
        <f t="shared" si="97"/>
        <v>Green</v>
      </c>
      <c r="U314" t="str">
        <f t="shared" si="98"/>
        <v>Red</v>
      </c>
      <c r="V314" t="str">
        <f t="shared" si="99"/>
        <v>Red</v>
      </c>
      <c r="W314" t="str">
        <f t="shared" si="100"/>
        <v>Green</v>
      </c>
      <c r="X314" t="str">
        <f t="shared" si="101"/>
        <v>Green</v>
      </c>
      <c r="Y314" t="str">
        <f t="shared" si="102"/>
        <v>Green</v>
      </c>
      <c r="Z314" t="str">
        <f t="shared" si="103"/>
        <v>Red</v>
      </c>
      <c r="AA314" t="str">
        <f t="shared" si="104"/>
        <v>Green</v>
      </c>
      <c r="AB314" t="str">
        <f t="shared" si="105"/>
        <v>Green</v>
      </c>
      <c r="AC314" t="str">
        <f t="shared" si="106"/>
        <v>Red</v>
      </c>
      <c r="AD314" t="str">
        <f t="shared" si="107"/>
        <v>Green</v>
      </c>
    </row>
    <row r="315" spans="1:30" x14ac:dyDescent="0.25">
      <c r="A315" t="str">
        <f t="shared" si="90"/>
        <v>22/07/2026ClermontQuevilly</v>
      </c>
      <c r="D315" s="2">
        <v>46225</v>
      </c>
      <c r="E315" s="3">
        <v>0.66666666666666663</v>
      </c>
      <c r="F315" t="s">
        <v>1693</v>
      </c>
      <c r="G315" t="s">
        <v>1694</v>
      </c>
      <c r="H315">
        <v>0</v>
      </c>
      <c r="I315">
        <v>0</v>
      </c>
      <c r="J315">
        <v>1</v>
      </c>
      <c r="K315">
        <v>1</v>
      </c>
      <c r="L315" s="22" t="str">
        <f t="shared" si="110"/>
        <v>22/07/2026</v>
      </c>
      <c r="M315" s="23">
        <f t="shared" si="111"/>
        <v>0.54166666666666663</v>
      </c>
      <c r="N315" t="str">
        <f t="shared" si="91"/>
        <v>1 - 1</v>
      </c>
      <c r="O315" t="str">
        <f t="shared" si="92"/>
        <v>Red</v>
      </c>
      <c r="P315" t="str">
        <f t="shared" si="93"/>
        <v>Green</v>
      </c>
      <c r="Q315" t="str">
        <f t="shared" si="94"/>
        <v>Red</v>
      </c>
      <c r="R315" t="str">
        <f t="shared" si="95"/>
        <v>Green</v>
      </c>
      <c r="S315" t="str">
        <f t="shared" si="96"/>
        <v>Green</v>
      </c>
      <c r="T315" t="str">
        <f t="shared" si="97"/>
        <v>Red</v>
      </c>
      <c r="U315" t="str">
        <f t="shared" si="98"/>
        <v>Red</v>
      </c>
      <c r="V315" t="str">
        <f t="shared" si="99"/>
        <v>Green</v>
      </c>
      <c r="W315" t="str">
        <f t="shared" si="100"/>
        <v>Red</v>
      </c>
      <c r="X315" t="str">
        <f t="shared" si="101"/>
        <v>Red</v>
      </c>
      <c r="Y315" t="str">
        <f t="shared" si="102"/>
        <v>Green</v>
      </c>
      <c r="Z315" t="str">
        <f t="shared" si="103"/>
        <v>Red</v>
      </c>
      <c r="AA315" t="str">
        <f t="shared" si="104"/>
        <v>Green</v>
      </c>
      <c r="AB315" t="str">
        <f t="shared" si="105"/>
        <v>Green</v>
      </c>
      <c r="AC315" t="str">
        <f t="shared" si="106"/>
        <v>Green</v>
      </c>
      <c r="AD315" t="str">
        <f t="shared" si="107"/>
        <v>Red</v>
      </c>
    </row>
    <row r="316" spans="1:30" x14ac:dyDescent="0.25">
      <c r="A316" t="str">
        <f t="shared" si="90"/>
        <v>22/07/2026FC Sloboda UziceFK Omladinac Zablace</v>
      </c>
      <c r="D316" s="2">
        <v>46225</v>
      </c>
      <c r="E316" s="3">
        <v>0.66666666666666663</v>
      </c>
      <c r="F316" t="s">
        <v>1695</v>
      </c>
      <c r="G316" t="s">
        <v>1696</v>
      </c>
      <c r="H316">
        <v>1</v>
      </c>
      <c r="I316">
        <v>1</v>
      </c>
      <c r="J316">
        <v>2</v>
      </c>
      <c r="K316">
        <v>1</v>
      </c>
      <c r="L316" s="22" t="str">
        <f t="shared" si="110"/>
        <v>22/07/2026</v>
      </c>
      <c r="M316" s="23">
        <f t="shared" si="111"/>
        <v>0.54166666666666663</v>
      </c>
      <c r="N316" t="str">
        <f t="shared" si="91"/>
        <v>2 - 1</v>
      </c>
      <c r="O316" t="str">
        <f t="shared" si="92"/>
        <v>Green</v>
      </c>
      <c r="P316" t="str">
        <f t="shared" si="93"/>
        <v>Red</v>
      </c>
      <c r="Q316" t="str">
        <f t="shared" si="94"/>
        <v>Red</v>
      </c>
      <c r="R316" t="str">
        <f t="shared" si="95"/>
        <v>Green</v>
      </c>
      <c r="S316" t="str">
        <f t="shared" si="96"/>
        <v>Red</v>
      </c>
      <c r="T316" t="str">
        <f t="shared" si="97"/>
        <v>Green</v>
      </c>
      <c r="U316" t="str">
        <f t="shared" si="98"/>
        <v>Red</v>
      </c>
      <c r="V316" t="str">
        <f t="shared" si="99"/>
        <v>Green</v>
      </c>
      <c r="W316" t="str">
        <f t="shared" si="100"/>
        <v>Red</v>
      </c>
      <c r="X316" t="str">
        <f t="shared" si="101"/>
        <v>Green</v>
      </c>
      <c r="Y316" t="str">
        <f t="shared" si="102"/>
        <v>Green</v>
      </c>
      <c r="Z316" t="str">
        <f t="shared" si="103"/>
        <v>Green</v>
      </c>
      <c r="AA316" t="str">
        <f t="shared" si="104"/>
        <v>Red</v>
      </c>
      <c r="AB316" t="str">
        <f t="shared" si="105"/>
        <v>Green</v>
      </c>
      <c r="AC316" t="str">
        <f t="shared" si="106"/>
        <v>Green</v>
      </c>
      <c r="AD316" t="str">
        <f t="shared" si="107"/>
        <v>Red</v>
      </c>
    </row>
    <row r="317" spans="1:30" x14ac:dyDescent="0.25">
      <c r="A317" t="str">
        <f t="shared" si="90"/>
        <v>22/07/2026FelgueirasSanta Clara</v>
      </c>
      <c r="D317" s="2">
        <v>46225</v>
      </c>
      <c r="E317" s="3">
        <v>0.66666666666666663</v>
      </c>
      <c r="F317" t="s">
        <v>1697</v>
      </c>
      <c r="G317" t="s">
        <v>1698</v>
      </c>
      <c r="H317">
        <v>0</v>
      </c>
      <c r="I317">
        <v>0</v>
      </c>
      <c r="J317">
        <v>1</v>
      </c>
      <c r="K317">
        <v>1</v>
      </c>
      <c r="L317" s="22" t="str">
        <f t="shared" si="110"/>
        <v>22/07/2026</v>
      </c>
      <c r="M317" s="23">
        <f t="shared" si="111"/>
        <v>0.54166666666666663</v>
      </c>
      <c r="N317" t="str">
        <f t="shared" si="91"/>
        <v>1 - 1</v>
      </c>
      <c r="O317" t="str">
        <f t="shared" si="92"/>
        <v>Red</v>
      </c>
      <c r="P317" t="str">
        <f t="shared" si="93"/>
        <v>Green</v>
      </c>
      <c r="Q317" t="str">
        <f t="shared" si="94"/>
        <v>Red</v>
      </c>
      <c r="R317" t="str">
        <f t="shared" si="95"/>
        <v>Green</v>
      </c>
      <c r="S317" t="str">
        <f t="shared" si="96"/>
        <v>Green</v>
      </c>
      <c r="T317" t="str">
        <f t="shared" si="97"/>
        <v>Red</v>
      </c>
      <c r="U317" t="str">
        <f t="shared" si="98"/>
        <v>Red</v>
      </c>
      <c r="V317" t="str">
        <f t="shared" si="99"/>
        <v>Green</v>
      </c>
      <c r="W317" t="str">
        <f t="shared" si="100"/>
        <v>Red</v>
      </c>
      <c r="X317" t="str">
        <f t="shared" si="101"/>
        <v>Red</v>
      </c>
      <c r="Y317" t="str">
        <f t="shared" si="102"/>
        <v>Green</v>
      </c>
      <c r="Z317" t="str">
        <f t="shared" si="103"/>
        <v>Red</v>
      </c>
      <c r="AA317" t="str">
        <f t="shared" si="104"/>
        <v>Green</v>
      </c>
      <c r="AB317" t="str">
        <f t="shared" si="105"/>
        <v>Green</v>
      </c>
      <c r="AC317" t="str">
        <f t="shared" si="106"/>
        <v>Green</v>
      </c>
      <c r="AD317" t="str">
        <f t="shared" si="107"/>
        <v>Red</v>
      </c>
    </row>
    <row r="318" spans="1:30" x14ac:dyDescent="0.25">
      <c r="A318" t="str">
        <f t="shared" si="90"/>
        <v>22/07/2026FK KolinFK TJ Stechovice</v>
      </c>
      <c r="D318" s="2">
        <v>46225</v>
      </c>
      <c r="E318" s="3">
        <v>0.66666666666666663</v>
      </c>
      <c r="F318" t="s">
        <v>1699</v>
      </c>
      <c r="G318" t="s">
        <v>1700</v>
      </c>
      <c r="H318">
        <v>1</v>
      </c>
      <c r="I318">
        <v>0</v>
      </c>
      <c r="J318">
        <v>1</v>
      </c>
      <c r="K318">
        <v>1</v>
      </c>
      <c r="L318" s="22" t="str">
        <f t="shared" si="110"/>
        <v>22/07/2026</v>
      </c>
      <c r="M318" s="23">
        <f t="shared" si="111"/>
        <v>0.54166666666666663</v>
      </c>
      <c r="N318" t="str">
        <f t="shared" si="91"/>
        <v>1 - 1</v>
      </c>
      <c r="O318" t="str">
        <f t="shared" si="92"/>
        <v>Red</v>
      </c>
      <c r="P318" t="str">
        <f t="shared" si="93"/>
        <v>Green</v>
      </c>
      <c r="Q318" t="str">
        <f t="shared" si="94"/>
        <v>Red</v>
      </c>
      <c r="R318" t="str">
        <f t="shared" si="95"/>
        <v>Green</v>
      </c>
      <c r="S318" t="str">
        <f t="shared" si="96"/>
        <v>Green</v>
      </c>
      <c r="T318" t="str">
        <f t="shared" si="97"/>
        <v>Red</v>
      </c>
      <c r="U318" t="str">
        <f t="shared" si="98"/>
        <v>Green</v>
      </c>
      <c r="V318" t="str">
        <f t="shared" si="99"/>
        <v>Red</v>
      </c>
      <c r="W318" t="str">
        <f t="shared" si="100"/>
        <v>Red</v>
      </c>
      <c r="X318" t="str">
        <f t="shared" si="101"/>
        <v>Green</v>
      </c>
      <c r="Y318" t="str">
        <f t="shared" si="102"/>
        <v>Green</v>
      </c>
      <c r="Z318" t="str">
        <f t="shared" si="103"/>
        <v>Red</v>
      </c>
      <c r="AA318" t="str">
        <f t="shared" si="104"/>
        <v>Green</v>
      </c>
      <c r="AB318" t="str">
        <f t="shared" si="105"/>
        <v>Green</v>
      </c>
      <c r="AC318" t="str">
        <f t="shared" si="106"/>
        <v>Green</v>
      </c>
      <c r="AD318" t="str">
        <f t="shared" si="107"/>
        <v>Red</v>
      </c>
    </row>
    <row r="319" spans="1:30" x14ac:dyDescent="0.25">
      <c r="A319" t="str">
        <f t="shared" si="90"/>
        <v>22/07/2026HNK SegestaNK Jesenice</v>
      </c>
      <c r="D319" s="2">
        <v>46225</v>
      </c>
      <c r="E319" s="3">
        <v>0.66666666666666663</v>
      </c>
      <c r="F319" t="s">
        <v>1701</v>
      </c>
      <c r="G319" t="s">
        <v>1702</v>
      </c>
      <c r="H319">
        <v>6</v>
      </c>
      <c r="I319">
        <v>0</v>
      </c>
      <c r="J319">
        <v>8</v>
      </c>
      <c r="K319">
        <v>0</v>
      </c>
      <c r="L319" s="22" t="str">
        <f t="shared" si="110"/>
        <v>22/07/2026</v>
      </c>
      <c r="M319" s="23">
        <f t="shared" si="111"/>
        <v>0.54166666666666663</v>
      </c>
      <c r="N319" t="str">
        <f t="shared" si="91"/>
        <v>8 - 0</v>
      </c>
      <c r="O319" t="str">
        <f t="shared" si="92"/>
        <v>Green</v>
      </c>
      <c r="P319" t="str">
        <f t="shared" si="93"/>
        <v>Red</v>
      </c>
      <c r="Q319" t="str">
        <f t="shared" si="94"/>
        <v>Red</v>
      </c>
      <c r="R319" t="str">
        <f t="shared" si="95"/>
        <v>Green</v>
      </c>
      <c r="S319" t="str">
        <f t="shared" si="96"/>
        <v>Red</v>
      </c>
      <c r="T319" t="str">
        <f t="shared" si="97"/>
        <v>Green</v>
      </c>
      <c r="U319" t="str">
        <f t="shared" si="98"/>
        <v>Green</v>
      </c>
      <c r="V319" t="str">
        <f t="shared" si="99"/>
        <v>Red</v>
      </c>
      <c r="W319" t="str">
        <f t="shared" si="100"/>
        <v>Red</v>
      </c>
      <c r="X319" t="str">
        <f t="shared" si="101"/>
        <v>Green</v>
      </c>
      <c r="Y319" t="str">
        <f t="shared" si="102"/>
        <v>Green</v>
      </c>
      <c r="Z319" t="str">
        <f t="shared" si="103"/>
        <v>Green</v>
      </c>
      <c r="AA319" t="str">
        <f t="shared" si="104"/>
        <v>Red</v>
      </c>
      <c r="AB319" t="str">
        <f t="shared" si="105"/>
        <v>Red</v>
      </c>
      <c r="AC319" t="str">
        <f t="shared" si="106"/>
        <v>Red</v>
      </c>
      <c r="AD319" t="str">
        <f t="shared" si="107"/>
        <v>Green</v>
      </c>
    </row>
    <row r="320" spans="1:30" x14ac:dyDescent="0.25">
      <c r="A320" t="str">
        <f t="shared" si="90"/>
        <v>22/07/2026LavalAvranches</v>
      </c>
      <c r="D320" s="2">
        <v>46225</v>
      </c>
      <c r="E320" s="3">
        <v>0.66666666666666663</v>
      </c>
      <c r="F320" t="s">
        <v>1703</v>
      </c>
      <c r="G320" t="s">
        <v>1704</v>
      </c>
      <c r="H320">
        <v>2</v>
      </c>
      <c r="I320">
        <v>0</v>
      </c>
      <c r="J320">
        <v>2</v>
      </c>
      <c r="K320">
        <v>1</v>
      </c>
      <c r="L320" s="22" t="str">
        <f t="shared" si="110"/>
        <v>22/07/2026</v>
      </c>
      <c r="M320" s="23">
        <f t="shared" si="111"/>
        <v>0.54166666666666663</v>
      </c>
      <c r="N320" t="str">
        <f t="shared" si="91"/>
        <v>2 - 1</v>
      </c>
      <c r="O320" t="str">
        <f t="shared" si="92"/>
        <v>Green</v>
      </c>
      <c r="P320" t="str">
        <f t="shared" si="93"/>
        <v>Red</v>
      </c>
      <c r="Q320" t="str">
        <f t="shared" si="94"/>
        <v>Red</v>
      </c>
      <c r="R320" t="str">
        <f t="shared" si="95"/>
        <v>Green</v>
      </c>
      <c r="S320" t="str">
        <f t="shared" si="96"/>
        <v>Red</v>
      </c>
      <c r="T320" t="str">
        <f t="shared" si="97"/>
        <v>Green</v>
      </c>
      <c r="U320" t="str">
        <f t="shared" si="98"/>
        <v>Green</v>
      </c>
      <c r="V320" t="str">
        <f t="shared" si="99"/>
        <v>Red</v>
      </c>
      <c r="W320" t="str">
        <f t="shared" si="100"/>
        <v>Red</v>
      </c>
      <c r="X320" t="str">
        <f t="shared" si="101"/>
        <v>Green</v>
      </c>
      <c r="Y320" t="str">
        <f t="shared" si="102"/>
        <v>Green</v>
      </c>
      <c r="Z320" t="str">
        <f t="shared" si="103"/>
        <v>Green</v>
      </c>
      <c r="AA320" t="str">
        <f t="shared" si="104"/>
        <v>Red</v>
      </c>
      <c r="AB320" t="str">
        <f t="shared" si="105"/>
        <v>Green</v>
      </c>
      <c r="AC320" t="str">
        <f t="shared" si="106"/>
        <v>Green</v>
      </c>
      <c r="AD320" t="str">
        <f t="shared" si="107"/>
        <v>Red</v>
      </c>
    </row>
    <row r="321" spans="1:30" x14ac:dyDescent="0.25">
      <c r="A321" t="str">
        <f t="shared" si="90"/>
        <v>22/07/2026Le MansVersailles 78</v>
      </c>
      <c r="D321" s="2">
        <v>46225</v>
      </c>
      <c r="E321" s="3">
        <v>0.66666666666666663</v>
      </c>
      <c r="F321" t="s">
        <v>1705</v>
      </c>
      <c r="G321" t="s">
        <v>1706</v>
      </c>
      <c r="H321">
        <v>3</v>
      </c>
      <c r="I321">
        <v>0</v>
      </c>
      <c r="J321">
        <v>3</v>
      </c>
      <c r="K321">
        <v>1</v>
      </c>
      <c r="L321" s="22" t="str">
        <f t="shared" si="110"/>
        <v>22/07/2026</v>
      </c>
      <c r="M321" s="23">
        <f t="shared" si="111"/>
        <v>0.54166666666666663</v>
      </c>
      <c r="N321" t="str">
        <f t="shared" si="91"/>
        <v>3 - 1</v>
      </c>
      <c r="O321" t="str">
        <f t="shared" si="92"/>
        <v>Green</v>
      </c>
      <c r="P321" t="str">
        <f t="shared" si="93"/>
        <v>Red</v>
      </c>
      <c r="Q321" t="str">
        <f t="shared" si="94"/>
        <v>Red</v>
      </c>
      <c r="R321" t="str">
        <f t="shared" si="95"/>
        <v>Green</v>
      </c>
      <c r="S321" t="str">
        <f t="shared" si="96"/>
        <v>Red</v>
      </c>
      <c r="T321" t="str">
        <f t="shared" si="97"/>
        <v>Green</v>
      </c>
      <c r="U321" t="str">
        <f t="shared" si="98"/>
        <v>Green</v>
      </c>
      <c r="V321" t="str">
        <f t="shared" si="99"/>
        <v>Red</v>
      </c>
      <c r="W321" t="str">
        <f t="shared" si="100"/>
        <v>Red</v>
      </c>
      <c r="X321" t="str">
        <f t="shared" si="101"/>
        <v>Green</v>
      </c>
      <c r="Y321" t="str">
        <f t="shared" si="102"/>
        <v>Green</v>
      </c>
      <c r="Z321" t="str">
        <f t="shared" si="103"/>
        <v>Green</v>
      </c>
      <c r="AA321" t="str">
        <f t="shared" si="104"/>
        <v>Red</v>
      </c>
      <c r="AB321" t="str">
        <f t="shared" si="105"/>
        <v>Red</v>
      </c>
      <c r="AC321" t="str">
        <f t="shared" si="106"/>
        <v>Green</v>
      </c>
      <c r="AD321" t="str">
        <f t="shared" si="107"/>
        <v>Red</v>
      </c>
    </row>
    <row r="322" spans="1:30" x14ac:dyDescent="0.25">
      <c r="A322" t="str">
        <f t="shared" ref="A322:A385" si="112">L322&amp;F322&amp;G322</f>
        <v>22/07/2026MontpellierCannes</v>
      </c>
      <c r="D322" s="2">
        <v>46225</v>
      </c>
      <c r="E322" s="3">
        <v>0.66666666666666663</v>
      </c>
      <c r="F322" t="s">
        <v>1707</v>
      </c>
      <c r="G322" t="s">
        <v>1708</v>
      </c>
      <c r="H322">
        <v>2</v>
      </c>
      <c r="I322">
        <v>2</v>
      </c>
      <c r="J322">
        <v>3</v>
      </c>
      <c r="K322">
        <v>4</v>
      </c>
      <c r="L322" s="22" t="str">
        <f t="shared" si="110"/>
        <v>22/07/2026</v>
      </c>
      <c r="M322" s="23">
        <f t="shared" si="111"/>
        <v>0.54166666666666663</v>
      </c>
      <c r="N322" t="str">
        <f t="shared" ref="N322:N385" si="113">J322&amp;" - "&amp;K322</f>
        <v>3 - 4</v>
      </c>
      <c r="O322" t="str">
        <f t="shared" ref="O322:O385" si="114">IF($J322&gt;$K322,"Green","Red")</f>
        <v>Red</v>
      </c>
      <c r="P322" t="str">
        <f t="shared" ref="P322:P385" si="115">IF($J322=$K322,"Green","Red")</f>
        <v>Red</v>
      </c>
      <c r="Q322" t="str">
        <f t="shared" ref="Q322:Q385" si="116">IF($J322&lt;$K322,"Green","Red")</f>
        <v>Green</v>
      </c>
      <c r="R322" t="str">
        <f t="shared" ref="R322:R385" si="117">IF($J322&gt;=$K322,"Green","Red")</f>
        <v>Red</v>
      </c>
      <c r="S322" t="str">
        <f t="shared" ref="S322:S385" si="118">IF($J322&lt;=$K322,"Green","Red")</f>
        <v>Green</v>
      </c>
      <c r="T322" t="str">
        <f t="shared" ref="T322:T385" si="119">IF(OR($J322&gt;$K322,$J322&lt;$K322),"Green","Red")</f>
        <v>Green</v>
      </c>
      <c r="U322" t="str">
        <f t="shared" ref="U322:U385" si="120">IF($H322&gt;$I322,"Green","Red")</f>
        <v>Red</v>
      </c>
      <c r="V322" t="str">
        <f t="shared" ref="V322:V385" si="121">IF($H322=$I322,"Green","Red")</f>
        <v>Green</v>
      </c>
      <c r="W322" t="str">
        <f t="shared" ref="W322:W385" si="122">IF($H322&lt;$I322,"Green","Red")</f>
        <v>Red</v>
      </c>
      <c r="X322" t="str">
        <f t="shared" ref="X322:X385" si="123">IF($H322+$I322&gt;0,"Green","Red")</f>
        <v>Green</v>
      </c>
      <c r="Y322" t="str">
        <f t="shared" ref="Y322:Y385" si="124">IF($J322+$K322&gt;1.5,"Green","Red")</f>
        <v>Green</v>
      </c>
      <c r="Z322" t="str">
        <f t="shared" ref="Z322:Z385" si="125">IF($J322+$K322&gt;2.5,"Green","Red")</f>
        <v>Green</v>
      </c>
      <c r="AA322" t="str">
        <f t="shared" ref="AA322:AA385" si="126">IF($J322+$K322&lt;2.5,"Green","Red")</f>
        <v>Red</v>
      </c>
      <c r="AB322" t="str">
        <f t="shared" ref="AB322:AB385" si="127">IF($J322+$K322&lt;3.5,"Green","Red")</f>
        <v>Red</v>
      </c>
      <c r="AC322" t="str">
        <f t="shared" ref="AC322:AC385" si="128">IF(AND($J322&gt;0,$K322&gt;0),"Green","Red")</f>
        <v>Green</v>
      </c>
      <c r="AD322" t="str">
        <f t="shared" ref="AD322:AD385" si="129">IF(OR($J322=0,$K322=0),"Green","Red")</f>
        <v>Red</v>
      </c>
    </row>
    <row r="323" spans="1:30" x14ac:dyDescent="0.25">
      <c r="A323" t="str">
        <f t="shared" si="112"/>
        <v>22/07/2026MSV DuisburgKFCO Wilrijk</v>
      </c>
      <c r="D323" s="2">
        <v>46225</v>
      </c>
      <c r="E323" s="3">
        <v>0.66666666666666663</v>
      </c>
      <c r="F323" t="s">
        <v>1709</v>
      </c>
      <c r="G323" t="s">
        <v>1710</v>
      </c>
      <c r="H323">
        <v>1</v>
      </c>
      <c r="I323">
        <v>4</v>
      </c>
      <c r="J323">
        <v>2</v>
      </c>
      <c r="K323">
        <v>4</v>
      </c>
      <c r="L323" s="22" t="str">
        <f t="shared" si="110"/>
        <v>22/07/2026</v>
      </c>
      <c r="M323" s="23">
        <f t="shared" si="111"/>
        <v>0.54166666666666663</v>
      </c>
      <c r="N323" t="str">
        <f t="shared" si="113"/>
        <v>2 - 4</v>
      </c>
      <c r="O323" t="str">
        <f t="shared" si="114"/>
        <v>Red</v>
      </c>
      <c r="P323" t="str">
        <f t="shared" si="115"/>
        <v>Red</v>
      </c>
      <c r="Q323" t="str">
        <f t="shared" si="116"/>
        <v>Green</v>
      </c>
      <c r="R323" t="str">
        <f t="shared" si="117"/>
        <v>Red</v>
      </c>
      <c r="S323" t="str">
        <f t="shared" si="118"/>
        <v>Green</v>
      </c>
      <c r="T323" t="str">
        <f t="shared" si="119"/>
        <v>Green</v>
      </c>
      <c r="U323" t="str">
        <f t="shared" si="120"/>
        <v>Red</v>
      </c>
      <c r="V323" t="str">
        <f t="shared" si="121"/>
        <v>Red</v>
      </c>
      <c r="W323" t="str">
        <f t="shared" si="122"/>
        <v>Green</v>
      </c>
      <c r="X323" t="str">
        <f t="shared" si="123"/>
        <v>Green</v>
      </c>
      <c r="Y323" t="str">
        <f t="shared" si="124"/>
        <v>Green</v>
      </c>
      <c r="Z323" t="str">
        <f t="shared" si="125"/>
        <v>Green</v>
      </c>
      <c r="AA323" t="str">
        <f t="shared" si="126"/>
        <v>Red</v>
      </c>
      <c r="AB323" t="str">
        <f t="shared" si="127"/>
        <v>Red</v>
      </c>
      <c r="AC323" t="str">
        <f t="shared" si="128"/>
        <v>Green</v>
      </c>
      <c r="AD323" t="str">
        <f t="shared" si="129"/>
        <v>Red</v>
      </c>
    </row>
    <row r="324" spans="1:30" x14ac:dyDescent="0.25">
      <c r="A324" t="str">
        <f t="shared" si="112"/>
        <v>22/07/2026NapoliUS Arezzo</v>
      </c>
      <c r="D324" s="2">
        <v>46225</v>
      </c>
      <c r="E324" s="3">
        <v>0.66666666666666663</v>
      </c>
      <c r="F324" t="s">
        <v>1711</v>
      </c>
      <c r="G324" t="s">
        <v>1712</v>
      </c>
      <c r="H324">
        <v>0</v>
      </c>
      <c r="I324">
        <v>1</v>
      </c>
      <c r="J324">
        <v>1</v>
      </c>
      <c r="K324">
        <v>3</v>
      </c>
      <c r="L324" s="22" t="str">
        <f t="shared" si="110"/>
        <v>22/07/2026</v>
      </c>
      <c r="M324" s="23">
        <f t="shared" si="111"/>
        <v>0.54166666666666663</v>
      </c>
      <c r="N324" t="str">
        <f t="shared" si="113"/>
        <v>1 - 3</v>
      </c>
      <c r="O324" t="str">
        <f t="shared" si="114"/>
        <v>Red</v>
      </c>
      <c r="P324" t="str">
        <f t="shared" si="115"/>
        <v>Red</v>
      </c>
      <c r="Q324" t="str">
        <f t="shared" si="116"/>
        <v>Green</v>
      </c>
      <c r="R324" t="str">
        <f t="shared" si="117"/>
        <v>Red</v>
      </c>
      <c r="S324" t="str">
        <f t="shared" si="118"/>
        <v>Green</v>
      </c>
      <c r="T324" t="str">
        <f t="shared" si="119"/>
        <v>Green</v>
      </c>
      <c r="U324" t="str">
        <f t="shared" si="120"/>
        <v>Red</v>
      </c>
      <c r="V324" t="str">
        <f t="shared" si="121"/>
        <v>Red</v>
      </c>
      <c r="W324" t="str">
        <f t="shared" si="122"/>
        <v>Green</v>
      </c>
      <c r="X324" t="str">
        <f t="shared" si="123"/>
        <v>Green</v>
      </c>
      <c r="Y324" t="str">
        <f t="shared" si="124"/>
        <v>Green</v>
      </c>
      <c r="Z324" t="str">
        <f t="shared" si="125"/>
        <v>Green</v>
      </c>
      <c r="AA324" t="str">
        <f t="shared" si="126"/>
        <v>Red</v>
      </c>
      <c r="AB324" t="str">
        <f t="shared" si="127"/>
        <v>Red</v>
      </c>
      <c r="AC324" t="str">
        <f t="shared" si="128"/>
        <v>Green</v>
      </c>
      <c r="AD324" t="str">
        <f t="shared" si="129"/>
        <v>Red</v>
      </c>
    </row>
    <row r="325" spans="1:30" x14ac:dyDescent="0.25">
      <c r="A325" t="str">
        <f t="shared" si="112"/>
        <v>22/07/2026NK Hrvatski DragovoljacNK Dubrava Zagreb</v>
      </c>
      <c r="D325" s="2">
        <v>46225</v>
      </c>
      <c r="E325" s="3">
        <v>0.66666666666666663</v>
      </c>
      <c r="F325" t="s">
        <v>1713</v>
      </c>
      <c r="G325" t="s">
        <v>1714</v>
      </c>
      <c r="H325">
        <v>0</v>
      </c>
      <c r="I325">
        <v>0</v>
      </c>
      <c r="J325">
        <v>0</v>
      </c>
      <c r="K325">
        <v>0</v>
      </c>
      <c r="L325" s="22" t="str">
        <f t="shared" si="110"/>
        <v>22/07/2026</v>
      </c>
      <c r="M325" s="23">
        <f t="shared" si="111"/>
        <v>0.54166666666666663</v>
      </c>
      <c r="N325" t="str">
        <f t="shared" si="113"/>
        <v>0 - 0</v>
      </c>
      <c r="O325" t="str">
        <f t="shared" si="114"/>
        <v>Red</v>
      </c>
      <c r="P325" t="str">
        <f t="shared" si="115"/>
        <v>Green</v>
      </c>
      <c r="Q325" t="str">
        <f t="shared" si="116"/>
        <v>Red</v>
      </c>
      <c r="R325" t="str">
        <f t="shared" si="117"/>
        <v>Green</v>
      </c>
      <c r="S325" t="str">
        <f t="shared" si="118"/>
        <v>Green</v>
      </c>
      <c r="T325" t="str">
        <f t="shared" si="119"/>
        <v>Red</v>
      </c>
      <c r="U325" t="str">
        <f t="shared" si="120"/>
        <v>Red</v>
      </c>
      <c r="V325" t="str">
        <f t="shared" si="121"/>
        <v>Green</v>
      </c>
      <c r="W325" t="str">
        <f t="shared" si="122"/>
        <v>Red</v>
      </c>
      <c r="X325" t="str">
        <f t="shared" si="123"/>
        <v>Red</v>
      </c>
      <c r="Y325" t="str">
        <f t="shared" si="124"/>
        <v>Red</v>
      </c>
      <c r="Z325" t="str">
        <f t="shared" si="125"/>
        <v>Red</v>
      </c>
      <c r="AA325" t="str">
        <f t="shared" si="126"/>
        <v>Green</v>
      </c>
      <c r="AB325" t="str">
        <f t="shared" si="127"/>
        <v>Green</v>
      </c>
      <c r="AC325" t="str">
        <f t="shared" si="128"/>
        <v>Red</v>
      </c>
      <c r="AD325" t="str">
        <f t="shared" si="129"/>
        <v>Green</v>
      </c>
    </row>
    <row r="326" spans="1:30" x14ac:dyDescent="0.25">
      <c r="A326" t="str">
        <f t="shared" si="112"/>
        <v>22/07/2026OFK Brzi BrodFK Dubocica</v>
      </c>
      <c r="D326" s="2">
        <v>46225</v>
      </c>
      <c r="E326" s="3">
        <v>0.66666666666666663</v>
      </c>
      <c r="F326" t="s">
        <v>1715</v>
      </c>
      <c r="G326" t="s">
        <v>1716</v>
      </c>
      <c r="H326">
        <v>0</v>
      </c>
      <c r="I326">
        <v>2</v>
      </c>
      <c r="J326">
        <v>1</v>
      </c>
      <c r="K326">
        <v>2</v>
      </c>
      <c r="L326" s="22" t="str">
        <f t="shared" si="110"/>
        <v>22/07/2026</v>
      </c>
      <c r="M326" s="23">
        <f t="shared" si="111"/>
        <v>0.54166666666666663</v>
      </c>
      <c r="N326" t="str">
        <f t="shared" si="113"/>
        <v>1 - 2</v>
      </c>
      <c r="O326" t="str">
        <f t="shared" si="114"/>
        <v>Red</v>
      </c>
      <c r="P326" t="str">
        <f t="shared" si="115"/>
        <v>Red</v>
      </c>
      <c r="Q326" t="str">
        <f t="shared" si="116"/>
        <v>Green</v>
      </c>
      <c r="R326" t="str">
        <f t="shared" si="117"/>
        <v>Red</v>
      </c>
      <c r="S326" t="str">
        <f t="shared" si="118"/>
        <v>Green</v>
      </c>
      <c r="T326" t="str">
        <f t="shared" si="119"/>
        <v>Green</v>
      </c>
      <c r="U326" t="str">
        <f t="shared" si="120"/>
        <v>Red</v>
      </c>
      <c r="V326" t="str">
        <f t="shared" si="121"/>
        <v>Red</v>
      </c>
      <c r="W326" t="str">
        <f t="shared" si="122"/>
        <v>Green</v>
      </c>
      <c r="X326" t="str">
        <f t="shared" si="123"/>
        <v>Green</v>
      </c>
      <c r="Y326" t="str">
        <f t="shared" si="124"/>
        <v>Green</v>
      </c>
      <c r="Z326" t="str">
        <f t="shared" si="125"/>
        <v>Green</v>
      </c>
      <c r="AA326" t="str">
        <f t="shared" si="126"/>
        <v>Red</v>
      </c>
      <c r="AB326" t="str">
        <f t="shared" si="127"/>
        <v>Green</v>
      </c>
      <c r="AC326" t="str">
        <f t="shared" si="128"/>
        <v>Green</v>
      </c>
      <c r="AD326" t="str">
        <f t="shared" si="129"/>
        <v>Red</v>
      </c>
    </row>
    <row r="327" spans="1:30" x14ac:dyDescent="0.25">
      <c r="A327" t="str">
        <f t="shared" si="112"/>
        <v>22/07/2026RAAL La LouviereKifisias FC</v>
      </c>
      <c r="D327" s="2">
        <v>46225</v>
      </c>
      <c r="E327" s="3">
        <v>0.66666666666666663</v>
      </c>
      <c r="F327" t="s">
        <v>1717</v>
      </c>
      <c r="G327" t="s">
        <v>1718</v>
      </c>
      <c r="H327">
        <v>0</v>
      </c>
      <c r="I327">
        <v>1</v>
      </c>
      <c r="J327">
        <v>1</v>
      </c>
      <c r="K327">
        <v>1</v>
      </c>
      <c r="L327" s="22" t="str">
        <f t="shared" si="110"/>
        <v>22/07/2026</v>
      </c>
      <c r="M327" s="23">
        <f t="shared" si="111"/>
        <v>0.54166666666666663</v>
      </c>
      <c r="N327" t="str">
        <f t="shared" si="113"/>
        <v>1 - 1</v>
      </c>
      <c r="O327" t="str">
        <f t="shared" si="114"/>
        <v>Red</v>
      </c>
      <c r="P327" t="str">
        <f t="shared" si="115"/>
        <v>Green</v>
      </c>
      <c r="Q327" t="str">
        <f t="shared" si="116"/>
        <v>Red</v>
      </c>
      <c r="R327" t="str">
        <f t="shared" si="117"/>
        <v>Green</v>
      </c>
      <c r="S327" t="str">
        <f t="shared" si="118"/>
        <v>Green</v>
      </c>
      <c r="T327" t="str">
        <f t="shared" si="119"/>
        <v>Red</v>
      </c>
      <c r="U327" t="str">
        <f t="shared" si="120"/>
        <v>Red</v>
      </c>
      <c r="V327" t="str">
        <f t="shared" si="121"/>
        <v>Red</v>
      </c>
      <c r="W327" t="str">
        <f t="shared" si="122"/>
        <v>Green</v>
      </c>
      <c r="X327" t="str">
        <f t="shared" si="123"/>
        <v>Green</v>
      </c>
      <c r="Y327" t="str">
        <f t="shared" si="124"/>
        <v>Green</v>
      </c>
      <c r="Z327" t="str">
        <f t="shared" si="125"/>
        <v>Red</v>
      </c>
      <c r="AA327" t="str">
        <f t="shared" si="126"/>
        <v>Green</v>
      </c>
      <c r="AB327" t="str">
        <f t="shared" si="127"/>
        <v>Green</v>
      </c>
      <c r="AC327" t="str">
        <f t="shared" si="128"/>
        <v>Green</v>
      </c>
      <c r="AD327" t="str">
        <f t="shared" si="129"/>
        <v>Red</v>
      </c>
    </row>
    <row r="328" spans="1:30" x14ac:dyDescent="0.25">
      <c r="A328" t="str">
        <f t="shared" si="112"/>
        <v>22/07/2026RFC LiegeSint Truiden</v>
      </c>
      <c r="D328" s="2">
        <v>46225</v>
      </c>
      <c r="E328" s="3">
        <v>0.66666666666666663</v>
      </c>
      <c r="F328" t="s">
        <v>1719</v>
      </c>
      <c r="G328" t="s">
        <v>1720</v>
      </c>
      <c r="H328">
        <v>0</v>
      </c>
      <c r="I328">
        <v>0</v>
      </c>
      <c r="J328">
        <v>0</v>
      </c>
      <c r="K328">
        <v>1</v>
      </c>
      <c r="L328" s="22" t="str">
        <f t="shared" si="110"/>
        <v>22/07/2026</v>
      </c>
      <c r="M328" s="23">
        <f t="shared" si="111"/>
        <v>0.54166666666666663</v>
      </c>
      <c r="N328" t="str">
        <f t="shared" si="113"/>
        <v>0 - 1</v>
      </c>
      <c r="O328" t="str">
        <f t="shared" si="114"/>
        <v>Red</v>
      </c>
      <c r="P328" t="str">
        <f t="shared" si="115"/>
        <v>Red</v>
      </c>
      <c r="Q328" t="str">
        <f t="shared" si="116"/>
        <v>Green</v>
      </c>
      <c r="R328" t="str">
        <f t="shared" si="117"/>
        <v>Red</v>
      </c>
      <c r="S328" t="str">
        <f t="shared" si="118"/>
        <v>Green</v>
      </c>
      <c r="T328" t="str">
        <f t="shared" si="119"/>
        <v>Green</v>
      </c>
      <c r="U328" t="str">
        <f t="shared" si="120"/>
        <v>Red</v>
      </c>
      <c r="V328" t="str">
        <f t="shared" si="121"/>
        <v>Green</v>
      </c>
      <c r="W328" t="str">
        <f t="shared" si="122"/>
        <v>Red</v>
      </c>
      <c r="X328" t="str">
        <f t="shared" si="123"/>
        <v>Red</v>
      </c>
      <c r="Y328" t="str">
        <f t="shared" si="124"/>
        <v>Red</v>
      </c>
      <c r="Z328" t="str">
        <f t="shared" si="125"/>
        <v>Red</v>
      </c>
      <c r="AA328" t="str">
        <f t="shared" si="126"/>
        <v>Green</v>
      </c>
      <c r="AB328" t="str">
        <f t="shared" si="127"/>
        <v>Green</v>
      </c>
      <c r="AC328" t="str">
        <f t="shared" si="128"/>
        <v>Red</v>
      </c>
      <c r="AD328" t="str">
        <f t="shared" si="129"/>
        <v>Green</v>
      </c>
    </row>
    <row r="329" spans="1:30" x14ac:dyDescent="0.25">
      <c r="A329" t="str">
        <f t="shared" si="112"/>
        <v>22/07/2026Rodez AveyronNimes</v>
      </c>
      <c r="D329" s="2">
        <v>46225</v>
      </c>
      <c r="E329" s="3">
        <v>0.66666666666666663</v>
      </c>
      <c r="F329" t="s">
        <v>1721</v>
      </c>
      <c r="G329" t="s">
        <v>1722</v>
      </c>
      <c r="H329">
        <v>2</v>
      </c>
      <c r="I329">
        <v>1</v>
      </c>
      <c r="J329">
        <v>2</v>
      </c>
      <c r="K329">
        <v>1</v>
      </c>
      <c r="L329" s="22" t="str">
        <f t="shared" si="110"/>
        <v>22/07/2026</v>
      </c>
      <c r="M329" s="23">
        <f t="shared" si="111"/>
        <v>0.54166666666666663</v>
      </c>
      <c r="N329" t="str">
        <f t="shared" si="113"/>
        <v>2 - 1</v>
      </c>
      <c r="O329" t="str">
        <f t="shared" si="114"/>
        <v>Green</v>
      </c>
      <c r="P329" t="str">
        <f t="shared" si="115"/>
        <v>Red</v>
      </c>
      <c r="Q329" t="str">
        <f t="shared" si="116"/>
        <v>Red</v>
      </c>
      <c r="R329" t="str">
        <f t="shared" si="117"/>
        <v>Green</v>
      </c>
      <c r="S329" t="str">
        <f t="shared" si="118"/>
        <v>Red</v>
      </c>
      <c r="T329" t="str">
        <f t="shared" si="119"/>
        <v>Green</v>
      </c>
      <c r="U329" t="str">
        <f t="shared" si="120"/>
        <v>Green</v>
      </c>
      <c r="V329" t="str">
        <f t="shared" si="121"/>
        <v>Red</v>
      </c>
      <c r="W329" t="str">
        <f t="shared" si="122"/>
        <v>Red</v>
      </c>
      <c r="X329" t="str">
        <f t="shared" si="123"/>
        <v>Green</v>
      </c>
      <c r="Y329" t="str">
        <f t="shared" si="124"/>
        <v>Green</v>
      </c>
      <c r="Z329" t="str">
        <f t="shared" si="125"/>
        <v>Green</v>
      </c>
      <c r="AA329" t="str">
        <f t="shared" si="126"/>
        <v>Red</v>
      </c>
      <c r="AB329" t="str">
        <f t="shared" si="127"/>
        <v>Green</v>
      </c>
      <c r="AC329" t="str">
        <f t="shared" si="128"/>
        <v>Green</v>
      </c>
      <c r="AD329" t="str">
        <f t="shared" si="129"/>
        <v>Red</v>
      </c>
    </row>
    <row r="330" spans="1:30" x14ac:dyDescent="0.25">
      <c r="A330" t="str">
        <f t="shared" si="112"/>
        <v>22/07/2026Slovan RosiceSparta Brno</v>
      </c>
      <c r="D330" s="2">
        <v>46225</v>
      </c>
      <c r="E330" s="3">
        <v>0.66666666666666663</v>
      </c>
      <c r="F330" t="s">
        <v>1723</v>
      </c>
      <c r="G330" t="s">
        <v>1724</v>
      </c>
      <c r="H330">
        <v>0</v>
      </c>
      <c r="I330">
        <v>2</v>
      </c>
      <c r="J330">
        <v>0</v>
      </c>
      <c r="K330">
        <v>9</v>
      </c>
      <c r="L330" s="22" t="str">
        <f t="shared" si="110"/>
        <v>22/07/2026</v>
      </c>
      <c r="M330" s="23">
        <f t="shared" si="111"/>
        <v>0.54166666666666663</v>
      </c>
      <c r="N330" t="str">
        <f t="shared" si="113"/>
        <v>0 - 9</v>
      </c>
      <c r="O330" t="str">
        <f t="shared" si="114"/>
        <v>Red</v>
      </c>
      <c r="P330" t="str">
        <f t="shared" si="115"/>
        <v>Red</v>
      </c>
      <c r="Q330" t="str">
        <f t="shared" si="116"/>
        <v>Green</v>
      </c>
      <c r="R330" t="str">
        <f t="shared" si="117"/>
        <v>Red</v>
      </c>
      <c r="S330" t="str">
        <f t="shared" si="118"/>
        <v>Green</v>
      </c>
      <c r="T330" t="str">
        <f t="shared" si="119"/>
        <v>Green</v>
      </c>
      <c r="U330" t="str">
        <f t="shared" si="120"/>
        <v>Red</v>
      </c>
      <c r="V330" t="str">
        <f t="shared" si="121"/>
        <v>Red</v>
      </c>
      <c r="W330" t="str">
        <f t="shared" si="122"/>
        <v>Green</v>
      </c>
      <c r="X330" t="str">
        <f t="shared" si="123"/>
        <v>Green</v>
      </c>
      <c r="Y330" t="str">
        <f t="shared" si="124"/>
        <v>Green</v>
      </c>
      <c r="Z330" t="str">
        <f t="shared" si="125"/>
        <v>Green</v>
      </c>
      <c r="AA330" t="str">
        <f t="shared" si="126"/>
        <v>Red</v>
      </c>
      <c r="AB330" t="str">
        <f t="shared" si="127"/>
        <v>Red</v>
      </c>
      <c r="AC330" t="str">
        <f t="shared" si="128"/>
        <v>Red</v>
      </c>
      <c r="AD330" t="str">
        <f t="shared" si="129"/>
        <v>Green</v>
      </c>
    </row>
    <row r="331" spans="1:30" x14ac:dyDescent="0.25">
      <c r="A331" t="str">
        <f t="shared" si="112"/>
        <v>22/07/2026TottenhamMK Dons</v>
      </c>
      <c r="D331" s="2">
        <v>46225</v>
      </c>
      <c r="E331" s="3">
        <v>0.66666666666666663</v>
      </c>
      <c r="F331" t="s">
        <v>1725</v>
      </c>
      <c r="G331" t="s">
        <v>1726</v>
      </c>
      <c r="H331">
        <v>1</v>
      </c>
      <c r="I331">
        <v>0</v>
      </c>
      <c r="J331">
        <v>1</v>
      </c>
      <c r="K331">
        <v>0</v>
      </c>
      <c r="L331" s="22" t="str">
        <f t="shared" si="110"/>
        <v>22/07/2026</v>
      </c>
      <c r="M331" s="23">
        <f t="shared" si="111"/>
        <v>0.54166666666666663</v>
      </c>
      <c r="N331" t="str">
        <f t="shared" si="113"/>
        <v>1 - 0</v>
      </c>
      <c r="O331" t="str">
        <f t="shared" si="114"/>
        <v>Green</v>
      </c>
      <c r="P331" t="str">
        <f t="shared" si="115"/>
        <v>Red</v>
      </c>
      <c r="Q331" t="str">
        <f t="shared" si="116"/>
        <v>Red</v>
      </c>
      <c r="R331" t="str">
        <f t="shared" si="117"/>
        <v>Green</v>
      </c>
      <c r="S331" t="str">
        <f t="shared" si="118"/>
        <v>Red</v>
      </c>
      <c r="T331" t="str">
        <f t="shared" si="119"/>
        <v>Green</v>
      </c>
      <c r="U331" t="str">
        <f t="shared" si="120"/>
        <v>Green</v>
      </c>
      <c r="V331" t="str">
        <f t="shared" si="121"/>
        <v>Red</v>
      </c>
      <c r="W331" t="str">
        <f t="shared" si="122"/>
        <v>Red</v>
      </c>
      <c r="X331" t="str">
        <f t="shared" si="123"/>
        <v>Green</v>
      </c>
      <c r="Y331" t="str">
        <f t="shared" si="124"/>
        <v>Red</v>
      </c>
      <c r="Z331" t="str">
        <f t="shared" si="125"/>
        <v>Red</v>
      </c>
      <c r="AA331" t="str">
        <f t="shared" si="126"/>
        <v>Green</v>
      </c>
      <c r="AB331" t="str">
        <f t="shared" si="127"/>
        <v>Green</v>
      </c>
      <c r="AC331" t="str">
        <f t="shared" si="128"/>
        <v>Red</v>
      </c>
      <c r="AD331" t="str">
        <f t="shared" si="129"/>
        <v>Green</v>
      </c>
    </row>
    <row r="332" spans="1:30" x14ac:dyDescent="0.25">
      <c r="A332" t="str">
        <f t="shared" si="112"/>
        <v>22/07/2026VfL Halle 96TSV Lehnerz</v>
      </c>
      <c r="D332" s="2">
        <v>46225</v>
      </c>
      <c r="E332" s="3">
        <v>0.66666666666666663</v>
      </c>
      <c r="F332" t="s">
        <v>1727</v>
      </c>
      <c r="G332" t="s">
        <v>1728</v>
      </c>
      <c r="H332">
        <v>1</v>
      </c>
      <c r="I332">
        <v>0</v>
      </c>
      <c r="J332">
        <v>2</v>
      </c>
      <c r="K332">
        <v>1</v>
      </c>
      <c r="L332" s="22" t="str">
        <f t="shared" si="110"/>
        <v>22/07/2026</v>
      </c>
      <c r="M332" s="23">
        <f t="shared" si="111"/>
        <v>0.54166666666666663</v>
      </c>
      <c r="N332" t="str">
        <f t="shared" si="113"/>
        <v>2 - 1</v>
      </c>
      <c r="O332" t="str">
        <f t="shared" si="114"/>
        <v>Green</v>
      </c>
      <c r="P332" t="str">
        <f t="shared" si="115"/>
        <v>Red</v>
      </c>
      <c r="Q332" t="str">
        <f t="shared" si="116"/>
        <v>Red</v>
      </c>
      <c r="R332" t="str">
        <f t="shared" si="117"/>
        <v>Green</v>
      </c>
      <c r="S332" t="str">
        <f t="shared" si="118"/>
        <v>Red</v>
      </c>
      <c r="T332" t="str">
        <f t="shared" si="119"/>
        <v>Green</v>
      </c>
      <c r="U332" t="str">
        <f t="shared" si="120"/>
        <v>Green</v>
      </c>
      <c r="V332" t="str">
        <f t="shared" si="121"/>
        <v>Red</v>
      </c>
      <c r="W332" t="str">
        <f t="shared" si="122"/>
        <v>Red</v>
      </c>
      <c r="X332" t="str">
        <f t="shared" si="123"/>
        <v>Green</v>
      </c>
      <c r="Y332" t="str">
        <f t="shared" si="124"/>
        <v>Green</v>
      </c>
      <c r="Z332" t="str">
        <f t="shared" si="125"/>
        <v>Green</v>
      </c>
      <c r="AA332" t="str">
        <f t="shared" si="126"/>
        <v>Red</v>
      </c>
      <c r="AB332" t="str">
        <f t="shared" si="127"/>
        <v>Green</v>
      </c>
      <c r="AC332" t="str">
        <f t="shared" si="128"/>
        <v>Green</v>
      </c>
      <c r="AD332" t="str">
        <f t="shared" si="129"/>
        <v>Red</v>
      </c>
    </row>
    <row r="333" spans="1:30" x14ac:dyDescent="0.25">
      <c r="A333" t="str">
        <f t="shared" si="112"/>
        <v>22/07/2026ArukulaRaasiku FC Joker</v>
      </c>
      <c r="D333" s="2">
        <v>46225</v>
      </c>
      <c r="E333" s="3">
        <v>0.6875</v>
      </c>
      <c r="F333" t="s">
        <v>1729</v>
      </c>
      <c r="G333" t="s">
        <v>1730</v>
      </c>
      <c r="H333">
        <v>0</v>
      </c>
      <c r="I333">
        <v>0</v>
      </c>
      <c r="J333">
        <v>0</v>
      </c>
      <c r="K333">
        <v>1</v>
      </c>
      <c r="L333" s="22" t="str">
        <f t="shared" si="110"/>
        <v>22/07/2026</v>
      </c>
      <c r="M333" s="23">
        <f t="shared" si="111"/>
        <v>0.5625</v>
      </c>
      <c r="N333" t="str">
        <f t="shared" si="113"/>
        <v>0 - 1</v>
      </c>
      <c r="O333" t="str">
        <f t="shared" si="114"/>
        <v>Red</v>
      </c>
      <c r="P333" t="str">
        <f t="shared" si="115"/>
        <v>Red</v>
      </c>
      <c r="Q333" t="str">
        <f t="shared" si="116"/>
        <v>Green</v>
      </c>
      <c r="R333" t="str">
        <f t="shared" si="117"/>
        <v>Red</v>
      </c>
      <c r="S333" t="str">
        <f t="shared" si="118"/>
        <v>Green</v>
      </c>
      <c r="T333" t="str">
        <f t="shared" si="119"/>
        <v>Green</v>
      </c>
      <c r="U333" t="str">
        <f t="shared" si="120"/>
        <v>Red</v>
      </c>
      <c r="V333" t="str">
        <f t="shared" si="121"/>
        <v>Green</v>
      </c>
      <c r="W333" t="str">
        <f t="shared" si="122"/>
        <v>Red</v>
      </c>
      <c r="X333" t="str">
        <f t="shared" si="123"/>
        <v>Red</v>
      </c>
      <c r="Y333" t="str">
        <f t="shared" si="124"/>
        <v>Red</v>
      </c>
      <c r="Z333" t="str">
        <f t="shared" si="125"/>
        <v>Red</v>
      </c>
      <c r="AA333" t="str">
        <f t="shared" si="126"/>
        <v>Green</v>
      </c>
      <c r="AB333" t="str">
        <f t="shared" si="127"/>
        <v>Green</v>
      </c>
      <c r="AC333" t="str">
        <f t="shared" si="128"/>
        <v>Red</v>
      </c>
      <c r="AD333" t="str">
        <f t="shared" si="129"/>
        <v>Green</v>
      </c>
    </row>
    <row r="334" spans="1:30" x14ac:dyDescent="0.25">
      <c r="A334" t="str">
        <f t="shared" si="112"/>
        <v>22/07/2026Jippo IIYllatys</v>
      </c>
      <c r="D334" s="2">
        <v>46225</v>
      </c>
      <c r="E334" s="3">
        <v>0.6875</v>
      </c>
      <c r="F334" t="s">
        <v>1731</v>
      </c>
      <c r="G334" t="s">
        <v>1732</v>
      </c>
      <c r="H334">
        <v>0</v>
      </c>
      <c r="I334">
        <v>0</v>
      </c>
      <c r="J334">
        <v>3</v>
      </c>
      <c r="K334">
        <v>1</v>
      </c>
      <c r="L334" s="22" t="str">
        <f t="shared" si="110"/>
        <v>22/07/2026</v>
      </c>
      <c r="M334" s="23">
        <f t="shared" si="111"/>
        <v>0.5625</v>
      </c>
      <c r="N334" t="str">
        <f t="shared" si="113"/>
        <v>3 - 1</v>
      </c>
      <c r="O334" t="str">
        <f t="shared" si="114"/>
        <v>Green</v>
      </c>
      <c r="P334" t="str">
        <f t="shared" si="115"/>
        <v>Red</v>
      </c>
      <c r="Q334" t="str">
        <f t="shared" si="116"/>
        <v>Red</v>
      </c>
      <c r="R334" t="str">
        <f t="shared" si="117"/>
        <v>Green</v>
      </c>
      <c r="S334" t="str">
        <f t="shared" si="118"/>
        <v>Red</v>
      </c>
      <c r="T334" t="str">
        <f t="shared" si="119"/>
        <v>Green</v>
      </c>
      <c r="U334" t="str">
        <f t="shared" si="120"/>
        <v>Red</v>
      </c>
      <c r="V334" t="str">
        <f t="shared" si="121"/>
        <v>Green</v>
      </c>
      <c r="W334" t="str">
        <f t="shared" si="122"/>
        <v>Red</v>
      </c>
      <c r="X334" t="str">
        <f t="shared" si="123"/>
        <v>Red</v>
      </c>
      <c r="Y334" t="str">
        <f t="shared" si="124"/>
        <v>Green</v>
      </c>
      <c r="Z334" t="str">
        <f t="shared" si="125"/>
        <v>Green</v>
      </c>
      <c r="AA334" t="str">
        <f t="shared" si="126"/>
        <v>Red</v>
      </c>
      <c r="AB334" t="str">
        <f t="shared" si="127"/>
        <v>Red</v>
      </c>
      <c r="AC334" t="str">
        <f t="shared" si="128"/>
        <v>Green</v>
      </c>
      <c r="AD334" t="str">
        <f t="shared" si="129"/>
        <v>Red</v>
      </c>
    </row>
    <row r="335" spans="1:30" x14ac:dyDescent="0.25">
      <c r="A335" t="str">
        <f t="shared" si="112"/>
        <v>22/07/2026AZ AlkmaarGenk</v>
      </c>
      <c r="D335" s="2">
        <v>46225</v>
      </c>
      <c r="E335" s="3">
        <v>0.6875</v>
      </c>
      <c r="F335" t="s">
        <v>1733</v>
      </c>
      <c r="G335" t="s">
        <v>1734</v>
      </c>
      <c r="H335">
        <v>2</v>
      </c>
      <c r="I335">
        <v>0</v>
      </c>
      <c r="J335">
        <v>4</v>
      </c>
      <c r="K335">
        <v>0</v>
      </c>
      <c r="L335" s="22" t="str">
        <f t="shared" si="110"/>
        <v>22/07/2026</v>
      </c>
      <c r="M335" s="23">
        <f t="shared" si="111"/>
        <v>0.5625</v>
      </c>
      <c r="N335" t="str">
        <f t="shared" si="113"/>
        <v>4 - 0</v>
      </c>
      <c r="O335" t="str">
        <f t="shared" si="114"/>
        <v>Green</v>
      </c>
      <c r="P335" t="str">
        <f t="shared" si="115"/>
        <v>Red</v>
      </c>
      <c r="Q335" t="str">
        <f t="shared" si="116"/>
        <v>Red</v>
      </c>
      <c r="R335" t="str">
        <f t="shared" si="117"/>
        <v>Green</v>
      </c>
      <c r="S335" t="str">
        <f t="shared" si="118"/>
        <v>Red</v>
      </c>
      <c r="T335" t="str">
        <f t="shared" si="119"/>
        <v>Green</v>
      </c>
      <c r="U335" t="str">
        <f t="shared" si="120"/>
        <v>Green</v>
      </c>
      <c r="V335" t="str">
        <f t="shared" si="121"/>
        <v>Red</v>
      </c>
      <c r="W335" t="str">
        <f t="shared" si="122"/>
        <v>Red</v>
      </c>
      <c r="X335" t="str">
        <f t="shared" si="123"/>
        <v>Green</v>
      </c>
      <c r="Y335" t="str">
        <f t="shared" si="124"/>
        <v>Green</v>
      </c>
      <c r="Z335" t="str">
        <f t="shared" si="125"/>
        <v>Green</v>
      </c>
      <c r="AA335" t="str">
        <f t="shared" si="126"/>
        <v>Red</v>
      </c>
      <c r="AB335" t="str">
        <f t="shared" si="127"/>
        <v>Red</v>
      </c>
      <c r="AC335" t="str">
        <f t="shared" si="128"/>
        <v>Red</v>
      </c>
      <c r="AD335" t="str">
        <f t="shared" si="129"/>
        <v>Green</v>
      </c>
    </row>
    <row r="336" spans="1:30" x14ac:dyDescent="0.25">
      <c r="A336" t="str">
        <f t="shared" si="112"/>
        <v>22/07/2026Bronshoj BKAvarta</v>
      </c>
      <c r="D336" s="2">
        <v>46225</v>
      </c>
      <c r="E336" s="3">
        <v>0.6875</v>
      </c>
      <c r="F336" t="s">
        <v>1735</v>
      </c>
      <c r="G336" t="s">
        <v>1736</v>
      </c>
      <c r="H336">
        <v>0</v>
      </c>
      <c r="I336">
        <v>0</v>
      </c>
      <c r="J336">
        <v>1</v>
      </c>
      <c r="K336">
        <v>0</v>
      </c>
      <c r="L336" s="22" t="str">
        <f t="shared" si="110"/>
        <v>22/07/2026</v>
      </c>
      <c r="M336" s="23">
        <f t="shared" si="111"/>
        <v>0.5625</v>
      </c>
      <c r="N336" t="str">
        <f t="shared" si="113"/>
        <v>1 - 0</v>
      </c>
      <c r="O336" t="str">
        <f t="shared" si="114"/>
        <v>Green</v>
      </c>
      <c r="P336" t="str">
        <f t="shared" si="115"/>
        <v>Red</v>
      </c>
      <c r="Q336" t="str">
        <f t="shared" si="116"/>
        <v>Red</v>
      </c>
      <c r="R336" t="str">
        <f t="shared" si="117"/>
        <v>Green</v>
      </c>
      <c r="S336" t="str">
        <f t="shared" si="118"/>
        <v>Red</v>
      </c>
      <c r="T336" t="str">
        <f t="shared" si="119"/>
        <v>Green</v>
      </c>
      <c r="U336" t="str">
        <f t="shared" si="120"/>
        <v>Red</v>
      </c>
      <c r="V336" t="str">
        <f t="shared" si="121"/>
        <v>Green</v>
      </c>
      <c r="W336" t="str">
        <f t="shared" si="122"/>
        <v>Red</v>
      </c>
      <c r="X336" t="str">
        <f t="shared" si="123"/>
        <v>Red</v>
      </c>
      <c r="Y336" t="str">
        <f t="shared" si="124"/>
        <v>Red</v>
      </c>
      <c r="Z336" t="str">
        <f t="shared" si="125"/>
        <v>Red</v>
      </c>
      <c r="AA336" t="str">
        <f t="shared" si="126"/>
        <v>Green</v>
      </c>
      <c r="AB336" t="str">
        <f t="shared" si="127"/>
        <v>Green</v>
      </c>
      <c r="AC336" t="str">
        <f t="shared" si="128"/>
        <v>Red</v>
      </c>
      <c r="AD336" t="str">
        <f t="shared" si="129"/>
        <v>Green</v>
      </c>
    </row>
    <row r="337" spans="1:30" x14ac:dyDescent="0.25">
      <c r="A337" t="str">
        <f t="shared" si="112"/>
        <v>22/07/2026NK KarlovacNK Opatija</v>
      </c>
      <c r="D337" s="2">
        <v>46225</v>
      </c>
      <c r="E337" s="3">
        <v>0.6875</v>
      </c>
      <c r="F337" t="s">
        <v>1737</v>
      </c>
      <c r="G337" t="s">
        <v>1738</v>
      </c>
      <c r="H337">
        <v>0</v>
      </c>
      <c r="I337">
        <v>1</v>
      </c>
      <c r="J337">
        <v>0</v>
      </c>
      <c r="K337">
        <v>1</v>
      </c>
      <c r="L337" s="22" t="str">
        <f t="shared" si="110"/>
        <v>22/07/2026</v>
      </c>
      <c r="M337" s="23">
        <f t="shared" si="111"/>
        <v>0.5625</v>
      </c>
      <c r="N337" t="str">
        <f t="shared" si="113"/>
        <v>0 - 1</v>
      </c>
      <c r="O337" t="str">
        <f t="shared" si="114"/>
        <v>Red</v>
      </c>
      <c r="P337" t="str">
        <f t="shared" si="115"/>
        <v>Red</v>
      </c>
      <c r="Q337" t="str">
        <f t="shared" si="116"/>
        <v>Green</v>
      </c>
      <c r="R337" t="str">
        <f t="shared" si="117"/>
        <v>Red</v>
      </c>
      <c r="S337" t="str">
        <f t="shared" si="118"/>
        <v>Green</v>
      </c>
      <c r="T337" t="str">
        <f t="shared" si="119"/>
        <v>Green</v>
      </c>
      <c r="U337" t="str">
        <f t="shared" si="120"/>
        <v>Red</v>
      </c>
      <c r="V337" t="str">
        <f t="shared" si="121"/>
        <v>Red</v>
      </c>
      <c r="W337" t="str">
        <f t="shared" si="122"/>
        <v>Green</v>
      </c>
      <c r="X337" t="str">
        <f t="shared" si="123"/>
        <v>Green</v>
      </c>
      <c r="Y337" t="str">
        <f t="shared" si="124"/>
        <v>Red</v>
      </c>
      <c r="Z337" t="str">
        <f t="shared" si="125"/>
        <v>Red</v>
      </c>
      <c r="AA337" t="str">
        <f t="shared" si="126"/>
        <v>Green</v>
      </c>
      <c r="AB337" t="str">
        <f t="shared" si="127"/>
        <v>Green</v>
      </c>
      <c r="AC337" t="str">
        <f t="shared" si="128"/>
        <v>Red</v>
      </c>
      <c r="AD337" t="str">
        <f t="shared" si="129"/>
        <v>Green</v>
      </c>
    </row>
    <row r="338" spans="1:30" x14ac:dyDescent="0.25">
      <c r="A338" t="str">
        <f t="shared" si="112"/>
        <v>22/07/2026NK PrimorjeNK Uljanik</v>
      </c>
      <c r="D338" s="2">
        <v>46225</v>
      </c>
      <c r="E338" s="3">
        <v>0.6875</v>
      </c>
      <c r="F338" t="s">
        <v>1739</v>
      </c>
      <c r="G338" t="s">
        <v>1740</v>
      </c>
      <c r="H338">
        <v>0</v>
      </c>
      <c r="I338">
        <v>0</v>
      </c>
      <c r="J338">
        <v>0</v>
      </c>
      <c r="K338">
        <v>0</v>
      </c>
      <c r="L338" s="22" t="str">
        <f t="shared" si="110"/>
        <v>22/07/2026</v>
      </c>
      <c r="M338" s="23">
        <f t="shared" si="111"/>
        <v>0.5625</v>
      </c>
      <c r="N338" t="str">
        <f t="shared" si="113"/>
        <v>0 - 0</v>
      </c>
      <c r="O338" t="str">
        <f t="shared" si="114"/>
        <v>Red</v>
      </c>
      <c r="P338" t="str">
        <f t="shared" si="115"/>
        <v>Green</v>
      </c>
      <c r="Q338" t="str">
        <f t="shared" si="116"/>
        <v>Red</v>
      </c>
      <c r="R338" t="str">
        <f t="shared" si="117"/>
        <v>Green</v>
      </c>
      <c r="S338" t="str">
        <f t="shared" si="118"/>
        <v>Green</v>
      </c>
      <c r="T338" t="str">
        <f t="shared" si="119"/>
        <v>Red</v>
      </c>
      <c r="U338" t="str">
        <f t="shared" si="120"/>
        <v>Red</v>
      </c>
      <c r="V338" t="str">
        <f t="shared" si="121"/>
        <v>Green</v>
      </c>
      <c r="W338" t="str">
        <f t="shared" si="122"/>
        <v>Red</v>
      </c>
      <c r="X338" t="str">
        <f t="shared" si="123"/>
        <v>Red</v>
      </c>
      <c r="Y338" t="str">
        <f t="shared" si="124"/>
        <v>Red</v>
      </c>
      <c r="Z338" t="str">
        <f t="shared" si="125"/>
        <v>Red</v>
      </c>
      <c r="AA338" t="str">
        <f t="shared" si="126"/>
        <v>Green</v>
      </c>
      <c r="AB338" t="str">
        <f t="shared" si="127"/>
        <v>Green</v>
      </c>
      <c r="AC338" t="str">
        <f t="shared" si="128"/>
        <v>Red</v>
      </c>
      <c r="AD338" t="str">
        <f t="shared" si="129"/>
        <v>Green</v>
      </c>
    </row>
    <row r="339" spans="1:30" x14ac:dyDescent="0.25">
      <c r="A339" t="str">
        <f t="shared" si="112"/>
        <v>22/07/2026SV WienerbergerWiener Viktoria</v>
      </c>
      <c r="D339" s="2">
        <v>46225</v>
      </c>
      <c r="E339" s="3">
        <v>0.6875</v>
      </c>
      <c r="F339" t="s">
        <v>1741</v>
      </c>
      <c r="G339" t="s">
        <v>1742</v>
      </c>
      <c r="H339">
        <v>0</v>
      </c>
      <c r="I339">
        <v>1</v>
      </c>
      <c r="J339">
        <v>1</v>
      </c>
      <c r="K339">
        <v>1</v>
      </c>
      <c r="L339" s="22" t="str">
        <f t="shared" si="110"/>
        <v>22/07/2026</v>
      </c>
      <c r="M339" s="23">
        <f t="shared" si="111"/>
        <v>0.5625</v>
      </c>
      <c r="N339" t="str">
        <f t="shared" si="113"/>
        <v>1 - 1</v>
      </c>
      <c r="O339" t="str">
        <f t="shared" si="114"/>
        <v>Red</v>
      </c>
      <c r="P339" t="str">
        <f t="shared" si="115"/>
        <v>Green</v>
      </c>
      <c r="Q339" t="str">
        <f t="shared" si="116"/>
        <v>Red</v>
      </c>
      <c r="R339" t="str">
        <f t="shared" si="117"/>
        <v>Green</v>
      </c>
      <c r="S339" t="str">
        <f t="shared" si="118"/>
        <v>Green</v>
      </c>
      <c r="T339" t="str">
        <f t="shared" si="119"/>
        <v>Red</v>
      </c>
      <c r="U339" t="str">
        <f t="shared" si="120"/>
        <v>Red</v>
      </c>
      <c r="V339" t="str">
        <f t="shared" si="121"/>
        <v>Red</v>
      </c>
      <c r="W339" t="str">
        <f t="shared" si="122"/>
        <v>Green</v>
      </c>
      <c r="X339" t="str">
        <f t="shared" si="123"/>
        <v>Green</v>
      </c>
      <c r="Y339" t="str">
        <f t="shared" si="124"/>
        <v>Green</v>
      </c>
      <c r="Z339" t="str">
        <f t="shared" si="125"/>
        <v>Red</v>
      </c>
      <c r="AA339" t="str">
        <f t="shared" si="126"/>
        <v>Green</v>
      </c>
      <c r="AB339" t="str">
        <f t="shared" si="127"/>
        <v>Green</v>
      </c>
      <c r="AC339" t="str">
        <f t="shared" si="128"/>
        <v>Green</v>
      </c>
      <c r="AD339" t="str">
        <f t="shared" si="129"/>
        <v>Red</v>
      </c>
    </row>
    <row r="340" spans="1:30" x14ac:dyDescent="0.25">
      <c r="A340" t="str">
        <f t="shared" si="112"/>
        <v>22/07/2026TSG BalingenStuttgart</v>
      </c>
      <c r="D340" s="2">
        <v>46225</v>
      </c>
      <c r="E340" s="3">
        <v>0.6875</v>
      </c>
      <c r="F340" t="s">
        <v>1743</v>
      </c>
      <c r="G340" t="s">
        <v>1744</v>
      </c>
      <c r="L340" s="22" t="str">
        <f t="shared" ref="L340:L371" si="130">DAY(D340)&amp;"/"&amp;"07"&amp;"/"&amp;YEAR(D340)</f>
        <v>22/07/2026</v>
      </c>
      <c r="M340" s="23">
        <f t="shared" ref="M340:M371" si="131">E340-TIME(3,0,0)</f>
        <v>0.5625</v>
      </c>
      <c r="N340" t="str">
        <f t="shared" si="113"/>
        <v xml:space="preserve"> - </v>
      </c>
      <c r="O340" t="str">
        <f t="shared" si="114"/>
        <v>Red</v>
      </c>
      <c r="P340" t="str">
        <f t="shared" si="115"/>
        <v>Green</v>
      </c>
      <c r="Q340" t="str">
        <f t="shared" si="116"/>
        <v>Red</v>
      </c>
      <c r="R340" t="str">
        <f t="shared" si="117"/>
        <v>Green</v>
      </c>
      <c r="S340" t="str">
        <f t="shared" si="118"/>
        <v>Green</v>
      </c>
      <c r="T340" t="str">
        <f t="shared" si="119"/>
        <v>Red</v>
      </c>
      <c r="U340" t="str">
        <f t="shared" si="120"/>
        <v>Red</v>
      </c>
      <c r="V340" t="str">
        <f t="shared" si="121"/>
        <v>Green</v>
      </c>
      <c r="W340" t="str">
        <f t="shared" si="122"/>
        <v>Red</v>
      </c>
      <c r="X340" t="str">
        <f t="shared" si="123"/>
        <v>Red</v>
      </c>
      <c r="Y340" t="str">
        <f t="shared" si="124"/>
        <v>Red</v>
      </c>
      <c r="Z340" t="str">
        <f t="shared" si="125"/>
        <v>Red</v>
      </c>
      <c r="AA340" t="str">
        <f t="shared" si="126"/>
        <v>Green</v>
      </c>
      <c r="AB340" t="str">
        <f t="shared" si="127"/>
        <v>Green</v>
      </c>
      <c r="AC340" t="str">
        <f t="shared" si="128"/>
        <v>Red</v>
      </c>
      <c r="AD340" t="str">
        <f t="shared" si="129"/>
        <v>Green</v>
      </c>
    </row>
    <row r="341" spans="1:30" x14ac:dyDescent="0.25">
      <c r="A341" t="str">
        <f t="shared" si="112"/>
        <v>22/07/2026Mainz 05 IIFC Kreuzlingen</v>
      </c>
      <c r="D341" s="2">
        <v>46225</v>
      </c>
      <c r="E341" s="3">
        <v>0.69791666666666663</v>
      </c>
      <c r="F341" t="s">
        <v>1745</v>
      </c>
      <c r="G341" t="s">
        <v>1746</v>
      </c>
      <c r="H341">
        <v>0</v>
      </c>
      <c r="I341">
        <v>0</v>
      </c>
      <c r="J341">
        <v>2</v>
      </c>
      <c r="K341">
        <v>1</v>
      </c>
      <c r="L341" s="22" t="str">
        <f t="shared" si="130"/>
        <v>22/07/2026</v>
      </c>
      <c r="M341" s="23">
        <f t="shared" si="131"/>
        <v>0.57291666666666663</v>
      </c>
      <c r="N341" t="str">
        <f t="shared" si="113"/>
        <v>2 - 1</v>
      </c>
      <c r="O341" t="str">
        <f t="shared" si="114"/>
        <v>Green</v>
      </c>
      <c r="P341" t="str">
        <f t="shared" si="115"/>
        <v>Red</v>
      </c>
      <c r="Q341" t="str">
        <f t="shared" si="116"/>
        <v>Red</v>
      </c>
      <c r="R341" t="str">
        <f t="shared" si="117"/>
        <v>Green</v>
      </c>
      <c r="S341" t="str">
        <f t="shared" si="118"/>
        <v>Red</v>
      </c>
      <c r="T341" t="str">
        <f t="shared" si="119"/>
        <v>Green</v>
      </c>
      <c r="U341" t="str">
        <f t="shared" si="120"/>
        <v>Red</v>
      </c>
      <c r="V341" t="str">
        <f t="shared" si="121"/>
        <v>Green</v>
      </c>
      <c r="W341" t="str">
        <f t="shared" si="122"/>
        <v>Red</v>
      </c>
      <c r="X341" t="str">
        <f t="shared" si="123"/>
        <v>Red</v>
      </c>
      <c r="Y341" t="str">
        <f t="shared" si="124"/>
        <v>Green</v>
      </c>
      <c r="Z341" t="str">
        <f t="shared" si="125"/>
        <v>Green</v>
      </c>
      <c r="AA341" t="str">
        <f t="shared" si="126"/>
        <v>Red</v>
      </c>
      <c r="AB341" t="str">
        <f t="shared" si="127"/>
        <v>Green</v>
      </c>
      <c r="AC341" t="str">
        <f t="shared" si="128"/>
        <v>Green</v>
      </c>
      <c r="AD341" t="str">
        <f t="shared" si="129"/>
        <v>Red</v>
      </c>
    </row>
    <row r="342" spans="1:30" x14ac:dyDescent="0.25">
      <c r="A342" t="str">
        <f t="shared" si="112"/>
        <v>22/07/2026AC OmoniaKairat</v>
      </c>
      <c r="B342" t="s">
        <v>802</v>
      </c>
      <c r="C342" t="s">
        <v>803</v>
      </c>
      <c r="D342" s="2">
        <v>46225</v>
      </c>
      <c r="E342" s="3">
        <v>0.70833333333333337</v>
      </c>
      <c r="F342" t="s">
        <v>869</v>
      </c>
      <c r="G342" t="s">
        <v>870</v>
      </c>
      <c r="H342">
        <v>1</v>
      </c>
      <c r="I342">
        <v>0</v>
      </c>
      <c r="J342">
        <v>1</v>
      </c>
      <c r="K342">
        <v>0</v>
      </c>
      <c r="L342" s="22" t="str">
        <f t="shared" si="130"/>
        <v>22/07/2026</v>
      </c>
      <c r="M342" s="23">
        <f t="shared" si="131"/>
        <v>0.58333333333333337</v>
      </c>
      <c r="N342" t="str">
        <f t="shared" si="113"/>
        <v>1 - 0</v>
      </c>
      <c r="O342" t="str">
        <f t="shared" si="114"/>
        <v>Green</v>
      </c>
      <c r="P342" t="str">
        <f t="shared" si="115"/>
        <v>Red</v>
      </c>
      <c r="Q342" t="str">
        <f t="shared" si="116"/>
        <v>Red</v>
      </c>
      <c r="R342" t="str">
        <f t="shared" si="117"/>
        <v>Green</v>
      </c>
      <c r="S342" t="str">
        <f t="shared" si="118"/>
        <v>Red</v>
      </c>
      <c r="T342" t="str">
        <f t="shared" si="119"/>
        <v>Green</v>
      </c>
      <c r="U342" t="str">
        <f t="shared" si="120"/>
        <v>Green</v>
      </c>
      <c r="V342" t="str">
        <f t="shared" si="121"/>
        <v>Red</v>
      </c>
      <c r="W342" t="str">
        <f t="shared" si="122"/>
        <v>Red</v>
      </c>
      <c r="X342" t="str">
        <f t="shared" si="123"/>
        <v>Green</v>
      </c>
      <c r="Y342" t="str">
        <f t="shared" si="124"/>
        <v>Red</v>
      </c>
      <c r="Z342" t="str">
        <f t="shared" si="125"/>
        <v>Red</v>
      </c>
      <c r="AA342" t="str">
        <f t="shared" si="126"/>
        <v>Green</v>
      </c>
      <c r="AB342" t="str">
        <f t="shared" si="127"/>
        <v>Green</v>
      </c>
      <c r="AC342" t="str">
        <f t="shared" si="128"/>
        <v>Red</v>
      </c>
      <c r="AD342" t="str">
        <f t="shared" si="129"/>
        <v>Green</v>
      </c>
    </row>
    <row r="343" spans="1:30" x14ac:dyDescent="0.25">
      <c r="A343" t="str">
        <f t="shared" si="112"/>
        <v>22/07/2026BohemianKF Ballkani</v>
      </c>
      <c r="B343" t="s">
        <v>802</v>
      </c>
      <c r="C343" t="s">
        <v>1326</v>
      </c>
      <c r="D343" s="2">
        <v>46225</v>
      </c>
      <c r="E343" s="3">
        <v>0.70833333333333337</v>
      </c>
      <c r="F343" t="s">
        <v>1747</v>
      </c>
      <c r="G343" t="s">
        <v>1748</v>
      </c>
      <c r="H343">
        <v>0</v>
      </c>
      <c r="I343">
        <v>1</v>
      </c>
      <c r="J343">
        <v>2</v>
      </c>
      <c r="K343">
        <v>1</v>
      </c>
      <c r="L343" s="22" t="str">
        <f t="shared" si="130"/>
        <v>22/07/2026</v>
      </c>
      <c r="M343" s="23">
        <f t="shared" si="131"/>
        <v>0.58333333333333337</v>
      </c>
      <c r="N343" t="str">
        <f t="shared" si="113"/>
        <v>2 - 1</v>
      </c>
      <c r="O343" t="str">
        <f t="shared" si="114"/>
        <v>Green</v>
      </c>
      <c r="P343" t="str">
        <f t="shared" si="115"/>
        <v>Red</v>
      </c>
      <c r="Q343" t="str">
        <f t="shared" si="116"/>
        <v>Red</v>
      </c>
      <c r="R343" t="str">
        <f t="shared" si="117"/>
        <v>Green</v>
      </c>
      <c r="S343" t="str">
        <f t="shared" si="118"/>
        <v>Red</v>
      </c>
      <c r="T343" t="str">
        <f t="shared" si="119"/>
        <v>Green</v>
      </c>
      <c r="U343" t="str">
        <f t="shared" si="120"/>
        <v>Red</v>
      </c>
      <c r="V343" t="str">
        <f t="shared" si="121"/>
        <v>Red</v>
      </c>
      <c r="W343" t="str">
        <f t="shared" si="122"/>
        <v>Green</v>
      </c>
      <c r="X343" t="str">
        <f t="shared" si="123"/>
        <v>Green</v>
      </c>
      <c r="Y343" t="str">
        <f t="shared" si="124"/>
        <v>Green</v>
      </c>
      <c r="Z343" t="str">
        <f t="shared" si="125"/>
        <v>Green</v>
      </c>
      <c r="AA343" t="str">
        <f t="shared" si="126"/>
        <v>Red</v>
      </c>
      <c r="AB343" t="str">
        <f t="shared" si="127"/>
        <v>Green</v>
      </c>
      <c r="AC343" t="str">
        <f t="shared" si="128"/>
        <v>Green</v>
      </c>
      <c r="AD343" t="str">
        <f t="shared" si="129"/>
        <v>Red</v>
      </c>
    </row>
    <row r="344" spans="1:30" x14ac:dyDescent="0.25">
      <c r="A344" t="str">
        <f t="shared" si="112"/>
        <v>22/07/2026JaPS IIGnistan Ogeli</v>
      </c>
      <c r="D344" s="2">
        <v>46225</v>
      </c>
      <c r="E344" s="3">
        <v>0.70833333333333337</v>
      </c>
      <c r="F344" t="s">
        <v>1749</v>
      </c>
      <c r="G344" t="s">
        <v>1750</v>
      </c>
      <c r="H344">
        <v>0</v>
      </c>
      <c r="I344">
        <v>0</v>
      </c>
      <c r="J344">
        <v>3</v>
      </c>
      <c r="K344">
        <v>1</v>
      </c>
      <c r="L344" s="22" t="str">
        <f t="shared" si="130"/>
        <v>22/07/2026</v>
      </c>
      <c r="M344" s="23">
        <f t="shared" si="131"/>
        <v>0.58333333333333337</v>
      </c>
      <c r="N344" t="str">
        <f t="shared" si="113"/>
        <v>3 - 1</v>
      </c>
      <c r="O344" t="str">
        <f t="shared" si="114"/>
        <v>Green</v>
      </c>
      <c r="P344" t="str">
        <f t="shared" si="115"/>
        <v>Red</v>
      </c>
      <c r="Q344" t="str">
        <f t="shared" si="116"/>
        <v>Red</v>
      </c>
      <c r="R344" t="str">
        <f t="shared" si="117"/>
        <v>Green</v>
      </c>
      <c r="S344" t="str">
        <f t="shared" si="118"/>
        <v>Red</v>
      </c>
      <c r="T344" t="str">
        <f t="shared" si="119"/>
        <v>Green</v>
      </c>
      <c r="U344" t="str">
        <f t="shared" si="120"/>
        <v>Red</v>
      </c>
      <c r="V344" t="str">
        <f t="shared" si="121"/>
        <v>Green</v>
      </c>
      <c r="W344" t="str">
        <f t="shared" si="122"/>
        <v>Red</v>
      </c>
      <c r="X344" t="str">
        <f t="shared" si="123"/>
        <v>Red</v>
      </c>
      <c r="Y344" t="str">
        <f t="shared" si="124"/>
        <v>Green</v>
      </c>
      <c r="Z344" t="str">
        <f t="shared" si="125"/>
        <v>Green</v>
      </c>
      <c r="AA344" t="str">
        <f t="shared" si="126"/>
        <v>Red</v>
      </c>
      <c r="AB344" t="str">
        <f t="shared" si="127"/>
        <v>Red</v>
      </c>
      <c r="AC344" t="str">
        <f t="shared" si="128"/>
        <v>Green</v>
      </c>
      <c r="AD344" t="str">
        <f t="shared" si="129"/>
        <v>Red</v>
      </c>
    </row>
    <row r="345" spans="1:30" x14ac:dyDescent="0.25">
      <c r="A345" t="str">
        <f t="shared" si="112"/>
        <v>22/07/2026TPV IITP-T</v>
      </c>
      <c r="D345" s="2">
        <v>46225</v>
      </c>
      <c r="E345" s="3">
        <v>0.70833333333333337</v>
      </c>
      <c r="F345" t="s">
        <v>1751</v>
      </c>
      <c r="G345" t="s">
        <v>1752</v>
      </c>
      <c r="H345">
        <v>0</v>
      </c>
      <c r="I345">
        <v>0</v>
      </c>
      <c r="J345">
        <v>3</v>
      </c>
      <c r="K345">
        <v>0</v>
      </c>
      <c r="L345" s="22" t="str">
        <f t="shared" si="130"/>
        <v>22/07/2026</v>
      </c>
      <c r="M345" s="23">
        <f t="shared" si="131"/>
        <v>0.58333333333333337</v>
      </c>
      <c r="N345" t="str">
        <f t="shared" si="113"/>
        <v>3 - 0</v>
      </c>
      <c r="O345" t="str">
        <f t="shared" si="114"/>
        <v>Green</v>
      </c>
      <c r="P345" t="str">
        <f t="shared" si="115"/>
        <v>Red</v>
      </c>
      <c r="Q345" t="str">
        <f t="shared" si="116"/>
        <v>Red</v>
      </c>
      <c r="R345" t="str">
        <f t="shared" si="117"/>
        <v>Green</v>
      </c>
      <c r="S345" t="str">
        <f t="shared" si="118"/>
        <v>Red</v>
      </c>
      <c r="T345" t="str">
        <f t="shared" si="119"/>
        <v>Green</v>
      </c>
      <c r="U345" t="str">
        <f t="shared" si="120"/>
        <v>Red</v>
      </c>
      <c r="V345" t="str">
        <f t="shared" si="121"/>
        <v>Green</v>
      </c>
      <c r="W345" t="str">
        <f t="shared" si="122"/>
        <v>Red</v>
      </c>
      <c r="X345" t="str">
        <f t="shared" si="123"/>
        <v>Red</v>
      </c>
      <c r="Y345" t="str">
        <f t="shared" si="124"/>
        <v>Green</v>
      </c>
      <c r="Z345" t="str">
        <f t="shared" si="125"/>
        <v>Green</v>
      </c>
      <c r="AA345" t="str">
        <f t="shared" si="126"/>
        <v>Red</v>
      </c>
      <c r="AB345" t="str">
        <f t="shared" si="127"/>
        <v>Green</v>
      </c>
      <c r="AC345" t="str">
        <f t="shared" si="128"/>
        <v>Red</v>
      </c>
      <c r="AD345" t="str">
        <f t="shared" si="129"/>
        <v>Green</v>
      </c>
    </row>
    <row r="346" spans="1:30" x14ac:dyDescent="0.25">
      <c r="A346" t="str">
        <f t="shared" si="112"/>
        <v>22/07/2026LillestromViking</v>
      </c>
      <c r="D346" s="2">
        <v>46225</v>
      </c>
      <c r="E346" s="3">
        <v>0.70833333333333337</v>
      </c>
      <c r="F346" t="s">
        <v>33</v>
      </c>
      <c r="G346" t="s">
        <v>1753</v>
      </c>
      <c r="H346">
        <v>0</v>
      </c>
      <c r="I346">
        <v>1</v>
      </c>
      <c r="J346">
        <v>1</v>
      </c>
      <c r="K346">
        <v>2</v>
      </c>
      <c r="L346" s="22" t="str">
        <f t="shared" si="130"/>
        <v>22/07/2026</v>
      </c>
      <c r="M346" s="23">
        <f t="shared" si="131"/>
        <v>0.58333333333333337</v>
      </c>
      <c r="N346" t="str">
        <f t="shared" si="113"/>
        <v>1 - 2</v>
      </c>
      <c r="O346" t="str">
        <f t="shared" si="114"/>
        <v>Red</v>
      </c>
      <c r="P346" t="str">
        <f t="shared" si="115"/>
        <v>Red</v>
      </c>
      <c r="Q346" t="str">
        <f t="shared" si="116"/>
        <v>Green</v>
      </c>
      <c r="R346" t="str">
        <f t="shared" si="117"/>
        <v>Red</v>
      </c>
      <c r="S346" t="str">
        <f t="shared" si="118"/>
        <v>Green</v>
      </c>
      <c r="T346" t="str">
        <f t="shared" si="119"/>
        <v>Green</v>
      </c>
      <c r="U346" t="str">
        <f t="shared" si="120"/>
        <v>Red</v>
      </c>
      <c r="V346" t="str">
        <f t="shared" si="121"/>
        <v>Red</v>
      </c>
      <c r="W346" t="str">
        <f t="shared" si="122"/>
        <v>Green</v>
      </c>
      <c r="X346" t="str">
        <f t="shared" si="123"/>
        <v>Green</v>
      </c>
      <c r="Y346" t="str">
        <f t="shared" si="124"/>
        <v>Green</v>
      </c>
      <c r="Z346" t="str">
        <f t="shared" si="125"/>
        <v>Green</v>
      </c>
      <c r="AA346" t="str">
        <f t="shared" si="126"/>
        <v>Red</v>
      </c>
      <c r="AB346" t="str">
        <f t="shared" si="127"/>
        <v>Green</v>
      </c>
      <c r="AC346" t="str">
        <f t="shared" si="128"/>
        <v>Green</v>
      </c>
      <c r="AD346" t="str">
        <f t="shared" si="129"/>
        <v>Red</v>
      </c>
    </row>
    <row r="347" spans="1:30" x14ac:dyDescent="0.25">
      <c r="A347" t="str">
        <f t="shared" si="112"/>
        <v>22/07/2026Bodo/GlimtHamKam</v>
      </c>
      <c r="D347" s="2">
        <v>46225</v>
      </c>
      <c r="E347" s="3">
        <v>0.70833333333333337</v>
      </c>
      <c r="F347" t="s">
        <v>31</v>
      </c>
      <c r="G347" t="s">
        <v>1754</v>
      </c>
      <c r="H347">
        <v>1</v>
      </c>
      <c r="I347">
        <v>0</v>
      </c>
      <c r="J347">
        <v>3</v>
      </c>
      <c r="K347">
        <v>0</v>
      </c>
      <c r="L347" s="22" t="str">
        <f t="shared" si="130"/>
        <v>22/07/2026</v>
      </c>
      <c r="M347" s="23">
        <f t="shared" si="131"/>
        <v>0.58333333333333337</v>
      </c>
      <c r="N347" t="str">
        <f t="shared" si="113"/>
        <v>3 - 0</v>
      </c>
      <c r="O347" t="str">
        <f t="shared" si="114"/>
        <v>Green</v>
      </c>
      <c r="P347" t="str">
        <f t="shared" si="115"/>
        <v>Red</v>
      </c>
      <c r="Q347" t="str">
        <f t="shared" si="116"/>
        <v>Red</v>
      </c>
      <c r="R347" t="str">
        <f t="shared" si="117"/>
        <v>Green</v>
      </c>
      <c r="S347" t="str">
        <f t="shared" si="118"/>
        <v>Red</v>
      </c>
      <c r="T347" t="str">
        <f t="shared" si="119"/>
        <v>Green</v>
      </c>
      <c r="U347" t="str">
        <f t="shared" si="120"/>
        <v>Green</v>
      </c>
      <c r="V347" t="str">
        <f t="shared" si="121"/>
        <v>Red</v>
      </c>
      <c r="W347" t="str">
        <f t="shared" si="122"/>
        <v>Red</v>
      </c>
      <c r="X347" t="str">
        <f t="shared" si="123"/>
        <v>Green</v>
      </c>
      <c r="Y347" t="str">
        <f t="shared" si="124"/>
        <v>Green</v>
      </c>
      <c r="Z347" t="str">
        <f t="shared" si="125"/>
        <v>Green</v>
      </c>
      <c r="AA347" t="str">
        <f t="shared" si="126"/>
        <v>Red</v>
      </c>
      <c r="AB347" t="str">
        <f t="shared" si="127"/>
        <v>Green</v>
      </c>
      <c r="AC347" t="str">
        <f t="shared" si="128"/>
        <v>Red</v>
      </c>
      <c r="AD347" t="str">
        <f t="shared" si="129"/>
        <v>Green</v>
      </c>
    </row>
    <row r="348" spans="1:30" x14ac:dyDescent="0.25">
      <c r="A348" t="str">
        <f t="shared" si="112"/>
        <v>22/07/2026AngersLes Herbiers</v>
      </c>
      <c r="D348" s="2">
        <v>46225</v>
      </c>
      <c r="E348" s="3">
        <v>0.70833333333333337</v>
      </c>
      <c r="F348" t="s">
        <v>1755</v>
      </c>
      <c r="G348" t="s">
        <v>1756</v>
      </c>
      <c r="H348">
        <v>1</v>
      </c>
      <c r="I348">
        <v>1</v>
      </c>
      <c r="J348">
        <v>3</v>
      </c>
      <c r="K348">
        <v>1</v>
      </c>
      <c r="L348" s="22" t="str">
        <f t="shared" si="130"/>
        <v>22/07/2026</v>
      </c>
      <c r="M348" s="23">
        <f t="shared" si="131"/>
        <v>0.58333333333333337</v>
      </c>
      <c r="N348" t="str">
        <f t="shared" si="113"/>
        <v>3 - 1</v>
      </c>
      <c r="O348" t="str">
        <f t="shared" si="114"/>
        <v>Green</v>
      </c>
      <c r="P348" t="str">
        <f t="shared" si="115"/>
        <v>Red</v>
      </c>
      <c r="Q348" t="str">
        <f t="shared" si="116"/>
        <v>Red</v>
      </c>
      <c r="R348" t="str">
        <f t="shared" si="117"/>
        <v>Green</v>
      </c>
      <c r="S348" t="str">
        <f t="shared" si="118"/>
        <v>Red</v>
      </c>
      <c r="T348" t="str">
        <f t="shared" si="119"/>
        <v>Green</v>
      </c>
      <c r="U348" t="str">
        <f t="shared" si="120"/>
        <v>Red</v>
      </c>
      <c r="V348" t="str">
        <f t="shared" si="121"/>
        <v>Green</v>
      </c>
      <c r="W348" t="str">
        <f t="shared" si="122"/>
        <v>Red</v>
      </c>
      <c r="X348" t="str">
        <f t="shared" si="123"/>
        <v>Green</v>
      </c>
      <c r="Y348" t="str">
        <f t="shared" si="124"/>
        <v>Green</v>
      </c>
      <c r="Z348" t="str">
        <f t="shared" si="125"/>
        <v>Green</v>
      </c>
      <c r="AA348" t="str">
        <f t="shared" si="126"/>
        <v>Red</v>
      </c>
      <c r="AB348" t="str">
        <f t="shared" si="127"/>
        <v>Red</v>
      </c>
      <c r="AC348" t="str">
        <f t="shared" si="128"/>
        <v>Green</v>
      </c>
      <c r="AD348" t="str">
        <f t="shared" si="129"/>
        <v>Red</v>
      </c>
    </row>
    <row r="349" spans="1:30" x14ac:dyDescent="0.25">
      <c r="A349" t="str">
        <f t="shared" si="112"/>
        <v>22/07/2026CadizLeicester City</v>
      </c>
      <c r="D349" s="2">
        <v>46225</v>
      </c>
      <c r="E349" s="3">
        <v>0.70833333333333337</v>
      </c>
      <c r="F349" t="s">
        <v>1757</v>
      </c>
      <c r="G349" t="s">
        <v>1758</v>
      </c>
      <c r="H349">
        <v>0</v>
      </c>
      <c r="I349">
        <v>0</v>
      </c>
      <c r="J349">
        <v>0</v>
      </c>
      <c r="K349">
        <v>1</v>
      </c>
      <c r="L349" s="22" t="str">
        <f t="shared" si="130"/>
        <v>22/07/2026</v>
      </c>
      <c r="M349" s="23">
        <f t="shared" si="131"/>
        <v>0.58333333333333337</v>
      </c>
      <c r="N349" t="str">
        <f t="shared" si="113"/>
        <v>0 - 1</v>
      </c>
      <c r="O349" t="str">
        <f t="shared" si="114"/>
        <v>Red</v>
      </c>
      <c r="P349" t="str">
        <f t="shared" si="115"/>
        <v>Red</v>
      </c>
      <c r="Q349" t="str">
        <f t="shared" si="116"/>
        <v>Green</v>
      </c>
      <c r="R349" t="str">
        <f t="shared" si="117"/>
        <v>Red</v>
      </c>
      <c r="S349" t="str">
        <f t="shared" si="118"/>
        <v>Green</v>
      </c>
      <c r="T349" t="str">
        <f t="shared" si="119"/>
        <v>Green</v>
      </c>
      <c r="U349" t="str">
        <f t="shared" si="120"/>
        <v>Red</v>
      </c>
      <c r="V349" t="str">
        <f t="shared" si="121"/>
        <v>Green</v>
      </c>
      <c r="W349" t="str">
        <f t="shared" si="122"/>
        <v>Red</v>
      </c>
      <c r="X349" t="str">
        <f t="shared" si="123"/>
        <v>Red</v>
      </c>
      <c r="Y349" t="str">
        <f t="shared" si="124"/>
        <v>Red</v>
      </c>
      <c r="Z349" t="str">
        <f t="shared" si="125"/>
        <v>Red</v>
      </c>
      <c r="AA349" t="str">
        <f t="shared" si="126"/>
        <v>Green</v>
      </c>
      <c r="AB349" t="str">
        <f t="shared" si="127"/>
        <v>Green</v>
      </c>
      <c r="AC349" t="str">
        <f t="shared" si="128"/>
        <v>Red</v>
      </c>
      <c r="AD349" t="str">
        <f t="shared" si="129"/>
        <v>Green</v>
      </c>
    </row>
    <row r="350" spans="1:30" x14ac:dyDescent="0.25">
      <c r="A350" t="str">
        <f t="shared" si="112"/>
        <v>22/07/2026DijonBourg-Peronnas</v>
      </c>
      <c r="D350" s="2">
        <v>46225</v>
      </c>
      <c r="E350" s="3">
        <v>0.70833333333333337</v>
      </c>
      <c r="F350" t="s">
        <v>1759</v>
      </c>
      <c r="G350" t="s">
        <v>1760</v>
      </c>
      <c r="H350">
        <v>1</v>
      </c>
      <c r="I350">
        <v>0</v>
      </c>
      <c r="J350">
        <v>2</v>
      </c>
      <c r="K350">
        <v>1</v>
      </c>
      <c r="L350" s="22" t="str">
        <f t="shared" si="130"/>
        <v>22/07/2026</v>
      </c>
      <c r="M350" s="23">
        <f t="shared" si="131"/>
        <v>0.58333333333333337</v>
      </c>
      <c r="N350" t="str">
        <f t="shared" si="113"/>
        <v>2 - 1</v>
      </c>
      <c r="O350" t="str">
        <f t="shared" si="114"/>
        <v>Green</v>
      </c>
      <c r="P350" t="str">
        <f t="shared" si="115"/>
        <v>Red</v>
      </c>
      <c r="Q350" t="str">
        <f t="shared" si="116"/>
        <v>Red</v>
      </c>
      <c r="R350" t="str">
        <f t="shared" si="117"/>
        <v>Green</v>
      </c>
      <c r="S350" t="str">
        <f t="shared" si="118"/>
        <v>Red</v>
      </c>
      <c r="T350" t="str">
        <f t="shared" si="119"/>
        <v>Green</v>
      </c>
      <c r="U350" t="str">
        <f t="shared" si="120"/>
        <v>Green</v>
      </c>
      <c r="V350" t="str">
        <f t="shared" si="121"/>
        <v>Red</v>
      </c>
      <c r="W350" t="str">
        <f t="shared" si="122"/>
        <v>Red</v>
      </c>
      <c r="X350" t="str">
        <f t="shared" si="123"/>
        <v>Green</v>
      </c>
      <c r="Y350" t="str">
        <f t="shared" si="124"/>
        <v>Green</v>
      </c>
      <c r="Z350" t="str">
        <f t="shared" si="125"/>
        <v>Green</v>
      </c>
      <c r="AA350" t="str">
        <f t="shared" si="126"/>
        <v>Red</v>
      </c>
      <c r="AB350" t="str">
        <f t="shared" si="127"/>
        <v>Green</v>
      </c>
      <c r="AC350" t="str">
        <f t="shared" si="128"/>
        <v>Green</v>
      </c>
      <c r="AD350" t="str">
        <f t="shared" si="129"/>
        <v>Red</v>
      </c>
    </row>
    <row r="351" spans="1:30" x14ac:dyDescent="0.25">
      <c r="A351" t="str">
        <f t="shared" si="112"/>
        <v>22/07/2026FiorentinaAS Gubbio 1910</v>
      </c>
      <c r="D351" s="2">
        <v>46225</v>
      </c>
      <c r="E351" s="3">
        <v>0.70833333333333337</v>
      </c>
      <c r="F351" t="s">
        <v>1761</v>
      </c>
      <c r="G351" t="s">
        <v>1762</v>
      </c>
      <c r="H351">
        <v>1</v>
      </c>
      <c r="I351">
        <v>0</v>
      </c>
      <c r="J351">
        <v>1</v>
      </c>
      <c r="K351">
        <v>0</v>
      </c>
      <c r="L351" s="22" t="str">
        <f t="shared" si="130"/>
        <v>22/07/2026</v>
      </c>
      <c r="M351" s="23">
        <f t="shared" si="131"/>
        <v>0.58333333333333337</v>
      </c>
      <c r="N351" t="str">
        <f t="shared" si="113"/>
        <v>1 - 0</v>
      </c>
      <c r="O351" t="str">
        <f t="shared" si="114"/>
        <v>Green</v>
      </c>
      <c r="P351" t="str">
        <f t="shared" si="115"/>
        <v>Red</v>
      </c>
      <c r="Q351" t="str">
        <f t="shared" si="116"/>
        <v>Red</v>
      </c>
      <c r="R351" t="str">
        <f t="shared" si="117"/>
        <v>Green</v>
      </c>
      <c r="S351" t="str">
        <f t="shared" si="118"/>
        <v>Red</v>
      </c>
      <c r="T351" t="str">
        <f t="shared" si="119"/>
        <v>Green</v>
      </c>
      <c r="U351" t="str">
        <f t="shared" si="120"/>
        <v>Green</v>
      </c>
      <c r="V351" t="str">
        <f t="shared" si="121"/>
        <v>Red</v>
      </c>
      <c r="W351" t="str">
        <f t="shared" si="122"/>
        <v>Red</v>
      </c>
      <c r="X351" t="str">
        <f t="shared" si="123"/>
        <v>Green</v>
      </c>
      <c r="Y351" t="str">
        <f t="shared" si="124"/>
        <v>Red</v>
      </c>
      <c r="Z351" t="str">
        <f t="shared" si="125"/>
        <v>Red</v>
      </c>
      <c r="AA351" t="str">
        <f t="shared" si="126"/>
        <v>Green</v>
      </c>
      <c r="AB351" t="str">
        <f t="shared" si="127"/>
        <v>Green</v>
      </c>
      <c r="AC351" t="str">
        <f t="shared" si="128"/>
        <v>Red</v>
      </c>
      <c r="AD351" t="str">
        <f t="shared" si="129"/>
        <v>Green</v>
      </c>
    </row>
    <row r="352" spans="1:30" x14ac:dyDescent="0.25">
      <c r="A352" t="str">
        <f t="shared" si="112"/>
        <v>22/07/2026Juventud Torremolinos CFAD Ceuta</v>
      </c>
      <c r="D352" s="2">
        <v>46225</v>
      </c>
      <c r="E352" s="3">
        <v>0.70833333333333337</v>
      </c>
      <c r="F352" t="s">
        <v>1763</v>
      </c>
      <c r="G352" t="s">
        <v>1764</v>
      </c>
      <c r="H352">
        <v>0</v>
      </c>
      <c r="I352">
        <v>0</v>
      </c>
      <c r="J352">
        <v>1</v>
      </c>
      <c r="K352">
        <v>0</v>
      </c>
      <c r="L352" s="22" t="str">
        <f t="shared" si="130"/>
        <v>22/07/2026</v>
      </c>
      <c r="M352" s="23">
        <f t="shared" si="131"/>
        <v>0.58333333333333337</v>
      </c>
      <c r="N352" t="str">
        <f t="shared" si="113"/>
        <v>1 - 0</v>
      </c>
      <c r="O352" t="str">
        <f t="shared" si="114"/>
        <v>Green</v>
      </c>
      <c r="P352" t="str">
        <f t="shared" si="115"/>
        <v>Red</v>
      </c>
      <c r="Q352" t="str">
        <f t="shared" si="116"/>
        <v>Red</v>
      </c>
      <c r="R352" t="str">
        <f t="shared" si="117"/>
        <v>Green</v>
      </c>
      <c r="S352" t="str">
        <f t="shared" si="118"/>
        <v>Red</v>
      </c>
      <c r="T352" t="str">
        <f t="shared" si="119"/>
        <v>Green</v>
      </c>
      <c r="U352" t="str">
        <f t="shared" si="120"/>
        <v>Red</v>
      </c>
      <c r="V352" t="str">
        <f t="shared" si="121"/>
        <v>Green</v>
      </c>
      <c r="W352" t="str">
        <f t="shared" si="122"/>
        <v>Red</v>
      </c>
      <c r="X352" t="str">
        <f t="shared" si="123"/>
        <v>Red</v>
      </c>
      <c r="Y352" t="str">
        <f t="shared" si="124"/>
        <v>Red</v>
      </c>
      <c r="Z352" t="str">
        <f t="shared" si="125"/>
        <v>Red</v>
      </c>
      <c r="AA352" t="str">
        <f t="shared" si="126"/>
        <v>Green</v>
      </c>
      <c r="AB352" t="str">
        <f t="shared" si="127"/>
        <v>Green</v>
      </c>
      <c r="AC352" t="str">
        <f t="shared" si="128"/>
        <v>Red</v>
      </c>
      <c r="AD352" t="str">
        <f t="shared" si="129"/>
        <v>Green</v>
      </c>
    </row>
    <row r="353" spans="1:30" x14ac:dyDescent="0.25">
      <c r="A353" t="str">
        <f t="shared" si="112"/>
        <v>22/07/2026NK OsijekCibalia</v>
      </c>
      <c r="D353" s="2">
        <v>46225</v>
      </c>
      <c r="E353" s="3">
        <v>0.70833333333333337</v>
      </c>
      <c r="F353" t="s">
        <v>1765</v>
      </c>
      <c r="G353" t="s">
        <v>1766</v>
      </c>
      <c r="H353">
        <v>1</v>
      </c>
      <c r="I353">
        <v>0</v>
      </c>
      <c r="J353">
        <v>3</v>
      </c>
      <c r="K353">
        <v>0</v>
      </c>
      <c r="L353" s="22" t="str">
        <f t="shared" si="130"/>
        <v>22/07/2026</v>
      </c>
      <c r="M353" s="23">
        <f t="shared" si="131"/>
        <v>0.58333333333333337</v>
      </c>
      <c r="N353" t="str">
        <f t="shared" si="113"/>
        <v>3 - 0</v>
      </c>
      <c r="O353" t="str">
        <f t="shared" si="114"/>
        <v>Green</v>
      </c>
      <c r="P353" t="str">
        <f t="shared" si="115"/>
        <v>Red</v>
      </c>
      <c r="Q353" t="str">
        <f t="shared" si="116"/>
        <v>Red</v>
      </c>
      <c r="R353" t="str">
        <f t="shared" si="117"/>
        <v>Green</v>
      </c>
      <c r="S353" t="str">
        <f t="shared" si="118"/>
        <v>Red</v>
      </c>
      <c r="T353" t="str">
        <f t="shared" si="119"/>
        <v>Green</v>
      </c>
      <c r="U353" t="str">
        <f t="shared" si="120"/>
        <v>Green</v>
      </c>
      <c r="V353" t="str">
        <f t="shared" si="121"/>
        <v>Red</v>
      </c>
      <c r="W353" t="str">
        <f t="shared" si="122"/>
        <v>Red</v>
      </c>
      <c r="X353" t="str">
        <f t="shared" si="123"/>
        <v>Green</v>
      </c>
      <c r="Y353" t="str">
        <f t="shared" si="124"/>
        <v>Green</v>
      </c>
      <c r="Z353" t="str">
        <f t="shared" si="125"/>
        <v>Green</v>
      </c>
      <c r="AA353" t="str">
        <f t="shared" si="126"/>
        <v>Red</v>
      </c>
      <c r="AB353" t="str">
        <f t="shared" si="127"/>
        <v>Green</v>
      </c>
      <c r="AC353" t="str">
        <f t="shared" si="128"/>
        <v>Red</v>
      </c>
      <c r="AD353" t="str">
        <f t="shared" si="129"/>
        <v>Green</v>
      </c>
    </row>
    <row r="354" spans="1:30" x14ac:dyDescent="0.25">
      <c r="A354" t="str">
        <f t="shared" si="112"/>
        <v>22/07/2026UD Las PalmasOrlando Pirates</v>
      </c>
      <c r="D354" s="2">
        <v>46225</v>
      </c>
      <c r="E354" s="3">
        <v>0.70833333333333337</v>
      </c>
      <c r="F354" t="s">
        <v>1767</v>
      </c>
      <c r="G354" t="s">
        <v>1454</v>
      </c>
      <c r="H354">
        <v>0</v>
      </c>
      <c r="I354">
        <v>0</v>
      </c>
      <c r="J354">
        <v>0</v>
      </c>
      <c r="K354">
        <v>1</v>
      </c>
      <c r="L354" s="22" t="str">
        <f t="shared" si="130"/>
        <v>22/07/2026</v>
      </c>
      <c r="M354" s="23">
        <f t="shared" si="131"/>
        <v>0.58333333333333337</v>
      </c>
      <c r="N354" t="str">
        <f t="shared" si="113"/>
        <v>0 - 1</v>
      </c>
      <c r="O354" t="str">
        <f t="shared" si="114"/>
        <v>Red</v>
      </c>
      <c r="P354" t="str">
        <f t="shared" si="115"/>
        <v>Red</v>
      </c>
      <c r="Q354" t="str">
        <f t="shared" si="116"/>
        <v>Green</v>
      </c>
      <c r="R354" t="str">
        <f t="shared" si="117"/>
        <v>Red</v>
      </c>
      <c r="S354" t="str">
        <f t="shared" si="118"/>
        <v>Green</v>
      </c>
      <c r="T354" t="str">
        <f t="shared" si="119"/>
        <v>Green</v>
      </c>
      <c r="U354" t="str">
        <f t="shared" si="120"/>
        <v>Red</v>
      </c>
      <c r="V354" t="str">
        <f t="shared" si="121"/>
        <v>Green</v>
      </c>
      <c r="W354" t="str">
        <f t="shared" si="122"/>
        <v>Red</v>
      </c>
      <c r="X354" t="str">
        <f t="shared" si="123"/>
        <v>Red</v>
      </c>
      <c r="Y354" t="str">
        <f t="shared" si="124"/>
        <v>Red</v>
      </c>
      <c r="Z354" t="str">
        <f t="shared" si="125"/>
        <v>Red</v>
      </c>
      <c r="AA354" t="str">
        <f t="shared" si="126"/>
        <v>Green</v>
      </c>
      <c r="AB354" t="str">
        <f t="shared" si="127"/>
        <v>Green</v>
      </c>
      <c r="AC354" t="str">
        <f t="shared" si="128"/>
        <v>Red</v>
      </c>
      <c r="AD354" t="str">
        <f t="shared" si="129"/>
        <v>Green</v>
      </c>
    </row>
    <row r="355" spans="1:30" x14ac:dyDescent="0.25">
      <c r="A355" t="str">
        <f t="shared" si="112"/>
        <v>22/07/2026Algeria WomenZambia Women</v>
      </c>
      <c r="D355" s="2">
        <v>46225</v>
      </c>
      <c r="E355" s="3">
        <v>0.70833333333333337</v>
      </c>
      <c r="F355" t="s">
        <v>1768</v>
      </c>
      <c r="G355" t="s">
        <v>1769</v>
      </c>
      <c r="H355">
        <v>0</v>
      </c>
      <c r="I355">
        <v>0</v>
      </c>
      <c r="J355">
        <v>1</v>
      </c>
      <c r="K355">
        <v>0</v>
      </c>
      <c r="L355" s="22" t="str">
        <f t="shared" si="130"/>
        <v>22/07/2026</v>
      </c>
      <c r="M355" s="23">
        <f t="shared" si="131"/>
        <v>0.58333333333333337</v>
      </c>
      <c r="N355" t="str">
        <f t="shared" si="113"/>
        <v>1 - 0</v>
      </c>
      <c r="O355" t="str">
        <f t="shared" si="114"/>
        <v>Green</v>
      </c>
      <c r="P355" t="str">
        <f t="shared" si="115"/>
        <v>Red</v>
      </c>
      <c r="Q355" t="str">
        <f t="shared" si="116"/>
        <v>Red</v>
      </c>
      <c r="R355" t="str">
        <f t="shared" si="117"/>
        <v>Green</v>
      </c>
      <c r="S355" t="str">
        <f t="shared" si="118"/>
        <v>Red</v>
      </c>
      <c r="T355" t="str">
        <f t="shared" si="119"/>
        <v>Green</v>
      </c>
      <c r="U355" t="str">
        <f t="shared" si="120"/>
        <v>Red</v>
      </c>
      <c r="V355" t="str">
        <f t="shared" si="121"/>
        <v>Green</v>
      </c>
      <c r="W355" t="str">
        <f t="shared" si="122"/>
        <v>Red</v>
      </c>
      <c r="X355" t="str">
        <f t="shared" si="123"/>
        <v>Red</v>
      </c>
      <c r="Y355" t="str">
        <f t="shared" si="124"/>
        <v>Red</v>
      </c>
      <c r="Z355" t="str">
        <f t="shared" si="125"/>
        <v>Red</v>
      </c>
      <c r="AA355" t="str">
        <f t="shared" si="126"/>
        <v>Green</v>
      </c>
      <c r="AB355" t="str">
        <f t="shared" si="127"/>
        <v>Green</v>
      </c>
      <c r="AC355" t="str">
        <f t="shared" si="128"/>
        <v>Red</v>
      </c>
      <c r="AD355" t="str">
        <f t="shared" si="129"/>
        <v>Green</v>
      </c>
    </row>
    <row r="356" spans="1:30" x14ac:dyDescent="0.25">
      <c r="A356" t="str">
        <f t="shared" si="112"/>
        <v>22/07/2026LevskiCS Universitatea Craiova</v>
      </c>
      <c r="B356" t="s">
        <v>802</v>
      </c>
      <c r="C356" t="s">
        <v>803</v>
      </c>
      <c r="D356" s="2">
        <v>46225</v>
      </c>
      <c r="E356" s="3">
        <v>0.72916666666666663</v>
      </c>
      <c r="F356" t="s">
        <v>871</v>
      </c>
      <c r="G356" t="s">
        <v>872</v>
      </c>
      <c r="H356">
        <v>1</v>
      </c>
      <c r="I356">
        <v>0</v>
      </c>
      <c r="J356">
        <v>1</v>
      </c>
      <c r="K356">
        <v>0</v>
      </c>
      <c r="L356" s="22" t="str">
        <f t="shared" si="130"/>
        <v>22/07/2026</v>
      </c>
      <c r="M356" s="23">
        <f t="shared" si="131"/>
        <v>0.60416666666666663</v>
      </c>
      <c r="N356" t="str">
        <f t="shared" si="113"/>
        <v>1 - 0</v>
      </c>
      <c r="O356" t="str">
        <f t="shared" si="114"/>
        <v>Green</v>
      </c>
      <c r="P356" t="str">
        <f t="shared" si="115"/>
        <v>Red</v>
      </c>
      <c r="Q356" t="str">
        <f t="shared" si="116"/>
        <v>Red</v>
      </c>
      <c r="R356" t="str">
        <f t="shared" si="117"/>
        <v>Green</v>
      </c>
      <c r="S356" t="str">
        <f t="shared" si="118"/>
        <v>Red</v>
      </c>
      <c r="T356" t="str">
        <f t="shared" si="119"/>
        <v>Green</v>
      </c>
      <c r="U356" t="str">
        <f t="shared" si="120"/>
        <v>Green</v>
      </c>
      <c r="V356" t="str">
        <f t="shared" si="121"/>
        <v>Red</v>
      </c>
      <c r="W356" t="str">
        <f t="shared" si="122"/>
        <v>Red</v>
      </c>
      <c r="X356" t="str">
        <f t="shared" si="123"/>
        <v>Green</v>
      </c>
      <c r="Y356" t="str">
        <f t="shared" si="124"/>
        <v>Red</v>
      </c>
      <c r="Z356" t="str">
        <f t="shared" si="125"/>
        <v>Red</v>
      </c>
      <c r="AA356" t="str">
        <f t="shared" si="126"/>
        <v>Green</v>
      </c>
      <c r="AB356" t="str">
        <f t="shared" si="127"/>
        <v>Green</v>
      </c>
      <c r="AC356" t="str">
        <f t="shared" si="128"/>
        <v>Red</v>
      </c>
      <c r="AD356" t="str">
        <f t="shared" si="129"/>
        <v>Green</v>
      </c>
    </row>
    <row r="357" spans="1:30" x14ac:dyDescent="0.25">
      <c r="A357" t="str">
        <f t="shared" si="112"/>
        <v>22/07/2026FC EchallensFC Bavois</v>
      </c>
      <c r="D357" s="2">
        <v>46225</v>
      </c>
      <c r="E357" s="3">
        <v>0.72916666666666663</v>
      </c>
      <c r="F357" t="s">
        <v>1770</v>
      </c>
      <c r="G357" t="s">
        <v>1771</v>
      </c>
      <c r="H357">
        <v>0</v>
      </c>
      <c r="I357">
        <v>0</v>
      </c>
      <c r="J357">
        <v>0</v>
      </c>
      <c r="K357">
        <v>0</v>
      </c>
      <c r="L357" s="22" t="str">
        <f t="shared" si="130"/>
        <v>22/07/2026</v>
      </c>
      <c r="M357" s="23">
        <f t="shared" si="131"/>
        <v>0.60416666666666663</v>
      </c>
      <c r="N357" t="str">
        <f t="shared" si="113"/>
        <v>0 - 0</v>
      </c>
      <c r="O357" t="str">
        <f t="shared" si="114"/>
        <v>Red</v>
      </c>
      <c r="P357" t="str">
        <f t="shared" si="115"/>
        <v>Green</v>
      </c>
      <c r="Q357" t="str">
        <f t="shared" si="116"/>
        <v>Red</v>
      </c>
      <c r="R357" t="str">
        <f t="shared" si="117"/>
        <v>Green</v>
      </c>
      <c r="S357" t="str">
        <f t="shared" si="118"/>
        <v>Green</v>
      </c>
      <c r="T357" t="str">
        <f t="shared" si="119"/>
        <v>Red</v>
      </c>
      <c r="U357" t="str">
        <f t="shared" si="120"/>
        <v>Red</v>
      </c>
      <c r="V357" t="str">
        <f t="shared" si="121"/>
        <v>Green</v>
      </c>
      <c r="W357" t="str">
        <f t="shared" si="122"/>
        <v>Red</v>
      </c>
      <c r="X357" t="str">
        <f t="shared" si="123"/>
        <v>Red</v>
      </c>
      <c r="Y357" t="str">
        <f t="shared" si="124"/>
        <v>Red</v>
      </c>
      <c r="Z357" t="str">
        <f t="shared" si="125"/>
        <v>Red</v>
      </c>
      <c r="AA357" t="str">
        <f t="shared" si="126"/>
        <v>Green</v>
      </c>
      <c r="AB357" t="str">
        <f t="shared" si="127"/>
        <v>Green</v>
      </c>
      <c r="AC357" t="str">
        <f t="shared" si="128"/>
        <v>Red</v>
      </c>
      <c r="AD357" t="str">
        <f t="shared" si="129"/>
        <v>Green</v>
      </c>
    </row>
    <row r="358" spans="1:30" x14ac:dyDescent="0.25">
      <c r="A358" t="str">
        <f t="shared" si="112"/>
        <v>22/07/2026Sestao RiverAthletic Bilbao</v>
      </c>
      <c r="D358" s="2">
        <v>46225</v>
      </c>
      <c r="E358" s="3">
        <v>0.72916666666666663</v>
      </c>
      <c r="F358" t="s">
        <v>1772</v>
      </c>
      <c r="G358" t="s">
        <v>1773</v>
      </c>
      <c r="H358">
        <v>0</v>
      </c>
      <c r="I358">
        <v>1</v>
      </c>
      <c r="J358">
        <v>0</v>
      </c>
      <c r="K358">
        <v>2</v>
      </c>
      <c r="L358" s="22" t="str">
        <f t="shared" si="130"/>
        <v>22/07/2026</v>
      </c>
      <c r="M358" s="23">
        <f t="shared" si="131"/>
        <v>0.60416666666666663</v>
      </c>
      <c r="N358" t="str">
        <f t="shared" si="113"/>
        <v>0 - 2</v>
      </c>
      <c r="O358" t="str">
        <f t="shared" si="114"/>
        <v>Red</v>
      </c>
      <c r="P358" t="str">
        <f t="shared" si="115"/>
        <v>Red</v>
      </c>
      <c r="Q358" t="str">
        <f t="shared" si="116"/>
        <v>Green</v>
      </c>
      <c r="R358" t="str">
        <f t="shared" si="117"/>
        <v>Red</v>
      </c>
      <c r="S358" t="str">
        <f t="shared" si="118"/>
        <v>Green</v>
      </c>
      <c r="T358" t="str">
        <f t="shared" si="119"/>
        <v>Green</v>
      </c>
      <c r="U358" t="str">
        <f t="shared" si="120"/>
        <v>Red</v>
      </c>
      <c r="V358" t="str">
        <f t="shared" si="121"/>
        <v>Red</v>
      </c>
      <c r="W358" t="str">
        <f t="shared" si="122"/>
        <v>Green</v>
      </c>
      <c r="X358" t="str">
        <f t="shared" si="123"/>
        <v>Green</v>
      </c>
      <c r="Y358" t="str">
        <f t="shared" si="124"/>
        <v>Green</v>
      </c>
      <c r="Z358" t="str">
        <f t="shared" si="125"/>
        <v>Red</v>
      </c>
      <c r="AA358" t="str">
        <f t="shared" si="126"/>
        <v>Green</v>
      </c>
      <c r="AB358" t="str">
        <f t="shared" si="127"/>
        <v>Green</v>
      </c>
      <c r="AC358" t="str">
        <f t="shared" si="128"/>
        <v>Red</v>
      </c>
      <c r="AD358" t="str">
        <f t="shared" si="129"/>
        <v>Green</v>
      </c>
    </row>
    <row r="359" spans="1:30" x14ac:dyDescent="0.25">
      <c r="A359" t="str">
        <f t="shared" si="112"/>
        <v>22/07/2026VfB HildenUnterrath</v>
      </c>
      <c r="D359" s="2">
        <v>46225</v>
      </c>
      <c r="E359" s="3">
        <v>0.72916666666666663</v>
      </c>
      <c r="F359" t="s">
        <v>1774</v>
      </c>
      <c r="G359" t="s">
        <v>1775</v>
      </c>
      <c r="H359">
        <v>3</v>
      </c>
      <c r="I359">
        <v>0</v>
      </c>
      <c r="J359">
        <v>5</v>
      </c>
      <c r="K359">
        <v>0</v>
      </c>
      <c r="L359" s="22" t="str">
        <f t="shared" si="130"/>
        <v>22/07/2026</v>
      </c>
      <c r="M359" s="23">
        <f t="shared" si="131"/>
        <v>0.60416666666666663</v>
      </c>
      <c r="N359" t="str">
        <f t="shared" si="113"/>
        <v>5 - 0</v>
      </c>
      <c r="O359" t="str">
        <f t="shared" si="114"/>
        <v>Green</v>
      </c>
      <c r="P359" t="str">
        <f t="shared" si="115"/>
        <v>Red</v>
      </c>
      <c r="Q359" t="str">
        <f t="shared" si="116"/>
        <v>Red</v>
      </c>
      <c r="R359" t="str">
        <f t="shared" si="117"/>
        <v>Green</v>
      </c>
      <c r="S359" t="str">
        <f t="shared" si="118"/>
        <v>Red</v>
      </c>
      <c r="T359" t="str">
        <f t="shared" si="119"/>
        <v>Green</v>
      </c>
      <c r="U359" t="str">
        <f t="shared" si="120"/>
        <v>Green</v>
      </c>
      <c r="V359" t="str">
        <f t="shared" si="121"/>
        <v>Red</v>
      </c>
      <c r="W359" t="str">
        <f t="shared" si="122"/>
        <v>Red</v>
      </c>
      <c r="X359" t="str">
        <f t="shared" si="123"/>
        <v>Green</v>
      </c>
      <c r="Y359" t="str">
        <f t="shared" si="124"/>
        <v>Green</v>
      </c>
      <c r="Z359" t="str">
        <f t="shared" si="125"/>
        <v>Green</v>
      </c>
      <c r="AA359" t="str">
        <f t="shared" si="126"/>
        <v>Red</v>
      </c>
      <c r="AB359" t="str">
        <f t="shared" si="127"/>
        <v>Red</v>
      </c>
      <c r="AC359" t="str">
        <f t="shared" si="128"/>
        <v>Red</v>
      </c>
      <c r="AD359" t="str">
        <f t="shared" si="129"/>
        <v>Green</v>
      </c>
    </row>
    <row r="360" spans="1:30" x14ac:dyDescent="0.25">
      <c r="A360" t="str">
        <f t="shared" si="112"/>
        <v>22/07/2026Istanbul BBInter Turku</v>
      </c>
      <c r="B360" t="s">
        <v>802</v>
      </c>
      <c r="C360" t="s">
        <v>1326</v>
      </c>
      <c r="D360" s="2">
        <v>46225</v>
      </c>
      <c r="E360" s="3">
        <v>0.73958333333333337</v>
      </c>
      <c r="F360" t="s">
        <v>1776</v>
      </c>
      <c r="G360" t="s">
        <v>1777</v>
      </c>
      <c r="H360">
        <v>0</v>
      </c>
      <c r="I360">
        <v>1</v>
      </c>
      <c r="J360">
        <v>1</v>
      </c>
      <c r="K360">
        <v>1</v>
      </c>
      <c r="L360" s="22" t="str">
        <f t="shared" si="130"/>
        <v>22/07/2026</v>
      </c>
      <c r="M360" s="23">
        <f t="shared" si="131"/>
        <v>0.61458333333333337</v>
      </c>
      <c r="N360" t="str">
        <f t="shared" si="113"/>
        <v>1 - 1</v>
      </c>
      <c r="O360" t="str">
        <f t="shared" si="114"/>
        <v>Red</v>
      </c>
      <c r="P360" t="str">
        <f t="shared" si="115"/>
        <v>Green</v>
      </c>
      <c r="Q360" t="str">
        <f t="shared" si="116"/>
        <v>Red</v>
      </c>
      <c r="R360" t="str">
        <f t="shared" si="117"/>
        <v>Green</v>
      </c>
      <c r="S360" t="str">
        <f t="shared" si="118"/>
        <v>Green</v>
      </c>
      <c r="T360" t="str">
        <f t="shared" si="119"/>
        <v>Red</v>
      </c>
      <c r="U360" t="str">
        <f t="shared" si="120"/>
        <v>Red</v>
      </c>
      <c r="V360" t="str">
        <f t="shared" si="121"/>
        <v>Red</v>
      </c>
      <c r="W360" t="str">
        <f t="shared" si="122"/>
        <v>Green</v>
      </c>
      <c r="X360" t="str">
        <f t="shared" si="123"/>
        <v>Green</v>
      </c>
      <c r="Y360" t="str">
        <f t="shared" si="124"/>
        <v>Green</v>
      </c>
      <c r="Z360" t="str">
        <f t="shared" si="125"/>
        <v>Red</v>
      </c>
      <c r="AA360" t="str">
        <f t="shared" si="126"/>
        <v>Green</v>
      </c>
      <c r="AB360" t="str">
        <f t="shared" si="127"/>
        <v>Green</v>
      </c>
      <c r="AC360" t="str">
        <f t="shared" si="128"/>
        <v>Green</v>
      </c>
      <c r="AD360" t="str">
        <f t="shared" si="129"/>
        <v>Red</v>
      </c>
    </row>
    <row r="361" spans="1:30" x14ac:dyDescent="0.25">
      <c r="A361" t="str">
        <f t="shared" si="112"/>
        <v>22/07/2026Bangu RJOlaria RJ</v>
      </c>
      <c r="B361" t="s">
        <v>804</v>
      </c>
      <c r="C361" t="s">
        <v>829</v>
      </c>
      <c r="D361" s="2">
        <v>46225</v>
      </c>
      <c r="E361" s="3">
        <v>0.73958333333333337</v>
      </c>
      <c r="F361" t="s">
        <v>1778</v>
      </c>
      <c r="G361" t="s">
        <v>1779</v>
      </c>
      <c r="H361">
        <v>1</v>
      </c>
      <c r="I361">
        <v>0</v>
      </c>
      <c r="J361">
        <v>1</v>
      </c>
      <c r="K361">
        <v>1</v>
      </c>
      <c r="L361" s="22" t="str">
        <f t="shared" si="130"/>
        <v>22/07/2026</v>
      </c>
      <c r="M361" s="23">
        <f t="shared" si="131"/>
        <v>0.61458333333333337</v>
      </c>
      <c r="N361" t="str">
        <f t="shared" si="113"/>
        <v>1 - 1</v>
      </c>
      <c r="O361" t="str">
        <f t="shared" si="114"/>
        <v>Red</v>
      </c>
      <c r="P361" t="str">
        <f t="shared" si="115"/>
        <v>Green</v>
      </c>
      <c r="Q361" t="str">
        <f t="shared" si="116"/>
        <v>Red</v>
      </c>
      <c r="R361" t="str">
        <f t="shared" si="117"/>
        <v>Green</v>
      </c>
      <c r="S361" t="str">
        <f t="shared" si="118"/>
        <v>Green</v>
      </c>
      <c r="T361" t="str">
        <f t="shared" si="119"/>
        <v>Red</v>
      </c>
      <c r="U361" t="str">
        <f t="shared" si="120"/>
        <v>Green</v>
      </c>
      <c r="V361" t="str">
        <f t="shared" si="121"/>
        <v>Red</v>
      </c>
      <c r="W361" t="str">
        <f t="shared" si="122"/>
        <v>Red</v>
      </c>
      <c r="X361" t="str">
        <f t="shared" si="123"/>
        <v>Green</v>
      </c>
      <c r="Y361" t="str">
        <f t="shared" si="124"/>
        <v>Green</v>
      </c>
      <c r="Z361" t="str">
        <f t="shared" si="125"/>
        <v>Red</v>
      </c>
      <c r="AA361" t="str">
        <f t="shared" si="126"/>
        <v>Green</v>
      </c>
      <c r="AB361" t="str">
        <f t="shared" si="127"/>
        <v>Green</v>
      </c>
      <c r="AC361" t="str">
        <f t="shared" si="128"/>
        <v>Green</v>
      </c>
      <c r="AD361" t="str">
        <f t="shared" si="129"/>
        <v>Red</v>
      </c>
    </row>
    <row r="362" spans="1:30" x14ac:dyDescent="0.25">
      <c r="A362" t="str">
        <f t="shared" si="112"/>
        <v>22/07/2026CF Rio de JaneiroPerolas Negras</v>
      </c>
      <c r="B362" t="s">
        <v>804</v>
      </c>
      <c r="C362" t="s">
        <v>829</v>
      </c>
      <c r="D362" s="2">
        <v>46225</v>
      </c>
      <c r="E362" s="3">
        <v>0.73958333333333337</v>
      </c>
      <c r="F362" t="s">
        <v>1780</v>
      </c>
      <c r="G362" t="s">
        <v>1781</v>
      </c>
      <c r="H362">
        <v>1</v>
      </c>
      <c r="I362">
        <v>0</v>
      </c>
      <c r="J362">
        <v>3</v>
      </c>
      <c r="K362">
        <v>0</v>
      </c>
      <c r="L362" s="22" t="str">
        <f t="shared" si="130"/>
        <v>22/07/2026</v>
      </c>
      <c r="M362" s="23">
        <f t="shared" si="131"/>
        <v>0.61458333333333337</v>
      </c>
      <c r="N362" t="str">
        <f t="shared" si="113"/>
        <v>3 - 0</v>
      </c>
      <c r="O362" t="str">
        <f t="shared" si="114"/>
        <v>Green</v>
      </c>
      <c r="P362" t="str">
        <f t="shared" si="115"/>
        <v>Red</v>
      </c>
      <c r="Q362" t="str">
        <f t="shared" si="116"/>
        <v>Red</v>
      </c>
      <c r="R362" t="str">
        <f t="shared" si="117"/>
        <v>Green</v>
      </c>
      <c r="S362" t="str">
        <f t="shared" si="118"/>
        <v>Red</v>
      </c>
      <c r="T362" t="str">
        <f t="shared" si="119"/>
        <v>Green</v>
      </c>
      <c r="U362" t="str">
        <f t="shared" si="120"/>
        <v>Green</v>
      </c>
      <c r="V362" t="str">
        <f t="shared" si="121"/>
        <v>Red</v>
      </c>
      <c r="W362" t="str">
        <f t="shared" si="122"/>
        <v>Red</v>
      </c>
      <c r="X362" t="str">
        <f t="shared" si="123"/>
        <v>Green</v>
      </c>
      <c r="Y362" t="str">
        <f t="shared" si="124"/>
        <v>Green</v>
      </c>
      <c r="Z362" t="str">
        <f t="shared" si="125"/>
        <v>Green</v>
      </c>
      <c r="AA362" t="str">
        <f t="shared" si="126"/>
        <v>Red</v>
      </c>
      <c r="AB362" t="str">
        <f t="shared" si="127"/>
        <v>Green</v>
      </c>
      <c r="AC362" t="str">
        <f t="shared" si="128"/>
        <v>Red</v>
      </c>
      <c r="AD362" t="str">
        <f t="shared" si="129"/>
        <v>Green</v>
      </c>
    </row>
    <row r="363" spans="1:30" x14ac:dyDescent="0.25">
      <c r="A363" t="str">
        <f t="shared" si="112"/>
        <v>22/07/2026Madureira ECBonsucesso</v>
      </c>
      <c r="B363" t="s">
        <v>804</v>
      </c>
      <c r="C363" t="s">
        <v>829</v>
      </c>
      <c r="D363" s="2">
        <v>46225</v>
      </c>
      <c r="E363" s="3">
        <v>0.73958333333333337</v>
      </c>
      <c r="F363" t="s">
        <v>1782</v>
      </c>
      <c r="G363" t="s">
        <v>1783</v>
      </c>
      <c r="H363">
        <v>1</v>
      </c>
      <c r="I363">
        <v>1</v>
      </c>
      <c r="J363">
        <v>1</v>
      </c>
      <c r="K363">
        <v>1</v>
      </c>
      <c r="L363" s="22" t="str">
        <f t="shared" si="130"/>
        <v>22/07/2026</v>
      </c>
      <c r="M363" s="23">
        <f t="shared" si="131"/>
        <v>0.61458333333333337</v>
      </c>
      <c r="N363" t="str">
        <f t="shared" si="113"/>
        <v>1 - 1</v>
      </c>
      <c r="O363" t="str">
        <f t="shared" si="114"/>
        <v>Red</v>
      </c>
      <c r="P363" t="str">
        <f t="shared" si="115"/>
        <v>Green</v>
      </c>
      <c r="Q363" t="str">
        <f t="shared" si="116"/>
        <v>Red</v>
      </c>
      <c r="R363" t="str">
        <f t="shared" si="117"/>
        <v>Green</v>
      </c>
      <c r="S363" t="str">
        <f t="shared" si="118"/>
        <v>Green</v>
      </c>
      <c r="T363" t="str">
        <f t="shared" si="119"/>
        <v>Red</v>
      </c>
      <c r="U363" t="str">
        <f t="shared" si="120"/>
        <v>Red</v>
      </c>
      <c r="V363" t="str">
        <f t="shared" si="121"/>
        <v>Green</v>
      </c>
      <c r="W363" t="str">
        <f t="shared" si="122"/>
        <v>Red</v>
      </c>
      <c r="X363" t="str">
        <f t="shared" si="123"/>
        <v>Green</v>
      </c>
      <c r="Y363" t="str">
        <f t="shared" si="124"/>
        <v>Green</v>
      </c>
      <c r="Z363" t="str">
        <f t="shared" si="125"/>
        <v>Red</v>
      </c>
      <c r="AA363" t="str">
        <f t="shared" si="126"/>
        <v>Green</v>
      </c>
      <c r="AB363" t="str">
        <f t="shared" si="127"/>
        <v>Green</v>
      </c>
      <c r="AC363" t="str">
        <f t="shared" si="128"/>
        <v>Green</v>
      </c>
      <c r="AD363" t="str">
        <f t="shared" si="129"/>
        <v>Red</v>
      </c>
    </row>
    <row r="364" spans="1:30" x14ac:dyDescent="0.25">
      <c r="A364" t="str">
        <f t="shared" si="112"/>
        <v>22/07/2026Nova IguacuAmerica RJ</v>
      </c>
      <c r="B364" t="s">
        <v>804</v>
      </c>
      <c r="C364" t="s">
        <v>829</v>
      </c>
      <c r="D364" s="2">
        <v>46225</v>
      </c>
      <c r="E364" s="3">
        <v>0.73958333333333337</v>
      </c>
      <c r="F364" t="s">
        <v>1784</v>
      </c>
      <c r="G364" t="s">
        <v>1785</v>
      </c>
      <c r="H364">
        <v>0</v>
      </c>
      <c r="I364">
        <v>0</v>
      </c>
      <c r="J364">
        <v>1</v>
      </c>
      <c r="K364">
        <v>1</v>
      </c>
      <c r="L364" s="22" t="str">
        <f t="shared" si="130"/>
        <v>22/07/2026</v>
      </c>
      <c r="M364" s="23">
        <f t="shared" si="131"/>
        <v>0.61458333333333337</v>
      </c>
      <c r="N364" t="str">
        <f t="shared" si="113"/>
        <v>1 - 1</v>
      </c>
      <c r="O364" t="str">
        <f t="shared" si="114"/>
        <v>Red</v>
      </c>
      <c r="P364" t="str">
        <f t="shared" si="115"/>
        <v>Green</v>
      </c>
      <c r="Q364" t="str">
        <f t="shared" si="116"/>
        <v>Red</v>
      </c>
      <c r="R364" t="str">
        <f t="shared" si="117"/>
        <v>Green</v>
      </c>
      <c r="S364" t="str">
        <f t="shared" si="118"/>
        <v>Green</v>
      </c>
      <c r="T364" t="str">
        <f t="shared" si="119"/>
        <v>Red</v>
      </c>
      <c r="U364" t="str">
        <f t="shared" si="120"/>
        <v>Red</v>
      </c>
      <c r="V364" t="str">
        <f t="shared" si="121"/>
        <v>Green</v>
      </c>
      <c r="W364" t="str">
        <f t="shared" si="122"/>
        <v>Red</v>
      </c>
      <c r="X364" t="str">
        <f t="shared" si="123"/>
        <v>Red</v>
      </c>
      <c r="Y364" t="str">
        <f t="shared" si="124"/>
        <v>Green</v>
      </c>
      <c r="Z364" t="str">
        <f t="shared" si="125"/>
        <v>Red</v>
      </c>
      <c r="AA364" t="str">
        <f t="shared" si="126"/>
        <v>Green</v>
      </c>
      <c r="AB364" t="str">
        <f t="shared" si="127"/>
        <v>Green</v>
      </c>
      <c r="AC364" t="str">
        <f t="shared" si="128"/>
        <v>Green</v>
      </c>
      <c r="AD364" t="str">
        <f t="shared" si="129"/>
        <v>Red</v>
      </c>
    </row>
    <row r="365" spans="1:30" x14ac:dyDescent="0.25">
      <c r="A365" t="str">
        <f t="shared" si="112"/>
        <v>22/07/2026Club Olimpia WomenGuarani Asuncion Women</v>
      </c>
      <c r="D365" s="2">
        <v>46225</v>
      </c>
      <c r="E365" s="3">
        <v>0.73958333333333337</v>
      </c>
      <c r="F365" t="s">
        <v>1786</v>
      </c>
      <c r="G365" t="s">
        <v>1787</v>
      </c>
      <c r="H365">
        <v>0</v>
      </c>
      <c r="I365">
        <v>0</v>
      </c>
      <c r="J365">
        <v>4</v>
      </c>
      <c r="K365">
        <v>1</v>
      </c>
      <c r="L365" s="22" t="str">
        <f t="shared" si="130"/>
        <v>22/07/2026</v>
      </c>
      <c r="M365" s="23">
        <f t="shared" si="131"/>
        <v>0.61458333333333337</v>
      </c>
      <c r="N365" t="str">
        <f t="shared" si="113"/>
        <v>4 - 1</v>
      </c>
      <c r="O365" t="str">
        <f t="shared" si="114"/>
        <v>Green</v>
      </c>
      <c r="P365" t="str">
        <f t="shared" si="115"/>
        <v>Red</v>
      </c>
      <c r="Q365" t="str">
        <f t="shared" si="116"/>
        <v>Red</v>
      </c>
      <c r="R365" t="str">
        <f t="shared" si="117"/>
        <v>Green</v>
      </c>
      <c r="S365" t="str">
        <f t="shared" si="118"/>
        <v>Red</v>
      </c>
      <c r="T365" t="str">
        <f t="shared" si="119"/>
        <v>Green</v>
      </c>
      <c r="U365" t="str">
        <f t="shared" si="120"/>
        <v>Red</v>
      </c>
      <c r="V365" t="str">
        <f t="shared" si="121"/>
        <v>Green</v>
      </c>
      <c r="W365" t="str">
        <f t="shared" si="122"/>
        <v>Red</v>
      </c>
      <c r="X365" t="str">
        <f t="shared" si="123"/>
        <v>Red</v>
      </c>
      <c r="Y365" t="str">
        <f t="shared" si="124"/>
        <v>Green</v>
      </c>
      <c r="Z365" t="str">
        <f t="shared" si="125"/>
        <v>Green</v>
      </c>
      <c r="AA365" t="str">
        <f t="shared" si="126"/>
        <v>Red</v>
      </c>
      <c r="AB365" t="str">
        <f t="shared" si="127"/>
        <v>Red</v>
      </c>
      <c r="AC365" t="str">
        <f t="shared" si="128"/>
        <v>Green</v>
      </c>
      <c r="AD365" t="str">
        <f t="shared" si="129"/>
        <v>Red</v>
      </c>
    </row>
    <row r="366" spans="1:30" x14ac:dyDescent="0.25">
      <c r="A366" t="str">
        <f t="shared" si="112"/>
        <v>22/07/2026FK Vardar SkopjeRiga FC</v>
      </c>
      <c r="B366" t="s">
        <v>802</v>
      </c>
      <c r="C366" t="s">
        <v>1326</v>
      </c>
      <c r="D366" s="2">
        <v>46225</v>
      </c>
      <c r="E366" s="3">
        <v>0.75</v>
      </c>
      <c r="F366" t="s">
        <v>352</v>
      </c>
      <c r="G366" t="s">
        <v>991</v>
      </c>
      <c r="H366">
        <v>1</v>
      </c>
      <c r="I366">
        <v>2</v>
      </c>
      <c r="J366">
        <v>2</v>
      </c>
      <c r="K366">
        <v>3</v>
      </c>
      <c r="L366" s="22" t="str">
        <f t="shared" si="130"/>
        <v>22/07/2026</v>
      </c>
      <c r="M366" s="23">
        <f t="shared" si="131"/>
        <v>0.625</v>
      </c>
      <c r="N366" t="str">
        <f t="shared" si="113"/>
        <v>2 - 3</v>
      </c>
      <c r="O366" t="str">
        <f t="shared" si="114"/>
        <v>Red</v>
      </c>
      <c r="P366" t="str">
        <f t="shared" si="115"/>
        <v>Red</v>
      </c>
      <c r="Q366" t="str">
        <f t="shared" si="116"/>
        <v>Green</v>
      </c>
      <c r="R366" t="str">
        <f t="shared" si="117"/>
        <v>Red</v>
      </c>
      <c r="S366" t="str">
        <f t="shared" si="118"/>
        <v>Green</v>
      </c>
      <c r="T366" t="str">
        <f t="shared" si="119"/>
        <v>Green</v>
      </c>
      <c r="U366" t="str">
        <f t="shared" si="120"/>
        <v>Red</v>
      </c>
      <c r="V366" t="str">
        <f t="shared" si="121"/>
        <v>Red</v>
      </c>
      <c r="W366" t="str">
        <f t="shared" si="122"/>
        <v>Green</v>
      </c>
      <c r="X366" t="str">
        <f t="shared" si="123"/>
        <v>Green</v>
      </c>
      <c r="Y366" t="str">
        <f t="shared" si="124"/>
        <v>Green</v>
      </c>
      <c r="Z366" t="str">
        <f t="shared" si="125"/>
        <v>Green</v>
      </c>
      <c r="AA366" t="str">
        <f t="shared" si="126"/>
        <v>Red</v>
      </c>
      <c r="AB366" t="str">
        <f t="shared" si="127"/>
        <v>Red</v>
      </c>
      <c r="AC366" t="str">
        <f t="shared" si="128"/>
        <v>Green</v>
      </c>
      <c r="AD366" t="str">
        <f t="shared" si="129"/>
        <v>Red</v>
      </c>
    </row>
    <row r="367" spans="1:30" x14ac:dyDescent="0.25">
      <c r="A367" t="str">
        <f t="shared" si="112"/>
        <v>22/07/2026Huracan WomenBanfield Women</v>
      </c>
      <c r="B367" t="s">
        <v>806</v>
      </c>
      <c r="C367" t="s">
        <v>879</v>
      </c>
      <c r="D367" s="2">
        <v>46225</v>
      </c>
      <c r="E367" s="3">
        <v>0.75</v>
      </c>
      <c r="F367" t="s">
        <v>884</v>
      </c>
      <c r="G367" t="s">
        <v>885</v>
      </c>
      <c r="H367">
        <v>0</v>
      </c>
      <c r="I367">
        <v>0</v>
      </c>
      <c r="J367">
        <v>1</v>
      </c>
      <c r="K367">
        <v>2</v>
      </c>
      <c r="L367" s="22" t="str">
        <f t="shared" si="130"/>
        <v>22/07/2026</v>
      </c>
      <c r="M367" s="23">
        <f t="shared" si="131"/>
        <v>0.625</v>
      </c>
      <c r="N367" t="str">
        <f t="shared" si="113"/>
        <v>1 - 2</v>
      </c>
      <c r="O367" t="str">
        <f t="shared" si="114"/>
        <v>Red</v>
      </c>
      <c r="P367" t="str">
        <f t="shared" si="115"/>
        <v>Red</v>
      </c>
      <c r="Q367" t="str">
        <f t="shared" si="116"/>
        <v>Green</v>
      </c>
      <c r="R367" t="str">
        <f t="shared" si="117"/>
        <v>Red</v>
      </c>
      <c r="S367" t="str">
        <f t="shared" si="118"/>
        <v>Green</v>
      </c>
      <c r="T367" t="str">
        <f t="shared" si="119"/>
        <v>Green</v>
      </c>
      <c r="U367" t="str">
        <f t="shared" si="120"/>
        <v>Red</v>
      </c>
      <c r="V367" t="str">
        <f t="shared" si="121"/>
        <v>Green</v>
      </c>
      <c r="W367" t="str">
        <f t="shared" si="122"/>
        <v>Red</v>
      </c>
      <c r="X367" t="str">
        <f t="shared" si="123"/>
        <v>Red</v>
      </c>
      <c r="Y367" t="str">
        <f t="shared" si="124"/>
        <v>Green</v>
      </c>
      <c r="Z367" t="str">
        <f t="shared" si="125"/>
        <v>Green</v>
      </c>
      <c r="AA367" t="str">
        <f t="shared" si="126"/>
        <v>Red</v>
      </c>
      <c r="AB367" t="str">
        <f t="shared" si="127"/>
        <v>Green</v>
      </c>
      <c r="AC367" t="str">
        <f t="shared" si="128"/>
        <v>Green</v>
      </c>
      <c r="AD367" t="str">
        <f t="shared" si="129"/>
        <v>Red</v>
      </c>
    </row>
    <row r="368" spans="1:30" x14ac:dyDescent="0.25">
      <c r="A368" t="str">
        <f t="shared" si="112"/>
        <v>22/07/2026Lanus WomenSan Lorenzo Women</v>
      </c>
      <c r="B368" t="s">
        <v>806</v>
      </c>
      <c r="C368" t="s">
        <v>879</v>
      </c>
      <c r="D368" s="2">
        <v>46225</v>
      </c>
      <c r="E368" s="3">
        <v>0.75</v>
      </c>
      <c r="F368" t="s">
        <v>886</v>
      </c>
      <c r="G368" t="s">
        <v>887</v>
      </c>
      <c r="H368">
        <v>0</v>
      </c>
      <c r="I368">
        <v>0</v>
      </c>
      <c r="J368">
        <v>1</v>
      </c>
      <c r="K368">
        <v>0</v>
      </c>
      <c r="L368" s="22" t="str">
        <f t="shared" si="130"/>
        <v>22/07/2026</v>
      </c>
      <c r="M368" s="23">
        <f t="shared" si="131"/>
        <v>0.625</v>
      </c>
      <c r="N368" t="str">
        <f t="shared" si="113"/>
        <v>1 - 0</v>
      </c>
      <c r="O368" t="str">
        <f t="shared" si="114"/>
        <v>Green</v>
      </c>
      <c r="P368" t="str">
        <f t="shared" si="115"/>
        <v>Red</v>
      </c>
      <c r="Q368" t="str">
        <f t="shared" si="116"/>
        <v>Red</v>
      </c>
      <c r="R368" t="str">
        <f t="shared" si="117"/>
        <v>Green</v>
      </c>
      <c r="S368" t="str">
        <f t="shared" si="118"/>
        <v>Red</v>
      </c>
      <c r="T368" t="str">
        <f t="shared" si="119"/>
        <v>Green</v>
      </c>
      <c r="U368" t="str">
        <f t="shared" si="120"/>
        <v>Red</v>
      </c>
      <c r="V368" t="str">
        <f t="shared" si="121"/>
        <v>Green</v>
      </c>
      <c r="W368" t="str">
        <f t="shared" si="122"/>
        <v>Red</v>
      </c>
      <c r="X368" t="str">
        <f t="shared" si="123"/>
        <v>Red</v>
      </c>
      <c r="Y368" t="str">
        <f t="shared" si="124"/>
        <v>Red</v>
      </c>
      <c r="Z368" t="str">
        <f t="shared" si="125"/>
        <v>Red</v>
      </c>
      <c r="AA368" t="str">
        <f t="shared" si="126"/>
        <v>Green</v>
      </c>
      <c r="AB368" t="str">
        <f t="shared" si="127"/>
        <v>Green</v>
      </c>
      <c r="AC368" t="str">
        <f t="shared" si="128"/>
        <v>Red</v>
      </c>
      <c r="AD368" t="str">
        <f t="shared" si="129"/>
        <v>Green</v>
      </c>
    </row>
    <row r="369" spans="1:30" x14ac:dyDescent="0.25">
      <c r="A369" t="str">
        <f t="shared" si="112"/>
        <v>22/07/2026San Luis FC WomenRacing Avellaneda Women</v>
      </c>
      <c r="B369" t="s">
        <v>806</v>
      </c>
      <c r="C369" t="s">
        <v>879</v>
      </c>
      <c r="D369" s="2">
        <v>46225</v>
      </c>
      <c r="E369" s="3">
        <v>0.75</v>
      </c>
      <c r="F369" t="s">
        <v>888</v>
      </c>
      <c r="G369" t="s">
        <v>889</v>
      </c>
      <c r="H369">
        <v>0</v>
      </c>
      <c r="I369">
        <v>0</v>
      </c>
      <c r="J369">
        <v>0</v>
      </c>
      <c r="K369">
        <v>2</v>
      </c>
      <c r="L369" s="22" t="str">
        <f t="shared" si="130"/>
        <v>22/07/2026</v>
      </c>
      <c r="M369" s="23">
        <f t="shared" si="131"/>
        <v>0.625</v>
      </c>
      <c r="N369" t="str">
        <f t="shared" si="113"/>
        <v>0 - 2</v>
      </c>
      <c r="O369" t="str">
        <f t="shared" si="114"/>
        <v>Red</v>
      </c>
      <c r="P369" t="str">
        <f t="shared" si="115"/>
        <v>Red</v>
      </c>
      <c r="Q369" t="str">
        <f t="shared" si="116"/>
        <v>Green</v>
      </c>
      <c r="R369" t="str">
        <f t="shared" si="117"/>
        <v>Red</v>
      </c>
      <c r="S369" t="str">
        <f t="shared" si="118"/>
        <v>Green</v>
      </c>
      <c r="T369" t="str">
        <f t="shared" si="119"/>
        <v>Green</v>
      </c>
      <c r="U369" t="str">
        <f t="shared" si="120"/>
        <v>Red</v>
      </c>
      <c r="V369" t="str">
        <f t="shared" si="121"/>
        <v>Green</v>
      </c>
      <c r="W369" t="str">
        <f t="shared" si="122"/>
        <v>Red</v>
      </c>
      <c r="X369" t="str">
        <f t="shared" si="123"/>
        <v>Red</v>
      </c>
      <c r="Y369" t="str">
        <f t="shared" si="124"/>
        <v>Green</v>
      </c>
      <c r="Z369" t="str">
        <f t="shared" si="125"/>
        <v>Red</v>
      </c>
      <c r="AA369" t="str">
        <f t="shared" si="126"/>
        <v>Green</v>
      </c>
      <c r="AB369" t="str">
        <f t="shared" si="127"/>
        <v>Green</v>
      </c>
      <c r="AC369" t="str">
        <f t="shared" si="128"/>
        <v>Red</v>
      </c>
      <c r="AD369" t="str">
        <f t="shared" si="129"/>
        <v>Green</v>
      </c>
    </row>
    <row r="370" spans="1:30" x14ac:dyDescent="0.25">
      <c r="A370" t="str">
        <f t="shared" si="112"/>
        <v>22/07/2026Union de Santa Fe WomenNewell's Old Boys Women</v>
      </c>
      <c r="B370" t="s">
        <v>806</v>
      </c>
      <c r="C370" t="s">
        <v>879</v>
      </c>
      <c r="D370" s="2">
        <v>46225</v>
      </c>
      <c r="E370" s="3">
        <v>0.75</v>
      </c>
      <c r="F370" t="s">
        <v>890</v>
      </c>
      <c r="G370" t="s">
        <v>891</v>
      </c>
      <c r="H370">
        <v>0</v>
      </c>
      <c r="I370">
        <v>0</v>
      </c>
      <c r="J370">
        <v>0</v>
      </c>
      <c r="K370">
        <v>2</v>
      </c>
      <c r="L370" s="22" t="str">
        <f t="shared" si="130"/>
        <v>22/07/2026</v>
      </c>
      <c r="M370" s="23">
        <f t="shared" si="131"/>
        <v>0.625</v>
      </c>
      <c r="N370" t="str">
        <f t="shared" si="113"/>
        <v>0 - 2</v>
      </c>
      <c r="O370" t="str">
        <f t="shared" si="114"/>
        <v>Red</v>
      </c>
      <c r="P370" t="str">
        <f t="shared" si="115"/>
        <v>Red</v>
      </c>
      <c r="Q370" t="str">
        <f t="shared" si="116"/>
        <v>Green</v>
      </c>
      <c r="R370" t="str">
        <f t="shared" si="117"/>
        <v>Red</v>
      </c>
      <c r="S370" t="str">
        <f t="shared" si="118"/>
        <v>Green</v>
      </c>
      <c r="T370" t="str">
        <f t="shared" si="119"/>
        <v>Green</v>
      </c>
      <c r="U370" t="str">
        <f t="shared" si="120"/>
        <v>Red</v>
      </c>
      <c r="V370" t="str">
        <f t="shared" si="121"/>
        <v>Green</v>
      </c>
      <c r="W370" t="str">
        <f t="shared" si="122"/>
        <v>Red</v>
      </c>
      <c r="X370" t="str">
        <f t="shared" si="123"/>
        <v>Red</v>
      </c>
      <c r="Y370" t="str">
        <f t="shared" si="124"/>
        <v>Green</v>
      </c>
      <c r="Z370" t="str">
        <f t="shared" si="125"/>
        <v>Red</v>
      </c>
      <c r="AA370" t="str">
        <f t="shared" si="126"/>
        <v>Green</v>
      </c>
      <c r="AB370" t="str">
        <f t="shared" si="127"/>
        <v>Green</v>
      </c>
      <c r="AC370" t="str">
        <f t="shared" si="128"/>
        <v>Red</v>
      </c>
      <c r="AD370" t="str">
        <f t="shared" si="129"/>
        <v>Green</v>
      </c>
    </row>
    <row r="371" spans="1:30" x14ac:dyDescent="0.25">
      <c r="A371" t="str">
        <f t="shared" si="112"/>
        <v>22/07/2026Blumenau Nacao Esportes</v>
      </c>
      <c r="B371" t="s">
        <v>804</v>
      </c>
      <c r="C371" t="s">
        <v>917</v>
      </c>
      <c r="D371" s="2">
        <v>46225</v>
      </c>
      <c r="E371" s="3">
        <v>0.75</v>
      </c>
      <c r="F371" t="s">
        <v>918</v>
      </c>
      <c r="G371" t="s">
        <v>919</v>
      </c>
      <c r="H371">
        <v>0</v>
      </c>
      <c r="I371">
        <v>0</v>
      </c>
      <c r="J371">
        <v>0</v>
      </c>
      <c r="K371">
        <v>2</v>
      </c>
      <c r="L371" s="22" t="str">
        <f t="shared" si="130"/>
        <v>22/07/2026</v>
      </c>
      <c r="M371" s="23">
        <f t="shared" si="131"/>
        <v>0.625</v>
      </c>
      <c r="N371" t="str">
        <f t="shared" si="113"/>
        <v>0 - 2</v>
      </c>
      <c r="O371" t="str">
        <f t="shared" si="114"/>
        <v>Red</v>
      </c>
      <c r="P371" t="str">
        <f t="shared" si="115"/>
        <v>Red</v>
      </c>
      <c r="Q371" t="str">
        <f t="shared" si="116"/>
        <v>Green</v>
      </c>
      <c r="R371" t="str">
        <f t="shared" si="117"/>
        <v>Red</v>
      </c>
      <c r="S371" t="str">
        <f t="shared" si="118"/>
        <v>Green</v>
      </c>
      <c r="T371" t="str">
        <f t="shared" si="119"/>
        <v>Green</v>
      </c>
      <c r="U371" t="str">
        <f t="shared" si="120"/>
        <v>Red</v>
      </c>
      <c r="V371" t="str">
        <f t="shared" si="121"/>
        <v>Green</v>
      </c>
      <c r="W371" t="str">
        <f t="shared" si="122"/>
        <v>Red</v>
      </c>
      <c r="X371" t="str">
        <f t="shared" si="123"/>
        <v>Red</v>
      </c>
      <c r="Y371" t="str">
        <f t="shared" si="124"/>
        <v>Green</v>
      </c>
      <c r="Z371" t="str">
        <f t="shared" si="125"/>
        <v>Red</v>
      </c>
      <c r="AA371" t="str">
        <f t="shared" si="126"/>
        <v>Green</v>
      </c>
      <c r="AB371" t="str">
        <f t="shared" si="127"/>
        <v>Green</v>
      </c>
      <c r="AC371" t="str">
        <f t="shared" si="128"/>
        <v>Red</v>
      </c>
      <c r="AD371" t="str">
        <f t="shared" si="129"/>
        <v>Green</v>
      </c>
    </row>
    <row r="372" spans="1:30" x14ac:dyDescent="0.25">
      <c r="A372" t="str">
        <f t="shared" si="112"/>
        <v>22/07/2026Fluminense SCAtletico Tubarao SC</v>
      </c>
      <c r="B372" t="s">
        <v>804</v>
      </c>
      <c r="C372" t="s">
        <v>917</v>
      </c>
      <c r="D372" s="2">
        <v>46225</v>
      </c>
      <c r="E372" s="3">
        <v>0.75</v>
      </c>
      <c r="F372" t="s">
        <v>920</v>
      </c>
      <c r="G372" t="s">
        <v>921</v>
      </c>
      <c r="H372">
        <v>0</v>
      </c>
      <c r="I372">
        <v>0</v>
      </c>
      <c r="J372">
        <v>2</v>
      </c>
      <c r="K372">
        <v>1</v>
      </c>
      <c r="L372" s="22" t="str">
        <f t="shared" ref="L372:L403" si="132">DAY(D372)&amp;"/"&amp;"07"&amp;"/"&amp;YEAR(D372)</f>
        <v>22/07/2026</v>
      </c>
      <c r="M372" s="23">
        <f t="shared" ref="M372:M403" si="133">E372-TIME(3,0,0)</f>
        <v>0.625</v>
      </c>
      <c r="N372" t="str">
        <f t="shared" si="113"/>
        <v>2 - 1</v>
      </c>
      <c r="O372" t="str">
        <f t="shared" si="114"/>
        <v>Green</v>
      </c>
      <c r="P372" t="str">
        <f t="shared" si="115"/>
        <v>Red</v>
      </c>
      <c r="Q372" t="str">
        <f t="shared" si="116"/>
        <v>Red</v>
      </c>
      <c r="R372" t="str">
        <f t="shared" si="117"/>
        <v>Green</v>
      </c>
      <c r="S372" t="str">
        <f t="shared" si="118"/>
        <v>Red</v>
      </c>
      <c r="T372" t="str">
        <f t="shared" si="119"/>
        <v>Green</v>
      </c>
      <c r="U372" t="str">
        <f t="shared" si="120"/>
        <v>Red</v>
      </c>
      <c r="V372" t="str">
        <f t="shared" si="121"/>
        <v>Green</v>
      </c>
      <c r="W372" t="str">
        <f t="shared" si="122"/>
        <v>Red</v>
      </c>
      <c r="X372" t="str">
        <f t="shared" si="123"/>
        <v>Red</v>
      </c>
      <c r="Y372" t="str">
        <f t="shared" si="124"/>
        <v>Green</v>
      </c>
      <c r="Z372" t="str">
        <f t="shared" si="125"/>
        <v>Green</v>
      </c>
      <c r="AA372" t="str">
        <f t="shared" si="126"/>
        <v>Red</v>
      </c>
      <c r="AB372" t="str">
        <f t="shared" si="127"/>
        <v>Green</v>
      </c>
      <c r="AC372" t="str">
        <f t="shared" si="128"/>
        <v>Green</v>
      </c>
      <c r="AD372" t="str">
        <f t="shared" si="129"/>
        <v>Red</v>
      </c>
    </row>
    <row r="373" spans="1:30" x14ac:dyDescent="0.25">
      <c r="A373" t="str">
        <f t="shared" si="112"/>
        <v>22/07/2026GE Juventus CA Metropolitano</v>
      </c>
      <c r="B373" t="s">
        <v>804</v>
      </c>
      <c r="C373" t="s">
        <v>917</v>
      </c>
      <c r="D373" s="2">
        <v>46225</v>
      </c>
      <c r="E373" s="3">
        <v>0.75</v>
      </c>
      <c r="F373" t="s">
        <v>922</v>
      </c>
      <c r="G373" t="s">
        <v>923</v>
      </c>
      <c r="H373">
        <v>0</v>
      </c>
      <c r="I373">
        <v>0</v>
      </c>
      <c r="J373">
        <v>0</v>
      </c>
      <c r="K373">
        <v>2</v>
      </c>
      <c r="L373" s="22" t="str">
        <f t="shared" si="132"/>
        <v>22/07/2026</v>
      </c>
      <c r="M373" s="23">
        <f t="shared" si="133"/>
        <v>0.625</v>
      </c>
      <c r="N373" t="str">
        <f t="shared" si="113"/>
        <v>0 - 2</v>
      </c>
      <c r="O373" t="str">
        <f t="shared" si="114"/>
        <v>Red</v>
      </c>
      <c r="P373" t="str">
        <f t="shared" si="115"/>
        <v>Red</v>
      </c>
      <c r="Q373" t="str">
        <f t="shared" si="116"/>
        <v>Green</v>
      </c>
      <c r="R373" t="str">
        <f t="shared" si="117"/>
        <v>Red</v>
      </c>
      <c r="S373" t="str">
        <f t="shared" si="118"/>
        <v>Green</v>
      </c>
      <c r="T373" t="str">
        <f t="shared" si="119"/>
        <v>Green</v>
      </c>
      <c r="U373" t="str">
        <f t="shared" si="120"/>
        <v>Red</v>
      </c>
      <c r="V373" t="str">
        <f t="shared" si="121"/>
        <v>Green</v>
      </c>
      <c r="W373" t="str">
        <f t="shared" si="122"/>
        <v>Red</v>
      </c>
      <c r="X373" t="str">
        <f t="shared" si="123"/>
        <v>Red</v>
      </c>
      <c r="Y373" t="str">
        <f t="shared" si="124"/>
        <v>Green</v>
      </c>
      <c r="Z373" t="str">
        <f t="shared" si="125"/>
        <v>Red</v>
      </c>
      <c r="AA373" t="str">
        <f t="shared" si="126"/>
        <v>Green</v>
      </c>
      <c r="AB373" t="str">
        <f t="shared" si="127"/>
        <v>Green</v>
      </c>
      <c r="AC373" t="str">
        <f t="shared" si="128"/>
        <v>Red</v>
      </c>
      <c r="AD373" t="str">
        <f t="shared" si="129"/>
        <v>Green</v>
      </c>
    </row>
    <row r="374" spans="1:30" x14ac:dyDescent="0.25">
      <c r="A374" t="str">
        <f t="shared" si="112"/>
        <v>22/07/2026Guarani SCJaragua SC</v>
      </c>
      <c r="B374" t="s">
        <v>804</v>
      </c>
      <c r="C374" t="s">
        <v>917</v>
      </c>
      <c r="D374" s="2">
        <v>46225</v>
      </c>
      <c r="E374" s="3">
        <v>0.75</v>
      </c>
      <c r="F374" t="s">
        <v>924</v>
      </c>
      <c r="G374" t="s">
        <v>925</v>
      </c>
      <c r="H374">
        <v>0</v>
      </c>
      <c r="I374">
        <v>0</v>
      </c>
      <c r="J374">
        <v>7</v>
      </c>
      <c r="K374">
        <v>0</v>
      </c>
      <c r="L374" s="22" t="str">
        <f t="shared" si="132"/>
        <v>22/07/2026</v>
      </c>
      <c r="M374" s="23">
        <f t="shared" si="133"/>
        <v>0.625</v>
      </c>
      <c r="N374" t="str">
        <f t="shared" si="113"/>
        <v>7 - 0</v>
      </c>
      <c r="O374" t="str">
        <f t="shared" si="114"/>
        <v>Green</v>
      </c>
      <c r="P374" t="str">
        <f t="shared" si="115"/>
        <v>Red</v>
      </c>
      <c r="Q374" t="str">
        <f t="shared" si="116"/>
        <v>Red</v>
      </c>
      <c r="R374" t="str">
        <f t="shared" si="117"/>
        <v>Green</v>
      </c>
      <c r="S374" t="str">
        <f t="shared" si="118"/>
        <v>Red</v>
      </c>
      <c r="T374" t="str">
        <f t="shared" si="119"/>
        <v>Green</v>
      </c>
      <c r="U374" t="str">
        <f t="shared" si="120"/>
        <v>Red</v>
      </c>
      <c r="V374" t="str">
        <f t="shared" si="121"/>
        <v>Green</v>
      </c>
      <c r="W374" t="str">
        <f t="shared" si="122"/>
        <v>Red</v>
      </c>
      <c r="X374" t="str">
        <f t="shared" si="123"/>
        <v>Red</v>
      </c>
      <c r="Y374" t="str">
        <f t="shared" si="124"/>
        <v>Green</v>
      </c>
      <c r="Z374" t="str">
        <f t="shared" si="125"/>
        <v>Green</v>
      </c>
      <c r="AA374" t="str">
        <f t="shared" si="126"/>
        <v>Red</v>
      </c>
      <c r="AB374" t="str">
        <f t="shared" si="127"/>
        <v>Red</v>
      </c>
      <c r="AC374" t="str">
        <f t="shared" si="128"/>
        <v>Red</v>
      </c>
      <c r="AD374" t="str">
        <f t="shared" si="129"/>
        <v>Green</v>
      </c>
    </row>
    <row r="375" spans="1:30" x14ac:dyDescent="0.25">
      <c r="A375" t="str">
        <f t="shared" si="112"/>
        <v>22/07/2026Audax Sao MateusEspirito Santo FC</v>
      </c>
      <c r="B375" t="s">
        <v>804</v>
      </c>
      <c r="C375" t="s">
        <v>818</v>
      </c>
      <c r="D375" s="2">
        <v>46225</v>
      </c>
      <c r="E375" s="3">
        <v>0.75</v>
      </c>
      <c r="F375" t="s">
        <v>928</v>
      </c>
      <c r="G375" t="s">
        <v>929</v>
      </c>
      <c r="H375">
        <v>0</v>
      </c>
      <c r="I375">
        <v>0</v>
      </c>
      <c r="J375">
        <v>2</v>
      </c>
      <c r="K375">
        <v>0</v>
      </c>
      <c r="L375" s="22" t="str">
        <f t="shared" si="132"/>
        <v>22/07/2026</v>
      </c>
      <c r="M375" s="23">
        <f t="shared" si="133"/>
        <v>0.625</v>
      </c>
      <c r="N375" t="str">
        <f t="shared" si="113"/>
        <v>2 - 0</v>
      </c>
      <c r="O375" t="str">
        <f t="shared" si="114"/>
        <v>Green</v>
      </c>
      <c r="P375" t="str">
        <f t="shared" si="115"/>
        <v>Red</v>
      </c>
      <c r="Q375" t="str">
        <f t="shared" si="116"/>
        <v>Red</v>
      </c>
      <c r="R375" t="str">
        <f t="shared" si="117"/>
        <v>Green</v>
      </c>
      <c r="S375" t="str">
        <f t="shared" si="118"/>
        <v>Red</v>
      </c>
      <c r="T375" t="str">
        <f t="shared" si="119"/>
        <v>Green</v>
      </c>
      <c r="U375" t="str">
        <f t="shared" si="120"/>
        <v>Red</v>
      </c>
      <c r="V375" t="str">
        <f t="shared" si="121"/>
        <v>Green</v>
      </c>
      <c r="W375" t="str">
        <f t="shared" si="122"/>
        <v>Red</v>
      </c>
      <c r="X375" t="str">
        <f t="shared" si="123"/>
        <v>Red</v>
      </c>
      <c r="Y375" t="str">
        <f t="shared" si="124"/>
        <v>Green</v>
      </c>
      <c r="Z375" t="str">
        <f t="shared" si="125"/>
        <v>Red</v>
      </c>
      <c r="AA375" t="str">
        <f t="shared" si="126"/>
        <v>Green</v>
      </c>
      <c r="AB375" t="str">
        <f t="shared" si="127"/>
        <v>Green</v>
      </c>
      <c r="AC375" t="str">
        <f t="shared" si="128"/>
        <v>Red</v>
      </c>
      <c r="AD375" t="str">
        <f t="shared" si="129"/>
        <v>Green</v>
      </c>
    </row>
    <row r="376" spans="1:30" x14ac:dyDescent="0.25">
      <c r="A376" t="str">
        <f t="shared" si="112"/>
        <v>22/07/2026Estrela do NortePinheiros ES</v>
      </c>
      <c r="B376" t="s">
        <v>804</v>
      </c>
      <c r="C376" t="s">
        <v>818</v>
      </c>
      <c r="D376" s="2">
        <v>46225</v>
      </c>
      <c r="E376" s="3">
        <v>0.75</v>
      </c>
      <c r="F376" t="s">
        <v>1788</v>
      </c>
      <c r="G376" t="s">
        <v>1789</v>
      </c>
      <c r="H376">
        <v>0</v>
      </c>
      <c r="I376">
        <v>0</v>
      </c>
      <c r="J376">
        <v>5</v>
      </c>
      <c r="K376">
        <v>0</v>
      </c>
      <c r="L376" s="22" t="str">
        <f t="shared" si="132"/>
        <v>22/07/2026</v>
      </c>
      <c r="M376" s="23">
        <f t="shared" si="133"/>
        <v>0.625</v>
      </c>
      <c r="N376" t="str">
        <f t="shared" si="113"/>
        <v>5 - 0</v>
      </c>
      <c r="O376" t="str">
        <f t="shared" si="114"/>
        <v>Green</v>
      </c>
      <c r="P376" t="str">
        <f t="shared" si="115"/>
        <v>Red</v>
      </c>
      <c r="Q376" t="str">
        <f t="shared" si="116"/>
        <v>Red</v>
      </c>
      <c r="R376" t="str">
        <f t="shared" si="117"/>
        <v>Green</v>
      </c>
      <c r="S376" t="str">
        <f t="shared" si="118"/>
        <v>Red</v>
      </c>
      <c r="T376" t="str">
        <f t="shared" si="119"/>
        <v>Green</v>
      </c>
      <c r="U376" t="str">
        <f t="shared" si="120"/>
        <v>Red</v>
      </c>
      <c r="V376" t="str">
        <f t="shared" si="121"/>
        <v>Green</v>
      </c>
      <c r="W376" t="str">
        <f t="shared" si="122"/>
        <v>Red</v>
      </c>
      <c r="X376" t="str">
        <f t="shared" si="123"/>
        <v>Red</v>
      </c>
      <c r="Y376" t="str">
        <f t="shared" si="124"/>
        <v>Green</v>
      </c>
      <c r="Z376" t="str">
        <f t="shared" si="125"/>
        <v>Green</v>
      </c>
      <c r="AA376" t="str">
        <f t="shared" si="126"/>
        <v>Red</v>
      </c>
      <c r="AB376" t="str">
        <f t="shared" si="127"/>
        <v>Red</v>
      </c>
      <c r="AC376" t="str">
        <f t="shared" si="128"/>
        <v>Red</v>
      </c>
      <c r="AD376" t="str">
        <f t="shared" si="129"/>
        <v>Green</v>
      </c>
    </row>
    <row r="377" spans="1:30" x14ac:dyDescent="0.25">
      <c r="A377" t="str">
        <f t="shared" si="112"/>
        <v>22/07/2026Zumbi EC U20Coruripe U20</v>
      </c>
      <c r="B377" t="s">
        <v>804</v>
      </c>
      <c r="D377" s="2">
        <v>46225</v>
      </c>
      <c r="E377" s="3">
        <v>0.75</v>
      </c>
      <c r="F377" t="s">
        <v>1790</v>
      </c>
      <c r="G377" t="s">
        <v>1791</v>
      </c>
      <c r="H377">
        <v>0</v>
      </c>
      <c r="I377">
        <v>0</v>
      </c>
      <c r="J377">
        <v>0</v>
      </c>
      <c r="K377">
        <v>0</v>
      </c>
      <c r="L377" s="22" t="str">
        <f t="shared" si="132"/>
        <v>22/07/2026</v>
      </c>
      <c r="M377" s="23">
        <f t="shared" si="133"/>
        <v>0.625</v>
      </c>
      <c r="N377" t="str">
        <f t="shared" si="113"/>
        <v>0 - 0</v>
      </c>
      <c r="O377" t="str">
        <f t="shared" si="114"/>
        <v>Red</v>
      </c>
      <c r="P377" t="str">
        <f t="shared" si="115"/>
        <v>Green</v>
      </c>
      <c r="Q377" t="str">
        <f t="shared" si="116"/>
        <v>Red</v>
      </c>
      <c r="R377" t="str">
        <f t="shared" si="117"/>
        <v>Green</v>
      </c>
      <c r="S377" t="str">
        <f t="shared" si="118"/>
        <v>Green</v>
      </c>
      <c r="T377" t="str">
        <f t="shared" si="119"/>
        <v>Red</v>
      </c>
      <c r="U377" t="str">
        <f t="shared" si="120"/>
        <v>Red</v>
      </c>
      <c r="V377" t="str">
        <f t="shared" si="121"/>
        <v>Green</v>
      </c>
      <c r="W377" t="str">
        <f t="shared" si="122"/>
        <v>Red</v>
      </c>
      <c r="X377" t="str">
        <f t="shared" si="123"/>
        <v>Red</v>
      </c>
      <c r="Y377" t="str">
        <f t="shared" si="124"/>
        <v>Red</v>
      </c>
      <c r="Z377" t="str">
        <f t="shared" si="125"/>
        <v>Red</v>
      </c>
      <c r="AA377" t="str">
        <f t="shared" si="126"/>
        <v>Green</v>
      </c>
      <c r="AB377" t="str">
        <f t="shared" si="127"/>
        <v>Green</v>
      </c>
      <c r="AC377" t="str">
        <f t="shared" si="128"/>
        <v>Red</v>
      </c>
      <c r="AD377" t="str">
        <f t="shared" si="129"/>
        <v>Green</v>
      </c>
    </row>
    <row r="378" spans="1:30" x14ac:dyDescent="0.25">
      <c r="A378" t="str">
        <f t="shared" si="112"/>
        <v>22/07/2026Figueirense U20Carlos Renaux U20</v>
      </c>
      <c r="B378" t="s">
        <v>804</v>
      </c>
      <c r="D378" s="2">
        <v>46225</v>
      </c>
      <c r="E378" s="3">
        <v>0.75</v>
      </c>
      <c r="F378" t="s">
        <v>1792</v>
      </c>
      <c r="G378" t="s">
        <v>1793</v>
      </c>
      <c r="H378">
        <v>0</v>
      </c>
      <c r="I378">
        <v>0</v>
      </c>
      <c r="J378">
        <v>1</v>
      </c>
      <c r="K378">
        <v>2</v>
      </c>
      <c r="L378" s="22" t="str">
        <f t="shared" si="132"/>
        <v>22/07/2026</v>
      </c>
      <c r="M378" s="23">
        <f t="shared" si="133"/>
        <v>0.625</v>
      </c>
      <c r="N378" t="str">
        <f t="shared" si="113"/>
        <v>1 - 2</v>
      </c>
      <c r="O378" t="str">
        <f t="shared" si="114"/>
        <v>Red</v>
      </c>
      <c r="P378" t="str">
        <f t="shared" si="115"/>
        <v>Red</v>
      </c>
      <c r="Q378" t="str">
        <f t="shared" si="116"/>
        <v>Green</v>
      </c>
      <c r="R378" t="str">
        <f t="shared" si="117"/>
        <v>Red</v>
      </c>
      <c r="S378" t="str">
        <f t="shared" si="118"/>
        <v>Green</v>
      </c>
      <c r="T378" t="str">
        <f t="shared" si="119"/>
        <v>Green</v>
      </c>
      <c r="U378" t="str">
        <f t="shared" si="120"/>
        <v>Red</v>
      </c>
      <c r="V378" t="str">
        <f t="shared" si="121"/>
        <v>Green</v>
      </c>
      <c r="W378" t="str">
        <f t="shared" si="122"/>
        <v>Red</v>
      </c>
      <c r="X378" t="str">
        <f t="shared" si="123"/>
        <v>Red</v>
      </c>
      <c r="Y378" t="str">
        <f t="shared" si="124"/>
        <v>Green</v>
      </c>
      <c r="Z378" t="str">
        <f t="shared" si="125"/>
        <v>Green</v>
      </c>
      <c r="AA378" t="str">
        <f t="shared" si="126"/>
        <v>Red</v>
      </c>
      <c r="AB378" t="str">
        <f t="shared" si="127"/>
        <v>Green</v>
      </c>
      <c r="AC378" t="str">
        <f t="shared" si="128"/>
        <v>Green</v>
      </c>
      <c r="AD378" t="str">
        <f t="shared" si="129"/>
        <v>Red</v>
      </c>
    </row>
    <row r="379" spans="1:30" x14ac:dyDescent="0.25">
      <c r="A379" t="str">
        <f t="shared" si="112"/>
        <v>22/07/2026Joinville U20Criciuma U20</v>
      </c>
      <c r="B379" t="s">
        <v>804</v>
      </c>
      <c r="D379" s="2">
        <v>46225</v>
      </c>
      <c r="E379" s="3">
        <v>0.75</v>
      </c>
      <c r="F379" t="s">
        <v>1794</v>
      </c>
      <c r="G379" t="s">
        <v>1795</v>
      </c>
      <c r="H379">
        <v>0</v>
      </c>
      <c r="I379">
        <v>0</v>
      </c>
      <c r="J379">
        <v>1</v>
      </c>
      <c r="K379">
        <v>3</v>
      </c>
      <c r="L379" s="22" t="str">
        <f t="shared" si="132"/>
        <v>22/07/2026</v>
      </c>
      <c r="M379" s="23">
        <f t="shared" si="133"/>
        <v>0.625</v>
      </c>
      <c r="N379" t="str">
        <f t="shared" si="113"/>
        <v>1 - 3</v>
      </c>
      <c r="O379" t="str">
        <f t="shared" si="114"/>
        <v>Red</v>
      </c>
      <c r="P379" t="str">
        <f t="shared" si="115"/>
        <v>Red</v>
      </c>
      <c r="Q379" t="str">
        <f t="shared" si="116"/>
        <v>Green</v>
      </c>
      <c r="R379" t="str">
        <f t="shared" si="117"/>
        <v>Red</v>
      </c>
      <c r="S379" t="str">
        <f t="shared" si="118"/>
        <v>Green</v>
      </c>
      <c r="T379" t="str">
        <f t="shared" si="119"/>
        <v>Green</v>
      </c>
      <c r="U379" t="str">
        <f t="shared" si="120"/>
        <v>Red</v>
      </c>
      <c r="V379" t="str">
        <f t="shared" si="121"/>
        <v>Green</v>
      </c>
      <c r="W379" t="str">
        <f t="shared" si="122"/>
        <v>Red</v>
      </c>
      <c r="X379" t="str">
        <f t="shared" si="123"/>
        <v>Red</v>
      </c>
      <c r="Y379" t="str">
        <f t="shared" si="124"/>
        <v>Green</v>
      </c>
      <c r="Z379" t="str">
        <f t="shared" si="125"/>
        <v>Green</v>
      </c>
      <c r="AA379" t="str">
        <f t="shared" si="126"/>
        <v>Red</v>
      </c>
      <c r="AB379" t="str">
        <f t="shared" si="127"/>
        <v>Red</v>
      </c>
      <c r="AC379" t="str">
        <f t="shared" si="128"/>
        <v>Green</v>
      </c>
      <c r="AD379" t="str">
        <f t="shared" si="129"/>
        <v>Red</v>
      </c>
    </row>
    <row r="380" spans="1:30" x14ac:dyDescent="0.25">
      <c r="A380" t="str">
        <f t="shared" si="112"/>
        <v>22/07/2026Nacao Esportes U20Avai U20</v>
      </c>
      <c r="B380" t="s">
        <v>804</v>
      </c>
      <c r="D380" s="2">
        <v>46225</v>
      </c>
      <c r="E380" s="3">
        <v>0.75</v>
      </c>
      <c r="F380" t="s">
        <v>1796</v>
      </c>
      <c r="G380" t="s">
        <v>1797</v>
      </c>
      <c r="H380">
        <v>0</v>
      </c>
      <c r="I380">
        <v>0</v>
      </c>
      <c r="J380">
        <v>1</v>
      </c>
      <c r="K380">
        <v>2</v>
      </c>
      <c r="L380" s="22" t="str">
        <f t="shared" si="132"/>
        <v>22/07/2026</v>
      </c>
      <c r="M380" s="23">
        <f t="shared" si="133"/>
        <v>0.625</v>
      </c>
      <c r="N380" t="str">
        <f t="shared" si="113"/>
        <v>1 - 2</v>
      </c>
      <c r="O380" t="str">
        <f t="shared" si="114"/>
        <v>Red</v>
      </c>
      <c r="P380" t="str">
        <f t="shared" si="115"/>
        <v>Red</v>
      </c>
      <c r="Q380" t="str">
        <f t="shared" si="116"/>
        <v>Green</v>
      </c>
      <c r="R380" t="str">
        <f t="shared" si="117"/>
        <v>Red</v>
      </c>
      <c r="S380" t="str">
        <f t="shared" si="118"/>
        <v>Green</v>
      </c>
      <c r="T380" t="str">
        <f t="shared" si="119"/>
        <v>Green</v>
      </c>
      <c r="U380" t="str">
        <f t="shared" si="120"/>
        <v>Red</v>
      </c>
      <c r="V380" t="str">
        <f t="shared" si="121"/>
        <v>Green</v>
      </c>
      <c r="W380" t="str">
        <f t="shared" si="122"/>
        <v>Red</v>
      </c>
      <c r="X380" t="str">
        <f t="shared" si="123"/>
        <v>Red</v>
      </c>
      <c r="Y380" t="str">
        <f t="shared" si="124"/>
        <v>Green</v>
      </c>
      <c r="Z380" t="str">
        <f t="shared" si="125"/>
        <v>Green</v>
      </c>
      <c r="AA380" t="str">
        <f t="shared" si="126"/>
        <v>Red</v>
      </c>
      <c r="AB380" t="str">
        <f t="shared" si="127"/>
        <v>Green</v>
      </c>
      <c r="AC380" t="str">
        <f t="shared" si="128"/>
        <v>Green</v>
      </c>
      <c r="AD380" t="str">
        <f t="shared" si="129"/>
        <v>Red</v>
      </c>
    </row>
    <row r="381" spans="1:30" x14ac:dyDescent="0.25">
      <c r="A381" t="str">
        <f t="shared" si="112"/>
        <v>22/07/2026Pyunik Women WomenWrexham Women</v>
      </c>
      <c r="B381" t="s">
        <v>802</v>
      </c>
      <c r="D381" s="2">
        <v>46225</v>
      </c>
      <c r="E381" s="3">
        <v>0.75</v>
      </c>
      <c r="F381" t="s">
        <v>1798</v>
      </c>
      <c r="G381" t="s">
        <v>1799</v>
      </c>
      <c r="H381">
        <v>1</v>
      </c>
      <c r="I381">
        <v>1</v>
      </c>
      <c r="J381">
        <v>2</v>
      </c>
      <c r="K381">
        <v>4</v>
      </c>
      <c r="L381" s="22" t="str">
        <f t="shared" si="132"/>
        <v>22/07/2026</v>
      </c>
      <c r="M381" s="23">
        <f t="shared" si="133"/>
        <v>0.625</v>
      </c>
      <c r="N381" t="str">
        <f t="shared" si="113"/>
        <v>2 - 4</v>
      </c>
      <c r="O381" t="str">
        <f t="shared" si="114"/>
        <v>Red</v>
      </c>
      <c r="P381" t="str">
        <f t="shared" si="115"/>
        <v>Red</v>
      </c>
      <c r="Q381" t="str">
        <f t="shared" si="116"/>
        <v>Green</v>
      </c>
      <c r="R381" t="str">
        <f t="shared" si="117"/>
        <v>Red</v>
      </c>
      <c r="S381" t="str">
        <f t="shared" si="118"/>
        <v>Green</v>
      </c>
      <c r="T381" t="str">
        <f t="shared" si="119"/>
        <v>Green</v>
      </c>
      <c r="U381" t="str">
        <f t="shared" si="120"/>
        <v>Red</v>
      </c>
      <c r="V381" t="str">
        <f t="shared" si="121"/>
        <v>Green</v>
      </c>
      <c r="W381" t="str">
        <f t="shared" si="122"/>
        <v>Red</v>
      </c>
      <c r="X381" t="str">
        <f t="shared" si="123"/>
        <v>Green</v>
      </c>
      <c r="Y381" t="str">
        <f t="shared" si="124"/>
        <v>Green</v>
      </c>
      <c r="Z381" t="str">
        <f t="shared" si="125"/>
        <v>Green</v>
      </c>
      <c r="AA381" t="str">
        <f t="shared" si="126"/>
        <v>Red</v>
      </c>
      <c r="AB381" t="str">
        <f t="shared" si="127"/>
        <v>Red</v>
      </c>
      <c r="AC381" t="str">
        <f t="shared" si="128"/>
        <v>Green</v>
      </c>
      <c r="AD381" t="str">
        <f t="shared" si="129"/>
        <v>Red</v>
      </c>
    </row>
    <row r="382" spans="1:30" x14ac:dyDescent="0.25">
      <c r="A382" t="str">
        <f t="shared" si="112"/>
        <v>22/07/2026KAC KenitraAS Mansouria</v>
      </c>
      <c r="D382" s="2">
        <v>46225</v>
      </c>
      <c r="E382" s="3">
        <v>0.75</v>
      </c>
      <c r="F382" t="s">
        <v>1800</v>
      </c>
      <c r="G382" t="s">
        <v>1801</v>
      </c>
      <c r="H382">
        <v>0</v>
      </c>
      <c r="I382">
        <v>0</v>
      </c>
      <c r="J382">
        <v>2</v>
      </c>
      <c r="K382">
        <v>0</v>
      </c>
      <c r="L382" s="22" t="str">
        <f t="shared" si="132"/>
        <v>22/07/2026</v>
      </c>
      <c r="M382" s="23">
        <f t="shared" si="133"/>
        <v>0.625</v>
      </c>
      <c r="N382" t="str">
        <f t="shared" si="113"/>
        <v>2 - 0</v>
      </c>
      <c r="O382" t="str">
        <f t="shared" si="114"/>
        <v>Green</v>
      </c>
      <c r="P382" t="str">
        <f t="shared" si="115"/>
        <v>Red</v>
      </c>
      <c r="Q382" t="str">
        <f t="shared" si="116"/>
        <v>Red</v>
      </c>
      <c r="R382" t="str">
        <f t="shared" si="117"/>
        <v>Green</v>
      </c>
      <c r="S382" t="str">
        <f t="shared" si="118"/>
        <v>Red</v>
      </c>
      <c r="T382" t="str">
        <f t="shared" si="119"/>
        <v>Green</v>
      </c>
      <c r="U382" t="str">
        <f t="shared" si="120"/>
        <v>Red</v>
      </c>
      <c r="V382" t="str">
        <f t="shared" si="121"/>
        <v>Green</v>
      </c>
      <c r="W382" t="str">
        <f t="shared" si="122"/>
        <v>Red</v>
      </c>
      <c r="X382" t="str">
        <f t="shared" si="123"/>
        <v>Red</v>
      </c>
      <c r="Y382" t="str">
        <f t="shared" si="124"/>
        <v>Green</v>
      </c>
      <c r="Z382" t="str">
        <f t="shared" si="125"/>
        <v>Red</v>
      </c>
      <c r="AA382" t="str">
        <f t="shared" si="126"/>
        <v>Green</v>
      </c>
      <c r="AB382" t="str">
        <f t="shared" si="127"/>
        <v>Green</v>
      </c>
      <c r="AC382" t="str">
        <f t="shared" si="128"/>
        <v>Red</v>
      </c>
      <c r="AD382" t="str">
        <f t="shared" si="129"/>
        <v>Green</v>
      </c>
    </row>
    <row r="383" spans="1:30" x14ac:dyDescent="0.25">
      <c r="A383" t="str">
        <f t="shared" si="112"/>
        <v>22/07/2026US BoujaadRapide Oued Zem</v>
      </c>
      <c r="D383" s="2">
        <v>46225</v>
      </c>
      <c r="E383" s="3">
        <v>0.75</v>
      </c>
      <c r="F383" t="s">
        <v>1802</v>
      </c>
      <c r="G383" t="s">
        <v>1803</v>
      </c>
      <c r="H383">
        <v>0</v>
      </c>
      <c r="I383">
        <v>0</v>
      </c>
      <c r="J383">
        <v>4</v>
      </c>
      <c r="K383">
        <v>1</v>
      </c>
      <c r="L383" s="22" t="str">
        <f t="shared" si="132"/>
        <v>22/07/2026</v>
      </c>
      <c r="M383" s="23">
        <f t="shared" si="133"/>
        <v>0.625</v>
      </c>
      <c r="N383" t="str">
        <f t="shared" si="113"/>
        <v>4 - 1</v>
      </c>
      <c r="O383" t="str">
        <f t="shared" si="114"/>
        <v>Green</v>
      </c>
      <c r="P383" t="str">
        <f t="shared" si="115"/>
        <v>Red</v>
      </c>
      <c r="Q383" t="str">
        <f t="shared" si="116"/>
        <v>Red</v>
      </c>
      <c r="R383" t="str">
        <f t="shared" si="117"/>
        <v>Green</v>
      </c>
      <c r="S383" t="str">
        <f t="shared" si="118"/>
        <v>Red</v>
      </c>
      <c r="T383" t="str">
        <f t="shared" si="119"/>
        <v>Green</v>
      </c>
      <c r="U383" t="str">
        <f t="shared" si="120"/>
        <v>Red</v>
      </c>
      <c r="V383" t="str">
        <f t="shared" si="121"/>
        <v>Green</v>
      </c>
      <c r="W383" t="str">
        <f t="shared" si="122"/>
        <v>Red</v>
      </c>
      <c r="X383" t="str">
        <f t="shared" si="123"/>
        <v>Red</v>
      </c>
      <c r="Y383" t="str">
        <f t="shared" si="124"/>
        <v>Green</v>
      </c>
      <c r="Z383" t="str">
        <f t="shared" si="125"/>
        <v>Green</v>
      </c>
      <c r="AA383" t="str">
        <f t="shared" si="126"/>
        <v>Red</v>
      </c>
      <c r="AB383" t="str">
        <f t="shared" si="127"/>
        <v>Red</v>
      </c>
      <c r="AC383" t="str">
        <f t="shared" si="128"/>
        <v>Green</v>
      </c>
      <c r="AD383" t="str">
        <f t="shared" si="129"/>
        <v>Red</v>
      </c>
    </row>
    <row r="384" spans="1:30" x14ac:dyDescent="0.25">
      <c r="A384" t="str">
        <f t="shared" si="112"/>
        <v>22/07/2026AFC WimbledonNorwich</v>
      </c>
      <c r="D384" s="2">
        <v>46225</v>
      </c>
      <c r="E384" s="3">
        <v>0.75</v>
      </c>
      <c r="F384" t="s">
        <v>1804</v>
      </c>
      <c r="G384" t="s">
        <v>1805</v>
      </c>
      <c r="H384">
        <v>0</v>
      </c>
      <c r="I384">
        <v>0</v>
      </c>
      <c r="J384">
        <v>0</v>
      </c>
      <c r="K384">
        <v>0</v>
      </c>
      <c r="L384" s="22" t="str">
        <f t="shared" si="132"/>
        <v>22/07/2026</v>
      </c>
      <c r="M384" s="23">
        <f t="shared" si="133"/>
        <v>0.625</v>
      </c>
      <c r="N384" t="str">
        <f t="shared" si="113"/>
        <v>0 - 0</v>
      </c>
      <c r="O384" t="str">
        <f t="shared" si="114"/>
        <v>Red</v>
      </c>
      <c r="P384" t="str">
        <f t="shared" si="115"/>
        <v>Green</v>
      </c>
      <c r="Q384" t="str">
        <f t="shared" si="116"/>
        <v>Red</v>
      </c>
      <c r="R384" t="str">
        <f t="shared" si="117"/>
        <v>Green</v>
      </c>
      <c r="S384" t="str">
        <f t="shared" si="118"/>
        <v>Green</v>
      </c>
      <c r="T384" t="str">
        <f t="shared" si="119"/>
        <v>Red</v>
      </c>
      <c r="U384" t="str">
        <f t="shared" si="120"/>
        <v>Red</v>
      </c>
      <c r="V384" t="str">
        <f t="shared" si="121"/>
        <v>Green</v>
      </c>
      <c r="W384" t="str">
        <f t="shared" si="122"/>
        <v>Red</v>
      </c>
      <c r="X384" t="str">
        <f t="shared" si="123"/>
        <v>Red</v>
      </c>
      <c r="Y384" t="str">
        <f t="shared" si="124"/>
        <v>Red</v>
      </c>
      <c r="Z384" t="str">
        <f t="shared" si="125"/>
        <v>Red</v>
      </c>
      <c r="AA384" t="str">
        <f t="shared" si="126"/>
        <v>Green</v>
      </c>
      <c r="AB384" t="str">
        <f t="shared" si="127"/>
        <v>Green</v>
      </c>
      <c r="AC384" t="str">
        <f t="shared" si="128"/>
        <v>Red</v>
      </c>
      <c r="AD384" t="str">
        <f t="shared" si="129"/>
        <v>Green</v>
      </c>
    </row>
    <row r="385" spans="1:30" x14ac:dyDescent="0.25">
      <c r="A385" t="str">
        <f t="shared" si="112"/>
        <v>22/07/2026UE OlotGirona</v>
      </c>
      <c r="D385" s="2">
        <v>46225</v>
      </c>
      <c r="E385" s="3">
        <v>0.75</v>
      </c>
      <c r="F385" t="s">
        <v>1806</v>
      </c>
      <c r="G385" t="s">
        <v>1807</v>
      </c>
      <c r="H385">
        <v>0</v>
      </c>
      <c r="I385">
        <v>2</v>
      </c>
      <c r="J385">
        <v>1</v>
      </c>
      <c r="K385">
        <v>3</v>
      </c>
      <c r="L385" s="22" t="str">
        <f t="shared" si="132"/>
        <v>22/07/2026</v>
      </c>
      <c r="M385" s="23">
        <f t="shared" si="133"/>
        <v>0.625</v>
      </c>
      <c r="N385" t="str">
        <f t="shared" si="113"/>
        <v>1 - 3</v>
      </c>
      <c r="O385" t="str">
        <f t="shared" si="114"/>
        <v>Red</v>
      </c>
      <c r="P385" t="str">
        <f t="shared" si="115"/>
        <v>Red</v>
      </c>
      <c r="Q385" t="str">
        <f t="shared" si="116"/>
        <v>Green</v>
      </c>
      <c r="R385" t="str">
        <f t="shared" si="117"/>
        <v>Red</v>
      </c>
      <c r="S385" t="str">
        <f t="shared" si="118"/>
        <v>Green</v>
      </c>
      <c r="T385" t="str">
        <f t="shared" si="119"/>
        <v>Green</v>
      </c>
      <c r="U385" t="str">
        <f t="shared" si="120"/>
        <v>Red</v>
      </c>
      <c r="V385" t="str">
        <f t="shared" si="121"/>
        <v>Red</v>
      </c>
      <c r="W385" t="str">
        <f t="shared" si="122"/>
        <v>Green</v>
      </c>
      <c r="X385" t="str">
        <f t="shared" si="123"/>
        <v>Green</v>
      </c>
      <c r="Y385" t="str">
        <f t="shared" si="124"/>
        <v>Green</v>
      </c>
      <c r="Z385" t="str">
        <f t="shared" si="125"/>
        <v>Green</v>
      </c>
      <c r="AA385" t="str">
        <f t="shared" si="126"/>
        <v>Red</v>
      </c>
      <c r="AB385" t="str">
        <f t="shared" si="127"/>
        <v>Red</v>
      </c>
      <c r="AC385" t="str">
        <f t="shared" si="128"/>
        <v>Green</v>
      </c>
      <c r="AD385" t="str">
        <f t="shared" si="129"/>
        <v>Red</v>
      </c>
    </row>
    <row r="386" spans="1:30" x14ac:dyDescent="0.25">
      <c r="A386" t="str">
        <f t="shared" ref="A386:A449" si="134">L386&amp;F386&amp;G386</f>
        <v>22/07/2026ValenciaEldense</v>
      </c>
      <c r="D386" s="2">
        <v>46225</v>
      </c>
      <c r="E386" s="3">
        <v>0.75</v>
      </c>
      <c r="F386" t="s">
        <v>1808</v>
      </c>
      <c r="G386" t="s">
        <v>1809</v>
      </c>
      <c r="H386">
        <v>3</v>
      </c>
      <c r="I386">
        <v>0</v>
      </c>
      <c r="J386">
        <v>3</v>
      </c>
      <c r="K386">
        <v>0</v>
      </c>
      <c r="L386" s="22" t="str">
        <f t="shared" si="132"/>
        <v>22/07/2026</v>
      </c>
      <c r="M386" s="23">
        <f t="shared" si="133"/>
        <v>0.625</v>
      </c>
      <c r="N386" t="str">
        <f t="shared" ref="N386:N449" si="135">J386&amp;" - "&amp;K386</f>
        <v>3 - 0</v>
      </c>
      <c r="O386" t="str">
        <f t="shared" ref="O386:O449" si="136">IF($J386&gt;$K386,"Green","Red")</f>
        <v>Green</v>
      </c>
      <c r="P386" t="str">
        <f t="shared" ref="P386:P449" si="137">IF($J386=$K386,"Green","Red")</f>
        <v>Red</v>
      </c>
      <c r="Q386" t="str">
        <f t="shared" ref="Q386:Q449" si="138">IF($J386&lt;$K386,"Green","Red")</f>
        <v>Red</v>
      </c>
      <c r="R386" t="str">
        <f t="shared" ref="R386:R449" si="139">IF($J386&gt;=$K386,"Green","Red")</f>
        <v>Green</v>
      </c>
      <c r="S386" t="str">
        <f t="shared" ref="S386:S449" si="140">IF($J386&lt;=$K386,"Green","Red")</f>
        <v>Red</v>
      </c>
      <c r="T386" t="str">
        <f t="shared" ref="T386:T449" si="141">IF(OR($J386&gt;$K386,$J386&lt;$K386),"Green","Red")</f>
        <v>Green</v>
      </c>
      <c r="U386" t="str">
        <f t="shared" ref="U386:U449" si="142">IF($H386&gt;$I386,"Green","Red")</f>
        <v>Green</v>
      </c>
      <c r="V386" t="str">
        <f t="shared" ref="V386:V449" si="143">IF($H386=$I386,"Green","Red")</f>
        <v>Red</v>
      </c>
      <c r="W386" t="str">
        <f t="shared" ref="W386:W449" si="144">IF($H386&lt;$I386,"Green","Red")</f>
        <v>Red</v>
      </c>
      <c r="X386" t="str">
        <f t="shared" ref="X386:X449" si="145">IF($H386+$I386&gt;0,"Green","Red")</f>
        <v>Green</v>
      </c>
      <c r="Y386" t="str">
        <f t="shared" ref="Y386:Y449" si="146">IF($J386+$K386&gt;1.5,"Green","Red")</f>
        <v>Green</v>
      </c>
      <c r="Z386" t="str">
        <f t="shared" ref="Z386:Z449" si="147">IF($J386+$K386&gt;2.5,"Green","Red")</f>
        <v>Green</v>
      </c>
      <c r="AA386" t="str">
        <f t="shared" ref="AA386:AA449" si="148">IF($J386+$K386&lt;2.5,"Green","Red")</f>
        <v>Red</v>
      </c>
      <c r="AB386" t="str">
        <f t="shared" ref="AB386:AB449" si="149">IF($J386+$K386&lt;3.5,"Green","Red")</f>
        <v>Green</v>
      </c>
      <c r="AC386" t="str">
        <f t="shared" ref="AC386:AC449" si="150">IF(AND($J386&gt;0,$K386&gt;0),"Green","Red")</f>
        <v>Red</v>
      </c>
      <c r="AD386" t="str">
        <f t="shared" ref="AD386:AD449" si="151">IF(OR($J386=0,$K386=0),"Green","Red")</f>
        <v>Green</v>
      </c>
    </row>
    <row r="387" spans="1:30" x14ac:dyDescent="0.25">
      <c r="A387" t="str">
        <f t="shared" si="134"/>
        <v>22/07/2026Huracan WomenBanfield Women</v>
      </c>
      <c r="B387" t="s">
        <v>806</v>
      </c>
      <c r="C387" t="s">
        <v>879</v>
      </c>
      <c r="D387" s="2">
        <v>46225</v>
      </c>
      <c r="E387" s="3">
        <v>0.75002314814814819</v>
      </c>
      <c r="F387" t="s">
        <v>884</v>
      </c>
      <c r="G387" t="s">
        <v>885</v>
      </c>
      <c r="H387">
        <v>1</v>
      </c>
      <c r="I387">
        <v>1</v>
      </c>
      <c r="J387">
        <v>1</v>
      </c>
      <c r="K387">
        <v>2</v>
      </c>
      <c r="L387" s="22" t="str">
        <f t="shared" si="132"/>
        <v>22/07/2026</v>
      </c>
      <c r="M387" s="23">
        <f t="shared" si="133"/>
        <v>0.62502314814814819</v>
      </c>
      <c r="N387" t="str">
        <f t="shared" si="135"/>
        <v>1 - 2</v>
      </c>
      <c r="O387" t="str">
        <f t="shared" si="136"/>
        <v>Red</v>
      </c>
      <c r="P387" t="str">
        <f t="shared" si="137"/>
        <v>Red</v>
      </c>
      <c r="Q387" t="str">
        <f t="shared" si="138"/>
        <v>Green</v>
      </c>
      <c r="R387" t="str">
        <f t="shared" si="139"/>
        <v>Red</v>
      </c>
      <c r="S387" t="str">
        <f t="shared" si="140"/>
        <v>Green</v>
      </c>
      <c r="T387" t="str">
        <f t="shared" si="141"/>
        <v>Green</v>
      </c>
      <c r="U387" t="str">
        <f t="shared" si="142"/>
        <v>Red</v>
      </c>
      <c r="V387" t="str">
        <f t="shared" si="143"/>
        <v>Green</v>
      </c>
      <c r="W387" t="str">
        <f t="shared" si="144"/>
        <v>Red</v>
      </c>
      <c r="X387" t="str">
        <f t="shared" si="145"/>
        <v>Green</v>
      </c>
      <c r="Y387" t="str">
        <f t="shared" si="146"/>
        <v>Green</v>
      </c>
      <c r="Z387" t="str">
        <f t="shared" si="147"/>
        <v>Green</v>
      </c>
      <c r="AA387" t="str">
        <f t="shared" si="148"/>
        <v>Red</v>
      </c>
      <c r="AB387" t="str">
        <f t="shared" si="149"/>
        <v>Green</v>
      </c>
      <c r="AC387" t="str">
        <f t="shared" si="150"/>
        <v>Green</v>
      </c>
      <c r="AD387" t="str">
        <f t="shared" si="151"/>
        <v>Red</v>
      </c>
    </row>
    <row r="388" spans="1:30" x14ac:dyDescent="0.25">
      <c r="A388" t="str">
        <f t="shared" si="134"/>
        <v>22/07/2026Spartak TrnavaCSKA 1948</v>
      </c>
      <c r="B388" t="s">
        <v>802</v>
      </c>
      <c r="C388" t="s">
        <v>1326</v>
      </c>
      <c r="D388" s="2">
        <v>46225</v>
      </c>
      <c r="E388" s="3">
        <v>0.77083333333333337</v>
      </c>
      <c r="F388" t="s">
        <v>1810</v>
      </c>
      <c r="G388" t="s">
        <v>1811</v>
      </c>
      <c r="H388">
        <v>0</v>
      </c>
      <c r="I388">
        <v>0</v>
      </c>
      <c r="J388">
        <v>0</v>
      </c>
      <c r="K388">
        <v>0</v>
      </c>
      <c r="L388" s="22" t="str">
        <f t="shared" si="132"/>
        <v>22/07/2026</v>
      </c>
      <c r="M388" s="23">
        <f t="shared" si="133"/>
        <v>0.64583333333333337</v>
      </c>
      <c r="N388" t="str">
        <f t="shared" si="135"/>
        <v>0 - 0</v>
      </c>
      <c r="O388" t="str">
        <f t="shared" si="136"/>
        <v>Red</v>
      </c>
      <c r="P388" t="str">
        <f t="shared" si="137"/>
        <v>Green</v>
      </c>
      <c r="Q388" t="str">
        <f t="shared" si="138"/>
        <v>Red</v>
      </c>
      <c r="R388" t="str">
        <f t="shared" si="139"/>
        <v>Green</v>
      </c>
      <c r="S388" t="str">
        <f t="shared" si="140"/>
        <v>Green</v>
      </c>
      <c r="T388" t="str">
        <f t="shared" si="141"/>
        <v>Red</v>
      </c>
      <c r="U388" t="str">
        <f t="shared" si="142"/>
        <v>Red</v>
      </c>
      <c r="V388" t="str">
        <f t="shared" si="143"/>
        <v>Green</v>
      </c>
      <c r="W388" t="str">
        <f t="shared" si="144"/>
        <v>Red</v>
      </c>
      <c r="X388" t="str">
        <f t="shared" si="145"/>
        <v>Red</v>
      </c>
      <c r="Y388" t="str">
        <f t="shared" si="146"/>
        <v>Red</v>
      </c>
      <c r="Z388" t="str">
        <f t="shared" si="147"/>
        <v>Red</v>
      </c>
      <c r="AA388" t="str">
        <f t="shared" si="148"/>
        <v>Green</v>
      </c>
      <c r="AB388" t="str">
        <f t="shared" si="149"/>
        <v>Green</v>
      </c>
      <c r="AC388" t="str">
        <f t="shared" si="150"/>
        <v>Red</v>
      </c>
      <c r="AD388" t="str">
        <f t="shared" si="151"/>
        <v>Green</v>
      </c>
    </row>
    <row r="389" spans="1:30" x14ac:dyDescent="0.25">
      <c r="A389" t="str">
        <f t="shared" si="134"/>
        <v>22/07/2026Deportivo HumaitaEncarnacion FC</v>
      </c>
      <c r="D389" s="2">
        <v>46225</v>
      </c>
      <c r="E389" s="3">
        <v>0.77083333333333337</v>
      </c>
      <c r="F389" t="s">
        <v>1812</v>
      </c>
      <c r="G389" t="s">
        <v>1813</v>
      </c>
      <c r="H389">
        <v>0</v>
      </c>
      <c r="I389">
        <v>0</v>
      </c>
      <c r="J389">
        <v>1</v>
      </c>
      <c r="K389">
        <v>1</v>
      </c>
      <c r="L389" s="22" t="str">
        <f t="shared" si="132"/>
        <v>22/07/2026</v>
      </c>
      <c r="M389" s="23">
        <f t="shared" si="133"/>
        <v>0.64583333333333337</v>
      </c>
      <c r="N389" t="str">
        <f t="shared" si="135"/>
        <v>1 - 1</v>
      </c>
      <c r="O389" t="str">
        <f t="shared" si="136"/>
        <v>Red</v>
      </c>
      <c r="P389" t="str">
        <f t="shared" si="137"/>
        <v>Green</v>
      </c>
      <c r="Q389" t="str">
        <f t="shared" si="138"/>
        <v>Red</v>
      </c>
      <c r="R389" t="str">
        <f t="shared" si="139"/>
        <v>Green</v>
      </c>
      <c r="S389" t="str">
        <f t="shared" si="140"/>
        <v>Green</v>
      </c>
      <c r="T389" t="str">
        <f t="shared" si="141"/>
        <v>Red</v>
      </c>
      <c r="U389" t="str">
        <f t="shared" si="142"/>
        <v>Red</v>
      </c>
      <c r="V389" t="str">
        <f t="shared" si="143"/>
        <v>Green</v>
      </c>
      <c r="W389" t="str">
        <f t="shared" si="144"/>
        <v>Red</v>
      </c>
      <c r="X389" t="str">
        <f t="shared" si="145"/>
        <v>Red</v>
      </c>
      <c r="Y389" t="str">
        <f t="shared" si="146"/>
        <v>Green</v>
      </c>
      <c r="Z389" t="str">
        <f t="shared" si="147"/>
        <v>Red</v>
      </c>
      <c r="AA389" t="str">
        <f t="shared" si="148"/>
        <v>Green</v>
      </c>
      <c r="AB389" t="str">
        <f t="shared" si="149"/>
        <v>Green</v>
      </c>
      <c r="AC389" t="str">
        <f t="shared" si="150"/>
        <v>Green</v>
      </c>
      <c r="AD389" t="str">
        <f t="shared" si="151"/>
        <v>Red</v>
      </c>
    </row>
    <row r="390" spans="1:30" x14ac:dyDescent="0.25">
      <c r="A390" t="str">
        <f t="shared" si="134"/>
        <v>22/07/2026Burton AlbionBirmingham</v>
      </c>
      <c r="D390" s="2">
        <v>46225</v>
      </c>
      <c r="E390" s="3">
        <v>0.77083333333333337</v>
      </c>
      <c r="F390" t="s">
        <v>1814</v>
      </c>
      <c r="G390" t="s">
        <v>1815</v>
      </c>
      <c r="H390">
        <v>0</v>
      </c>
      <c r="I390">
        <v>1</v>
      </c>
      <c r="J390">
        <v>0</v>
      </c>
      <c r="K390">
        <v>1</v>
      </c>
      <c r="L390" s="22" t="str">
        <f t="shared" si="132"/>
        <v>22/07/2026</v>
      </c>
      <c r="M390" s="23">
        <f t="shared" si="133"/>
        <v>0.64583333333333337</v>
      </c>
      <c r="N390" t="str">
        <f t="shared" si="135"/>
        <v>0 - 1</v>
      </c>
      <c r="O390" t="str">
        <f t="shared" si="136"/>
        <v>Red</v>
      </c>
      <c r="P390" t="str">
        <f t="shared" si="137"/>
        <v>Red</v>
      </c>
      <c r="Q390" t="str">
        <f t="shared" si="138"/>
        <v>Green</v>
      </c>
      <c r="R390" t="str">
        <f t="shared" si="139"/>
        <v>Red</v>
      </c>
      <c r="S390" t="str">
        <f t="shared" si="140"/>
        <v>Green</v>
      </c>
      <c r="T390" t="str">
        <f t="shared" si="141"/>
        <v>Green</v>
      </c>
      <c r="U390" t="str">
        <f t="shared" si="142"/>
        <v>Red</v>
      </c>
      <c r="V390" t="str">
        <f t="shared" si="143"/>
        <v>Red</v>
      </c>
      <c r="W390" t="str">
        <f t="shared" si="144"/>
        <v>Green</v>
      </c>
      <c r="X390" t="str">
        <f t="shared" si="145"/>
        <v>Green</v>
      </c>
      <c r="Y390" t="str">
        <f t="shared" si="146"/>
        <v>Red</v>
      </c>
      <c r="Z390" t="str">
        <f t="shared" si="147"/>
        <v>Red</v>
      </c>
      <c r="AA390" t="str">
        <f t="shared" si="148"/>
        <v>Green</v>
      </c>
      <c r="AB390" t="str">
        <f t="shared" si="149"/>
        <v>Green</v>
      </c>
      <c r="AC390" t="str">
        <f t="shared" si="150"/>
        <v>Red</v>
      </c>
      <c r="AD390" t="str">
        <f t="shared" si="151"/>
        <v>Green</v>
      </c>
    </row>
    <row r="391" spans="1:30" x14ac:dyDescent="0.25">
      <c r="A391" t="str">
        <f t="shared" si="134"/>
        <v>22/07/2026Maidenhead UnitedWolves</v>
      </c>
      <c r="D391" s="2">
        <v>46225</v>
      </c>
      <c r="E391" s="3">
        <v>0.77083333333333337</v>
      </c>
      <c r="F391" t="s">
        <v>1816</v>
      </c>
      <c r="G391" t="s">
        <v>1817</v>
      </c>
      <c r="H391">
        <v>0</v>
      </c>
      <c r="I391">
        <v>0</v>
      </c>
      <c r="J391">
        <v>0</v>
      </c>
      <c r="K391">
        <v>1</v>
      </c>
      <c r="L391" s="22" t="str">
        <f t="shared" si="132"/>
        <v>22/07/2026</v>
      </c>
      <c r="M391" s="23">
        <f t="shared" si="133"/>
        <v>0.64583333333333337</v>
      </c>
      <c r="N391" t="str">
        <f t="shared" si="135"/>
        <v>0 - 1</v>
      </c>
      <c r="O391" t="str">
        <f t="shared" si="136"/>
        <v>Red</v>
      </c>
      <c r="P391" t="str">
        <f t="shared" si="137"/>
        <v>Red</v>
      </c>
      <c r="Q391" t="str">
        <f t="shared" si="138"/>
        <v>Green</v>
      </c>
      <c r="R391" t="str">
        <f t="shared" si="139"/>
        <v>Red</v>
      </c>
      <c r="S391" t="str">
        <f t="shared" si="140"/>
        <v>Green</v>
      </c>
      <c r="T391" t="str">
        <f t="shared" si="141"/>
        <v>Green</v>
      </c>
      <c r="U391" t="str">
        <f t="shared" si="142"/>
        <v>Red</v>
      </c>
      <c r="V391" t="str">
        <f t="shared" si="143"/>
        <v>Green</v>
      </c>
      <c r="W391" t="str">
        <f t="shared" si="144"/>
        <v>Red</v>
      </c>
      <c r="X391" t="str">
        <f t="shared" si="145"/>
        <v>Red</v>
      </c>
      <c r="Y391" t="str">
        <f t="shared" si="146"/>
        <v>Red</v>
      </c>
      <c r="Z391" t="str">
        <f t="shared" si="147"/>
        <v>Red</v>
      </c>
      <c r="AA391" t="str">
        <f t="shared" si="148"/>
        <v>Green</v>
      </c>
      <c r="AB391" t="str">
        <f t="shared" si="149"/>
        <v>Green</v>
      </c>
      <c r="AC391" t="str">
        <f t="shared" si="150"/>
        <v>Red</v>
      </c>
      <c r="AD391" t="str">
        <f t="shared" si="151"/>
        <v>Green</v>
      </c>
    </row>
    <row r="392" spans="1:30" x14ac:dyDescent="0.25">
      <c r="A392" t="str">
        <f t="shared" si="134"/>
        <v>22/07/2026Recreativo HuelvaReal Betis</v>
      </c>
      <c r="D392" s="2">
        <v>46225</v>
      </c>
      <c r="E392" s="3">
        <v>0.77083333333333337</v>
      </c>
      <c r="F392" t="s">
        <v>1818</v>
      </c>
      <c r="G392" t="s">
        <v>1819</v>
      </c>
      <c r="H392">
        <v>0</v>
      </c>
      <c r="I392">
        <v>0</v>
      </c>
      <c r="J392">
        <v>0</v>
      </c>
      <c r="K392">
        <v>1</v>
      </c>
      <c r="L392" s="22" t="str">
        <f t="shared" si="132"/>
        <v>22/07/2026</v>
      </c>
      <c r="M392" s="23">
        <f t="shared" si="133"/>
        <v>0.64583333333333337</v>
      </c>
      <c r="N392" t="str">
        <f t="shared" si="135"/>
        <v>0 - 1</v>
      </c>
      <c r="O392" t="str">
        <f t="shared" si="136"/>
        <v>Red</v>
      </c>
      <c r="P392" t="str">
        <f t="shared" si="137"/>
        <v>Red</v>
      </c>
      <c r="Q392" t="str">
        <f t="shared" si="138"/>
        <v>Green</v>
      </c>
      <c r="R392" t="str">
        <f t="shared" si="139"/>
        <v>Red</v>
      </c>
      <c r="S392" t="str">
        <f t="shared" si="140"/>
        <v>Green</v>
      </c>
      <c r="T392" t="str">
        <f t="shared" si="141"/>
        <v>Green</v>
      </c>
      <c r="U392" t="str">
        <f t="shared" si="142"/>
        <v>Red</v>
      </c>
      <c r="V392" t="str">
        <f t="shared" si="143"/>
        <v>Green</v>
      </c>
      <c r="W392" t="str">
        <f t="shared" si="144"/>
        <v>Red</v>
      </c>
      <c r="X392" t="str">
        <f t="shared" si="145"/>
        <v>Red</v>
      </c>
      <c r="Y392" t="str">
        <f t="shared" si="146"/>
        <v>Red</v>
      </c>
      <c r="Z392" t="str">
        <f t="shared" si="147"/>
        <v>Red</v>
      </c>
      <c r="AA392" t="str">
        <f t="shared" si="148"/>
        <v>Green</v>
      </c>
      <c r="AB392" t="str">
        <f t="shared" si="149"/>
        <v>Green</v>
      </c>
      <c r="AC392" t="str">
        <f t="shared" si="150"/>
        <v>Red</v>
      </c>
      <c r="AD392" t="str">
        <f t="shared" si="151"/>
        <v>Green</v>
      </c>
    </row>
    <row r="393" spans="1:30" x14ac:dyDescent="0.25">
      <c r="A393" t="str">
        <f t="shared" si="134"/>
        <v>22/07/2026Southend UnitedNorthampton</v>
      </c>
      <c r="D393" s="2">
        <v>46225</v>
      </c>
      <c r="E393" s="3">
        <v>0.77083333333333337</v>
      </c>
      <c r="F393" t="s">
        <v>1820</v>
      </c>
      <c r="G393" t="s">
        <v>1821</v>
      </c>
      <c r="H393">
        <v>0</v>
      </c>
      <c r="I393">
        <v>2</v>
      </c>
      <c r="J393">
        <v>1</v>
      </c>
      <c r="K393">
        <v>3</v>
      </c>
      <c r="L393" s="22" t="str">
        <f t="shared" si="132"/>
        <v>22/07/2026</v>
      </c>
      <c r="M393" s="23">
        <f t="shared" si="133"/>
        <v>0.64583333333333337</v>
      </c>
      <c r="N393" t="str">
        <f t="shared" si="135"/>
        <v>1 - 3</v>
      </c>
      <c r="O393" t="str">
        <f t="shared" si="136"/>
        <v>Red</v>
      </c>
      <c r="P393" t="str">
        <f t="shared" si="137"/>
        <v>Red</v>
      </c>
      <c r="Q393" t="str">
        <f t="shared" si="138"/>
        <v>Green</v>
      </c>
      <c r="R393" t="str">
        <f t="shared" si="139"/>
        <v>Red</v>
      </c>
      <c r="S393" t="str">
        <f t="shared" si="140"/>
        <v>Green</v>
      </c>
      <c r="T393" t="str">
        <f t="shared" si="141"/>
        <v>Green</v>
      </c>
      <c r="U393" t="str">
        <f t="shared" si="142"/>
        <v>Red</v>
      </c>
      <c r="V393" t="str">
        <f t="shared" si="143"/>
        <v>Red</v>
      </c>
      <c r="W393" t="str">
        <f t="shared" si="144"/>
        <v>Green</v>
      </c>
      <c r="X393" t="str">
        <f t="shared" si="145"/>
        <v>Green</v>
      </c>
      <c r="Y393" t="str">
        <f t="shared" si="146"/>
        <v>Green</v>
      </c>
      <c r="Z393" t="str">
        <f t="shared" si="147"/>
        <v>Green</v>
      </c>
      <c r="AA393" t="str">
        <f t="shared" si="148"/>
        <v>Red</v>
      </c>
      <c r="AB393" t="str">
        <f t="shared" si="149"/>
        <v>Red</v>
      </c>
      <c r="AC393" t="str">
        <f t="shared" si="150"/>
        <v>Green</v>
      </c>
      <c r="AD393" t="str">
        <f t="shared" si="151"/>
        <v>Red</v>
      </c>
    </row>
    <row r="394" spans="1:30" x14ac:dyDescent="0.25">
      <c r="A394" t="str">
        <f t="shared" si="134"/>
        <v>22/07/2026TenerifeGetafe</v>
      </c>
      <c r="D394" s="2">
        <v>46225</v>
      </c>
      <c r="E394" s="3">
        <v>0.77083333333333337</v>
      </c>
      <c r="F394" t="s">
        <v>1822</v>
      </c>
      <c r="G394" t="s">
        <v>1823</v>
      </c>
      <c r="H394">
        <v>1</v>
      </c>
      <c r="I394">
        <v>0</v>
      </c>
      <c r="J394">
        <v>1</v>
      </c>
      <c r="K394">
        <v>2</v>
      </c>
      <c r="L394" s="22" t="str">
        <f t="shared" si="132"/>
        <v>22/07/2026</v>
      </c>
      <c r="M394" s="23">
        <f t="shared" si="133"/>
        <v>0.64583333333333337</v>
      </c>
      <c r="N394" t="str">
        <f t="shared" si="135"/>
        <v>1 - 2</v>
      </c>
      <c r="O394" t="str">
        <f t="shared" si="136"/>
        <v>Red</v>
      </c>
      <c r="P394" t="str">
        <f t="shared" si="137"/>
        <v>Red</v>
      </c>
      <c r="Q394" t="str">
        <f t="shared" si="138"/>
        <v>Green</v>
      </c>
      <c r="R394" t="str">
        <f t="shared" si="139"/>
        <v>Red</v>
      </c>
      <c r="S394" t="str">
        <f t="shared" si="140"/>
        <v>Green</v>
      </c>
      <c r="T394" t="str">
        <f t="shared" si="141"/>
        <v>Green</v>
      </c>
      <c r="U394" t="str">
        <f t="shared" si="142"/>
        <v>Green</v>
      </c>
      <c r="V394" t="str">
        <f t="shared" si="143"/>
        <v>Red</v>
      </c>
      <c r="W394" t="str">
        <f t="shared" si="144"/>
        <v>Red</v>
      </c>
      <c r="X394" t="str">
        <f t="shared" si="145"/>
        <v>Green</v>
      </c>
      <c r="Y394" t="str">
        <f t="shared" si="146"/>
        <v>Green</v>
      </c>
      <c r="Z394" t="str">
        <f t="shared" si="147"/>
        <v>Green</v>
      </c>
      <c r="AA394" t="str">
        <f t="shared" si="148"/>
        <v>Red</v>
      </c>
      <c r="AB394" t="str">
        <f t="shared" si="149"/>
        <v>Green</v>
      </c>
      <c r="AC394" t="str">
        <f t="shared" si="150"/>
        <v>Green</v>
      </c>
      <c r="AD394" t="str">
        <f t="shared" si="151"/>
        <v>Red</v>
      </c>
    </row>
    <row r="395" spans="1:30" x14ac:dyDescent="0.25">
      <c r="A395" t="str">
        <f t="shared" si="134"/>
        <v>22/07/2026Queen of the SouthAberdeen</v>
      </c>
      <c r="D395" s="2">
        <v>46225</v>
      </c>
      <c r="E395" s="3">
        <v>0.78125</v>
      </c>
      <c r="F395" t="s">
        <v>1824</v>
      </c>
      <c r="G395" t="s">
        <v>1825</v>
      </c>
      <c r="H395">
        <v>1</v>
      </c>
      <c r="I395">
        <v>1</v>
      </c>
      <c r="J395">
        <v>1</v>
      </c>
      <c r="K395">
        <v>4</v>
      </c>
      <c r="L395" s="22" t="str">
        <f t="shared" si="132"/>
        <v>22/07/2026</v>
      </c>
      <c r="M395" s="23">
        <f t="shared" si="133"/>
        <v>0.65625</v>
      </c>
      <c r="N395" t="str">
        <f t="shared" si="135"/>
        <v>1 - 4</v>
      </c>
      <c r="O395" t="str">
        <f t="shared" si="136"/>
        <v>Red</v>
      </c>
      <c r="P395" t="str">
        <f t="shared" si="137"/>
        <v>Red</v>
      </c>
      <c r="Q395" t="str">
        <f t="shared" si="138"/>
        <v>Green</v>
      </c>
      <c r="R395" t="str">
        <f t="shared" si="139"/>
        <v>Red</v>
      </c>
      <c r="S395" t="str">
        <f t="shared" si="140"/>
        <v>Green</v>
      </c>
      <c r="T395" t="str">
        <f t="shared" si="141"/>
        <v>Green</v>
      </c>
      <c r="U395" t="str">
        <f t="shared" si="142"/>
        <v>Red</v>
      </c>
      <c r="V395" t="str">
        <f t="shared" si="143"/>
        <v>Green</v>
      </c>
      <c r="W395" t="str">
        <f t="shared" si="144"/>
        <v>Red</v>
      </c>
      <c r="X395" t="str">
        <f t="shared" si="145"/>
        <v>Green</v>
      </c>
      <c r="Y395" t="str">
        <f t="shared" si="146"/>
        <v>Green</v>
      </c>
      <c r="Z395" t="str">
        <f t="shared" si="147"/>
        <v>Green</v>
      </c>
      <c r="AA395" t="str">
        <f t="shared" si="148"/>
        <v>Red</v>
      </c>
      <c r="AB395" t="str">
        <f t="shared" si="149"/>
        <v>Red</v>
      </c>
      <c r="AC395" t="str">
        <f t="shared" si="150"/>
        <v>Green</v>
      </c>
      <c r="AD395" t="str">
        <f t="shared" si="151"/>
        <v>Red</v>
      </c>
    </row>
    <row r="396" spans="1:30" x14ac:dyDescent="0.25">
      <c r="A396" t="str">
        <f t="shared" si="134"/>
        <v>22/07/2026EastleighValenciennes</v>
      </c>
      <c r="D396" s="2">
        <v>46225</v>
      </c>
      <c r="E396" s="3">
        <v>0.78125</v>
      </c>
      <c r="F396" t="s">
        <v>1826</v>
      </c>
      <c r="G396" t="s">
        <v>1827</v>
      </c>
      <c r="H396">
        <v>0</v>
      </c>
      <c r="I396">
        <v>1</v>
      </c>
      <c r="J396">
        <v>0</v>
      </c>
      <c r="K396">
        <v>3</v>
      </c>
      <c r="L396" s="22" t="str">
        <f t="shared" si="132"/>
        <v>22/07/2026</v>
      </c>
      <c r="M396" s="23">
        <f t="shared" si="133"/>
        <v>0.65625</v>
      </c>
      <c r="N396" t="str">
        <f t="shared" si="135"/>
        <v>0 - 3</v>
      </c>
      <c r="O396" t="str">
        <f t="shared" si="136"/>
        <v>Red</v>
      </c>
      <c r="P396" t="str">
        <f t="shared" si="137"/>
        <v>Red</v>
      </c>
      <c r="Q396" t="str">
        <f t="shared" si="138"/>
        <v>Green</v>
      </c>
      <c r="R396" t="str">
        <f t="shared" si="139"/>
        <v>Red</v>
      </c>
      <c r="S396" t="str">
        <f t="shared" si="140"/>
        <v>Green</v>
      </c>
      <c r="T396" t="str">
        <f t="shared" si="141"/>
        <v>Green</v>
      </c>
      <c r="U396" t="str">
        <f t="shared" si="142"/>
        <v>Red</v>
      </c>
      <c r="V396" t="str">
        <f t="shared" si="143"/>
        <v>Red</v>
      </c>
      <c r="W396" t="str">
        <f t="shared" si="144"/>
        <v>Green</v>
      </c>
      <c r="X396" t="str">
        <f t="shared" si="145"/>
        <v>Green</v>
      </c>
      <c r="Y396" t="str">
        <f t="shared" si="146"/>
        <v>Green</v>
      </c>
      <c r="Z396" t="str">
        <f t="shared" si="147"/>
        <v>Green</v>
      </c>
      <c r="AA396" t="str">
        <f t="shared" si="148"/>
        <v>Red</v>
      </c>
      <c r="AB396" t="str">
        <f t="shared" si="149"/>
        <v>Green</v>
      </c>
      <c r="AC396" t="str">
        <f t="shared" si="150"/>
        <v>Red</v>
      </c>
      <c r="AD396" t="str">
        <f t="shared" si="151"/>
        <v>Green</v>
      </c>
    </row>
    <row r="397" spans="1:30" x14ac:dyDescent="0.25">
      <c r="A397" t="str">
        <f t="shared" si="134"/>
        <v>22/07/2026Peterborough SportsPeterborough United</v>
      </c>
      <c r="D397" s="2">
        <v>46225</v>
      </c>
      <c r="E397" s="3">
        <v>0.78125</v>
      </c>
      <c r="F397" t="s">
        <v>1828</v>
      </c>
      <c r="G397" t="s">
        <v>1535</v>
      </c>
      <c r="H397">
        <v>0</v>
      </c>
      <c r="I397">
        <v>0</v>
      </c>
      <c r="J397">
        <v>0</v>
      </c>
      <c r="K397">
        <v>1</v>
      </c>
      <c r="L397" s="22" t="str">
        <f t="shared" si="132"/>
        <v>22/07/2026</v>
      </c>
      <c r="M397" s="23">
        <f t="shared" si="133"/>
        <v>0.65625</v>
      </c>
      <c r="N397" t="str">
        <f t="shared" si="135"/>
        <v>0 - 1</v>
      </c>
      <c r="O397" t="str">
        <f t="shared" si="136"/>
        <v>Red</v>
      </c>
      <c r="P397" t="str">
        <f t="shared" si="137"/>
        <v>Red</v>
      </c>
      <c r="Q397" t="str">
        <f t="shared" si="138"/>
        <v>Green</v>
      </c>
      <c r="R397" t="str">
        <f t="shared" si="139"/>
        <v>Red</v>
      </c>
      <c r="S397" t="str">
        <f t="shared" si="140"/>
        <v>Green</v>
      </c>
      <c r="T397" t="str">
        <f t="shared" si="141"/>
        <v>Green</v>
      </c>
      <c r="U397" t="str">
        <f t="shared" si="142"/>
        <v>Red</v>
      </c>
      <c r="V397" t="str">
        <f t="shared" si="143"/>
        <v>Green</v>
      </c>
      <c r="W397" t="str">
        <f t="shared" si="144"/>
        <v>Red</v>
      </c>
      <c r="X397" t="str">
        <f t="shared" si="145"/>
        <v>Red</v>
      </c>
      <c r="Y397" t="str">
        <f t="shared" si="146"/>
        <v>Red</v>
      </c>
      <c r="Z397" t="str">
        <f t="shared" si="147"/>
        <v>Red</v>
      </c>
      <c r="AA397" t="str">
        <f t="shared" si="148"/>
        <v>Green</v>
      </c>
      <c r="AB397" t="str">
        <f t="shared" si="149"/>
        <v>Green</v>
      </c>
      <c r="AC397" t="str">
        <f t="shared" si="150"/>
        <v>Red</v>
      </c>
      <c r="AD397" t="str">
        <f t="shared" si="151"/>
        <v>Green</v>
      </c>
    </row>
    <row r="398" spans="1:30" x14ac:dyDescent="0.25">
      <c r="A398" t="str">
        <f t="shared" si="134"/>
        <v>22/07/2026RangersSaint-Etienne</v>
      </c>
      <c r="D398" s="2">
        <v>46225</v>
      </c>
      <c r="E398" s="3">
        <v>0.78125</v>
      </c>
      <c r="F398" t="s">
        <v>1829</v>
      </c>
      <c r="G398" t="s">
        <v>1830</v>
      </c>
      <c r="H398">
        <v>1</v>
      </c>
      <c r="I398">
        <v>1</v>
      </c>
      <c r="J398">
        <v>2</v>
      </c>
      <c r="K398">
        <v>1</v>
      </c>
      <c r="L398" s="22" t="str">
        <f t="shared" si="132"/>
        <v>22/07/2026</v>
      </c>
      <c r="M398" s="23">
        <f t="shared" si="133"/>
        <v>0.65625</v>
      </c>
      <c r="N398" t="str">
        <f t="shared" si="135"/>
        <v>2 - 1</v>
      </c>
      <c r="O398" t="str">
        <f t="shared" si="136"/>
        <v>Green</v>
      </c>
      <c r="P398" t="str">
        <f t="shared" si="137"/>
        <v>Red</v>
      </c>
      <c r="Q398" t="str">
        <f t="shared" si="138"/>
        <v>Red</v>
      </c>
      <c r="R398" t="str">
        <f t="shared" si="139"/>
        <v>Green</v>
      </c>
      <c r="S398" t="str">
        <f t="shared" si="140"/>
        <v>Red</v>
      </c>
      <c r="T398" t="str">
        <f t="shared" si="141"/>
        <v>Green</v>
      </c>
      <c r="U398" t="str">
        <f t="shared" si="142"/>
        <v>Red</v>
      </c>
      <c r="V398" t="str">
        <f t="shared" si="143"/>
        <v>Green</v>
      </c>
      <c r="W398" t="str">
        <f t="shared" si="144"/>
        <v>Red</v>
      </c>
      <c r="X398" t="str">
        <f t="shared" si="145"/>
        <v>Green</v>
      </c>
      <c r="Y398" t="str">
        <f t="shared" si="146"/>
        <v>Green</v>
      </c>
      <c r="Z398" t="str">
        <f t="shared" si="147"/>
        <v>Green</v>
      </c>
      <c r="AA398" t="str">
        <f t="shared" si="148"/>
        <v>Red</v>
      </c>
      <c r="AB398" t="str">
        <f t="shared" si="149"/>
        <v>Green</v>
      </c>
      <c r="AC398" t="str">
        <f t="shared" si="150"/>
        <v>Green</v>
      </c>
      <c r="AD398" t="str">
        <f t="shared" si="151"/>
        <v>Red</v>
      </c>
    </row>
    <row r="399" spans="1:30" x14ac:dyDescent="0.25">
      <c r="A399" t="str">
        <f t="shared" si="134"/>
        <v>22/07/2026StevenageWest Ham</v>
      </c>
      <c r="D399" s="2">
        <v>46225</v>
      </c>
      <c r="E399" s="3">
        <v>0.78125</v>
      </c>
      <c r="F399" t="s">
        <v>1831</v>
      </c>
      <c r="G399" t="s">
        <v>1832</v>
      </c>
      <c r="H399">
        <v>0</v>
      </c>
      <c r="I399">
        <v>2</v>
      </c>
      <c r="J399">
        <v>0</v>
      </c>
      <c r="K399">
        <v>5</v>
      </c>
      <c r="L399" s="22" t="str">
        <f t="shared" si="132"/>
        <v>22/07/2026</v>
      </c>
      <c r="M399" s="23">
        <f t="shared" si="133"/>
        <v>0.65625</v>
      </c>
      <c r="N399" t="str">
        <f t="shared" si="135"/>
        <v>0 - 5</v>
      </c>
      <c r="O399" t="str">
        <f t="shared" si="136"/>
        <v>Red</v>
      </c>
      <c r="P399" t="str">
        <f t="shared" si="137"/>
        <v>Red</v>
      </c>
      <c r="Q399" t="str">
        <f t="shared" si="138"/>
        <v>Green</v>
      </c>
      <c r="R399" t="str">
        <f t="shared" si="139"/>
        <v>Red</v>
      </c>
      <c r="S399" t="str">
        <f t="shared" si="140"/>
        <v>Green</v>
      </c>
      <c r="T399" t="str">
        <f t="shared" si="141"/>
        <v>Green</v>
      </c>
      <c r="U399" t="str">
        <f t="shared" si="142"/>
        <v>Red</v>
      </c>
      <c r="V399" t="str">
        <f t="shared" si="143"/>
        <v>Red</v>
      </c>
      <c r="W399" t="str">
        <f t="shared" si="144"/>
        <v>Green</v>
      </c>
      <c r="X399" t="str">
        <f t="shared" si="145"/>
        <v>Green</v>
      </c>
      <c r="Y399" t="str">
        <f t="shared" si="146"/>
        <v>Green</v>
      </c>
      <c r="Z399" t="str">
        <f t="shared" si="147"/>
        <v>Green</v>
      </c>
      <c r="AA399" t="str">
        <f t="shared" si="148"/>
        <v>Red</v>
      </c>
      <c r="AB399" t="str">
        <f t="shared" si="149"/>
        <v>Red</v>
      </c>
      <c r="AC399" t="str">
        <f t="shared" si="150"/>
        <v>Red</v>
      </c>
      <c r="AD399" t="str">
        <f t="shared" si="151"/>
        <v>Green</v>
      </c>
    </row>
    <row r="400" spans="1:30" x14ac:dyDescent="0.25">
      <c r="A400" t="str">
        <f t="shared" si="134"/>
        <v>22/07/2026FK EgnatiaNK Celje</v>
      </c>
      <c r="B400" t="s">
        <v>802</v>
      </c>
      <c r="C400" t="s">
        <v>803</v>
      </c>
      <c r="D400" s="2">
        <v>46225</v>
      </c>
      <c r="E400" s="3">
        <v>0.79166666666666663</v>
      </c>
      <c r="F400" t="s">
        <v>873</v>
      </c>
      <c r="G400" t="s">
        <v>874</v>
      </c>
      <c r="H400">
        <v>1</v>
      </c>
      <c r="I400">
        <v>1</v>
      </c>
      <c r="J400">
        <v>3</v>
      </c>
      <c r="K400">
        <v>3</v>
      </c>
      <c r="L400" s="22" t="str">
        <f t="shared" si="132"/>
        <v>22/07/2026</v>
      </c>
      <c r="M400" s="23">
        <f t="shared" si="133"/>
        <v>0.66666666666666663</v>
      </c>
      <c r="N400" t="str">
        <f t="shared" si="135"/>
        <v>3 - 3</v>
      </c>
      <c r="O400" t="str">
        <f t="shared" si="136"/>
        <v>Red</v>
      </c>
      <c r="P400" t="str">
        <f t="shared" si="137"/>
        <v>Green</v>
      </c>
      <c r="Q400" t="str">
        <f t="shared" si="138"/>
        <v>Red</v>
      </c>
      <c r="R400" t="str">
        <f t="shared" si="139"/>
        <v>Green</v>
      </c>
      <c r="S400" t="str">
        <f t="shared" si="140"/>
        <v>Green</v>
      </c>
      <c r="T400" t="str">
        <f t="shared" si="141"/>
        <v>Red</v>
      </c>
      <c r="U400" t="str">
        <f t="shared" si="142"/>
        <v>Red</v>
      </c>
      <c r="V400" t="str">
        <f t="shared" si="143"/>
        <v>Green</v>
      </c>
      <c r="W400" t="str">
        <f t="shared" si="144"/>
        <v>Red</v>
      </c>
      <c r="X400" t="str">
        <f t="shared" si="145"/>
        <v>Green</v>
      </c>
      <c r="Y400" t="str">
        <f t="shared" si="146"/>
        <v>Green</v>
      </c>
      <c r="Z400" t="str">
        <f t="shared" si="147"/>
        <v>Green</v>
      </c>
      <c r="AA400" t="str">
        <f t="shared" si="148"/>
        <v>Red</v>
      </c>
      <c r="AB400" t="str">
        <f t="shared" si="149"/>
        <v>Red</v>
      </c>
      <c r="AC400" t="str">
        <f t="shared" si="150"/>
        <v>Green</v>
      </c>
      <c r="AD400" t="str">
        <f t="shared" si="151"/>
        <v>Red</v>
      </c>
    </row>
    <row r="401" spans="1:30" x14ac:dyDescent="0.25">
      <c r="A401" t="str">
        <f t="shared" si="134"/>
        <v>22/07/2026FK Zeleznicar PancevoBraga</v>
      </c>
      <c r="B401" t="s">
        <v>802</v>
      </c>
      <c r="C401" t="s">
        <v>1326</v>
      </c>
      <c r="D401" s="2">
        <v>46225</v>
      </c>
      <c r="E401" s="3">
        <v>0.79166666666666663</v>
      </c>
      <c r="F401" t="s">
        <v>1134</v>
      </c>
      <c r="G401" t="s">
        <v>1833</v>
      </c>
      <c r="H401">
        <v>0</v>
      </c>
      <c r="I401">
        <v>0</v>
      </c>
      <c r="J401">
        <v>0</v>
      </c>
      <c r="K401">
        <v>1</v>
      </c>
      <c r="L401" s="22" t="str">
        <f t="shared" si="132"/>
        <v>22/07/2026</v>
      </c>
      <c r="M401" s="23">
        <f t="shared" si="133"/>
        <v>0.66666666666666663</v>
      </c>
      <c r="N401" t="str">
        <f t="shared" si="135"/>
        <v>0 - 1</v>
      </c>
      <c r="O401" t="str">
        <f t="shared" si="136"/>
        <v>Red</v>
      </c>
      <c r="P401" t="str">
        <f t="shared" si="137"/>
        <v>Red</v>
      </c>
      <c r="Q401" t="str">
        <f t="shared" si="138"/>
        <v>Green</v>
      </c>
      <c r="R401" t="str">
        <f t="shared" si="139"/>
        <v>Red</v>
      </c>
      <c r="S401" t="str">
        <f t="shared" si="140"/>
        <v>Green</v>
      </c>
      <c r="T401" t="str">
        <f t="shared" si="141"/>
        <v>Green</v>
      </c>
      <c r="U401" t="str">
        <f t="shared" si="142"/>
        <v>Red</v>
      </c>
      <c r="V401" t="str">
        <f t="shared" si="143"/>
        <v>Green</v>
      </c>
      <c r="W401" t="str">
        <f t="shared" si="144"/>
        <v>Red</v>
      </c>
      <c r="X401" t="str">
        <f t="shared" si="145"/>
        <v>Red</v>
      </c>
      <c r="Y401" t="str">
        <f t="shared" si="146"/>
        <v>Red</v>
      </c>
      <c r="Z401" t="str">
        <f t="shared" si="147"/>
        <v>Red</v>
      </c>
      <c r="AA401" t="str">
        <f t="shared" si="148"/>
        <v>Green</v>
      </c>
      <c r="AB401" t="str">
        <f t="shared" si="149"/>
        <v>Green</v>
      </c>
      <c r="AC401" t="str">
        <f t="shared" si="150"/>
        <v>Red</v>
      </c>
      <c r="AD401" t="str">
        <f t="shared" si="151"/>
        <v>Green</v>
      </c>
    </row>
    <row r="402" spans="1:30" x14ac:dyDescent="0.25">
      <c r="A402" t="str">
        <f t="shared" si="134"/>
        <v>22/07/2026Boavista RJAraruama FC</v>
      </c>
      <c r="B402" t="s">
        <v>804</v>
      </c>
      <c r="C402" t="s">
        <v>829</v>
      </c>
      <c r="D402" s="2">
        <v>46225</v>
      </c>
      <c r="E402" s="3">
        <v>0.79166666666666663</v>
      </c>
      <c r="F402" t="s">
        <v>1834</v>
      </c>
      <c r="G402" t="s">
        <v>1835</v>
      </c>
      <c r="H402">
        <v>0</v>
      </c>
      <c r="I402">
        <v>0</v>
      </c>
      <c r="J402">
        <v>4</v>
      </c>
      <c r="K402">
        <v>0</v>
      </c>
      <c r="L402" s="22" t="str">
        <f t="shared" si="132"/>
        <v>22/07/2026</v>
      </c>
      <c r="M402" s="23">
        <f t="shared" si="133"/>
        <v>0.66666666666666663</v>
      </c>
      <c r="N402" t="str">
        <f t="shared" si="135"/>
        <v>4 - 0</v>
      </c>
      <c r="O402" t="str">
        <f t="shared" si="136"/>
        <v>Green</v>
      </c>
      <c r="P402" t="str">
        <f t="shared" si="137"/>
        <v>Red</v>
      </c>
      <c r="Q402" t="str">
        <f t="shared" si="138"/>
        <v>Red</v>
      </c>
      <c r="R402" t="str">
        <f t="shared" si="139"/>
        <v>Green</v>
      </c>
      <c r="S402" t="str">
        <f t="shared" si="140"/>
        <v>Red</v>
      </c>
      <c r="T402" t="str">
        <f t="shared" si="141"/>
        <v>Green</v>
      </c>
      <c r="U402" t="str">
        <f t="shared" si="142"/>
        <v>Red</v>
      </c>
      <c r="V402" t="str">
        <f t="shared" si="143"/>
        <v>Green</v>
      </c>
      <c r="W402" t="str">
        <f t="shared" si="144"/>
        <v>Red</v>
      </c>
      <c r="X402" t="str">
        <f t="shared" si="145"/>
        <v>Red</v>
      </c>
      <c r="Y402" t="str">
        <f t="shared" si="146"/>
        <v>Green</v>
      </c>
      <c r="Z402" t="str">
        <f t="shared" si="147"/>
        <v>Green</v>
      </c>
      <c r="AA402" t="str">
        <f t="shared" si="148"/>
        <v>Red</v>
      </c>
      <c r="AB402" t="str">
        <f t="shared" si="149"/>
        <v>Red</v>
      </c>
      <c r="AC402" t="str">
        <f t="shared" si="150"/>
        <v>Red</v>
      </c>
      <c r="AD402" t="str">
        <f t="shared" si="151"/>
        <v>Green</v>
      </c>
    </row>
    <row r="403" spans="1:30" x14ac:dyDescent="0.25">
      <c r="A403" t="str">
        <f t="shared" si="134"/>
        <v>22/07/2026ComercialEC Noroeste</v>
      </c>
      <c r="B403" t="s">
        <v>804</v>
      </c>
      <c r="D403" s="2">
        <v>46225</v>
      </c>
      <c r="E403" s="3">
        <v>0.79166666666666663</v>
      </c>
      <c r="F403" t="s">
        <v>1836</v>
      </c>
      <c r="G403" t="s">
        <v>1837</v>
      </c>
      <c r="L403" s="22" t="str">
        <f t="shared" si="132"/>
        <v>22/07/2026</v>
      </c>
      <c r="M403" s="23">
        <f t="shared" si="133"/>
        <v>0.66666666666666663</v>
      </c>
      <c r="N403" t="str">
        <f t="shared" si="135"/>
        <v xml:space="preserve"> - </v>
      </c>
      <c r="O403" t="str">
        <f t="shared" si="136"/>
        <v>Red</v>
      </c>
      <c r="P403" t="str">
        <f t="shared" si="137"/>
        <v>Green</v>
      </c>
      <c r="Q403" t="str">
        <f t="shared" si="138"/>
        <v>Red</v>
      </c>
      <c r="R403" t="str">
        <f t="shared" si="139"/>
        <v>Green</v>
      </c>
      <c r="S403" t="str">
        <f t="shared" si="140"/>
        <v>Green</v>
      </c>
      <c r="T403" t="str">
        <f t="shared" si="141"/>
        <v>Red</v>
      </c>
      <c r="U403" t="str">
        <f t="shared" si="142"/>
        <v>Red</v>
      </c>
      <c r="V403" t="str">
        <f t="shared" si="143"/>
        <v>Green</v>
      </c>
      <c r="W403" t="str">
        <f t="shared" si="144"/>
        <v>Red</v>
      </c>
      <c r="X403" t="str">
        <f t="shared" si="145"/>
        <v>Red</v>
      </c>
      <c r="Y403" t="str">
        <f t="shared" si="146"/>
        <v>Red</v>
      </c>
      <c r="Z403" t="str">
        <f t="shared" si="147"/>
        <v>Red</v>
      </c>
      <c r="AA403" t="str">
        <f t="shared" si="148"/>
        <v>Green</v>
      </c>
      <c r="AB403" t="str">
        <f t="shared" si="149"/>
        <v>Green</v>
      </c>
      <c r="AC403" t="str">
        <f t="shared" si="150"/>
        <v>Red</v>
      </c>
      <c r="AD403" t="str">
        <f t="shared" si="151"/>
        <v>Green</v>
      </c>
    </row>
    <row r="404" spans="1:30" x14ac:dyDescent="0.25">
      <c r="A404" t="str">
        <f t="shared" si="134"/>
        <v>22/07/2026Santos U20Vasco Da Gama RJ U20</v>
      </c>
      <c r="B404" t="s">
        <v>804</v>
      </c>
      <c r="D404" s="2">
        <v>46225</v>
      </c>
      <c r="E404" s="3">
        <v>0.79166666666666663</v>
      </c>
      <c r="F404" t="s">
        <v>1838</v>
      </c>
      <c r="G404" t="s">
        <v>1839</v>
      </c>
      <c r="H404">
        <v>0</v>
      </c>
      <c r="I404">
        <v>0</v>
      </c>
      <c r="J404">
        <v>2</v>
      </c>
      <c r="K404">
        <v>0</v>
      </c>
      <c r="L404" s="22" t="str">
        <f t="shared" ref="L404:L435" si="152">DAY(D404)&amp;"/"&amp;"07"&amp;"/"&amp;YEAR(D404)</f>
        <v>22/07/2026</v>
      </c>
      <c r="M404" s="23">
        <f t="shared" ref="M404:M435" si="153">E404-TIME(3,0,0)</f>
        <v>0.66666666666666663</v>
      </c>
      <c r="N404" t="str">
        <f t="shared" si="135"/>
        <v>2 - 0</v>
      </c>
      <c r="O404" t="str">
        <f t="shared" si="136"/>
        <v>Green</v>
      </c>
      <c r="P404" t="str">
        <f t="shared" si="137"/>
        <v>Red</v>
      </c>
      <c r="Q404" t="str">
        <f t="shared" si="138"/>
        <v>Red</v>
      </c>
      <c r="R404" t="str">
        <f t="shared" si="139"/>
        <v>Green</v>
      </c>
      <c r="S404" t="str">
        <f t="shared" si="140"/>
        <v>Red</v>
      </c>
      <c r="T404" t="str">
        <f t="shared" si="141"/>
        <v>Green</v>
      </c>
      <c r="U404" t="str">
        <f t="shared" si="142"/>
        <v>Red</v>
      </c>
      <c r="V404" t="str">
        <f t="shared" si="143"/>
        <v>Green</v>
      </c>
      <c r="W404" t="str">
        <f t="shared" si="144"/>
        <v>Red</v>
      </c>
      <c r="X404" t="str">
        <f t="shared" si="145"/>
        <v>Red</v>
      </c>
      <c r="Y404" t="str">
        <f t="shared" si="146"/>
        <v>Green</v>
      </c>
      <c r="Z404" t="str">
        <f t="shared" si="147"/>
        <v>Red</v>
      </c>
      <c r="AA404" t="str">
        <f t="shared" si="148"/>
        <v>Green</v>
      </c>
      <c r="AB404" t="str">
        <f t="shared" si="149"/>
        <v>Green</v>
      </c>
      <c r="AC404" t="str">
        <f t="shared" si="150"/>
        <v>Red</v>
      </c>
      <c r="AD404" t="str">
        <f t="shared" si="151"/>
        <v>Green</v>
      </c>
    </row>
    <row r="405" spans="1:30" x14ac:dyDescent="0.25">
      <c r="A405" t="str">
        <f t="shared" si="134"/>
        <v>22/07/2026CSD MacaraDeportivo Cuenca</v>
      </c>
      <c r="D405" s="2">
        <v>46225</v>
      </c>
      <c r="E405" s="3">
        <v>0.79166666666666663</v>
      </c>
      <c r="F405" t="s">
        <v>1840</v>
      </c>
      <c r="G405" t="s">
        <v>1841</v>
      </c>
      <c r="H405">
        <v>1</v>
      </c>
      <c r="I405">
        <v>0</v>
      </c>
      <c r="J405">
        <v>3</v>
      </c>
      <c r="K405">
        <v>0</v>
      </c>
      <c r="L405" s="22" t="str">
        <f t="shared" si="152"/>
        <v>22/07/2026</v>
      </c>
      <c r="M405" s="23">
        <f t="shared" si="153"/>
        <v>0.66666666666666663</v>
      </c>
      <c r="N405" t="str">
        <f t="shared" si="135"/>
        <v>3 - 0</v>
      </c>
      <c r="O405" t="str">
        <f t="shared" si="136"/>
        <v>Green</v>
      </c>
      <c r="P405" t="str">
        <f t="shared" si="137"/>
        <v>Red</v>
      </c>
      <c r="Q405" t="str">
        <f t="shared" si="138"/>
        <v>Red</v>
      </c>
      <c r="R405" t="str">
        <f t="shared" si="139"/>
        <v>Green</v>
      </c>
      <c r="S405" t="str">
        <f t="shared" si="140"/>
        <v>Red</v>
      </c>
      <c r="T405" t="str">
        <f t="shared" si="141"/>
        <v>Green</v>
      </c>
      <c r="U405" t="str">
        <f t="shared" si="142"/>
        <v>Green</v>
      </c>
      <c r="V405" t="str">
        <f t="shared" si="143"/>
        <v>Red</v>
      </c>
      <c r="W405" t="str">
        <f t="shared" si="144"/>
        <v>Red</v>
      </c>
      <c r="X405" t="str">
        <f t="shared" si="145"/>
        <v>Green</v>
      </c>
      <c r="Y405" t="str">
        <f t="shared" si="146"/>
        <v>Green</v>
      </c>
      <c r="Z405" t="str">
        <f t="shared" si="147"/>
        <v>Green</v>
      </c>
      <c r="AA405" t="str">
        <f t="shared" si="148"/>
        <v>Red</v>
      </c>
      <c r="AB405" t="str">
        <f t="shared" si="149"/>
        <v>Green</v>
      </c>
      <c r="AC405" t="str">
        <f t="shared" si="150"/>
        <v>Red</v>
      </c>
      <c r="AD405" t="str">
        <f t="shared" si="151"/>
        <v>Green</v>
      </c>
    </row>
    <row r="406" spans="1:30" x14ac:dyDescent="0.25">
      <c r="A406" t="str">
        <f t="shared" si="134"/>
        <v>22/07/2026Gil VicentePorto</v>
      </c>
      <c r="D406" s="2">
        <v>46225</v>
      </c>
      <c r="E406" s="3">
        <v>0.79166666666666663</v>
      </c>
      <c r="F406" t="s">
        <v>1842</v>
      </c>
      <c r="G406" t="s">
        <v>1843</v>
      </c>
      <c r="H406">
        <v>0</v>
      </c>
      <c r="I406">
        <v>0</v>
      </c>
      <c r="J406">
        <v>1</v>
      </c>
      <c r="K406">
        <v>0</v>
      </c>
      <c r="L406" s="22" t="str">
        <f t="shared" si="152"/>
        <v>22/07/2026</v>
      </c>
      <c r="M406" s="23">
        <f t="shared" si="153"/>
        <v>0.66666666666666663</v>
      </c>
      <c r="N406" t="str">
        <f t="shared" si="135"/>
        <v>1 - 0</v>
      </c>
      <c r="O406" t="str">
        <f t="shared" si="136"/>
        <v>Green</v>
      </c>
      <c r="P406" t="str">
        <f t="shared" si="137"/>
        <v>Red</v>
      </c>
      <c r="Q406" t="str">
        <f t="shared" si="138"/>
        <v>Red</v>
      </c>
      <c r="R406" t="str">
        <f t="shared" si="139"/>
        <v>Green</v>
      </c>
      <c r="S406" t="str">
        <f t="shared" si="140"/>
        <v>Red</v>
      </c>
      <c r="T406" t="str">
        <f t="shared" si="141"/>
        <v>Green</v>
      </c>
      <c r="U406" t="str">
        <f t="shared" si="142"/>
        <v>Red</v>
      </c>
      <c r="V406" t="str">
        <f t="shared" si="143"/>
        <v>Green</v>
      </c>
      <c r="W406" t="str">
        <f t="shared" si="144"/>
        <v>Red</v>
      </c>
      <c r="X406" t="str">
        <f t="shared" si="145"/>
        <v>Red</v>
      </c>
      <c r="Y406" t="str">
        <f t="shared" si="146"/>
        <v>Red</v>
      </c>
      <c r="Z406" t="str">
        <f t="shared" si="147"/>
        <v>Red</v>
      </c>
      <c r="AA406" t="str">
        <f t="shared" si="148"/>
        <v>Green</v>
      </c>
      <c r="AB406" t="str">
        <f t="shared" si="149"/>
        <v>Green</v>
      </c>
      <c r="AC406" t="str">
        <f t="shared" si="150"/>
        <v>Red</v>
      </c>
      <c r="AD406" t="str">
        <f t="shared" si="151"/>
        <v>Green</v>
      </c>
    </row>
    <row r="407" spans="1:30" x14ac:dyDescent="0.25">
      <c r="A407" t="str">
        <f t="shared" si="134"/>
        <v>22/07/2026EllidiAlafoss</v>
      </c>
      <c r="D407" s="2">
        <v>46225</v>
      </c>
      <c r="E407" s="3">
        <v>0.80208333333333337</v>
      </c>
      <c r="F407" t="s">
        <v>1844</v>
      </c>
      <c r="G407" t="s">
        <v>1845</v>
      </c>
      <c r="H407">
        <v>0</v>
      </c>
      <c r="I407">
        <v>0</v>
      </c>
      <c r="J407">
        <v>1</v>
      </c>
      <c r="K407">
        <v>0</v>
      </c>
      <c r="L407" s="22" t="str">
        <f t="shared" si="152"/>
        <v>22/07/2026</v>
      </c>
      <c r="M407" s="23">
        <f t="shared" si="153"/>
        <v>0.67708333333333337</v>
      </c>
      <c r="N407" t="str">
        <f t="shared" si="135"/>
        <v>1 - 0</v>
      </c>
      <c r="O407" t="str">
        <f t="shared" si="136"/>
        <v>Green</v>
      </c>
      <c r="P407" t="str">
        <f t="shared" si="137"/>
        <v>Red</v>
      </c>
      <c r="Q407" t="str">
        <f t="shared" si="138"/>
        <v>Red</v>
      </c>
      <c r="R407" t="str">
        <f t="shared" si="139"/>
        <v>Green</v>
      </c>
      <c r="S407" t="str">
        <f t="shared" si="140"/>
        <v>Red</v>
      </c>
      <c r="T407" t="str">
        <f t="shared" si="141"/>
        <v>Green</v>
      </c>
      <c r="U407" t="str">
        <f t="shared" si="142"/>
        <v>Red</v>
      </c>
      <c r="V407" t="str">
        <f t="shared" si="143"/>
        <v>Green</v>
      </c>
      <c r="W407" t="str">
        <f t="shared" si="144"/>
        <v>Red</v>
      </c>
      <c r="X407" t="str">
        <f t="shared" si="145"/>
        <v>Red</v>
      </c>
      <c r="Y407" t="str">
        <f t="shared" si="146"/>
        <v>Red</v>
      </c>
      <c r="Z407" t="str">
        <f t="shared" si="147"/>
        <v>Red</v>
      </c>
      <c r="AA407" t="str">
        <f t="shared" si="148"/>
        <v>Green</v>
      </c>
      <c r="AB407" t="str">
        <f t="shared" si="149"/>
        <v>Green</v>
      </c>
      <c r="AC407" t="str">
        <f t="shared" si="150"/>
        <v>Red</v>
      </c>
      <c r="AD407" t="str">
        <f t="shared" si="151"/>
        <v>Green</v>
      </c>
    </row>
    <row r="408" spans="1:30" x14ac:dyDescent="0.25">
      <c r="A408" t="str">
        <f t="shared" si="134"/>
        <v>22/07/20269 de OctubreGualaceo SC</v>
      </c>
      <c r="D408" s="2">
        <v>46225</v>
      </c>
      <c r="E408" s="3">
        <v>0.83333333333333337</v>
      </c>
      <c r="F408" t="s">
        <v>1846</v>
      </c>
      <c r="G408" t="s">
        <v>1847</v>
      </c>
      <c r="L408" s="22" t="str">
        <f t="shared" si="152"/>
        <v>22/07/2026</v>
      </c>
      <c r="M408" s="23">
        <f t="shared" si="153"/>
        <v>0.70833333333333337</v>
      </c>
      <c r="N408" t="str">
        <f t="shared" si="135"/>
        <v xml:space="preserve"> - </v>
      </c>
      <c r="O408" t="str">
        <f t="shared" si="136"/>
        <v>Red</v>
      </c>
      <c r="P408" t="str">
        <f t="shared" si="137"/>
        <v>Green</v>
      </c>
      <c r="Q408" t="str">
        <f t="shared" si="138"/>
        <v>Red</v>
      </c>
      <c r="R408" t="str">
        <f t="shared" si="139"/>
        <v>Green</v>
      </c>
      <c r="S408" t="str">
        <f t="shared" si="140"/>
        <v>Green</v>
      </c>
      <c r="T408" t="str">
        <f t="shared" si="141"/>
        <v>Red</v>
      </c>
      <c r="U408" t="str">
        <f t="shared" si="142"/>
        <v>Red</v>
      </c>
      <c r="V408" t="str">
        <f t="shared" si="143"/>
        <v>Green</v>
      </c>
      <c r="W408" t="str">
        <f t="shared" si="144"/>
        <v>Red</v>
      </c>
      <c r="X408" t="str">
        <f t="shared" si="145"/>
        <v>Red</v>
      </c>
      <c r="Y408" t="str">
        <f t="shared" si="146"/>
        <v>Red</v>
      </c>
      <c r="Z408" t="str">
        <f t="shared" si="147"/>
        <v>Red</v>
      </c>
      <c r="AA408" t="str">
        <f t="shared" si="148"/>
        <v>Green</v>
      </c>
      <c r="AB408" t="str">
        <f t="shared" si="149"/>
        <v>Green</v>
      </c>
      <c r="AC408" t="str">
        <f t="shared" si="150"/>
        <v>Red</v>
      </c>
      <c r="AD408" t="str">
        <f t="shared" si="151"/>
        <v>Green</v>
      </c>
    </row>
    <row r="409" spans="1:30" x14ac:dyDescent="0.25">
      <c r="A409" t="str">
        <f t="shared" si="134"/>
        <v>22/07/2026Independiente JuniorsAtletico Rojiblanco</v>
      </c>
      <c r="D409" s="2">
        <v>46225</v>
      </c>
      <c r="E409" s="3">
        <v>0.83333333333333337</v>
      </c>
      <c r="F409" t="s">
        <v>1848</v>
      </c>
      <c r="G409" t="s">
        <v>1849</v>
      </c>
      <c r="L409" s="22" t="str">
        <f t="shared" si="152"/>
        <v>22/07/2026</v>
      </c>
      <c r="M409" s="23">
        <f t="shared" si="153"/>
        <v>0.70833333333333337</v>
      </c>
      <c r="N409" t="str">
        <f t="shared" si="135"/>
        <v xml:space="preserve"> - </v>
      </c>
      <c r="O409" t="str">
        <f t="shared" si="136"/>
        <v>Red</v>
      </c>
      <c r="P409" t="str">
        <f t="shared" si="137"/>
        <v>Green</v>
      </c>
      <c r="Q409" t="str">
        <f t="shared" si="138"/>
        <v>Red</v>
      </c>
      <c r="R409" t="str">
        <f t="shared" si="139"/>
        <v>Green</v>
      </c>
      <c r="S409" t="str">
        <f t="shared" si="140"/>
        <v>Green</v>
      </c>
      <c r="T409" t="str">
        <f t="shared" si="141"/>
        <v>Red</v>
      </c>
      <c r="U409" t="str">
        <f t="shared" si="142"/>
        <v>Red</v>
      </c>
      <c r="V409" t="str">
        <f t="shared" si="143"/>
        <v>Green</v>
      </c>
      <c r="W409" t="str">
        <f t="shared" si="144"/>
        <v>Red</v>
      </c>
      <c r="X409" t="str">
        <f t="shared" si="145"/>
        <v>Red</v>
      </c>
      <c r="Y409" t="str">
        <f t="shared" si="146"/>
        <v>Red</v>
      </c>
      <c r="Z409" t="str">
        <f t="shared" si="147"/>
        <v>Red</v>
      </c>
      <c r="AA409" t="str">
        <f t="shared" si="148"/>
        <v>Green</v>
      </c>
      <c r="AB409" t="str">
        <f t="shared" si="149"/>
        <v>Green</v>
      </c>
      <c r="AC409" t="str">
        <f t="shared" si="150"/>
        <v>Red</v>
      </c>
      <c r="AD409" t="str">
        <f t="shared" si="151"/>
        <v>Green</v>
      </c>
    </row>
    <row r="410" spans="1:30" x14ac:dyDescent="0.25">
      <c r="A410" t="str">
        <f t="shared" si="134"/>
        <v>22/07/2026Deportivo Cuenca ReservesLDU Portoviejo</v>
      </c>
      <c r="D410" s="2">
        <v>46225</v>
      </c>
      <c r="E410" s="3">
        <v>0.83333333333333337</v>
      </c>
      <c r="F410" t="s">
        <v>1850</v>
      </c>
      <c r="G410" t="s">
        <v>1851</v>
      </c>
      <c r="L410" s="22" t="str">
        <f t="shared" si="152"/>
        <v>22/07/2026</v>
      </c>
      <c r="M410" s="23">
        <f t="shared" si="153"/>
        <v>0.70833333333333337</v>
      </c>
      <c r="N410" t="str">
        <f t="shared" si="135"/>
        <v xml:space="preserve"> - </v>
      </c>
      <c r="O410" t="str">
        <f t="shared" si="136"/>
        <v>Red</v>
      </c>
      <c r="P410" t="str">
        <f t="shared" si="137"/>
        <v>Green</v>
      </c>
      <c r="Q410" t="str">
        <f t="shared" si="138"/>
        <v>Red</v>
      </c>
      <c r="R410" t="str">
        <f t="shared" si="139"/>
        <v>Green</v>
      </c>
      <c r="S410" t="str">
        <f t="shared" si="140"/>
        <v>Green</v>
      </c>
      <c r="T410" t="str">
        <f t="shared" si="141"/>
        <v>Red</v>
      </c>
      <c r="U410" t="str">
        <f t="shared" si="142"/>
        <v>Red</v>
      </c>
      <c r="V410" t="str">
        <f t="shared" si="143"/>
        <v>Green</v>
      </c>
      <c r="W410" t="str">
        <f t="shared" si="144"/>
        <v>Red</v>
      </c>
      <c r="X410" t="str">
        <f t="shared" si="145"/>
        <v>Red</v>
      </c>
      <c r="Y410" t="str">
        <f t="shared" si="146"/>
        <v>Red</v>
      </c>
      <c r="Z410" t="str">
        <f t="shared" si="147"/>
        <v>Red</v>
      </c>
      <c r="AA410" t="str">
        <f t="shared" si="148"/>
        <v>Green</v>
      </c>
      <c r="AB410" t="str">
        <f t="shared" si="149"/>
        <v>Green</v>
      </c>
      <c r="AC410" t="str">
        <f t="shared" si="150"/>
        <v>Red</v>
      </c>
      <c r="AD410" t="str">
        <f t="shared" si="151"/>
        <v>Green</v>
      </c>
    </row>
    <row r="411" spans="1:30" x14ac:dyDescent="0.25">
      <c r="A411" t="str">
        <f t="shared" si="134"/>
        <v>22/07/2026El NacionalCumbaya</v>
      </c>
      <c r="D411" s="2">
        <v>46225</v>
      </c>
      <c r="E411" s="3">
        <v>0.83333333333333337</v>
      </c>
      <c r="F411" t="s">
        <v>1852</v>
      </c>
      <c r="G411" t="s">
        <v>1853</v>
      </c>
      <c r="L411" s="22" t="str">
        <f t="shared" si="152"/>
        <v>22/07/2026</v>
      </c>
      <c r="M411" s="23">
        <f t="shared" si="153"/>
        <v>0.70833333333333337</v>
      </c>
      <c r="N411" t="str">
        <f t="shared" si="135"/>
        <v xml:space="preserve"> - </v>
      </c>
      <c r="O411" t="str">
        <f t="shared" si="136"/>
        <v>Red</v>
      </c>
      <c r="P411" t="str">
        <f t="shared" si="137"/>
        <v>Green</v>
      </c>
      <c r="Q411" t="str">
        <f t="shared" si="138"/>
        <v>Red</v>
      </c>
      <c r="R411" t="str">
        <f t="shared" si="139"/>
        <v>Green</v>
      </c>
      <c r="S411" t="str">
        <f t="shared" si="140"/>
        <v>Green</v>
      </c>
      <c r="T411" t="str">
        <f t="shared" si="141"/>
        <v>Red</v>
      </c>
      <c r="U411" t="str">
        <f t="shared" si="142"/>
        <v>Red</v>
      </c>
      <c r="V411" t="str">
        <f t="shared" si="143"/>
        <v>Green</v>
      </c>
      <c r="W411" t="str">
        <f t="shared" si="144"/>
        <v>Red</v>
      </c>
      <c r="X411" t="str">
        <f t="shared" si="145"/>
        <v>Red</v>
      </c>
      <c r="Y411" t="str">
        <f t="shared" si="146"/>
        <v>Red</v>
      </c>
      <c r="Z411" t="str">
        <f t="shared" si="147"/>
        <v>Red</v>
      </c>
      <c r="AA411" t="str">
        <f t="shared" si="148"/>
        <v>Green</v>
      </c>
      <c r="AB411" t="str">
        <f t="shared" si="149"/>
        <v>Green</v>
      </c>
      <c r="AC411" t="str">
        <f t="shared" si="150"/>
        <v>Red</v>
      </c>
      <c r="AD411" t="str">
        <f t="shared" si="151"/>
        <v>Green</v>
      </c>
    </row>
    <row r="412" spans="1:30" x14ac:dyDescent="0.25">
      <c r="A412" t="str">
        <f t="shared" si="134"/>
        <v>22/07/2026San Antonio CotacachiDSD Santo Domingo</v>
      </c>
      <c r="D412" s="2">
        <v>46225</v>
      </c>
      <c r="E412" s="3">
        <v>0.83333333333333337</v>
      </c>
      <c r="F412" t="s">
        <v>1854</v>
      </c>
      <c r="G412" t="s">
        <v>1855</v>
      </c>
      <c r="L412" s="22" t="str">
        <f t="shared" si="152"/>
        <v>22/07/2026</v>
      </c>
      <c r="M412" s="23">
        <f t="shared" si="153"/>
        <v>0.70833333333333337</v>
      </c>
      <c r="N412" t="str">
        <f t="shared" si="135"/>
        <v xml:space="preserve"> - </v>
      </c>
      <c r="O412" t="str">
        <f t="shared" si="136"/>
        <v>Red</v>
      </c>
      <c r="P412" t="str">
        <f t="shared" si="137"/>
        <v>Green</v>
      </c>
      <c r="Q412" t="str">
        <f t="shared" si="138"/>
        <v>Red</v>
      </c>
      <c r="R412" t="str">
        <f t="shared" si="139"/>
        <v>Green</v>
      </c>
      <c r="S412" t="str">
        <f t="shared" si="140"/>
        <v>Green</v>
      </c>
      <c r="T412" t="str">
        <f t="shared" si="141"/>
        <v>Red</v>
      </c>
      <c r="U412" t="str">
        <f t="shared" si="142"/>
        <v>Red</v>
      </c>
      <c r="V412" t="str">
        <f t="shared" si="143"/>
        <v>Green</v>
      </c>
      <c r="W412" t="str">
        <f t="shared" si="144"/>
        <v>Red</v>
      </c>
      <c r="X412" t="str">
        <f t="shared" si="145"/>
        <v>Red</v>
      </c>
      <c r="Y412" t="str">
        <f t="shared" si="146"/>
        <v>Red</v>
      </c>
      <c r="Z412" t="str">
        <f t="shared" si="147"/>
        <v>Red</v>
      </c>
      <c r="AA412" t="str">
        <f t="shared" si="148"/>
        <v>Green</v>
      </c>
      <c r="AB412" t="str">
        <f t="shared" si="149"/>
        <v>Green</v>
      </c>
      <c r="AC412" t="str">
        <f t="shared" si="150"/>
        <v>Red</v>
      </c>
      <c r="AD412" t="str">
        <f t="shared" si="151"/>
        <v>Green</v>
      </c>
    </row>
    <row r="413" spans="1:30" x14ac:dyDescent="0.25">
      <c r="A413" t="str">
        <f t="shared" si="134"/>
        <v>22/07/2026Universitario de Deportes WomenCarlos Mannucci Women</v>
      </c>
      <c r="D413" s="2">
        <v>46225</v>
      </c>
      <c r="E413" s="3">
        <v>0.84375</v>
      </c>
      <c r="F413" t="s">
        <v>1856</v>
      </c>
      <c r="G413" t="s">
        <v>1857</v>
      </c>
      <c r="H413">
        <v>0</v>
      </c>
      <c r="I413">
        <v>0</v>
      </c>
      <c r="J413">
        <v>12</v>
      </c>
      <c r="K413">
        <v>0</v>
      </c>
      <c r="L413" s="22" t="str">
        <f t="shared" si="152"/>
        <v>22/07/2026</v>
      </c>
      <c r="M413" s="23">
        <f t="shared" si="153"/>
        <v>0.71875</v>
      </c>
      <c r="N413" t="str">
        <f t="shared" si="135"/>
        <v>12 - 0</v>
      </c>
      <c r="O413" t="str">
        <f t="shared" si="136"/>
        <v>Green</v>
      </c>
      <c r="P413" t="str">
        <f t="shared" si="137"/>
        <v>Red</v>
      </c>
      <c r="Q413" t="str">
        <f t="shared" si="138"/>
        <v>Red</v>
      </c>
      <c r="R413" t="str">
        <f t="shared" si="139"/>
        <v>Green</v>
      </c>
      <c r="S413" t="str">
        <f t="shared" si="140"/>
        <v>Red</v>
      </c>
      <c r="T413" t="str">
        <f t="shared" si="141"/>
        <v>Green</v>
      </c>
      <c r="U413" t="str">
        <f t="shared" si="142"/>
        <v>Red</v>
      </c>
      <c r="V413" t="str">
        <f t="shared" si="143"/>
        <v>Green</v>
      </c>
      <c r="W413" t="str">
        <f t="shared" si="144"/>
        <v>Red</v>
      </c>
      <c r="X413" t="str">
        <f t="shared" si="145"/>
        <v>Red</v>
      </c>
      <c r="Y413" t="str">
        <f t="shared" si="146"/>
        <v>Green</v>
      </c>
      <c r="Z413" t="str">
        <f t="shared" si="147"/>
        <v>Green</v>
      </c>
      <c r="AA413" t="str">
        <f t="shared" si="148"/>
        <v>Red</v>
      </c>
      <c r="AB413" t="str">
        <f t="shared" si="149"/>
        <v>Red</v>
      </c>
      <c r="AC413" t="str">
        <f t="shared" si="150"/>
        <v>Red</v>
      </c>
      <c r="AD413" t="str">
        <f t="shared" si="151"/>
        <v>Green</v>
      </c>
    </row>
    <row r="414" spans="1:30" x14ac:dyDescent="0.25">
      <c r="A414" t="str">
        <f t="shared" si="134"/>
        <v>22/07/2026San Antonio CotacachiCumbaya</v>
      </c>
      <c r="D414" s="2">
        <v>46225</v>
      </c>
      <c r="E414" s="3">
        <v>0.85416666666666663</v>
      </c>
      <c r="F414" t="s">
        <v>1854</v>
      </c>
      <c r="G414" t="s">
        <v>1853</v>
      </c>
      <c r="H414">
        <v>0</v>
      </c>
      <c r="I414">
        <v>0</v>
      </c>
      <c r="J414">
        <v>0</v>
      </c>
      <c r="K414">
        <v>0</v>
      </c>
      <c r="L414" s="22" t="str">
        <f t="shared" si="152"/>
        <v>22/07/2026</v>
      </c>
      <c r="M414" s="23">
        <f t="shared" si="153"/>
        <v>0.72916666666666663</v>
      </c>
      <c r="N414" t="str">
        <f t="shared" si="135"/>
        <v>0 - 0</v>
      </c>
      <c r="O414" t="str">
        <f t="shared" si="136"/>
        <v>Red</v>
      </c>
      <c r="P414" t="str">
        <f t="shared" si="137"/>
        <v>Green</v>
      </c>
      <c r="Q414" t="str">
        <f t="shared" si="138"/>
        <v>Red</v>
      </c>
      <c r="R414" t="str">
        <f t="shared" si="139"/>
        <v>Green</v>
      </c>
      <c r="S414" t="str">
        <f t="shared" si="140"/>
        <v>Green</v>
      </c>
      <c r="T414" t="str">
        <f t="shared" si="141"/>
        <v>Red</v>
      </c>
      <c r="U414" t="str">
        <f t="shared" si="142"/>
        <v>Red</v>
      </c>
      <c r="V414" t="str">
        <f t="shared" si="143"/>
        <v>Green</v>
      </c>
      <c r="W414" t="str">
        <f t="shared" si="144"/>
        <v>Red</v>
      </c>
      <c r="X414" t="str">
        <f t="shared" si="145"/>
        <v>Red</v>
      </c>
      <c r="Y414" t="str">
        <f t="shared" si="146"/>
        <v>Red</v>
      </c>
      <c r="Z414" t="str">
        <f t="shared" si="147"/>
        <v>Red</v>
      </c>
      <c r="AA414" t="str">
        <f t="shared" si="148"/>
        <v>Green</v>
      </c>
      <c r="AB414" t="str">
        <f t="shared" si="149"/>
        <v>Green</v>
      </c>
      <c r="AC414" t="str">
        <f t="shared" si="150"/>
        <v>Red</v>
      </c>
      <c r="AD414" t="str">
        <f t="shared" si="151"/>
        <v>Green</v>
      </c>
    </row>
    <row r="415" spans="1:30" x14ac:dyDescent="0.25">
      <c r="A415" t="str">
        <f t="shared" si="134"/>
        <v>22/07/2026Club Sport ColombiaGuairena FC</v>
      </c>
      <c r="D415" s="2">
        <v>46225</v>
      </c>
      <c r="E415" s="3">
        <v>0.875</v>
      </c>
      <c r="F415" t="s">
        <v>1858</v>
      </c>
      <c r="G415" t="s">
        <v>1859</v>
      </c>
      <c r="H415">
        <v>1</v>
      </c>
      <c r="I415">
        <v>1</v>
      </c>
      <c r="J415">
        <v>1</v>
      </c>
      <c r="K415">
        <v>3</v>
      </c>
      <c r="L415" s="22" t="str">
        <f t="shared" si="152"/>
        <v>22/07/2026</v>
      </c>
      <c r="M415" s="23">
        <f t="shared" si="153"/>
        <v>0.75</v>
      </c>
      <c r="N415" t="str">
        <f t="shared" si="135"/>
        <v>1 - 3</v>
      </c>
      <c r="O415" t="str">
        <f t="shared" si="136"/>
        <v>Red</v>
      </c>
      <c r="P415" t="str">
        <f t="shared" si="137"/>
        <v>Red</v>
      </c>
      <c r="Q415" t="str">
        <f t="shared" si="138"/>
        <v>Green</v>
      </c>
      <c r="R415" t="str">
        <f t="shared" si="139"/>
        <v>Red</v>
      </c>
      <c r="S415" t="str">
        <f t="shared" si="140"/>
        <v>Green</v>
      </c>
      <c r="T415" t="str">
        <f t="shared" si="141"/>
        <v>Green</v>
      </c>
      <c r="U415" t="str">
        <f t="shared" si="142"/>
        <v>Red</v>
      </c>
      <c r="V415" t="str">
        <f t="shared" si="143"/>
        <v>Green</v>
      </c>
      <c r="W415" t="str">
        <f t="shared" si="144"/>
        <v>Red</v>
      </c>
      <c r="X415" t="str">
        <f t="shared" si="145"/>
        <v>Green</v>
      </c>
      <c r="Y415" t="str">
        <f t="shared" si="146"/>
        <v>Green</v>
      </c>
      <c r="Z415" t="str">
        <f t="shared" si="147"/>
        <v>Green</v>
      </c>
      <c r="AA415" t="str">
        <f t="shared" si="148"/>
        <v>Red</v>
      </c>
      <c r="AB415" t="str">
        <f t="shared" si="149"/>
        <v>Red</v>
      </c>
      <c r="AC415" t="str">
        <f t="shared" si="150"/>
        <v>Green</v>
      </c>
      <c r="AD415" t="str">
        <f t="shared" si="151"/>
        <v>Red</v>
      </c>
    </row>
    <row r="416" spans="1:30" x14ac:dyDescent="0.25">
      <c r="A416" t="str">
        <f t="shared" si="134"/>
        <v>22/07/2026Independiente del ValleTecnico Universitario</v>
      </c>
      <c r="D416" s="2">
        <v>46225</v>
      </c>
      <c r="E416" s="3">
        <v>0.89583333333333337</v>
      </c>
      <c r="F416" t="s">
        <v>37</v>
      </c>
      <c r="G416" t="s">
        <v>38</v>
      </c>
      <c r="H416">
        <v>1</v>
      </c>
      <c r="I416">
        <v>0</v>
      </c>
      <c r="J416">
        <v>3</v>
      </c>
      <c r="K416">
        <v>0</v>
      </c>
      <c r="L416" s="22" t="str">
        <f t="shared" si="152"/>
        <v>22/07/2026</v>
      </c>
      <c r="M416" s="23">
        <f t="shared" si="153"/>
        <v>0.77083333333333337</v>
      </c>
      <c r="N416" t="str">
        <f t="shared" si="135"/>
        <v>3 - 0</v>
      </c>
      <c r="O416" t="str">
        <f t="shared" si="136"/>
        <v>Green</v>
      </c>
      <c r="P416" t="str">
        <f t="shared" si="137"/>
        <v>Red</v>
      </c>
      <c r="Q416" t="str">
        <f t="shared" si="138"/>
        <v>Red</v>
      </c>
      <c r="R416" t="str">
        <f t="shared" si="139"/>
        <v>Green</v>
      </c>
      <c r="S416" t="str">
        <f t="shared" si="140"/>
        <v>Red</v>
      </c>
      <c r="T416" t="str">
        <f t="shared" si="141"/>
        <v>Green</v>
      </c>
      <c r="U416" t="str">
        <f t="shared" si="142"/>
        <v>Green</v>
      </c>
      <c r="V416" t="str">
        <f t="shared" si="143"/>
        <v>Red</v>
      </c>
      <c r="W416" t="str">
        <f t="shared" si="144"/>
        <v>Red</v>
      </c>
      <c r="X416" t="str">
        <f t="shared" si="145"/>
        <v>Green</v>
      </c>
      <c r="Y416" t="str">
        <f t="shared" si="146"/>
        <v>Green</v>
      </c>
      <c r="Z416" t="str">
        <f t="shared" si="147"/>
        <v>Green</v>
      </c>
      <c r="AA416" t="str">
        <f t="shared" si="148"/>
        <v>Red</v>
      </c>
      <c r="AB416" t="str">
        <f t="shared" si="149"/>
        <v>Green</v>
      </c>
      <c r="AC416" t="str">
        <f t="shared" si="150"/>
        <v>Red</v>
      </c>
      <c r="AD416" t="str">
        <f t="shared" si="151"/>
        <v>Green</v>
      </c>
    </row>
    <row r="417" spans="1:30" x14ac:dyDescent="0.25">
      <c r="A417" t="str">
        <f t="shared" si="134"/>
        <v>22/07/2026Independiente MedellinVasco Da Gama RJ</v>
      </c>
      <c r="B417" t="s">
        <v>1321</v>
      </c>
      <c r="C417" t="s">
        <v>1322</v>
      </c>
      <c r="D417" s="2">
        <v>46225</v>
      </c>
      <c r="E417" s="3">
        <v>0.91666666666666663</v>
      </c>
      <c r="F417" t="s">
        <v>1860</v>
      </c>
      <c r="G417" t="s">
        <v>1861</v>
      </c>
      <c r="H417">
        <v>1</v>
      </c>
      <c r="I417">
        <v>0</v>
      </c>
      <c r="J417">
        <v>2</v>
      </c>
      <c r="K417">
        <v>2</v>
      </c>
      <c r="L417" s="22" t="str">
        <f t="shared" si="152"/>
        <v>22/07/2026</v>
      </c>
      <c r="M417" s="23">
        <f t="shared" si="153"/>
        <v>0.79166666666666663</v>
      </c>
      <c r="N417" t="str">
        <f t="shared" si="135"/>
        <v>2 - 2</v>
      </c>
      <c r="O417" t="str">
        <f t="shared" si="136"/>
        <v>Red</v>
      </c>
      <c r="P417" t="str">
        <f t="shared" si="137"/>
        <v>Green</v>
      </c>
      <c r="Q417" t="str">
        <f t="shared" si="138"/>
        <v>Red</v>
      </c>
      <c r="R417" t="str">
        <f t="shared" si="139"/>
        <v>Green</v>
      </c>
      <c r="S417" t="str">
        <f t="shared" si="140"/>
        <v>Green</v>
      </c>
      <c r="T417" t="str">
        <f t="shared" si="141"/>
        <v>Red</v>
      </c>
      <c r="U417" t="str">
        <f t="shared" si="142"/>
        <v>Green</v>
      </c>
      <c r="V417" t="str">
        <f t="shared" si="143"/>
        <v>Red</v>
      </c>
      <c r="W417" t="str">
        <f t="shared" si="144"/>
        <v>Red</v>
      </c>
      <c r="X417" t="str">
        <f t="shared" si="145"/>
        <v>Green</v>
      </c>
      <c r="Y417" t="str">
        <f t="shared" si="146"/>
        <v>Green</v>
      </c>
      <c r="Z417" t="str">
        <f t="shared" si="147"/>
        <v>Green</v>
      </c>
      <c r="AA417" t="str">
        <f t="shared" si="148"/>
        <v>Red</v>
      </c>
      <c r="AB417" t="str">
        <f t="shared" si="149"/>
        <v>Red</v>
      </c>
      <c r="AC417" t="str">
        <f t="shared" si="150"/>
        <v>Green</v>
      </c>
      <c r="AD417" t="str">
        <f t="shared" si="151"/>
        <v>Red</v>
      </c>
    </row>
    <row r="418" spans="1:30" x14ac:dyDescent="0.25">
      <c r="A418" t="str">
        <f t="shared" si="134"/>
        <v>22/07/2026Uniao Sao JoaoXV de Novembro</v>
      </c>
      <c r="B418" t="s">
        <v>804</v>
      </c>
      <c r="D418" s="2">
        <v>46225</v>
      </c>
      <c r="E418" s="3">
        <v>0.91666666666666663</v>
      </c>
      <c r="F418" t="s">
        <v>1862</v>
      </c>
      <c r="G418" t="s">
        <v>1863</v>
      </c>
      <c r="H418">
        <v>0</v>
      </c>
      <c r="I418">
        <v>0</v>
      </c>
      <c r="J418">
        <v>0</v>
      </c>
      <c r="K418">
        <v>0</v>
      </c>
      <c r="L418" s="22" t="str">
        <f t="shared" si="152"/>
        <v>22/07/2026</v>
      </c>
      <c r="M418" s="23">
        <f t="shared" si="153"/>
        <v>0.79166666666666663</v>
      </c>
      <c r="N418" t="str">
        <f t="shared" si="135"/>
        <v>0 - 0</v>
      </c>
      <c r="O418" t="str">
        <f t="shared" si="136"/>
        <v>Red</v>
      </c>
      <c r="P418" t="str">
        <f t="shared" si="137"/>
        <v>Green</v>
      </c>
      <c r="Q418" t="str">
        <f t="shared" si="138"/>
        <v>Red</v>
      </c>
      <c r="R418" t="str">
        <f t="shared" si="139"/>
        <v>Green</v>
      </c>
      <c r="S418" t="str">
        <f t="shared" si="140"/>
        <v>Green</v>
      </c>
      <c r="T418" t="str">
        <f t="shared" si="141"/>
        <v>Red</v>
      </c>
      <c r="U418" t="str">
        <f t="shared" si="142"/>
        <v>Red</v>
      </c>
      <c r="V418" t="str">
        <f t="shared" si="143"/>
        <v>Green</v>
      </c>
      <c r="W418" t="str">
        <f t="shared" si="144"/>
        <v>Red</v>
      </c>
      <c r="X418" t="str">
        <f t="shared" si="145"/>
        <v>Red</v>
      </c>
      <c r="Y418" t="str">
        <f t="shared" si="146"/>
        <v>Red</v>
      </c>
      <c r="Z418" t="str">
        <f t="shared" si="147"/>
        <v>Red</v>
      </c>
      <c r="AA418" t="str">
        <f t="shared" si="148"/>
        <v>Green</v>
      </c>
      <c r="AB418" t="str">
        <f t="shared" si="149"/>
        <v>Green</v>
      </c>
      <c r="AC418" t="str">
        <f t="shared" si="150"/>
        <v>Red</v>
      </c>
      <c r="AD418" t="str">
        <f t="shared" si="151"/>
        <v>Green</v>
      </c>
    </row>
    <row r="419" spans="1:30" x14ac:dyDescent="0.25">
      <c r="A419" t="str">
        <f t="shared" si="134"/>
        <v>22/07/2026Botafogo RJ WomenRed Bull Bragantino Women</v>
      </c>
      <c r="B419" t="s">
        <v>804</v>
      </c>
      <c r="D419" s="2">
        <v>46225</v>
      </c>
      <c r="E419" s="3">
        <v>0.91666666666666663</v>
      </c>
      <c r="F419" t="s">
        <v>1864</v>
      </c>
      <c r="G419" t="s">
        <v>1865</v>
      </c>
      <c r="H419">
        <v>0</v>
      </c>
      <c r="I419">
        <v>0</v>
      </c>
      <c r="J419">
        <v>0</v>
      </c>
      <c r="K419">
        <v>2</v>
      </c>
      <c r="L419" s="22" t="str">
        <f t="shared" si="152"/>
        <v>22/07/2026</v>
      </c>
      <c r="M419" s="23">
        <f t="shared" si="153"/>
        <v>0.79166666666666663</v>
      </c>
      <c r="N419" t="str">
        <f t="shared" si="135"/>
        <v>0 - 2</v>
      </c>
      <c r="O419" t="str">
        <f t="shared" si="136"/>
        <v>Red</v>
      </c>
      <c r="P419" t="str">
        <f t="shared" si="137"/>
        <v>Red</v>
      </c>
      <c r="Q419" t="str">
        <f t="shared" si="138"/>
        <v>Green</v>
      </c>
      <c r="R419" t="str">
        <f t="shared" si="139"/>
        <v>Red</v>
      </c>
      <c r="S419" t="str">
        <f t="shared" si="140"/>
        <v>Green</v>
      </c>
      <c r="T419" t="str">
        <f t="shared" si="141"/>
        <v>Green</v>
      </c>
      <c r="U419" t="str">
        <f t="shared" si="142"/>
        <v>Red</v>
      </c>
      <c r="V419" t="str">
        <f t="shared" si="143"/>
        <v>Green</v>
      </c>
      <c r="W419" t="str">
        <f t="shared" si="144"/>
        <v>Red</v>
      </c>
      <c r="X419" t="str">
        <f t="shared" si="145"/>
        <v>Red</v>
      </c>
      <c r="Y419" t="str">
        <f t="shared" si="146"/>
        <v>Green</v>
      </c>
      <c r="Z419" t="str">
        <f t="shared" si="147"/>
        <v>Red</v>
      </c>
      <c r="AA419" t="str">
        <f t="shared" si="148"/>
        <v>Green</v>
      </c>
      <c r="AB419" t="str">
        <f t="shared" si="149"/>
        <v>Green</v>
      </c>
      <c r="AC419" t="str">
        <f t="shared" si="150"/>
        <v>Red</v>
      </c>
      <c r="AD419" t="str">
        <f t="shared" si="151"/>
        <v>Green</v>
      </c>
    </row>
    <row r="420" spans="1:30" x14ac:dyDescent="0.25">
      <c r="A420" t="str">
        <f t="shared" si="134"/>
        <v>22/07/2026Coritiba PRPalmeiras</v>
      </c>
      <c r="B420" t="s">
        <v>804</v>
      </c>
      <c r="C420" t="s">
        <v>805</v>
      </c>
      <c r="D420" s="2">
        <v>46225</v>
      </c>
      <c r="E420" s="3">
        <v>0.9375</v>
      </c>
      <c r="F420" t="s">
        <v>875</v>
      </c>
      <c r="G420" t="s">
        <v>40</v>
      </c>
      <c r="H420">
        <v>0</v>
      </c>
      <c r="I420">
        <v>2</v>
      </c>
      <c r="J420">
        <v>1</v>
      </c>
      <c r="K420">
        <v>3</v>
      </c>
      <c r="L420" s="22" t="str">
        <f t="shared" si="152"/>
        <v>22/07/2026</v>
      </c>
      <c r="M420" s="23">
        <f t="shared" si="153"/>
        <v>0.8125</v>
      </c>
      <c r="N420" t="str">
        <f t="shared" si="135"/>
        <v>1 - 3</v>
      </c>
      <c r="O420" t="str">
        <f t="shared" si="136"/>
        <v>Red</v>
      </c>
      <c r="P420" t="str">
        <f t="shared" si="137"/>
        <v>Red</v>
      </c>
      <c r="Q420" t="str">
        <f t="shared" si="138"/>
        <v>Green</v>
      </c>
      <c r="R420" t="str">
        <f t="shared" si="139"/>
        <v>Red</v>
      </c>
      <c r="S420" t="str">
        <f t="shared" si="140"/>
        <v>Green</v>
      </c>
      <c r="T420" t="str">
        <f t="shared" si="141"/>
        <v>Green</v>
      </c>
      <c r="U420" t="str">
        <f t="shared" si="142"/>
        <v>Red</v>
      </c>
      <c r="V420" t="str">
        <f t="shared" si="143"/>
        <v>Red</v>
      </c>
      <c r="W420" t="str">
        <f t="shared" si="144"/>
        <v>Green</v>
      </c>
      <c r="X420" t="str">
        <f t="shared" si="145"/>
        <v>Green</v>
      </c>
      <c r="Y420" t="str">
        <f t="shared" si="146"/>
        <v>Green</v>
      </c>
      <c r="Z420" t="str">
        <f t="shared" si="147"/>
        <v>Green</v>
      </c>
      <c r="AA420" t="str">
        <f t="shared" si="148"/>
        <v>Red</v>
      </c>
      <c r="AB420" t="str">
        <f t="shared" si="149"/>
        <v>Red</v>
      </c>
      <c r="AC420" t="str">
        <f t="shared" si="150"/>
        <v>Green</v>
      </c>
      <c r="AD420" t="str">
        <f t="shared" si="151"/>
        <v>Red</v>
      </c>
    </row>
    <row r="421" spans="1:30" x14ac:dyDescent="0.25">
      <c r="A421" t="str">
        <f t="shared" si="134"/>
        <v>22/07/2026CearaClube de Regatas Brasil</v>
      </c>
      <c r="B421" t="s">
        <v>804</v>
      </c>
      <c r="C421" t="s">
        <v>817</v>
      </c>
      <c r="D421" s="2">
        <v>46225</v>
      </c>
      <c r="E421" s="3">
        <v>0.9375</v>
      </c>
      <c r="F421" t="s">
        <v>912</v>
      </c>
      <c r="G421" t="s">
        <v>913</v>
      </c>
      <c r="H421">
        <v>0</v>
      </c>
      <c r="I421">
        <v>1</v>
      </c>
      <c r="J421">
        <v>0</v>
      </c>
      <c r="K421">
        <v>1</v>
      </c>
      <c r="L421" s="22" t="str">
        <f t="shared" si="152"/>
        <v>22/07/2026</v>
      </c>
      <c r="M421" s="23">
        <f t="shared" si="153"/>
        <v>0.8125</v>
      </c>
      <c r="N421" t="str">
        <f t="shared" si="135"/>
        <v>0 - 1</v>
      </c>
      <c r="O421" t="str">
        <f t="shared" si="136"/>
        <v>Red</v>
      </c>
      <c r="P421" t="str">
        <f t="shared" si="137"/>
        <v>Red</v>
      </c>
      <c r="Q421" t="str">
        <f t="shared" si="138"/>
        <v>Green</v>
      </c>
      <c r="R421" t="str">
        <f t="shared" si="139"/>
        <v>Red</v>
      </c>
      <c r="S421" t="str">
        <f t="shared" si="140"/>
        <v>Green</v>
      </c>
      <c r="T421" t="str">
        <f t="shared" si="141"/>
        <v>Green</v>
      </c>
      <c r="U421" t="str">
        <f t="shared" si="142"/>
        <v>Red</v>
      </c>
      <c r="V421" t="str">
        <f t="shared" si="143"/>
        <v>Red</v>
      </c>
      <c r="W421" t="str">
        <f t="shared" si="144"/>
        <v>Green</v>
      </c>
      <c r="X421" t="str">
        <f t="shared" si="145"/>
        <v>Green</v>
      </c>
      <c r="Y421" t="str">
        <f t="shared" si="146"/>
        <v>Red</v>
      </c>
      <c r="Z421" t="str">
        <f t="shared" si="147"/>
        <v>Red</v>
      </c>
      <c r="AA421" t="str">
        <f t="shared" si="148"/>
        <v>Green</v>
      </c>
      <c r="AB421" t="str">
        <f t="shared" si="149"/>
        <v>Green</v>
      </c>
      <c r="AC421" t="str">
        <f t="shared" si="150"/>
        <v>Red</v>
      </c>
      <c r="AD421" t="str">
        <f t="shared" si="151"/>
        <v>Green</v>
      </c>
    </row>
    <row r="422" spans="1:30" x14ac:dyDescent="0.25">
      <c r="A422" t="str">
        <f t="shared" si="134"/>
        <v>22/07/2026Operario PRPonte Preta</v>
      </c>
      <c r="B422" t="s">
        <v>804</v>
      </c>
      <c r="C422" t="s">
        <v>817</v>
      </c>
      <c r="D422" s="2">
        <v>46225</v>
      </c>
      <c r="E422" s="3">
        <v>0.9375</v>
      </c>
      <c r="F422" t="s">
        <v>914</v>
      </c>
      <c r="G422" t="s">
        <v>44</v>
      </c>
      <c r="H422">
        <v>1</v>
      </c>
      <c r="I422">
        <v>1</v>
      </c>
      <c r="J422">
        <v>3</v>
      </c>
      <c r="K422">
        <v>2</v>
      </c>
      <c r="L422" s="22" t="str">
        <f t="shared" si="152"/>
        <v>22/07/2026</v>
      </c>
      <c r="M422" s="23">
        <f t="shared" si="153"/>
        <v>0.8125</v>
      </c>
      <c r="N422" t="str">
        <f t="shared" si="135"/>
        <v>3 - 2</v>
      </c>
      <c r="O422" t="str">
        <f t="shared" si="136"/>
        <v>Green</v>
      </c>
      <c r="P422" t="str">
        <f t="shared" si="137"/>
        <v>Red</v>
      </c>
      <c r="Q422" t="str">
        <f t="shared" si="138"/>
        <v>Red</v>
      </c>
      <c r="R422" t="str">
        <f t="shared" si="139"/>
        <v>Green</v>
      </c>
      <c r="S422" t="str">
        <f t="shared" si="140"/>
        <v>Red</v>
      </c>
      <c r="T422" t="str">
        <f t="shared" si="141"/>
        <v>Green</v>
      </c>
      <c r="U422" t="str">
        <f t="shared" si="142"/>
        <v>Red</v>
      </c>
      <c r="V422" t="str">
        <f t="shared" si="143"/>
        <v>Green</v>
      </c>
      <c r="W422" t="str">
        <f t="shared" si="144"/>
        <v>Red</v>
      </c>
      <c r="X422" t="str">
        <f t="shared" si="145"/>
        <v>Green</v>
      </c>
      <c r="Y422" t="str">
        <f t="shared" si="146"/>
        <v>Green</v>
      </c>
      <c r="Z422" t="str">
        <f t="shared" si="147"/>
        <v>Green</v>
      </c>
      <c r="AA422" t="str">
        <f t="shared" si="148"/>
        <v>Red</v>
      </c>
      <c r="AB422" t="str">
        <f t="shared" si="149"/>
        <v>Red</v>
      </c>
      <c r="AC422" t="str">
        <f t="shared" si="150"/>
        <v>Green</v>
      </c>
      <c r="AD422" t="str">
        <f t="shared" si="151"/>
        <v>Red</v>
      </c>
    </row>
    <row r="423" spans="1:30" x14ac:dyDescent="0.25">
      <c r="A423" t="str">
        <f t="shared" si="134"/>
        <v>22/07/2026Sampaio Correa RJResende RJ</v>
      </c>
      <c r="B423" t="s">
        <v>804</v>
      </c>
      <c r="C423" t="s">
        <v>829</v>
      </c>
      <c r="D423" s="2">
        <v>46225</v>
      </c>
      <c r="E423" s="3">
        <v>0.9375</v>
      </c>
      <c r="F423" t="s">
        <v>1866</v>
      </c>
      <c r="G423" t="s">
        <v>1867</v>
      </c>
      <c r="H423">
        <v>0</v>
      </c>
      <c r="I423">
        <v>0</v>
      </c>
      <c r="J423">
        <v>2</v>
      </c>
      <c r="K423">
        <v>0</v>
      </c>
      <c r="L423" s="22" t="str">
        <f t="shared" si="152"/>
        <v>22/07/2026</v>
      </c>
      <c r="M423" s="23">
        <f t="shared" si="153"/>
        <v>0.8125</v>
      </c>
      <c r="N423" t="str">
        <f t="shared" si="135"/>
        <v>2 - 0</v>
      </c>
      <c r="O423" t="str">
        <f t="shared" si="136"/>
        <v>Green</v>
      </c>
      <c r="P423" t="str">
        <f t="shared" si="137"/>
        <v>Red</v>
      </c>
      <c r="Q423" t="str">
        <f t="shared" si="138"/>
        <v>Red</v>
      </c>
      <c r="R423" t="str">
        <f t="shared" si="139"/>
        <v>Green</v>
      </c>
      <c r="S423" t="str">
        <f t="shared" si="140"/>
        <v>Red</v>
      </c>
      <c r="T423" t="str">
        <f t="shared" si="141"/>
        <v>Green</v>
      </c>
      <c r="U423" t="str">
        <f t="shared" si="142"/>
        <v>Red</v>
      </c>
      <c r="V423" t="str">
        <f t="shared" si="143"/>
        <v>Green</v>
      </c>
      <c r="W423" t="str">
        <f t="shared" si="144"/>
        <v>Red</v>
      </c>
      <c r="X423" t="str">
        <f t="shared" si="145"/>
        <v>Red</v>
      </c>
      <c r="Y423" t="str">
        <f t="shared" si="146"/>
        <v>Green</v>
      </c>
      <c r="Z423" t="str">
        <f t="shared" si="147"/>
        <v>Red</v>
      </c>
      <c r="AA423" t="str">
        <f t="shared" si="148"/>
        <v>Green</v>
      </c>
      <c r="AB423" t="str">
        <f t="shared" si="149"/>
        <v>Green</v>
      </c>
      <c r="AC423" t="str">
        <f t="shared" si="150"/>
        <v>Red</v>
      </c>
      <c r="AD423" t="str">
        <f t="shared" si="151"/>
        <v>Green</v>
      </c>
    </row>
    <row r="424" spans="1:30" x14ac:dyDescent="0.25">
      <c r="A424" t="str">
        <f t="shared" si="134"/>
        <v>22/07/2026Atletico Mineiro WomenCA Piauiense Women</v>
      </c>
      <c r="B424" t="s">
        <v>804</v>
      </c>
      <c r="D424" s="2">
        <v>46225</v>
      </c>
      <c r="E424" s="3">
        <v>0.9375</v>
      </c>
      <c r="F424" t="s">
        <v>1868</v>
      </c>
      <c r="G424" t="s">
        <v>1869</v>
      </c>
      <c r="H424">
        <v>0</v>
      </c>
      <c r="I424">
        <v>0</v>
      </c>
      <c r="J424">
        <v>2</v>
      </c>
      <c r="K424">
        <v>1</v>
      </c>
      <c r="L424" s="22" t="str">
        <f t="shared" si="152"/>
        <v>22/07/2026</v>
      </c>
      <c r="M424" s="23">
        <f t="shared" si="153"/>
        <v>0.8125</v>
      </c>
      <c r="N424" t="str">
        <f t="shared" si="135"/>
        <v>2 - 1</v>
      </c>
      <c r="O424" t="str">
        <f t="shared" si="136"/>
        <v>Green</v>
      </c>
      <c r="P424" t="str">
        <f t="shared" si="137"/>
        <v>Red</v>
      </c>
      <c r="Q424" t="str">
        <f t="shared" si="138"/>
        <v>Red</v>
      </c>
      <c r="R424" t="str">
        <f t="shared" si="139"/>
        <v>Green</v>
      </c>
      <c r="S424" t="str">
        <f t="shared" si="140"/>
        <v>Red</v>
      </c>
      <c r="T424" t="str">
        <f t="shared" si="141"/>
        <v>Green</v>
      </c>
      <c r="U424" t="str">
        <f t="shared" si="142"/>
        <v>Red</v>
      </c>
      <c r="V424" t="str">
        <f t="shared" si="143"/>
        <v>Green</v>
      </c>
      <c r="W424" t="str">
        <f t="shared" si="144"/>
        <v>Red</v>
      </c>
      <c r="X424" t="str">
        <f t="shared" si="145"/>
        <v>Red</v>
      </c>
      <c r="Y424" t="str">
        <f t="shared" si="146"/>
        <v>Green</v>
      </c>
      <c r="Z424" t="str">
        <f t="shared" si="147"/>
        <v>Green</v>
      </c>
      <c r="AA424" t="str">
        <f t="shared" si="148"/>
        <v>Red</v>
      </c>
      <c r="AB424" t="str">
        <f t="shared" si="149"/>
        <v>Green</v>
      </c>
      <c r="AC424" t="str">
        <f t="shared" si="150"/>
        <v>Green</v>
      </c>
      <c r="AD424" t="str">
        <f t="shared" si="151"/>
        <v>Red</v>
      </c>
    </row>
    <row r="425" spans="1:30" x14ac:dyDescent="0.25">
      <c r="A425" t="str">
        <f t="shared" si="134"/>
        <v>22/07/2026Carolina CoreInter Miami II</v>
      </c>
      <c r="D425" s="2">
        <v>46225</v>
      </c>
      <c r="E425" s="3">
        <v>0.9375</v>
      </c>
      <c r="F425" t="s">
        <v>1870</v>
      </c>
      <c r="G425" t="s">
        <v>1871</v>
      </c>
      <c r="H425">
        <v>2</v>
      </c>
      <c r="I425">
        <v>0</v>
      </c>
      <c r="J425">
        <v>4</v>
      </c>
      <c r="K425">
        <v>0</v>
      </c>
      <c r="L425" s="22" t="str">
        <f t="shared" si="152"/>
        <v>22/07/2026</v>
      </c>
      <c r="M425" s="23">
        <f t="shared" si="153"/>
        <v>0.8125</v>
      </c>
      <c r="N425" t="str">
        <f t="shared" si="135"/>
        <v>4 - 0</v>
      </c>
      <c r="O425" t="str">
        <f t="shared" si="136"/>
        <v>Green</v>
      </c>
      <c r="P425" t="str">
        <f t="shared" si="137"/>
        <v>Red</v>
      </c>
      <c r="Q425" t="str">
        <f t="shared" si="138"/>
        <v>Red</v>
      </c>
      <c r="R425" t="str">
        <f t="shared" si="139"/>
        <v>Green</v>
      </c>
      <c r="S425" t="str">
        <f t="shared" si="140"/>
        <v>Red</v>
      </c>
      <c r="T425" t="str">
        <f t="shared" si="141"/>
        <v>Green</v>
      </c>
      <c r="U425" t="str">
        <f t="shared" si="142"/>
        <v>Green</v>
      </c>
      <c r="V425" t="str">
        <f t="shared" si="143"/>
        <v>Red</v>
      </c>
      <c r="W425" t="str">
        <f t="shared" si="144"/>
        <v>Red</v>
      </c>
      <c r="X425" t="str">
        <f t="shared" si="145"/>
        <v>Green</v>
      </c>
      <c r="Y425" t="str">
        <f t="shared" si="146"/>
        <v>Green</v>
      </c>
      <c r="Z425" t="str">
        <f t="shared" si="147"/>
        <v>Green</v>
      </c>
      <c r="AA425" t="str">
        <f t="shared" si="148"/>
        <v>Red</v>
      </c>
      <c r="AB425" t="str">
        <f t="shared" si="149"/>
        <v>Red</v>
      </c>
      <c r="AC425" t="str">
        <f t="shared" si="150"/>
        <v>Red</v>
      </c>
      <c r="AD425" t="str">
        <f t="shared" si="151"/>
        <v>Green</v>
      </c>
    </row>
    <row r="426" spans="1:30" x14ac:dyDescent="0.25">
      <c r="A426" t="str">
        <f t="shared" si="134"/>
        <v>22/07/2026Hercilio LuzCF Caravaggio</v>
      </c>
      <c r="B426" t="s">
        <v>804</v>
      </c>
      <c r="C426" t="s">
        <v>917</v>
      </c>
      <c r="D426" s="2">
        <v>46225</v>
      </c>
      <c r="E426" s="3">
        <v>0.95833333333333337</v>
      </c>
      <c r="F426" t="s">
        <v>926</v>
      </c>
      <c r="G426" t="s">
        <v>927</v>
      </c>
      <c r="H426">
        <v>0</v>
      </c>
      <c r="I426">
        <v>0</v>
      </c>
      <c r="J426">
        <v>0</v>
      </c>
      <c r="K426">
        <v>0</v>
      </c>
      <c r="L426" s="22" t="str">
        <f t="shared" si="152"/>
        <v>22/07/2026</v>
      </c>
      <c r="M426" s="23">
        <f t="shared" si="153"/>
        <v>0.83333333333333337</v>
      </c>
      <c r="N426" t="str">
        <f t="shared" si="135"/>
        <v>0 - 0</v>
      </c>
      <c r="O426" t="str">
        <f t="shared" si="136"/>
        <v>Red</v>
      </c>
      <c r="P426" t="str">
        <f t="shared" si="137"/>
        <v>Green</v>
      </c>
      <c r="Q426" t="str">
        <f t="shared" si="138"/>
        <v>Red</v>
      </c>
      <c r="R426" t="str">
        <f t="shared" si="139"/>
        <v>Green</v>
      </c>
      <c r="S426" t="str">
        <f t="shared" si="140"/>
        <v>Green</v>
      </c>
      <c r="T426" t="str">
        <f t="shared" si="141"/>
        <v>Red</v>
      </c>
      <c r="U426" t="str">
        <f t="shared" si="142"/>
        <v>Red</v>
      </c>
      <c r="V426" t="str">
        <f t="shared" si="143"/>
        <v>Green</v>
      </c>
      <c r="W426" t="str">
        <f t="shared" si="144"/>
        <v>Red</v>
      </c>
      <c r="X426" t="str">
        <f t="shared" si="145"/>
        <v>Red</v>
      </c>
      <c r="Y426" t="str">
        <f t="shared" si="146"/>
        <v>Red</v>
      </c>
      <c r="Z426" t="str">
        <f t="shared" si="147"/>
        <v>Red</v>
      </c>
      <c r="AA426" t="str">
        <f t="shared" si="148"/>
        <v>Green</v>
      </c>
      <c r="AB426" t="str">
        <f t="shared" si="149"/>
        <v>Green</v>
      </c>
      <c r="AC426" t="str">
        <f t="shared" si="150"/>
        <v>Red</v>
      </c>
      <c r="AD426" t="str">
        <f t="shared" si="151"/>
        <v>Green</v>
      </c>
    </row>
    <row r="427" spans="1:30" x14ac:dyDescent="0.25">
      <c r="A427" t="str">
        <f t="shared" si="134"/>
        <v>22/07/2026Lexington SCOakland Roots</v>
      </c>
      <c r="D427" s="2">
        <v>46225</v>
      </c>
      <c r="E427" s="3">
        <v>0.95833333333333337</v>
      </c>
      <c r="F427" t="s">
        <v>47</v>
      </c>
      <c r="G427" t="s">
        <v>48</v>
      </c>
      <c r="H427">
        <v>0</v>
      </c>
      <c r="I427">
        <v>0</v>
      </c>
      <c r="J427">
        <v>2</v>
      </c>
      <c r="K427">
        <v>0</v>
      </c>
      <c r="L427" s="22" t="str">
        <f t="shared" si="152"/>
        <v>22/07/2026</v>
      </c>
      <c r="M427" s="23">
        <f t="shared" si="153"/>
        <v>0.83333333333333337</v>
      </c>
      <c r="N427" t="str">
        <f t="shared" si="135"/>
        <v>2 - 0</v>
      </c>
      <c r="O427" t="str">
        <f t="shared" si="136"/>
        <v>Green</v>
      </c>
      <c r="P427" t="str">
        <f t="shared" si="137"/>
        <v>Red</v>
      </c>
      <c r="Q427" t="str">
        <f t="shared" si="138"/>
        <v>Red</v>
      </c>
      <c r="R427" t="str">
        <f t="shared" si="139"/>
        <v>Green</v>
      </c>
      <c r="S427" t="str">
        <f t="shared" si="140"/>
        <v>Red</v>
      </c>
      <c r="T427" t="str">
        <f t="shared" si="141"/>
        <v>Green</v>
      </c>
      <c r="U427" t="str">
        <f t="shared" si="142"/>
        <v>Red</v>
      </c>
      <c r="V427" t="str">
        <f t="shared" si="143"/>
        <v>Green</v>
      </c>
      <c r="W427" t="str">
        <f t="shared" si="144"/>
        <v>Red</v>
      </c>
      <c r="X427" t="str">
        <f t="shared" si="145"/>
        <v>Red</v>
      </c>
      <c r="Y427" t="str">
        <f t="shared" si="146"/>
        <v>Green</v>
      </c>
      <c r="Z427" t="str">
        <f t="shared" si="147"/>
        <v>Red</v>
      </c>
      <c r="AA427" t="str">
        <f t="shared" si="148"/>
        <v>Green</v>
      </c>
      <c r="AB427" t="str">
        <f t="shared" si="149"/>
        <v>Green</v>
      </c>
      <c r="AC427" t="str">
        <f t="shared" si="150"/>
        <v>Red</v>
      </c>
      <c r="AD427" t="str">
        <f t="shared" si="151"/>
        <v>Green</v>
      </c>
    </row>
    <row r="428" spans="1:30" x14ac:dyDescent="0.25">
      <c r="A428" t="str">
        <f t="shared" si="134"/>
        <v>22/07/2026Portland Hearts of PineUnion Omaha SC</v>
      </c>
      <c r="D428" s="2">
        <v>46225</v>
      </c>
      <c r="E428" s="3">
        <v>0.95833333333333337</v>
      </c>
      <c r="F428" t="s">
        <v>1872</v>
      </c>
      <c r="G428" t="s">
        <v>1873</v>
      </c>
      <c r="H428">
        <v>1</v>
      </c>
      <c r="I428">
        <v>2</v>
      </c>
      <c r="J428">
        <v>1</v>
      </c>
      <c r="K428">
        <v>2</v>
      </c>
      <c r="L428" s="22" t="str">
        <f t="shared" si="152"/>
        <v>22/07/2026</v>
      </c>
      <c r="M428" s="23">
        <f t="shared" si="153"/>
        <v>0.83333333333333337</v>
      </c>
      <c r="N428" t="str">
        <f t="shared" si="135"/>
        <v>1 - 2</v>
      </c>
      <c r="O428" t="str">
        <f t="shared" si="136"/>
        <v>Red</v>
      </c>
      <c r="P428" t="str">
        <f t="shared" si="137"/>
        <v>Red</v>
      </c>
      <c r="Q428" t="str">
        <f t="shared" si="138"/>
        <v>Green</v>
      </c>
      <c r="R428" t="str">
        <f t="shared" si="139"/>
        <v>Red</v>
      </c>
      <c r="S428" t="str">
        <f t="shared" si="140"/>
        <v>Green</v>
      </c>
      <c r="T428" t="str">
        <f t="shared" si="141"/>
        <v>Green</v>
      </c>
      <c r="U428" t="str">
        <f t="shared" si="142"/>
        <v>Red</v>
      </c>
      <c r="V428" t="str">
        <f t="shared" si="143"/>
        <v>Red</v>
      </c>
      <c r="W428" t="str">
        <f t="shared" si="144"/>
        <v>Green</v>
      </c>
      <c r="X428" t="str">
        <f t="shared" si="145"/>
        <v>Green</v>
      </c>
      <c r="Y428" t="str">
        <f t="shared" si="146"/>
        <v>Green</v>
      </c>
      <c r="Z428" t="str">
        <f t="shared" si="147"/>
        <v>Green</v>
      </c>
      <c r="AA428" t="str">
        <f t="shared" si="148"/>
        <v>Red</v>
      </c>
      <c r="AB428" t="str">
        <f t="shared" si="149"/>
        <v>Green</v>
      </c>
      <c r="AC428" t="str">
        <f t="shared" si="150"/>
        <v>Green</v>
      </c>
      <c r="AD428" t="str">
        <f t="shared" si="151"/>
        <v>Red</v>
      </c>
    </row>
    <row r="429" spans="1:30" x14ac:dyDescent="0.25">
      <c r="A429" t="str">
        <f t="shared" si="134"/>
        <v>22/07/2026Westchester SCNew York Cosmos</v>
      </c>
      <c r="D429" s="2">
        <v>46225</v>
      </c>
      <c r="E429" s="3">
        <v>0.95833333333333337</v>
      </c>
      <c r="F429" t="s">
        <v>1874</v>
      </c>
      <c r="G429" t="s">
        <v>1875</v>
      </c>
      <c r="H429">
        <v>1</v>
      </c>
      <c r="I429">
        <v>0</v>
      </c>
      <c r="J429">
        <v>3</v>
      </c>
      <c r="K429">
        <v>0</v>
      </c>
      <c r="L429" s="22" t="str">
        <f t="shared" si="152"/>
        <v>22/07/2026</v>
      </c>
      <c r="M429" s="23">
        <f t="shared" si="153"/>
        <v>0.83333333333333337</v>
      </c>
      <c r="N429" t="str">
        <f t="shared" si="135"/>
        <v>3 - 0</v>
      </c>
      <c r="O429" t="str">
        <f t="shared" si="136"/>
        <v>Green</v>
      </c>
      <c r="P429" t="str">
        <f t="shared" si="137"/>
        <v>Red</v>
      </c>
      <c r="Q429" t="str">
        <f t="shared" si="138"/>
        <v>Red</v>
      </c>
      <c r="R429" t="str">
        <f t="shared" si="139"/>
        <v>Green</v>
      </c>
      <c r="S429" t="str">
        <f t="shared" si="140"/>
        <v>Red</v>
      </c>
      <c r="T429" t="str">
        <f t="shared" si="141"/>
        <v>Green</v>
      </c>
      <c r="U429" t="str">
        <f t="shared" si="142"/>
        <v>Green</v>
      </c>
      <c r="V429" t="str">
        <f t="shared" si="143"/>
        <v>Red</v>
      </c>
      <c r="W429" t="str">
        <f t="shared" si="144"/>
        <v>Red</v>
      </c>
      <c r="X429" t="str">
        <f t="shared" si="145"/>
        <v>Green</v>
      </c>
      <c r="Y429" t="str">
        <f t="shared" si="146"/>
        <v>Green</v>
      </c>
      <c r="Z429" t="str">
        <f t="shared" si="147"/>
        <v>Green</v>
      </c>
      <c r="AA429" t="str">
        <f t="shared" si="148"/>
        <v>Red</v>
      </c>
      <c r="AB429" t="str">
        <f t="shared" si="149"/>
        <v>Green</v>
      </c>
      <c r="AC429" t="str">
        <f t="shared" si="150"/>
        <v>Red</v>
      </c>
      <c r="AD429" t="str">
        <f t="shared" si="151"/>
        <v>Green</v>
      </c>
    </row>
    <row r="430" spans="1:30" x14ac:dyDescent="0.25">
      <c r="A430" t="str">
        <f t="shared" si="134"/>
        <v>22/07/2026GoiasSport Recife</v>
      </c>
      <c r="B430" t="s">
        <v>804</v>
      </c>
      <c r="C430" t="s">
        <v>817</v>
      </c>
      <c r="D430" s="2">
        <v>46225</v>
      </c>
      <c r="E430" s="3">
        <v>0.97916666666666663</v>
      </c>
      <c r="F430" t="s">
        <v>915</v>
      </c>
      <c r="G430" t="s">
        <v>50</v>
      </c>
      <c r="H430">
        <v>0</v>
      </c>
      <c r="I430">
        <v>1</v>
      </c>
      <c r="J430">
        <v>1</v>
      </c>
      <c r="K430">
        <v>1</v>
      </c>
      <c r="L430" s="22" t="str">
        <f t="shared" si="152"/>
        <v>22/07/2026</v>
      </c>
      <c r="M430" s="23">
        <f t="shared" si="153"/>
        <v>0.85416666666666663</v>
      </c>
      <c r="N430" t="str">
        <f t="shared" si="135"/>
        <v>1 - 1</v>
      </c>
      <c r="O430" t="str">
        <f t="shared" si="136"/>
        <v>Red</v>
      </c>
      <c r="P430" t="str">
        <f t="shared" si="137"/>
        <v>Green</v>
      </c>
      <c r="Q430" t="str">
        <f t="shared" si="138"/>
        <v>Red</v>
      </c>
      <c r="R430" t="str">
        <f t="shared" si="139"/>
        <v>Green</v>
      </c>
      <c r="S430" t="str">
        <f t="shared" si="140"/>
        <v>Green</v>
      </c>
      <c r="T430" t="str">
        <f t="shared" si="141"/>
        <v>Red</v>
      </c>
      <c r="U430" t="str">
        <f t="shared" si="142"/>
        <v>Red</v>
      </c>
      <c r="V430" t="str">
        <f t="shared" si="143"/>
        <v>Red</v>
      </c>
      <c r="W430" t="str">
        <f t="shared" si="144"/>
        <v>Green</v>
      </c>
      <c r="X430" t="str">
        <f t="shared" si="145"/>
        <v>Green</v>
      </c>
      <c r="Y430" t="str">
        <f t="shared" si="146"/>
        <v>Green</v>
      </c>
      <c r="Z430" t="str">
        <f t="shared" si="147"/>
        <v>Red</v>
      </c>
      <c r="AA430" t="str">
        <f t="shared" si="148"/>
        <v>Green</v>
      </c>
      <c r="AB430" t="str">
        <f t="shared" si="149"/>
        <v>Green</v>
      </c>
      <c r="AC430" t="str">
        <f t="shared" si="150"/>
        <v>Green</v>
      </c>
      <c r="AD430" t="str">
        <f t="shared" si="151"/>
        <v>Red</v>
      </c>
    </row>
    <row r="431" spans="1:30" x14ac:dyDescent="0.25">
      <c r="A431" t="str">
        <f t="shared" si="134"/>
        <v>22/07/2026Columbus CrewNew York City</v>
      </c>
      <c r="D431" s="2">
        <v>46225</v>
      </c>
      <c r="E431" s="3">
        <v>0.97916666666666663</v>
      </c>
      <c r="F431" t="s">
        <v>860</v>
      </c>
      <c r="G431" t="s">
        <v>861</v>
      </c>
      <c r="H431">
        <v>0</v>
      </c>
      <c r="I431">
        <v>1</v>
      </c>
      <c r="J431">
        <v>1</v>
      </c>
      <c r="K431">
        <v>2</v>
      </c>
      <c r="L431" s="22" t="str">
        <f t="shared" si="152"/>
        <v>22/07/2026</v>
      </c>
      <c r="M431" s="23">
        <f t="shared" si="153"/>
        <v>0.85416666666666663</v>
      </c>
      <c r="N431" t="str">
        <f t="shared" si="135"/>
        <v>1 - 2</v>
      </c>
      <c r="O431" t="str">
        <f t="shared" si="136"/>
        <v>Red</v>
      </c>
      <c r="P431" t="str">
        <f t="shared" si="137"/>
        <v>Red</v>
      </c>
      <c r="Q431" t="str">
        <f t="shared" si="138"/>
        <v>Green</v>
      </c>
      <c r="R431" t="str">
        <f t="shared" si="139"/>
        <v>Red</v>
      </c>
      <c r="S431" t="str">
        <f t="shared" si="140"/>
        <v>Green</v>
      </c>
      <c r="T431" t="str">
        <f t="shared" si="141"/>
        <v>Green</v>
      </c>
      <c r="U431" t="str">
        <f t="shared" si="142"/>
        <v>Red</v>
      </c>
      <c r="V431" t="str">
        <f t="shared" si="143"/>
        <v>Red</v>
      </c>
      <c r="W431" t="str">
        <f t="shared" si="144"/>
        <v>Green</v>
      </c>
      <c r="X431" t="str">
        <f t="shared" si="145"/>
        <v>Green</v>
      </c>
      <c r="Y431" t="str">
        <f t="shared" si="146"/>
        <v>Green</v>
      </c>
      <c r="Z431" t="str">
        <f t="shared" si="147"/>
        <v>Green</v>
      </c>
      <c r="AA431" t="str">
        <f t="shared" si="148"/>
        <v>Red</v>
      </c>
      <c r="AB431" t="str">
        <f t="shared" si="149"/>
        <v>Green</v>
      </c>
      <c r="AC431" t="str">
        <f t="shared" si="150"/>
        <v>Green</v>
      </c>
      <c r="AD431" t="str">
        <f t="shared" si="151"/>
        <v>Red</v>
      </c>
    </row>
    <row r="432" spans="1:30" x14ac:dyDescent="0.25">
      <c r="A432" t="str">
        <f t="shared" si="134"/>
        <v>22/07/2026FC CincinnatiVancouver Whitecaps</v>
      </c>
      <c r="D432" s="2">
        <v>46225</v>
      </c>
      <c r="E432" s="3">
        <v>0.97916666666666663</v>
      </c>
      <c r="F432" t="s">
        <v>53</v>
      </c>
      <c r="G432" t="s">
        <v>54</v>
      </c>
      <c r="H432">
        <v>3</v>
      </c>
      <c r="I432">
        <v>2</v>
      </c>
      <c r="J432">
        <v>4</v>
      </c>
      <c r="K432">
        <v>3</v>
      </c>
      <c r="L432" s="22" t="str">
        <f t="shared" si="152"/>
        <v>22/07/2026</v>
      </c>
      <c r="M432" s="23">
        <f t="shared" si="153"/>
        <v>0.85416666666666663</v>
      </c>
      <c r="N432" t="str">
        <f t="shared" si="135"/>
        <v>4 - 3</v>
      </c>
      <c r="O432" t="str">
        <f t="shared" si="136"/>
        <v>Green</v>
      </c>
      <c r="P432" t="str">
        <f t="shared" si="137"/>
        <v>Red</v>
      </c>
      <c r="Q432" t="str">
        <f t="shared" si="138"/>
        <v>Red</v>
      </c>
      <c r="R432" t="str">
        <f t="shared" si="139"/>
        <v>Green</v>
      </c>
      <c r="S432" t="str">
        <f t="shared" si="140"/>
        <v>Red</v>
      </c>
      <c r="T432" t="str">
        <f t="shared" si="141"/>
        <v>Green</v>
      </c>
      <c r="U432" t="str">
        <f t="shared" si="142"/>
        <v>Green</v>
      </c>
      <c r="V432" t="str">
        <f t="shared" si="143"/>
        <v>Red</v>
      </c>
      <c r="W432" t="str">
        <f t="shared" si="144"/>
        <v>Red</v>
      </c>
      <c r="X432" t="str">
        <f t="shared" si="145"/>
        <v>Green</v>
      </c>
      <c r="Y432" t="str">
        <f t="shared" si="146"/>
        <v>Green</v>
      </c>
      <c r="Z432" t="str">
        <f t="shared" si="147"/>
        <v>Green</v>
      </c>
      <c r="AA432" t="str">
        <f t="shared" si="148"/>
        <v>Red</v>
      </c>
      <c r="AB432" t="str">
        <f t="shared" si="149"/>
        <v>Red</v>
      </c>
      <c r="AC432" t="str">
        <f t="shared" si="150"/>
        <v>Green</v>
      </c>
      <c r="AD432" t="str">
        <f t="shared" si="151"/>
        <v>Red</v>
      </c>
    </row>
    <row r="433" spans="1:30" x14ac:dyDescent="0.25">
      <c r="A433" t="str">
        <f t="shared" si="134"/>
        <v>22/07/2026Inter Miami CFChicago Fire</v>
      </c>
      <c r="D433" s="2">
        <v>46225</v>
      </c>
      <c r="E433" s="3">
        <v>0.97916666666666663</v>
      </c>
      <c r="F433" t="s">
        <v>55</v>
      </c>
      <c r="G433" t="s">
        <v>56</v>
      </c>
      <c r="H433">
        <v>1</v>
      </c>
      <c r="I433">
        <v>1</v>
      </c>
      <c r="J433">
        <v>3</v>
      </c>
      <c r="K433">
        <v>2</v>
      </c>
      <c r="L433" s="22" t="str">
        <f t="shared" si="152"/>
        <v>22/07/2026</v>
      </c>
      <c r="M433" s="23">
        <f t="shared" si="153"/>
        <v>0.85416666666666663</v>
      </c>
      <c r="N433" t="str">
        <f t="shared" si="135"/>
        <v>3 - 2</v>
      </c>
      <c r="O433" t="str">
        <f t="shared" si="136"/>
        <v>Green</v>
      </c>
      <c r="P433" t="str">
        <f t="shared" si="137"/>
        <v>Red</v>
      </c>
      <c r="Q433" t="str">
        <f t="shared" si="138"/>
        <v>Red</v>
      </c>
      <c r="R433" t="str">
        <f t="shared" si="139"/>
        <v>Green</v>
      </c>
      <c r="S433" t="str">
        <f t="shared" si="140"/>
        <v>Red</v>
      </c>
      <c r="T433" t="str">
        <f t="shared" si="141"/>
        <v>Green</v>
      </c>
      <c r="U433" t="str">
        <f t="shared" si="142"/>
        <v>Red</v>
      </c>
      <c r="V433" t="str">
        <f t="shared" si="143"/>
        <v>Green</v>
      </c>
      <c r="W433" t="str">
        <f t="shared" si="144"/>
        <v>Red</v>
      </c>
      <c r="X433" t="str">
        <f t="shared" si="145"/>
        <v>Green</v>
      </c>
      <c r="Y433" t="str">
        <f t="shared" si="146"/>
        <v>Green</v>
      </c>
      <c r="Z433" t="str">
        <f t="shared" si="147"/>
        <v>Green</v>
      </c>
      <c r="AA433" t="str">
        <f t="shared" si="148"/>
        <v>Red</v>
      </c>
      <c r="AB433" t="str">
        <f t="shared" si="149"/>
        <v>Red</v>
      </c>
      <c r="AC433" t="str">
        <f t="shared" si="150"/>
        <v>Green</v>
      </c>
      <c r="AD433" t="str">
        <f t="shared" si="151"/>
        <v>Red</v>
      </c>
    </row>
    <row r="434" spans="1:30" x14ac:dyDescent="0.25">
      <c r="A434" t="str">
        <f t="shared" si="134"/>
        <v>22/07/2026New England RevolutionToronto FC</v>
      </c>
      <c r="D434" s="2">
        <v>46225</v>
      </c>
      <c r="E434" s="3">
        <v>0.97916666666666663</v>
      </c>
      <c r="F434" t="s">
        <v>57</v>
      </c>
      <c r="G434" t="s">
        <v>58</v>
      </c>
      <c r="H434">
        <v>0</v>
      </c>
      <c r="I434">
        <v>0</v>
      </c>
      <c r="J434">
        <v>0</v>
      </c>
      <c r="K434">
        <v>0</v>
      </c>
      <c r="L434" s="22" t="str">
        <f t="shared" si="152"/>
        <v>22/07/2026</v>
      </c>
      <c r="M434" s="23">
        <f t="shared" si="153"/>
        <v>0.85416666666666663</v>
      </c>
      <c r="N434" t="str">
        <f t="shared" si="135"/>
        <v>0 - 0</v>
      </c>
      <c r="O434" t="str">
        <f t="shared" si="136"/>
        <v>Red</v>
      </c>
      <c r="P434" t="str">
        <f t="shared" si="137"/>
        <v>Green</v>
      </c>
      <c r="Q434" t="str">
        <f t="shared" si="138"/>
        <v>Red</v>
      </c>
      <c r="R434" t="str">
        <f t="shared" si="139"/>
        <v>Green</v>
      </c>
      <c r="S434" t="str">
        <f t="shared" si="140"/>
        <v>Green</v>
      </c>
      <c r="T434" t="str">
        <f t="shared" si="141"/>
        <v>Red</v>
      </c>
      <c r="U434" t="str">
        <f t="shared" si="142"/>
        <v>Red</v>
      </c>
      <c r="V434" t="str">
        <f t="shared" si="143"/>
        <v>Green</v>
      </c>
      <c r="W434" t="str">
        <f t="shared" si="144"/>
        <v>Red</v>
      </c>
      <c r="X434" t="str">
        <f t="shared" si="145"/>
        <v>Red</v>
      </c>
      <c r="Y434" t="str">
        <f t="shared" si="146"/>
        <v>Red</v>
      </c>
      <c r="Z434" t="str">
        <f t="shared" si="147"/>
        <v>Red</v>
      </c>
      <c r="AA434" t="str">
        <f t="shared" si="148"/>
        <v>Green</v>
      </c>
      <c r="AB434" t="str">
        <f t="shared" si="149"/>
        <v>Green</v>
      </c>
      <c r="AC434" t="str">
        <f t="shared" si="150"/>
        <v>Red</v>
      </c>
      <c r="AD434" t="str">
        <f t="shared" si="151"/>
        <v>Green</v>
      </c>
    </row>
    <row r="435" spans="1:30" x14ac:dyDescent="0.25">
      <c r="A435" t="str">
        <f t="shared" si="134"/>
        <v>22/07/2026Philadelphia UnionNew York Red Bulls</v>
      </c>
      <c r="D435" s="2">
        <v>46225</v>
      </c>
      <c r="E435" s="3">
        <v>0.97916666666666663</v>
      </c>
      <c r="F435" t="s">
        <v>59</v>
      </c>
      <c r="G435" t="s">
        <v>60</v>
      </c>
      <c r="H435">
        <v>1</v>
      </c>
      <c r="I435">
        <v>1</v>
      </c>
      <c r="J435">
        <v>3</v>
      </c>
      <c r="K435">
        <v>1</v>
      </c>
      <c r="L435" s="22" t="str">
        <f t="shared" si="152"/>
        <v>22/07/2026</v>
      </c>
      <c r="M435" s="23">
        <f t="shared" si="153"/>
        <v>0.85416666666666663</v>
      </c>
      <c r="N435" t="str">
        <f t="shared" si="135"/>
        <v>3 - 1</v>
      </c>
      <c r="O435" t="str">
        <f t="shared" si="136"/>
        <v>Green</v>
      </c>
      <c r="P435" t="str">
        <f t="shared" si="137"/>
        <v>Red</v>
      </c>
      <c r="Q435" t="str">
        <f t="shared" si="138"/>
        <v>Red</v>
      </c>
      <c r="R435" t="str">
        <f t="shared" si="139"/>
        <v>Green</v>
      </c>
      <c r="S435" t="str">
        <f t="shared" si="140"/>
        <v>Red</v>
      </c>
      <c r="T435" t="str">
        <f t="shared" si="141"/>
        <v>Green</v>
      </c>
      <c r="U435" t="str">
        <f t="shared" si="142"/>
        <v>Red</v>
      </c>
      <c r="V435" t="str">
        <f t="shared" si="143"/>
        <v>Green</v>
      </c>
      <c r="W435" t="str">
        <f t="shared" si="144"/>
        <v>Red</v>
      </c>
      <c r="X435" t="str">
        <f t="shared" si="145"/>
        <v>Green</v>
      </c>
      <c r="Y435" t="str">
        <f t="shared" si="146"/>
        <v>Green</v>
      </c>
      <c r="Z435" t="str">
        <f t="shared" si="147"/>
        <v>Green</v>
      </c>
      <c r="AA435" t="str">
        <f t="shared" si="148"/>
        <v>Red</v>
      </c>
      <c r="AB435" t="str">
        <f t="shared" si="149"/>
        <v>Red</v>
      </c>
      <c r="AC435" t="str">
        <f t="shared" si="150"/>
        <v>Green</v>
      </c>
      <c r="AD435" t="str">
        <f t="shared" si="151"/>
        <v>Red</v>
      </c>
    </row>
    <row r="436" spans="1:30" x14ac:dyDescent="0.25">
      <c r="A436" t="str">
        <f t="shared" si="134"/>
        <v xml:space="preserve">22/07/2026Portuguesa RJAmericano </v>
      </c>
      <c r="B436" t="s">
        <v>804</v>
      </c>
      <c r="C436" t="s">
        <v>829</v>
      </c>
      <c r="D436" s="2">
        <v>46226</v>
      </c>
      <c r="E436" s="3">
        <v>0</v>
      </c>
      <c r="F436" t="s">
        <v>1876</v>
      </c>
      <c r="G436" t="s">
        <v>1877</v>
      </c>
      <c r="H436">
        <v>1</v>
      </c>
      <c r="I436">
        <v>0</v>
      </c>
      <c r="J436">
        <v>1</v>
      </c>
      <c r="K436">
        <v>0</v>
      </c>
      <c r="L436" s="29" t="s">
        <v>17</v>
      </c>
      <c r="M436" s="23">
        <v>0.875</v>
      </c>
      <c r="N436" t="str">
        <f t="shared" si="135"/>
        <v>1 - 0</v>
      </c>
      <c r="O436" t="str">
        <f t="shared" si="136"/>
        <v>Green</v>
      </c>
      <c r="P436" t="str">
        <f t="shared" si="137"/>
        <v>Red</v>
      </c>
      <c r="Q436" t="str">
        <f t="shared" si="138"/>
        <v>Red</v>
      </c>
      <c r="R436" t="str">
        <f t="shared" si="139"/>
        <v>Green</v>
      </c>
      <c r="S436" t="str">
        <f t="shared" si="140"/>
        <v>Red</v>
      </c>
      <c r="T436" t="str">
        <f t="shared" si="141"/>
        <v>Green</v>
      </c>
      <c r="U436" t="str">
        <f t="shared" si="142"/>
        <v>Green</v>
      </c>
      <c r="V436" t="str">
        <f t="shared" si="143"/>
        <v>Red</v>
      </c>
      <c r="W436" t="str">
        <f t="shared" si="144"/>
        <v>Red</v>
      </c>
      <c r="X436" t="str">
        <f t="shared" si="145"/>
        <v>Green</v>
      </c>
      <c r="Y436" t="str">
        <f t="shared" si="146"/>
        <v>Red</v>
      </c>
      <c r="Z436" t="str">
        <f t="shared" si="147"/>
        <v>Red</v>
      </c>
      <c r="AA436" t="str">
        <f t="shared" si="148"/>
        <v>Green</v>
      </c>
      <c r="AB436" t="str">
        <f t="shared" si="149"/>
        <v>Green</v>
      </c>
      <c r="AC436" t="str">
        <f t="shared" si="150"/>
        <v>Red</v>
      </c>
      <c r="AD436" t="str">
        <f t="shared" si="151"/>
        <v>Green</v>
      </c>
    </row>
    <row r="437" spans="1:30" x14ac:dyDescent="0.25">
      <c r="A437" t="str">
        <f t="shared" si="134"/>
        <v>22/07/2026Manta FCLDU Quito</v>
      </c>
      <c r="D437" s="2">
        <v>46226</v>
      </c>
      <c r="E437" s="3">
        <v>0</v>
      </c>
      <c r="F437" t="s">
        <v>61</v>
      </c>
      <c r="G437" t="s">
        <v>62</v>
      </c>
      <c r="H437">
        <v>0</v>
      </c>
      <c r="I437">
        <v>1</v>
      </c>
      <c r="J437">
        <v>1</v>
      </c>
      <c r="K437">
        <v>1</v>
      </c>
      <c r="L437" s="29" t="s">
        <v>17</v>
      </c>
      <c r="M437" s="23">
        <v>0.875</v>
      </c>
      <c r="N437" t="str">
        <f t="shared" si="135"/>
        <v>1 - 1</v>
      </c>
      <c r="O437" t="str">
        <f t="shared" si="136"/>
        <v>Red</v>
      </c>
      <c r="P437" t="str">
        <f t="shared" si="137"/>
        <v>Green</v>
      </c>
      <c r="Q437" t="str">
        <f t="shared" si="138"/>
        <v>Red</v>
      </c>
      <c r="R437" t="str">
        <f t="shared" si="139"/>
        <v>Green</v>
      </c>
      <c r="S437" t="str">
        <f t="shared" si="140"/>
        <v>Green</v>
      </c>
      <c r="T437" t="str">
        <f t="shared" si="141"/>
        <v>Red</v>
      </c>
      <c r="U437" t="str">
        <f t="shared" si="142"/>
        <v>Red</v>
      </c>
      <c r="V437" t="str">
        <f t="shared" si="143"/>
        <v>Red</v>
      </c>
      <c r="W437" t="str">
        <f t="shared" si="144"/>
        <v>Green</v>
      </c>
      <c r="X437" t="str">
        <f t="shared" si="145"/>
        <v>Green</v>
      </c>
      <c r="Y437" t="str">
        <f t="shared" si="146"/>
        <v>Green</v>
      </c>
      <c r="Z437" t="str">
        <f t="shared" si="147"/>
        <v>Red</v>
      </c>
      <c r="AA437" t="str">
        <f t="shared" si="148"/>
        <v>Green</v>
      </c>
      <c r="AB437" t="str">
        <f t="shared" si="149"/>
        <v>Green</v>
      </c>
      <c r="AC437" t="str">
        <f t="shared" si="150"/>
        <v>Green</v>
      </c>
      <c r="AD437" t="str">
        <f t="shared" si="151"/>
        <v>Red</v>
      </c>
    </row>
    <row r="438" spans="1:30" x14ac:dyDescent="0.25">
      <c r="A438" t="str">
        <f t="shared" si="134"/>
        <v>22/07/2026Charlotte FCAtlanta United</v>
      </c>
      <c r="D438" s="2">
        <v>46226</v>
      </c>
      <c r="E438" s="3">
        <v>1.0416666666666666E-2</v>
      </c>
      <c r="F438" t="s">
        <v>63</v>
      </c>
      <c r="G438" t="s">
        <v>862</v>
      </c>
      <c r="H438">
        <v>2</v>
      </c>
      <c r="I438">
        <v>0</v>
      </c>
      <c r="J438">
        <v>2</v>
      </c>
      <c r="K438">
        <v>2</v>
      </c>
      <c r="L438" s="30" t="str">
        <f t="shared" ref="L438:L457" si="154">DAY(D438)-1&amp;"/"&amp;"07"&amp;"/"&amp;YEAR(D438)</f>
        <v>22/07/2026</v>
      </c>
      <c r="M438" s="31">
        <f t="shared" ref="M438:M457" si="155">E438-TIME(3,0,0)+TIME(12,0,0)+TIME(12,0,0)</f>
        <v>0.88541666666666674</v>
      </c>
      <c r="N438" t="str">
        <f t="shared" si="135"/>
        <v>2 - 2</v>
      </c>
      <c r="O438" t="str">
        <f t="shared" si="136"/>
        <v>Red</v>
      </c>
      <c r="P438" t="str">
        <f t="shared" si="137"/>
        <v>Green</v>
      </c>
      <c r="Q438" t="str">
        <f t="shared" si="138"/>
        <v>Red</v>
      </c>
      <c r="R438" t="str">
        <f t="shared" si="139"/>
        <v>Green</v>
      </c>
      <c r="S438" t="str">
        <f t="shared" si="140"/>
        <v>Green</v>
      </c>
      <c r="T438" t="str">
        <f t="shared" si="141"/>
        <v>Red</v>
      </c>
      <c r="U438" t="str">
        <f t="shared" si="142"/>
        <v>Green</v>
      </c>
      <c r="V438" t="str">
        <f t="shared" si="143"/>
        <v>Red</v>
      </c>
      <c r="W438" t="str">
        <f t="shared" si="144"/>
        <v>Red</v>
      </c>
      <c r="X438" t="str">
        <f t="shared" si="145"/>
        <v>Green</v>
      </c>
      <c r="Y438" t="str">
        <f t="shared" si="146"/>
        <v>Green</v>
      </c>
      <c r="Z438" t="str">
        <f t="shared" si="147"/>
        <v>Green</v>
      </c>
      <c r="AA438" t="str">
        <f t="shared" si="148"/>
        <v>Red</v>
      </c>
      <c r="AB438" t="str">
        <f t="shared" si="149"/>
        <v>Red</v>
      </c>
      <c r="AC438" t="str">
        <f t="shared" si="150"/>
        <v>Green</v>
      </c>
      <c r="AD438" t="str">
        <f t="shared" si="151"/>
        <v>Red</v>
      </c>
    </row>
    <row r="439" spans="1:30" x14ac:dyDescent="0.25">
      <c r="A439" t="str">
        <f t="shared" si="134"/>
        <v>22/07/2026LanusCienciano</v>
      </c>
      <c r="B439" t="s">
        <v>1321</v>
      </c>
      <c r="C439" t="s">
        <v>1322</v>
      </c>
      <c r="D439" s="2">
        <v>46226</v>
      </c>
      <c r="E439" s="3">
        <v>2.0833333333333332E-2</v>
      </c>
      <c r="F439" t="s">
        <v>1878</v>
      </c>
      <c r="G439" t="s">
        <v>734</v>
      </c>
      <c r="H439">
        <v>1</v>
      </c>
      <c r="I439">
        <v>0</v>
      </c>
      <c r="J439">
        <v>2</v>
      </c>
      <c r="K439">
        <v>0</v>
      </c>
      <c r="L439" s="30" t="str">
        <f t="shared" si="154"/>
        <v>22/07/2026</v>
      </c>
      <c r="M439" s="31">
        <f t="shared" si="155"/>
        <v>0.89583333333333326</v>
      </c>
      <c r="N439" t="str">
        <f t="shared" si="135"/>
        <v>2 - 0</v>
      </c>
      <c r="O439" t="str">
        <f t="shared" si="136"/>
        <v>Green</v>
      </c>
      <c r="P439" t="str">
        <f t="shared" si="137"/>
        <v>Red</v>
      </c>
      <c r="Q439" t="str">
        <f t="shared" si="138"/>
        <v>Red</v>
      </c>
      <c r="R439" t="str">
        <f t="shared" si="139"/>
        <v>Green</v>
      </c>
      <c r="S439" t="str">
        <f t="shared" si="140"/>
        <v>Red</v>
      </c>
      <c r="T439" t="str">
        <f t="shared" si="141"/>
        <v>Green</v>
      </c>
      <c r="U439" t="str">
        <f t="shared" si="142"/>
        <v>Green</v>
      </c>
      <c r="V439" t="str">
        <f t="shared" si="143"/>
        <v>Red</v>
      </c>
      <c r="W439" t="str">
        <f t="shared" si="144"/>
        <v>Red</v>
      </c>
      <c r="X439" t="str">
        <f t="shared" si="145"/>
        <v>Green</v>
      </c>
      <c r="Y439" t="str">
        <f t="shared" si="146"/>
        <v>Green</v>
      </c>
      <c r="Z439" t="str">
        <f t="shared" si="147"/>
        <v>Red</v>
      </c>
      <c r="AA439" t="str">
        <f t="shared" si="148"/>
        <v>Green</v>
      </c>
      <c r="AB439" t="str">
        <f t="shared" si="149"/>
        <v>Green</v>
      </c>
      <c r="AC439" t="str">
        <f t="shared" si="150"/>
        <v>Red</v>
      </c>
      <c r="AD439" t="str">
        <f t="shared" si="151"/>
        <v>Green</v>
      </c>
    </row>
    <row r="440" spans="1:30" x14ac:dyDescent="0.25">
      <c r="A440" t="str">
        <f t="shared" si="134"/>
        <v>22/07/2026Sporting CristalRed Bull Bragantino</v>
      </c>
      <c r="B440" t="s">
        <v>1321</v>
      </c>
      <c r="C440" t="s">
        <v>1322</v>
      </c>
      <c r="D440" s="2">
        <v>46226</v>
      </c>
      <c r="E440" s="3">
        <v>2.0833333333333332E-2</v>
      </c>
      <c r="F440" t="s">
        <v>791</v>
      </c>
      <c r="G440" t="s">
        <v>1879</v>
      </c>
      <c r="H440">
        <v>0</v>
      </c>
      <c r="I440">
        <v>0</v>
      </c>
      <c r="J440">
        <v>0</v>
      </c>
      <c r="K440">
        <v>0</v>
      </c>
      <c r="L440" s="30" t="str">
        <f t="shared" si="154"/>
        <v>22/07/2026</v>
      </c>
      <c r="M440" s="31">
        <f t="shared" si="155"/>
        <v>0.89583333333333326</v>
      </c>
      <c r="N440" t="str">
        <f t="shared" si="135"/>
        <v>0 - 0</v>
      </c>
      <c r="O440" t="str">
        <f t="shared" si="136"/>
        <v>Red</v>
      </c>
      <c r="P440" t="str">
        <f t="shared" si="137"/>
        <v>Green</v>
      </c>
      <c r="Q440" t="str">
        <f t="shared" si="138"/>
        <v>Red</v>
      </c>
      <c r="R440" t="str">
        <f t="shared" si="139"/>
        <v>Green</v>
      </c>
      <c r="S440" t="str">
        <f t="shared" si="140"/>
        <v>Green</v>
      </c>
      <c r="T440" t="str">
        <f t="shared" si="141"/>
        <v>Red</v>
      </c>
      <c r="U440" t="str">
        <f t="shared" si="142"/>
        <v>Red</v>
      </c>
      <c r="V440" t="str">
        <f t="shared" si="143"/>
        <v>Green</v>
      </c>
      <c r="W440" t="str">
        <f t="shared" si="144"/>
        <v>Red</v>
      </c>
      <c r="X440" t="str">
        <f t="shared" si="145"/>
        <v>Red</v>
      </c>
      <c r="Y440" t="str">
        <f t="shared" si="146"/>
        <v>Red</v>
      </c>
      <c r="Z440" t="str">
        <f t="shared" si="147"/>
        <v>Red</v>
      </c>
      <c r="AA440" t="str">
        <f t="shared" si="148"/>
        <v>Green</v>
      </c>
      <c r="AB440" t="str">
        <f t="shared" si="149"/>
        <v>Green</v>
      </c>
      <c r="AC440" t="str">
        <f t="shared" si="150"/>
        <v>Red</v>
      </c>
      <c r="AD440" t="str">
        <f t="shared" si="151"/>
        <v>Green</v>
      </c>
    </row>
    <row r="441" spans="1:30" x14ac:dyDescent="0.25">
      <c r="A441" t="str">
        <f t="shared" si="134"/>
        <v>22/07/2026ChapecoenseFlamengo RJ</v>
      </c>
      <c r="B441" t="s">
        <v>804</v>
      </c>
      <c r="C441" t="s">
        <v>805</v>
      </c>
      <c r="D441" s="2">
        <v>46226</v>
      </c>
      <c r="E441" s="3">
        <v>2.0833333333333332E-2</v>
      </c>
      <c r="F441" t="s">
        <v>65</v>
      </c>
      <c r="G441" t="s">
        <v>876</v>
      </c>
      <c r="H441">
        <v>0</v>
      </c>
      <c r="I441">
        <v>2</v>
      </c>
      <c r="J441">
        <v>0</v>
      </c>
      <c r="K441">
        <v>4</v>
      </c>
      <c r="L441" s="30" t="str">
        <f t="shared" si="154"/>
        <v>22/07/2026</v>
      </c>
      <c r="M441" s="31">
        <f t="shared" si="155"/>
        <v>0.89583333333333326</v>
      </c>
      <c r="N441" t="str">
        <f t="shared" si="135"/>
        <v>0 - 4</v>
      </c>
      <c r="O441" t="str">
        <f t="shared" si="136"/>
        <v>Red</v>
      </c>
      <c r="P441" t="str">
        <f t="shared" si="137"/>
        <v>Red</v>
      </c>
      <c r="Q441" t="str">
        <f t="shared" si="138"/>
        <v>Green</v>
      </c>
      <c r="R441" t="str">
        <f t="shared" si="139"/>
        <v>Red</v>
      </c>
      <c r="S441" t="str">
        <f t="shared" si="140"/>
        <v>Green</v>
      </c>
      <c r="T441" t="str">
        <f t="shared" si="141"/>
        <v>Green</v>
      </c>
      <c r="U441" t="str">
        <f t="shared" si="142"/>
        <v>Red</v>
      </c>
      <c r="V441" t="str">
        <f t="shared" si="143"/>
        <v>Red</v>
      </c>
      <c r="W441" t="str">
        <f t="shared" si="144"/>
        <v>Green</v>
      </c>
      <c r="X441" t="str">
        <f t="shared" si="145"/>
        <v>Green</v>
      </c>
      <c r="Y441" t="str">
        <f t="shared" si="146"/>
        <v>Green</v>
      </c>
      <c r="Z441" t="str">
        <f t="shared" si="147"/>
        <v>Green</v>
      </c>
      <c r="AA441" t="str">
        <f t="shared" si="148"/>
        <v>Red</v>
      </c>
      <c r="AB441" t="str">
        <f t="shared" si="149"/>
        <v>Red</v>
      </c>
      <c r="AC441" t="str">
        <f t="shared" si="150"/>
        <v>Red</v>
      </c>
      <c r="AD441" t="str">
        <f t="shared" si="151"/>
        <v>Green</v>
      </c>
    </row>
    <row r="442" spans="1:30" x14ac:dyDescent="0.25">
      <c r="A442" t="str">
        <f t="shared" si="134"/>
        <v>22/07/2026InternacionalCruzeiro</v>
      </c>
      <c r="B442" t="s">
        <v>804</v>
      </c>
      <c r="C442" t="s">
        <v>805</v>
      </c>
      <c r="D442" s="2">
        <v>46226</v>
      </c>
      <c r="E442" s="3">
        <v>2.0833333333333332E-2</v>
      </c>
      <c r="F442" t="s">
        <v>67</v>
      </c>
      <c r="G442" t="s">
        <v>68</v>
      </c>
      <c r="H442">
        <v>0</v>
      </c>
      <c r="I442">
        <v>1</v>
      </c>
      <c r="J442">
        <v>1</v>
      </c>
      <c r="K442">
        <v>2</v>
      </c>
      <c r="L442" s="30" t="str">
        <f t="shared" si="154"/>
        <v>22/07/2026</v>
      </c>
      <c r="M442" s="31">
        <f t="shared" si="155"/>
        <v>0.89583333333333326</v>
      </c>
      <c r="N442" t="str">
        <f t="shared" si="135"/>
        <v>1 - 2</v>
      </c>
      <c r="O442" t="str">
        <f t="shared" si="136"/>
        <v>Red</v>
      </c>
      <c r="P442" t="str">
        <f t="shared" si="137"/>
        <v>Red</v>
      </c>
      <c r="Q442" t="str">
        <f t="shared" si="138"/>
        <v>Green</v>
      </c>
      <c r="R442" t="str">
        <f t="shared" si="139"/>
        <v>Red</v>
      </c>
      <c r="S442" t="str">
        <f t="shared" si="140"/>
        <v>Green</v>
      </c>
      <c r="T442" t="str">
        <f t="shared" si="141"/>
        <v>Green</v>
      </c>
      <c r="U442" t="str">
        <f t="shared" si="142"/>
        <v>Red</v>
      </c>
      <c r="V442" t="str">
        <f t="shared" si="143"/>
        <v>Red</v>
      </c>
      <c r="W442" t="str">
        <f t="shared" si="144"/>
        <v>Green</v>
      </c>
      <c r="X442" t="str">
        <f t="shared" si="145"/>
        <v>Green</v>
      </c>
      <c r="Y442" t="str">
        <f t="shared" si="146"/>
        <v>Green</v>
      </c>
      <c r="Z442" t="str">
        <f t="shared" si="147"/>
        <v>Green</v>
      </c>
      <c r="AA442" t="str">
        <f t="shared" si="148"/>
        <v>Red</v>
      </c>
      <c r="AB442" t="str">
        <f t="shared" si="149"/>
        <v>Green</v>
      </c>
      <c r="AC442" t="str">
        <f t="shared" si="150"/>
        <v>Green</v>
      </c>
      <c r="AD442" t="str">
        <f t="shared" si="151"/>
        <v>Red</v>
      </c>
    </row>
    <row r="443" spans="1:30" x14ac:dyDescent="0.25">
      <c r="A443" t="str">
        <f t="shared" si="134"/>
        <v>22/07/2026Sao PauloAthletico Paranaense</v>
      </c>
      <c r="B443" t="s">
        <v>804</v>
      </c>
      <c r="C443" t="s">
        <v>805</v>
      </c>
      <c r="D443" s="2">
        <v>46226</v>
      </c>
      <c r="E443" s="3">
        <v>2.0833333333333332E-2</v>
      </c>
      <c r="F443" t="s">
        <v>877</v>
      </c>
      <c r="G443" t="s">
        <v>878</v>
      </c>
      <c r="H443">
        <v>1</v>
      </c>
      <c r="I443">
        <v>0</v>
      </c>
      <c r="J443">
        <v>1</v>
      </c>
      <c r="K443">
        <v>2</v>
      </c>
      <c r="L443" s="30" t="str">
        <f t="shared" si="154"/>
        <v>22/07/2026</v>
      </c>
      <c r="M443" s="31">
        <f t="shared" si="155"/>
        <v>0.89583333333333326</v>
      </c>
      <c r="N443" t="str">
        <f t="shared" si="135"/>
        <v>1 - 2</v>
      </c>
      <c r="O443" t="str">
        <f t="shared" si="136"/>
        <v>Red</v>
      </c>
      <c r="P443" t="str">
        <f t="shared" si="137"/>
        <v>Red</v>
      </c>
      <c r="Q443" t="str">
        <f t="shared" si="138"/>
        <v>Green</v>
      </c>
      <c r="R443" t="str">
        <f t="shared" si="139"/>
        <v>Red</v>
      </c>
      <c r="S443" t="str">
        <f t="shared" si="140"/>
        <v>Green</v>
      </c>
      <c r="T443" t="str">
        <f t="shared" si="141"/>
        <v>Green</v>
      </c>
      <c r="U443" t="str">
        <f t="shared" si="142"/>
        <v>Green</v>
      </c>
      <c r="V443" t="str">
        <f t="shared" si="143"/>
        <v>Red</v>
      </c>
      <c r="W443" t="str">
        <f t="shared" si="144"/>
        <v>Red</v>
      </c>
      <c r="X443" t="str">
        <f t="shared" si="145"/>
        <v>Green</v>
      </c>
      <c r="Y443" t="str">
        <f t="shared" si="146"/>
        <v>Green</v>
      </c>
      <c r="Z443" t="str">
        <f t="shared" si="147"/>
        <v>Green</v>
      </c>
      <c r="AA443" t="str">
        <f t="shared" si="148"/>
        <v>Red</v>
      </c>
      <c r="AB443" t="str">
        <f t="shared" si="149"/>
        <v>Green</v>
      </c>
      <c r="AC443" t="str">
        <f t="shared" si="150"/>
        <v>Green</v>
      </c>
      <c r="AD443" t="str">
        <f t="shared" si="151"/>
        <v>Red</v>
      </c>
    </row>
    <row r="444" spans="1:30" x14ac:dyDescent="0.25">
      <c r="A444" t="str">
        <f t="shared" si="134"/>
        <v>22/07/2026NauticoLondrina EC</v>
      </c>
      <c r="B444" t="s">
        <v>804</v>
      </c>
      <c r="C444" t="s">
        <v>817</v>
      </c>
      <c r="D444" s="2">
        <v>46226</v>
      </c>
      <c r="E444" s="3">
        <v>2.0833333333333332E-2</v>
      </c>
      <c r="F444" t="s">
        <v>71</v>
      </c>
      <c r="G444" t="s">
        <v>916</v>
      </c>
      <c r="H444">
        <v>1</v>
      </c>
      <c r="I444">
        <v>0</v>
      </c>
      <c r="J444">
        <v>2</v>
      </c>
      <c r="K444">
        <v>1</v>
      </c>
      <c r="L444" s="30" t="str">
        <f t="shared" si="154"/>
        <v>22/07/2026</v>
      </c>
      <c r="M444" s="31">
        <f t="shared" si="155"/>
        <v>0.89583333333333326</v>
      </c>
      <c r="N444" t="str">
        <f t="shared" si="135"/>
        <v>2 - 1</v>
      </c>
      <c r="O444" t="str">
        <f t="shared" si="136"/>
        <v>Green</v>
      </c>
      <c r="P444" t="str">
        <f t="shared" si="137"/>
        <v>Red</v>
      </c>
      <c r="Q444" t="str">
        <f t="shared" si="138"/>
        <v>Red</v>
      </c>
      <c r="R444" t="str">
        <f t="shared" si="139"/>
        <v>Green</v>
      </c>
      <c r="S444" t="str">
        <f t="shared" si="140"/>
        <v>Red</v>
      </c>
      <c r="T444" t="str">
        <f t="shared" si="141"/>
        <v>Green</v>
      </c>
      <c r="U444" t="str">
        <f t="shared" si="142"/>
        <v>Green</v>
      </c>
      <c r="V444" t="str">
        <f t="shared" si="143"/>
        <v>Red</v>
      </c>
      <c r="W444" t="str">
        <f t="shared" si="144"/>
        <v>Red</v>
      </c>
      <c r="X444" t="str">
        <f t="shared" si="145"/>
        <v>Green</v>
      </c>
      <c r="Y444" t="str">
        <f t="shared" si="146"/>
        <v>Green</v>
      </c>
      <c r="Z444" t="str">
        <f t="shared" si="147"/>
        <v>Green</v>
      </c>
      <c r="AA444" t="str">
        <f t="shared" si="148"/>
        <v>Red</v>
      </c>
      <c r="AB444" t="str">
        <f t="shared" si="149"/>
        <v>Green</v>
      </c>
      <c r="AC444" t="str">
        <f t="shared" si="150"/>
        <v>Green</v>
      </c>
      <c r="AD444" t="str">
        <f t="shared" si="151"/>
        <v>Red</v>
      </c>
    </row>
    <row r="445" spans="1:30" x14ac:dyDescent="0.25">
      <c r="A445" t="str">
        <f t="shared" si="134"/>
        <v>22/07/2026Junior FCBarranquilla</v>
      </c>
      <c r="D445" s="2">
        <v>46226</v>
      </c>
      <c r="E445" s="3">
        <v>2.0833333333333332E-2</v>
      </c>
      <c r="F445" t="s">
        <v>1880</v>
      </c>
      <c r="G445" t="s">
        <v>1881</v>
      </c>
      <c r="H445">
        <v>2</v>
      </c>
      <c r="I445">
        <v>0</v>
      </c>
      <c r="J445">
        <v>2</v>
      </c>
      <c r="K445">
        <v>2</v>
      </c>
      <c r="L445" s="30" t="str">
        <f t="shared" si="154"/>
        <v>22/07/2026</v>
      </c>
      <c r="M445" s="31">
        <f t="shared" si="155"/>
        <v>0.89583333333333326</v>
      </c>
      <c r="N445" t="str">
        <f t="shared" si="135"/>
        <v>2 - 2</v>
      </c>
      <c r="O445" t="str">
        <f t="shared" si="136"/>
        <v>Red</v>
      </c>
      <c r="P445" t="str">
        <f t="shared" si="137"/>
        <v>Green</v>
      </c>
      <c r="Q445" t="str">
        <f t="shared" si="138"/>
        <v>Red</v>
      </c>
      <c r="R445" t="str">
        <f t="shared" si="139"/>
        <v>Green</v>
      </c>
      <c r="S445" t="str">
        <f t="shared" si="140"/>
        <v>Green</v>
      </c>
      <c r="T445" t="str">
        <f t="shared" si="141"/>
        <v>Red</v>
      </c>
      <c r="U445" t="str">
        <f t="shared" si="142"/>
        <v>Green</v>
      </c>
      <c r="V445" t="str">
        <f t="shared" si="143"/>
        <v>Red</v>
      </c>
      <c r="W445" t="str">
        <f t="shared" si="144"/>
        <v>Red</v>
      </c>
      <c r="X445" t="str">
        <f t="shared" si="145"/>
        <v>Green</v>
      </c>
      <c r="Y445" t="str">
        <f t="shared" si="146"/>
        <v>Green</v>
      </c>
      <c r="Z445" t="str">
        <f t="shared" si="147"/>
        <v>Green</v>
      </c>
      <c r="AA445" t="str">
        <f t="shared" si="148"/>
        <v>Red</v>
      </c>
      <c r="AB445" t="str">
        <f t="shared" si="149"/>
        <v>Red</v>
      </c>
      <c r="AC445" t="str">
        <f t="shared" si="150"/>
        <v>Green</v>
      </c>
      <c r="AD445" t="str">
        <f t="shared" si="151"/>
        <v>Red</v>
      </c>
    </row>
    <row r="446" spans="1:30" x14ac:dyDescent="0.25">
      <c r="A446" t="str">
        <f t="shared" si="134"/>
        <v>22/07/2026Houston DynamoDC United</v>
      </c>
      <c r="D446" s="2">
        <v>46226</v>
      </c>
      <c r="E446" s="3">
        <v>2.0833333333333332E-2</v>
      </c>
      <c r="F446" t="s">
        <v>75</v>
      </c>
      <c r="G446" t="s">
        <v>76</v>
      </c>
      <c r="H446">
        <v>1</v>
      </c>
      <c r="I446">
        <v>0</v>
      </c>
      <c r="J446">
        <v>1</v>
      </c>
      <c r="K446">
        <v>1</v>
      </c>
      <c r="L446" s="30" t="str">
        <f t="shared" si="154"/>
        <v>22/07/2026</v>
      </c>
      <c r="M446" s="31">
        <f t="shared" si="155"/>
        <v>0.89583333333333326</v>
      </c>
      <c r="N446" t="str">
        <f t="shared" si="135"/>
        <v>1 - 1</v>
      </c>
      <c r="O446" t="str">
        <f t="shared" si="136"/>
        <v>Red</v>
      </c>
      <c r="P446" t="str">
        <f t="shared" si="137"/>
        <v>Green</v>
      </c>
      <c r="Q446" t="str">
        <f t="shared" si="138"/>
        <v>Red</v>
      </c>
      <c r="R446" t="str">
        <f t="shared" si="139"/>
        <v>Green</v>
      </c>
      <c r="S446" t="str">
        <f t="shared" si="140"/>
        <v>Green</v>
      </c>
      <c r="T446" t="str">
        <f t="shared" si="141"/>
        <v>Red</v>
      </c>
      <c r="U446" t="str">
        <f t="shared" si="142"/>
        <v>Green</v>
      </c>
      <c r="V446" t="str">
        <f t="shared" si="143"/>
        <v>Red</v>
      </c>
      <c r="W446" t="str">
        <f t="shared" si="144"/>
        <v>Red</v>
      </c>
      <c r="X446" t="str">
        <f t="shared" si="145"/>
        <v>Green</v>
      </c>
      <c r="Y446" t="str">
        <f t="shared" si="146"/>
        <v>Green</v>
      </c>
      <c r="Z446" t="str">
        <f t="shared" si="147"/>
        <v>Red</v>
      </c>
      <c r="AA446" t="str">
        <f t="shared" si="148"/>
        <v>Green</v>
      </c>
      <c r="AB446" t="str">
        <f t="shared" si="149"/>
        <v>Green</v>
      </c>
      <c r="AC446" t="str">
        <f t="shared" si="150"/>
        <v>Green</v>
      </c>
      <c r="AD446" t="str">
        <f t="shared" si="151"/>
        <v>Red</v>
      </c>
    </row>
    <row r="447" spans="1:30" x14ac:dyDescent="0.25">
      <c r="A447" t="str">
        <f t="shared" si="134"/>
        <v>22/07/2026Nashville FCMontreal Impact</v>
      </c>
      <c r="D447" s="2">
        <v>46226</v>
      </c>
      <c r="E447" s="3">
        <v>2.0833333333333332E-2</v>
      </c>
      <c r="F447" t="s">
        <v>863</v>
      </c>
      <c r="G447" t="s">
        <v>864</v>
      </c>
      <c r="H447">
        <v>0</v>
      </c>
      <c r="I447">
        <v>0</v>
      </c>
      <c r="J447">
        <v>1</v>
      </c>
      <c r="K447">
        <v>0</v>
      </c>
      <c r="L447" s="30" t="str">
        <f t="shared" si="154"/>
        <v>22/07/2026</v>
      </c>
      <c r="M447" s="31">
        <f t="shared" si="155"/>
        <v>0.89583333333333326</v>
      </c>
      <c r="N447" t="str">
        <f t="shared" si="135"/>
        <v>1 - 0</v>
      </c>
      <c r="O447" t="str">
        <f t="shared" si="136"/>
        <v>Green</v>
      </c>
      <c r="P447" t="str">
        <f t="shared" si="137"/>
        <v>Red</v>
      </c>
      <c r="Q447" t="str">
        <f t="shared" si="138"/>
        <v>Red</v>
      </c>
      <c r="R447" t="str">
        <f t="shared" si="139"/>
        <v>Green</v>
      </c>
      <c r="S447" t="str">
        <f t="shared" si="140"/>
        <v>Red</v>
      </c>
      <c r="T447" t="str">
        <f t="shared" si="141"/>
        <v>Green</v>
      </c>
      <c r="U447" t="str">
        <f t="shared" si="142"/>
        <v>Red</v>
      </c>
      <c r="V447" t="str">
        <f t="shared" si="143"/>
        <v>Green</v>
      </c>
      <c r="W447" t="str">
        <f t="shared" si="144"/>
        <v>Red</v>
      </c>
      <c r="X447" t="str">
        <f t="shared" si="145"/>
        <v>Red</v>
      </c>
      <c r="Y447" t="str">
        <f t="shared" si="146"/>
        <v>Red</v>
      </c>
      <c r="Z447" t="str">
        <f t="shared" si="147"/>
        <v>Red</v>
      </c>
      <c r="AA447" t="str">
        <f t="shared" si="148"/>
        <v>Green</v>
      </c>
      <c r="AB447" t="str">
        <f t="shared" si="149"/>
        <v>Green</v>
      </c>
      <c r="AC447" t="str">
        <f t="shared" si="150"/>
        <v>Red</v>
      </c>
      <c r="AD447" t="str">
        <f t="shared" si="151"/>
        <v>Green</v>
      </c>
    </row>
    <row r="448" spans="1:30" x14ac:dyDescent="0.25">
      <c r="A448" t="str">
        <f t="shared" si="134"/>
        <v>22/07/2026Sporting Kansas CityMinnesota United</v>
      </c>
      <c r="D448" s="2">
        <v>46226</v>
      </c>
      <c r="E448" s="3">
        <v>2.0833333333333332E-2</v>
      </c>
      <c r="F448" t="s">
        <v>79</v>
      </c>
      <c r="G448" t="s">
        <v>865</v>
      </c>
      <c r="H448">
        <v>1</v>
      </c>
      <c r="I448">
        <v>0</v>
      </c>
      <c r="J448">
        <v>2</v>
      </c>
      <c r="K448">
        <v>1</v>
      </c>
      <c r="L448" s="30" t="str">
        <f t="shared" si="154"/>
        <v>22/07/2026</v>
      </c>
      <c r="M448" s="31">
        <f t="shared" si="155"/>
        <v>0.89583333333333326</v>
      </c>
      <c r="N448" t="str">
        <f t="shared" si="135"/>
        <v>2 - 1</v>
      </c>
      <c r="O448" t="str">
        <f t="shared" si="136"/>
        <v>Green</v>
      </c>
      <c r="P448" t="str">
        <f t="shared" si="137"/>
        <v>Red</v>
      </c>
      <c r="Q448" t="str">
        <f t="shared" si="138"/>
        <v>Red</v>
      </c>
      <c r="R448" t="str">
        <f t="shared" si="139"/>
        <v>Green</v>
      </c>
      <c r="S448" t="str">
        <f t="shared" si="140"/>
        <v>Red</v>
      </c>
      <c r="T448" t="str">
        <f t="shared" si="141"/>
        <v>Green</v>
      </c>
      <c r="U448" t="str">
        <f t="shared" si="142"/>
        <v>Green</v>
      </c>
      <c r="V448" t="str">
        <f t="shared" si="143"/>
        <v>Red</v>
      </c>
      <c r="W448" t="str">
        <f t="shared" si="144"/>
        <v>Red</v>
      </c>
      <c r="X448" t="str">
        <f t="shared" si="145"/>
        <v>Green</v>
      </c>
      <c r="Y448" t="str">
        <f t="shared" si="146"/>
        <v>Green</v>
      </c>
      <c r="Z448" t="str">
        <f t="shared" si="147"/>
        <v>Green</v>
      </c>
      <c r="AA448" t="str">
        <f t="shared" si="148"/>
        <v>Red</v>
      </c>
      <c r="AB448" t="str">
        <f t="shared" si="149"/>
        <v>Green</v>
      </c>
      <c r="AC448" t="str">
        <f t="shared" si="150"/>
        <v>Green</v>
      </c>
      <c r="AD448" t="str">
        <f t="shared" si="151"/>
        <v>Red</v>
      </c>
    </row>
    <row r="449" spans="1:30" x14ac:dyDescent="0.25">
      <c r="A449" t="str">
        <f t="shared" si="134"/>
        <v>22/07/2026Colorado SwitchbacksMiami FC</v>
      </c>
      <c r="D449" s="2">
        <v>46226</v>
      </c>
      <c r="E449" s="3">
        <v>4.1666666666666664E-2</v>
      </c>
      <c r="F449" t="s">
        <v>1882</v>
      </c>
      <c r="G449" t="s">
        <v>82</v>
      </c>
      <c r="H449">
        <v>0</v>
      </c>
      <c r="I449">
        <v>0</v>
      </c>
      <c r="J449">
        <v>2</v>
      </c>
      <c r="K449">
        <v>0</v>
      </c>
      <c r="L449" s="30" t="str">
        <f t="shared" si="154"/>
        <v>22/07/2026</v>
      </c>
      <c r="M449" s="31">
        <f t="shared" si="155"/>
        <v>0.91666666666666663</v>
      </c>
      <c r="N449" t="str">
        <f t="shared" si="135"/>
        <v>2 - 0</v>
      </c>
      <c r="O449" t="str">
        <f t="shared" si="136"/>
        <v>Green</v>
      </c>
      <c r="P449" t="str">
        <f t="shared" si="137"/>
        <v>Red</v>
      </c>
      <c r="Q449" t="str">
        <f t="shared" si="138"/>
        <v>Red</v>
      </c>
      <c r="R449" t="str">
        <f t="shared" si="139"/>
        <v>Green</v>
      </c>
      <c r="S449" t="str">
        <f t="shared" si="140"/>
        <v>Red</v>
      </c>
      <c r="T449" t="str">
        <f t="shared" si="141"/>
        <v>Green</v>
      </c>
      <c r="U449" t="str">
        <f t="shared" si="142"/>
        <v>Red</v>
      </c>
      <c r="V449" t="str">
        <f t="shared" si="143"/>
        <v>Green</v>
      </c>
      <c r="W449" t="str">
        <f t="shared" si="144"/>
        <v>Red</v>
      </c>
      <c r="X449" t="str">
        <f t="shared" si="145"/>
        <v>Red</v>
      </c>
      <c r="Y449" t="str">
        <f t="shared" si="146"/>
        <v>Green</v>
      </c>
      <c r="Z449" t="str">
        <f t="shared" si="147"/>
        <v>Red</v>
      </c>
      <c r="AA449" t="str">
        <f t="shared" si="148"/>
        <v>Green</v>
      </c>
      <c r="AB449" t="str">
        <f t="shared" si="149"/>
        <v>Green</v>
      </c>
      <c r="AC449" t="str">
        <f t="shared" si="150"/>
        <v>Red</v>
      </c>
      <c r="AD449" t="str">
        <f t="shared" si="151"/>
        <v>Green</v>
      </c>
    </row>
    <row r="450" spans="1:30" x14ac:dyDescent="0.25">
      <c r="A450" t="str">
        <f t="shared" ref="A450:A513" si="156">L450&amp;F450&amp;G450</f>
        <v>22/07/2026Spokane Velocity FCCharlotte Independence</v>
      </c>
      <c r="D450" s="2">
        <v>46226</v>
      </c>
      <c r="E450" s="3">
        <v>4.1666666666666664E-2</v>
      </c>
      <c r="F450" t="s">
        <v>1883</v>
      </c>
      <c r="G450" t="s">
        <v>1884</v>
      </c>
      <c r="H450">
        <v>0</v>
      </c>
      <c r="I450">
        <v>0</v>
      </c>
      <c r="J450">
        <v>3</v>
      </c>
      <c r="K450">
        <v>0</v>
      </c>
      <c r="L450" s="30" t="str">
        <f t="shared" si="154"/>
        <v>22/07/2026</v>
      </c>
      <c r="M450" s="31">
        <f t="shared" si="155"/>
        <v>0.91666666666666663</v>
      </c>
      <c r="N450" t="str">
        <f t="shared" ref="N450:N513" si="157">J450&amp;" - "&amp;K450</f>
        <v>3 - 0</v>
      </c>
      <c r="O450" t="str">
        <f t="shared" ref="O450:O513" si="158">IF($J450&gt;$K450,"Green","Red")</f>
        <v>Green</v>
      </c>
      <c r="P450" t="str">
        <f t="shared" ref="P450:P513" si="159">IF($J450=$K450,"Green","Red")</f>
        <v>Red</v>
      </c>
      <c r="Q450" t="str">
        <f t="shared" ref="Q450:Q513" si="160">IF($J450&lt;$K450,"Green","Red")</f>
        <v>Red</v>
      </c>
      <c r="R450" t="str">
        <f t="shared" ref="R450:R513" si="161">IF($J450&gt;=$K450,"Green","Red")</f>
        <v>Green</v>
      </c>
      <c r="S450" t="str">
        <f t="shared" ref="S450:S513" si="162">IF($J450&lt;=$K450,"Green","Red")</f>
        <v>Red</v>
      </c>
      <c r="T450" t="str">
        <f t="shared" ref="T450:T513" si="163">IF(OR($J450&gt;$K450,$J450&lt;$K450),"Green","Red")</f>
        <v>Green</v>
      </c>
      <c r="U450" t="str">
        <f t="shared" ref="U450:U513" si="164">IF($H450&gt;$I450,"Green","Red")</f>
        <v>Red</v>
      </c>
      <c r="V450" t="str">
        <f t="shared" ref="V450:V513" si="165">IF($H450=$I450,"Green","Red")</f>
        <v>Green</v>
      </c>
      <c r="W450" t="str">
        <f t="shared" ref="W450:W513" si="166">IF($H450&lt;$I450,"Green","Red")</f>
        <v>Red</v>
      </c>
      <c r="X450" t="str">
        <f t="shared" ref="X450:X513" si="167">IF($H450+$I450&gt;0,"Green","Red")</f>
        <v>Red</v>
      </c>
      <c r="Y450" t="str">
        <f t="shared" ref="Y450:Y513" si="168">IF($J450+$K450&gt;1.5,"Green","Red")</f>
        <v>Green</v>
      </c>
      <c r="Z450" t="str">
        <f t="shared" ref="Z450:Z513" si="169">IF($J450+$K450&gt;2.5,"Green","Red")</f>
        <v>Green</v>
      </c>
      <c r="AA450" t="str">
        <f t="shared" ref="AA450:AA513" si="170">IF($J450+$K450&lt;2.5,"Green","Red")</f>
        <v>Red</v>
      </c>
      <c r="AB450" t="str">
        <f t="shared" ref="AB450:AB513" si="171">IF($J450+$K450&lt;3.5,"Green","Red")</f>
        <v>Green</v>
      </c>
      <c r="AC450" t="str">
        <f t="shared" ref="AC450:AC513" si="172">IF(AND($J450&gt;0,$K450&gt;0),"Green","Red")</f>
        <v>Red</v>
      </c>
      <c r="AD450" t="str">
        <f t="shared" ref="AD450:AD513" si="173">IF(OR($J450=0,$K450=0),"Green","Red")</f>
        <v>Green</v>
      </c>
    </row>
    <row r="451" spans="1:30" x14ac:dyDescent="0.25">
      <c r="A451" t="str">
        <f t="shared" si="156"/>
        <v>22/07/2026Vancouver Whitecaps IIAustin FC II</v>
      </c>
      <c r="D451" s="2">
        <v>46226</v>
      </c>
      <c r="E451" s="3">
        <v>4.1666666666666664E-2</v>
      </c>
      <c r="F451" t="s">
        <v>83</v>
      </c>
      <c r="G451" t="s">
        <v>84</v>
      </c>
      <c r="H451">
        <v>0</v>
      </c>
      <c r="I451">
        <v>3</v>
      </c>
      <c r="J451">
        <v>0</v>
      </c>
      <c r="K451">
        <v>4</v>
      </c>
      <c r="L451" s="30" t="str">
        <f t="shared" si="154"/>
        <v>22/07/2026</v>
      </c>
      <c r="M451" s="31">
        <f t="shared" si="155"/>
        <v>0.91666666666666663</v>
      </c>
      <c r="N451" t="str">
        <f t="shared" si="157"/>
        <v>0 - 4</v>
      </c>
      <c r="O451" t="str">
        <f t="shared" si="158"/>
        <v>Red</v>
      </c>
      <c r="P451" t="str">
        <f t="shared" si="159"/>
        <v>Red</v>
      </c>
      <c r="Q451" t="str">
        <f t="shared" si="160"/>
        <v>Green</v>
      </c>
      <c r="R451" t="str">
        <f t="shared" si="161"/>
        <v>Red</v>
      </c>
      <c r="S451" t="str">
        <f t="shared" si="162"/>
        <v>Green</v>
      </c>
      <c r="T451" t="str">
        <f t="shared" si="163"/>
        <v>Green</v>
      </c>
      <c r="U451" t="str">
        <f t="shared" si="164"/>
        <v>Red</v>
      </c>
      <c r="V451" t="str">
        <f t="shared" si="165"/>
        <v>Red</v>
      </c>
      <c r="W451" t="str">
        <f t="shared" si="166"/>
        <v>Green</v>
      </c>
      <c r="X451" t="str">
        <f t="shared" si="167"/>
        <v>Green</v>
      </c>
      <c r="Y451" t="str">
        <f t="shared" si="168"/>
        <v>Green</v>
      </c>
      <c r="Z451" t="str">
        <f t="shared" si="169"/>
        <v>Green</v>
      </c>
      <c r="AA451" t="str">
        <f t="shared" si="170"/>
        <v>Red</v>
      </c>
      <c r="AB451" t="str">
        <f t="shared" si="171"/>
        <v>Red</v>
      </c>
      <c r="AC451" t="str">
        <f t="shared" si="172"/>
        <v>Red</v>
      </c>
      <c r="AD451" t="str">
        <f t="shared" si="173"/>
        <v>Green</v>
      </c>
    </row>
    <row r="452" spans="1:30" x14ac:dyDescent="0.25">
      <c r="A452" t="str">
        <f t="shared" si="156"/>
        <v>22/07/2026Austin FCSeattle Sounders FC</v>
      </c>
      <c r="D452" s="2">
        <v>46226</v>
      </c>
      <c r="E452" s="3">
        <v>6.25E-2</v>
      </c>
      <c r="F452" t="s">
        <v>73</v>
      </c>
      <c r="G452" t="s">
        <v>74</v>
      </c>
      <c r="H452">
        <v>1</v>
      </c>
      <c r="I452">
        <v>1</v>
      </c>
      <c r="J452">
        <v>3</v>
      </c>
      <c r="K452">
        <v>1</v>
      </c>
      <c r="L452" s="30" t="str">
        <f t="shared" si="154"/>
        <v>22/07/2026</v>
      </c>
      <c r="M452" s="31">
        <f t="shared" si="155"/>
        <v>0.9375</v>
      </c>
      <c r="N452" t="str">
        <f t="shared" si="157"/>
        <v>3 - 1</v>
      </c>
      <c r="O452" t="str">
        <f t="shared" si="158"/>
        <v>Green</v>
      </c>
      <c r="P452" t="str">
        <f t="shared" si="159"/>
        <v>Red</v>
      </c>
      <c r="Q452" t="str">
        <f t="shared" si="160"/>
        <v>Red</v>
      </c>
      <c r="R452" t="str">
        <f t="shared" si="161"/>
        <v>Green</v>
      </c>
      <c r="S452" t="str">
        <f t="shared" si="162"/>
        <v>Red</v>
      </c>
      <c r="T452" t="str">
        <f t="shared" si="163"/>
        <v>Green</v>
      </c>
      <c r="U452" t="str">
        <f t="shared" si="164"/>
        <v>Red</v>
      </c>
      <c r="V452" t="str">
        <f t="shared" si="165"/>
        <v>Green</v>
      </c>
      <c r="W452" t="str">
        <f t="shared" si="166"/>
        <v>Red</v>
      </c>
      <c r="X452" t="str">
        <f t="shared" si="167"/>
        <v>Green</v>
      </c>
      <c r="Y452" t="str">
        <f t="shared" si="168"/>
        <v>Green</v>
      </c>
      <c r="Z452" t="str">
        <f t="shared" si="169"/>
        <v>Green</v>
      </c>
      <c r="AA452" t="str">
        <f t="shared" si="170"/>
        <v>Red</v>
      </c>
      <c r="AB452" t="str">
        <f t="shared" si="171"/>
        <v>Red</v>
      </c>
      <c r="AC452" t="str">
        <f t="shared" si="172"/>
        <v>Green</v>
      </c>
      <c r="AD452" t="str">
        <f t="shared" si="173"/>
        <v>Red</v>
      </c>
    </row>
    <row r="453" spans="1:30" x14ac:dyDescent="0.25">
      <c r="A453" t="str">
        <f t="shared" si="156"/>
        <v>22/07/2026Colorado RapidsSan Diego FC</v>
      </c>
      <c r="D453" s="2">
        <v>46226</v>
      </c>
      <c r="E453" s="3">
        <v>6.25E-2</v>
      </c>
      <c r="F453" t="s">
        <v>85</v>
      </c>
      <c r="G453" t="s">
        <v>86</v>
      </c>
      <c r="H453">
        <v>0</v>
      </c>
      <c r="I453">
        <v>0</v>
      </c>
      <c r="J453">
        <v>1</v>
      </c>
      <c r="K453">
        <v>0</v>
      </c>
      <c r="L453" s="30" t="str">
        <f t="shared" si="154"/>
        <v>22/07/2026</v>
      </c>
      <c r="M453" s="31">
        <f t="shared" si="155"/>
        <v>0.9375</v>
      </c>
      <c r="N453" t="str">
        <f t="shared" si="157"/>
        <v>1 - 0</v>
      </c>
      <c r="O453" t="str">
        <f t="shared" si="158"/>
        <v>Green</v>
      </c>
      <c r="P453" t="str">
        <f t="shared" si="159"/>
        <v>Red</v>
      </c>
      <c r="Q453" t="str">
        <f t="shared" si="160"/>
        <v>Red</v>
      </c>
      <c r="R453" t="str">
        <f t="shared" si="161"/>
        <v>Green</v>
      </c>
      <c r="S453" t="str">
        <f t="shared" si="162"/>
        <v>Red</v>
      </c>
      <c r="T453" t="str">
        <f t="shared" si="163"/>
        <v>Green</v>
      </c>
      <c r="U453" t="str">
        <f t="shared" si="164"/>
        <v>Red</v>
      </c>
      <c r="V453" t="str">
        <f t="shared" si="165"/>
        <v>Green</v>
      </c>
      <c r="W453" t="str">
        <f t="shared" si="166"/>
        <v>Red</v>
      </c>
      <c r="X453" t="str">
        <f t="shared" si="167"/>
        <v>Red</v>
      </c>
      <c r="Y453" t="str">
        <f t="shared" si="168"/>
        <v>Red</v>
      </c>
      <c r="Z453" t="str">
        <f t="shared" si="169"/>
        <v>Red</v>
      </c>
      <c r="AA453" t="str">
        <f t="shared" si="170"/>
        <v>Green</v>
      </c>
      <c r="AB453" t="str">
        <f t="shared" si="171"/>
        <v>Green</v>
      </c>
      <c r="AC453" t="str">
        <f t="shared" si="172"/>
        <v>Red</v>
      </c>
      <c r="AD453" t="str">
        <f t="shared" si="173"/>
        <v>Green</v>
      </c>
    </row>
    <row r="454" spans="1:30" x14ac:dyDescent="0.25">
      <c r="A454" t="str">
        <f t="shared" si="156"/>
        <v>22/07/2026LA GalaxySaint Louis City</v>
      </c>
      <c r="D454" s="2">
        <v>46226</v>
      </c>
      <c r="E454" s="3">
        <v>0.10416666666666667</v>
      </c>
      <c r="F454" t="s">
        <v>87</v>
      </c>
      <c r="G454" t="s">
        <v>866</v>
      </c>
      <c r="H454">
        <v>0</v>
      </c>
      <c r="I454">
        <v>2</v>
      </c>
      <c r="J454">
        <v>1</v>
      </c>
      <c r="K454">
        <v>3</v>
      </c>
      <c r="L454" s="30" t="str">
        <f t="shared" si="154"/>
        <v>22/07/2026</v>
      </c>
      <c r="M454" s="31">
        <f t="shared" si="155"/>
        <v>0.97916666666666674</v>
      </c>
      <c r="N454" t="str">
        <f t="shared" si="157"/>
        <v>1 - 3</v>
      </c>
      <c r="O454" t="str">
        <f t="shared" si="158"/>
        <v>Red</v>
      </c>
      <c r="P454" t="str">
        <f t="shared" si="159"/>
        <v>Red</v>
      </c>
      <c r="Q454" t="str">
        <f t="shared" si="160"/>
        <v>Green</v>
      </c>
      <c r="R454" t="str">
        <f t="shared" si="161"/>
        <v>Red</v>
      </c>
      <c r="S454" t="str">
        <f t="shared" si="162"/>
        <v>Green</v>
      </c>
      <c r="T454" t="str">
        <f t="shared" si="163"/>
        <v>Green</v>
      </c>
      <c r="U454" t="str">
        <f t="shared" si="164"/>
        <v>Red</v>
      </c>
      <c r="V454" t="str">
        <f t="shared" si="165"/>
        <v>Red</v>
      </c>
      <c r="W454" t="str">
        <f t="shared" si="166"/>
        <v>Green</v>
      </c>
      <c r="X454" t="str">
        <f t="shared" si="167"/>
        <v>Green</v>
      </c>
      <c r="Y454" t="str">
        <f t="shared" si="168"/>
        <v>Green</v>
      </c>
      <c r="Z454" t="str">
        <f t="shared" si="169"/>
        <v>Green</v>
      </c>
      <c r="AA454" t="str">
        <f t="shared" si="170"/>
        <v>Red</v>
      </c>
      <c r="AB454" t="str">
        <f t="shared" si="171"/>
        <v>Red</v>
      </c>
      <c r="AC454" t="str">
        <f t="shared" si="172"/>
        <v>Green</v>
      </c>
      <c r="AD454" t="str">
        <f t="shared" si="173"/>
        <v>Red</v>
      </c>
    </row>
    <row r="455" spans="1:30" x14ac:dyDescent="0.25">
      <c r="A455" t="str">
        <f t="shared" si="156"/>
        <v>22/07/2026Los Angeles FCReal Salt Lake</v>
      </c>
      <c r="D455" s="2">
        <v>46226</v>
      </c>
      <c r="E455" s="3">
        <v>0.10416666666666667</v>
      </c>
      <c r="F455" t="s">
        <v>89</v>
      </c>
      <c r="G455" t="s">
        <v>90</v>
      </c>
      <c r="H455">
        <v>2</v>
      </c>
      <c r="I455">
        <v>0</v>
      </c>
      <c r="J455">
        <v>3</v>
      </c>
      <c r="K455">
        <v>1</v>
      </c>
      <c r="L455" s="30" t="str">
        <f t="shared" si="154"/>
        <v>22/07/2026</v>
      </c>
      <c r="M455" s="31">
        <f t="shared" si="155"/>
        <v>0.97916666666666674</v>
      </c>
      <c r="N455" t="str">
        <f t="shared" si="157"/>
        <v>3 - 1</v>
      </c>
      <c r="O455" t="str">
        <f t="shared" si="158"/>
        <v>Green</v>
      </c>
      <c r="P455" t="str">
        <f t="shared" si="159"/>
        <v>Red</v>
      </c>
      <c r="Q455" t="str">
        <f t="shared" si="160"/>
        <v>Red</v>
      </c>
      <c r="R455" t="str">
        <f t="shared" si="161"/>
        <v>Green</v>
      </c>
      <c r="S455" t="str">
        <f t="shared" si="162"/>
        <v>Red</v>
      </c>
      <c r="T455" t="str">
        <f t="shared" si="163"/>
        <v>Green</v>
      </c>
      <c r="U455" t="str">
        <f t="shared" si="164"/>
        <v>Green</v>
      </c>
      <c r="V455" t="str">
        <f t="shared" si="165"/>
        <v>Red</v>
      </c>
      <c r="W455" t="str">
        <f t="shared" si="166"/>
        <v>Red</v>
      </c>
      <c r="X455" t="str">
        <f t="shared" si="167"/>
        <v>Green</v>
      </c>
      <c r="Y455" t="str">
        <f t="shared" si="168"/>
        <v>Green</v>
      </c>
      <c r="Z455" t="str">
        <f t="shared" si="169"/>
        <v>Green</v>
      </c>
      <c r="AA455" t="str">
        <f t="shared" si="170"/>
        <v>Red</v>
      </c>
      <c r="AB455" t="str">
        <f t="shared" si="171"/>
        <v>Red</v>
      </c>
      <c r="AC455" t="str">
        <f t="shared" si="172"/>
        <v>Green</v>
      </c>
      <c r="AD455" t="str">
        <f t="shared" si="173"/>
        <v>Red</v>
      </c>
    </row>
    <row r="456" spans="1:30" x14ac:dyDescent="0.25">
      <c r="A456" t="str">
        <f t="shared" si="156"/>
        <v>22/07/2026Portland TimbersDallas</v>
      </c>
      <c r="D456" s="2">
        <v>46226</v>
      </c>
      <c r="E456" s="3">
        <v>0.10416666666666667</v>
      </c>
      <c r="F456" t="s">
        <v>91</v>
      </c>
      <c r="G456" t="s">
        <v>867</v>
      </c>
      <c r="H456">
        <v>0</v>
      </c>
      <c r="I456">
        <v>1</v>
      </c>
      <c r="J456">
        <v>2</v>
      </c>
      <c r="K456">
        <v>2</v>
      </c>
      <c r="L456" s="30" t="str">
        <f t="shared" si="154"/>
        <v>22/07/2026</v>
      </c>
      <c r="M456" s="31">
        <f t="shared" si="155"/>
        <v>0.97916666666666674</v>
      </c>
      <c r="N456" t="str">
        <f t="shared" si="157"/>
        <v>2 - 2</v>
      </c>
      <c r="O456" t="str">
        <f t="shared" si="158"/>
        <v>Red</v>
      </c>
      <c r="P456" t="str">
        <f t="shared" si="159"/>
        <v>Green</v>
      </c>
      <c r="Q456" t="str">
        <f t="shared" si="160"/>
        <v>Red</v>
      </c>
      <c r="R456" t="str">
        <f t="shared" si="161"/>
        <v>Green</v>
      </c>
      <c r="S456" t="str">
        <f t="shared" si="162"/>
        <v>Green</v>
      </c>
      <c r="T456" t="str">
        <f t="shared" si="163"/>
        <v>Red</v>
      </c>
      <c r="U456" t="str">
        <f t="shared" si="164"/>
        <v>Red</v>
      </c>
      <c r="V456" t="str">
        <f t="shared" si="165"/>
        <v>Red</v>
      </c>
      <c r="W456" t="str">
        <f t="shared" si="166"/>
        <v>Green</v>
      </c>
      <c r="X456" t="str">
        <f t="shared" si="167"/>
        <v>Green</v>
      </c>
      <c r="Y456" t="str">
        <f t="shared" si="168"/>
        <v>Green</v>
      </c>
      <c r="Z456" t="str">
        <f t="shared" si="169"/>
        <v>Green</v>
      </c>
      <c r="AA456" t="str">
        <f t="shared" si="170"/>
        <v>Red</v>
      </c>
      <c r="AB456" t="str">
        <f t="shared" si="171"/>
        <v>Red</v>
      </c>
      <c r="AC456" t="str">
        <f t="shared" si="172"/>
        <v>Green</v>
      </c>
      <c r="AD456" t="str">
        <f t="shared" si="173"/>
        <v>Red</v>
      </c>
    </row>
    <row r="457" spans="1:30" x14ac:dyDescent="0.25">
      <c r="A457" t="str">
        <f t="shared" si="156"/>
        <v>22/07/2026San Jose EarthquakesOrlando City</v>
      </c>
      <c r="D457" s="2">
        <v>46226</v>
      </c>
      <c r="E457" s="3">
        <v>0.10416666666666667</v>
      </c>
      <c r="F457" t="s">
        <v>93</v>
      </c>
      <c r="G457" t="s">
        <v>868</v>
      </c>
      <c r="H457">
        <v>0</v>
      </c>
      <c r="I457">
        <v>2</v>
      </c>
      <c r="J457">
        <v>0</v>
      </c>
      <c r="K457">
        <v>4</v>
      </c>
      <c r="L457" s="30" t="str">
        <f t="shared" si="154"/>
        <v>22/07/2026</v>
      </c>
      <c r="M457" s="31">
        <f t="shared" si="155"/>
        <v>0.97916666666666674</v>
      </c>
      <c r="N457" t="str">
        <f t="shared" si="157"/>
        <v>0 - 4</v>
      </c>
      <c r="O457" t="str">
        <f t="shared" si="158"/>
        <v>Red</v>
      </c>
      <c r="P457" t="str">
        <f t="shared" si="159"/>
        <v>Red</v>
      </c>
      <c r="Q457" t="str">
        <f t="shared" si="160"/>
        <v>Green</v>
      </c>
      <c r="R457" t="str">
        <f t="shared" si="161"/>
        <v>Red</v>
      </c>
      <c r="S457" t="str">
        <f t="shared" si="162"/>
        <v>Green</v>
      </c>
      <c r="T457" t="str">
        <f t="shared" si="163"/>
        <v>Green</v>
      </c>
      <c r="U457" t="str">
        <f t="shared" si="164"/>
        <v>Red</v>
      </c>
      <c r="V457" t="str">
        <f t="shared" si="165"/>
        <v>Red</v>
      </c>
      <c r="W457" t="str">
        <f t="shared" si="166"/>
        <v>Green</v>
      </c>
      <c r="X457" t="str">
        <f t="shared" si="167"/>
        <v>Green</v>
      </c>
      <c r="Y457" t="str">
        <f t="shared" si="168"/>
        <v>Green</v>
      </c>
      <c r="Z457" t="str">
        <f t="shared" si="169"/>
        <v>Green</v>
      </c>
      <c r="AA457" t="str">
        <f t="shared" si="170"/>
        <v>Red</v>
      </c>
      <c r="AB457" t="str">
        <f t="shared" si="171"/>
        <v>Red</v>
      </c>
      <c r="AC457" t="str">
        <f t="shared" si="172"/>
        <v>Red</v>
      </c>
      <c r="AD457" t="str">
        <f t="shared" si="173"/>
        <v>Green</v>
      </c>
    </row>
    <row r="458" spans="1:30" x14ac:dyDescent="0.25">
      <c r="A458" t="str">
        <f t="shared" si="156"/>
        <v>23/07/2026FC LieferingEintracht Braunschweig</v>
      </c>
      <c r="D458" s="2">
        <v>46226</v>
      </c>
      <c r="E458" s="3">
        <v>0.35416666666666669</v>
      </c>
      <c r="F458" t="s">
        <v>2078</v>
      </c>
      <c r="G458" t="s">
        <v>2079</v>
      </c>
      <c r="L458" s="22" t="str">
        <f t="shared" ref="L458:L489" si="174">DAY(D458)&amp;"/"&amp;"07"&amp;"/"&amp;YEAR(D458)</f>
        <v>23/07/2026</v>
      </c>
      <c r="M458" s="23">
        <f t="shared" ref="M458:M489" si="175">E458-TIME(3,0,0)</f>
        <v>0.22916666666666669</v>
      </c>
      <c r="N458" t="str">
        <f t="shared" si="157"/>
        <v xml:space="preserve"> - </v>
      </c>
      <c r="O458" t="str">
        <f t="shared" si="158"/>
        <v>Red</v>
      </c>
      <c r="P458" t="str">
        <f t="shared" si="159"/>
        <v>Green</v>
      </c>
      <c r="Q458" t="str">
        <f t="shared" si="160"/>
        <v>Red</v>
      </c>
      <c r="R458" t="str">
        <f t="shared" si="161"/>
        <v>Green</v>
      </c>
      <c r="S458" t="str">
        <f t="shared" si="162"/>
        <v>Green</v>
      </c>
      <c r="T458" t="str">
        <f t="shared" si="163"/>
        <v>Red</v>
      </c>
      <c r="U458" t="str">
        <f t="shared" si="164"/>
        <v>Red</v>
      </c>
      <c r="V458" t="str">
        <f t="shared" si="165"/>
        <v>Green</v>
      </c>
      <c r="W458" t="str">
        <f t="shared" si="166"/>
        <v>Red</v>
      </c>
      <c r="X458" t="str">
        <f t="shared" si="167"/>
        <v>Red</v>
      </c>
      <c r="Y458" t="str">
        <f t="shared" si="168"/>
        <v>Red</v>
      </c>
      <c r="Z458" t="str">
        <f t="shared" si="169"/>
        <v>Red</v>
      </c>
      <c r="AA458" t="str">
        <f t="shared" si="170"/>
        <v>Green</v>
      </c>
      <c r="AB458" t="str">
        <f t="shared" si="171"/>
        <v>Green</v>
      </c>
      <c r="AC458" t="str">
        <f t="shared" si="172"/>
        <v>Red</v>
      </c>
      <c r="AD458" t="str">
        <f t="shared" si="173"/>
        <v>Green</v>
      </c>
    </row>
    <row r="459" spans="1:30" x14ac:dyDescent="0.25">
      <c r="A459" t="str">
        <f t="shared" si="156"/>
        <v>23/07/2026Hellenic AthleticPalmerston Rovers</v>
      </c>
      <c r="D459" s="2">
        <v>46226</v>
      </c>
      <c r="E459" s="3">
        <v>0.375</v>
      </c>
      <c r="F459" t="s">
        <v>1977</v>
      </c>
      <c r="G459" t="s">
        <v>1978</v>
      </c>
      <c r="H459">
        <v>1</v>
      </c>
      <c r="I459">
        <v>0</v>
      </c>
      <c r="J459">
        <v>2</v>
      </c>
      <c r="K459">
        <v>1</v>
      </c>
      <c r="L459" s="22" t="str">
        <f t="shared" si="174"/>
        <v>23/07/2026</v>
      </c>
      <c r="M459" s="23">
        <f t="shared" si="175"/>
        <v>0.25</v>
      </c>
      <c r="N459" t="str">
        <f t="shared" si="157"/>
        <v>2 - 1</v>
      </c>
      <c r="O459" t="str">
        <f t="shared" si="158"/>
        <v>Green</v>
      </c>
      <c r="P459" t="str">
        <f t="shared" si="159"/>
        <v>Red</v>
      </c>
      <c r="Q459" t="str">
        <f t="shared" si="160"/>
        <v>Red</v>
      </c>
      <c r="R459" t="str">
        <f t="shared" si="161"/>
        <v>Green</v>
      </c>
      <c r="S459" t="str">
        <f t="shared" si="162"/>
        <v>Red</v>
      </c>
      <c r="T459" t="str">
        <f t="shared" si="163"/>
        <v>Green</v>
      </c>
      <c r="U459" t="str">
        <f t="shared" si="164"/>
        <v>Green</v>
      </c>
      <c r="V459" t="str">
        <f t="shared" si="165"/>
        <v>Red</v>
      </c>
      <c r="W459" t="str">
        <f t="shared" si="166"/>
        <v>Red</v>
      </c>
      <c r="X459" t="str">
        <f t="shared" si="167"/>
        <v>Green</v>
      </c>
      <c r="Y459" t="str">
        <f t="shared" si="168"/>
        <v>Green</v>
      </c>
      <c r="Z459" t="str">
        <f t="shared" si="169"/>
        <v>Green</v>
      </c>
      <c r="AA459" t="str">
        <f t="shared" si="170"/>
        <v>Red</v>
      </c>
      <c r="AB459" t="str">
        <f t="shared" si="171"/>
        <v>Green</v>
      </c>
      <c r="AC459" t="str">
        <f t="shared" si="172"/>
        <v>Green</v>
      </c>
      <c r="AD459" t="str">
        <f t="shared" si="173"/>
        <v>Red</v>
      </c>
    </row>
    <row r="460" spans="1:30" x14ac:dyDescent="0.25">
      <c r="A460" t="str">
        <f t="shared" si="156"/>
        <v>23/07/2026Garuda DarwinDarwin Hearts</v>
      </c>
      <c r="D460" s="2">
        <v>46226</v>
      </c>
      <c r="E460" s="3">
        <v>0.45833333333333331</v>
      </c>
      <c r="F460" t="s">
        <v>1979</v>
      </c>
      <c r="G460" t="s">
        <v>1980</v>
      </c>
      <c r="H460">
        <v>0</v>
      </c>
      <c r="I460">
        <v>1</v>
      </c>
      <c r="J460">
        <v>2</v>
      </c>
      <c r="K460">
        <v>3</v>
      </c>
      <c r="L460" s="22" t="str">
        <f t="shared" si="174"/>
        <v>23/07/2026</v>
      </c>
      <c r="M460" s="23">
        <f t="shared" si="175"/>
        <v>0.33333333333333331</v>
      </c>
      <c r="N460" t="str">
        <f t="shared" si="157"/>
        <v>2 - 3</v>
      </c>
      <c r="O460" t="str">
        <f t="shared" si="158"/>
        <v>Red</v>
      </c>
      <c r="P460" t="str">
        <f t="shared" si="159"/>
        <v>Red</v>
      </c>
      <c r="Q460" t="str">
        <f t="shared" si="160"/>
        <v>Green</v>
      </c>
      <c r="R460" t="str">
        <f t="shared" si="161"/>
        <v>Red</v>
      </c>
      <c r="S460" t="str">
        <f t="shared" si="162"/>
        <v>Green</v>
      </c>
      <c r="T460" t="str">
        <f t="shared" si="163"/>
        <v>Green</v>
      </c>
      <c r="U460" t="str">
        <f t="shared" si="164"/>
        <v>Red</v>
      </c>
      <c r="V460" t="str">
        <f t="shared" si="165"/>
        <v>Red</v>
      </c>
      <c r="W460" t="str">
        <f t="shared" si="166"/>
        <v>Green</v>
      </c>
      <c r="X460" t="str">
        <f t="shared" si="167"/>
        <v>Green</v>
      </c>
      <c r="Y460" t="str">
        <f t="shared" si="168"/>
        <v>Green</v>
      </c>
      <c r="Z460" t="str">
        <f t="shared" si="169"/>
        <v>Green</v>
      </c>
      <c r="AA460" t="str">
        <f t="shared" si="170"/>
        <v>Red</v>
      </c>
      <c r="AB460" t="str">
        <f t="shared" si="171"/>
        <v>Red</v>
      </c>
      <c r="AC460" t="str">
        <f t="shared" si="172"/>
        <v>Green</v>
      </c>
      <c r="AD460" t="str">
        <f t="shared" si="173"/>
        <v>Red</v>
      </c>
    </row>
    <row r="461" spans="1:30" x14ac:dyDescent="0.25">
      <c r="A461" t="str">
        <f t="shared" si="156"/>
        <v>23/07/2026Akademiya OntustikAstana U21</v>
      </c>
      <c r="D461" s="2">
        <v>46226</v>
      </c>
      <c r="E461" s="3">
        <v>0.5</v>
      </c>
      <c r="F461" t="s">
        <v>2062</v>
      </c>
      <c r="G461" t="s">
        <v>2063</v>
      </c>
      <c r="H461">
        <v>0</v>
      </c>
      <c r="I461">
        <v>1</v>
      </c>
      <c r="J461">
        <v>2</v>
      </c>
      <c r="K461">
        <v>1</v>
      </c>
      <c r="L461" s="22" t="str">
        <f t="shared" si="174"/>
        <v>23/07/2026</v>
      </c>
      <c r="M461" s="23">
        <f t="shared" si="175"/>
        <v>0.375</v>
      </c>
      <c r="N461" t="str">
        <f t="shared" si="157"/>
        <v>2 - 1</v>
      </c>
      <c r="O461" t="str">
        <f t="shared" si="158"/>
        <v>Green</v>
      </c>
      <c r="P461" t="str">
        <f t="shared" si="159"/>
        <v>Red</v>
      </c>
      <c r="Q461" t="str">
        <f t="shared" si="160"/>
        <v>Red</v>
      </c>
      <c r="R461" t="str">
        <f t="shared" si="161"/>
        <v>Green</v>
      </c>
      <c r="S461" t="str">
        <f t="shared" si="162"/>
        <v>Red</v>
      </c>
      <c r="T461" t="str">
        <f t="shared" si="163"/>
        <v>Green</v>
      </c>
      <c r="U461" t="str">
        <f t="shared" si="164"/>
        <v>Red</v>
      </c>
      <c r="V461" t="str">
        <f t="shared" si="165"/>
        <v>Red</v>
      </c>
      <c r="W461" t="str">
        <f t="shared" si="166"/>
        <v>Green</v>
      </c>
      <c r="X461" t="str">
        <f t="shared" si="167"/>
        <v>Green</v>
      </c>
      <c r="Y461" t="str">
        <f t="shared" si="168"/>
        <v>Green</v>
      </c>
      <c r="Z461" t="str">
        <f t="shared" si="169"/>
        <v>Green</v>
      </c>
      <c r="AA461" t="str">
        <f t="shared" si="170"/>
        <v>Red</v>
      </c>
      <c r="AB461" t="str">
        <f t="shared" si="171"/>
        <v>Green</v>
      </c>
      <c r="AC461" t="str">
        <f t="shared" si="172"/>
        <v>Green</v>
      </c>
      <c r="AD461" t="str">
        <f t="shared" si="173"/>
        <v>Red</v>
      </c>
    </row>
    <row r="462" spans="1:30" x14ac:dyDescent="0.25">
      <c r="A462" t="str">
        <f t="shared" si="156"/>
        <v>23/07/2026Zlatibor CajetinaFK Grbalj</v>
      </c>
      <c r="D462" s="2">
        <v>46226</v>
      </c>
      <c r="E462" s="3">
        <v>0.5</v>
      </c>
      <c r="F462" t="s">
        <v>1429</v>
      </c>
      <c r="G462" t="s">
        <v>2080</v>
      </c>
      <c r="H462">
        <v>0</v>
      </c>
      <c r="I462">
        <v>1</v>
      </c>
      <c r="J462">
        <v>0</v>
      </c>
      <c r="K462">
        <v>1</v>
      </c>
      <c r="L462" s="22" t="str">
        <f t="shared" si="174"/>
        <v>23/07/2026</v>
      </c>
      <c r="M462" s="23">
        <f t="shared" si="175"/>
        <v>0.375</v>
      </c>
      <c r="N462" t="str">
        <f t="shared" si="157"/>
        <v>0 - 1</v>
      </c>
      <c r="O462" t="str">
        <f t="shared" si="158"/>
        <v>Red</v>
      </c>
      <c r="P462" t="str">
        <f t="shared" si="159"/>
        <v>Red</v>
      </c>
      <c r="Q462" t="str">
        <f t="shared" si="160"/>
        <v>Green</v>
      </c>
      <c r="R462" t="str">
        <f t="shared" si="161"/>
        <v>Red</v>
      </c>
      <c r="S462" t="str">
        <f t="shared" si="162"/>
        <v>Green</v>
      </c>
      <c r="T462" t="str">
        <f t="shared" si="163"/>
        <v>Green</v>
      </c>
      <c r="U462" t="str">
        <f t="shared" si="164"/>
        <v>Red</v>
      </c>
      <c r="V462" t="str">
        <f t="shared" si="165"/>
        <v>Red</v>
      </c>
      <c r="W462" t="str">
        <f t="shared" si="166"/>
        <v>Green</v>
      </c>
      <c r="X462" t="str">
        <f t="shared" si="167"/>
        <v>Green</v>
      </c>
      <c r="Y462" t="str">
        <f t="shared" si="168"/>
        <v>Red</v>
      </c>
      <c r="Z462" t="str">
        <f t="shared" si="169"/>
        <v>Red</v>
      </c>
      <c r="AA462" t="str">
        <f t="shared" si="170"/>
        <v>Green</v>
      </c>
      <c r="AB462" t="str">
        <f t="shared" si="171"/>
        <v>Green</v>
      </c>
      <c r="AC462" t="str">
        <f t="shared" si="172"/>
        <v>Red</v>
      </c>
      <c r="AD462" t="str">
        <f t="shared" si="173"/>
        <v>Green</v>
      </c>
    </row>
    <row r="463" spans="1:30" x14ac:dyDescent="0.25">
      <c r="A463" t="str">
        <f t="shared" si="156"/>
        <v>23/07/2026TromsoViktoria Plzen</v>
      </c>
      <c r="B463" t="s">
        <v>802</v>
      </c>
      <c r="C463" t="s">
        <v>1889</v>
      </c>
      <c r="D463" s="2">
        <v>46226</v>
      </c>
      <c r="E463" s="3">
        <v>0.54166666666666663</v>
      </c>
      <c r="F463" t="s">
        <v>1890</v>
      </c>
      <c r="G463" t="s">
        <v>1891</v>
      </c>
      <c r="L463" s="22" t="str">
        <f t="shared" si="174"/>
        <v>23/07/2026</v>
      </c>
      <c r="M463" s="23">
        <f t="shared" si="175"/>
        <v>0.41666666666666663</v>
      </c>
      <c r="N463" t="str">
        <f t="shared" si="157"/>
        <v xml:space="preserve"> - </v>
      </c>
      <c r="O463" t="str">
        <f t="shared" si="158"/>
        <v>Red</v>
      </c>
      <c r="P463" t="str">
        <f t="shared" si="159"/>
        <v>Green</v>
      </c>
      <c r="Q463" t="str">
        <f t="shared" si="160"/>
        <v>Red</v>
      </c>
      <c r="R463" t="str">
        <f t="shared" si="161"/>
        <v>Green</v>
      </c>
      <c r="S463" t="str">
        <f t="shared" si="162"/>
        <v>Green</v>
      </c>
      <c r="T463" t="str">
        <f t="shared" si="163"/>
        <v>Red</v>
      </c>
      <c r="U463" t="str">
        <f t="shared" si="164"/>
        <v>Red</v>
      </c>
      <c r="V463" t="str">
        <f t="shared" si="165"/>
        <v>Green</v>
      </c>
      <c r="W463" t="str">
        <f t="shared" si="166"/>
        <v>Red</v>
      </c>
      <c r="X463" t="str">
        <f t="shared" si="167"/>
        <v>Red</v>
      </c>
      <c r="Y463" t="str">
        <f t="shared" si="168"/>
        <v>Red</v>
      </c>
      <c r="Z463" t="str">
        <f t="shared" si="169"/>
        <v>Red</v>
      </c>
      <c r="AA463" t="str">
        <f t="shared" si="170"/>
        <v>Green</v>
      </c>
      <c r="AB463" t="str">
        <f t="shared" si="171"/>
        <v>Green</v>
      </c>
      <c r="AC463" t="str">
        <f t="shared" si="172"/>
        <v>Red</v>
      </c>
      <c r="AD463" t="str">
        <f t="shared" si="173"/>
        <v>Green</v>
      </c>
    </row>
    <row r="464" spans="1:30" x14ac:dyDescent="0.25">
      <c r="A464" t="str">
        <f t="shared" si="156"/>
        <v>23/07/2026Kuopio PSRiga FC</v>
      </c>
      <c r="B464" t="s">
        <v>802</v>
      </c>
      <c r="C464" t="s">
        <v>1326</v>
      </c>
      <c r="D464" s="2">
        <v>46226</v>
      </c>
      <c r="E464" s="3">
        <v>0.54166666666666663</v>
      </c>
      <c r="F464" t="s">
        <v>357</v>
      </c>
      <c r="G464" t="s">
        <v>991</v>
      </c>
      <c r="L464" s="22" t="str">
        <f t="shared" si="174"/>
        <v>23/07/2026</v>
      </c>
      <c r="M464" s="23">
        <f t="shared" si="175"/>
        <v>0.41666666666666663</v>
      </c>
      <c r="N464" t="str">
        <f t="shared" si="157"/>
        <v xml:space="preserve"> - </v>
      </c>
      <c r="O464" t="str">
        <f t="shared" si="158"/>
        <v>Red</v>
      </c>
      <c r="P464" t="str">
        <f t="shared" si="159"/>
        <v>Green</v>
      </c>
      <c r="Q464" t="str">
        <f t="shared" si="160"/>
        <v>Red</v>
      </c>
      <c r="R464" t="str">
        <f t="shared" si="161"/>
        <v>Green</v>
      </c>
      <c r="S464" t="str">
        <f t="shared" si="162"/>
        <v>Green</v>
      </c>
      <c r="T464" t="str">
        <f t="shared" si="163"/>
        <v>Red</v>
      </c>
      <c r="U464" t="str">
        <f t="shared" si="164"/>
        <v>Red</v>
      </c>
      <c r="V464" t="str">
        <f t="shared" si="165"/>
        <v>Green</v>
      </c>
      <c r="W464" t="str">
        <f t="shared" si="166"/>
        <v>Red</v>
      </c>
      <c r="X464" t="str">
        <f t="shared" si="167"/>
        <v>Red</v>
      </c>
      <c r="Y464" t="str">
        <f t="shared" si="168"/>
        <v>Red</v>
      </c>
      <c r="Z464" t="str">
        <f t="shared" si="169"/>
        <v>Red</v>
      </c>
      <c r="AA464" t="str">
        <f t="shared" si="170"/>
        <v>Green</v>
      </c>
      <c r="AB464" t="str">
        <f t="shared" si="171"/>
        <v>Green</v>
      </c>
      <c r="AC464" t="str">
        <f t="shared" si="172"/>
        <v>Red</v>
      </c>
      <c r="AD464" t="str">
        <f t="shared" si="173"/>
        <v>Green</v>
      </c>
    </row>
    <row r="465" spans="1:30" x14ac:dyDescent="0.25">
      <c r="A465" t="str">
        <f t="shared" si="156"/>
        <v>23/07/2026NK VarazdinHradec Kralove</v>
      </c>
      <c r="B465" t="s">
        <v>802</v>
      </c>
      <c r="C465" t="s">
        <v>1326</v>
      </c>
      <c r="D465" s="2">
        <v>46226</v>
      </c>
      <c r="E465" s="3">
        <v>0.54166666666666663</v>
      </c>
      <c r="F465" t="s">
        <v>1906</v>
      </c>
      <c r="G465" t="s">
        <v>1899</v>
      </c>
      <c r="L465" s="22" t="str">
        <f t="shared" si="174"/>
        <v>23/07/2026</v>
      </c>
      <c r="M465" s="23">
        <f t="shared" si="175"/>
        <v>0.41666666666666663</v>
      </c>
      <c r="N465" t="str">
        <f t="shared" si="157"/>
        <v xml:space="preserve"> - </v>
      </c>
      <c r="O465" t="str">
        <f t="shared" si="158"/>
        <v>Red</v>
      </c>
      <c r="P465" t="str">
        <f t="shared" si="159"/>
        <v>Green</v>
      </c>
      <c r="Q465" t="str">
        <f t="shared" si="160"/>
        <v>Red</v>
      </c>
      <c r="R465" t="str">
        <f t="shared" si="161"/>
        <v>Green</v>
      </c>
      <c r="S465" t="str">
        <f t="shared" si="162"/>
        <v>Green</v>
      </c>
      <c r="T465" t="str">
        <f t="shared" si="163"/>
        <v>Red</v>
      </c>
      <c r="U465" t="str">
        <f t="shared" si="164"/>
        <v>Red</v>
      </c>
      <c r="V465" t="str">
        <f t="shared" si="165"/>
        <v>Green</v>
      </c>
      <c r="W465" t="str">
        <f t="shared" si="166"/>
        <v>Red</v>
      </c>
      <c r="X465" t="str">
        <f t="shared" si="167"/>
        <v>Red</v>
      </c>
      <c r="Y465" t="str">
        <f t="shared" si="168"/>
        <v>Red</v>
      </c>
      <c r="Z465" t="str">
        <f t="shared" si="169"/>
        <v>Red</v>
      </c>
      <c r="AA465" t="str">
        <f t="shared" si="170"/>
        <v>Green</v>
      </c>
      <c r="AB465" t="str">
        <f t="shared" si="171"/>
        <v>Green</v>
      </c>
      <c r="AC465" t="str">
        <f t="shared" si="172"/>
        <v>Red</v>
      </c>
      <c r="AD465" t="str">
        <f t="shared" si="173"/>
        <v>Green</v>
      </c>
    </row>
    <row r="466" spans="1:30" x14ac:dyDescent="0.25">
      <c r="A466" t="str">
        <f t="shared" si="156"/>
        <v>23/07/2026Akzhayik UralskKhan Tengry</v>
      </c>
      <c r="D466" s="2">
        <v>46226</v>
      </c>
      <c r="E466" s="3">
        <v>0.54166666666666663</v>
      </c>
      <c r="F466" t="s">
        <v>2064</v>
      </c>
      <c r="G466" t="s">
        <v>2065</v>
      </c>
      <c r="H466">
        <v>1</v>
      </c>
      <c r="I466">
        <v>0</v>
      </c>
      <c r="J466">
        <v>2</v>
      </c>
      <c r="K466">
        <v>0</v>
      </c>
      <c r="L466" s="22" t="str">
        <f t="shared" si="174"/>
        <v>23/07/2026</v>
      </c>
      <c r="M466" s="23">
        <f t="shared" si="175"/>
        <v>0.41666666666666663</v>
      </c>
      <c r="N466" t="str">
        <f t="shared" si="157"/>
        <v>2 - 0</v>
      </c>
      <c r="O466" t="str">
        <f t="shared" si="158"/>
        <v>Green</v>
      </c>
      <c r="P466" t="str">
        <f t="shared" si="159"/>
        <v>Red</v>
      </c>
      <c r="Q466" t="str">
        <f t="shared" si="160"/>
        <v>Red</v>
      </c>
      <c r="R466" t="str">
        <f t="shared" si="161"/>
        <v>Green</v>
      </c>
      <c r="S466" t="str">
        <f t="shared" si="162"/>
        <v>Red</v>
      </c>
      <c r="T466" t="str">
        <f t="shared" si="163"/>
        <v>Green</v>
      </c>
      <c r="U466" t="str">
        <f t="shared" si="164"/>
        <v>Green</v>
      </c>
      <c r="V466" t="str">
        <f t="shared" si="165"/>
        <v>Red</v>
      </c>
      <c r="W466" t="str">
        <f t="shared" si="166"/>
        <v>Red</v>
      </c>
      <c r="X466" t="str">
        <f t="shared" si="167"/>
        <v>Green</v>
      </c>
      <c r="Y466" t="str">
        <f t="shared" si="168"/>
        <v>Green</v>
      </c>
      <c r="Z466" t="str">
        <f t="shared" si="169"/>
        <v>Red</v>
      </c>
      <c r="AA466" t="str">
        <f t="shared" si="170"/>
        <v>Green</v>
      </c>
      <c r="AB466" t="str">
        <f t="shared" si="171"/>
        <v>Green</v>
      </c>
      <c r="AC466" t="str">
        <f t="shared" si="172"/>
        <v>Red</v>
      </c>
      <c r="AD466" t="str">
        <f t="shared" si="173"/>
        <v>Green</v>
      </c>
    </row>
    <row r="467" spans="1:30" x14ac:dyDescent="0.25">
      <c r="A467" t="str">
        <f t="shared" si="156"/>
        <v>23/07/2026FK Kaspyi Aktau U21Ekibastuz</v>
      </c>
      <c r="D467" s="2">
        <v>46226</v>
      </c>
      <c r="E467" s="3">
        <v>0.54166666666666663</v>
      </c>
      <c r="F467" t="s">
        <v>2066</v>
      </c>
      <c r="G467" t="s">
        <v>2067</v>
      </c>
      <c r="H467">
        <v>2</v>
      </c>
      <c r="I467">
        <v>0</v>
      </c>
      <c r="J467">
        <v>3</v>
      </c>
      <c r="K467">
        <v>0</v>
      </c>
      <c r="L467" s="22" t="str">
        <f t="shared" si="174"/>
        <v>23/07/2026</v>
      </c>
      <c r="M467" s="23">
        <f t="shared" si="175"/>
        <v>0.41666666666666663</v>
      </c>
      <c r="N467" t="str">
        <f t="shared" si="157"/>
        <v>3 - 0</v>
      </c>
      <c r="O467" t="str">
        <f t="shared" si="158"/>
        <v>Green</v>
      </c>
      <c r="P467" t="str">
        <f t="shared" si="159"/>
        <v>Red</v>
      </c>
      <c r="Q467" t="str">
        <f t="shared" si="160"/>
        <v>Red</v>
      </c>
      <c r="R467" t="str">
        <f t="shared" si="161"/>
        <v>Green</v>
      </c>
      <c r="S467" t="str">
        <f t="shared" si="162"/>
        <v>Red</v>
      </c>
      <c r="T467" t="str">
        <f t="shared" si="163"/>
        <v>Green</v>
      </c>
      <c r="U467" t="str">
        <f t="shared" si="164"/>
        <v>Green</v>
      </c>
      <c r="V467" t="str">
        <f t="shared" si="165"/>
        <v>Red</v>
      </c>
      <c r="W467" t="str">
        <f t="shared" si="166"/>
        <v>Red</v>
      </c>
      <c r="X467" t="str">
        <f t="shared" si="167"/>
        <v>Green</v>
      </c>
      <c r="Y467" t="str">
        <f t="shared" si="168"/>
        <v>Green</v>
      </c>
      <c r="Z467" t="str">
        <f t="shared" si="169"/>
        <v>Green</v>
      </c>
      <c r="AA467" t="str">
        <f t="shared" si="170"/>
        <v>Red</v>
      </c>
      <c r="AB467" t="str">
        <f t="shared" si="171"/>
        <v>Green</v>
      </c>
      <c r="AC467" t="str">
        <f t="shared" si="172"/>
        <v>Red</v>
      </c>
      <c r="AD467" t="str">
        <f t="shared" si="173"/>
        <v>Green</v>
      </c>
    </row>
    <row r="468" spans="1:30" x14ac:dyDescent="0.25">
      <c r="A468" t="str">
        <f t="shared" si="156"/>
        <v>23/07/2026Waldhof MannheimFC Liefering</v>
      </c>
      <c r="D468" s="2">
        <v>46226</v>
      </c>
      <c r="E468" s="3">
        <v>0.54166666666666663</v>
      </c>
      <c r="F468" t="s">
        <v>2081</v>
      </c>
      <c r="G468" t="s">
        <v>2078</v>
      </c>
      <c r="H468">
        <v>0</v>
      </c>
      <c r="I468">
        <v>0</v>
      </c>
      <c r="J468">
        <v>4</v>
      </c>
      <c r="K468">
        <v>1</v>
      </c>
      <c r="L468" s="22" t="str">
        <f t="shared" si="174"/>
        <v>23/07/2026</v>
      </c>
      <c r="M468" s="23">
        <f t="shared" si="175"/>
        <v>0.41666666666666663</v>
      </c>
      <c r="N468" t="str">
        <f t="shared" si="157"/>
        <v>4 - 1</v>
      </c>
      <c r="O468" t="str">
        <f t="shared" si="158"/>
        <v>Green</v>
      </c>
      <c r="P468" t="str">
        <f t="shared" si="159"/>
        <v>Red</v>
      </c>
      <c r="Q468" t="str">
        <f t="shared" si="160"/>
        <v>Red</v>
      </c>
      <c r="R468" t="str">
        <f t="shared" si="161"/>
        <v>Green</v>
      </c>
      <c r="S468" t="str">
        <f t="shared" si="162"/>
        <v>Red</v>
      </c>
      <c r="T468" t="str">
        <f t="shared" si="163"/>
        <v>Green</v>
      </c>
      <c r="U468" t="str">
        <f t="shared" si="164"/>
        <v>Red</v>
      </c>
      <c r="V468" t="str">
        <f t="shared" si="165"/>
        <v>Green</v>
      </c>
      <c r="W468" t="str">
        <f t="shared" si="166"/>
        <v>Red</v>
      </c>
      <c r="X468" t="str">
        <f t="shared" si="167"/>
        <v>Red</v>
      </c>
      <c r="Y468" t="str">
        <f t="shared" si="168"/>
        <v>Green</v>
      </c>
      <c r="Z468" t="str">
        <f t="shared" si="169"/>
        <v>Green</v>
      </c>
      <c r="AA468" t="str">
        <f t="shared" si="170"/>
        <v>Red</v>
      </c>
      <c r="AB468" t="str">
        <f t="shared" si="171"/>
        <v>Red</v>
      </c>
      <c r="AC468" t="str">
        <f t="shared" si="172"/>
        <v>Green</v>
      </c>
      <c r="AD468" t="str">
        <f t="shared" si="173"/>
        <v>Red</v>
      </c>
    </row>
    <row r="469" spans="1:30" x14ac:dyDescent="0.25">
      <c r="A469" t="str">
        <f t="shared" si="156"/>
        <v>23/07/2026Agama FCHardrock</v>
      </c>
      <c r="D469" s="2">
        <v>46226</v>
      </c>
      <c r="E469" s="3">
        <v>0.54166666666666663</v>
      </c>
      <c r="F469" t="s">
        <v>2099</v>
      </c>
      <c r="G469" t="s">
        <v>2100</v>
      </c>
      <c r="H469">
        <v>0</v>
      </c>
      <c r="I469">
        <v>0</v>
      </c>
      <c r="J469">
        <v>0</v>
      </c>
      <c r="K469">
        <v>2</v>
      </c>
      <c r="L469" s="22" t="str">
        <f t="shared" si="174"/>
        <v>23/07/2026</v>
      </c>
      <c r="M469" s="23">
        <f t="shared" si="175"/>
        <v>0.41666666666666663</v>
      </c>
      <c r="N469" t="str">
        <f t="shared" si="157"/>
        <v>0 - 2</v>
      </c>
      <c r="O469" t="str">
        <f t="shared" si="158"/>
        <v>Red</v>
      </c>
      <c r="P469" t="str">
        <f t="shared" si="159"/>
        <v>Red</v>
      </c>
      <c r="Q469" t="str">
        <f t="shared" si="160"/>
        <v>Green</v>
      </c>
      <c r="R469" t="str">
        <f t="shared" si="161"/>
        <v>Red</v>
      </c>
      <c r="S469" t="str">
        <f t="shared" si="162"/>
        <v>Green</v>
      </c>
      <c r="T469" t="str">
        <f t="shared" si="163"/>
        <v>Green</v>
      </c>
      <c r="U469" t="str">
        <f t="shared" si="164"/>
        <v>Red</v>
      </c>
      <c r="V469" t="str">
        <f t="shared" si="165"/>
        <v>Green</v>
      </c>
      <c r="W469" t="str">
        <f t="shared" si="166"/>
        <v>Red</v>
      </c>
      <c r="X469" t="str">
        <f t="shared" si="167"/>
        <v>Red</v>
      </c>
      <c r="Y469" t="str">
        <f t="shared" si="168"/>
        <v>Green</v>
      </c>
      <c r="Z469" t="str">
        <f t="shared" si="169"/>
        <v>Red</v>
      </c>
      <c r="AA469" t="str">
        <f t="shared" si="170"/>
        <v>Green</v>
      </c>
      <c r="AB469" t="str">
        <f t="shared" si="171"/>
        <v>Green</v>
      </c>
      <c r="AC469" t="str">
        <f t="shared" si="172"/>
        <v>Red</v>
      </c>
      <c r="AD469" t="str">
        <f t="shared" si="173"/>
        <v>Green</v>
      </c>
    </row>
    <row r="470" spans="1:30" x14ac:dyDescent="0.25">
      <c r="A470" t="str">
        <f t="shared" si="156"/>
        <v>23/07/2026CAPS UnitedHunters 2020</v>
      </c>
      <c r="D470" s="2">
        <v>46226</v>
      </c>
      <c r="E470" s="3">
        <v>0.54166666666666663</v>
      </c>
      <c r="F470" t="s">
        <v>2101</v>
      </c>
      <c r="G470" t="s">
        <v>2102</v>
      </c>
      <c r="H470">
        <v>0</v>
      </c>
      <c r="I470">
        <v>0</v>
      </c>
      <c r="J470">
        <v>0</v>
      </c>
      <c r="K470">
        <v>1</v>
      </c>
      <c r="L470" s="22" t="str">
        <f t="shared" si="174"/>
        <v>23/07/2026</v>
      </c>
      <c r="M470" s="23">
        <f t="shared" si="175"/>
        <v>0.41666666666666663</v>
      </c>
      <c r="N470" t="str">
        <f t="shared" si="157"/>
        <v>0 - 1</v>
      </c>
      <c r="O470" t="str">
        <f t="shared" si="158"/>
        <v>Red</v>
      </c>
      <c r="P470" t="str">
        <f t="shared" si="159"/>
        <v>Red</v>
      </c>
      <c r="Q470" t="str">
        <f t="shared" si="160"/>
        <v>Green</v>
      </c>
      <c r="R470" t="str">
        <f t="shared" si="161"/>
        <v>Red</v>
      </c>
      <c r="S470" t="str">
        <f t="shared" si="162"/>
        <v>Green</v>
      </c>
      <c r="T470" t="str">
        <f t="shared" si="163"/>
        <v>Green</v>
      </c>
      <c r="U470" t="str">
        <f t="shared" si="164"/>
        <v>Red</v>
      </c>
      <c r="V470" t="str">
        <f t="shared" si="165"/>
        <v>Green</v>
      </c>
      <c r="W470" t="str">
        <f t="shared" si="166"/>
        <v>Red</v>
      </c>
      <c r="X470" t="str">
        <f t="shared" si="167"/>
        <v>Red</v>
      </c>
      <c r="Y470" t="str">
        <f t="shared" si="168"/>
        <v>Red</v>
      </c>
      <c r="Z470" t="str">
        <f t="shared" si="169"/>
        <v>Red</v>
      </c>
      <c r="AA470" t="str">
        <f t="shared" si="170"/>
        <v>Green</v>
      </c>
      <c r="AB470" t="str">
        <f t="shared" si="171"/>
        <v>Green</v>
      </c>
      <c r="AC470" t="str">
        <f t="shared" si="172"/>
        <v>Red</v>
      </c>
      <c r="AD470" t="str">
        <f t="shared" si="173"/>
        <v>Green</v>
      </c>
    </row>
    <row r="471" spans="1:30" x14ac:dyDescent="0.25">
      <c r="A471" t="str">
        <f t="shared" si="156"/>
        <v>23/07/2026Triangle UnitedNgezi Platinum FC</v>
      </c>
      <c r="D471" s="2">
        <v>46226</v>
      </c>
      <c r="E471" s="3">
        <v>0.54166666666666663</v>
      </c>
      <c r="F471" t="s">
        <v>2103</v>
      </c>
      <c r="G471" t="s">
        <v>2104</v>
      </c>
      <c r="H471">
        <v>0</v>
      </c>
      <c r="I471">
        <v>0</v>
      </c>
      <c r="J471">
        <v>1</v>
      </c>
      <c r="K471">
        <v>1</v>
      </c>
      <c r="L471" s="22" t="str">
        <f t="shared" si="174"/>
        <v>23/07/2026</v>
      </c>
      <c r="M471" s="23">
        <f t="shared" si="175"/>
        <v>0.41666666666666663</v>
      </c>
      <c r="N471" t="str">
        <f t="shared" si="157"/>
        <v>1 - 1</v>
      </c>
      <c r="O471" t="str">
        <f t="shared" si="158"/>
        <v>Red</v>
      </c>
      <c r="P471" t="str">
        <f t="shared" si="159"/>
        <v>Green</v>
      </c>
      <c r="Q471" t="str">
        <f t="shared" si="160"/>
        <v>Red</v>
      </c>
      <c r="R471" t="str">
        <f t="shared" si="161"/>
        <v>Green</v>
      </c>
      <c r="S471" t="str">
        <f t="shared" si="162"/>
        <v>Green</v>
      </c>
      <c r="T471" t="str">
        <f t="shared" si="163"/>
        <v>Red</v>
      </c>
      <c r="U471" t="str">
        <f t="shared" si="164"/>
        <v>Red</v>
      </c>
      <c r="V471" t="str">
        <f t="shared" si="165"/>
        <v>Green</v>
      </c>
      <c r="W471" t="str">
        <f t="shared" si="166"/>
        <v>Red</v>
      </c>
      <c r="X471" t="str">
        <f t="shared" si="167"/>
        <v>Red</v>
      </c>
      <c r="Y471" t="str">
        <f t="shared" si="168"/>
        <v>Green</v>
      </c>
      <c r="Z471" t="str">
        <f t="shared" si="169"/>
        <v>Red</v>
      </c>
      <c r="AA471" t="str">
        <f t="shared" si="170"/>
        <v>Green</v>
      </c>
      <c r="AB471" t="str">
        <f t="shared" si="171"/>
        <v>Green</v>
      </c>
      <c r="AC471" t="str">
        <f t="shared" si="172"/>
        <v>Green</v>
      </c>
      <c r="AD471" t="str">
        <f t="shared" si="173"/>
        <v>Red</v>
      </c>
    </row>
    <row r="472" spans="1:30" x14ac:dyDescent="0.25">
      <c r="A472" t="str">
        <f t="shared" si="156"/>
        <v>23/07/2026MalishevaHibernian</v>
      </c>
      <c r="B472" t="s">
        <v>802</v>
      </c>
      <c r="C472" t="s">
        <v>1326</v>
      </c>
      <c r="D472" s="2">
        <v>46226</v>
      </c>
      <c r="E472" s="3">
        <v>0.60416666666666663</v>
      </c>
      <c r="F472" t="s">
        <v>1907</v>
      </c>
      <c r="G472" t="s">
        <v>1908</v>
      </c>
      <c r="H472">
        <v>1</v>
      </c>
      <c r="I472">
        <v>0</v>
      </c>
      <c r="J472">
        <v>2</v>
      </c>
      <c r="K472">
        <v>0</v>
      </c>
      <c r="L472" s="22" t="str">
        <f t="shared" si="174"/>
        <v>23/07/2026</v>
      </c>
      <c r="M472" s="23">
        <f t="shared" si="175"/>
        <v>0.47916666666666663</v>
      </c>
      <c r="N472" t="str">
        <f t="shared" si="157"/>
        <v>2 - 0</v>
      </c>
      <c r="O472" t="str">
        <f t="shared" si="158"/>
        <v>Green</v>
      </c>
      <c r="P472" t="str">
        <f t="shared" si="159"/>
        <v>Red</v>
      </c>
      <c r="Q472" t="str">
        <f t="shared" si="160"/>
        <v>Red</v>
      </c>
      <c r="R472" t="str">
        <f t="shared" si="161"/>
        <v>Green</v>
      </c>
      <c r="S472" t="str">
        <f t="shared" si="162"/>
        <v>Red</v>
      </c>
      <c r="T472" t="str">
        <f t="shared" si="163"/>
        <v>Green</v>
      </c>
      <c r="U472" t="str">
        <f t="shared" si="164"/>
        <v>Green</v>
      </c>
      <c r="V472" t="str">
        <f t="shared" si="165"/>
        <v>Red</v>
      </c>
      <c r="W472" t="str">
        <f t="shared" si="166"/>
        <v>Red</v>
      </c>
      <c r="X472" t="str">
        <f t="shared" si="167"/>
        <v>Green</v>
      </c>
      <c r="Y472" t="str">
        <f t="shared" si="168"/>
        <v>Green</v>
      </c>
      <c r="Z472" t="str">
        <f t="shared" si="169"/>
        <v>Red</v>
      </c>
      <c r="AA472" t="str">
        <f t="shared" si="170"/>
        <v>Green</v>
      </c>
      <c r="AB472" t="str">
        <f t="shared" si="171"/>
        <v>Green</v>
      </c>
      <c r="AC472" t="str">
        <f t="shared" si="172"/>
        <v>Red</v>
      </c>
      <c r="AD472" t="str">
        <f t="shared" si="173"/>
        <v>Green</v>
      </c>
    </row>
    <row r="473" spans="1:30" x14ac:dyDescent="0.25">
      <c r="A473" t="str">
        <f t="shared" si="156"/>
        <v>23/07/2026FK GazalkentMetallurg Bekabad</v>
      </c>
      <c r="D473" s="2">
        <v>46226</v>
      </c>
      <c r="E473" s="3">
        <v>0.60416666666666663</v>
      </c>
      <c r="F473" t="s">
        <v>2076</v>
      </c>
      <c r="G473" t="s">
        <v>2077</v>
      </c>
      <c r="H473">
        <v>0</v>
      </c>
      <c r="I473">
        <v>0</v>
      </c>
      <c r="J473">
        <v>3</v>
      </c>
      <c r="K473">
        <v>2</v>
      </c>
      <c r="L473" s="22" t="str">
        <f t="shared" si="174"/>
        <v>23/07/2026</v>
      </c>
      <c r="M473" s="23">
        <f t="shared" si="175"/>
        <v>0.47916666666666663</v>
      </c>
      <c r="N473" t="str">
        <f t="shared" si="157"/>
        <v>3 - 2</v>
      </c>
      <c r="O473" t="str">
        <f t="shared" si="158"/>
        <v>Green</v>
      </c>
      <c r="P473" t="str">
        <f t="shared" si="159"/>
        <v>Red</v>
      </c>
      <c r="Q473" t="str">
        <f t="shared" si="160"/>
        <v>Red</v>
      </c>
      <c r="R473" t="str">
        <f t="shared" si="161"/>
        <v>Green</v>
      </c>
      <c r="S473" t="str">
        <f t="shared" si="162"/>
        <v>Red</v>
      </c>
      <c r="T473" t="str">
        <f t="shared" si="163"/>
        <v>Green</v>
      </c>
      <c r="U473" t="str">
        <f t="shared" si="164"/>
        <v>Red</v>
      </c>
      <c r="V473" t="str">
        <f t="shared" si="165"/>
        <v>Green</v>
      </c>
      <c r="W473" t="str">
        <f t="shared" si="166"/>
        <v>Red</v>
      </c>
      <c r="X473" t="str">
        <f t="shared" si="167"/>
        <v>Red</v>
      </c>
      <c r="Y473" t="str">
        <f t="shared" si="168"/>
        <v>Green</v>
      </c>
      <c r="Z473" t="str">
        <f t="shared" si="169"/>
        <v>Green</v>
      </c>
      <c r="AA473" t="str">
        <f t="shared" si="170"/>
        <v>Red</v>
      </c>
      <c r="AB473" t="str">
        <f t="shared" si="171"/>
        <v>Red</v>
      </c>
      <c r="AC473" t="str">
        <f t="shared" si="172"/>
        <v>Green</v>
      </c>
      <c r="AD473" t="str">
        <f t="shared" si="173"/>
        <v>Red</v>
      </c>
    </row>
    <row r="474" spans="1:30" x14ac:dyDescent="0.25">
      <c r="A474" t="str">
        <f t="shared" si="156"/>
        <v>23/07/2026AlashkertCFR Cluj</v>
      </c>
      <c r="B474" t="s">
        <v>802</v>
      </c>
      <c r="C474" t="s">
        <v>1326</v>
      </c>
      <c r="D474" s="2">
        <v>46226</v>
      </c>
      <c r="E474" s="3">
        <v>0.625</v>
      </c>
      <c r="F474" t="s">
        <v>1909</v>
      </c>
      <c r="G474" t="s">
        <v>1910</v>
      </c>
      <c r="H474">
        <v>1</v>
      </c>
      <c r="I474">
        <v>0</v>
      </c>
      <c r="J474">
        <v>1</v>
      </c>
      <c r="K474">
        <v>1</v>
      </c>
      <c r="L474" s="22" t="str">
        <f t="shared" si="174"/>
        <v>23/07/2026</v>
      </c>
      <c r="M474" s="23">
        <f t="shared" si="175"/>
        <v>0.5</v>
      </c>
      <c r="N474" t="str">
        <f t="shared" si="157"/>
        <v>1 - 1</v>
      </c>
      <c r="O474" t="str">
        <f t="shared" si="158"/>
        <v>Red</v>
      </c>
      <c r="P474" t="str">
        <f t="shared" si="159"/>
        <v>Green</v>
      </c>
      <c r="Q474" t="str">
        <f t="shared" si="160"/>
        <v>Red</v>
      </c>
      <c r="R474" t="str">
        <f t="shared" si="161"/>
        <v>Green</v>
      </c>
      <c r="S474" t="str">
        <f t="shared" si="162"/>
        <v>Green</v>
      </c>
      <c r="T474" t="str">
        <f t="shared" si="163"/>
        <v>Red</v>
      </c>
      <c r="U474" t="str">
        <f t="shared" si="164"/>
        <v>Green</v>
      </c>
      <c r="V474" t="str">
        <f t="shared" si="165"/>
        <v>Red</v>
      </c>
      <c r="W474" t="str">
        <f t="shared" si="166"/>
        <v>Red</v>
      </c>
      <c r="X474" t="str">
        <f t="shared" si="167"/>
        <v>Green</v>
      </c>
      <c r="Y474" t="str">
        <f t="shared" si="168"/>
        <v>Green</v>
      </c>
      <c r="Z474" t="str">
        <f t="shared" si="169"/>
        <v>Red</v>
      </c>
      <c r="AA474" t="str">
        <f t="shared" si="170"/>
        <v>Green</v>
      </c>
      <c r="AB474" t="str">
        <f t="shared" si="171"/>
        <v>Green</v>
      </c>
      <c r="AC474" t="str">
        <f t="shared" si="172"/>
        <v>Green</v>
      </c>
      <c r="AD474" t="str">
        <f t="shared" si="173"/>
        <v>Red</v>
      </c>
    </row>
    <row r="475" spans="1:30" x14ac:dyDescent="0.25">
      <c r="A475" t="str">
        <f t="shared" si="156"/>
        <v>23/07/2026FK LiepajaAustria Wien</v>
      </c>
      <c r="B475" t="s">
        <v>802</v>
      </c>
      <c r="C475" t="s">
        <v>1326</v>
      </c>
      <c r="D475" s="2">
        <v>46226</v>
      </c>
      <c r="E475" s="3">
        <v>0.625</v>
      </c>
      <c r="F475" t="s">
        <v>1076</v>
      </c>
      <c r="G475" t="s">
        <v>1911</v>
      </c>
      <c r="H475">
        <v>0</v>
      </c>
      <c r="I475">
        <v>1</v>
      </c>
      <c r="J475">
        <v>0</v>
      </c>
      <c r="K475">
        <v>2</v>
      </c>
      <c r="L475" s="22" t="str">
        <f t="shared" si="174"/>
        <v>23/07/2026</v>
      </c>
      <c r="M475" s="23">
        <f t="shared" si="175"/>
        <v>0.5</v>
      </c>
      <c r="N475" t="str">
        <f t="shared" si="157"/>
        <v>0 - 2</v>
      </c>
      <c r="O475" t="str">
        <f t="shared" si="158"/>
        <v>Red</v>
      </c>
      <c r="P475" t="str">
        <f t="shared" si="159"/>
        <v>Red</v>
      </c>
      <c r="Q475" t="str">
        <f t="shared" si="160"/>
        <v>Green</v>
      </c>
      <c r="R475" t="str">
        <f t="shared" si="161"/>
        <v>Red</v>
      </c>
      <c r="S475" t="str">
        <f t="shared" si="162"/>
        <v>Green</v>
      </c>
      <c r="T475" t="str">
        <f t="shared" si="163"/>
        <v>Green</v>
      </c>
      <c r="U475" t="str">
        <f t="shared" si="164"/>
        <v>Red</v>
      </c>
      <c r="V475" t="str">
        <f t="shared" si="165"/>
        <v>Red</v>
      </c>
      <c r="W475" t="str">
        <f t="shared" si="166"/>
        <v>Green</v>
      </c>
      <c r="X475" t="str">
        <f t="shared" si="167"/>
        <v>Green</v>
      </c>
      <c r="Y475" t="str">
        <f t="shared" si="168"/>
        <v>Green</v>
      </c>
      <c r="Z475" t="str">
        <f t="shared" si="169"/>
        <v>Red</v>
      </c>
      <c r="AA475" t="str">
        <f t="shared" si="170"/>
        <v>Green</v>
      </c>
      <c r="AB475" t="str">
        <f t="shared" si="171"/>
        <v>Green</v>
      </c>
      <c r="AC475" t="str">
        <f t="shared" si="172"/>
        <v>Red</v>
      </c>
      <c r="AD475" t="str">
        <f t="shared" si="173"/>
        <v>Green</v>
      </c>
    </row>
    <row r="476" spans="1:30" x14ac:dyDescent="0.25">
      <c r="A476" t="str">
        <f t="shared" si="156"/>
        <v>23/07/2026Toolon TaistoTIPS Vantaa</v>
      </c>
      <c r="D476" s="2">
        <v>46226</v>
      </c>
      <c r="E476" s="3">
        <v>0.625</v>
      </c>
      <c r="F476" t="s">
        <v>2021</v>
      </c>
      <c r="G476" t="s">
        <v>2022</v>
      </c>
      <c r="H476">
        <v>0</v>
      </c>
      <c r="I476">
        <v>0</v>
      </c>
      <c r="J476">
        <v>1</v>
      </c>
      <c r="K476">
        <v>1</v>
      </c>
      <c r="L476" s="22" t="str">
        <f t="shared" si="174"/>
        <v>23/07/2026</v>
      </c>
      <c r="M476" s="23">
        <f t="shared" si="175"/>
        <v>0.5</v>
      </c>
      <c r="N476" t="str">
        <f t="shared" si="157"/>
        <v>1 - 1</v>
      </c>
      <c r="O476" t="str">
        <f t="shared" si="158"/>
        <v>Red</v>
      </c>
      <c r="P476" t="str">
        <f t="shared" si="159"/>
        <v>Green</v>
      </c>
      <c r="Q476" t="str">
        <f t="shared" si="160"/>
        <v>Red</v>
      </c>
      <c r="R476" t="str">
        <f t="shared" si="161"/>
        <v>Green</v>
      </c>
      <c r="S476" t="str">
        <f t="shared" si="162"/>
        <v>Green</v>
      </c>
      <c r="T476" t="str">
        <f t="shared" si="163"/>
        <v>Red</v>
      </c>
      <c r="U476" t="str">
        <f t="shared" si="164"/>
        <v>Red</v>
      </c>
      <c r="V476" t="str">
        <f t="shared" si="165"/>
        <v>Green</v>
      </c>
      <c r="W476" t="str">
        <f t="shared" si="166"/>
        <v>Red</v>
      </c>
      <c r="X476" t="str">
        <f t="shared" si="167"/>
        <v>Red</v>
      </c>
      <c r="Y476" t="str">
        <f t="shared" si="168"/>
        <v>Green</v>
      </c>
      <c r="Z476" t="str">
        <f t="shared" si="169"/>
        <v>Red</v>
      </c>
      <c r="AA476" t="str">
        <f t="shared" si="170"/>
        <v>Green</v>
      </c>
      <c r="AB476" t="str">
        <f t="shared" si="171"/>
        <v>Green</v>
      </c>
      <c r="AC476" t="str">
        <f t="shared" si="172"/>
        <v>Green</v>
      </c>
      <c r="AD476" t="str">
        <f t="shared" si="173"/>
        <v>Red</v>
      </c>
    </row>
    <row r="477" spans="1:30" x14ac:dyDescent="0.25">
      <c r="A477" t="str">
        <f t="shared" si="156"/>
        <v>23/07/2026New England Revolution IINew York City II</v>
      </c>
      <c r="D477" s="2">
        <v>46226</v>
      </c>
      <c r="E477" s="3">
        <v>0.625</v>
      </c>
      <c r="F477" t="s">
        <v>96</v>
      </c>
      <c r="G477" t="s">
        <v>2071</v>
      </c>
      <c r="H477">
        <v>3</v>
      </c>
      <c r="I477">
        <v>0</v>
      </c>
      <c r="J477">
        <v>3</v>
      </c>
      <c r="K477">
        <v>0</v>
      </c>
      <c r="L477" s="22" t="str">
        <f t="shared" si="174"/>
        <v>23/07/2026</v>
      </c>
      <c r="M477" s="23">
        <f t="shared" si="175"/>
        <v>0.5</v>
      </c>
      <c r="N477" t="str">
        <f t="shared" si="157"/>
        <v>3 - 0</v>
      </c>
      <c r="O477" t="str">
        <f t="shared" si="158"/>
        <v>Green</v>
      </c>
      <c r="P477" t="str">
        <f t="shared" si="159"/>
        <v>Red</v>
      </c>
      <c r="Q477" t="str">
        <f t="shared" si="160"/>
        <v>Red</v>
      </c>
      <c r="R477" t="str">
        <f t="shared" si="161"/>
        <v>Green</v>
      </c>
      <c r="S477" t="str">
        <f t="shared" si="162"/>
        <v>Red</v>
      </c>
      <c r="T477" t="str">
        <f t="shared" si="163"/>
        <v>Green</v>
      </c>
      <c r="U477" t="str">
        <f t="shared" si="164"/>
        <v>Green</v>
      </c>
      <c r="V477" t="str">
        <f t="shared" si="165"/>
        <v>Red</v>
      </c>
      <c r="W477" t="str">
        <f t="shared" si="166"/>
        <v>Red</v>
      </c>
      <c r="X477" t="str">
        <f t="shared" si="167"/>
        <v>Green</v>
      </c>
      <c r="Y477" t="str">
        <f t="shared" si="168"/>
        <v>Green</v>
      </c>
      <c r="Z477" t="str">
        <f t="shared" si="169"/>
        <v>Green</v>
      </c>
      <c r="AA477" t="str">
        <f t="shared" si="170"/>
        <v>Red</v>
      </c>
      <c r="AB477" t="str">
        <f t="shared" si="171"/>
        <v>Green</v>
      </c>
      <c r="AC477" t="str">
        <f t="shared" si="172"/>
        <v>Red</v>
      </c>
      <c r="AD477" t="str">
        <f t="shared" si="173"/>
        <v>Green</v>
      </c>
    </row>
    <row r="478" spans="1:30" x14ac:dyDescent="0.25">
      <c r="A478" t="str">
        <f t="shared" si="156"/>
        <v>23/07/2026Navbahor NamanganQizilqum Zarafshon</v>
      </c>
      <c r="D478" s="2">
        <v>46226</v>
      </c>
      <c r="E478" s="3">
        <v>0.625</v>
      </c>
      <c r="F478" t="s">
        <v>2072</v>
      </c>
      <c r="G478" t="s">
        <v>2073</v>
      </c>
      <c r="H478">
        <v>1</v>
      </c>
      <c r="I478">
        <v>1</v>
      </c>
      <c r="J478">
        <v>1</v>
      </c>
      <c r="K478">
        <v>1</v>
      </c>
      <c r="L478" s="22" t="str">
        <f t="shared" si="174"/>
        <v>23/07/2026</v>
      </c>
      <c r="M478" s="23">
        <f t="shared" si="175"/>
        <v>0.5</v>
      </c>
      <c r="N478" t="str">
        <f t="shared" si="157"/>
        <v>1 - 1</v>
      </c>
      <c r="O478" t="str">
        <f t="shared" si="158"/>
        <v>Red</v>
      </c>
      <c r="P478" t="str">
        <f t="shared" si="159"/>
        <v>Green</v>
      </c>
      <c r="Q478" t="str">
        <f t="shared" si="160"/>
        <v>Red</v>
      </c>
      <c r="R478" t="str">
        <f t="shared" si="161"/>
        <v>Green</v>
      </c>
      <c r="S478" t="str">
        <f t="shared" si="162"/>
        <v>Green</v>
      </c>
      <c r="T478" t="str">
        <f t="shared" si="163"/>
        <v>Red</v>
      </c>
      <c r="U478" t="str">
        <f t="shared" si="164"/>
        <v>Red</v>
      </c>
      <c r="V478" t="str">
        <f t="shared" si="165"/>
        <v>Green</v>
      </c>
      <c r="W478" t="str">
        <f t="shared" si="166"/>
        <v>Red</v>
      </c>
      <c r="X478" t="str">
        <f t="shared" si="167"/>
        <v>Green</v>
      </c>
      <c r="Y478" t="str">
        <f t="shared" si="168"/>
        <v>Green</v>
      </c>
      <c r="Z478" t="str">
        <f t="shared" si="169"/>
        <v>Red</v>
      </c>
      <c r="AA478" t="str">
        <f t="shared" si="170"/>
        <v>Green</v>
      </c>
      <c r="AB478" t="str">
        <f t="shared" si="171"/>
        <v>Green</v>
      </c>
      <c r="AC478" t="str">
        <f t="shared" si="172"/>
        <v>Green</v>
      </c>
      <c r="AD478" t="str">
        <f t="shared" si="173"/>
        <v>Red</v>
      </c>
    </row>
    <row r="479" spans="1:30" x14ac:dyDescent="0.25">
      <c r="A479" t="str">
        <f t="shared" si="156"/>
        <v>23/07/2026Termez SurkhonDinamo Samarqand</v>
      </c>
      <c r="D479" s="2">
        <v>46226</v>
      </c>
      <c r="E479" s="3">
        <v>0.625</v>
      </c>
      <c r="F479" t="s">
        <v>2074</v>
      </c>
      <c r="G479" t="s">
        <v>2075</v>
      </c>
      <c r="H479">
        <v>0</v>
      </c>
      <c r="I479">
        <v>1</v>
      </c>
      <c r="J479">
        <v>1</v>
      </c>
      <c r="K479">
        <v>2</v>
      </c>
      <c r="L479" s="22" t="str">
        <f t="shared" si="174"/>
        <v>23/07/2026</v>
      </c>
      <c r="M479" s="23">
        <f t="shared" si="175"/>
        <v>0.5</v>
      </c>
      <c r="N479" t="str">
        <f t="shared" si="157"/>
        <v>1 - 2</v>
      </c>
      <c r="O479" t="str">
        <f t="shared" si="158"/>
        <v>Red</v>
      </c>
      <c r="P479" t="str">
        <f t="shared" si="159"/>
        <v>Red</v>
      </c>
      <c r="Q479" t="str">
        <f t="shared" si="160"/>
        <v>Green</v>
      </c>
      <c r="R479" t="str">
        <f t="shared" si="161"/>
        <v>Red</v>
      </c>
      <c r="S479" t="str">
        <f t="shared" si="162"/>
        <v>Green</v>
      </c>
      <c r="T479" t="str">
        <f t="shared" si="163"/>
        <v>Green</v>
      </c>
      <c r="U479" t="str">
        <f t="shared" si="164"/>
        <v>Red</v>
      </c>
      <c r="V479" t="str">
        <f t="shared" si="165"/>
        <v>Red</v>
      </c>
      <c r="W479" t="str">
        <f t="shared" si="166"/>
        <v>Green</v>
      </c>
      <c r="X479" t="str">
        <f t="shared" si="167"/>
        <v>Green</v>
      </c>
      <c r="Y479" t="str">
        <f t="shared" si="168"/>
        <v>Green</v>
      </c>
      <c r="Z479" t="str">
        <f t="shared" si="169"/>
        <v>Green</v>
      </c>
      <c r="AA479" t="str">
        <f t="shared" si="170"/>
        <v>Red</v>
      </c>
      <c r="AB479" t="str">
        <f t="shared" si="171"/>
        <v>Green</v>
      </c>
      <c r="AC479" t="str">
        <f t="shared" si="172"/>
        <v>Green</v>
      </c>
      <c r="AD479" t="str">
        <f t="shared" si="173"/>
        <v>Red</v>
      </c>
    </row>
    <row r="480" spans="1:30" x14ac:dyDescent="0.25">
      <c r="A480" t="str">
        <f t="shared" si="156"/>
        <v>23/07/2026CagliariSampdoria</v>
      </c>
      <c r="D480" s="2">
        <v>46226</v>
      </c>
      <c r="E480" s="3">
        <v>0.625</v>
      </c>
      <c r="F480" t="s">
        <v>2082</v>
      </c>
      <c r="G480" t="s">
        <v>2083</v>
      </c>
      <c r="H480">
        <v>0</v>
      </c>
      <c r="I480">
        <v>0</v>
      </c>
      <c r="J480">
        <v>0</v>
      </c>
      <c r="K480">
        <v>0</v>
      </c>
      <c r="L480" s="22" t="str">
        <f t="shared" si="174"/>
        <v>23/07/2026</v>
      </c>
      <c r="M480" s="23">
        <f t="shared" si="175"/>
        <v>0.5</v>
      </c>
      <c r="N480" t="str">
        <f t="shared" si="157"/>
        <v>0 - 0</v>
      </c>
      <c r="O480" t="str">
        <f t="shared" si="158"/>
        <v>Red</v>
      </c>
      <c r="P480" t="str">
        <f t="shared" si="159"/>
        <v>Green</v>
      </c>
      <c r="Q480" t="str">
        <f t="shared" si="160"/>
        <v>Red</v>
      </c>
      <c r="R480" t="str">
        <f t="shared" si="161"/>
        <v>Green</v>
      </c>
      <c r="S480" t="str">
        <f t="shared" si="162"/>
        <v>Green</v>
      </c>
      <c r="T480" t="str">
        <f t="shared" si="163"/>
        <v>Red</v>
      </c>
      <c r="U480" t="str">
        <f t="shared" si="164"/>
        <v>Red</v>
      </c>
      <c r="V480" t="str">
        <f t="shared" si="165"/>
        <v>Green</v>
      </c>
      <c r="W480" t="str">
        <f t="shared" si="166"/>
        <v>Red</v>
      </c>
      <c r="X480" t="str">
        <f t="shared" si="167"/>
        <v>Red</v>
      </c>
      <c r="Y480" t="str">
        <f t="shared" si="168"/>
        <v>Red</v>
      </c>
      <c r="Z480" t="str">
        <f t="shared" si="169"/>
        <v>Red</v>
      </c>
      <c r="AA480" t="str">
        <f t="shared" si="170"/>
        <v>Green</v>
      </c>
      <c r="AB480" t="str">
        <f t="shared" si="171"/>
        <v>Green</v>
      </c>
      <c r="AC480" t="str">
        <f t="shared" si="172"/>
        <v>Red</v>
      </c>
      <c r="AD480" t="str">
        <f t="shared" si="173"/>
        <v>Green</v>
      </c>
    </row>
    <row r="481" spans="1:30" x14ac:dyDescent="0.25">
      <c r="A481" t="str">
        <f t="shared" si="156"/>
        <v>23/07/2026Zorya LuhanskGoztepe</v>
      </c>
      <c r="D481" s="2">
        <v>46226</v>
      </c>
      <c r="E481" s="3">
        <v>0.625</v>
      </c>
      <c r="F481" t="s">
        <v>2084</v>
      </c>
      <c r="G481" t="s">
        <v>2085</v>
      </c>
      <c r="H481">
        <v>0</v>
      </c>
      <c r="I481">
        <v>1</v>
      </c>
      <c r="J481">
        <v>1</v>
      </c>
      <c r="K481">
        <v>2</v>
      </c>
      <c r="L481" s="22" t="str">
        <f t="shared" si="174"/>
        <v>23/07/2026</v>
      </c>
      <c r="M481" s="23">
        <f t="shared" si="175"/>
        <v>0.5</v>
      </c>
      <c r="N481" t="str">
        <f t="shared" si="157"/>
        <v>1 - 2</v>
      </c>
      <c r="O481" t="str">
        <f t="shared" si="158"/>
        <v>Red</v>
      </c>
      <c r="P481" t="str">
        <f t="shared" si="159"/>
        <v>Red</v>
      </c>
      <c r="Q481" t="str">
        <f t="shared" si="160"/>
        <v>Green</v>
      </c>
      <c r="R481" t="str">
        <f t="shared" si="161"/>
        <v>Red</v>
      </c>
      <c r="S481" t="str">
        <f t="shared" si="162"/>
        <v>Green</v>
      </c>
      <c r="T481" t="str">
        <f t="shared" si="163"/>
        <v>Green</v>
      </c>
      <c r="U481" t="str">
        <f t="shared" si="164"/>
        <v>Red</v>
      </c>
      <c r="V481" t="str">
        <f t="shared" si="165"/>
        <v>Red</v>
      </c>
      <c r="W481" t="str">
        <f t="shared" si="166"/>
        <v>Green</v>
      </c>
      <c r="X481" t="str">
        <f t="shared" si="167"/>
        <v>Green</v>
      </c>
      <c r="Y481" t="str">
        <f t="shared" si="168"/>
        <v>Green</v>
      </c>
      <c r="Z481" t="str">
        <f t="shared" si="169"/>
        <v>Green</v>
      </c>
      <c r="AA481" t="str">
        <f t="shared" si="170"/>
        <v>Red</v>
      </c>
      <c r="AB481" t="str">
        <f t="shared" si="171"/>
        <v>Green</v>
      </c>
      <c r="AC481" t="str">
        <f t="shared" si="172"/>
        <v>Green</v>
      </c>
      <c r="AD481" t="str">
        <f t="shared" si="173"/>
        <v>Red</v>
      </c>
    </row>
    <row r="482" spans="1:30" x14ac:dyDescent="0.25">
      <c r="A482" t="str">
        <f t="shared" si="156"/>
        <v>23/07/2026JyTy TurkuMasku</v>
      </c>
      <c r="D482" s="2">
        <v>46226</v>
      </c>
      <c r="E482" s="3">
        <v>0.63541666666666663</v>
      </c>
      <c r="F482" t="s">
        <v>2023</v>
      </c>
      <c r="G482" t="s">
        <v>2024</v>
      </c>
      <c r="H482">
        <v>0</v>
      </c>
      <c r="I482">
        <v>0</v>
      </c>
      <c r="J482">
        <v>1</v>
      </c>
      <c r="K482">
        <v>1</v>
      </c>
      <c r="L482" s="22" t="str">
        <f t="shared" si="174"/>
        <v>23/07/2026</v>
      </c>
      <c r="M482" s="23">
        <f t="shared" si="175"/>
        <v>0.51041666666666663</v>
      </c>
      <c r="N482" t="str">
        <f t="shared" si="157"/>
        <v>1 - 1</v>
      </c>
      <c r="O482" t="str">
        <f t="shared" si="158"/>
        <v>Red</v>
      </c>
      <c r="P482" t="str">
        <f t="shared" si="159"/>
        <v>Green</v>
      </c>
      <c r="Q482" t="str">
        <f t="shared" si="160"/>
        <v>Red</v>
      </c>
      <c r="R482" t="str">
        <f t="shared" si="161"/>
        <v>Green</v>
      </c>
      <c r="S482" t="str">
        <f t="shared" si="162"/>
        <v>Green</v>
      </c>
      <c r="T482" t="str">
        <f t="shared" si="163"/>
        <v>Red</v>
      </c>
      <c r="U482" t="str">
        <f t="shared" si="164"/>
        <v>Red</v>
      </c>
      <c r="V482" t="str">
        <f t="shared" si="165"/>
        <v>Green</v>
      </c>
      <c r="W482" t="str">
        <f t="shared" si="166"/>
        <v>Red</v>
      </c>
      <c r="X482" t="str">
        <f t="shared" si="167"/>
        <v>Red</v>
      </c>
      <c r="Y482" t="str">
        <f t="shared" si="168"/>
        <v>Green</v>
      </c>
      <c r="Z482" t="str">
        <f t="shared" si="169"/>
        <v>Red</v>
      </c>
      <c r="AA482" t="str">
        <f t="shared" si="170"/>
        <v>Green</v>
      </c>
      <c r="AB482" t="str">
        <f t="shared" si="171"/>
        <v>Green</v>
      </c>
      <c r="AC482" t="str">
        <f t="shared" si="172"/>
        <v>Green</v>
      </c>
      <c r="AD482" t="str">
        <f t="shared" si="173"/>
        <v>Red</v>
      </c>
    </row>
    <row r="483" spans="1:30" x14ac:dyDescent="0.25">
      <c r="A483" t="str">
        <f t="shared" si="156"/>
        <v>23/07/2026FK PanevezysFC Tobol</v>
      </c>
      <c r="B483" t="s">
        <v>802</v>
      </c>
      <c r="C483" t="s">
        <v>1326</v>
      </c>
      <c r="D483" s="2">
        <v>46226</v>
      </c>
      <c r="E483" s="3">
        <v>0.64583333333333337</v>
      </c>
      <c r="F483" t="s">
        <v>1912</v>
      </c>
      <c r="G483" t="s">
        <v>1913</v>
      </c>
      <c r="H483">
        <v>1</v>
      </c>
      <c r="I483">
        <v>0</v>
      </c>
      <c r="J483">
        <v>1</v>
      </c>
      <c r="K483">
        <v>1</v>
      </c>
      <c r="L483" s="22" t="str">
        <f t="shared" si="174"/>
        <v>23/07/2026</v>
      </c>
      <c r="M483" s="23">
        <f t="shared" si="175"/>
        <v>0.52083333333333337</v>
      </c>
      <c r="N483" t="str">
        <f t="shared" si="157"/>
        <v>1 - 1</v>
      </c>
      <c r="O483" t="str">
        <f t="shared" si="158"/>
        <v>Red</v>
      </c>
      <c r="P483" t="str">
        <f t="shared" si="159"/>
        <v>Green</v>
      </c>
      <c r="Q483" t="str">
        <f t="shared" si="160"/>
        <v>Red</v>
      </c>
      <c r="R483" t="str">
        <f t="shared" si="161"/>
        <v>Green</v>
      </c>
      <c r="S483" t="str">
        <f t="shared" si="162"/>
        <v>Green</v>
      </c>
      <c r="T483" t="str">
        <f t="shared" si="163"/>
        <v>Red</v>
      </c>
      <c r="U483" t="str">
        <f t="shared" si="164"/>
        <v>Green</v>
      </c>
      <c r="V483" t="str">
        <f t="shared" si="165"/>
        <v>Red</v>
      </c>
      <c r="W483" t="str">
        <f t="shared" si="166"/>
        <v>Red</v>
      </c>
      <c r="X483" t="str">
        <f t="shared" si="167"/>
        <v>Green</v>
      </c>
      <c r="Y483" t="str">
        <f t="shared" si="168"/>
        <v>Green</v>
      </c>
      <c r="Z483" t="str">
        <f t="shared" si="169"/>
        <v>Red</v>
      </c>
      <c r="AA483" t="str">
        <f t="shared" si="170"/>
        <v>Green</v>
      </c>
      <c r="AB483" t="str">
        <f t="shared" si="171"/>
        <v>Green</v>
      </c>
      <c r="AC483" t="str">
        <f t="shared" si="172"/>
        <v>Green</v>
      </c>
      <c r="AD483" t="str">
        <f t="shared" si="173"/>
        <v>Red</v>
      </c>
    </row>
    <row r="484" spans="1:30" x14ac:dyDescent="0.25">
      <c r="A484" t="str">
        <f t="shared" si="156"/>
        <v>23/07/2026Tornion Pallo 47JS Hercules</v>
      </c>
      <c r="D484" s="2">
        <v>46226</v>
      </c>
      <c r="E484" s="3">
        <v>0.64583333333333337</v>
      </c>
      <c r="F484" t="s">
        <v>2019</v>
      </c>
      <c r="G484" t="s">
        <v>2020</v>
      </c>
      <c r="H484">
        <v>0</v>
      </c>
      <c r="I484">
        <v>0</v>
      </c>
      <c r="J484">
        <v>0</v>
      </c>
      <c r="K484">
        <v>1</v>
      </c>
      <c r="L484" s="22" t="str">
        <f t="shared" si="174"/>
        <v>23/07/2026</v>
      </c>
      <c r="M484" s="23">
        <f t="shared" si="175"/>
        <v>0.52083333333333337</v>
      </c>
      <c r="N484" t="str">
        <f t="shared" si="157"/>
        <v>0 - 1</v>
      </c>
      <c r="O484" t="str">
        <f t="shared" si="158"/>
        <v>Red</v>
      </c>
      <c r="P484" t="str">
        <f t="shared" si="159"/>
        <v>Red</v>
      </c>
      <c r="Q484" t="str">
        <f t="shared" si="160"/>
        <v>Green</v>
      </c>
      <c r="R484" t="str">
        <f t="shared" si="161"/>
        <v>Red</v>
      </c>
      <c r="S484" t="str">
        <f t="shared" si="162"/>
        <v>Green</v>
      </c>
      <c r="T484" t="str">
        <f t="shared" si="163"/>
        <v>Green</v>
      </c>
      <c r="U484" t="str">
        <f t="shared" si="164"/>
        <v>Red</v>
      </c>
      <c r="V484" t="str">
        <f t="shared" si="165"/>
        <v>Green</v>
      </c>
      <c r="W484" t="str">
        <f t="shared" si="166"/>
        <v>Red</v>
      </c>
      <c r="X484" t="str">
        <f t="shared" si="167"/>
        <v>Red</v>
      </c>
      <c r="Y484" t="str">
        <f t="shared" si="168"/>
        <v>Red</v>
      </c>
      <c r="Z484" t="str">
        <f t="shared" si="169"/>
        <v>Red</v>
      </c>
      <c r="AA484" t="str">
        <f t="shared" si="170"/>
        <v>Green</v>
      </c>
      <c r="AB484" t="str">
        <f t="shared" si="171"/>
        <v>Green</v>
      </c>
      <c r="AC484" t="str">
        <f t="shared" si="172"/>
        <v>Red</v>
      </c>
      <c r="AD484" t="str">
        <f t="shared" si="173"/>
        <v>Green</v>
      </c>
    </row>
    <row r="485" spans="1:30" x14ac:dyDescent="0.25">
      <c r="A485" t="str">
        <f t="shared" si="156"/>
        <v>23/07/2026KoPaPeKa</v>
      </c>
      <c r="D485" s="2">
        <v>46226</v>
      </c>
      <c r="E485" s="3">
        <v>0.64583333333333337</v>
      </c>
      <c r="F485" t="s">
        <v>2025</v>
      </c>
      <c r="G485" t="s">
        <v>2026</v>
      </c>
      <c r="H485">
        <v>0</v>
      </c>
      <c r="I485">
        <v>0</v>
      </c>
      <c r="J485">
        <v>2</v>
      </c>
      <c r="K485">
        <v>2</v>
      </c>
      <c r="L485" s="22" t="str">
        <f t="shared" si="174"/>
        <v>23/07/2026</v>
      </c>
      <c r="M485" s="23">
        <f t="shared" si="175"/>
        <v>0.52083333333333337</v>
      </c>
      <c r="N485" t="str">
        <f t="shared" si="157"/>
        <v>2 - 2</v>
      </c>
      <c r="O485" t="str">
        <f t="shared" si="158"/>
        <v>Red</v>
      </c>
      <c r="P485" t="str">
        <f t="shared" si="159"/>
        <v>Green</v>
      </c>
      <c r="Q485" t="str">
        <f t="shared" si="160"/>
        <v>Red</v>
      </c>
      <c r="R485" t="str">
        <f t="shared" si="161"/>
        <v>Green</v>
      </c>
      <c r="S485" t="str">
        <f t="shared" si="162"/>
        <v>Green</v>
      </c>
      <c r="T485" t="str">
        <f t="shared" si="163"/>
        <v>Red</v>
      </c>
      <c r="U485" t="str">
        <f t="shared" si="164"/>
        <v>Red</v>
      </c>
      <c r="V485" t="str">
        <f t="shared" si="165"/>
        <v>Green</v>
      </c>
      <c r="W485" t="str">
        <f t="shared" si="166"/>
        <v>Red</v>
      </c>
      <c r="X485" t="str">
        <f t="shared" si="167"/>
        <v>Red</v>
      </c>
      <c r="Y485" t="str">
        <f t="shared" si="168"/>
        <v>Green</v>
      </c>
      <c r="Z485" t="str">
        <f t="shared" si="169"/>
        <v>Green</v>
      </c>
      <c r="AA485" t="str">
        <f t="shared" si="170"/>
        <v>Red</v>
      </c>
      <c r="AB485" t="str">
        <f t="shared" si="171"/>
        <v>Red</v>
      </c>
      <c r="AC485" t="str">
        <f t="shared" si="172"/>
        <v>Green</v>
      </c>
      <c r="AD485" t="str">
        <f t="shared" si="173"/>
        <v>Red</v>
      </c>
    </row>
    <row r="486" spans="1:30" x14ac:dyDescent="0.25">
      <c r="A486" t="str">
        <f t="shared" si="156"/>
        <v>23/07/2026VG-62Abo CF</v>
      </c>
      <c r="D486" s="2">
        <v>46226</v>
      </c>
      <c r="E486" s="3">
        <v>0.64583333333333337</v>
      </c>
      <c r="F486" t="s">
        <v>2027</v>
      </c>
      <c r="G486" t="s">
        <v>2028</v>
      </c>
      <c r="H486">
        <v>0</v>
      </c>
      <c r="I486">
        <v>0</v>
      </c>
      <c r="J486">
        <v>3</v>
      </c>
      <c r="K486">
        <v>0</v>
      </c>
      <c r="L486" s="22" t="str">
        <f t="shared" si="174"/>
        <v>23/07/2026</v>
      </c>
      <c r="M486" s="23">
        <f t="shared" si="175"/>
        <v>0.52083333333333337</v>
      </c>
      <c r="N486" t="str">
        <f t="shared" si="157"/>
        <v>3 - 0</v>
      </c>
      <c r="O486" t="str">
        <f t="shared" si="158"/>
        <v>Green</v>
      </c>
      <c r="P486" t="str">
        <f t="shared" si="159"/>
        <v>Red</v>
      </c>
      <c r="Q486" t="str">
        <f t="shared" si="160"/>
        <v>Red</v>
      </c>
      <c r="R486" t="str">
        <f t="shared" si="161"/>
        <v>Green</v>
      </c>
      <c r="S486" t="str">
        <f t="shared" si="162"/>
        <v>Red</v>
      </c>
      <c r="T486" t="str">
        <f t="shared" si="163"/>
        <v>Green</v>
      </c>
      <c r="U486" t="str">
        <f t="shared" si="164"/>
        <v>Red</v>
      </c>
      <c r="V486" t="str">
        <f t="shared" si="165"/>
        <v>Green</v>
      </c>
      <c r="W486" t="str">
        <f t="shared" si="166"/>
        <v>Red</v>
      </c>
      <c r="X486" t="str">
        <f t="shared" si="167"/>
        <v>Red</v>
      </c>
      <c r="Y486" t="str">
        <f t="shared" si="168"/>
        <v>Green</v>
      </c>
      <c r="Z486" t="str">
        <f t="shared" si="169"/>
        <v>Green</v>
      </c>
      <c r="AA486" t="str">
        <f t="shared" si="170"/>
        <v>Red</v>
      </c>
      <c r="AB486" t="str">
        <f t="shared" si="171"/>
        <v>Green</v>
      </c>
      <c r="AC486" t="str">
        <f t="shared" si="172"/>
        <v>Red</v>
      </c>
      <c r="AD486" t="str">
        <f t="shared" si="173"/>
        <v>Green</v>
      </c>
    </row>
    <row r="487" spans="1:30" x14ac:dyDescent="0.25">
      <c r="A487" t="str">
        <f t="shared" si="156"/>
        <v>23/07/2026Venezia FCVis Pesaro</v>
      </c>
      <c r="D487" s="2">
        <v>46226</v>
      </c>
      <c r="E487" s="3">
        <v>0.64583333333333337</v>
      </c>
      <c r="F487" t="s">
        <v>2086</v>
      </c>
      <c r="G487" t="s">
        <v>2087</v>
      </c>
      <c r="H487">
        <v>3</v>
      </c>
      <c r="I487">
        <v>0</v>
      </c>
      <c r="J487">
        <v>8</v>
      </c>
      <c r="K487">
        <v>0</v>
      </c>
      <c r="L487" s="22" t="str">
        <f t="shared" si="174"/>
        <v>23/07/2026</v>
      </c>
      <c r="M487" s="23">
        <f t="shared" si="175"/>
        <v>0.52083333333333337</v>
      </c>
      <c r="N487" t="str">
        <f t="shared" si="157"/>
        <v>8 - 0</v>
      </c>
      <c r="O487" t="str">
        <f t="shared" si="158"/>
        <v>Green</v>
      </c>
      <c r="P487" t="str">
        <f t="shared" si="159"/>
        <v>Red</v>
      </c>
      <c r="Q487" t="str">
        <f t="shared" si="160"/>
        <v>Red</v>
      </c>
      <c r="R487" t="str">
        <f t="shared" si="161"/>
        <v>Green</v>
      </c>
      <c r="S487" t="str">
        <f t="shared" si="162"/>
        <v>Red</v>
      </c>
      <c r="T487" t="str">
        <f t="shared" si="163"/>
        <v>Green</v>
      </c>
      <c r="U487" t="str">
        <f t="shared" si="164"/>
        <v>Green</v>
      </c>
      <c r="V487" t="str">
        <f t="shared" si="165"/>
        <v>Red</v>
      </c>
      <c r="W487" t="str">
        <f t="shared" si="166"/>
        <v>Red</v>
      </c>
      <c r="X487" t="str">
        <f t="shared" si="167"/>
        <v>Green</v>
      </c>
      <c r="Y487" t="str">
        <f t="shared" si="168"/>
        <v>Green</v>
      </c>
      <c r="Z487" t="str">
        <f t="shared" si="169"/>
        <v>Green</v>
      </c>
      <c r="AA487" t="str">
        <f t="shared" si="170"/>
        <v>Red</v>
      </c>
      <c r="AB487" t="str">
        <f t="shared" si="171"/>
        <v>Red</v>
      </c>
      <c r="AC487" t="str">
        <f t="shared" si="172"/>
        <v>Red</v>
      </c>
      <c r="AD487" t="str">
        <f t="shared" si="173"/>
        <v>Green</v>
      </c>
    </row>
    <row r="488" spans="1:30" x14ac:dyDescent="0.25">
      <c r="A488" t="str">
        <f t="shared" si="156"/>
        <v>23/07/2026Qarabag FKCSKA</v>
      </c>
      <c r="B488" t="s">
        <v>802</v>
      </c>
      <c r="C488" t="s">
        <v>1889</v>
      </c>
      <c r="D488" s="2">
        <v>46226</v>
      </c>
      <c r="E488" s="3">
        <v>0.66666666666666663</v>
      </c>
      <c r="F488" t="s">
        <v>1892</v>
      </c>
      <c r="G488" t="s">
        <v>303</v>
      </c>
      <c r="H488">
        <v>0</v>
      </c>
      <c r="I488">
        <v>0</v>
      </c>
      <c r="J488">
        <v>0</v>
      </c>
      <c r="K488">
        <v>0</v>
      </c>
      <c r="L488" s="22" t="str">
        <f t="shared" si="174"/>
        <v>23/07/2026</v>
      </c>
      <c r="M488" s="23">
        <f t="shared" si="175"/>
        <v>0.54166666666666663</v>
      </c>
      <c r="N488" t="str">
        <f t="shared" si="157"/>
        <v>0 - 0</v>
      </c>
      <c r="O488" t="str">
        <f t="shared" si="158"/>
        <v>Red</v>
      </c>
      <c r="P488" t="str">
        <f t="shared" si="159"/>
        <v>Green</v>
      </c>
      <c r="Q488" t="str">
        <f t="shared" si="160"/>
        <v>Red</v>
      </c>
      <c r="R488" t="str">
        <f t="shared" si="161"/>
        <v>Green</v>
      </c>
      <c r="S488" t="str">
        <f t="shared" si="162"/>
        <v>Green</v>
      </c>
      <c r="T488" t="str">
        <f t="shared" si="163"/>
        <v>Red</v>
      </c>
      <c r="U488" t="str">
        <f t="shared" si="164"/>
        <v>Red</v>
      </c>
      <c r="V488" t="str">
        <f t="shared" si="165"/>
        <v>Green</v>
      </c>
      <c r="W488" t="str">
        <f t="shared" si="166"/>
        <v>Red</v>
      </c>
      <c r="X488" t="str">
        <f t="shared" si="167"/>
        <v>Red</v>
      </c>
      <c r="Y488" t="str">
        <f t="shared" si="168"/>
        <v>Red</v>
      </c>
      <c r="Z488" t="str">
        <f t="shared" si="169"/>
        <v>Red</v>
      </c>
      <c r="AA488" t="str">
        <f t="shared" si="170"/>
        <v>Green</v>
      </c>
      <c r="AB488" t="str">
        <f t="shared" si="171"/>
        <v>Green</v>
      </c>
      <c r="AC488" t="str">
        <f t="shared" si="172"/>
        <v>Red</v>
      </c>
      <c r="AD488" t="str">
        <f t="shared" si="173"/>
        <v>Green</v>
      </c>
    </row>
    <row r="489" spans="1:30" x14ac:dyDescent="0.25">
      <c r="A489" t="str">
        <f t="shared" si="156"/>
        <v>23/07/2026Debreceni VSCPyunik Yerevan</v>
      </c>
      <c r="B489" t="s">
        <v>802</v>
      </c>
      <c r="C489" t="s">
        <v>1326</v>
      </c>
      <c r="D489" s="2">
        <v>46226</v>
      </c>
      <c r="E489" s="3">
        <v>0.66666666666666663</v>
      </c>
      <c r="F489" t="s">
        <v>1089</v>
      </c>
      <c r="G489" t="s">
        <v>1914</v>
      </c>
      <c r="H489">
        <v>0</v>
      </c>
      <c r="I489">
        <v>0</v>
      </c>
      <c r="J489">
        <v>1</v>
      </c>
      <c r="K489">
        <v>0</v>
      </c>
      <c r="L489" s="22" t="str">
        <f t="shared" si="174"/>
        <v>23/07/2026</v>
      </c>
      <c r="M489" s="23">
        <f t="shared" si="175"/>
        <v>0.54166666666666663</v>
      </c>
      <c r="N489" t="str">
        <f t="shared" si="157"/>
        <v>1 - 0</v>
      </c>
      <c r="O489" t="str">
        <f t="shared" si="158"/>
        <v>Green</v>
      </c>
      <c r="P489" t="str">
        <f t="shared" si="159"/>
        <v>Red</v>
      </c>
      <c r="Q489" t="str">
        <f t="shared" si="160"/>
        <v>Red</v>
      </c>
      <c r="R489" t="str">
        <f t="shared" si="161"/>
        <v>Green</v>
      </c>
      <c r="S489" t="str">
        <f t="shared" si="162"/>
        <v>Red</v>
      </c>
      <c r="T489" t="str">
        <f t="shared" si="163"/>
        <v>Green</v>
      </c>
      <c r="U489" t="str">
        <f t="shared" si="164"/>
        <v>Red</v>
      </c>
      <c r="V489" t="str">
        <f t="shared" si="165"/>
        <v>Green</v>
      </c>
      <c r="W489" t="str">
        <f t="shared" si="166"/>
        <v>Red</v>
      </c>
      <c r="X489" t="str">
        <f t="shared" si="167"/>
        <v>Red</v>
      </c>
      <c r="Y489" t="str">
        <f t="shared" si="168"/>
        <v>Red</v>
      </c>
      <c r="Z489" t="str">
        <f t="shared" si="169"/>
        <v>Red</v>
      </c>
      <c r="AA489" t="str">
        <f t="shared" si="170"/>
        <v>Green</v>
      </c>
      <c r="AB489" t="str">
        <f t="shared" si="171"/>
        <v>Green</v>
      </c>
      <c r="AC489" t="str">
        <f t="shared" si="172"/>
        <v>Red</v>
      </c>
      <c r="AD489" t="str">
        <f t="shared" si="173"/>
        <v>Green</v>
      </c>
    </row>
    <row r="490" spans="1:30" x14ac:dyDescent="0.25">
      <c r="A490" t="str">
        <f t="shared" si="156"/>
        <v>23/07/2026Dila GoriApollon Limassol</v>
      </c>
      <c r="B490" t="s">
        <v>802</v>
      </c>
      <c r="C490" t="s">
        <v>1326</v>
      </c>
      <c r="D490" s="2">
        <v>46226</v>
      </c>
      <c r="E490" s="3">
        <v>0.66666666666666663</v>
      </c>
      <c r="F490" t="s">
        <v>1915</v>
      </c>
      <c r="G490" t="s">
        <v>1916</v>
      </c>
      <c r="H490">
        <v>0</v>
      </c>
      <c r="I490">
        <v>2</v>
      </c>
      <c r="J490">
        <v>0</v>
      </c>
      <c r="K490">
        <v>4</v>
      </c>
      <c r="L490" s="22" t="str">
        <f t="shared" ref="L490:L521" si="176">DAY(D490)&amp;"/"&amp;"07"&amp;"/"&amp;YEAR(D490)</f>
        <v>23/07/2026</v>
      </c>
      <c r="M490" s="23">
        <f t="shared" ref="M490:M521" si="177">E490-TIME(3,0,0)</f>
        <v>0.54166666666666663</v>
      </c>
      <c r="N490" t="str">
        <f t="shared" si="157"/>
        <v>0 - 4</v>
      </c>
      <c r="O490" t="str">
        <f t="shared" si="158"/>
        <v>Red</v>
      </c>
      <c r="P490" t="str">
        <f t="shared" si="159"/>
        <v>Red</v>
      </c>
      <c r="Q490" t="str">
        <f t="shared" si="160"/>
        <v>Green</v>
      </c>
      <c r="R490" t="str">
        <f t="shared" si="161"/>
        <v>Red</v>
      </c>
      <c r="S490" t="str">
        <f t="shared" si="162"/>
        <v>Green</v>
      </c>
      <c r="T490" t="str">
        <f t="shared" si="163"/>
        <v>Green</v>
      </c>
      <c r="U490" t="str">
        <f t="shared" si="164"/>
        <v>Red</v>
      </c>
      <c r="V490" t="str">
        <f t="shared" si="165"/>
        <v>Red</v>
      </c>
      <c r="W490" t="str">
        <f t="shared" si="166"/>
        <v>Green</v>
      </c>
      <c r="X490" t="str">
        <f t="shared" si="167"/>
        <v>Green</v>
      </c>
      <c r="Y490" t="str">
        <f t="shared" si="168"/>
        <v>Green</v>
      </c>
      <c r="Z490" t="str">
        <f t="shared" si="169"/>
        <v>Green</v>
      </c>
      <c r="AA490" t="str">
        <f t="shared" si="170"/>
        <v>Red</v>
      </c>
      <c r="AB490" t="str">
        <f t="shared" si="171"/>
        <v>Red</v>
      </c>
      <c r="AC490" t="str">
        <f t="shared" si="172"/>
        <v>Red</v>
      </c>
      <c r="AD490" t="str">
        <f t="shared" si="173"/>
        <v>Green</v>
      </c>
    </row>
    <row r="491" spans="1:30" x14ac:dyDescent="0.25">
      <c r="A491" t="str">
        <f t="shared" si="156"/>
        <v>23/07/2026Flora TallinnThe New Saints</v>
      </c>
      <c r="B491" t="s">
        <v>802</v>
      </c>
      <c r="C491" t="s">
        <v>1326</v>
      </c>
      <c r="D491" s="2">
        <v>46226</v>
      </c>
      <c r="E491" s="3">
        <v>0.66666666666666663</v>
      </c>
      <c r="F491" t="s">
        <v>1917</v>
      </c>
      <c r="G491" t="s">
        <v>1918</v>
      </c>
      <c r="H491">
        <v>1</v>
      </c>
      <c r="I491">
        <v>0</v>
      </c>
      <c r="J491">
        <v>1</v>
      </c>
      <c r="K491">
        <v>0</v>
      </c>
      <c r="L491" s="22" t="str">
        <f t="shared" si="176"/>
        <v>23/07/2026</v>
      </c>
      <c r="M491" s="23">
        <f t="shared" si="177"/>
        <v>0.54166666666666663</v>
      </c>
      <c r="N491" t="str">
        <f t="shared" si="157"/>
        <v>1 - 0</v>
      </c>
      <c r="O491" t="str">
        <f t="shared" si="158"/>
        <v>Green</v>
      </c>
      <c r="P491" t="str">
        <f t="shared" si="159"/>
        <v>Red</v>
      </c>
      <c r="Q491" t="str">
        <f t="shared" si="160"/>
        <v>Red</v>
      </c>
      <c r="R491" t="str">
        <f t="shared" si="161"/>
        <v>Green</v>
      </c>
      <c r="S491" t="str">
        <f t="shared" si="162"/>
        <v>Red</v>
      </c>
      <c r="T491" t="str">
        <f t="shared" si="163"/>
        <v>Green</v>
      </c>
      <c r="U491" t="str">
        <f t="shared" si="164"/>
        <v>Green</v>
      </c>
      <c r="V491" t="str">
        <f t="shared" si="165"/>
        <v>Red</v>
      </c>
      <c r="W491" t="str">
        <f t="shared" si="166"/>
        <v>Red</v>
      </c>
      <c r="X491" t="str">
        <f t="shared" si="167"/>
        <v>Green</v>
      </c>
      <c r="Y491" t="str">
        <f t="shared" si="168"/>
        <v>Red</v>
      </c>
      <c r="Z491" t="str">
        <f t="shared" si="169"/>
        <v>Red</v>
      </c>
      <c r="AA491" t="str">
        <f t="shared" si="170"/>
        <v>Green</v>
      </c>
      <c r="AB491" t="str">
        <f t="shared" si="171"/>
        <v>Green</v>
      </c>
      <c r="AC491" t="str">
        <f t="shared" si="172"/>
        <v>Red</v>
      </c>
      <c r="AD491" t="str">
        <f t="shared" si="173"/>
        <v>Green</v>
      </c>
    </row>
    <row r="492" spans="1:30" x14ac:dyDescent="0.25">
      <c r="A492" t="str">
        <f t="shared" si="156"/>
        <v>23/07/2026HJK HelsinkiColeraine</v>
      </c>
      <c r="B492" t="s">
        <v>802</v>
      </c>
      <c r="C492" t="s">
        <v>1326</v>
      </c>
      <c r="D492" s="2">
        <v>46226</v>
      </c>
      <c r="E492" s="3">
        <v>0.66666666666666663</v>
      </c>
      <c r="F492" t="s">
        <v>1036</v>
      </c>
      <c r="G492" t="s">
        <v>1919</v>
      </c>
      <c r="H492">
        <v>2</v>
      </c>
      <c r="I492">
        <v>0</v>
      </c>
      <c r="J492">
        <v>5</v>
      </c>
      <c r="K492">
        <v>0</v>
      </c>
      <c r="L492" s="22" t="str">
        <f t="shared" si="176"/>
        <v>23/07/2026</v>
      </c>
      <c r="M492" s="23">
        <f t="shared" si="177"/>
        <v>0.54166666666666663</v>
      </c>
      <c r="N492" t="str">
        <f t="shared" si="157"/>
        <v>5 - 0</v>
      </c>
      <c r="O492" t="str">
        <f t="shared" si="158"/>
        <v>Green</v>
      </c>
      <c r="P492" t="str">
        <f t="shared" si="159"/>
        <v>Red</v>
      </c>
      <c r="Q492" t="str">
        <f t="shared" si="160"/>
        <v>Red</v>
      </c>
      <c r="R492" t="str">
        <f t="shared" si="161"/>
        <v>Green</v>
      </c>
      <c r="S492" t="str">
        <f t="shared" si="162"/>
        <v>Red</v>
      </c>
      <c r="T492" t="str">
        <f t="shared" si="163"/>
        <v>Green</v>
      </c>
      <c r="U492" t="str">
        <f t="shared" si="164"/>
        <v>Green</v>
      </c>
      <c r="V492" t="str">
        <f t="shared" si="165"/>
        <v>Red</v>
      </c>
      <c r="W492" t="str">
        <f t="shared" si="166"/>
        <v>Red</v>
      </c>
      <c r="X492" t="str">
        <f t="shared" si="167"/>
        <v>Green</v>
      </c>
      <c r="Y492" t="str">
        <f t="shared" si="168"/>
        <v>Green</v>
      </c>
      <c r="Z492" t="str">
        <f t="shared" si="169"/>
        <v>Green</v>
      </c>
      <c r="AA492" t="str">
        <f t="shared" si="170"/>
        <v>Red</v>
      </c>
      <c r="AB492" t="str">
        <f t="shared" si="171"/>
        <v>Red</v>
      </c>
      <c r="AC492" t="str">
        <f t="shared" si="172"/>
        <v>Red</v>
      </c>
      <c r="AD492" t="str">
        <f t="shared" si="173"/>
        <v>Green</v>
      </c>
    </row>
    <row r="493" spans="1:30" x14ac:dyDescent="0.25">
      <c r="A493" t="str">
        <f t="shared" si="156"/>
        <v>23/07/2026Paide LinnameeskondZira IK</v>
      </c>
      <c r="B493" t="s">
        <v>802</v>
      </c>
      <c r="C493" t="s">
        <v>1326</v>
      </c>
      <c r="D493" s="2">
        <v>46226</v>
      </c>
      <c r="E493" s="3">
        <v>0.66666666666666663</v>
      </c>
      <c r="F493" t="s">
        <v>1920</v>
      </c>
      <c r="G493" t="s">
        <v>1921</v>
      </c>
      <c r="H493">
        <v>0</v>
      </c>
      <c r="I493">
        <v>0</v>
      </c>
      <c r="J493">
        <v>1</v>
      </c>
      <c r="K493">
        <v>0</v>
      </c>
      <c r="L493" s="22" t="str">
        <f t="shared" si="176"/>
        <v>23/07/2026</v>
      </c>
      <c r="M493" s="23">
        <f t="shared" si="177"/>
        <v>0.54166666666666663</v>
      </c>
      <c r="N493" t="str">
        <f t="shared" si="157"/>
        <v>1 - 0</v>
      </c>
      <c r="O493" t="str">
        <f t="shared" si="158"/>
        <v>Green</v>
      </c>
      <c r="P493" t="str">
        <f t="shared" si="159"/>
        <v>Red</v>
      </c>
      <c r="Q493" t="str">
        <f t="shared" si="160"/>
        <v>Red</v>
      </c>
      <c r="R493" t="str">
        <f t="shared" si="161"/>
        <v>Green</v>
      </c>
      <c r="S493" t="str">
        <f t="shared" si="162"/>
        <v>Red</v>
      </c>
      <c r="T493" t="str">
        <f t="shared" si="163"/>
        <v>Green</v>
      </c>
      <c r="U493" t="str">
        <f t="shared" si="164"/>
        <v>Red</v>
      </c>
      <c r="V493" t="str">
        <f t="shared" si="165"/>
        <v>Green</v>
      </c>
      <c r="W493" t="str">
        <f t="shared" si="166"/>
        <v>Red</v>
      </c>
      <c r="X493" t="str">
        <f t="shared" si="167"/>
        <v>Red</v>
      </c>
      <c r="Y493" t="str">
        <f t="shared" si="168"/>
        <v>Red</v>
      </c>
      <c r="Z493" t="str">
        <f t="shared" si="169"/>
        <v>Red</v>
      </c>
      <c r="AA493" t="str">
        <f t="shared" si="170"/>
        <v>Green</v>
      </c>
      <c r="AB493" t="str">
        <f t="shared" si="171"/>
        <v>Green</v>
      </c>
      <c r="AC493" t="str">
        <f t="shared" si="172"/>
        <v>Red</v>
      </c>
      <c r="AD493" t="str">
        <f t="shared" si="173"/>
        <v>Green</v>
      </c>
    </row>
    <row r="494" spans="1:30" x14ac:dyDescent="0.25">
      <c r="A494" t="str">
        <f t="shared" si="156"/>
        <v>23/07/2026FC Helios TartuFC Soccernet Tallinn</v>
      </c>
      <c r="D494" s="2">
        <v>46226</v>
      </c>
      <c r="E494" s="3">
        <v>0.66666666666666663</v>
      </c>
      <c r="F494" t="s">
        <v>2003</v>
      </c>
      <c r="G494" t="s">
        <v>2004</v>
      </c>
      <c r="H494">
        <v>0</v>
      </c>
      <c r="I494">
        <v>0</v>
      </c>
      <c r="J494">
        <v>0</v>
      </c>
      <c r="K494">
        <v>0</v>
      </c>
      <c r="L494" s="22" t="str">
        <f t="shared" si="176"/>
        <v>23/07/2026</v>
      </c>
      <c r="M494" s="23">
        <f t="shared" si="177"/>
        <v>0.54166666666666663</v>
      </c>
      <c r="N494" t="str">
        <f t="shared" si="157"/>
        <v>0 - 0</v>
      </c>
      <c r="O494" t="str">
        <f t="shared" si="158"/>
        <v>Red</v>
      </c>
      <c r="P494" t="str">
        <f t="shared" si="159"/>
        <v>Green</v>
      </c>
      <c r="Q494" t="str">
        <f t="shared" si="160"/>
        <v>Red</v>
      </c>
      <c r="R494" t="str">
        <f t="shared" si="161"/>
        <v>Green</v>
      </c>
      <c r="S494" t="str">
        <f t="shared" si="162"/>
        <v>Green</v>
      </c>
      <c r="T494" t="str">
        <f t="shared" si="163"/>
        <v>Red</v>
      </c>
      <c r="U494" t="str">
        <f t="shared" si="164"/>
        <v>Red</v>
      </c>
      <c r="V494" t="str">
        <f t="shared" si="165"/>
        <v>Green</v>
      </c>
      <c r="W494" t="str">
        <f t="shared" si="166"/>
        <v>Red</v>
      </c>
      <c r="X494" t="str">
        <f t="shared" si="167"/>
        <v>Red</v>
      </c>
      <c r="Y494" t="str">
        <f t="shared" si="168"/>
        <v>Red</v>
      </c>
      <c r="Z494" t="str">
        <f t="shared" si="169"/>
        <v>Red</v>
      </c>
      <c r="AA494" t="str">
        <f t="shared" si="170"/>
        <v>Green</v>
      </c>
      <c r="AB494" t="str">
        <f t="shared" si="171"/>
        <v>Green</v>
      </c>
      <c r="AC494" t="str">
        <f t="shared" si="172"/>
        <v>Red</v>
      </c>
      <c r="AD494" t="str">
        <f t="shared" si="173"/>
        <v>Green</v>
      </c>
    </row>
    <row r="495" spans="1:30" x14ac:dyDescent="0.25">
      <c r="A495" t="str">
        <f t="shared" si="156"/>
        <v>23/07/2026Harju JalgpallikoolRae Spordikool</v>
      </c>
      <c r="D495" s="2">
        <v>46226</v>
      </c>
      <c r="E495" s="3">
        <v>0.66666666666666663</v>
      </c>
      <c r="F495" t="s">
        <v>2005</v>
      </c>
      <c r="G495" t="s">
        <v>2006</v>
      </c>
      <c r="H495">
        <v>2</v>
      </c>
      <c r="I495">
        <v>0</v>
      </c>
      <c r="J495">
        <v>8</v>
      </c>
      <c r="K495">
        <v>0</v>
      </c>
      <c r="L495" s="22" t="str">
        <f t="shared" si="176"/>
        <v>23/07/2026</v>
      </c>
      <c r="M495" s="23">
        <f t="shared" si="177"/>
        <v>0.54166666666666663</v>
      </c>
      <c r="N495" t="str">
        <f t="shared" si="157"/>
        <v>8 - 0</v>
      </c>
      <c r="O495" t="str">
        <f t="shared" si="158"/>
        <v>Green</v>
      </c>
      <c r="P495" t="str">
        <f t="shared" si="159"/>
        <v>Red</v>
      </c>
      <c r="Q495" t="str">
        <f t="shared" si="160"/>
        <v>Red</v>
      </c>
      <c r="R495" t="str">
        <f t="shared" si="161"/>
        <v>Green</v>
      </c>
      <c r="S495" t="str">
        <f t="shared" si="162"/>
        <v>Red</v>
      </c>
      <c r="T495" t="str">
        <f t="shared" si="163"/>
        <v>Green</v>
      </c>
      <c r="U495" t="str">
        <f t="shared" si="164"/>
        <v>Green</v>
      </c>
      <c r="V495" t="str">
        <f t="shared" si="165"/>
        <v>Red</v>
      </c>
      <c r="W495" t="str">
        <f t="shared" si="166"/>
        <v>Red</v>
      </c>
      <c r="X495" t="str">
        <f t="shared" si="167"/>
        <v>Green</v>
      </c>
      <c r="Y495" t="str">
        <f t="shared" si="168"/>
        <v>Green</v>
      </c>
      <c r="Z495" t="str">
        <f t="shared" si="169"/>
        <v>Green</v>
      </c>
      <c r="AA495" t="str">
        <f t="shared" si="170"/>
        <v>Red</v>
      </c>
      <c r="AB495" t="str">
        <f t="shared" si="171"/>
        <v>Red</v>
      </c>
      <c r="AC495" t="str">
        <f t="shared" si="172"/>
        <v>Red</v>
      </c>
      <c r="AD495" t="str">
        <f t="shared" si="173"/>
        <v>Green</v>
      </c>
    </row>
    <row r="496" spans="1:30" x14ac:dyDescent="0.25">
      <c r="A496" t="str">
        <f t="shared" si="156"/>
        <v>23/07/2026JK Nomme UnitedRaplamaa JK</v>
      </c>
      <c r="D496" s="2">
        <v>46226</v>
      </c>
      <c r="E496" s="3">
        <v>0.66666666666666663</v>
      </c>
      <c r="F496" t="s">
        <v>2007</v>
      </c>
      <c r="G496" t="s">
        <v>2008</v>
      </c>
      <c r="H496">
        <v>6</v>
      </c>
      <c r="I496">
        <v>0</v>
      </c>
      <c r="J496">
        <v>12</v>
      </c>
      <c r="K496">
        <v>0</v>
      </c>
      <c r="L496" s="22" t="str">
        <f t="shared" si="176"/>
        <v>23/07/2026</v>
      </c>
      <c r="M496" s="23">
        <f t="shared" si="177"/>
        <v>0.54166666666666663</v>
      </c>
      <c r="N496" t="str">
        <f t="shared" si="157"/>
        <v>12 - 0</v>
      </c>
      <c r="O496" t="str">
        <f t="shared" si="158"/>
        <v>Green</v>
      </c>
      <c r="P496" t="str">
        <f t="shared" si="159"/>
        <v>Red</v>
      </c>
      <c r="Q496" t="str">
        <f t="shared" si="160"/>
        <v>Red</v>
      </c>
      <c r="R496" t="str">
        <f t="shared" si="161"/>
        <v>Green</v>
      </c>
      <c r="S496" t="str">
        <f t="shared" si="162"/>
        <v>Red</v>
      </c>
      <c r="T496" t="str">
        <f t="shared" si="163"/>
        <v>Green</v>
      </c>
      <c r="U496" t="str">
        <f t="shared" si="164"/>
        <v>Green</v>
      </c>
      <c r="V496" t="str">
        <f t="shared" si="165"/>
        <v>Red</v>
      </c>
      <c r="W496" t="str">
        <f t="shared" si="166"/>
        <v>Red</v>
      </c>
      <c r="X496" t="str">
        <f t="shared" si="167"/>
        <v>Green</v>
      </c>
      <c r="Y496" t="str">
        <f t="shared" si="168"/>
        <v>Green</v>
      </c>
      <c r="Z496" t="str">
        <f t="shared" si="169"/>
        <v>Green</v>
      </c>
      <c r="AA496" t="str">
        <f t="shared" si="170"/>
        <v>Red</v>
      </c>
      <c r="AB496" t="str">
        <f t="shared" si="171"/>
        <v>Red</v>
      </c>
      <c r="AC496" t="str">
        <f t="shared" si="172"/>
        <v>Red</v>
      </c>
      <c r="AD496" t="str">
        <f t="shared" si="173"/>
        <v>Green</v>
      </c>
    </row>
    <row r="497" spans="1:30" x14ac:dyDescent="0.25">
      <c r="A497" t="str">
        <f t="shared" si="156"/>
        <v>23/07/2026JK PoseidonTeam Helm</v>
      </c>
      <c r="D497" s="2">
        <v>46226</v>
      </c>
      <c r="E497" s="3">
        <v>0.66666666666666663</v>
      </c>
      <c r="F497" t="s">
        <v>2009</v>
      </c>
      <c r="G497" t="s">
        <v>2010</v>
      </c>
      <c r="H497">
        <v>1</v>
      </c>
      <c r="I497">
        <v>1</v>
      </c>
      <c r="J497">
        <v>2</v>
      </c>
      <c r="K497">
        <v>2</v>
      </c>
      <c r="L497" s="22" t="str">
        <f t="shared" si="176"/>
        <v>23/07/2026</v>
      </c>
      <c r="M497" s="23">
        <f t="shared" si="177"/>
        <v>0.54166666666666663</v>
      </c>
      <c r="N497" t="str">
        <f t="shared" si="157"/>
        <v>2 - 2</v>
      </c>
      <c r="O497" t="str">
        <f t="shared" si="158"/>
        <v>Red</v>
      </c>
      <c r="P497" t="str">
        <f t="shared" si="159"/>
        <v>Green</v>
      </c>
      <c r="Q497" t="str">
        <f t="shared" si="160"/>
        <v>Red</v>
      </c>
      <c r="R497" t="str">
        <f t="shared" si="161"/>
        <v>Green</v>
      </c>
      <c r="S497" t="str">
        <f t="shared" si="162"/>
        <v>Green</v>
      </c>
      <c r="T497" t="str">
        <f t="shared" si="163"/>
        <v>Red</v>
      </c>
      <c r="U497" t="str">
        <f t="shared" si="164"/>
        <v>Red</v>
      </c>
      <c r="V497" t="str">
        <f t="shared" si="165"/>
        <v>Green</v>
      </c>
      <c r="W497" t="str">
        <f t="shared" si="166"/>
        <v>Red</v>
      </c>
      <c r="X497" t="str">
        <f t="shared" si="167"/>
        <v>Green</v>
      </c>
      <c r="Y497" t="str">
        <f t="shared" si="168"/>
        <v>Green</v>
      </c>
      <c r="Z497" t="str">
        <f t="shared" si="169"/>
        <v>Green</v>
      </c>
      <c r="AA497" t="str">
        <f t="shared" si="170"/>
        <v>Red</v>
      </c>
      <c r="AB497" t="str">
        <f t="shared" si="171"/>
        <v>Red</v>
      </c>
      <c r="AC497" t="str">
        <f t="shared" si="172"/>
        <v>Green</v>
      </c>
      <c r="AD497" t="str">
        <f t="shared" si="173"/>
        <v>Red</v>
      </c>
    </row>
    <row r="498" spans="1:30" x14ac:dyDescent="0.25">
      <c r="A498" t="str">
        <f t="shared" si="156"/>
        <v>23/07/2026KuressaareTartu JK Welco X</v>
      </c>
      <c r="D498" s="2">
        <v>46226</v>
      </c>
      <c r="E498" s="3">
        <v>0.66666666666666663</v>
      </c>
      <c r="F498" t="s">
        <v>2011</v>
      </c>
      <c r="G498" t="s">
        <v>2012</v>
      </c>
      <c r="H498">
        <v>3</v>
      </c>
      <c r="I498">
        <v>1</v>
      </c>
      <c r="J498">
        <v>5</v>
      </c>
      <c r="K498">
        <v>1</v>
      </c>
      <c r="L498" s="22" t="str">
        <f t="shared" si="176"/>
        <v>23/07/2026</v>
      </c>
      <c r="M498" s="23">
        <f t="shared" si="177"/>
        <v>0.54166666666666663</v>
      </c>
      <c r="N498" t="str">
        <f t="shared" si="157"/>
        <v>5 - 1</v>
      </c>
      <c r="O498" t="str">
        <f t="shared" si="158"/>
        <v>Green</v>
      </c>
      <c r="P498" t="str">
        <f t="shared" si="159"/>
        <v>Red</v>
      </c>
      <c r="Q498" t="str">
        <f t="shared" si="160"/>
        <v>Red</v>
      </c>
      <c r="R498" t="str">
        <f t="shared" si="161"/>
        <v>Green</v>
      </c>
      <c r="S498" t="str">
        <f t="shared" si="162"/>
        <v>Red</v>
      </c>
      <c r="T498" t="str">
        <f t="shared" si="163"/>
        <v>Green</v>
      </c>
      <c r="U498" t="str">
        <f t="shared" si="164"/>
        <v>Green</v>
      </c>
      <c r="V498" t="str">
        <f t="shared" si="165"/>
        <v>Red</v>
      </c>
      <c r="W498" t="str">
        <f t="shared" si="166"/>
        <v>Red</v>
      </c>
      <c r="X498" t="str">
        <f t="shared" si="167"/>
        <v>Green</v>
      </c>
      <c r="Y498" t="str">
        <f t="shared" si="168"/>
        <v>Green</v>
      </c>
      <c r="Z498" t="str">
        <f t="shared" si="169"/>
        <v>Green</v>
      </c>
      <c r="AA498" t="str">
        <f t="shared" si="170"/>
        <v>Red</v>
      </c>
      <c r="AB498" t="str">
        <f t="shared" si="171"/>
        <v>Red</v>
      </c>
      <c r="AC498" t="str">
        <f t="shared" si="172"/>
        <v>Green</v>
      </c>
      <c r="AD498" t="str">
        <f t="shared" si="173"/>
        <v>Red</v>
      </c>
    </row>
    <row r="499" spans="1:30" x14ac:dyDescent="0.25">
      <c r="A499" t="str">
        <f t="shared" si="156"/>
        <v>23/07/2026Rumori Calcio IIJk Welco Elekter</v>
      </c>
      <c r="D499" s="2">
        <v>46226</v>
      </c>
      <c r="E499" s="3">
        <v>0.66666666666666663</v>
      </c>
      <c r="F499" t="s">
        <v>2013</v>
      </c>
      <c r="G499" t="s">
        <v>2014</v>
      </c>
      <c r="H499">
        <v>0</v>
      </c>
      <c r="I499">
        <v>4</v>
      </c>
      <c r="J499">
        <v>0</v>
      </c>
      <c r="K499">
        <v>12</v>
      </c>
      <c r="L499" s="22" t="str">
        <f t="shared" si="176"/>
        <v>23/07/2026</v>
      </c>
      <c r="M499" s="23">
        <f t="shared" si="177"/>
        <v>0.54166666666666663</v>
      </c>
      <c r="N499" t="str">
        <f t="shared" si="157"/>
        <v>0 - 12</v>
      </c>
      <c r="O499" t="str">
        <f t="shared" si="158"/>
        <v>Red</v>
      </c>
      <c r="P499" t="str">
        <f t="shared" si="159"/>
        <v>Red</v>
      </c>
      <c r="Q499" t="str">
        <f t="shared" si="160"/>
        <v>Green</v>
      </c>
      <c r="R499" t="str">
        <f t="shared" si="161"/>
        <v>Red</v>
      </c>
      <c r="S499" t="str">
        <f t="shared" si="162"/>
        <v>Green</v>
      </c>
      <c r="T499" t="str">
        <f t="shared" si="163"/>
        <v>Green</v>
      </c>
      <c r="U499" t="str">
        <f t="shared" si="164"/>
        <v>Red</v>
      </c>
      <c r="V499" t="str">
        <f t="shared" si="165"/>
        <v>Red</v>
      </c>
      <c r="W499" t="str">
        <f t="shared" si="166"/>
        <v>Green</v>
      </c>
      <c r="X499" t="str">
        <f t="shared" si="167"/>
        <v>Green</v>
      </c>
      <c r="Y499" t="str">
        <f t="shared" si="168"/>
        <v>Green</v>
      </c>
      <c r="Z499" t="str">
        <f t="shared" si="169"/>
        <v>Green</v>
      </c>
      <c r="AA499" t="str">
        <f t="shared" si="170"/>
        <v>Red</v>
      </c>
      <c r="AB499" t="str">
        <f t="shared" si="171"/>
        <v>Red</v>
      </c>
      <c r="AC499" t="str">
        <f t="shared" si="172"/>
        <v>Red</v>
      </c>
      <c r="AD499" t="str">
        <f t="shared" si="173"/>
        <v>Green</v>
      </c>
    </row>
    <row r="500" spans="1:30" x14ac:dyDescent="0.25">
      <c r="A500" t="str">
        <f t="shared" si="156"/>
        <v>23/07/2026Tartu KalevJK Kuusalu Kalev</v>
      </c>
      <c r="D500" s="2">
        <v>46226</v>
      </c>
      <c r="E500" s="3">
        <v>0.66666666666666663</v>
      </c>
      <c r="F500" t="s">
        <v>2015</v>
      </c>
      <c r="G500" t="s">
        <v>2016</v>
      </c>
      <c r="H500">
        <v>5</v>
      </c>
      <c r="I500">
        <v>0</v>
      </c>
      <c r="J500">
        <v>7</v>
      </c>
      <c r="K500">
        <v>0</v>
      </c>
      <c r="L500" s="22" t="str">
        <f t="shared" si="176"/>
        <v>23/07/2026</v>
      </c>
      <c r="M500" s="23">
        <f t="shared" si="177"/>
        <v>0.54166666666666663</v>
      </c>
      <c r="N500" t="str">
        <f t="shared" si="157"/>
        <v>7 - 0</v>
      </c>
      <c r="O500" t="str">
        <f t="shared" si="158"/>
        <v>Green</v>
      </c>
      <c r="P500" t="str">
        <f t="shared" si="159"/>
        <v>Red</v>
      </c>
      <c r="Q500" t="str">
        <f t="shared" si="160"/>
        <v>Red</v>
      </c>
      <c r="R500" t="str">
        <f t="shared" si="161"/>
        <v>Green</v>
      </c>
      <c r="S500" t="str">
        <f t="shared" si="162"/>
        <v>Red</v>
      </c>
      <c r="T500" t="str">
        <f t="shared" si="163"/>
        <v>Green</v>
      </c>
      <c r="U500" t="str">
        <f t="shared" si="164"/>
        <v>Green</v>
      </c>
      <c r="V500" t="str">
        <f t="shared" si="165"/>
        <v>Red</v>
      </c>
      <c r="W500" t="str">
        <f t="shared" si="166"/>
        <v>Red</v>
      </c>
      <c r="X500" t="str">
        <f t="shared" si="167"/>
        <v>Green</v>
      </c>
      <c r="Y500" t="str">
        <f t="shared" si="168"/>
        <v>Green</v>
      </c>
      <c r="Z500" t="str">
        <f t="shared" si="169"/>
        <v>Green</v>
      </c>
      <c r="AA500" t="str">
        <f t="shared" si="170"/>
        <v>Red</v>
      </c>
      <c r="AB500" t="str">
        <f t="shared" si="171"/>
        <v>Red</v>
      </c>
      <c r="AC500" t="str">
        <f t="shared" si="172"/>
        <v>Red</v>
      </c>
      <c r="AD500" t="str">
        <f t="shared" si="173"/>
        <v>Green</v>
      </c>
    </row>
    <row r="501" spans="1:30" x14ac:dyDescent="0.25">
      <c r="A501" t="str">
        <f t="shared" si="156"/>
        <v>23/07/2026Saku Sporting WomenHarju Jalgpallikooli Women</v>
      </c>
      <c r="D501" s="2">
        <v>46226</v>
      </c>
      <c r="E501" s="3">
        <v>0.66666666666666663</v>
      </c>
      <c r="F501" t="s">
        <v>2017</v>
      </c>
      <c r="G501" t="s">
        <v>2018</v>
      </c>
      <c r="H501">
        <v>2</v>
      </c>
      <c r="I501">
        <v>0</v>
      </c>
      <c r="J501">
        <v>2</v>
      </c>
      <c r="K501">
        <v>1</v>
      </c>
      <c r="L501" s="22" t="str">
        <f t="shared" si="176"/>
        <v>23/07/2026</v>
      </c>
      <c r="M501" s="23">
        <f t="shared" si="177"/>
        <v>0.54166666666666663</v>
      </c>
      <c r="N501" t="str">
        <f t="shared" si="157"/>
        <v>2 - 1</v>
      </c>
      <c r="O501" t="str">
        <f t="shared" si="158"/>
        <v>Green</v>
      </c>
      <c r="P501" t="str">
        <f t="shared" si="159"/>
        <v>Red</v>
      </c>
      <c r="Q501" t="str">
        <f t="shared" si="160"/>
        <v>Red</v>
      </c>
      <c r="R501" t="str">
        <f t="shared" si="161"/>
        <v>Green</v>
      </c>
      <c r="S501" t="str">
        <f t="shared" si="162"/>
        <v>Red</v>
      </c>
      <c r="T501" t="str">
        <f t="shared" si="163"/>
        <v>Green</v>
      </c>
      <c r="U501" t="str">
        <f t="shared" si="164"/>
        <v>Green</v>
      </c>
      <c r="V501" t="str">
        <f t="shared" si="165"/>
        <v>Red</v>
      </c>
      <c r="W501" t="str">
        <f t="shared" si="166"/>
        <v>Red</v>
      </c>
      <c r="X501" t="str">
        <f t="shared" si="167"/>
        <v>Green</v>
      </c>
      <c r="Y501" t="str">
        <f t="shared" si="168"/>
        <v>Green</v>
      </c>
      <c r="Z501" t="str">
        <f t="shared" si="169"/>
        <v>Green</v>
      </c>
      <c r="AA501" t="str">
        <f t="shared" si="170"/>
        <v>Red</v>
      </c>
      <c r="AB501" t="str">
        <f t="shared" si="171"/>
        <v>Green</v>
      </c>
      <c r="AC501" t="str">
        <f t="shared" si="172"/>
        <v>Green</v>
      </c>
      <c r="AD501" t="str">
        <f t="shared" si="173"/>
        <v>Red</v>
      </c>
    </row>
    <row r="502" spans="1:30" x14ac:dyDescent="0.25">
      <c r="A502" t="str">
        <f t="shared" si="156"/>
        <v>23/07/2026Atlantis/PMFC Kontu</v>
      </c>
      <c r="D502" s="2">
        <v>46226</v>
      </c>
      <c r="E502" s="3">
        <v>0.66666666666666663</v>
      </c>
      <c r="F502" t="s">
        <v>2029</v>
      </c>
      <c r="G502" t="s">
        <v>2030</v>
      </c>
      <c r="H502">
        <v>0</v>
      </c>
      <c r="I502">
        <v>0</v>
      </c>
      <c r="J502">
        <v>3</v>
      </c>
      <c r="K502">
        <v>2</v>
      </c>
      <c r="L502" s="22" t="str">
        <f t="shared" si="176"/>
        <v>23/07/2026</v>
      </c>
      <c r="M502" s="23">
        <f t="shared" si="177"/>
        <v>0.54166666666666663</v>
      </c>
      <c r="N502" t="str">
        <f t="shared" si="157"/>
        <v>3 - 2</v>
      </c>
      <c r="O502" t="str">
        <f t="shared" si="158"/>
        <v>Green</v>
      </c>
      <c r="P502" t="str">
        <f t="shared" si="159"/>
        <v>Red</v>
      </c>
      <c r="Q502" t="str">
        <f t="shared" si="160"/>
        <v>Red</v>
      </c>
      <c r="R502" t="str">
        <f t="shared" si="161"/>
        <v>Green</v>
      </c>
      <c r="S502" t="str">
        <f t="shared" si="162"/>
        <v>Red</v>
      </c>
      <c r="T502" t="str">
        <f t="shared" si="163"/>
        <v>Green</v>
      </c>
      <c r="U502" t="str">
        <f t="shared" si="164"/>
        <v>Red</v>
      </c>
      <c r="V502" t="str">
        <f t="shared" si="165"/>
        <v>Green</v>
      </c>
      <c r="W502" t="str">
        <f t="shared" si="166"/>
        <v>Red</v>
      </c>
      <c r="X502" t="str">
        <f t="shared" si="167"/>
        <v>Red</v>
      </c>
      <c r="Y502" t="str">
        <f t="shared" si="168"/>
        <v>Green</v>
      </c>
      <c r="Z502" t="str">
        <f t="shared" si="169"/>
        <v>Green</v>
      </c>
      <c r="AA502" t="str">
        <f t="shared" si="170"/>
        <v>Red</v>
      </c>
      <c r="AB502" t="str">
        <f t="shared" si="171"/>
        <v>Red</v>
      </c>
      <c r="AC502" t="str">
        <f t="shared" si="172"/>
        <v>Green</v>
      </c>
      <c r="AD502" t="str">
        <f t="shared" si="173"/>
        <v>Red</v>
      </c>
    </row>
    <row r="503" spans="1:30" x14ac:dyDescent="0.25">
      <c r="A503" t="str">
        <f t="shared" si="156"/>
        <v>23/07/2026FC KiistoYPA</v>
      </c>
      <c r="D503" s="2">
        <v>46226</v>
      </c>
      <c r="E503" s="3">
        <v>0.66666666666666663</v>
      </c>
      <c r="F503" t="s">
        <v>2039</v>
      </c>
      <c r="G503" t="s">
        <v>2040</v>
      </c>
      <c r="H503">
        <v>0</v>
      </c>
      <c r="I503">
        <v>0</v>
      </c>
      <c r="J503">
        <v>0</v>
      </c>
      <c r="K503">
        <v>1</v>
      </c>
      <c r="L503" s="22" t="str">
        <f t="shared" si="176"/>
        <v>23/07/2026</v>
      </c>
      <c r="M503" s="23">
        <f t="shared" si="177"/>
        <v>0.54166666666666663</v>
      </c>
      <c r="N503" t="str">
        <f t="shared" si="157"/>
        <v>0 - 1</v>
      </c>
      <c r="O503" t="str">
        <f t="shared" si="158"/>
        <v>Red</v>
      </c>
      <c r="P503" t="str">
        <f t="shared" si="159"/>
        <v>Red</v>
      </c>
      <c r="Q503" t="str">
        <f t="shared" si="160"/>
        <v>Green</v>
      </c>
      <c r="R503" t="str">
        <f t="shared" si="161"/>
        <v>Red</v>
      </c>
      <c r="S503" t="str">
        <f t="shared" si="162"/>
        <v>Green</v>
      </c>
      <c r="T503" t="str">
        <f t="shared" si="163"/>
        <v>Green</v>
      </c>
      <c r="U503" t="str">
        <f t="shared" si="164"/>
        <v>Red</v>
      </c>
      <c r="V503" t="str">
        <f t="shared" si="165"/>
        <v>Green</v>
      </c>
      <c r="W503" t="str">
        <f t="shared" si="166"/>
        <v>Red</v>
      </c>
      <c r="X503" t="str">
        <f t="shared" si="167"/>
        <v>Red</v>
      </c>
      <c r="Y503" t="str">
        <f t="shared" si="168"/>
        <v>Red</v>
      </c>
      <c r="Z503" t="str">
        <f t="shared" si="169"/>
        <v>Red</v>
      </c>
      <c r="AA503" t="str">
        <f t="shared" si="170"/>
        <v>Green</v>
      </c>
      <c r="AB503" t="str">
        <f t="shared" si="171"/>
        <v>Green</v>
      </c>
      <c r="AC503" t="str">
        <f t="shared" si="172"/>
        <v>Red</v>
      </c>
      <c r="AD503" t="str">
        <f t="shared" si="173"/>
        <v>Green</v>
      </c>
    </row>
    <row r="504" spans="1:30" x14ac:dyDescent="0.25">
      <c r="A504" t="str">
        <f t="shared" si="156"/>
        <v>23/07/2026KPV AkatemiaVPV Pallo-Veikot</v>
      </c>
      <c r="D504" s="2">
        <v>46226</v>
      </c>
      <c r="E504" s="3">
        <v>0.66666666666666663</v>
      </c>
      <c r="F504" t="s">
        <v>2041</v>
      </c>
      <c r="G504" t="s">
        <v>2042</v>
      </c>
      <c r="H504">
        <v>0</v>
      </c>
      <c r="I504">
        <v>0</v>
      </c>
      <c r="J504">
        <v>2</v>
      </c>
      <c r="K504">
        <v>1</v>
      </c>
      <c r="L504" s="22" t="str">
        <f t="shared" si="176"/>
        <v>23/07/2026</v>
      </c>
      <c r="M504" s="23">
        <f t="shared" si="177"/>
        <v>0.54166666666666663</v>
      </c>
      <c r="N504" t="str">
        <f t="shared" si="157"/>
        <v>2 - 1</v>
      </c>
      <c r="O504" t="str">
        <f t="shared" si="158"/>
        <v>Green</v>
      </c>
      <c r="P504" t="str">
        <f t="shared" si="159"/>
        <v>Red</v>
      </c>
      <c r="Q504" t="str">
        <f t="shared" si="160"/>
        <v>Red</v>
      </c>
      <c r="R504" t="str">
        <f t="shared" si="161"/>
        <v>Green</v>
      </c>
      <c r="S504" t="str">
        <f t="shared" si="162"/>
        <v>Red</v>
      </c>
      <c r="T504" t="str">
        <f t="shared" si="163"/>
        <v>Green</v>
      </c>
      <c r="U504" t="str">
        <f t="shared" si="164"/>
        <v>Red</v>
      </c>
      <c r="V504" t="str">
        <f t="shared" si="165"/>
        <v>Green</v>
      </c>
      <c r="W504" t="str">
        <f t="shared" si="166"/>
        <v>Red</v>
      </c>
      <c r="X504" t="str">
        <f t="shared" si="167"/>
        <v>Red</v>
      </c>
      <c r="Y504" t="str">
        <f t="shared" si="168"/>
        <v>Green</v>
      </c>
      <c r="Z504" t="str">
        <f t="shared" si="169"/>
        <v>Green</v>
      </c>
      <c r="AA504" t="str">
        <f t="shared" si="170"/>
        <v>Red</v>
      </c>
      <c r="AB504" t="str">
        <f t="shared" si="171"/>
        <v>Green</v>
      </c>
      <c r="AC504" t="str">
        <f t="shared" si="172"/>
        <v>Green</v>
      </c>
      <c r="AD504" t="str">
        <f t="shared" si="173"/>
        <v>Red</v>
      </c>
    </row>
    <row r="505" spans="1:30" x14ac:dyDescent="0.25">
      <c r="A505" t="str">
        <f t="shared" si="156"/>
        <v>23/07/2026Nykarleby IKVasa IFK</v>
      </c>
      <c r="D505" s="2">
        <v>46226</v>
      </c>
      <c r="E505" s="3">
        <v>0.66666666666666663</v>
      </c>
      <c r="F505" t="s">
        <v>2043</v>
      </c>
      <c r="G505" t="s">
        <v>2044</v>
      </c>
      <c r="H505">
        <v>0</v>
      </c>
      <c r="I505">
        <v>0</v>
      </c>
      <c r="J505">
        <v>1</v>
      </c>
      <c r="K505">
        <v>3</v>
      </c>
      <c r="L505" s="22" t="str">
        <f t="shared" si="176"/>
        <v>23/07/2026</v>
      </c>
      <c r="M505" s="23">
        <f t="shared" si="177"/>
        <v>0.54166666666666663</v>
      </c>
      <c r="N505" t="str">
        <f t="shared" si="157"/>
        <v>1 - 3</v>
      </c>
      <c r="O505" t="str">
        <f t="shared" si="158"/>
        <v>Red</v>
      </c>
      <c r="P505" t="str">
        <f t="shared" si="159"/>
        <v>Red</v>
      </c>
      <c r="Q505" t="str">
        <f t="shared" si="160"/>
        <v>Green</v>
      </c>
      <c r="R505" t="str">
        <f t="shared" si="161"/>
        <v>Red</v>
      </c>
      <c r="S505" t="str">
        <f t="shared" si="162"/>
        <v>Green</v>
      </c>
      <c r="T505" t="str">
        <f t="shared" si="163"/>
        <v>Green</v>
      </c>
      <c r="U505" t="str">
        <f t="shared" si="164"/>
        <v>Red</v>
      </c>
      <c r="V505" t="str">
        <f t="shared" si="165"/>
        <v>Green</v>
      </c>
      <c r="W505" t="str">
        <f t="shared" si="166"/>
        <v>Red</v>
      </c>
      <c r="X505" t="str">
        <f t="shared" si="167"/>
        <v>Red</v>
      </c>
      <c r="Y505" t="str">
        <f t="shared" si="168"/>
        <v>Green</v>
      </c>
      <c r="Z505" t="str">
        <f t="shared" si="169"/>
        <v>Green</v>
      </c>
      <c r="AA505" t="str">
        <f t="shared" si="170"/>
        <v>Red</v>
      </c>
      <c r="AB505" t="str">
        <f t="shared" si="171"/>
        <v>Red</v>
      </c>
      <c r="AC505" t="str">
        <f t="shared" si="172"/>
        <v>Green</v>
      </c>
      <c r="AD505" t="str">
        <f t="shared" si="173"/>
        <v>Red</v>
      </c>
    </row>
    <row r="506" spans="1:30" x14ac:dyDescent="0.25">
      <c r="A506" t="str">
        <f t="shared" si="156"/>
        <v>23/07/2026AscoliUS Grosseto</v>
      </c>
      <c r="D506" s="2">
        <v>46226</v>
      </c>
      <c r="E506" s="3">
        <v>0.66666666666666663</v>
      </c>
      <c r="F506" t="s">
        <v>2088</v>
      </c>
      <c r="G506" t="s">
        <v>2089</v>
      </c>
      <c r="L506" s="22" t="str">
        <f t="shared" si="176"/>
        <v>23/07/2026</v>
      </c>
      <c r="M506" s="23">
        <f t="shared" si="177"/>
        <v>0.54166666666666663</v>
      </c>
      <c r="N506" t="str">
        <f t="shared" si="157"/>
        <v xml:space="preserve"> - </v>
      </c>
      <c r="O506" t="str">
        <f t="shared" si="158"/>
        <v>Red</v>
      </c>
      <c r="P506" t="str">
        <f t="shared" si="159"/>
        <v>Green</v>
      </c>
      <c r="Q506" t="str">
        <f t="shared" si="160"/>
        <v>Red</v>
      </c>
      <c r="R506" t="str">
        <f t="shared" si="161"/>
        <v>Green</v>
      </c>
      <c r="S506" t="str">
        <f t="shared" si="162"/>
        <v>Green</v>
      </c>
      <c r="T506" t="str">
        <f t="shared" si="163"/>
        <v>Red</v>
      </c>
      <c r="U506" t="str">
        <f t="shared" si="164"/>
        <v>Red</v>
      </c>
      <c r="V506" t="str">
        <f t="shared" si="165"/>
        <v>Green</v>
      </c>
      <c r="W506" t="str">
        <f t="shared" si="166"/>
        <v>Red</v>
      </c>
      <c r="X506" t="str">
        <f t="shared" si="167"/>
        <v>Red</v>
      </c>
      <c r="Y506" t="str">
        <f t="shared" si="168"/>
        <v>Red</v>
      </c>
      <c r="Z506" t="str">
        <f t="shared" si="169"/>
        <v>Red</v>
      </c>
      <c r="AA506" t="str">
        <f t="shared" si="170"/>
        <v>Green</v>
      </c>
      <c r="AB506" t="str">
        <f t="shared" si="171"/>
        <v>Green</v>
      </c>
      <c r="AC506" t="str">
        <f t="shared" si="172"/>
        <v>Red</v>
      </c>
      <c r="AD506" t="str">
        <f t="shared" si="173"/>
        <v>Green</v>
      </c>
    </row>
    <row r="507" spans="1:30" x14ac:dyDescent="0.25">
      <c r="A507" t="str">
        <f t="shared" si="156"/>
        <v>23/07/2026Bergisch GladbachFC Cologne</v>
      </c>
      <c r="D507" s="2">
        <v>46226</v>
      </c>
      <c r="E507" s="3">
        <v>0.66666666666666663</v>
      </c>
      <c r="F507" t="s">
        <v>2090</v>
      </c>
      <c r="G507" t="s">
        <v>2091</v>
      </c>
      <c r="H507">
        <v>0</v>
      </c>
      <c r="I507">
        <v>2</v>
      </c>
      <c r="J507">
        <v>0</v>
      </c>
      <c r="K507">
        <v>8</v>
      </c>
      <c r="L507" s="22" t="str">
        <f t="shared" si="176"/>
        <v>23/07/2026</v>
      </c>
      <c r="M507" s="23">
        <f t="shared" si="177"/>
        <v>0.54166666666666663</v>
      </c>
      <c r="N507" t="str">
        <f t="shared" si="157"/>
        <v>0 - 8</v>
      </c>
      <c r="O507" t="str">
        <f t="shared" si="158"/>
        <v>Red</v>
      </c>
      <c r="P507" t="str">
        <f t="shared" si="159"/>
        <v>Red</v>
      </c>
      <c r="Q507" t="str">
        <f t="shared" si="160"/>
        <v>Green</v>
      </c>
      <c r="R507" t="str">
        <f t="shared" si="161"/>
        <v>Red</v>
      </c>
      <c r="S507" t="str">
        <f t="shared" si="162"/>
        <v>Green</v>
      </c>
      <c r="T507" t="str">
        <f t="shared" si="163"/>
        <v>Green</v>
      </c>
      <c r="U507" t="str">
        <f t="shared" si="164"/>
        <v>Red</v>
      </c>
      <c r="V507" t="str">
        <f t="shared" si="165"/>
        <v>Red</v>
      </c>
      <c r="W507" t="str">
        <f t="shared" si="166"/>
        <v>Green</v>
      </c>
      <c r="X507" t="str">
        <f t="shared" si="167"/>
        <v>Green</v>
      </c>
      <c r="Y507" t="str">
        <f t="shared" si="168"/>
        <v>Green</v>
      </c>
      <c r="Z507" t="str">
        <f t="shared" si="169"/>
        <v>Green</v>
      </c>
      <c r="AA507" t="str">
        <f t="shared" si="170"/>
        <v>Red</v>
      </c>
      <c r="AB507" t="str">
        <f t="shared" si="171"/>
        <v>Red</v>
      </c>
      <c r="AC507" t="str">
        <f t="shared" si="172"/>
        <v>Red</v>
      </c>
      <c r="AD507" t="str">
        <f t="shared" si="173"/>
        <v>Green</v>
      </c>
    </row>
    <row r="508" spans="1:30" x14ac:dyDescent="0.25">
      <c r="A508" t="str">
        <f t="shared" si="156"/>
        <v>23/07/2026Shakhtar DonetskHNK Gorica</v>
      </c>
      <c r="D508" s="2">
        <v>46226</v>
      </c>
      <c r="E508" s="3">
        <v>0.66666666666666663</v>
      </c>
      <c r="F508" t="s">
        <v>1447</v>
      </c>
      <c r="G508" t="s">
        <v>2092</v>
      </c>
      <c r="H508">
        <v>1</v>
      </c>
      <c r="I508">
        <v>0</v>
      </c>
      <c r="J508">
        <v>2</v>
      </c>
      <c r="K508">
        <v>0</v>
      </c>
      <c r="L508" s="22" t="str">
        <f t="shared" si="176"/>
        <v>23/07/2026</v>
      </c>
      <c r="M508" s="23">
        <f t="shared" si="177"/>
        <v>0.54166666666666663</v>
      </c>
      <c r="N508" t="str">
        <f t="shared" si="157"/>
        <v>2 - 0</v>
      </c>
      <c r="O508" t="str">
        <f t="shared" si="158"/>
        <v>Green</v>
      </c>
      <c r="P508" t="str">
        <f t="shared" si="159"/>
        <v>Red</v>
      </c>
      <c r="Q508" t="str">
        <f t="shared" si="160"/>
        <v>Red</v>
      </c>
      <c r="R508" t="str">
        <f t="shared" si="161"/>
        <v>Green</v>
      </c>
      <c r="S508" t="str">
        <f t="shared" si="162"/>
        <v>Red</v>
      </c>
      <c r="T508" t="str">
        <f t="shared" si="163"/>
        <v>Green</v>
      </c>
      <c r="U508" t="str">
        <f t="shared" si="164"/>
        <v>Green</v>
      </c>
      <c r="V508" t="str">
        <f t="shared" si="165"/>
        <v>Red</v>
      </c>
      <c r="W508" t="str">
        <f t="shared" si="166"/>
        <v>Red</v>
      </c>
      <c r="X508" t="str">
        <f t="shared" si="167"/>
        <v>Green</v>
      </c>
      <c r="Y508" t="str">
        <f t="shared" si="168"/>
        <v>Green</v>
      </c>
      <c r="Z508" t="str">
        <f t="shared" si="169"/>
        <v>Red</v>
      </c>
      <c r="AA508" t="str">
        <f t="shared" si="170"/>
        <v>Green</v>
      </c>
      <c r="AB508" t="str">
        <f t="shared" si="171"/>
        <v>Green</v>
      </c>
      <c r="AC508" t="str">
        <f t="shared" si="172"/>
        <v>Red</v>
      </c>
      <c r="AD508" t="str">
        <f t="shared" si="173"/>
        <v>Green</v>
      </c>
    </row>
    <row r="509" spans="1:30" x14ac:dyDescent="0.25">
      <c r="A509" t="str">
        <f t="shared" si="156"/>
        <v>23/07/2026TIPS Vantaa IIAtlantis FC/Akatemia</v>
      </c>
      <c r="D509" s="2">
        <v>46226</v>
      </c>
      <c r="E509" s="3">
        <v>0.67708333333333337</v>
      </c>
      <c r="F509" t="s">
        <v>2031</v>
      </c>
      <c r="G509" t="s">
        <v>2032</v>
      </c>
      <c r="H509">
        <v>0</v>
      </c>
      <c r="I509">
        <v>0</v>
      </c>
      <c r="J509">
        <v>3</v>
      </c>
      <c r="K509">
        <v>2</v>
      </c>
      <c r="L509" s="22" t="str">
        <f t="shared" si="176"/>
        <v>23/07/2026</v>
      </c>
      <c r="M509" s="23">
        <f t="shared" si="177"/>
        <v>0.55208333333333337</v>
      </c>
      <c r="N509" t="str">
        <f t="shared" si="157"/>
        <v>3 - 2</v>
      </c>
      <c r="O509" t="str">
        <f t="shared" si="158"/>
        <v>Green</v>
      </c>
      <c r="P509" t="str">
        <f t="shared" si="159"/>
        <v>Red</v>
      </c>
      <c r="Q509" t="str">
        <f t="shared" si="160"/>
        <v>Red</v>
      </c>
      <c r="R509" t="str">
        <f t="shared" si="161"/>
        <v>Green</v>
      </c>
      <c r="S509" t="str">
        <f t="shared" si="162"/>
        <v>Red</v>
      </c>
      <c r="T509" t="str">
        <f t="shared" si="163"/>
        <v>Green</v>
      </c>
      <c r="U509" t="str">
        <f t="shared" si="164"/>
        <v>Red</v>
      </c>
      <c r="V509" t="str">
        <f t="shared" si="165"/>
        <v>Green</v>
      </c>
      <c r="W509" t="str">
        <f t="shared" si="166"/>
        <v>Red</v>
      </c>
      <c r="X509" t="str">
        <f t="shared" si="167"/>
        <v>Red</v>
      </c>
      <c r="Y509" t="str">
        <f t="shared" si="168"/>
        <v>Green</v>
      </c>
      <c r="Z509" t="str">
        <f t="shared" si="169"/>
        <v>Green</v>
      </c>
      <c r="AA509" t="str">
        <f t="shared" si="170"/>
        <v>Red</v>
      </c>
      <c r="AB509" t="str">
        <f t="shared" si="171"/>
        <v>Red</v>
      </c>
      <c r="AC509" t="str">
        <f t="shared" si="172"/>
        <v>Green</v>
      </c>
      <c r="AD509" t="str">
        <f t="shared" si="173"/>
        <v>Red</v>
      </c>
    </row>
    <row r="510" spans="1:30" x14ac:dyDescent="0.25">
      <c r="A510" t="str">
        <f t="shared" si="156"/>
        <v>23/07/2026AEK LarnacaBeitar Jerusalem</v>
      </c>
      <c r="B510" t="s">
        <v>802</v>
      </c>
      <c r="C510" t="s">
        <v>1326</v>
      </c>
      <c r="D510" s="2">
        <v>46226</v>
      </c>
      <c r="E510" s="3">
        <v>0.6875</v>
      </c>
      <c r="F510" t="s">
        <v>1922</v>
      </c>
      <c r="G510" t="s">
        <v>1923</v>
      </c>
      <c r="H510">
        <v>0</v>
      </c>
      <c r="I510">
        <v>0</v>
      </c>
      <c r="J510">
        <v>0</v>
      </c>
      <c r="K510">
        <v>1</v>
      </c>
      <c r="L510" s="22" t="str">
        <f t="shared" si="176"/>
        <v>23/07/2026</v>
      </c>
      <c r="M510" s="23">
        <f t="shared" si="177"/>
        <v>0.5625</v>
      </c>
      <c r="N510" t="str">
        <f t="shared" si="157"/>
        <v>0 - 1</v>
      </c>
      <c r="O510" t="str">
        <f t="shared" si="158"/>
        <v>Red</v>
      </c>
      <c r="P510" t="str">
        <f t="shared" si="159"/>
        <v>Red</v>
      </c>
      <c r="Q510" t="str">
        <f t="shared" si="160"/>
        <v>Green</v>
      </c>
      <c r="R510" t="str">
        <f t="shared" si="161"/>
        <v>Red</v>
      </c>
      <c r="S510" t="str">
        <f t="shared" si="162"/>
        <v>Green</v>
      </c>
      <c r="T510" t="str">
        <f t="shared" si="163"/>
        <v>Green</v>
      </c>
      <c r="U510" t="str">
        <f t="shared" si="164"/>
        <v>Red</v>
      </c>
      <c r="V510" t="str">
        <f t="shared" si="165"/>
        <v>Green</v>
      </c>
      <c r="W510" t="str">
        <f t="shared" si="166"/>
        <v>Red</v>
      </c>
      <c r="X510" t="str">
        <f t="shared" si="167"/>
        <v>Red</v>
      </c>
      <c r="Y510" t="str">
        <f t="shared" si="168"/>
        <v>Red</v>
      </c>
      <c r="Z510" t="str">
        <f t="shared" si="169"/>
        <v>Red</v>
      </c>
      <c r="AA510" t="str">
        <f t="shared" si="170"/>
        <v>Green</v>
      </c>
      <c r="AB510" t="str">
        <f t="shared" si="171"/>
        <v>Green</v>
      </c>
      <c r="AC510" t="str">
        <f t="shared" si="172"/>
        <v>Red</v>
      </c>
      <c r="AD510" t="str">
        <f t="shared" si="173"/>
        <v>Green</v>
      </c>
    </row>
    <row r="511" spans="1:30" x14ac:dyDescent="0.25">
      <c r="A511" t="str">
        <f t="shared" si="156"/>
        <v>23/07/2026Dunajska StredaFK Velez Mostar</v>
      </c>
      <c r="B511" t="s">
        <v>802</v>
      </c>
      <c r="C511" t="s">
        <v>1326</v>
      </c>
      <c r="D511" s="2">
        <v>46226</v>
      </c>
      <c r="E511" s="3">
        <v>0.6875</v>
      </c>
      <c r="F511" t="s">
        <v>1924</v>
      </c>
      <c r="G511" t="s">
        <v>1925</v>
      </c>
      <c r="H511">
        <v>0</v>
      </c>
      <c r="I511">
        <v>0</v>
      </c>
      <c r="J511">
        <v>1</v>
      </c>
      <c r="K511">
        <v>0</v>
      </c>
      <c r="L511" s="22" t="str">
        <f t="shared" si="176"/>
        <v>23/07/2026</v>
      </c>
      <c r="M511" s="23">
        <f t="shared" si="177"/>
        <v>0.5625</v>
      </c>
      <c r="N511" t="str">
        <f t="shared" si="157"/>
        <v>1 - 0</v>
      </c>
      <c r="O511" t="str">
        <f t="shared" si="158"/>
        <v>Green</v>
      </c>
      <c r="P511" t="str">
        <f t="shared" si="159"/>
        <v>Red</v>
      </c>
      <c r="Q511" t="str">
        <f t="shared" si="160"/>
        <v>Red</v>
      </c>
      <c r="R511" t="str">
        <f t="shared" si="161"/>
        <v>Green</v>
      </c>
      <c r="S511" t="str">
        <f t="shared" si="162"/>
        <v>Red</v>
      </c>
      <c r="T511" t="str">
        <f t="shared" si="163"/>
        <v>Green</v>
      </c>
      <c r="U511" t="str">
        <f t="shared" si="164"/>
        <v>Red</v>
      </c>
      <c r="V511" t="str">
        <f t="shared" si="165"/>
        <v>Green</v>
      </c>
      <c r="W511" t="str">
        <f t="shared" si="166"/>
        <v>Red</v>
      </c>
      <c r="X511" t="str">
        <f t="shared" si="167"/>
        <v>Red</v>
      </c>
      <c r="Y511" t="str">
        <f t="shared" si="168"/>
        <v>Red</v>
      </c>
      <c r="Z511" t="str">
        <f t="shared" si="169"/>
        <v>Red</v>
      </c>
      <c r="AA511" t="str">
        <f t="shared" si="170"/>
        <v>Green</v>
      </c>
      <c r="AB511" t="str">
        <f t="shared" si="171"/>
        <v>Green</v>
      </c>
      <c r="AC511" t="str">
        <f t="shared" si="172"/>
        <v>Red</v>
      </c>
      <c r="AD511" t="str">
        <f t="shared" si="173"/>
        <v>Green</v>
      </c>
    </row>
    <row r="512" spans="1:30" x14ac:dyDescent="0.25">
      <c r="A512" t="str">
        <f t="shared" si="156"/>
        <v>23/07/2026Rakow CzestochowaValletta</v>
      </c>
      <c r="B512" t="s">
        <v>802</v>
      </c>
      <c r="C512" t="s">
        <v>1326</v>
      </c>
      <c r="D512" s="2">
        <v>46226</v>
      </c>
      <c r="E512" s="3">
        <v>0.6875</v>
      </c>
      <c r="F512" t="s">
        <v>1016</v>
      </c>
      <c r="G512" t="s">
        <v>1926</v>
      </c>
      <c r="H512">
        <v>0</v>
      </c>
      <c r="I512">
        <v>1</v>
      </c>
      <c r="J512">
        <v>3</v>
      </c>
      <c r="K512">
        <v>1</v>
      </c>
      <c r="L512" s="22" t="str">
        <f t="shared" si="176"/>
        <v>23/07/2026</v>
      </c>
      <c r="M512" s="23">
        <f t="shared" si="177"/>
        <v>0.5625</v>
      </c>
      <c r="N512" t="str">
        <f t="shared" si="157"/>
        <v>3 - 1</v>
      </c>
      <c r="O512" t="str">
        <f t="shared" si="158"/>
        <v>Green</v>
      </c>
      <c r="P512" t="str">
        <f t="shared" si="159"/>
        <v>Red</v>
      </c>
      <c r="Q512" t="str">
        <f t="shared" si="160"/>
        <v>Red</v>
      </c>
      <c r="R512" t="str">
        <f t="shared" si="161"/>
        <v>Green</v>
      </c>
      <c r="S512" t="str">
        <f t="shared" si="162"/>
        <v>Red</v>
      </c>
      <c r="T512" t="str">
        <f t="shared" si="163"/>
        <v>Green</v>
      </c>
      <c r="U512" t="str">
        <f t="shared" si="164"/>
        <v>Red</v>
      </c>
      <c r="V512" t="str">
        <f t="shared" si="165"/>
        <v>Red</v>
      </c>
      <c r="W512" t="str">
        <f t="shared" si="166"/>
        <v>Green</v>
      </c>
      <c r="X512" t="str">
        <f t="shared" si="167"/>
        <v>Green</v>
      </c>
      <c r="Y512" t="str">
        <f t="shared" si="168"/>
        <v>Green</v>
      </c>
      <c r="Z512" t="str">
        <f t="shared" si="169"/>
        <v>Green</v>
      </c>
      <c r="AA512" t="str">
        <f t="shared" si="170"/>
        <v>Red</v>
      </c>
      <c r="AB512" t="str">
        <f t="shared" si="171"/>
        <v>Red</v>
      </c>
      <c r="AC512" t="str">
        <f t="shared" si="172"/>
        <v>Green</v>
      </c>
      <c r="AD512" t="str">
        <f t="shared" si="173"/>
        <v>Red</v>
      </c>
    </row>
    <row r="513" spans="1:30" x14ac:dyDescent="0.25">
      <c r="A513" t="str">
        <f t="shared" si="156"/>
        <v>23/07/2026Rigas Futbola SkolaIF Vestri</v>
      </c>
      <c r="B513" t="s">
        <v>802</v>
      </c>
      <c r="C513" t="s">
        <v>1326</v>
      </c>
      <c r="D513" s="2">
        <v>46226</v>
      </c>
      <c r="E513" s="3">
        <v>0.6875</v>
      </c>
      <c r="F513" t="s">
        <v>290</v>
      </c>
      <c r="G513" t="s">
        <v>265</v>
      </c>
      <c r="H513">
        <v>3</v>
      </c>
      <c r="I513">
        <v>0</v>
      </c>
      <c r="J513">
        <v>4</v>
      </c>
      <c r="K513">
        <v>1</v>
      </c>
      <c r="L513" s="22" t="str">
        <f t="shared" si="176"/>
        <v>23/07/2026</v>
      </c>
      <c r="M513" s="23">
        <f t="shared" si="177"/>
        <v>0.5625</v>
      </c>
      <c r="N513" t="str">
        <f t="shared" si="157"/>
        <v>4 - 1</v>
      </c>
      <c r="O513" t="str">
        <f t="shared" si="158"/>
        <v>Green</v>
      </c>
      <c r="P513" t="str">
        <f t="shared" si="159"/>
        <v>Red</v>
      </c>
      <c r="Q513" t="str">
        <f t="shared" si="160"/>
        <v>Red</v>
      </c>
      <c r="R513" t="str">
        <f t="shared" si="161"/>
        <v>Green</v>
      </c>
      <c r="S513" t="str">
        <f t="shared" si="162"/>
        <v>Red</v>
      </c>
      <c r="T513" t="str">
        <f t="shared" si="163"/>
        <v>Green</v>
      </c>
      <c r="U513" t="str">
        <f t="shared" si="164"/>
        <v>Green</v>
      </c>
      <c r="V513" t="str">
        <f t="shared" si="165"/>
        <v>Red</v>
      </c>
      <c r="W513" t="str">
        <f t="shared" si="166"/>
        <v>Red</v>
      </c>
      <c r="X513" t="str">
        <f t="shared" si="167"/>
        <v>Green</v>
      </c>
      <c r="Y513" t="str">
        <f t="shared" si="168"/>
        <v>Green</v>
      </c>
      <c r="Z513" t="str">
        <f t="shared" si="169"/>
        <v>Green</v>
      </c>
      <c r="AA513" t="str">
        <f t="shared" si="170"/>
        <v>Red</v>
      </c>
      <c r="AB513" t="str">
        <f t="shared" si="171"/>
        <v>Red</v>
      </c>
      <c r="AC513" t="str">
        <f t="shared" si="172"/>
        <v>Green</v>
      </c>
      <c r="AD513" t="str">
        <f t="shared" si="173"/>
        <v>Red</v>
      </c>
    </row>
    <row r="514" spans="1:30" x14ac:dyDescent="0.25">
      <c r="A514" t="str">
        <f t="shared" ref="A514:A577" si="178">L514&amp;F514&amp;G514</f>
        <v>23/07/2026Dynamo KievPAOK FC</v>
      </c>
      <c r="B514" t="s">
        <v>802</v>
      </c>
      <c r="C514" t="s">
        <v>1889</v>
      </c>
      <c r="D514" s="2">
        <v>46226</v>
      </c>
      <c r="E514" s="3">
        <v>0.70833333333333337</v>
      </c>
      <c r="F514" t="s">
        <v>1893</v>
      </c>
      <c r="G514" t="s">
        <v>1894</v>
      </c>
      <c r="H514">
        <v>1</v>
      </c>
      <c r="I514">
        <v>2</v>
      </c>
      <c r="J514">
        <v>2</v>
      </c>
      <c r="K514">
        <v>3</v>
      </c>
      <c r="L514" s="22" t="str">
        <f t="shared" si="176"/>
        <v>23/07/2026</v>
      </c>
      <c r="M514" s="23">
        <f t="shared" si="177"/>
        <v>0.58333333333333337</v>
      </c>
      <c r="N514" t="str">
        <f t="shared" ref="N514:N577" si="179">J514&amp;" - "&amp;K514</f>
        <v>2 - 3</v>
      </c>
      <c r="O514" t="str">
        <f t="shared" ref="O514:O577" si="180">IF($J514&gt;$K514,"Green","Red")</f>
        <v>Red</v>
      </c>
      <c r="P514" t="str">
        <f t="shared" ref="P514:P577" si="181">IF($J514=$K514,"Green","Red")</f>
        <v>Red</v>
      </c>
      <c r="Q514" t="str">
        <f t="shared" ref="Q514:Q577" si="182">IF($J514&lt;$K514,"Green","Red")</f>
        <v>Green</v>
      </c>
      <c r="R514" t="str">
        <f t="shared" ref="R514:R577" si="183">IF($J514&gt;=$K514,"Green","Red")</f>
        <v>Red</v>
      </c>
      <c r="S514" t="str">
        <f t="shared" ref="S514:S577" si="184">IF($J514&lt;=$K514,"Green","Red")</f>
        <v>Green</v>
      </c>
      <c r="T514" t="str">
        <f t="shared" ref="T514:T577" si="185">IF(OR($J514&gt;$K514,$J514&lt;$K514),"Green","Red")</f>
        <v>Green</v>
      </c>
      <c r="U514" t="str">
        <f t="shared" ref="U514:U577" si="186">IF($H514&gt;$I514,"Green","Red")</f>
        <v>Red</v>
      </c>
      <c r="V514" t="str">
        <f t="shared" ref="V514:V577" si="187">IF($H514=$I514,"Green","Red")</f>
        <v>Red</v>
      </c>
      <c r="W514" t="str">
        <f t="shared" ref="W514:W577" si="188">IF($H514&lt;$I514,"Green","Red")</f>
        <v>Green</v>
      </c>
      <c r="X514" t="str">
        <f t="shared" ref="X514:X577" si="189">IF($H514+$I514&gt;0,"Green","Red")</f>
        <v>Green</v>
      </c>
      <c r="Y514" t="str">
        <f t="shared" ref="Y514:Y577" si="190">IF($J514+$K514&gt;1.5,"Green","Red")</f>
        <v>Green</v>
      </c>
      <c r="Z514" t="str">
        <f t="shared" ref="Z514:Z577" si="191">IF($J514+$K514&gt;2.5,"Green","Red")</f>
        <v>Green</v>
      </c>
      <c r="AA514" t="str">
        <f t="shared" ref="AA514:AA577" si="192">IF($J514+$K514&lt;2.5,"Green","Red")</f>
        <v>Red</v>
      </c>
      <c r="AB514" t="str">
        <f t="shared" ref="AB514:AB577" si="193">IF($J514+$K514&lt;3.5,"Green","Red")</f>
        <v>Red</v>
      </c>
      <c r="AC514" t="str">
        <f t="shared" ref="AC514:AC577" si="194">IF(AND($J514&gt;0,$K514&gt;0),"Green","Red")</f>
        <v>Green</v>
      </c>
      <c r="AD514" t="str">
        <f t="shared" ref="AD514:AD577" si="195">IF(OR($J514=0,$K514=0),"Green","Red")</f>
        <v>Red</v>
      </c>
    </row>
    <row r="515" spans="1:30" x14ac:dyDescent="0.25">
      <c r="A515" t="str">
        <f t="shared" si="178"/>
        <v>23/07/2026FC Sheriff TiraspolMaccabi Tel Aviv</v>
      </c>
      <c r="B515" t="s">
        <v>802</v>
      </c>
      <c r="C515" t="s">
        <v>1889</v>
      </c>
      <c r="D515" s="2">
        <v>46226</v>
      </c>
      <c r="E515" s="3">
        <v>0.70833333333333337</v>
      </c>
      <c r="F515" t="s">
        <v>1895</v>
      </c>
      <c r="G515" t="s">
        <v>1896</v>
      </c>
      <c r="H515">
        <v>0</v>
      </c>
      <c r="I515">
        <v>2</v>
      </c>
      <c r="J515">
        <v>0</v>
      </c>
      <c r="K515">
        <v>5</v>
      </c>
      <c r="L515" s="22" t="str">
        <f t="shared" si="176"/>
        <v>23/07/2026</v>
      </c>
      <c r="M515" s="23">
        <f t="shared" si="177"/>
        <v>0.58333333333333337</v>
      </c>
      <c r="N515" t="str">
        <f t="shared" si="179"/>
        <v>0 - 5</v>
      </c>
      <c r="O515" t="str">
        <f t="shared" si="180"/>
        <v>Red</v>
      </c>
      <c r="P515" t="str">
        <f t="shared" si="181"/>
        <v>Red</v>
      </c>
      <c r="Q515" t="str">
        <f t="shared" si="182"/>
        <v>Green</v>
      </c>
      <c r="R515" t="str">
        <f t="shared" si="183"/>
        <v>Red</v>
      </c>
      <c r="S515" t="str">
        <f t="shared" si="184"/>
        <v>Green</v>
      </c>
      <c r="T515" t="str">
        <f t="shared" si="185"/>
        <v>Green</v>
      </c>
      <c r="U515" t="str">
        <f t="shared" si="186"/>
        <v>Red</v>
      </c>
      <c r="V515" t="str">
        <f t="shared" si="187"/>
        <v>Red</v>
      </c>
      <c r="W515" t="str">
        <f t="shared" si="188"/>
        <v>Green</v>
      </c>
      <c r="X515" t="str">
        <f t="shared" si="189"/>
        <v>Green</v>
      </c>
      <c r="Y515" t="str">
        <f t="shared" si="190"/>
        <v>Green</v>
      </c>
      <c r="Z515" t="str">
        <f t="shared" si="191"/>
        <v>Green</v>
      </c>
      <c r="AA515" t="str">
        <f t="shared" si="192"/>
        <v>Red</v>
      </c>
      <c r="AB515" t="str">
        <f t="shared" si="193"/>
        <v>Red</v>
      </c>
      <c r="AC515" t="str">
        <f t="shared" si="194"/>
        <v>Red</v>
      </c>
      <c r="AD515" t="str">
        <f t="shared" si="195"/>
        <v>Green</v>
      </c>
    </row>
    <row r="516" spans="1:30" x14ac:dyDescent="0.25">
      <c r="A516" t="str">
        <f t="shared" si="178"/>
        <v>23/07/2026Hammarby IFAnderlecht</v>
      </c>
      <c r="B516" t="s">
        <v>802</v>
      </c>
      <c r="C516" t="s">
        <v>1889</v>
      </c>
      <c r="D516" s="2">
        <v>46226</v>
      </c>
      <c r="E516" s="3">
        <v>0.70833333333333337</v>
      </c>
      <c r="F516" t="s">
        <v>1897</v>
      </c>
      <c r="G516" t="s">
        <v>1898</v>
      </c>
      <c r="H516">
        <v>0</v>
      </c>
      <c r="I516">
        <v>1</v>
      </c>
      <c r="J516">
        <v>1</v>
      </c>
      <c r="K516">
        <v>1</v>
      </c>
      <c r="L516" s="22" t="str">
        <f t="shared" si="176"/>
        <v>23/07/2026</v>
      </c>
      <c r="M516" s="23">
        <f t="shared" si="177"/>
        <v>0.58333333333333337</v>
      </c>
      <c r="N516" t="str">
        <f t="shared" si="179"/>
        <v>1 - 1</v>
      </c>
      <c r="O516" t="str">
        <f t="shared" si="180"/>
        <v>Red</v>
      </c>
      <c r="P516" t="str">
        <f t="shared" si="181"/>
        <v>Green</v>
      </c>
      <c r="Q516" t="str">
        <f t="shared" si="182"/>
        <v>Red</v>
      </c>
      <c r="R516" t="str">
        <f t="shared" si="183"/>
        <v>Green</v>
      </c>
      <c r="S516" t="str">
        <f t="shared" si="184"/>
        <v>Green</v>
      </c>
      <c r="T516" t="str">
        <f t="shared" si="185"/>
        <v>Red</v>
      </c>
      <c r="U516" t="str">
        <f t="shared" si="186"/>
        <v>Red</v>
      </c>
      <c r="V516" t="str">
        <f t="shared" si="187"/>
        <v>Red</v>
      </c>
      <c r="W516" t="str">
        <f t="shared" si="188"/>
        <v>Green</v>
      </c>
      <c r="X516" t="str">
        <f t="shared" si="189"/>
        <v>Green</v>
      </c>
      <c r="Y516" t="str">
        <f t="shared" si="190"/>
        <v>Green</v>
      </c>
      <c r="Z516" t="str">
        <f t="shared" si="191"/>
        <v>Red</v>
      </c>
      <c r="AA516" t="str">
        <f t="shared" si="192"/>
        <v>Green</v>
      </c>
      <c r="AB516" t="str">
        <f t="shared" si="193"/>
        <v>Green</v>
      </c>
      <c r="AC516" t="str">
        <f t="shared" si="194"/>
        <v>Green</v>
      </c>
      <c r="AD516" t="str">
        <f t="shared" si="195"/>
        <v>Red</v>
      </c>
    </row>
    <row r="517" spans="1:30" x14ac:dyDescent="0.25">
      <c r="A517" t="str">
        <f t="shared" si="178"/>
        <v>23/07/2026TromsoHradec Kralove</v>
      </c>
      <c r="B517" t="s">
        <v>802</v>
      </c>
      <c r="C517" t="s">
        <v>1889</v>
      </c>
      <c r="D517" s="2">
        <v>46226</v>
      </c>
      <c r="E517" s="3">
        <v>0.70833333333333337</v>
      </c>
      <c r="F517" t="s">
        <v>1890</v>
      </c>
      <c r="G517" t="s">
        <v>1899</v>
      </c>
      <c r="H517">
        <v>0</v>
      </c>
      <c r="I517">
        <v>0</v>
      </c>
      <c r="J517">
        <v>0</v>
      </c>
      <c r="K517">
        <v>1</v>
      </c>
      <c r="L517" s="22" t="str">
        <f t="shared" si="176"/>
        <v>23/07/2026</v>
      </c>
      <c r="M517" s="23">
        <f t="shared" si="177"/>
        <v>0.58333333333333337</v>
      </c>
      <c r="N517" t="str">
        <f t="shared" si="179"/>
        <v>0 - 1</v>
      </c>
      <c r="O517" t="str">
        <f t="shared" si="180"/>
        <v>Red</v>
      </c>
      <c r="P517" t="str">
        <f t="shared" si="181"/>
        <v>Red</v>
      </c>
      <c r="Q517" t="str">
        <f t="shared" si="182"/>
        <v>Green</v>
      </c>
      <c r="R517" t="str">
        <f t="shared" si="183"/>
        <v>Red</v>
      </c>
      <c r="S517" t="str">
        <f t="shared" si="184"/>
        <v>Green</v>
      </c>
      <c r="T517" t="str">
        <f t="shared" si="185"/>
        <v>Green</v>
      </c>
      <c r="U517" t="str">
        <f t="shared" si="186"/>
        <v>Red</v>
      </c>
      <c r="V517" t="str">
        <f t="shared" si="187"/>
        <v>Green</v>
      </c>
      <c r="W517" t="str">
        <f t="shared" si="188"/>
        <v>Red</v>
      </c>
      <c r="X517" t="str">
        <f t="shared" si="189"/>
        <v>Red</v>
      </c>
      <c r="Y517" t="str">
        <f t="shared" si="190"/>
        <v>Red</v>
      </c>
      <c r="Z517" t="str">
        <f t="shared" si="191"/>
        <v>Red</v>
      </c>
      <c r="AA517" t="str">
        <f t="shared" si="192"/>
        <v>Green</v>
      </c>
      <c r="AB517" t="str">
        <f t="shared" si="193"/>
        <v>Green</v>
      </c>
      <c r="AC517" t="str">
        <f t="shared" si="194"/>
        <v>Red</v>
      </c>
      <c r="AD517" t="str">
        <f t="shared" si="195"/>
        <v>Green</v>
      </c>
    </row>
    <row r="518" spans="1:30" x14ac:dyDescent="0.25">
      <c r="A518" t="str">
        <f t="shared" si="178"/>
        <v>23/07/2026BATE BorisovFC Sion</v>
      </c>
      <c r="B518" t="s">
        <v>802</v>
      </c>
      <c r="C518" t="s">
        <v>1326</v>
      </c>
      <c r="D518" s="2">
        <v>46226</v>
      </c>
      <c r="E518" s="3">
        <v>0.70833333333333337</v>
      </c>
      <c r="F518" t="s">
        <v>1927</v>
      </c>
      <c r="G518" t="s">
        <v>1928</v>
      </c>
      <c r="H518">
        <v>1</v>
      </c>
      <c r="I518">
        <v>1</v>
      </c>
      <c r="J518">
        <v>1</v>
      </c>
      <c r="K518">
        <v>1</v>
      </c>
      <c r="L518" s="22" t="str">
        <f t="shared" si="176"/>
        <v>23/07/2026</v>
      </c>
      <c r="M518" s="23">
        <f t="shared" si="177"/>
        <v>0.58333333333333337</v>
      </c>
      <c r="N518" t="str">
        <f t="shared" si="179"/>
        <v>1 - 1</v>
      </c>
      <c r="O518" t="str">
        <f t="shared" si="180"/>
        <v>Red</v>
      </c>
      <c r="P518" t="str">
        <f t="shared" si="181"/>
        <v>Green</v>
      </c>
      <c r="Q518" t="str">
        <f t="shared" si="182"/>
        <v>Red</v>
      </c>
      <c r="R518" t="str">
        <f t="shared" si="183"/>
        <v>Green</v>
      </c>
      <c r="S518" t="str">
        <f t="shared" si="184"/>
        <v>Green</v>
      </c>
      <c r="T518" t="str">
        <f t="shared" si="185"/>
        <v>Red</v>
      </c>
      <c r="U518" t="str">
        <f t="shared" si="186"/>
        <v>Red</v>
      </c>
      <c r="V518" t="str">
        <f t="shared" si="187"/>
        <v>Green</v>
      </c>
      <c r="W518" t="str">
        <f t="shared" si="188"/>
        <v>Red</v>
      </c>
      <c r="X518" t="str">
        <f t="shared" si="189"/>
        <v>Green</v>
      </c>
      <c r="Y518" t="str">
        <f t="shared" si="190"/>
        <v>Green</v>
      </c>
      <c r="Z518" t="str">
        <f t="shared" si="191"/>
        <v>Red</v>
      </c>
      <c r="AA518" t="str">
        <f t="shared" si="192"/>
        <v>Green</v>
      </c>
      <c r="AB518" t="str">
        <f t="shared" si="193"/>
        <v>Green</v>
      </c>
      <c r="AC518" t="str">
        <f t="shared" si="194"/>
        <v>Green</v>
      </c>
      <c r="AD518" t="str">
        <f t="shared" si="195"/>
        <v>Red</v>
      </c>
    </row>
    <row r="519" spans="1:30" x14ac:dyDescent="0.25">
      <c r="A519" t="str">
        <f t="shared" si="178"/>
        <v>23/07/2026Dinamo TbilisiVMFD Zalgiris</v>
      </c>
      <c r="B519" t="s">
        <v>802</v>
      </c>
      <c r="C519" t="s">
        <v>1326</v>
      </c>
      <c r="D519" s="2">
        <v>46226</v>
      </c>
      <c r="E519" s="3">
        <v>0.70833333333333337</v>
      </c>
      <c r="F519" t="s">
        <v>1929</v>
      </c>
      <c r="G519" t="s">
        <v>1930</v>
      </c>
      <c r="H519">
        <v>3</v>
      </c>
      <c r="I519">
        <v>0</v>
      </c>
      <c r="J519">
        <v>3</v>
      </c>
      <c r="K519">
        <v>0</v>
      </c>
      <c r="L519" s="22" t="str">
        <f t="shared" si="176"/>
        <v>23/07/2026</v>
      </c>
      <c r="M519" s="23">
        <f t="shared" si="177"/>
        <v>0.58333333333333337</v>
      </c>
      <c r="N519" t="str">
        <f t="shared" si="179"/>
        <v>3 - 0</v>
      </c>
      <c r="O519" t="str">
        <f t="shared" si="180"/>
        <v>Green</v>
      </c>
      <c r="P519" t="str">
        <f t="shared" si="181"/>
        <v>Red</v>
      </c>
      <c r="Q519" t="str">
        <f t="shared" si="182"/>
        <v>Red</v>
      </c>
      <c r="R519" t="str">
        <f t="shared" si="183"/>
        <v>Green</v>
      </c>
      <c r="S519" t="str">
        <f t="shared" si="184"/>
        <v>Red</v>
      </c>
      <c r="T519" t="str">
        <f t="shared" si="185"/>
        <v>Green</v>
      </c>
      <c r="U519" t="str">
        <f t="shared" si="186"/>
        <v>Green</v>
      </c>
      <c r="V519" t="str">
        <f t="shared" si="187"/>
        <v>Red</v>
      </c>
      <c r="W519" t="str">
        <f t="shared" si="188"/>
        <v>Red</v>
      </c>
      <c r="X519" t="str">
        <f t="shared" si="189"/>
        <v>Green</v>
      </c>
      <c r="Y519" t="str">
        <f t="shared" si="190"/>
        <v>Green</v>
      </c>
      <c r="Z519" t="str">
        <f t="shared" si="191"/>
        <v>Green</v>
      </c>
      <c r="AA519" t="str">
        <f t="shared" si="192"/>
        <v>Red</v>
      </c>
      <c r="AB519" t="str">
        <f t="shared" si="193"/>
        <v>Green</v>
      </c>
      <c r="AC519" t="str">
        <f t="shared" si="194"/>
        <v>Red</v>
      </c>
      <c r="AD519" t="str">
        <f t="shared" si="195"/>
        <v>Green</v>
      </c>
    </row>
    <row r="520" spans="1:30" x14ac:dyDescent="0.25">
      <c r="A520" t="str">
        <f t="shared" si="178"/>
        <v>23/07/2026FC Santa ColomaRapid Wien</v>
      </c>
      <c r="B520" t="s">
        <v>802</v>
      </c>
      <c r="C520" t="s">
        <v>1326</v>
      </c>
      <c r="D520" s="2">
        <v>46226</v>
      </c>
      <c r="E520" s="3">
        <v>0.70833333333333337</v>
      </c>
      <c r="F520" t="s">
        <v>1931</v>
      </c>
      <c r="G520" t="s">
        <v>1932</v>
      </c>
      <c r="H520">
        <v>0</v>
      </c>
      <c r="I520">
        <v>0</v>
      </c>
      <c r="J520">
        <v>1</v>
      </c>
      <c r="K520">
        <v>3</v>
      </c>
      <c r="L520" s="22" t="str">
        <f t="shared" si="176"/>
        <v>23/07/2026</v>
      </c>
      <c r="M520" s="23">
        <f t="shared" si="177"/>
        <v>0.58333333333333337</v>
      </c>
      <c r="N520" t="str">
        <f t="shared" si="179"/>
        <v>1 - 3</v>
      </c>
      <c r="O520" t="str">
        <f t="shared" si="180"/>
        <v>Red</v>
      </c>
      <c r="P520" t="str">
        <f t="shared" si="181"/>
        <v>Red</v>
      </c>
      <c r="Q520" t="str">
        <f t="shared" si="182"/>
        <v>Green</v>
      </c>
      <c r="R520" t="str">
        <f t="shared" si="183"/>
        <v>Red</v>
      </c>
      <c r="S520" t="str">
        <f t="shared" si="184"/>
        <v>Green</v>
      </c>
      <c r="T520" t="str">
        <f t="shared" si="185"/>
        <v>Green</v>
      </c>
      <c r="U520" t="str">
        <f t="shared" si="186"/>
        <v>Red</v>
      </c>
      <c r="V520" t="str">
        <f t="shared" si="187"/>
        <v>Green</v>
      </c>
      <c r="W520" t="str">
        <f t="shared" si="188"/>
        <v>Red</v>
      </c>
      <c r="X520" t="str">
        <f t="shared" si="189"/>
        <v>Red</v>
      </c>
      <c r="Y520" t="str">
        <f t="shared" si="190"/>
        <v>Green</v>
      </c>
      <c r="Z520" t="str">
        <f t="shared" si="191"/>
        <v>Green</v>
      </c>
      <c r="AA520" t="str">
        <f t="shared" si="192"/>
        <v>Red</v>
      </c>
      <c r="AB520" t="str">
        <f t="shared" si="193"/>
        <v>Red</v>
      </c>
      <c r="AC520" t="str">
        <f t="shared" si="194"/>
        <v>Green</v>
      </c>
      <c r="AD520" t="str">
        <f t="shared" si="195"/>
        <v>Red</v>
      </c>
    </row>
    <row r="521" spans="1:30" x14ac:dyDescent="0.25">
      <c r="A521" t="str">
        <f t="shared" si="178"/>
        <v>23/07/2026FC ZimbruFC Noah</v>
      </c>
      <c r="B521" t="s">
        <v>802</v>
      </c>
      <c r="C521" t="s">
        <v>1326</v>
      </c>
      <c r="D521" s="2">
        <v>46226</v>
      </c>
      <c r="E521" s="3">
        <v>0.70833333333333337</v>
      </c>
      <c r="F521" t="s">
        <v>1933</v>
      </c>
      <c r="G521" t="s">
        <v>1934</v>
      </c>
      <c r="H521">
        <v>1</v>
      </c>
      <c r="I521">
        <v>0</v>
      </c>
      <c r="J521">
        <v>1</v>
      </c>
      <c r="K521">
        <v>1</v>
      </c>
      <c r="L521" s="22" t="str">
        <f t="shared" si="176"/>
        <v>23/07/2026</v>
      </c>
      <c r="M521" s="23">
        <f t="shared" si="177"/>
        <v>0.58333333333333337</v>
      </c>
      <c r="N521" t="str">
        <f t="shared" si="179"/>
        <v>1 - 1</v>
      </c>
      <c r="O521" t="str">
        <f t="shared" si="180"/>
        <v>Red</v>
      </c>
      <c r="P521" t="str">
        <f t="shared" si="181"/>
        <v>Green</v>
      </c>
      <c r="Q521" t="str">
        <f t="shared" si="182"/>
        <v>Red</v>
      </c>
      <c r="R521" t="str">
        <f t="shared" si="183"/>
        <v>Green</v>
      </c>
      <c r="S521" t="str">
        <f t="shared" si="184"/>
        <v>Green</v>
      </c>
      <c r="T521" t="str">
        <f t="shared" si="185"/>
        <v>Red</v>
      </c>
      <c r="U521" t="str">
        <f t="shared" si="186"/>
        <v>Green</v>
      </c>
      <c r="V521" t="str">
        <f t="shared" si="187"/>
        <v>Red</v>
      </c>
      <c r="W521" t="str">
        <f t="shared" si="188"/>
        <v>Red</v>
      </c>
      <c r="X521" t="str">
        <f t="shared" si="189"/>
        <v>Green</v>
      </c>
      <c r="Y521" t="str">
        <f t="shared" si="190"/>
        <v>Green</v>
      </c>
      <c r="Z521" t="str">
        <f t="shared" si="191"/>
        <v>Red</v>
      </c>
      <c r="AA521" t="str">
        <f t="shared" si="192"/>
        <v>Green</v>
      </c>
      <c r="AB521" t="str">
        <f t="shared" si="193"/>
        <v>Green</v>
      </c>
      <c r="AC521" t="str">
        <f t="shared" si="194"/>
        <v>Green</v>
      </c>
      <c r="AD521" t="str">
        <f t="shared" si="195"/>
        <v>Red</v>
      </c>
    </row>
    <row r="522" spans="1:30" x14ac:dyDescent="0.25">
      <c r="A522" t="str">
        <f t="shared" si="178"/>
        <v>23/07/2026GAIS GothenburgFC Nordsjaelland</v>
      </c>
      <c r="B522" t="s">
        <v>802</v>
      </c>
      <c r="C522" t="s">
        <v>1326</v>
      </c>
      <c r="D522" s="2">
        <v>46226</v>
      </c>
      <c r="E522" s="3">
        <v>0.70833333333333337</v>
      </c>
      <c r="F522" t="s">
        <v>1935</v>
      </c>
      <c r="G522" t="s">
        <v>1085</v>
      </c>
      <c r="H522">
        <v>1</v>
      </c>
      <c r="I522">
        <v>0</v>
      </c>
      <c r="J522">
        <v>1</v>
      </c>
      <c r="K522">
        <v>0</v>
      </c>
      <c r="L522" s="22" t="str">
        <f t="shared" ref="L522:L553" si="196">DAY(D522)&amp;"/"&amp;"07"&amp;"/"&amp;YEAR(D522)</f>
        <v>23/07/2026</v>
      </c>
      <c r="M522" s="23">
        <f t="shared" ref="M522:M553" si="197">E522-TIME(3,0,0)</f>
        <v>0.58333333333333337</v>
      </c>
      <c r="N522" t="str">
        <f t="shared" si="179"/>
        <v>1 - 0</v>
      </c>
      <c r="O522" t="str">
        <f t="shared" si="180"/>
        <v>Green</v>
      </c>
      <c r="P522" t="str">
        <f t="shared" si="181"/>
        <v>Red</v>
      </c>
      <c r="Q522" t="str">
        <f t="shared" si="182"/>
        <v>Red</v>
      </c>
      <c r="R522" t="str">
        <f t="shared" si="183"/>
        <v>Green</v>
      </c>
      <c r="S522" t="str">
        <f t="shared" si="184"/>
        <v>Red</v>
      </c>
      <c r="T522" t="str">
        <f t="shared" si="185"/>
        <v>Green</v>
      </c>
      <c r="U522" t="str">
        <f t="shared" si="186"/>
        <v>Green</v>
      </c>
      <c r="V522" t="str">
        <f t="shared" si="187"/>
        <v>Red</v>
      </c>
      <c r="W522" t="str">
        <f t="shared" si="188"/>
        <v>Red</v>
      </c>
      <c r="X522" t="str">
        <f t="shared" si="189"/>
        <v>Green</v>
      </c>
      <c r="Y522" t="str">
        <f t="shared" si="190"/>
        <v>Red</v>
      </c>
      <c r="Z522" t="str">
        <f t="shared" si="191"/>
        <v>Red</v>
      </c>
      <c r="AA522" t="str">
        <f t="shared" si="192"/>
        <v>Green</v>
      </c>
      <c r="AB522" t="str">
        <f t="shared" si="193"/>
        <v>Green</v>
      </c>
      <c r="AC522" t="str">
        <f t="shared" si="194"/>
        <v>Red</v>
      </c>
      <c r="AD522" t="str">
        <f t="shared" si="195"/>
        <v>Green</v>
      </c>
    </row>
    <row r="523" spans="1:30" x14ac:dyDescent="0.25">
      <c r="A523" t="str">
        <f t="shared" si="178"/>
        <v>23/07/2026Maxline VitebskFK Sutjeska Niksic</v>
      </c>
      <c r="B523" t="s">
        <v>802</v>
      </c>
      <c r="C523" t="s">
        <v>1326</v>
      </c>
      <c r="D523" s="2">
        <v>46226</v>
      </c>
      <c r="E523" s="3">
        <v>0.70833333333333337</v>
      </c>
      <c r="F523" t="s">
        <v>1936</v>
      </c>
      <c r="G523" t="s">
        <v>1937</v>
      </c>
      <c r="H523">
        <v>2</v>
      </c>
      <c r="I523">
        <v>0</v>
      </c>
      <c r="J523">
        <v>3</v>
      </c>
      <c r="K523">
        <v>0</v>
      </c>
      <c r="L523" s="22" t="str">
        <f t="shared" si="196"/>
        <v>23/07/2026</v>
      </c>
      <c r="M523" s="23">
        <f t="shared" si="197"/>
        <v>0.58333333333333337</v>
      </c>
      <c r="N523" t="str">
        <f t="shared" si="179"/>
        <v>3 - 0</v>
      </c>
      <c r="O523" t="str">
        <f t="shared" si="180"/>
        <v>Green</v>
      </c>
      <c r="P523" t="str">
        <f t="shared" si="181"/>
        <v>Red</v>
      </c>
      <c r="Q523" t="str">
        <f t="shared" si="182"/>
        <v>Red</v>
      </c>
      <c r="R523" t="str">
        <f t="shared" si="183"/>
        <v>Green</v>
      </c>
      <c r="S523" t="str">
        <f t="shared" si="184"/>
        <v>Red</v>
      </c>
      <c r="T523" t="str">
        <f t="shared" si="185"/>
        <v>Green</v>
      </c>
      <c r="U523" t="str">
        <f t="shared" si="186"/>
        <v>Green</v>
      </c>
      <c r="V523" t="str">
        <f t="shared" si="187"/>
        <v>Red</v>
      </c>
      <c r="W523" t="str">
        <f t="shared" si="188"/>
        <v>Red</v>
      </c>
      <c r="X523" t="str">
        <f t="shared" si="189"/>
        <v>Green</v>
      </c>
      <c r="Y523" t="str">
        <f t="shared" si="190"/>
        <v>Green</v>
      </c>
      <c r="Z523" t="str">
        <f t="shared" si="191"/>
        <v>Green</v>
      </c>
      <c r="AA523" t="str">
        <f t="shared" si="192"/>
        <v>Red</v>
      </c>
      <c r="AB523" t="str">
        <f t="shared" si="193"/>
        <v>Green</v>
      </c>
      <c r="AC523" t="str">
        <f t="shared" si="194"/>
        <v>Red</v>
      </c>
      <c r="AD523" t="str">
        <f t="shared" si="195"/>
        <v>Green</v>
      </c>
    </row>
    <row r="524" spans="1:30" x14ac:dyDescent="0.25">
      <c r="A524" t="str">
        <f t="shared" si="178"/>
        <v>23/07/2026Universitatea ClujBrann</v>
      </c>
      <c r="B524" t="s">
        <v>802</v>
      </c>
      <c r="C524" t="s">
        <v>1326</v>
      </c>
      <c r="D524" s="2">
        <v>46226</v>
      </c>
      <c r="E524" s="3">
        <v>0.70833333333333337</v>
      </c>
      <c r="F524" t="s">
        <v>1045</v>
      </c>
      <c r="G524" t="s">
        <v>1938</v>
      </c>
      <c r="H524">
        <v>0</v>
      </c>
      <c r="I524">
        <v>1</v>
      </c>
      <c r="J524">
        <v>2</v>
      </c>
      <c r="K524">
        <v>2</v>
      </c>
      <c r="L524" s="22" t="str">
        <f t="shared" si="196"/>
        <v>23/07/2026</v>
      </c>
      <c r="M524" s="23">
        <f t="shared" si="197"/>
        <v>0.58333333333333337</v>
      </c>
      <c r="N524" t="str">
        <f t="shared" si="179"/>
        <v>2 - 2</v>
      </c>
      <c r="O524" t="str">
        <f t="shared" si="180"/>
        <v>Red</v>
      </c>
      <c r="P524" t="str">
        <f t="shared" si="181"/>
        <v>Green</v>
      </c>
      <c r="Q524" t="str">
        <f t="shared" si="182"/>
        <v>Red</v>
      </c>
      <c r="R524" t="str">
        <f t="shared" si="183"/>
        <v>Green</v>
      </c>
      <c r="S524" t="str">
        <f t="shared" si="184"/>
        <v>Green</v>
      </c>
      <c r="T524" t="str">
        <f t="shared" si="185"/>
        <v>Red</v>
      </c>
      <c r="U524" t="str">
        <f t="shared" si="186"/>
        <v>Red</v>
      </c>
      <c r="V524" t="str">
        <f t="shared" si="187"/>
        <v>Red</v>
      </c>
      <c r="W524" t="str">
        <f t="shared" si="188"/>
        <v>Green</v>
      </c>
      <c r="X524" t="str">
        <f t="shared" si="189"/>
        <v>Green</v>
      </c>
      <c r="Y524" t="str">
        <f t="shared" si="190"/>
        <v>Green</v>
      </c>
      <c r="Z524" t="str">
        <f t="shared" si="191"/>
        <v>Green</v>
      </c>
      <c r="AA524" t="str">
        <f t="shared" si="192"/>
        <v>Red</v>
      </c>
      <c r="AB524" t="str">
        <f t="shared" si="193"/>
        <v>Red</v>
      </c>
      <c r="AC524" t="str">
        <f t="shared" si="194"/>
        <v>Green</v>
      </c>
      <c r="AD524" t="str">
        <f t="shared" si="195"/>
        <v>Red</v>
      </c>
    </row>
    <row r="525" spans="1:30" x14ac:dyDescent="0.25">
      <c r="A525" t="str">
        <f t="shared" si="178"/>
        <v>23/07/2026Fish UnitedAC Estudiantes</v>
      </c>
      <c r="D525" s="2">
        <v>46226</v>
      </c>
      <c r="E525" s="3">
        <v>0.70833333333333337</v>
      </c>
      <c r="F525" t="s">
        <v>2033</v>
      </c>
      <c r="G525" t="s">
        <v>2034</v>
      </c>
      <c r="H525">
        <v>0</v>
      </c>
      <c r="I525">
        <v>0</v>
      </c>
      <c r="J525">
        <v>5</v>
      </c>
      <c r="K525">
        <v>2</v>
      </c>
      <c r="L525" s="22" t="str">
        <f t="shared" si="196"/>
        <v>23/07/2026</v>
      </c>
      <c r="M525" s="23">
        <f t="shared" si="197"/>
        <v>0.58333333333333337</v>
      </c>
      <c r="N525" t="str">
        <f t="shared" si="179"/>
        <v>5 - 2</v>
      </c>
      <c r="O525" t="str">
        <f t="shared" si="180"/>
        <v>Green</v>
      </c>
      <c r="P525" t="str">
        <f t="shared" si="181"/>
        <v>Red</v>
      </c>
      <c r="Q525" t="str">
        <f t="shared" si="182"/>
        <v>Red</v>
      </c>
      <c r="R525" t="str">
        <f t="shared" si="183"/>
        <v>Green</v>
      </c>
      <c r="S525" t="str">
        <f t="shared" si="184"/>
        <v>Red</v>
      </c>
      <c r="T525" t="str">
        <f t="shared" si="185"/>
        <v>Green</v>
      </c>
      <c r="U525" t="str">
        <f t="shared" si="186"/>
        <v>Red</v>
      </c>
      <c r="V525" t="str">
        <f t="shared" si="187"/>
        <v>Green</v>
      </c>
      <c r="W525" t="str">
        <f t="shared" si="188"/>
        <v>Red</v>
      </c>
      <c r="X525" t="str">
        <f t="shared" si="189"/>
        <v>Red</v>
      </c>
      <c r="Y525" t="str">
        <f t="shared" si="190"/>
        <v>Green</v>
      </c>
      <c r="Z525" t="str">
        <f t="shared" si="191"/>
        <v>Green</v>
      </c>
      <c r="AA525" t="str">
        <f t="shared" si="192"/>
        <v>Red</v>
      </c>
      <c r="AB525" t="str">
        <f t="shared" si="193"/>
        <v>Red</v>
      </c>
      <c r="AC525" t="str">
        <f t="shared" si="194"/>
        <v>Green</v>
      </c>
      <c r="AD525" t="str">
        <f t="shared" si="195"/>
        <v>Red</v>
      </c>
    </row>
    <row r="526" spans="1:30" x14ac:dyDescent="0.25">
      <c r="A526" t="str">
        <f t="shared" si="178"/>
        <v>23/07/2026PonnistusSibboV</v>
      </c>
      <c r="D526" s="2">
        <v>46226</v>
      </c>
      <c r="E526" s="3">
        <v>0.70833333333333337</v>
      </c>
      <c r="F526" t="s">
        <v>2035</v>
      </c>
      <c r="G526" t="s">
        <v>2036</v>
      </c>
      <c r="H526">
        <v>0</v>
      </c>
      <c r="I526">
        <v>0</v>
      </c>
      <c r="J526">
        <v>0</v>
      </c>
      <c r="K526">
        <v>2</v>
      </c>
      <c r="L526" s="22" t="str">
        <f t="shared" si="196"/>
        <v>23/07/2026</v>
      </c>
      <c r="M526" s="23">
        <f t="shared" si="197"/>
        <v>0.58333333333333337</v>
      </c>
      <c r="N526" t="str">
        <f t="shared" si="179"/>
        <v>0 - 2</v>
      </c>
      <c r="O526" t="str">
        <f t="shared" si="180"/>
        <v>Red</v>
      </c>
      <c r="P526" t="str">
        <f t="shared" si="181"/>
        <v>Red</v>
      </c>
      <c r="Q526" t="str">
        <f t="shared" si="182"/>
        <v>Green</v>
      </c>
      <c r="R526" t="str">
        <f t="shared" si="183"/>
        <v>Red</v>
      </c>
      <c r="S526" t="str">
        <f t="shared" si="184"/>
        <v>Green</v>
      </c>
      <c r="T526" t="str">
        <f t="shared" si="185"/>
        <v>Green</v>
      </c>
      <c r="U526" t="str">
        <f t="shared" si="186"/>
        <v>Red</v>
      </c>
      <c r="V526" t="str">
        <f t="shared" si="187"/>
        <v>Green</v>
      </c>
      <c r="W526" t="str">
        <f t="shared" si="188"/>
        <v>Red</v>
      </c>
      <c r="X526" t="str">
        <f t="shared" si="189"/>
        <v>Red</v>
      </c>
      <c r="Y526" t="str">
        <f t="shared" si="190"/>
        <v>Green</v>
      </c>
      <c r="Z526" t="str">
        <f t="shared" si="191"/>
        <v>Red</v>
      </c>
      <c r="AA526" t="str">
        <f t="shared" si="192"/>
        <v>Green</v>
      </c>
      <c r="AB526" t="str">
        <f t="shared" si="193"/>
        <v>Green</v>
      </c>
      <c r="AC526" t="str">
        <f t="shared" si="194"/>
        <v>Red</v>
      </c>
      <c r="AD526" t="str">
        <f t="shared" si="195"/>
        <v>Green</v>
      </c>
    </row>
    <row r="527" spans="1:30" x14ac:dyDescent="0.25">
      <c r="A527" t="str">
        <f t="shared" si="178"/>
        <v>23/07/2026Bayern AlzenauWormatia Worms</v>
      </c>
      <c r="D527" s="2">
        <v>46226</v>
      </c>
      <c r="E527" s="3">
        <v>0.70833333333333337</v>
      </c>
      <c r="F527" t="s">
        <v>2093</v>
      </c>
      <c r="G527" t="s">
        <v>2094</v>
      </c>
      <c r="H527">
        <v>3</v>
      </c>
      <c r="I527">
        <v>1</v>
      </c>
      <c r="J527">
        <v>7</v>
      </c>
      <c r="K527">
        <v>2</v>
      </c>
      <c r="L527" s="22" t="str">
        <f t="shared" si="196"/>
        <v>23/07/2026</v>
      </c>
      <c r="M527" s="23">
        <f t="shared" si="197"/>
        <v>0.58333333333333337</v>
      </c>
      <c r="N527" t="str">
        <f t="shared" si="179"/>
        <v>7 - 2</v>
      </c>
      <c r="O527" t="str">
        <f t="shared" si="180"/>
        <v>Green</v>
      </c>
      <c r="P527" t="str">
        <f t="shared" si="181"/>
        <v>Red</v>
      </c>
      <c r="Q527" t="str">
        <f t="shared" si="182"/>
        <v>Red</v>
      </c>
      <c r="R527" t="str">
        <f t="shared" si="183"/>
        <v>Green</v>
      </c>
      <c r="S527" t="str">
        <f t="shared" si="184"/>
        <v>Red</v>
      </c>
      <c r="T527" t="str">
        <f t="shared" si="185"/>
        <v>Green</v>
      </c>
      <c r="U527" t="str">
        <f t="shared" si="186"/>
        <v>Green</v>
      </c>
      <c r="V527" t="str">
        <f t="shared" si="187"/>
        <v>Red</v>
      </c>
      <c r="W527" t="str">
        <f t="shared" si="188"/>
        <v>Red</v>
      </c>
      <c r="X527" t="str">
        <f t="shared" si="189"/>
        <v>Green</v>
      </c>
      <c r="Y527" t="str">
        <f t="shared" si="190"/>
        <v>Green</v>
      </c>
      <c r="Z527" t="str">
        <f t="shared" si="191"/>
        <v>Green</v>
      </c>
      <c r="AA527" t="str">
        <f t="shared" si="192"/>
        <v>Red</v>
      </c>
      <c r="AB527" t="str">
        <f t="shared" si="193"/>
        <v>Red</v>
      </c>
      <c r="AC527" t="str">
        <f t="shared" si="194"/>
        <v>Green</v>
      </c>
      <c r="AD527" t="str">
        <f t="shared" si="195"/>
        <v>Red</v>
      </c>
    </row>
    <row r="528" spans="1:30" x14ac:dyDescent="0.25">
      <c r="A528" t="str">
        <f t="shared" si="178"/>
        <v>23/07/2026HooGeeSexy Poxyt</v>
      </c>
      <c r="D528" s="2">
        <v>46226</v>
      </c>
      <c r="E528" s="3">
        <v>0.71875</v>
      </c>
      <c r="F528" t="s">
        <v>2037</v>
      </c>
      <c r="G528" t="s">
        <v>2038</v>
      </c>
      <c r="H528">
        <v>0</v>
      </c>
      <c r="I528">
        <v>0</v>
      </c>
      <c r="J528">
        <v>1</v>
      </c>
      <c r="K528">
        <v>2</v>
      </c>
      <c r="L528" s="22" t="str">
        <f t="shared" si="196"/>
        <v>23/07/2026</v>
      </c>
      <c r="M528" s="23">
        <f t="shared" si="197"/>
        <v>0.59375</v>
      </c>
      <c r="N528" t="str">
        <f t="shared" si="179"/>
        <v>1 - 2</v>
      </c>
      <c r="O528" t="str">
        <f t="shared" si="180"/>
        <v>Red</v>
      </c>
      <c r="P528" t="str">
        <f t="shared" si="181"/>
        <v>Red</v>
      </c>
      <c r="Q528" t="str">
        <f t="shared" si="182"/>
        <v>Green</v>
      </c>
      <c r="R528" t="str">
        <f t="shared" si="183"/>
        <v>Red</v>
      </c>
      <c r="S528" t="str">
        <f t="shared" si="184"/>
        <v>Green</v>
      </c>
      <c r="T528" t="str">
        <f t="shared" si="185"/>
        <v>Green</v>
      </c>
      <c r="U528" t="str">
        <f t="shared" si="186"/>
        <v>Red</v>
      </c>
      <c r="V528" t="str">
        <f t="shared" si="187"/>
        <v>Green</v>
      </c>
      <c r="W528" t="str">
        <f t="shared" si="188"/>
        <v>Red</v>
      </c>
      <c r="X528" t="str">
        <f t="shared" si="189"/>
        <v>Red</v>
      </c>
      <c r="Y528" t="str">
        <f t="shared" si="190"/>
        <v>Green</v>
      </c>
      <c r="Z528" t="str">
        <f t="shared" si="191"/>
        <v>Green</v>
      </c>
      <c r="AA528" t="str">
        <f t="shared" si="192"/>
        <v>Red</v>
      </c>
      <c r="AB528" t="str">
        <f t="shared" si="193"/>
        <v>Green</v>
      </c>
      <c r="AC528" t="str">
        <f t="shared" si="194"/>
        <v>Green</v>
      </c>
      <c r="AD528" t="str">
        <f t="shared" si="195"/>
        <v>Red</v>
      </c>
    </row>
    <row r="529" spans="1:30" x14ac:dyDescent="0.25">
      <c r="A529" t="str">
        <f t="shared" si="178"/>
        <v>23/07/2026VaduzAtletic Club Escaldes</v>
      </c>
      <c r="B529" t="s">
        <v>802</v>
      </c>
      <c r="C529" t="s">
        <v>1326</v>
      </c>
      <c r="D529" s="2">
        <v>46226</v>
      </c>
      <c r="E529" s="3">
        <v>0.72916666666666663</v>
      </c>
      <c r="F529" t="s">
        <v>1939</v>
      </c>
      <c r="G529" t="s">
        <v>1940</v>
      </c>
      <c r="H529">
        <v>1</v>
      </c>
      <c r="I529">
        <v>0</v>
      </c>
      <c r="J529">
        <v>4</v>
      </c>
      <c r="K529">
        <v>0</v>
      </c>
      <c r="L529" s="22" t="str">
        <f t="shared" si="196"/>
        <v>23/07/2026</v>
      </c>
      <c r="M529" s="23">
        <f t="shared" si="197"/>
        <v>0.60416666666666663</v>
      </c>
      <c r="N529" t="str">
        <f t="shared" si="179"/>
        <v>4 - 0</v>
      </c>
      <c r="O529" t="str">
        <f t="shared" si="180"/>
        <v>Green</v>
      </c>
      <c r="P529" t="str">
        <f t="shared" si="181"/>
        <v>Red</v>
      </c>
      <c r="Q529" t="str">
        <f t="shared" si="182"/>
        <v>Red</v>
      </c>
      <c r="R529" t="str">
        <f t="shared" si="183"/>
        <v>Green</v>
      </c>
      <c r="S529" t="str">
        <f t="shared" si="184"/>
        <v>Red</v>
      </c>
      <c r="T529" t="str">
        <f t="shared" si="185"/>
        <v>Green</v>
      </c>
      <c r="U529" t="str">
        <f t="shared" si="186"/>
        <v>Green</v>
      </c>
      <c r="V529" t="str">
        <f t="shared" si="187"/>
        <v>Red</v>
      </c>
      <c r="W529" t="str">
        <f t="shared" si="188"/>
        <v>Red</v>
      </c>
      <c r="X529" t="str">
        <f t="shared" si="189"/>
        <v>Green</v>
      </c>
      <c r="Y529" t="str">
        <f t="shared" si="190"/>
        <v>Green</v>
      </c>
      <c r="Z529" t="str">
        <f t="shared" si="191"/>
        <v>Green</v>
      </c>
      <c r="AA529" t="str">
        <f t="shared" si="192"/>
        <v>Red</v>
      </c>
      <c r="AB529" t="str">
        <f t="shared" si="193"/>
        <v>Red</v>
      </c>
      <c r="AC529" t="str">
        <f t="shared" si="194"/>
        <v>Red</v>
      </c>
      <c r="AD529" t="str">
        <f t="shared" si="195"/>
        <v>Green</v>
      </c>
    </row>
    <row r="530" spans="1:30" x14ac:dyDescent="0.25">
      <c r="A530" t="str">
        <f t="shared" si="178"/>
        <v>23/07/2026FCSBFK Auda</v>
      </c>
      <c r="B530" t="s">
        <v>802</v>
      </c>
      <c r="C530" t="s">
        <v>1326</v>
      </c>
      <c r="D530" s="2">
        <v>46226</v>
      </c>
      <c r="E530" s="3">
        <v>0.73958333333333337</v>
      </c>
      <c r="F530" t="s">
        <v>1111</v>
      </c>
      <c r="G530" t="s">
        <v>1091</v>
      </c>
      <c r="H530">
        <v>1</v>
      </c>
      <c r="I530">
        <v>2</v>
      </c>
      <c r="J530">
        <v>2</v>
      </c>
      <c r="K530">
        <v>3</v>
      </c>
      <c r="L530" s="22" t="str">
        <f t="shared" si="196"/>
        <v>23/07/2026</v>
      </c>
      <c r="M530" s="23">
        <f t="shared" si="197"/>
        <v>0.61458333333333337</v>
      </c>
      <c r="N530" t="str">
        <f t="shared" si="179"/>
        <v>2 - 3</v>
      </c>
      <c r="O530" t="str">
        <f t="shared" si="180"/>
        <v>Red</v>
      </c>
      <c r="P530" t="str">
        <f t="shared" si="181"/>
        <v>Red</v>
      </c>
      <c r="Q530" t="str">
        <f t="shared" si="182"/>
        <v>Green</v>
      </c>
      <c r="R530" t="str">
        <f t="shared" si="183"/>
        <v>Red</v>
      </c>
      <c r="S530" t="str">
        <f t="shared" si="184"/>
        <v>Green</v>
      </c>
      <c r="T530" t="str">
        <f t="shared" si="185"/>
        <v>Green</v>
      </c>
      <c r="U530" t="str">
        <f t="shared" si="186"/>
        <v>Red</v>
      </c>
      <c r="V530" t="str">
        <f t="shared" si="187"/>
        <v>Red</v>
      </c>
      <c r="W530" t="str">
        <f t="shared" si="188"/>
        <v>Green</v>
      </c>
      <c r="X530" t="str">
        <f t="shared" si="189"/>
        <v>Green</v>
      </c>
      <c r="Y530" t="str">
        <f t="shared" si="190"/>
        <v>Green</v>
      </c>
      <c r="Z530" t="str">
        <f t="shared" si="191"/>
        <v>Green</v>
      </c>
      <c r="AA530" t="str">
        <f t="shared" si="192"/>
        <v>Red</v>
      </c>
      <c r="AB530" t="str">
        <f t="shared" si="193"/>
        <v>Red</v>
      </c>
      <c r="AC530" t="str">
        <f t="shared" si="194"/>
        <v>Green</v>
      </c>
      <c r="AD530" t="str">
        <f t="shared" si="195"/>
        <v>Red</v>
      </c>
    </row>
    <row r="531" spans="1:30" x14ac:dyDescent="0.25">
      <c r="A531" t="str">
        <f t="shared" si="178"/>
        <v>23/07/2026BesiktasFC Midtjylland</v>
      </c>
      <c r="B531" t="s">
        <v>802</v>
      </c>
      <c r="C531" t="s">
        <v>1889</v>
      </c>
      <c r="D531" s="2">
        <v>46226</v>
      </c>
      <c r="E531" s="3">
        <v>0.75</v>
      </c>
      <c r="F531" t="s">
        <v>1900</v>
      </c>
      <c r="G531" t="s">
        <v>984</v>
      </c>
      <c r="H531">
        <v>1</v>
      </c>
      <c r="I531">
        <v>0</v>
      </c>
      <c r="J531">
        <v>1</v>
      </c>
      <c r="K531">
        <v>0</v>
      </c>
      <c r="L531" s="22" t="str">
        <f t="shared" si="196"/>
        <v>23/07/2026</v>
      </c>
      <c r="M531" s="23">
        <f t="shared" si="197"/>
        <v>0.625</v>
      </c>
      <c r="N531" t="str">
        <f t="shared" si="179"/>
        <v>1 - 0</v>
      </c>
      <c r="O531" t="str">
        <f t="shared" si="180"/>
        <v>Green</v>
      </c>
      <c r="P531" t="str">
        <f t="shared" si="181"/>
        <v>Red</v>
      </c>
      <c r="Q531" t="str">
        <f t="shared" si="182"/>
        <v>Red</v>
      </c>
      <c r="R531" t="str">
        <f t="shared" si="183"/>
        <v>Green</v>
      </c>
      <c r="S531" t="str">
        <f t="shared" si="184"/>
        <v>Red</v>
      </c>
      <c r="T531" t="str">
        <f t="shared" si="185"/>
        <v>Green</v>
      </c>
      <c r="U531" t="str">
        <f t="shared" si="186"/>
        <v>Green</v>
      </c>
      <c r="V531" t="str">
        <f t="shared" si="187"/>
        <v>Red</v>
      </c>
      <c r="W531" t="str">
        <f t="shared" si="188"/>
        <v>Red</v>
      </c>
      <c r="X531" t="str">
        <f t="shared" si="189"/>
        <v>Green</v>
      </c>
      <c r="Y531" t="str">
        <f t="shared" si="190"/>
        <v>Red</v>
      </c>
      <c r="Z531" t="str">
        <f t="shared" si="191"/>
        <v>Red</v>
      </c>
      <c r="AA531" t="str">
        <f t="shared" si="192"/>
        <v>Green</v>
      </c>
      <c r="AB531" t="str">
        <f t="shared" si="193"/>
        <v>Green</v>
      </c>
      <c r="AC531" t="str">
        <f t="shared" si="194"/>
        <v>Red</v>
      </c>
      <c r="AD531" t="str">
        <f t="shared" si="195"/>
        <v>Green</v>
      </c>
    </row>
    <row r="532" spans="1:30" x14ac:dyDescent="0.25">
      <c r="A532" t="str">
        <f t="shared" si="178"/>
        <v>23/07/2026St GallenBenfica</v>
      </c>
      <c r="B532" t="s">
        <v>802</v>
      </c>
      <c r="C532" t="s">
        <v>1889</v>
      </c>
      <c r="D532" s="2">
        <v>46226</v>
      </c>
      <c r="E532" s="3">
        <v>0.75</v>
      </c>
      <c r="F532" t="s">
        <v>1901</v>
      </c>
      <c r="G532" t="s">
        <v>1902</v>
      </c>
      <c r="H532">
        <v>1</v>
      </c>
      <c r="I532">
        <v>1</v>
      </c>
      <c r="J532">
        <v>2</v>
      </c>
      <c r="K532">
        <v>1</v>
      </c>
      <c r="L532" s="22" t="str">
        <f t="shared" si="196"/>
        <v>23/07/2026</v>
      </c>
      <c r="M532" s="23">
        <f t="shared" si="197"/>
        <v>0.625</v>
      </c>
      <c r="N532" t="str">
        <f t="shared" si="179"/>
        <v>2 - 1</v>
      </c>
      <c r="O532" t="str">
        <f t="shared" si="180"/>
        <v>Green</v>
      </c>
      <c r="P532" t="str">
        <f t="shared" si="181"/>
        <v>Red</v>
      </c>
      <c r="Q532" t="str">
        <f t="shared" si="182"/>
        <v>Red</v>
      </c>
      <c r="R532" t="str">
        <f t="shared" si="183"/>
        <v>Green</v>
      </c>
      <c r="S532" t="str">
        <f t="shared" si="184"/>
        <v>Red</v>
      </c>
      <c r="T532" t="str">
        <f t="shared" si="185"/>
        <v>Green</v>
      </c>
      <c r="U532" t="str">
        <f t="shared" si="186"/>
        <v>Red</v>
      </c>
      <c r="V532" t="str">
        <f t="shared" si="187"/>
        <v>Green</v>
      </c>
      <c r="W532" t="str">
        <f t="shared" si="188"/>
        <v>Red</v>
      </c>
      <c r="X532" t="str">
        <f t="shared" si="189"/>
        <v>Green</v>
      </c>
      <c r="Y532" t="str">
        <f t="shared" si="190"/>
        <v>Green</v>
      </c>
      <c r="Z532" t="str">
        <f t="shared" si="191"/>
        <v>Green</v>
      </c>
      <c r="AA532" t="str">
        <f t="shared" si="192"/>
        <v>Red</v>
      </c>
      <c r="AB532" t="str">
        <f t="shared" si="193"/>
        <v>Green</v>
      </c>
      <c r="AC532" t="str">
        <f t="shared" si="194"/>
        <v>Green</v>
      </c>
      <c r="AD532" t="str">
        <f t="shared" si="195"/>
        <v>Red</v>
      </c>
    </row>
    <row r="533" spans="1:30" x14ac:dyDescent="0.25">
      <c r="A533" t="str">
        <f t="shared" si="178"/>
        <v>23/07/2026TwenteFerencvarosi TC</v>
      </c>
      <c r="B533" t="s">
        <v>802</v>
      </c>
      <c r="C533" t="s">
        <v>1889</v>
      </c>
      <c r="D533" s="2">
        <v>46226</v>
      </c>
      <c r="E533" s="3">
        <v>0.75</v>
      </c>
      <c r="F533" t="s">
        <v>1903</v>
      </c>
      <c r="G533" t="s">
        <v>1120</v>
      </c>
      <c r="H533">
        <v>1</v>
      </c>
      <c r="I533">
        <v>1</v>
      </c>
      <c r="J533">
        <v>1</v>
      </c>
      <c r="K533">
        <v>2</v>
      </c>
      <c r="L533" s="22" t="str">
        <f t="shared" si="196"/>
        <v>23/07/2026</v>
      </c>
      <c r="M533" s="23">
        <f t="shared" si="197"/>
        <v>0.625</v>
      </c>
      <c r="N533" t="str">
        <f t="shared" si="179"/>
        <v>1 - 2</v>
      </c>
      <c r="O533" t="str">
        <f t="shared" si="180"/>
        <v>Red</v>
      </c>
      <c r="P533" t="str">
        <f t="shared" si="181"/>
        <v>Red</v>
      </c>
      <c r="Q533" t="str">
        <f t="shared" si="182"/>
        <v>Green</v>
      </c>
      <c r="R533" t="str">
        <f t="shared" si="183"/>
        <v>Red</v>
      </c>
      <c r="S533" t="str">
        <f t="shared" si="184"/>
        <v>Green</v>
      </c>
      <c r="T533" t="str">
        <f t="shared" si="185"/>
        <v>Green</v>
      </c>
      <c r="U533" t="str">
        <f t="shared" si="186"/>
        <v>Red</v>
      </c>
      <c r="V533" t="str">
        <f t="shared" si="187"/>
        <v>Green</v>
      </c>
      <c r="W533" t="str">
        <f t="shared" si="188"/>
        <v>Red</v>
      </c>
      <c r="X533" t="str">
        <f t="shared" si="189"/>
        <v>Green</v>
      </c>
      <c r="Y533" t="str">
        <f t="shared" si="190"/>
        <v>Green</v>
      </c>
      <c r="Z533" t="str">
        <f t="shared" si="191"/>
        <v>Green</v>
      </c>
      <c r="AA533" t="str">
        <f t="shared" si="192"/>
        <v>Red</v>
      </c>
      <c r="AB533" t="str">
        <f t="shared" si="193"/>
        <v>Green</v>
      </c>
      <c r="AC533" t="str">
        <f t="shared" si="194"/>
        <v>Green</v>
      </c>
      <c r="AD533" t="str">
        <f t="shared" si="195"/>
        <v>Red</v>
      </c>
    </row>
    <row r="534" spans="1:30" x14ac:dyDescent="0.25">
      <c r="A534" t="str">
        <f t="shared" si="178"/>
        <v>23/07/2026MFC ZhytomyrCopenhagen</v>
      </c>
      <c r="B534" t="s">
        <v>802</v>
      </c>
      <c r="C534" t="s">
        <v>1326</v>
      </c>
      <c r="D534" s="2">
        <v>46226</v>
      </c>
      <c r="E534" s="3">
        <v>0.75</v>
      </c>
      <c r="F534" t="s">
        <v>1941</v>
      </c>
      <c r="G534" t="s">
        <v>1942</v>
      </c>
      <c r="H534">
        <v>2</v>
      </c>
      <c r="I534">
        <v>1</v>
      </c>
      <c r="J534">
        <v>3</v>
      </c>
      <c r="K534">
        <v>3</v>
      </c>
      <c r="L534" s="22" t="str">
        <f t="shared" si="196"/>
        <v>23/07/2026</v>
      </c>
      <c r="M534" s="23">
        <f t="shared" si="197"/>
        <v>0.625</v>
      </c>
      <c r="N534" t="str">
        <f t="shared" si="179"/>
        <v>3 - 3</v>
      </c>
      <c r="O534" t="str">
        <f t="shared" si="180"/>
        <v>Red</v>
      </c>
      <c r="P534" t="str">
        <f t="shared" si="181"/>
        <v>Green</v>
      </c>
      <c r="Q534" t="str">
        <f t="shared" si="182"/>
        <v>Red</v>
      </c>
      <c r="R534" t="str">
        <f t="shared" si="183"/>
        <v>Green</v>
      </c>
      <c r="S534" t="str">
        <f t="shared" si="184"/>
        <v>Green</v>
      </c>
      <c r="T534" t="str">
        <f t="shared" si="185"/>
        <v>Red</v>
      </c>
      <c r="U534" t="str">
        <f t="shared" si="186"/>
        <v>Green</v>
      </c>
      <c r="V534" t="str">
        <f t="shared" si="187"/>
        <v>Red</v>
      </c>
      <c r="W534" t="str">
        <f t="shared" si="188"/>
        <v>Red</v>
      </c>
      <c r="X534" t="str">
        <f t="shared" si="189"/>
        <v>Green</v>
      </c>
      <c r="Y534" t="str">
        <f t="shared" si="190"/>
        <v>Green</v>
      </c>
      <c r="Z534" t="str">
        <f t="shared" si="191"/>
        <v>Green</v>
      </c>
      <c r="AA534" t="str">
        <f t="shared" si="192"/>
        <v>Red</v>
      </c>
      <c r="AB534" t="str">
        <f t="shared" si="193"/>
        <v>Red</v>
      </c>
      <c r="AC534" t="str">
        <f t="shared" si="194"/>
        <v>Green</v>
      </c>
      <c r="AD534" t="str">
        <f t="shared" si="195"/>
        <v>Red</v>
      </c>
    </row>
    <row r="535" spans="1:30" x14ac:dyDescent="0.25">
      <c r="A535" t="str">
        <f t="shared" si="178"/>
        <v>23/07/2026NK AluminijFK Dinamo Tirana</v>
      </c>
      <c r="B535" t="s">
        <v>802</v>
      </c>
      <c r="C535" t="s">
        <v>1326</v>
      </c>
      <c r="D535" s="2">
        <v>46226</v>
      </c>
      <c r="E535" s="3">
        <v>0.75</v>
      </c>
      <c r="F535" t="s">
        <v>1943</v>
      </c>
      <c r="G535" t="s">
        <v>1944</v>
      </c>
      <c r="H535">
        <v>0</v>
      </c>
      <c r="I535">
        <v>1</v>
      </c>
      <c r="J535">
        <v>1</v>
      </c>
      <c r="K535">
        <v>1</v>
      </c>
      <c r="L535" s="22" t="str">
        <f t="shared" si="196"/>
        <v>23/07/2026</v>
      </c>
      <c r="M535" s="23">
        <f t="shared" si="197"/>
        <v>0.625</v>
      </c>
      <c r="N535" t="str">
        <f t="shared" si="179"/>
        <v>1 - 1</v>
      </c>
      <c r="O535" t="str">
        <f t="shared" si="180"/>
        <v>Red</v>
      </c>
      <c r="P535" t="str">
        <f t="shared" si="181"/>
        <v>Green</v>
      </c>
      <c r="Q535" t="str">
        <f t="shared" si="182"/>
        <v>Red</v>
      </c>
      <c r="R535" t="str">
        <f t="shared" si="183"/>
        <v>Green</v>
      </c>
      <c r="S535" t="str">
        <f t="shared" si="184"/>
        <v>Green</v>
      </c>
      <c r="T535" t="str">
        <f t="shared" si="185"/>
        <v>Red</v>
      </c>
      <c r="U535" t="str">
        <f t="shared" si="186"/>
        <v>Red</v>
      </c>
      <c r="V535" t="str">
        <f t="shared" si="187"/>
        <v>Red</v>
      </c>
      <c r="W535" t="str">
        <f t="shared" si="188"/>
        <v>Green</v>
      </c>
      <c r="X535" t="str">
        <f t="shared" si="189"/>
        <v>Green</v>
      </c>
      <c r="Y535" t="str">
        <f t="shared" si="190"/>
        <v>Green</v>
      </c>
      <c r="Z535" t="str">
        <f t="shared" si="191"/>
        <v>Red</v>
      </c>
      <c r="AA535" t="str">
        <f t="shared" si="192"/>
        <v>Green</v>
      </c>
      <c r="AB535" t="str">
        <f t="shared" si="193"/>
        <v>Green</v>
      </c>
      <c r="AC535" t="str">
        <f t="shared" si="194"/>
        <v>Green</v>
      </c>
      <c r="AD535" t="str">
        <f t="shared" si="195"/>
        <v>Red</v>
      </c>
    </row>
    <row r="536" spans="1:30" x14ac:dyDescent="0.25">
      <c r="A536" t="str">
        <f t="shared" si="178"/>
        <v>23/07/2026NK VarazdinBaumit Jablonec</v>
      </c>
      <c r="B536" t="s">
        <v>802</v>
      </c>
      <c r="C536" t="s">
        <v>1326</v>
      </c>
      <c r="D536" s="2">
        <v>46226</v>
      </c>
      <c r="E536" s="3">
        <v>0.75</v>
      </c>
      <c r="F536" t="s">
        <v>1906</v>
      </c>
      <c r="G536" t="s">
        <v>1945</v>
      </c>
      <c r="H536">
        <v>1</v>
      </c>
      <c r="I536">
        <v>1</v>
      </c>
      <c r="J536">
        <v>3</v>
      </c>
      <c r="K536">
        <v>2</v>
      </c>
      <c r="L536" s="22" t="str">
        <f t="shared" si="196"/>
        <v>23/07/2026</v>
      </c>
      <c r="M536" s="23">
        <f t="shared" si="197"/>
        <v>0.625</v>
      </c>
      <c r="N536" t="str">
        <f t="shared" si="179"/>
        <v>3 - 2</v>
      </c>
      <c r="O536" t="str">
        <f t="shared" si="180"/>
        <v>Green</v>
      </c>
      <c r="P536" t="str">
        <f t="shared" si="181"/>
        <v>Red</v>
      </c>
      <c r="Q536" t="str">
        <f t="shared" si="182"/>
        <v>Red</v>
      </c>
      <c r="R536" t="str">
        <f t="shared" si="183"/>
        <v>Green</v>
      </c>
      <c r="S536" t="str">
        <f t="shared" si="184"/>
        <v>Red</v>
      </c>
      <c r="T536" t="str">
        <f t="shared" si="185"/>
        <v>Green</v>
      </c>
      <c r="U536" t="str">
        <f t="shared" si="186"/>
        <v>Red</v>
      </c>
      <c r="V536" t="str">
        <f t="shared" si="187"/>
        <v>Green</v>
      </c>
      <c r="W536" t="str">
        <f t="shared" si="188"/>
        <v>Red</v>
      </c>
      <c r="X536" t="str">
        <f t="shared" si="189"/>
        <v>Green</v>
      </c>
      <c r="Y536" t="str">
        <f t="shared" si="190"/>
        <v>Green</v>
      </c>
      <c r="Z536" t="str">
        <f t="shared" si="191"/>
        <v>Green</v>
      </c>
      <c r="AA536" t="str">
        <f t="shared" si="192"/>
        <v>Red</v>
      </c>
      <c r="AB536" t="str">
        <f t="shared" si="193"/>
        <v>Red</v>
      </c>
      <c r="AC536" t="str">
        <f t="shared" si="194"/>
        <v>Green</v>
      </c>
      <c r="AD536" t="str">
        <f t="shared" si="195"/>
        <v>Red</v>
      </c>
    </row>
    <row r="537" spans="1:30" x14ac:dyDescent="0.25">
      <c r="A537" t="str">
        <f t="shared" si="178"/>
        <v>23/07/2026Paksi SEPanathinaikos</v>
      </c>
      <c r="B537" t="s">
        <v>802</v>
      </c>
      <c r="C537" t="s">
        <v>1326</v>
      </c>
      <c r="D537" s="2">
        <v>46226</v>
      </c>
      <c r="E537" s="3">
        <v>0.75</v>
      </c>
      <c r="F537" t="s">
        <v>1946</v>
      </c>
      <c r="G537" t="s">
        <v>1947</v>
      </c>
      <c r="H537">
        <v>0</v>
      </c>
      <c r="I537">
        <v>1</v>
      </c>
      <c r="J537">
        <v>1</v>
      </c>
      <c r="K537">
        <v>2</v>
      </c>
      <c r="L537" s="22" t="str">
        <f t="shared" si="196"/>
        <v>23/07/2026</v>
      </c>
      <c r="M537" s="23">
        <f t="shared" si="197"/>
        <v>0.625</v>
      </c>
      <c r="N537" t="str">
        <f t="shared" si="179"/>
        <v>1 - 2</v>
      </c>
      <c r="O537" t="str">
        <f t="shared" si="180"/>
        <v>Red</v>
      </c>
      <c r="P537" t="str">
        <f t="shared" si="181"/>
        <v>Red</v>
      </c>
      <c r="Q537" t="str">
        <f t="shared" si="182"/>
        <v>Green</v>
      </c>
      <c r="R537" t="str">
        <f t="shared" si="183"/>
        <v>Red</v>
      </c>
      <c r="S537" t="str">
        <f t="shared" si="184"/>
        <v>Green</v>
      </c>
      <c r="T537" t="str">
        <f t="shared" si="185"/>
        <v>Green</v>
      </c>
      <c r="U537" t="str">
        <f t="shared" si="186"/>
        <v>Red</v>
      </c>
      <c r="V537" t="str">
        <f t="shared" si="187"/>
        <v>Red</v>
      </c>
      <c r="W537" t="str">
        <f t="shared" si="188"/>
        <v>Green</v>
      </c>
      <c r="X537" t="str">
        <f t="shared" si="189"/>
        <v>Green</v>
      </c>
      <c r="Y537" t="str">
        <f t="shared" si="190"/>
        <v>Green</v>
      </c>
      <c r="Z537" t="str">
        <f t="shared" si="191"/>
        <v>Green</v>
      </c>
      <c r="AA537" t="str">
        <f t="shared" si="192"/>
        <v>Red</v>
      </c>
      <c r="AB537" t="str">
        <f t="shared" si="193"/>
        <v>Green</v>
      </c>
      <c r="AC537" t="str">
        <f t="shared" si="194"/>
        <v>Green</v>
      </c>
      <c r="AD537" t="str">
        <f t="shared" si="195"/>
        <v>Red</v>
      </c>
    </row>
    <row r="538" spans="1:30" x14ac:dyDescent="0.25">
      <c r="A538" t="str">
        <f t="shared" si="178"/>
        <v>23/07/2026VojvodinaAjax</v>
      </c>
      <c r="B538" t="s">
        <v>802</v>
      </c>
      <c r="C538" t="s">
        <v>1326</v>
      </c>
      <c r="D538" s="2">
        <v>46226</v>
      </c>
      <c r="E538" s="3">
        <v>0.75</v>
      </c>
      <c r="F538" t="s">
        <v>1106</v>
      </c>
      <c r="G538" t="s">
        <v>1948</v>
      </c>
      <c r="H538">
        <v>1</v>
      </c>
      <c r="I538">
        <v>2</v>
      </c>
      <c r="J538">
        <v>1</v>
      </c>
      <c r="K538">
        <v>4</v>
      </c>
      <c r="L538" s="22" t="str">
        <f t="shared" si="196"/>
        <v>23/07/2026</v>
      </c>
      <c r="M538" s="23">
        <f t="shared" si="197"/>
        <v>0.625</v>
      </c>
      <c r="N538" t="str">
        <f t="shared" si="179"/>
        <v>1 - 4</v>
      </c>
      <c r="O538" t="str">
        <f t="shared" si="180"/>
        <v>Red</v>
      </c>
      <c r="P538" t="str">
        <f t="shared" si="181"/>
        <v>Red</v>
      </c>
      <c r="Q538" t="str">
        <f t="shared" si="182"/>
        <v>Green</v>
      </c>
      <c r="R538" t="str">
        <f t="shared" si="183"/>
        <v>Red</v>
      </c>
      <c r="S538" t="str">
        <f t="shared" si="184"/>
        <v>Green</v>
      </c>
      <c r="T538" t="str">
        <f t="shared" si="185"/>
        <v>Green</v>
      </c>
      <c r="U538" t="str">
        <f t="shared" si="186"/>
        <v>Red</v>
      </c>
      <c r="V538" t="str">
        <f t="shared" si="187"/>
        <v>Red</v>
      </c>
      <c r="W538" t="str">
        <f t="shared" si="188"/>
        <v>Green</v>
      </c>
      <c r="X538" t="str">
        <f t="shared" si="189"/>
        <v>Green</v>
      </c>
      <c r="Y538" t="str">
        <f t="shared" si="190"/>
        <v>Green</v>
      </c>
      <c r="Z538" t="str">
        <f t="shared" si="191"/>
        <v>Green</v>
      </c>
      <c r="AA538" t="str">
        <f t="shared" si="192"/>
        <v>Red</v>
      </c>
      <c r="AB538" t="str">
        <f t="shared" si="193"/>
        <v>Red</v>
      </c>
      <c r="AC538" t="str">
        <f t="shared" si="194"/>
        <v>Green</v>
      </c>
      <c r="AD538" t="str">
        <f t="shared" si="195"/>
        <v>Red</v>
      </c>
    </row>
    <row r="539" spans="1:30" x14ac:dyDescent="0.25">
      <c r="A539" t="str">
        <f t="shared" si="178"/>
        <v>23/07/2026Atletico ArgentinoPuerto Nuevo</v>
      </c>
      <c r="D539" s="2">
        <v>46226</v>
      </c>
      <c r="E539" s="3">
        <v>0.75</v>
      </c>
      <c r="F539" t="s">
        <v>1976</v>
      </c>
      <c r="G539" t="s">
        <v>652</v>
      </c>
      <c r="H539">
        <v>0</v>
      </c>
      <c r="I539">
        <v>0</v>
      </c>
      <c r="J539">
        <v>0</v>
      </c>
      <c r="K539">
        <v>0</v>
      </c>
      <c r="L539" s="22" t="str">
        <f t="shared" si="196"/>
        <v>23/07/2026</v>
      </c>
      <c r="M539" s="23">
        <f t="shared" si="197"/>
        <v>0.625</v>
      </c>
      <c r="N539" t="str">
        <f t="shared" si="179"/>
        <v>0 - 0</v>
      </c>
      <c r="O539" t="str">
        <f t="shared" si="180"/>
        <v>Red</v>
      </c>
      <c r="P539" t="str">
        <f t="shared" si="181"/>
        <v>Green</v>
      </c>
      <c r="Q539" t="str">
        <f t="shared" si="182"/>
        <v>Red</v>
      </c>
      <c r="R539" t="str">
        <f t="shared" si="183"/>
        <v>Green</v>
      </c>
      <c r="S539" t="str">
        <f t="shared" si="184"/>
        <v>Green</v>
      </c>
      <c r="T539" t="str">
        <f t="shared" si="185"/>
        <v>Red</v>
      </c>
      <c r="U539" t="str">
        <f t="shared" si="186"/>
        <v>Red</v>
      </c>
      <c r="V539" t="str">
        <f t="shared" si="187"/>
        <v>Green</v>
      </c>
      <c r="W539" t="str">
        <f t="shared" si="188"/>
        <v>Red</v>
      </c>
      <c r="X539" t="str">
        <f t="shared" si="189"/>
        <v>Red</v>
      </c>
      <c r="Y539" t="str">
        <f t="shared" si="190"/>
        <v>Red</v>
      </c>
      <c r="Z539" t="str">
        <f t="shared" si="191"/>
        <v>Red</v>
      </c>
      <c r="AA539" t="str">
        <f t="shared" si="192"/>
        <v>Green</v>
      </c>
      <c r="AB539" t="str">
        <f t="shared" si="193"/>
        <v>Green</v>
      </c>
      <c r="AC539" t="str">
        <f t="shared" si="194"/>
        <v>Red</v>
      </c>
      <c r="AD539" t="str">
        <f t="shared" si="195"/>
        <v>Green</v>
      </c>
    </row>
    <row r="540" spans="1:30" x14ac:dyDescent="0.25">
      <c r="A540" t="str">
        <f t="shared" si="178"/>
        <v>23/07/2026Gremio LaranjeirasDoze ES</v>
      </c>
      <c r="D540" s="2">
        <v>46226</v>
      </c>
      <c r="E540" s="3">
        <v>0.75</v>
      </c>
      <c r="F540" t="s">
        <v>1986</v>
      </c>
      <c r="G540" t="s">
        <v>1987</v>
      </c>
      <c r="H540">
        <v>0</v>
      </c>
      <c r="I540">
        <v>0</v>
      </c>
      <c r="J540">
        <v>0</v>
      </c>
      <c r="K540">
        <v>0</v>
      </c>
      <c r="L540" s="22" t="str">
        <f t="shared" si="196"/>
        <v>23/07/2026</v>
      </c>
      <c r="M540" s="23">
        <f t="shared" si="197"/>
        <v>0.625</v>
      </c>
      <c r="N540" t="str">
        <f t="shared" si="179"/>
        <v>0 - 0</v>
      </c>
      <c r="O540" t="str">
        <f t="shared" si="180"/>
        <v>Red</v>
      </c>
      <c r="P540" t="str">
        <f t="shared" si="181"/>
        <v>Green</v>
      </c>
      <c r="Q540" t="str">
        <f t="shared" si="182"/>
        <v>Red</v>
      </c>
      <c r="R540" t="str">
        <f t="shared" si="183"/>
        <v>Green</v>
      </c>
      <c r="S540" t="str">
        <f t="shared" si="184"/>
        <v>Green</v>
      </c>
      <c r="T540" t="str">
        <f t="shared" si="185"/>
        <v>Red</v>
      </c>
      <c r="U540" t="str">
        <f t="shared" si="186"/>
        <v>Red</v>
      </c>
      <c r="V540" t="str">
        <f t="shared" si="187"/>
        <v>Green</v>
      </c>
      <c r="W540" t="str">
        <f t="shared" si="188"/>
        <v>Red</v>
      </c>
      <c r="X540" t="str">
        <f t="shared" si="189"/>
        <v>Red</v>
      </c>
      <c r="Y540" t="str">
        <f t="shared" si="190"/>
        <v>Red</v>
      </c>
      <c r="Z540" t="str">
        <f t="shared" si="191"/>
        <v>Red</v>
      </c>
      <c r="AA540" t="str">
        <f t="shared" si="192"/>
        <v>Green</v>
      </c>
      <c r="AB540" t="str">
        <f t="shared" si="193"/>
        <v>Green</v>
      </c>
      <c r="AC540" t="str">
        <f t="shared" si="194"/>
        <v>Red</v>
      </c>
      <c r="AD540" t="str">
        <f t="shared" si="195"/>
        <v>Green</v>
      </c>
    </row>
    <row r="541" spans="1:30" x14ac:dyDescent="0.25">
      <c r="A541" t="str">
        <f t="shared" si="178"/>
        <v>23/07/2026Chapecoense U20Barra dos Coqueiros U20</v>
      </c>
      <c r="D541" s="2">
        <v>46226</v>
      </c>
      <c r="E541" s="3">
        <v>0.75</v>
      </c>
      <c r="F541" t="s">
        <v>1994</v>
      </c>
      <c r="G541" t="s">
        <v>1995</v>
      </c>
      <c r="H541">
        <v>0</v>
      </c>
      <c r="I541">
        <v>0</v>
      </c>
      <c r="J541">
        <v>2</v>
      </c>
      <c r="K541">
        <v>1</v>
      </c>
      <c r="L541" s="22" t="str">
        <f t="shared" si="196"/>
        <v>23/07/2026</v>
      </c>
      <c r="M541" s="23">
        <f t="shared" si="197"/>
        <v>0.625</v>
      </c>
      <c r="N541" t="str">
        <f t="shared" si="179"/>
        <v>2 - 1</v>
      </c>
      <c r="O541" t="str">
        <f t="shared" si="180"/>
        <v>Green</v>
      </c>
      <c r="P541" t="str">
        <f t="shared" si="181"/>
        <v>Red</v>
      </c>
      <c r="Q541" t="str">
        <f t="shared" si="182"/>
        <v>Red</v>
      </c>
      <c r="R541" t="str">
        <f t="shared" si="183"/>
        <v>Green</v>
      </c>
      <c r="S541" t="str">
        <f t="shared" si="184"/>
        <v>Red</v>
      </c>
      <c r="T541" t="str">
        <f t="shared" si="185"/>
        <v>Green</v>
      </c>
      <c r="U541" t="str">
        <f t="shared" si="186"/>
        <v>Red</v>
      </c>
      <c r="V541" t="str">
        <f t="shared" si="187"/>
        <v>Green</v>
      </c>
      <c r="W541" t="str">
        <f t="shared" si="188"/>
        <v>Red</v>
      </c>
      <c r="X541" t="str">
        <f t="shared" si="189"/>
        <v>Red</v>
      </c>
      <c r="Y541" t="str">
        <f t="shared" si="190"/>
        <v>Green</v>
      </c>
      <c r="Z541" t="str">
        <f t="shared" si="191"/>
        <v>Green</v>
      </c>
      <c r="AA541" t="str">
        <f t="shared" si="192"/>
        <v>Red</v>
      </c>
      <c r="AB541" t="str">
        <f t="shared" si="193"/>
        <v>Green</v>
      </c>
      <c r="AC541" t="str">
        <f t="shared" si="194"/>
        <v>Green</v>
      </c>
      <c r="AD541" t="str">
        <f t="shared" si="195"/>
        <v>Red</v>
      </c>
    </row>
    <row r="542" spans="1:30" x14ac:dyDescent="0.25">
      <c r="A542" t="str">
        <f t="shared" si="178"/>
        <v>23/07/2026FK Borac Banja LukaCS Petrocub</v>
      </c>
      <c r="B542" t="s">
        <v>802</v>
      </c>
      <c r="C542" t="s">
        <v>1326</v>
      </c>
      <c r="D542" s="2">
        <v>46226</v>
      </c>
      <c r="E542" s="3">
        <v>0.77083333333333337</v>
      </c>
      <c r="F542" t="s">
        <v>1949</v>
      </c>
      <c r="G542" t="s">
        <v>1102</v>
      </c>
      <c r="H542">
        <v>1</v>
      </c>
      <c r="I542">
        <v>0</v>
      </c>
      <c r="J542">
        <v>3</v>
      </c>
      <c r="K542">
        <v>0</v>
      </c>
      <c r="L542" s="22" t="str">
        <f t="shared" si="196"/>
        <v>23/07/2026</v>
      </c>
      <c r="M542" s="23">
        <f t="shared" si="197"/>
        <v>0.64583333333333337</v>
      </c>
      <c r="N542" t="str">
        <f t="shared" si="179"/>
        <v>3 - 0</v>
      </c>
      <c r="O542" t="str">
        <f t="shared" si="180"/>
        <v>Green</v>
      </c>
      <c r="P542" t="str">
        <f t="shared" si="181"/>
        <v>Red</v>
      </c>
      <c r="Q542" t="str">
        <f t="shared" si="182"/>
        <v>Red</v>
      </c>
      <c r="R542" t="str">
        <f t="shared" si="183"/>
        <v>Green</v>
      </c>
      <c r="S542" t="str">
        <f t="shared" si="184"/>
        <v>Red</v>
      </c>
      <c r="T542" t="str">
        <f t="shared" si="185"/>
        <v>Green</v>
      </c>
      <c r="U542" t="str">
        <f t="shared" si="186"/>
        <v>Green</v>
      </c>
      <c r="V542" t="str">
        <f t="shared" si="187"/>
        <v>Red</v>
      </c>
      <c r="W542" t="str">
        <f t="shared" si="188"/>
        <v>Red</v>
      </c>
      <c r="X542" t="str">
        <f t="shared" si="189"/>
        <v>Green</v>
      </c>
      <c r="Y542" t="str">
        <f t="shared" si="190"/>
        <v>Green</v>
      </c>
      <c r="Z542" t="str">
        <f t="shared" si="191"/>
        <v>Green</v>
      </c>
      <c r="AA542" t="str">
        <f t="shared" si="192"/>
        <v>Red</v>
      </c>
      <c r="AB542" t="str">
        <f t="shared" si="193"/>
        <v>Green</v>
      </c>
      <c r="AC542" t="str">
        <f t="shared" si="194"/>
        <v>Red</v>
      </c>
      <c r="AD542" t="str">
        <f t="shared" si="195"/>
        <v>Green</v>
      </c>
    </row>
    <row r="543" spans="1:30" x14ac:dyDescent="0.25">
      <c r="A543" t="str">
        <f t="shared" si="178"/>
        <v>23/07/2026Hapoel Tel AvivLudogorets</v>
      </c>
      <c r="B543" t="s">
        <v>802</v>
      </c>
      <c r="C543" t="s">
        <v>1326</v>
      </c>
      <c r="D543" s="2">
        <v>46226</v>
      </c>
      <c r="E543" s="3">
        <v>0.77083333333333337</v>
      </c>
      <c r="F543" t="s">
        <v>1950</v>
      </c>
      <c r="G543" t="s">
        <v>1951</v>
      </c>
      <c r="H543">
        <v>1</v>
      </c>
      <c r="I543">
        <v>0</v>
      </c>
      <c r="J543">
        <v>2</v>
      </c>
      <c r="K543">
        <v>0</v>
      </c>
      <c r="L543" s="22" t="str">
        <f t="shared" si="196"/>
        <v>23/07/2026</v>
      </c>
      <c r="M543" s="23">
        <f t="shared" si="197"/>
        <v>0.64583333333333337</v>
      </c>
      <c r="N543" t="str">
        <f t="shared" si="179"/>
        <v>2 - 0</v>
      </c>
      <c r="O543" t="str">
        <f t="shared" si="180"/>
        <v>Green</v>
      </c>
      <c r="P543" t="str">
        <f t="shared" si="181"/>
        <v>Red</v>
      </c>
      <c r="Q543" t="str">
        <f t="shared" si="182"/>
        <v>Red</v>
      </c>
      <c r="R543" t="str">
        <f t="shared" si="183"/>
        <v>Green</v>
      </c>
      <c r="S543" t="str">
        <f t="shared" si="184"/>
        <v>Red</v>
      </c>
      <c r="T543" t="str">
        <f t="shared" si="185"/>
        <v>Green</v>
      </c>
      <c r="U543" t="str">
        <f t="shared" si="186"/>
        <v>Green</v>
      </c>
      <c r="V543" t="str">
        <f t="shared" si="187"/>
        <v>Red</v>
      </c>
      <c r="W543" t="str">
        <f t="shared" si="188"/>
        <v>Red</v>
      </c>
      <c r="X543" t="str">
        <f t="shared" si="189"/>
        <v>Green</v>
      </c>
      <c r="Y543" t="str">
        <f t="shared" si="190"/>
        <v>Green</v>
      </c>
      <c r="Z543" t="str">
        <f t="shared" si="191"/>
        <v>Red</v>
      </c>
      <c r="AA543" t="str">
        <f t="shared" si="192"/>
        <v>Green</v>
      </c>
      <c r="AB543" t="str">
        <f t="shared" si="193"/>
        <v>Green</v>
      </c>
      <c r="AC543" t="str">
        <f t="shared" si="194"/>
        <v>Red</v>
      </c>
      <c r="AD543" t="str">
        <f t="shared" si="195"/>
        <v>Green</v>
      </c>
    </row>
    <row r="544" spans="1:30" x14ac:dyDescent="0.25">
      <c r="A544" t="str">
        <f t="shared" si="178"/>
        <v>23/07/2026LNZ LebedynGent</v>
      </c>
      <c r="B544" t="s">
        <v>802</v>
      </c>
      <c r="C544" t="s">
        <v>1326</v>
      </c>
      <c r="D544" s="2">
        <v>46226</v>
      </c>
      <c r="E544" s="3">
        <v>0.77083333333333337</v>
      </c>
      <c r="F544" t="s">
        <v>1952</v>
      </c>
      <c r="G544" t="s">
        <v>1953</v>
      </c>
      <c r="H544">
        <v>0</v>
      </c>
      <c r="I544">
        <v>0</v>
      </c>
      <c r="J544">
        <v>0</v>
      </c>
      <c r="K544">
        <v>0</v>
      </c>
      <c r="L544" s="22" t="str">
        <f t="shared" si="196"/>
        <v>23/07/2026</v>
      </c>
      <c r="M544" s="23">
        <f t="shared" si="197"/>
        <v>0.64583333333333337</v>
      </c>
      <c r="N544" t="str">
        <f t="shared" si="179"/>
        <v>0 - 0</v>
      </c>
      <c r="O544" t="str">
        <f t="shared" si="180"/>
        <v>Red</v>
      </c>
      <c r="P544" t="str">
        <f t="shared" si="181"/>
        <v>Green</v>
      </c>
      <c r="Q544" t="str">
        <f t="shared" si="182"/>
        <v>Red</v>
      </c>
      <c r="R544" t="str">
        <f t="shared" si="183"/>
        <v>Green</v>
      </c>
      <c r="S544" t="str">
        <f t="shared" si="184"/>
        <v>Green</v>
      </c>
      <c r="T544" t="str">
        <f t="shared" si="185"/>
        <v>Red</v>
      </c>
      <c r="U544" t="str">
        <f t="shared" si="186"/>
        <v>Red</v>
      </c>
      <c r="V544" t="str">
        <f t="shared" si="187"/>
        <v>Green</v>
      </c>
      <c r="W544" t="str">
        <f t="shared" si="188"/>
        <v>Red</v>
      </c>
      <c r="X544" t="str">
        <f t="shared" si="189"/>
        <v>Red</v>
      </c>
      <c r="Y544" t="str">
        <f t="shared" si="190"/>
        <v>Red</v>
      </c>
      <c r="Z544" t="str">
        <f t="shared" si="191"/>
        <v>Red</v>
      </c>
      <c r="AA544" t="str">
        <f t="shared" si="192"/>
        <v>Green</v>
      </c>
      <c r="AB544" t="str">
        <f t="shared" si="193"/>
        <v>Green</v>
      </c>
      <c r="AC544" t="str">
        <f t="shared" si="194"/>
        <v>Red</v>
      </c>
      <c r="AD544" t="str">
        <f t="shared" si="195"/>
        <v>Green</v>
      </c>
    </row>
    <row r="545" spans="1:30" x14ac:dyDescent="0.25">
      <c r="A545" t="str">
        <f t="shared" si="178"/>
        <v>23/07/2026LuganoDukagjini FK</v>
      </c>
      <c r="B545" t="s">
        <v>802</v>
      </c>
      <c r="C545" t="s">
        <v>1326</v>
      </c>
      <c r="D545" s="2">
        <v>46226</v>
      </c>
      <c r="E545" s="3">
        <v>0.77083333333333337</v>
      </c>
      <c r="F545" t="s">
        <v>667</v>
      </c>
      <c r="G545" t="s">
        <v>1954</v>
      </c>
      <c r="H545">
        <v>1</v>
      </c>
      <c r="I545">
        <v>0</v>
      </c>
      <c r="J545">
        <v>1</v>
      </c>
      <c r="K545">
        <v>0</v>
      </c>
      <c r="L545" s="22" t="str">
        <f t="shared" si="196"/>
        <v>23/07/2026</v>
      </c>
      <c r="M545" s="23">
        <f t="shared" si="197"/>
        <v>0.64583333333333337</v>
      </c>
      <c r="N545" t="str">
        <f t="shared" si="179"/>
        <v>1 - 0</v>
      </c>
      <c r="O545" t="str">
        <f t="shared" si="180"/>
        <v>Green</v>
      </c>
      <c r="P545" t="str">
        <f t="shared" si="181"/>
        <v>Red</v>
      </c>
      <c r="Q545" t="str">
        <f t="shared" si="182"/>
        <v>Red</v>
      </c>
      <c r="R545" t="str">
        <f t="shared" si="183"/>
        <v>Green</v>
      </c>
      <c r="S545" t="str">
        <f t="shared" si="184"/>
        <v>Red</v>
      </c>
      <c r="T545" t="str">
        <f t="shared" si="185"/>
        <v>Green</v>
      </c>
      <c r="U545" t="str">
        <f t="shared" si="186"/>
        <v>Green</v>
      </c>
      <c r="V545" t="str">
        <f t="shared" si="187"/>
        <v>Red</v>
      </c>
      <c r="W545" t="str">
        <f t="shared" si="188"/>
        <v>Red</v>
      </c>
      <c r="X545" t="str">
        <f t="shared" si="189"/>
        <v>Green</v>
      </c>
      <c r="Y545" t="str">
        <f t="shared" si="190"/>
        <v>Red</v>
      </c>
      <c r="Z545" t="str">
        <f t="shared" si="191"/>
        <v>Red</v>
      </c>
      <c r="AA545" t="str">
        <f t="shared" si="192"/>
        <v>Green</v>
      </c>
      <c r="AB545" t="str">
        <f t="shared" si="193"/>
        <v>Green</v>
      </c>
      <c r="AC545" t="str">
        <f t="shared" si="194"/>
        <v>Red</v>
      </c>
      <c r="AD545" t="str">
        <f t="shared" si="195"/>
        <v>Green</v>
      </c>
    </row>
    <row r="546" spans="1:30" x14ac:dyDescent="0.25">
      <c r="A546" t="str">
        <f t="shared" si="178"/>
        <v>23/07/2026MSK ZilinaGKS Katowice</v>
      </c>
      <c r="B546" t="s">
        <v>802</v>
      </c>
      <c r="C546" t="s">
        <v>1326</v>
      </c>
      <c r="D546" s="2">
        <v>46226</v>
      </c>
      <c r="E546" s="3">
        <v>0.77083333333333337</v>
      </c>
      <c r="F546" t="s">
        <v>1955</v>
      </c>
      <c r="G546" t="s">
        <v>1956</v>
      </c>
      <c r="H546">
        <v>1</v>
      </c>
      <c r="I546">
        <v>1</v>
      </c>
      <c r="J546">
        <v>2</v>
      </c>
      <c r="K546">
        <v>1</v>
      </c>
      <c r="L546" s="22" t="str">
        <f t="shared" si="196"/>
        <v>23/07/2026</v>
      </c>
      <c r="M546" s="23">
        <f t="shared" si="197"/>
        <v>0.64583333333333337</v>
      </c>
      <c r="N546" t="str">
        <f t="shared" si="179"/>
        <v>2 - 1</v>
      </c>
      <c r="O546" t="str">
        <f t="shared" si="180"/>
        <v>Green</v>
      </c>
      <c r="P546" t="str">
        <f t="shared" si="181"/>
        <v>Red</v>
      </c>
      <c r="Q546" t="str">
        <f t="shared" si="182"/>
        <v>Red</v>
      </c>
      <c r="R546" t="str">
        <f t="shared" si="183"/>
        <v>Green</v>
      </c>
      <c r="S546" t="str">
        <f t="shared" si="184"/>
        <v>Red</v>
      </c>
      <c r="T546" t="str">
        <f t="shared" si="185"/>
        <v>Green</v>
      </c>
      <c r="U546" t="str">
        <f t="shared" si="186"/>
        <v>Red</v>
      </c>
      <c r="V546" t="str">
        <f t="shared" si="187"/>
        <v>Green</v>
      </c>
      <c r="W546" t="str">
        <f t="shared" si="188"/>
        <v>Red</v>
      </c>
      <c r="X546" t="str">
        <f t="shared" si="189"/>
        <v>Green</v>
      </c>
      <c r="Y546" t="str">
        <f t="shared" si="190"/>
        <v>Green</v>
      </c>
      <c r="Z546" t="str">
        <f t="shared" si="191"/>
        <v>Green</v>
      </c>
      <c r="AA546" t="str">
        <f t="shared" si="192"/>
        <v>Red</v>
      </c>
      <c r="AB546" t="str">
        <f t="shared" si="193"/>
        <v>Green</v>
      </c>
      <c r="AC546" t="str">
        <f t="shared" si="194"/>
        <v>Green</v>
      </c>
      <c r="AD546" t="str">
        <f t="shared" si="195"/>
        <v>Red</v>
      </c>
    </row>
    <row r="547" spans="1:30" x14ac:dyDescent="0.25">
      <c r="A547" t="str">
        <f t="shared" si="178"/>
        <v>23/07/2026Sportivo ItenoDeportivo Capiata</v>
      </c>
      <c r="D547" s="2">
        <v>46226</v>
      </c>
      <c r="E547" s="3">
        <v>0.77083333333333337</v>
      </c>
      <c r="F547" t="s">
        <v>2068</v>
      </c>
      <c r="G547" t="s">
        <v>280</v>
      </c>
      <c r="H547">
        <v>1</v>
      </c>
      <c r="I547">
        <v>0</v>
      </c>
      <c r="J547">
        <v>3</v>
      </c>
      <c r="K547">
        <v>2</v>
      </c>
      <c r="L547" s="22" t="str">
        <f t="shared" si="196"/>
        <v>23/07/2026</v>
      </c>
      <c r="M547" s="23">
        <f t="shared" si="197"/>
        <v>0.64583333333333337</v>
      </c>
      <c r="N547" t="str">
        <f t="shared" si="179"/>
        <v>3 - 2</v>
      </c>
      <c r="O547" t="str">
        <f t="shared" si="180"/>
        <v>Green</v>
      </c>
      <c r="P547" t="str">
        <f t="shared" si="181"/>
        <v>Red</v>
      </c>
      <c r="Q547" t="str">
        <f t="shared" si="182"/>
        <v>Red</v>
      </c>
      <c r="R547" t="str">
        <f t="shared" si="183"/>
        <v>Green</v>
      </c>
      <c r="S547" t="str">
        <f t="shared" si="184"/>
        <v>Red</v>
      </c>
      <c r="T547" t="str">
        <f t="shared" si="185"/>
        <v>Green</v>
      </c>
      <c r="U547" t="str">
        <f t="shared" si="186"/>
        <v>Green</v>
      </c>
      <c r="V547" t="str">
        <f t="shared" si="187"/>
        <v>Red</v>
      </c>
      <c r="W547" t="str">
        <f t="shared" si="188"/>
        <v>Red</v>
      </c>
      <c r="X547" t="str">
        <f t="shared" si="189"/>
        <v>Green</v>
      </c>
      <c r="Y547" t="str">
        <f t="shared" si="190"/>
        <v>Green</v>
      </c>
      <c r="Z547" t="str">
        <f t="shared" si="191"/>
        <v>Green</v>
      </c>
      <c r="AA547" t="str">
        <f t="shared" si="192"/>
        <v>Red</v>
      </c>
      <c r="AB547" t="str">
        <f t="shared" si="193"/>
        <v>Red</v>
      </c>
      <c r="AC547" t="str">
        <f t="shared" si="194"/>
        <v>Green</v>
      </c>
      <c r="AD547" t="str">
        <f t="shared" si="195"/>
        <v>Red</v>
      </c>
    </row>
    <row r="548" spans="1:30" x14ac:dyDescent="0.25">
      <c r="A548" t="str">
        <f t="shared" si="178"/>
        <v>23/07/2026HNK RijekaDerry City</v>
      </c>
      <c r="B548" t="s">
        <v>802</v>
      </c>
      <c r="C548" t="s">
        <v>1326</v>
      </c>
      <c r="D548" s="2">
        <v>46226</v>
      </c>
      <c r="E548" s="3">
        <v>0.78125</v>
      </c>
      <c r="F548" t="s">
        <v>1957</v>
      </c>
      <c r="G548" t="s">
        <v>1958</v>
      </c>
      <c r="H548">
        <v>0</v>
      </c>
      <c r="I548">
        <v>0</v>
      </c>
      <c r="J548">
        <v>1</v>
      </c>
      <c r="K548">
        <v>0</v>
      </c>
      <c r="L548" s="22" t="str">
        <f t="shared" si="196"/>
        <v>23/07/2026</v>
      </c>
      <c r="M548" s="23">
        <f t="shared" si="197"/>
        <v>0.65625</v>
      </c>
      <c r="N548" t="str">
        <f t="shared" si="179"/>
        <v>1 - 0</v>
      </c>
      <c r="O548" t="str">
        <f t="shared" si="180"/>
        <v>Green</v>
      </c>
      <c r="P548" t="str">
        <f t="shared" si="181"/>
        <v>Red</v>
      </c>
      <c r="Q548" t="str">
        <f t="shared" si="182"/>
        <v>Red</v>
      </c>
      <c r="R548" t="str">
        <f t="shared" si="183"/>
        <v>Green</v>
      </c>
      <c r="S548" t="str">
        <f t="shared" si="184"/>
        <v>Red</v>
      </c>
      <c r="T548" t="str">
        <f t="shared" si="185"/>
        <v>Green</v>
      </c>
      <c r="U548" t="str">
        <f t="shared" si="186"/>
        <v>Red</v>
      </c>
      <c r="V548" t="str">
        <f t="shared" si="187"/>
        <v>Green</v>
      </c>
      <c r="W548" t="str">
        <f t="shared" si="188"/>
        <v>Red</v>
      </c>
      <c r="X548" t="str">
        <f t="shared" si="189"/>
        <v>Red</v>
      </c>
      <c r="Y548" t="str">
        <f t="shared" si="190"/>
        <v>Red</v>
      </c>
      <c r="Z548" t="str">
        <f t="shared" si="191"/>
        <v>Red</v>
      </c>
      <c r="AA548" t="str">
        <f t="shared" si="192"/>
        <v>Green</v>
      </c>
      <c r="AB548" t="str">
        <f t="shared" si="193"/>
        <v>Green</v>
      </c>
      <c r="AC548" t="str">
        <f t="shared" si="194"/>
        <v>Red</v>
      </c>
      <c r="AD548" t="str">
        <f t="shared" si="195"/>
        <v>Green</v>
      </c>
    </row>
    <row r="549" spans="1:30" x14ac:dyDescent="0.25">
      <c r="A549" t="str">
        <f t="shared" si="178"/>
        <v>23/07/2026MotherwellHB Torshavn</v>
      </c>
      <c r="B549" t="s">
        <v>802</v>
      </c>
      <c r="C549" t="s">
        <v>1326</v>
      </c>
      <c r="D549" s="2">
        <v>46226</v>
      </c>
      <c r="E549" s="3">
        <v>0.78125</v>
      </c>
      <c r="F549" t="s">
        <v>1959</v>
      </c>
      <c r="G549" t="s">
        <v>1960</v>
      </c>
      <c r="H549">
        <v>1</v>
      </c>
      <c r="I549">
        <v>0</v>
      </c>
      <c r="J549">
        <v>2</v>
      </c>
      <c r="K549">
        <v>0</v>
      </c>
      <c r="L549" s="22" t="str">
        <f t="shared" si="196"/>
        <v>23/07/2026</v>
      </c>
      <c r="M549" s="23">
        <f t="shared" si="197"/>
        <v>0.65625</v>
      </c>
      <c r="N549" t="str">
        <f t="shared" si="179"/>
        <v>2 - 0</v>
      </c>
      <c r="O549" t="str">
        <f t="shared" si="180"/>
        <v>Green</v>
      </c>
      <c r="P549" t="str">
        <f t="shared" si="181"/>
        <v>Red</v>
      </c>
      <c r="Q549" t="str">
        <f t="shared" si="182"/>
        <v>Red</v>
      </c>
      <c r="R549" t="str">
        <f t="shared" si="183"/>
        <v>Green</v>
      </c>
      <c r="S549" t="str">
        <f t="shared" si="184"/>
        <v>Red</v>
      </c>
      <c r="T549" t="str">
        <f t="shared" si="185"/>
        <v>Green</v>
      </c>
      <c r="U549" t="str">
        <f t="shared" si="186"/>
        <v>Green</v>
      </c>
      <c r="V549" t="str">
        <f t="shared" si="187"/>
        <v>Red</v>
      </c>
      <c r="W549" t="str">
        <f t="shared" si="188"/>
        <v>Red</v>
      </c>
      <c r="X549" t="str">
        <f t="shared" si="189"/>
        <v>Green</v>
      </c>
      <c r="Y549" t="str">
        <f t="shared" si="190"/>
        <v>Green</v>
      </c>
      <c r="Z549" t="str">
        <f t="shared" si="191"/>
        <v>Red</v>
      </c>
      <c r="AA549" t="str">
        <f t="shared" si="192"/>
        <v>Green</v>
      </c>
      <c r="AB549" t="str">
        <f t="shared" si="193"/>
        <v>Green</v>
      </c>
      <c r="AC549" t="str">
        <f t="shared" si="194"/>
        <v>Red</v>
      </c>
      <c r="AD549" t="str">
        <f t="shared" si="195"/>
        <v>Green</v>
      </c>
    </row>
    <row r="550" spans="1:30" x14ac:dyDescent="0.25">
      <c r="A550" t="str">
        <f t="shared" si="178"/>
        <v>23/07/2026NK BravoFK Shkendija</v>
      </c>
      <c r="B550" t="s">
        <v>802</v>
      </c>
      <c r="C550" t="s">
        <v>1326</v>
      </c>
      <c r="D550" s="2">
        <v>46226</v>
      </c>
      <c r="E550" s="3">
        <v>0.78125</v>
      </c>
      <c r="F550" t="s">
        <v>1087</v>
      </c>
      <c r="G550" t="s">
        <v>1961</v>
      </c>
      <c r="H550">
        <v>1</v>
      </c>
      <c r="I550">
        <v>1</v>
      </c>
      <c r="J550">
        <v>2</v>
      </c>
      <c r="K550">
        <v>1</v>
      </c>
      <c r="L550" s="22" t="str">
        <f t="shared" si="196"/>
        <v>23/07/2026</v>
      </c>
      <c r="M550" s="23">
        <f t="shared" si="197"/>
        <v>0.65625</v>
      </c>
      <c r="N550" t="str">
        <f t="shared" si="179"/>
        <v>2 - 1</v>
      </c>
      <c r="O550" t="str">
        <f t="shared" si="180"/>
        <v>Green</v>
      </c>
      <c r="P550" t="str">
        <f t="shared" si="181"/>
        <v>Red</v>
      </c>
      <c r="Q550" t="str">
        <f t="shared" si="182"/>
        <v>Red</v>
      </c>
      <c r="R550" t="str">
        <f t="shared" si="183"/>
        <v>Green</v>
      </c>
      <c r="S550" t="str">
        <f t="shared" si="184"/>
        <v>Red</v>
      </c>
      <c r="T550" t="str">
        <f t="shared" si="185"/>
        <v>Green</v>
      </c>
      <c r="U550" t="str">
        <f t="shared" si="186"/>
        <v>Red</v>
      </c>
      <c r="V550" t="str">
        <f t="shared" si="187"/>
        <v>Green</v>
      </c>
      <c r="W550" t="str">
        <f t="shared" si="188"/>
        <v>Red</v>
      </c>
      <c r="X550" t="str">
        <f t="shared" si="189"/>
        <v>Green</v>
      </c>
      <c r="Y550" t="str">
        <f t="shared" si="190"/>
        <v>Green</v>
      </c>
      <c r="Z550" t="str">
        <f t="shared" si="191"/>
        <v>Green</v>
      </c>
      <c r="AA550" t="str">
        <f t="shared" si="192"/>
        <v>Red</v>
      </c>
      <c r="AB550" t="str">
        <f t="shared" si="193"/>
        <v>Green</v>
      </c>
      <c r="AC550" t="str">
        <f t="shared" si="194"/>
        <v>Green</v>
      </c>
      <c r="AD550" t="str">
        <f t="shared" si="195"/>
        <v>Red</v>
      </c>
    </row>
    <row r="551" spans="1:30" x14ac:dyDescent="0.25">
      <c r="A551" t="str">
        <f t="shared" si="178"/>
        <v>23/07/2026NSI RunavikKoper</v>
      </c>
      <c r="B551" t="s">
        <v>802</v>
      </c>
      <c r="C551" t="s">
        <v>1326</v>
      </c>
      <c r="D551" s="2">
        <v>46226</v>
      </c>
      <c r="E551" s="3">
        <v>0.78125</v>
      </c>
      <c r="F551" t="s">
        <v>1962</v>
      </c>
      <c r="G551" t="s">
        <v>1963</v>
      </c>
      <c r="H551">
        <v>0</v>
      </c>
      <c r="I551">
        <v>0</v>
      </c>
      <c r="J551">
        <v>0</v>
      </c>
      <c r="K551">
        <v>2</v>
      </c>
      <c r="L551" s="22" t="str">
        <f t="shared" si="196"/>
        <v>23/07/2026</v>
      </c>
      <c r="M551" s="23">
        <f t="shared" si="197"/>
        <v>0.65625</v>
      </c>
      <c r="N551" t="str">
        <f t="shared" si="179"/>
        <v>0 - 2</v>
      </c>
      <c r="O551" t="str">
        <f t="shared" si="180"/>
        <v>Red</v>
      </c>
      <c r="P551" t="str">
        <f t="shared" si="181"/>
        <v>Red</v>
      </c>
      <c r="Q551" t="str">
        <f t="shared" si="182"/>
        <v>Green</v>
      </c>
      <c r="R551" t="str">
        <f t="shared" si="183"/>
        <v>Red</v>
      </c>
      <c r="S551" t="str">
        <f t="shared" si="184"/>
        <v>Green</v>
      </c>
      <c r="T551" t="str">
        <f t="shared" si="185"/>
        <v>Green</v>
      </c>
      <c r="U551" t="str">
        <f t="shared" si="186"/>
        <v>Red</v>
      </c>
      <c r="V551" t="str">
        <f t="shared" si="187"/>
        <v>Green</v>
      </c>
      <c r="W551" t="str">
        <f t="shared" si="188"/>
        <v>Red</v>
      </c>
      <c r="X551" t="str">
        <f t="shared" si="189"/>
        <v>Red</v>
      </c>
      <c r="Y551" t="str">
        <f t="shared" si="190"/>
        <v>Green</v>
      </c>
      <c r="Z551" t="str">
        <f t="shared" si="191"/>
        <v>Red</v>
      </c>
      <c r="AA551" t="str">
        <f t="shared" si="192"/>
        <v>Green</v>
      </c>
      <c r="AB551" t="str">
        <f t="shared" si="193"/>
        <v>Green</v>
      </c>
      <c r="AC551" t="str">
        <f t="shared" si="194"/>
        <v>Red</v>
      </c>
      <c r="AD551" t="str">
        <f t="shared" si="195"/>
        <v>Green</v>
      </c>
    </row>
    <row r="552" spans="1:30" x14ac:dyDescent="0.25">
      <c r="A552" t="str">
        <f t="shared" si="178"/>
        <v>23/07/2026ShelbourneNomme Kalju</v>
      </c>
      <c r="B552" t="s">
        <v>802</v>
      </c>
      <c r="C552" t="s">
        <v>1326</v>
      </c>
      <c r="D552" s="2">
        <v>46226</v>
      </c>
      <c r="E552" s="3">
        <v>0.78125</v>
      </c>
      <c r="F552" t="s">
        <v>1964</v>
      </c>
      <c r="G552" t="s">
        <v>1965</v>
      </c>
      <c r="H552">
        <v>3</v>
      </c>
      <c r="I552">
        <v>1</v>
      </c>
      <c r="J552">
        <v>5</v>
      </c>
      <c r="K552">
        <v>2</v>
      </c>
      <c r="L552" s="22" t="str">
        <f t="shared" si="196"/>
        <v>23/07/2026</v>
      </c>
      <c r="M552" s="23">
        <f t="shared" si="197"/>
        <v>0.65625</v>
      </c>
      <c r="N552" t="str">
        <f t="shared" si="179"/>
        <v>5 - 2</v>
      </c>
      <c r="O552" t="str">
        <f t="shared" si="180"/>
        <v>Green</v>
      </c>
      <c r="P552" t="str">
        <f t="shared" si="181"/>
        <v>Red</v>
      </c>
      <c r="Q552" t="str">
        <f t="shared" si="182"/>
        <v>Red</v>
      </c>
      <c r="R552" t="str">
        <f t="shared" si="183"/>
        <v>Green</v>
      </c>
      <c r="S552" t="str">
        <f t="shared" si="184"/>
        <v>Red</v>
      </c>
      <c r="T552" t="str">
        <f t="shared" si="185"/>
        <v>Green</v>
      </c>
      <c r="U552" t="str">
        <f t="shared" si="186"/>
        <v>Green</v>
      </c>
      <c r="V552" t="str">
        <f t="shared" si="187"/>
        <v>Red</v>
      </c>
      <c r="W552" t="str">
        <f t="shared" si="188"/>
        <v>Red</v>
      </c>
      <c r="X552" t="str">
        <f t="shared" si="189"/>
        <v>Green</v>
      </c>
      <c r="Y552" t="str">
        <f t="shared" si="190"/>
        <v>Green</v>
      </c>
      <c r="Z552" t="str">
        <f t="shared" si="191"/>
        <v>Green</v>
      </c>
      <c r="AA552" t="str">
        <f t="shared" si="192"/>
        <v>Red</v>
      </c>
      <c r="AB552" t="str">
        <f t="shared" si="193"/>
        <v>Red</v>
      </c>
      <c r="AC552" t="str">
        <f t="shared" si="194"/>
        <v>Green</v>
      </c>
      <c r="AD552" t="str">
        <f t="shared" si="195"/>
        <v>Red</v>
      </c>
    </row>
    <row r="553" spans="1:30" x14ac:dyDescent="0.25">
      <c r="A553" t="str">
        <f t="shared" si="178"/>
        <v>23/07/2026SC InkberrowEvesham United</v>
      </c>
      <c r="D553" s="2">
        <v>46226</v>
      </c>
      <c r="E553" s="3">
        <v>0.78125</v>
      </c>
      <c r="F553" t="s">
        <v>2095</v>
      </c>
      <c r="G553" t="s">
        <v>2096</v>
      </c>
      <c r="H553">
        <v>1</v>
      </c>
      <c r="I553">
        <v>0</v>
      </c>
      <c r="J553">
        <v>1</v>
      </c>
      <c r="K553">
        <v>1</v>
      </c>
      <c r="L553" s="22" t="str">
        <f t="shared" si="196"/>
        <v>23/07/2026</v>
      </c>
      <c r="M553" s="23">
        <f t="shared" si="197"/>
        <v>0.65625</v>
      </c>
      <c r="N553" t="str">
        <f t="shared" si="179"/>
        <v>1 - 1</v>
      </c>
      <c r="O553" t="str">
        <f t="shared" si="180"/>
        <v>Red</v>
      </c>
      <c r="P553" t="str">
        <f t="shared" si="181"/>
        <v>Green</v>
      </c>
      <c r="Q553" t="str">
        <f t="shared" si="182"/>
        <v>Red</v>
      </c>
      <c r="R553" t="str">
        <f t="shared" si="183"/>
        <v>Green</v>
      </c>
      <c r="S553" t="str">
        <f t="shared" si="184"/>
        <v>Green</v>
      </c>
      <c r="T553" t="str">
        <f t="shared" si="185"/>
        <v>Red</v>
      </c>
      <c r="U553" t="str">
        <f t="shared" si="186"/>
        <v>Green</v>
      </c>
      <c r="V553" t="str">
        <f t="shared" si="187"/>
        <v>Red</v>
      </c>
      <c r="W553" t="str">
        <f t="shared" si="188"/>
        <v>Red</v>
      </c>
      <c r="X553" t="str">
        <f t="shared" si="189"/>
        <v>Green</v>
      </c>
      <c r="Y553" t="str">
        <f t="shared" si="190"/>
        <v>Green</v>
      </c>
      <c r="Z553" t="str">
        <f t="shared" si="191"/>
        <v>Red</v>
      </c>
      <c r="AA553" t="str">
        <f t="shared" si="192"/>
        <v>Green</v>
      </c>
      <c r="AB553" t="str">
        <f t="shared" si="193"/>
        <v>Green</v>
      </c>
      <c r="AC553" t="str">
        <f t="shared" si="194"/>
        <v>Green</v>
      </c>
      <c r="AD553" t="str">
        <f t="shared" si="195"/>
        <v>Red</v>
      </c>
    </row>
    <row r="554" spans="1:30" x14ac:dyDescent="0.25">
      <c r="A554" t="str">
        <f t="shared" si="178"/>
        <v>23/07/2026HNK Hadjuk SplitPafos</v>
      </c>
      <c r="B554" t="s">
        <v>802</v>
      </c>
      <c r="C554" t="s">
        <v>1889</v>
      </c>
      <c r="D554" s="2">
        <v>46226</v>
      </c>
      <c r="E554" s="3">
        <v>0.79166666666666663</v>
      </c>
      <c r="F554" t="s">
        <v>1904</v>
      </c>
      <c r="G554" t="s">
        <v>1905</v>
      </c>
      <c r="H554">
        <v>0</v>
      </c>
      <c r="I554">
        <v>0</v>
      </c>
      <c r="J554">
        <v>2</v>
      </c>
      <c r="K554">
        <v>0</v>
      </c>
      <c r="L554" s="22" t="str">
        <f t="shared" ref="L554:L581" si="198">DAY(D554)&amp;"/"&amp;"07"&amp;"/"&amp;YEAR(D554)</f>
        <v>23/07/2026</v>
      </c>
      <c r="M554" s="23">
        <f t="shared" ref="M554:M581" si="199">E554-TIME(3,0,0)</f>
        <v>0.66666666666666663</v>
      </c>
      <c r="N554" t="str">
        <f t="shared" si="179"/>
        <v>2 - 0</v>
      </c>
      <c r="O554" t="str">
        <f t="shared" si="180"/>
        <v>Green</v>
      </c>
      <c r="P554" t="str">
        <f t="shared" si="181"/>
        <v>Red</v>
      </c>
      <c r="Q554" t="str">
        <f t="shared" si="182"/>
        <v>Red</v>
      </c>
      <c r="R554" t="str">
        <f t="shared" si="183"/>
        <v>Green</v>
      </c>
      <c r="S554" t="str">
        <f t="shared" si="184"/>
        <v>Red</v>
      </c>
      <c r="T554" t="str">
        <f t="shared" si="185"/>
        <v>Green</v>
      </c>
      <c r="U554" t="str">
        <f t="shared" si="186"/>
        <v>Red</v>
      </c>
      <c r="V554" t="str">
        <f t="shared" si="187"/>
        <v>Green</v>
      </c>
      <c r="W554" t="str">
        <f t="shared" si="188"/>
        <v>Red</v>
      </c>
      <c r="X554" t="str">
        <f t="shared" si="189"/>
        <v>Red</v>
      </c>
      <c r="Y554" t="str">
        <f t="shared" si="190"/>
        <v>Green</v>
      </c>
      <c r="Z554" t="str">
        <f t="shared" si="191"/>
        <v>Red</v>
      </c>
      <c r="AA554" t="str">
        <f t="shared" si="192"/>
        <v>Green</v>
      </c>
      <c r="AB554" t="str">
        <f t="shared" si="193"/>
        <v>Green</v>
      </c>
      <c r="AC554" t="str">
        <f t="shared" si="194"/>
        <v>Red</v>
      </c>
      <c r="AD554" t="str">
        <f t="shared" si="195"/>
        <v>Green</v>
      </c>
    </row>
    <row r="555" spans="1:30" x14ac:dyDescent="0.25">
      <c r="A555" t="str">
        <f t="shared" si="178"/>
        <v>23/07/2026Partizan BelgradeUNA Strassen</v>
      </c>
      <c r="B555" t="s">
        <v>802</v>
      </c>
      <c r="C555" t="s">
        <v>1326</v>
      </c>
      <c r="D555" s="2">
        <v>46226</v>
      </c>
      <c r="E555" s="3">
        <v>0.79166666666666663</v>
      </c>
      <c r="F555" t="s">
        <v>1159</v>
      </c>
      <c r="G555" t="s">
        <v>1966</v>
      </c>
      <c r="H555">
        <v>2</v>
      </c>
      <c r="I555">
        <v>0</v>
      </c>
      <c r="J555">
        <v>4</v>
      </c>
      <c r="K555">
        <v>0</v>
      </c>
      <c r="L555" s="22" t="str">
        <f t="shared" si="198"/>
        <v>23/07/2026</v>
      </c>
      <c r="M555" s="23">
        <f t="shared" si="199"/>
        <v>0.66666666666666663</v>
      </c>
      <c r="N555" t="str">
        <f t="shared" si="179"/>
        <v>4 - 0</v>
      </c>
      <c r="O555" t="str">
        <f t="shared" si="180"/>
        <v>Green</v>
      </c>
      <c r="P555" t="str">
        <f t="shared" si="181"/>
        <v>Red</v>
      </c>
      <c r="Q555" t="str">
        <f t="shared" si="182"/>
        <v>Red</v>
      </c>
      <c r="R555" t="str">
        <f t="shared" si="183"/>
        <v>Green</v>
      </c>
      <c r="S555" t="str">
        <f t="shared" si="184"/>
        <v>Red</v>
      </c>
      <c r="T555" t="str">
        <f t="shared" si="185"/>
        <v>Green</v>
      </c>
      <c r="U555" t="str">
        <f t="shared" si="186"/>
        <v>Green</v>
      </c>
      <c r="V555" t="str">
        <f t="shared" si="187"/>
        <v>Red</v>
      </c>
      <c r="W555" t="str">
        <f t="shared" si="188"/>
        <v>Red</v>
      </c>
      <c r="X555" t="str">
        <f t="shared" si="189"/>
        <v>Green</v>
      </c>
      <c r="Y555" t="str">
        <f t="shared" si="190"/>
        <v>Green</v>
      </c>
      <c r="Z555" t="str">
        <f t="shared" si="191"/>
        <v>Green</v>
      </c>
      <c r="AA555" t="str">
        <f t="shared" si="192"/>
        <v>Red</v>
      </c>
      <c r="AB555" t="str">
        <f t="shared" si="193"/>
        <v>Red</v>
      </c>
      <c r="AC555" t="str">
        <f t="shared" si="194"/>
        <v>Red</v>
      </c>
      <c r="AD555" t="str">
        <f t="shared" si="195"/>
        <v>Green</v>
      </c>
    </row>
    <row r="556" spans="1:30" x14ac:dyDescent="0.25">
      <c r="A556" t="str">
        <f t="shared" si="178"/>
        <v>23/07/2026Stjarnan FCIlves</v>
      </c>
      <c r="B556" t="s">
        <v>802</v>
      </c>
      <c r="C556" t="s">
        <v>1326</v>
      </c>
      <c r="D556" s="2">
        <v>46226</v>
      </c>
      <c r="E556" s="3">
        <v>0.79166666666666663</v>
      </c>
      <c r="F556" t="s">
        <v>1967</v>
      </c>
      <c r="G556" t="s">
        <v>296</v>
      </c>
      <c r="H556">
        <v>0</v>
      </c>
      <c r="I556">
        <v>0</v>
      </c>
      <c r="J556">
        <v>1</v>
      </c>
      <c r="K556">
        <v>0</v>
      </c>
      <c r="L556" s="22" t="str">
        <f t="shared" si="198"/>
        <v>23/07/2026</v>
      </c>
      <c r="M556" s="23">
        <f t="shared" si="199"/>
        <v>0.66666666666666663</v>
      </c>
      <c r="N556" t="str">
        <f t="shared" si="179"/>
        <v>1 - 0</v>
      </c>
      <c r="O556" t="str">
        <f t="shared" si="180"/>
        <v>Green</v>
      </c>
      <c r="P556" t="str">
        <f t="shared" si="181"/>
        <v>Red</v>
      </c>
      <c r="Q556" t="str">
        <f t="shared" si="182"/>
        <v>Red</v>
      </c>
      <c r="R556" t="str">
        <f t="shared" si="183"/>
        <v>Green</v>
      </c>
      <c r="S556" t="str">
        <f t="shared" si="184"/>
        <v>Red</v>
      </c>
      <c r="T556" t="str">
        <f t="shared" si="185"/>
        <v>Green</v>
      </c>
      <c r="U556" t="str">
        <f t="shared" si="186"/>
        <v>Red</v>
      </c>
      <c r="V556" t="str">
        <f t="shared" si="187"/>
        <v>Green</v>
      </c>
      <c r="W556" t="str">
        <f t="shared" si="188"/>
        <v>Red</v>
      </c>
      <c r="X556" t="str">
        <f t="shared" si="189"/>
        <v>Red</v>
      </c>
      <c r="Y556" t="str">
        <f t="shared" si="190"/>
        <v>Red</v>
      </c>
      <c r="Z556" t="str">
        <f t="shared" si="191"/>
        <v>Red</v>
      </c>
      <c r="AA556" t="str">
        <f t="shared" si="192"/>
        <v>Green</v>
      </c>
      <c r="AB556" t="str">
        <f t="shared" si="193"/>
        <v>Green</v>
      </c>
      <c r="AC556" t="str">
        <f t="shared" si="194"/>
        <v>Red</v>
      </c>
      <c r="AD556" t="str">
        <f t="shared" si="195"/>
        <v>Green</v>
      </c>
    </row>
    <row r="557" spans="1:30" x14ac:dyDescent="0.25">
      <c r="A557" t="str">
        <f t="shared" si="178"/>
        <v>23/07/2026Red Bull Bragantino U20Palmeiras U20</v>
      </c>
      <c r="D557" s="2">
        <v>46226</v>
      </c>
      <c r="E557" s="3">
        <v>0.79166666666666663</v>
      </c>
      <c r="F557" t="s">
        <v>1990</v>
      </c>
      <c r="G557" t="s">
        <v>1991</v>
      </c>
      <c r="H557">
        <v>1</v>
      </c>
      <c r="I557">
        <v>1</v>
      </c>
      <c r="J557">
        <v>3</v>
      </c>
      <c r="K557">
        <v>3</v>
      </c>
      <c r="L557" s="22" t="str">
        <f t="shared" si="198"/>
        <v>23/07/2026</v>
      </c>
      <c r="M557" s="23">
        <f t="shared" si="199"/>
        <v>0.66666666666666663</v>
      </c>
      <c r="N557" t="str">
        <f t="shared" si="179"/>
        <v>3 - 3</v>
      </c>
      <c r="O557" t="str">
        <f t="shared" si="180"/>
        <v>Red</v>
      </c>
      <c r="P557" t="str">
        <f t="shared" si="181"/>
        <v>Green</v>
      </c>
      <c r="Q557" t="str">
        <f t="shared" si="182"/>
        <v>Red</v>
      </c>
      <c r="R557" t="str">
        <f t="shared" si="183"/>
        <v>Green</v>
      </c>
      <c r="S557" t="str">
        <f t="shared" si="184"/>
        <v>Green</v>
      </c>
      <c r="T557" t="str">
        <f t="shared" si="185"/>
        <v>Red</v>
      </c>
      <c r="U557" t="str">
        <f t="shared" si="186"/>
        <v>Red</v>
      </c>
      <c r="V557" t="str">
        <f t="shared" si="187"/>
        <v>Green</v>
      </c>
      <c r="W557" t="str">
        <f t="shared" si="188"/>
        <v>Red</v>
      </c>
      <c r="X557" t="str">
        <f t="shared" si="189"/>
        <v>Green</v>
      </c>
      <c r="Y557" t="str">
        <f t="shared" si="190"/>
        <v>Green</v>
      </c>
      <c r="Z557" t="str">
        <f t="shared" si="191"/>
        <v>Green</v>
      </c>
      <c r="AA557" t="str">
        <f t="shared" si="192"/>
        <v>Red</v>
      </c>
      <c r="AB557" t="str">
        <f t="shared" si="193"/>
        <v>Red</v>
      </c>
      <c r="AC557" t="str">
        <f t="shared" si="194"/>
        <v>Green</v>
      </c>
      <c r="AD557" t="str">
        <f t="shared" si="195"/>
        <v>Red</v>
      </c>
    </row>
    <row r="558" spans="1:30" x14ac:dyDescent="0.25">
      <c r="A558" t="str">
        <f t="shared" si="178"/>
        <v>23/07/2026CordobaSevilla</v>
      </c>
      <c r="D558" s="2">
        <v>46226</v>
      </c>
      <c r="E558" s="3">
        <v>0.79166666666666663</v>
      </c>
      <c r="F558" t="s">
        <v>2097</v>
      </c>
      <c r="G558" t="s">
        <v>2098</v>
      </c>
      <c r="H558">
        <v>0</v>
      </c>
      <c r="I558">
        <v>0</v>
      </c>
      <c r="J558">
        <v>0</v>
      </c>
      <c r="K558">
        <v>0</v>
      </c>
      <c r="L558" s="22" t="str">
        <f t="shared" si="198"/>
        <v>23/07/2026</v>
      </c>
      <c r="M558" s="23">
        <f t="shared" si="199"/>
        <v>0.66666666666666663</v>
      </c>
      <c r="N558" t="str">
        <f t="shared" si="179"/>
        <v>0 - 0</v>
      </c>
      <c r="O558" t="str">
        <f t="shared" si="180"/>
        <v>Red</v>
      </c>
      <c r="P558" t="str">
        <f t="shared" si="181"/>
        <v>Green</v>
      </c>
      <c r="Q558" t="str">
        <f t="shared" si="182"/>
        <v>Red</v>
      </c>
      <c r="R558" t="str">
        <f t="shared" si="183"/>
        <v>Green</v>
      </c>
      <c r="S558" t="str">
        <f t="shared" si="184"/>
        <v>Green</v>
      </c>
      <c r="T558" t="str">
        <f t="shared" si="185"/>
        <v>Red</v>
      </c>
      <c r="U558" t="str">
        <f t="shared" si="186"/>
        <v>Red</v>
      </c>
      <c r="V558" t="str">
        <f t="shared" si="187"/>
        <v>Green</v>
      </c>
      <c r="W558" t="str">
        <f t="shared" si="188"/>
        <v>Red</v>
      </c>
      <c r="X558" t="str">
        <f t="shared" si="189"/>
        <v>Red</v>
      </c>
      <c r="Y558" t="str">
        <f t="shared" si="190"/>
        <v>Red</v>
      </c>
      <c r="Z558" t="str">
        <f t="shared" si="191"/>
        <v>Red</v>
      </c>
      <c r="AA558" t="str">
        <f t="shared" si="192"/>
        <v>Green</v>
      </c>
      <c r="AB558" t="str">
        <f t="shared" si="193"/>
        <v>Green</v>
      </c>
      <c r="AC558" t="str">
        <f t="shared" si="194"/>
        <v>Red</v>
      </c>
      <c r="AD558" t="str">
        <f t="shared" si="195"/>
        <v>Green</v>
      </c>
    </row>
    <row r="559" spans="1:30" x14ac:dyDescent="0.25">
      <c r="A559" t="str">
        <f t="shared" si="178"/>
        <v>23/07/2026Grotta WomenHottur Women</v>
      </c>
      <c r="D559" s="2">
        <v>46226</v>
      </c>
      <c r="E559" s="3">
        <v>0.79861111111111116</v>
      </c>
      <c r="F559" t="s">
        <v>2054</v>
      </c>
      <c r="G559" t="s">
        <v>2055</v>
      </c>
      <c r="H559">
        <v>1</v>
      </c>
      <c r="I559">
        <v>1</v>
      </c>
      <c r="J559">
        <v>3</v>
      </c>
      <c r="K559">
        <v>3</v>
      </c>
      <c r="L559" s="22" t="str">
        <f t="shared" si="198"/>
        <v>23/07/2026</v>
      </c>
      <c r="M559" s="23">
        <f t="shared" si="199"/>
        <v>0.67361111111111116</v>
      </c>
      <c r="N559" t="str">
        <f t="shared" si="179"/>
        <v>3 - 3</v>
      </c>
      <c r="O559" t="str">
        <f t="shared" si="180"/>
        <v>Red</v>
      </c>
      <c r="P559" t="str">
        <f t="shared" si="181"/>
        <v>Green</v>
      </c>
      <c r="Q559" t="str">
        <f t="shared" si="182"/>
        <v>Red</v>
      </c>
      <c r="R559" t="str">
        <f t="shared" si="183"/>
        <v>Green</v>
      </c>
      <c r="S559" t="str">
        <f t="shared" si="184"/>
        <v>Green</v>
      </c>
      <c r="T559" t="str">
        <f t="shared" si="185"/>
        <v>Red</v>
      </c>
      <c r="U559" t="str">
        <f t="shared" si="186"/>
        <v>Red</v>
      </c>
      <c r="V559" t="str">
        <f t="shared" si="187"/>
        <v>Green</v>
      </c>
      <c r="W559" t="str">
        <f t="shared" si="188"/>
        <v>Red</v>
      </c>
      <c r="X559" t="str">
        <f t="shared" si="189"/>
        <v>Green</v>
      </c>
      <c r="Y559" t="str">
        <f t="shared" si="190"/>
        <v>Green</v>
      </c>
      <c r="Z559" t="str">
        <f t="shared" si="191"/>
        <v>Green</v>
      </c>
      <c r="AA559" t="str">
        <f t="shared" si="192"/>
        <v>Red</v>
      </c>
      <c r="AB559" t="str">
        <f t="shared" si="193"/>
        <v>Red</v>
      </c>
      <c r="AC559" t="str">
        <f t="shared" si="194"/>
        <v>Green</v>
      </c>
      <c r="AD559" t="str">
        <f t="shared" si="195"/>
        <v>Red</v>
      </c>
    </row>
    <row r="560" spans="1:30" x14ac:dyDescent="0.25">
      <c r="A560" t="str">
        <f t="shared" si="178"/>
        <v>23/07/2026Valur HSK Zrinjski Mostar</v>
      </c>
      <c r="B560" t="s">
        <v>802</v>
      </c>
      <c r="C560" t="s">
        <v>1326</v>
      </c>
      <c r="D560" s="2">
        <v>46226</v>
      </c>
      <c r="E560" s="3">
        <v>0.80208333333333337</v>
      </c>
      <c r="F560" t="s">
        <v>1968</v>
      </c>
      <c r="G560" t="s">
        <v>1969</v>
      </c>
      <c r="H560">
        <v>0</v>
      </c>
      <c r="I560">
        <v>0</v>
      </c>
      <c r="J560">
        <v>1</v>
      </c>
      <c r="K560">
        <v>0</v>
      </c>
      <c r="L560" s="22" t="str">
        <f t="shared" si="198"/>
        <v>23/07/2026</v>
      </c>
      <c r="M560" s="23">
        <f t="shared" si="199"/>
        <v>0.67708333333333337</v>
      </c>
      <c r="N560" t="str">
        <f t="shared" si="179"/>
        <v>1 - 0</v>
      </c>
      <c r="O560" t="str">
        <f t="shared" si="180"/>
        <v>Green</v>
      </c>
      <c r="P560" t="str">
        <f t="shared" si="181"/>
        <v>Red</v>
      </c>
      <c r="Q560" t="str">
        <f t="shared" si="182"/>
        <v>Red</v>
      </c>
      <c r="R560" t="str">
        <f t="shared" si="183"/>
        <v>Green</v>
      </c>
      <c r="S560" t="str">
        <f t="shared" si="184"/>
        <v>Red</v>
      </c>
      <c r="T560" t="str">
        <f t="shared" si="185"/>
        <v>Green</v>
      </c>
      <c r="U560" t="str">
        <f t="shared" si="186"/>
        <v>Red</v>
      </c>
      <c r="V560" t="str">
        <f t="shared" si="187"/>
        <v>Green</v>
      </c>
      <c r="W560" t="str">
        <f t="shared" si="188"/>
        <v>Red</v>
      </c>
      <c r="X560" t="str">
        <f t="shared" si="189"/>
        <v>Red</v>
      </c>
      <c r="Y560" t="str">
        <f t="shared" si="190"/>
        <v>Red</v>
      </c>
      <c r="Z560" t="str">
        <f t="shared" si="191"/>
        <v>Red</v>
      </c>
      <c r="AA560" t="str">
        <f t="shared" si="192"/>
        <v>Green</v>
      </c>
      <c r="AB560" t="str">
        <f t="shared" si="193"/>
        <v>Green</v>
      </c>
      <c r="AC560" t="str">
        <f t="shared" si="194"/>
        <v>Red</v>
      </c>
      <c r="AD560" t="str">
        <f t="shared" si="195"/>
        <v>Green</v>
      </c>
    </row>
    <row r="561" spans="1:30" x14ac:dyDescent="0.25">
      <c r="A561" t="str">
        <f t="shared" si="178"/>
        <v xml:space="preserve">23/07/2026Leiknir ReykjavikThrottur </v>
      </c>
      <c r="D561" s="2">
        <v>46226</v>
      </c>
      <c r="E561" s="3">
        <v>0.80208333333333337</v>
      </c>
      <c r="F561" t="s">
        <v>98</v>
      </c>
      <c r="G561" t="s">
        <v>2045</v>
      </c>
      <c r="H561">
        <v>0</v>
      </c>
      <c r="I561">
        <v>2</v>
      </c>
      <c r="J561">
        <v>1</v>
      </c>
      <c r="K561">
        <v>5</v>
      </c>
      <c r="L561" s="22" t="str">
        <f t="shared" si="198"/>
        <v>23/07/2026</v>
      </c>
      <c r="M561" s="23">
        <f t="shared" si="199"/>
        <v>0.67708333333333337</v>
      </c>
      <c r="N561" t="str">
        <f t="shared" si="179"/>
        <v>1 - 5</v>
      </c>
      <c r="O561" t="str">
        <f t="shared" si="180"/>
        <v>Red</v>
      </c>
      <c r="P561" t="str">
        <f t="shared" si="181"/>
        <v>Red</v>
      </c>
      <c r="Q561" t="str">
        <f t="shared" si="182"/>
        <v>Green</v>
      </c>
      <c r="R561" t="str">
        <f t="shared" si="183"/>
        <v>Red</v>
      </c>
      <c r="S561" t="str">
        <f t="shared" si="184"/>
        <v>Green</v>
      </c>
      <c r="T561" t="str">
        <f t="shared" si="185"/>
        <v>Green</v>
      </c>
      <c r="U561" t="str">
        <f t="shared" si="186"/>
        <v>Red</v>
      </c>
      <c r="V561" t="str">
        <f t="shared" si="187"/>
        <v>Red</v>
      </c>
      <c r="W561" t="str">
        <f t="shared" si="188"/>
        <v>Green</v>
      </c>
      <c r="X561" t="str">
        <f t="shared" si="189"/>
        <v>Green</v>
      </c>
      <c r="Y561" t="str">
        <f t="shared" si="190"/>
        <v>Green</v>
      </c>
      <c r="Z561" t="str">
        <f t="shared" si="191"/>
        <v>Green</v>
      </c>
      <c r="AA561" t="str">
        <f t="shared" si="192"/>
        <v>Red</v>
      </c>
      <c r="AB561" t="str">
        <f t="shared" si="193"/>
        <v>Red</v>
      </c>
      <c r="AC561" t="str">
        <f t="shared" si="194"/>
        <v>Green</v>
      </c>
      <c r="AD561" t="str">
        <f t="shared" si="195"/>
        <v>Red</v>
      </c>
    </row>
    <row r="562" spans="1:30" x14ac:dyDescent="0.25">
      <c r="A562" t="str">
        <f t="shared" si="178"/>
        <v>23/07/2026KA HafnarfjordurAugnablik Kopavogur</v>
      </c>
      <c r="D562" s="2">
        <v>46226</v>
      </c>
      <c r="E562" s="3">
        <v>0.80208333333333337</v>
      </c>
      <c r="F562" t="s">
        <v>2046</v>
      </c>
      <c r="G562" t="s">
        <v>2047</v>
      </c>
      <c r="H562">
        <v>3</v>
      </c>
      <c r="I562">
        <v>0</v>
      </c>
      <c r="J562">
        <v>3</v>
      </c>
      <c r="K562">
        <v>2</v>
      </c>
      <c r="L562" s="22" t="str">
        <f t="shared" si="198"/>
        <v>23/07/2026</v>
      </c>
      <c r="M562" s="23">
        <f t="shared" si="199"/>
        <v>0.67708333333333337</v>
      </c>
      <c r="N562" t="str">
        <f t="shared" si="179"/>
        <v>3 - 2</v>
      </c>
      <c r="O562" t="str">
        <f t="shared" si="180"/>
        <v>Green</v>
      </c>
      <c r="P562" t="str">
        <f t="shared" si="181"/>
        <v>Red</v>
      </c>
      <c r="Q562" t="str">
        <f t="shared" si="182"/>
        <v>Red</v>
      </c>
      <c r="R562" t="str">
        <f t="shared" si="183"/>
        <v>Green</v>
      </c>
      <c r="S562" t="str">
        <f t="shared" si="184"/>
        <v>Red</v>
      </c>
      <c r="T562" t="str">
        <f t="shared" si="185"/>
        <v>Green</v>
      </c>
      <c r="U562" t="str">
        <f t="shared" si="186"/>
        <v>Green</v>
      </c>
      <c r="V562" t="str">
        <f t="shared" si="187"/>
        <v>Red</v>
      </c>
      <c r="W562" t="str">
        <f t="shared" si="188"/>
        <v>Red</v>
      </c>
      <c r="X562" t="str">
        <f t="shared" si="189"/>
        <v>Green</v>
      </c>
      <c r="Y562" t="str">
        <f t="shared" si="190"/>
        <v>Green</v>
      </c>
      <c r="Z562" t="str">
        <f t="shared" si="191"/>
        <v>Green</v>
      </c>
      <c r="AA562" t="str">
        <f t="shared" si="192"/>
        <v>Red</v>
      </c>
      <c r="AB562" t="str">
        <f t="shared" si="193"/>
        <v>Red</v>
      </c>
      <c r="AC562" t="str">
        <f t="shared" si="194"/>
        <v>Green</v>
      </c>
      <c r="AD562" t="str">
        <f t="shared" si="195"/>
        <v>Red</v>
      </c>
    </row>
    <row r="563" spans="1:30" x14ac:dyDescent="0.25">
      <c r="A563" t="str">
        <f t="shared" si="178"/>
        <v>23/07/2026AlftanesVaengir Jupiters</v>
      </c>
      <c r="D563" s="2">
        <v>46226</v>
      </c>
      <c r="E563" s="3">
        <v>0.80208333333333337</v>
      </c>
      <c r="F563" t="s">
        <v>2048</v>
      </c>
      <c r="G563" t="s">
        <v>2049</v>
      </c>
      <c r="H563">
        <v>1</v>
      </c>
      <c r="I563">
        <v>0</v>
      </c>
      <c r="J563">
        <v>5</v>
      </c>
      <c r="K563">
        <v>0</v>
      </c>
      <c r="L563" s="22" t="str">
        <f t="shared" si="198"/>
        <v>23/07/2026</v>
      </c>
      <c r="M563" s="23">
        <f t="shared" si="199"/>
        <v>0.67708333333333337</v>
      </c>
      <c r="N563" t="str">
        <f t="shared" si="179"/>
        <v>5 - 0</v>
      </c>
      <c r="O563" t="str">
        <f t="shared" si="180"/>
        <v>Green</v>
      </c>
      <c r="P563" t="str">
        <f t="shared" si="181"/>
        <v>Red</v>
      </c>
      <c r="Q563" t="str">
        <f t="shared" si="182"/>
        <v>Red</v>
      </c>
      <c r="R563" t="str">
        <f t="shared" si="183"/>
        <v>Green</v>
      </c>
      <c r="S563" t="str">
        <f t="shared" si="184"/>
        <v>Red</v>
      </c>
      <c r="T563" t="str">
        <f t="shared" si="185"/>
        <v>Green</v>
      </c>
      <c r="U563" t="str">
        <f t="shared" si="186"/>
        <v>Green</v>
      </c>
      <c r="V563" t="str">
        <f t="shared" si="187"/>
        <v>Red</v>
      </c>
      <c r="W563" t="str">
        <f t="shared" si="188"/>
        <v>Red</v>
      </c>
      <c r="X563" t="str">
        <f t="shared" si="189"/>
        <v>Green</v>
      </c>
      <c r="Y563" t="str">
        <f t="shared" si="190"/>
        <v>Green</v>
      </c>
      <c r="Z563" t="str">
        <f t="shared" si="191"/>
        <v>Green</v>
      </c>
      <c r="AA563" t="str">
        <f t="shared" si="192"/>
        <v>Red</v>
      </c>
      <c r="AB563" t="str">
        <f t="shared" si="193"/>
        <v>Red</v>
      </c>
      <c r="AC563" t="str">
        <f t="shared" si="194"/>
        <v>Red</v>
      </c>
      <c r="AD563" t="str">
        <f t="shared" si="195"/>
        <v>Green</v>
      </c>
    </row>
    <row r="564" spans="1:30" x14ac:dyDescent="0.25">
      <c r="A564" t="str">
        <f t="shared" si="178"/>
        <v>23/07/2026HamarKFR Hvolsvollur</v>
      </c>
      <c r="D564" s="2">
        <v>46226</v>
      </c>
      <c r="E564" s="3">
        <v>0.80208333333333337</v>
      </c>
      <c r="F564" t="s">
        <v>2050</v>
      </c>
      <c r="G564" t="s">
        <v>2051</v>
      </c>
      <c r="H564">
        <v>3</v>
      </c>
      <c r="I564">
        <v>1</v>
      </c>
      <c r="J564">
        <v>7</v>
      </c>
      <c r="K564">
        <v>2</v>
      </c>
      <c r="L564" s="22" t="str">
        <f t="shared" si="198"/>
        <v>23/07/2026</v>
      </c>
      <c r="M564" s="23">
        <f t="shared" si="199"/>
        <v>0.67708333333333337</v>
      </c>
      <c r="N564" t="str">
        <f t="shared" si="179"/>
        <v>7 - 2</v>
      </c>
      <c r="O564" t="str">
        <f t="shared" si="180"/>
        <v>Green</v>
      </c>
      <c r="P564" t="str">
        <f t="shared" si="181"/>
        <v>Red</v>
      </c>
      <c r="Q564" t="str">
        <f t="shared" si="182"/>
        <v>Red</v>
      </c>
      <c r="R564" t="str">
        <f t="shared" si="183"/>
        <v>Green</v>
      </c>
      <c r="S564" t="str">
        <f t="shared" si="184"/>
        <v>Red</v>
      </c>
      <c r="T564" t="str">
        <f t="shared" si="185"/>
        <v>Green</v>
      </c>
      <c r="U564" t="str">
        <f t="shared" si="186"/>
        <v>Green</v>
      </c>
      <c r="V564" t="str">
        <f t="shared" si="187"/>
        <v>Red</v>
      </c>
      <c r="W564" t="str">
        <f t="shared" si="188"/>
        <v>Red</v>
      </c>
      <c r="X564" t="str">
        <f t="shared" si="189"/>
        <v>Green</v>
      </c>
      <c r="Y564" t="str">
        <f t="shared" si="190"/>
        <v>Green</v>
      </c>
      <c r="Z564" t="str">
        <f t="shared" si="191"/>
        <v>Green</v>
      </c>
      <c r="AA564" t="str">
        <f t="shared" si="192"/>
        <v>Red</v>
      </c>
      <c r="AB564" t="str">
        <f t="shared" si="193"/>
        <v>Red</v>
      </c>
      <c r="AC564" t="str">
        <f t="shared" si="194"/>
        <v>Green</v>
      </c>
      <c r="AD564" t="str">
        <f t="shared" si="195"/>
        <v>Red</v>
      </c>
    </row>
    <row r="565" spans="1:30" x14ac:dyDescent="0.25">
      <c r="A565" t="str">
        <f t="shared" si="178"/>
        <v>23/07/2026IH HafnarfjordurKF Hafnir</v>
      </c>
      <c r="D565" s="2">
        <v>46226</v>
      </c>
      <c r="E565" s="3">
        <v>0.80208333333333337</v>
      </c>
      <c r="F565" t="s">
        <v>2052</v>
      </c>
      <c r="G565" t="s">
        <v>2053</v>
      </c>
      <c r="H565">
        <v>1</v>
      </c>
      <c r="I565">
        <v>1</v>
      </c>
      <c r="J565">
        <v>5</v>
      </c>
      <c r="K565">
        <v>2</v>
      </c>
      <c r="L565" s="22" t="str">
        <f t="shared" si="198"/>
        <v>23/07/2026</v>
      </c>
      <c r="M565" s="23">
        <f t="shared" si="199"/>
        <v>0.67708333333333337</v>
      </c>
      <c r="N565" t="str">
        <f t="shared" si="179"/>
        <v>5 - 2</v>
      </c>
      <c r="O565" t="str">
        <f t="shared" si="180"/>
        <v>Green</v>
      </c>
      <c r="P565" t="str">
        <f t="shared" si="181"/>
        <v>Red</v>
      </c>
      <c r="Q565" t="str">
        <f t="shared" si="182"/>
        <v>Red</v>
      </c>
      <c r="R565" t="str">
        <f t="shared" si="183"/>
        <v>Green</v>
      </c>
      <c r="S565" t="str">
        <f t="shared" si="184"/>
        <v>Red</v>
      </c>
      <c r="T565" t="str">
        <f t="shared" si="185"/>
        <v>Green</v>
      </c>
      <c r="U565" t="str">
        <f t="shared" si="186"/>
        <v>Red</v>
      </c>
      <c r="V565" t="str">
        <f t="shared" si="187"/>
        <v>Green</v>
      </c>
      <c r="W565" t="str">
        <f t="shared" si="188"/>
        <v>Red</v>
      </c>
      <c r="X565" t="str">
        <f t="shared" si="189"/>
        <v>Green</v>
      </c>
      <c r="Y565" t="str">
        <f t="shared" si="190"/>
        <v>Green</v>
      </c>
      <c r="Z565" t="str">
        <f t="shared" si="191"/>
        <v>Green</v>
      </c>
      <c r="AA565" t="str">
        <f t="shared" si="192"/>
        <v>Red</v>
      </c>
      <c r="AB565" t="str">
        <f t="shared" si="193"/>
        <v>Red</v>
      </c>
      <c r="AC565" t="str">
        <f t="shared" si="194"/>
        <v>Green</v>
      </c>
      <c r="AD565" t="str">
        <f t="shared" si="195"/>
        <v>Red</v>
      </c>
    </row>
    <row r="566" spans="1:30" x14ac:dyDescent="0.25">
      <c r="A566" t="str">
        <f t="shared" si="178"/>
        <v>23/07/2026IA Akranes WomenKR Reykjavik Women</v>
      </c>
      <c r="D566" s="2">
        <v>46226</v>
      </c>
      <c r="E566" s="3">
        <v>0.80208333333333337</v>
      </c>
      <c r="F566" t="s">
        <v>2056</v>
      </c>
      <c r="G566" t="s">
        <v>2057</v>
      </c>
      <c r="H566">
        <v>2</v>
      </c>
      <c r="I566">
        <v>0</v>
      </c>
      <c r="J566">
        <v>3</v>
      </c>
      <c r="K566">
        <v>2</v>
      </c>
      <c r="L566" s="22" t="str">
        <f t="shared" si="198"/>
        <v>23/07/2026</v>
      </c>
      <c r="M566" s="23">
        <f t="shared" si="199"/>
        <v>0.67708333333333337</v>
      </c>
      <c r="N566" t="str">
        <f t="shared" si="179"/>
        <v>3 - 2</v>
      </c>
      <c r="O566" t="str">
        <f t="shared" si="180"/>
        <v>Green</v>
      </c>
      <c r="P566" t="str">
        <f t="shared" si="181"/>
        <v>Red</v>
      </c>
      <c r="Q566" t="str">
        <f t="shared" si="182"/>
        <v>Red</v>
      </c>
      <c r="R566" t="str">
        <f t="shared" si="183"/>
        <v>Green</v>
      </c>
      <c r="S566" t="str">
        <f t="shared" si="184"/>
        <v>Red</v>
      </c>
      <c r="T566" t="str">
        <f t="shared" si="185"/>
        <v>Green</v>
      </c>
      <c r="U566" t="str">
        <f t="shared" si="186"/>
        <v>Green</v>
      </c>
      <c r="V566" t="str">
        <f t="shared" si="187"/>
        <v>Red</v>
      </c>
      <c r="W566" t="str">
        <f t="shared" si="188"/>
        <v>Red</v>
      </c>
      <c r="X566" t="str">
        <f t="shared" si="189"/>
        <v>Green</v>
      </c>
      <c r="Y566" t="str">
        <f t="shared" si="190"/>
        <v>Green</v>
      </c>
      <c r="Z566" t="str">
        <f t="shared" si="191"/>
        <v>Green</v>
      </c>
      <c r="AA566" t="str">
        <f t="shared" si="192"/>
        <v>Red</v>
      </c>
      <c r="AB566" t="str">
        <f t="shared" si="193"/>
        <v>Red</v>
      </c>
      <c r="AC566" t="str">
        <f t="shared" si="194"/>
        <v>Green</v>
      </c>
      <c r="AD566" t="str">
        <f t="shared" si="195"/>
        <v>Red</v>
      </c>
    </row>
    <row r="567" spans="1:30" x14ac:dyDescent="0.25">
      <c r="A567" t="str">
        <f t="shared" si="178"/>
        <v>23/07/2026Selfoss WomenKeflavik Women</v>
      </c>
      <c r="D567" s="2">
        <v>46226</v>
      </c>
      <c r="E567" s="3">
        <v>0.80208333333333337</v>
      </c>
      <c r="F567" t="s">
        <v>2058</v>
      </c>
      <c r="G567" t="s">
        <v>2059</v>
      </c>
      <c r="H567">
        <v>0</v>
      </c>
      <c r="I567">
        <v>1</v>
      </c>
      <c r="J567">
        <v>0</v>
      </c>
      <c r="K567">
        <v>1</v>
      </c>
      <c r="L567" s="22" t="str">
        <f t="shared" si="198"/>
        <v>23/07/2026</v>
      </c>
      <c r="M567" s="23">
        <f t="shared" si="199"/>
        <v>0.67708333333333337</v>
      </c>
      <c r="N567" t="str">
        <f t="shared" si="179"/>
        <v>0 - 1</v>
      </c>
      <c r="O567" t="str">
        <f t="shared" si="180"/>
        <v>Red</v>
      </c>
      <c r="P567" t="str">
        <f t="shared" si="181"/>
        <v>Red</v>
      </c>
      <c r="Q567" t="str">
        <f t="shared" si="182"/>
        <v>Green</v>
      </c>
      <c r="R567" t="str">
        <f t="shared" si="183"/>
        <v>Red</v>
      </c>
      <c r="S567" t="str">
        <f t="shared" si="184"/>
        <v>Green</v>
      </c>
      <c r="T567" t="str">
        <f t="shared" si="185"/>
        <v>Green</v>
      </c>
      <c r="U567" t="str">
        <f t="shared" si="186"/>
        <v>Red</v>
      </c>
      <c r="V567" t="str">
        <f t="shared" si="187"/>
        <v>Red</v>
      </c>
      <c r="W567" t="str">
        <f t="shared" si="188"/>
        <v>Green</v>
      </c>
      <c r="X567" t="str">
        <f t="shared" si="189"/>
        <v>Green</v>
      </c>
      <c r="Y567" t="str">
        <f t="shared" si="190"/>
        <v>Red</v>
      </c>
      <c r="Z567" t="str">
        <f t="shared" si="191"/>
        <v>Red</v>
      </c>
      <c r="AA567" t="str">
        <f t="shared" si="192"/>
        <v>Green</v>
      </c>
      <c r="AB567" t="str">
        <f t="shared" si="193"/>
        <v>Green</v>
      </c>
      <c r="AC567" t="str">
        <f t="shared" si="194"/>
        <v>Red</v>
      </c>
      <c r="AD567" t="str">
        <f t="shared" si="195"/>
        <v>Green</v>
      </c>
    </row>
    <row r="568" spans="1:30" x14ac:dyDescent="0.25">
      <c r="A568" t="str">
        <f t="shared" si="178"/>
        <v>23/07/2026Volsungur WomenTindastoll Women</v>
      </c>
      <c r="D568" s="2">
        <v>46226</v>
      </c>
      <c r="E568" s="3">
        <v>0.80208333333333337</v>
      </c>
      <c r="F568" t="s">
        <v>2060</v>
      </c>
      <c r="G568" t="s">
        <v>2061</v>
      </c>
      <c r="H568">
        <v>1</v>
      </c>
      <c r="I568">
        <v>0</v>
      </c>
      <c r="J568">
        <v>3</v>
      </c>
      <c r="K568">
        <v>0</v>
      </c>
      <c r="L568" s="22" t="str">
        <f t="shared" si="198"/>
        <v>23/07/2026</v>
      </c>
      <c r="M568" s="23">
        <f t="shared" si="199"/>
        <v>0.67708333333333337</v>
      </c>
      <c r="N568" t="str">
        <f t="shared" si="179"/>
        <v>3 - 0</v>
      </c>
      <c r="O568" t="str">
        <f t="shared" si="180"/>
        <v>Green</v>
      </c>
      <c r="P568" t="str">
        <f t="shared" si="181"/>
        <v>Red</v>
      </c>
      <c r="Q568" t="str">
        <f t="shared" si="182"/>
        <v>Red</v>
      </c>
      <c r="R568" t="str">
        <f t="shared" si="183"/>
        <v>Green</v>
      </c>
      <c r="S568" t="str">
        <f t="shared" si="184"/>
        <v>Red</v>
      </c>
      <c r="T568" t="str">
        <f t="shared" si="185"/>
        <v>Green</v>
      </c>
      <c r="U568" t="str">
        <f t="shared" si="186"/>
        <v>Green</v>
      </c>
      <c r="V568" t="str">
        <f t="shared" si="187"/>
        <v>Red</v>
      </c>
      <c r="W568" t="str">
        <f t="shared" si="188"/>
        <v>Red</v>
      </c>
      <c r="X568" t="str">
        <f t="shared" si="189"/>
        <v>Green</v>
      </c>
      <c r="Y568" t="str">
        <f t="shared" si="190"/>
        <v>Green</v>
      </c>
      <c r="Z568" t="str">
        <f t="shared" si="191"/>
        <v>Green</v>
      </c>
      <c r="AA568" t="str">
        <f t="shared" si="192"/>
        <v>Red</v>
      </c>
      <c r="AB568" t="str">
        <f t="shared" si="193"/>
        <v>Green</v>
      </c>
      <c r="AC568" t="str">
        <f t="shared" si="194"/>
        <v>Red</v>
      </c>
      <c r="AD568" t="str">
        <f t="shared" si="195"/>
        <v>Green</v>
      </c>
    </row>
    <row r="569" spans="1:30" x14ac:dyDescent="0.25">
      <c r="A569" t="str">
        <f t="shared" si="178"/>
        <v>23/07/2026Independiente JuniorsVinotinto FC</v>
      </c>
      <c r="D569" s="2">
        <v>46226</v>
      </c>
      <c r="E569" s="3">
        <v>0.85416666666666663</v>
      </c>
      <c r="F569" t="s">
        <v>1848</v>
      </c>
      <c r="G569" t="s">
        <v>2002</v>
      </c>
      <c r="H569">
        <v>0</v>
      </c>
      <c r="I569">
        <v>0</v>
      </c>
      <c r="J569">
        <v>2</v>
      </c>
      <c r="K569">
        <v>0</v>
      </c>
      <c r="L569" s="22" t="str">
        <f t="shared" si="198"/>
        <v>23/07/2026</v>
      </c>
      <c r="M569" s="23">
        <f t="shared" si="199"/>
        <v>0.72916666666666663</v>
      </c>
      <c r="N569" t="str">
        <f t="shared" si="179"/>
        <v>2 - 0</v>
      </c>
      <c r="O569" t="str">
        <f t="shared" si="180"/>
        <v>Green</v>
      </c>
      <c r="P569" t="str">
        <f t="shared" si="181"/>
        <v>Red</v>
      </c>
      <c r="Q569" t="str">
        <f t="shared" si="182"/>
        <v>Red</v>
      </c>
      <c r="R569" t="str">
        <f t="shared" si="183"/>
        <v>Green</v>
      </c>
      <c r="S569" t="str">
        <f t="shared" si="184"/>
        <v>Red</v>
      </c>
      <c r="T569" t="str">
        <f t="shared" si="185"/>
        <v>Green</v>
      </c>
      <c r="U569" t="str">
        <f t="shared" si="186"/>
        <v>Red</v>
      </c>
      <c r="V569" t="str">
        <f t="shared" si="187"/>
        <v>Green</v>
      </c>
      <c r="W569" t="str">
        <f t="shared" si="188"/>
        <v>Red</v>
      </c>
      <c r="X569" t="str">
        <f t="shared" si="189"/>
        <v>Red</v>
      </c>
      <c r="Y569" t="str">
        <f t="shared" si="190"/>
        <v>Green</v>
      </c>
      <c r="Z569" t="str">
        <f t="shared" si="191"/>
        <v>Red</v>
      </c>
      <c r="AA569" t="str">
        <f t="shared" si="192"/>
        <v>Green</v>
      </c>
      <c r="AB569" t="str">
        <f t="shared" si="193"/>
        <v>Green</v>
      </c>
      <c r="AC569" t="str">
        <f t="shared" si="194"/>
        <v>Red</v>
      </c>
      <c r="AD569" t="str">
        <f t="shared" si="195"/>
        <v>Green</v>
      </c>
    </row>
    <row r="570" spans="1:30" x14ac:dyDescent="0.25">
      <c r="A570" t="str">
        <f t="shared" si="178"/>
        <v>23/07/2026Naciones UnidasIndependiente FBC</v>
      </c>
      <c r="D570" s="2">
        <v>46226</v>
      </c>
      <c r="E570" s="3">
        <v>0.875</v>
      </c>
      <c r="F570" t="s">
        <v>2069</v>
      </c>
      <c r="G570" t="s">
        <v>2070</v>
      </c>
      <c r="H570">
        <v>0</v>
      </c>
      <c r="I570">
        <v>5</v>
      </c>
      <c r="J570">
        <v>0</v>
      </c>
      <c r="K570">
        <v>10</v>
      </c>
      <c r="L570" s="22" t="str">
        <f t="shared" si="198"/>
        <v>23/07/2026</v>
      </c>
      <c r="M570" s="23">
        <f t="shared" si="199"/>
        <v>0.75</v>
      </c>
      <c r="N570" t="str">
        <f t="shared" si="179"/>
        <v>0 - 10</v>
      </c>
      <c r="O570" t="str">
        <f t="shared" si="180"/>
        <v>Red</v>
      </c>
      <c r="P570" t="str">
        <f t="shared" si="181"/>
        <v>Red</v>
      </c>
      <c r="Q570" t="str">
        <f t="shared" si="182"/>
        <v>Green</v>
      </c>
      <c r="R570" t="str">
        <f t="shared" si="183"/>
        <v>Red</v>
      </c>
      <c r="S570" t="str">
        <f t="shared" si="184"/>
        <v>Green</v>
      </c>
      <c r="T570" t="str">
        <f t="shared" si="185"/>
        <v>Green</v>
      </c>
      <c r="U570" t="str">
        <f t="shared" si="186"/>
        <v>Red</v>
      </c>
      <c r="V570" t="str">
        <f t="shared" si="187"/>
        <v>Red</v>
      </c>
      <c r="W570" t="str">
        <f t="shared" si="188"/>
        <v>Green</v>
      </c>
      <c r="X570" t="str">
        <f t="shared" si="189"/>
        <v>Green</v>
      </c>
      <c r="Y570" t="str">
        <f t="shared" si="190"/>
        <v>Green</v>
      </c>
      <c r="Z570" t="str">
        <f t="shared" si="191"/>
        <v>Green</v>
      </c>
      <c r="AA570" t="str">
        <f t="shared" si="192"/>
        <v>Red</v>
      </c>
      <c r="AB570" t="str">
        <f t="shared" si="193"/>
        <v>Red</v>
      </c>
      <c r="AC570" t="str">
        <f t="shared" si="194"/>
        <v>Red</v>
      </c>
      <c r="AD570" t="str">
        <f t="shared" si="195"/>
        <v>Green</v>
      </c>
    </row>
    <row r="571" spans="1:30" x14ac:dyDescent="0.25">
      <c r="A571" t="str">
        <f t="shared" si="178"/>
        <v>23/07/2026CD Leones Del NorteGuayaquil City FC</v>
      </c>
      <c r="D571" s="2">
        <v>46226</v>
      </c>
      <c r="E571" s="3">
        <v>0.89583333333333337</v>
      </c>
      <c r="F571" t="s">
        <v>2000</v>
      </c>
      <c r="G571" t="s">
        <v>101</v>
      </c>
      <c r="H571">
        <v>0</v>
      </c>
      <c r="I571">
        <v>1</v>
      </c>
      <c r="J571">
        <v>1</v>
      </c>
      <c r="K571">
        <v>1</v>
      </c>
      <c r="L571" s="22" t="str">
        <f t="shared" si="198"/>
        <v>23/07/2026</v>
      </c>
      <c r="M571" s="23">
        <f t="shared" si="199"/>
        <v>0.77083333333333337</v>
      </c>
      <c r="N571" t="str">
        <f t="shared" si="179"/>
        <v>1 - 1</v>
      </c>
      <c r="O571" t="str">
        <f t="shared" si="180"/>
        <v>Red</v>
      </c>
      <c r="P571" t="str">
        <f t="shared" si="181"/>
        <v>Green</v>
      </c>
      <c r="Q571" t="str">
        <f t="shared" si="182"/>
        <v>Red</v>
      </c>
      <c r="R571" t="str">
        <f t="shared" si="183"/>
        <v>Green</v>
      </c>
      <c r="S571" t="str">
        <f t="shared" si="184"/>
        <v>Green</v>
      </c>
      <c r="T571" t="str">
        <f t="shared" si="185"/>
        <v>Red</v>
      </c>
      <c r="U571" t="str">
        <f t="shared" si="186"/>
        <v>Red</v>
      </c>
      <c r="V571" t="str">
        <f t="shared" si="187"/>
        <v>Red</v>
      </c>
      <c r="W571" t="str">
        <f t="shared" si="188"/>
        <v>Green</v>
      </c>
      <c r="X571" t="str">
        <f t="shared" si="189"/>
        <v>Green</v>
      </c>
      <c r="Y571" t="str">
        <f t="shared" si="190"/>
        <v>Green</v>
      </c>
      <c r="Z571" t="str">
        <f t="shared" si="191"/>
        <v>Red</v>
      </c>
      <c r="AA571" t="str">
        <f t="shared" si="192"/>
        <v>Green</v>
      </c>
      <c r="AB571" t="str">
        <f t="shared" si="193"/>
        <v>Green</v>
      </c>
      <c r="AC571" t="str">
        <f t="shared" si="194"/>
        <v>Green</v>
      </c>
      <c r="AD571" t="str">
        <f t="shared" si="195"/>
        <v>Red</v>
      </c>
    </row>
    <row r="572" spans="1:30" x14ac:dyDescent="0.25">
      <c r="A572" t="str">
        <f t="shared" si="178"/>
        <v>23/07/2026Orense SCSD Aucas</v>
      </c>
      <c r="D572" s="2">
        <v>46226</v>
      </c>
      <c r="E572" s="3">
        <v>0.89583333333333337</v>
      </c>
      <c r="F572" t="s">
        <v>300</v>
      </c>
      <c r="G572" t="s">
        <v>2001</v>
      </c>
      <c r="H572">
        <v>1</v>
      </c>
      <c r="I572">
        <v>1</v>
      </c>
      <c r="J572">
        <v>2</v>
      </c>
      <c r="K572">
        <v>1</v>
      </c>
      <c r="L572" s="22" t="str">
        <f t="shared" si="198"/>
        <v>23/07/2026</v>
      </c>
      <c r="M572" s="23">
        <f t="shared" si="199"/>
        <v>0.77083333333333337</v>
      </c>
      <c r="N572" t="str">
        <f t="shared" si="179"/>
        <v>2 - 1</v>
      </c>
      <c r="O572" t="str">
        <f t="shared" si="180"/>
        <v>Green</v>
      </c>
      <c r="P572" t="str">
        <f t="shared" si="181"/>
        <v>Red</v>
      </c>
      <c r="Q572" t="str">
        <f t="shared" si="182"/>
        <v>Red</v>
      </c>
      <c r="R572" t="str">
        <f t="shared" si="183"/>
        <v>Green</v>
      </c>
      <c r="S572" t="str">
        <f t="shared" si="184"/>
        <v>Red</v>
      </c>
      <c r="T572" t="str">
        <f t="shared" si="185"/>
        <v>Green</v>
      </c>
      <c r="U572" t="str">
        <f t="shared" si="186"/>
        <v>Red</v>
      </c>
      <c r="V572" t="str">
        <f t="shared" si="187"/>
        <v>Green</v>
      </c>
      <c r="W572" t="str">
        <f t="shared" si="188"/>
        <v>Red</v>
      </c>
      <c r="X572" t="str">
        <f t="shared" si="189"/>
        <v>Green</v>
      </c>
      <c r="Y572" t="str">
        <f t="shared" si="190"/>
        <v>Green</v>
      </c>
      <c r="Z572" t="str">
        <f t="shared" si="191"/>
        <v>Green</v>
      </c>
      <c r="AA572" t="str">
        <f t="shared" si="192"/>
        <v>Red</v>
      </c>
      <c r="AB572" t="str">
        <f t="shared" si="193"/>
        <v>Green</v>
      </c>
      <c r="AC572" t="str">
        <f t="shared" si="194"/>
        <v>Green</v>
      </c>
      <c r="AD572" t="str">
        <f t="shared" si="195"/>
        <v>Red</v>
      </c>
    </row>
    <row r="573" spans="1:30" x14ac:dyDescent="0.25">
      <c r="A573" t="str">
        <f t="shared" si="178"/>
        <v>23/07/2026Club BolivarGremio RS</v>
      </c>
      <c r="B573" t="s">
        <v>1321</v>
      </c>
      <c r="C573" t="s">
        <v>1322</v>
      </c>
      <c r="D573" s="2">
        <v>46226</v>
      </c>
      <c r="E573" s="3">
        <v>0.91666666666666663</v>
      </c>
      <c r="F573" t="s">
        <v>1885</v>
      </c>
      <c r="G573" t="s">
        <v>1886</v>
      </c>
      <c r="H573">
        <v>2</v>
      </c>
      <c r="I573">
        <v>2</v>
      </c>
      <c r="J573">
        <v>3</v>
      </c>
      <c r="K573">
        <v>2</v>
      </c>
      <c r="L573" s="22" t="str">
        <f t="shared" si="198"/>
        <v>23/07/2026</v>
      </c>
      <c r="M573" s="23">
        <f t="shared" si="199"/>
        <v>0.79166666666666663</v>
      </c>
      <c r="N573" t="str">
        <f t="shared" si="179"/>
        <v>3 - 2</v>
      </c>
      <c r="O573" t="str">
        <f t="shared" si="180"/>
        <v>Green</v>
      </c>
      <c r="P573" t="str">
        <f t="shared" si="181"/>
        <v>Red</v>
      </c>
      <c r="Q573" t="str">
        <f t="shared" si="182"/>
        <v>Red</v>
      </c>
      <c r="R573" t="str">
        <f t="shared" si="183"/>
        <v>Green</v>
      </c>
      <c r="S573" t="str">
        <f t="shared" si="184"/>
        <v>Red</v>
      </c>
      <c r="T573" t="str">
        <f t="shared" si="185"/>
        <v>Green</v>
      </c>
      <c r="U573" t="str">
        <f t="shared" si="186"/>
        <v>Red</v>
      </c>
      <c r="V573" t="str">
        <f t="shared" si="187"/>
        <v>Green</v>
      </c>
      <c r="W573" t="str">
        <f t="shared" si="188"/>
        <v>Red</v>
      </c>
      <c r="X573" t="str">
        <f t="shared" si="189"/>
        <v>Green</v>
      </c>
      <c r="Y573" t="str">
        <f t="shared" si="190"/>
        <v>Green</v>
      </c>
      <c r="Z573" t="str">
        <f t="shared" si="191"/>
        <v>Green</v>
      </c>
      <c r="AA573" t="str">
        <f t="shared" si="192"/>
        <v>Red</v>
      </c>
      <c r="AB573" t="str">
        <f t="shared" si="193"/>
        <v>Red</v>
      </c>
      <c r="AC573" t="str">
        <f t="shared" si="194"/>
        <v>Green</v>
      </c>
      <c r="AD573" t="str">
        <f t="shared" si="195"/>
        <v>Red</v>
      </c>
    </row>
    <row r="574" spans="1:30" x14ac:dyDescent="0.25">
      <c r="A574" t="str">
        <f t="shared" si="178"/>
        <v>23/07/2026CorinthiansClube Do Remo</v>
      </c>
      <c r="D574" s="2">
        <v>46226</v>
      </c>
      <c r="E574" s="3">
        <v>0.9375</v>
      </c>
      <c r="F574" t="s">
        <v>110</v>
      </c>
      <c r="G574" t="s">
        <v>1970</v>
      </c>
      <c r="H574">
        <v>3</v>
      </c>
      <c r="I574">
        <v>0</v>
      </c>
      <c r="J574">
        <v>3</v>
      </c>
      <c r="K574">
        <v>0</v>
      </c>
      <c r="L574" s="22" t="str">
        <f t="shared" si="198"/>
        <v>23/07/2026</v>
      </c>
      <c r="M574" s="23">
        <f t="shared" si="199"/>
        <v>0.8125</v>
      </c>
      <c r="N574" t="str">
        <f t="shared" si="179"/>
        <v>3 - 0</v>
      </c>
      <c r="O574" t="str">
        <f t="shared" si="180"/>
        <v>Green</v>
      </c>
      <c r="P574" t="str">
        <f t="shared" si="181"/>
        <v>Red</v>
      </c>
      <c r="Q574" t="str">
        <f t="shared" si="182"/>
        <v>Red</v>
      </c>
      <c r="R574" t="str">
        <f t="shared" si="183"/>
        <v>Green</v>
      </c>
      <c r="S574" t="str">
        <f t="shared" si="184"/>
        <v>Red</v>
      </c>
      <c r="T574" t="str">
        <f t="shared" si="185"/>
        <v>Green</v>
      </c>
      <c r="U574" t="str">
        <f t="shared" si="186"/>
        <v>Green</v>
      </c>
      <c r="V574" t="str">
        <f t="shared" si="187"/>
        <v>Red</v>
      </c>
      <c r="W574" t="str">
        <f t="shared" si="188"/>
        <v>Red</v>
      </c>
      <c r="X574" t="str">
        <f t="shared" si="189"/>
        <v>Green</v>
      </c>
      <c r="Y574" t="str">
        <f t="shared" si="190"/>
        <v>Green</v>
      </c>
      <c r="Z574" t="str">
        <f t="shared" si="191"/>
        <v>Green</v>
      </c>
      <c r="AA574" t="str">
        <f t="shared" si="192"/>
        <v>Red</v>
      </c>
      <c r="AB574" t="str">
        <f t="shared" si="193"/>
        <v>Green</v>
      </c>
      <c r="AC574" t="str">
        <f t="shared" si="194"/>
        <v>Red</v>
      </c>
      <c r="AD574" t="str">
        <f t="shared" si="195"/>
        <v>Green</v>
      </c>
    </row>
    <row r="575" spans="1:30" x14ac:dyDescent="0.25">
      <c r="A575" t="str">
        <f t="shared" si="178"/>
        <v>23/07/2026Botafogo RJVitoria BA</v>
      </c>
      <c r="D575" s="2">
        <v>46226</v>
      </c>
      <c r="E575" s="3">
        <v>0.9375</v>
      </c>
      <c r="F575" t="s">
        <v>1971</v>
      </c>
      <c r="G575" t="s">
        <v>1972</v>
      </c>
      <c r="H575">
        <v>0</v>
      </c>
      <c r="I575">
        <v>0</v>
      </c>
      <c r="J575">
        <v>0</v>
      </c>
      <c r="K575">
        <v>0</v>
      </c>
      <c r="L575" s="22" t="str">
        <f t="shared" si="198"/>
        <v>23/07/2026</v>
      </c>
      <c r="M575" s="23">
        <f t="shared" si="199"/>
        <v>0.8125</v>
      </c>
      <c r="N575" t="str">
        <f t="shared" si="179"/>
        <v>0 - 0</v>
      </c>
      <c r="O575" t="str">
        <f t="shared" si="180"/>
        <v>Red</v>
      </c>
      <c r="P575" t="str">
        <f t="shared" si="181"/>
        <v>Green</v>
      </c>
      <c r="Q575" t="str">
        <f t="shared" si="182"/>
        <v>Red</v>
      </c>
      <c r="R575" t="str">
        <f t="shared" si="183"/>
        <v>Green</v>
      </c>
      <c r="S575" t="str">
        <f t="shared" si="184"/>
        <v>Green</v>
      </c>
      <c r="T575" t="str">
        <f t="shared" si="185"/>
        <v>Red</v>
      </c>
      <c r="U575" t="str">
        <f t="shared" si="186"/>
        <v>Red</v>
      </c>
      <c r="V575" t="str">
        <f t="shared" si="187"/>
        <v>Green</v>
      </c>
      <c r="W575" t="str">
        <f t="shared" si="188"/>
        <v>Red</v>
      </c>
      <c r="X575" t="str">
        <f t="shared" si="189"/>
        <v>Red</v>
      </c>
      <c r="Y575" t="str">
        <f t="shared" si="190"/>
        <v>Red</v>
      </c>
      <c r="Z575" t="str">
        <f t="shared" si="191"/>
        <v>Red</v>
      </c>
      <c r="AA575" t="str">
        <f t="shared" si="192"/>
        <v>Green</v>
      </c>
      <c r="AB575" t="str">
        <f t="shared" si="193"/>
        <v>Green</v>
      </c>
      <c r="AC575" t="str">
        <f t="shared" si="194"/>
        <v>Red</v>
      </c>
      <c r="AD575" t="str">
        <f t="shared" si="195"/>
        <v>Green</v>
      </c>
    </row>
    <row r="576" spans="1:30" x14ac:dyDescent="0.25">
      <c r="A576" t="str">
        <f t="shared" si="178"/>
        <v>23/07/2026BelgranoRosario Central</v>
      </c>
      <c r="D576" s="2">
        <v>46226</v>
      </c>
      <c r="E576" s="3">
        <v>0.9375</v>
      </c>
      <c r="F576" t="s">
        <v>1973</v>
      </c>
      <c r="G576" t="s">
        <v>105</v>
      </c>
      <c r="H576">
        <v>1</v>
      </c>
      <c r="I576">
        <v>0</v>
      </c>
      <c r="J576">
        <v>2</v>
      </c>
      <c r="K576">
        <v>1</v>
      </c>
      <c r="L576" s="22" t="str">
        <f t="shared" si="198"/>
        <v>23/07/2026</v>
      </c>
      <c r="M576" s="23">
        <f t="shared" si="199"/>
        <v>0.8125</v>
      </c>
      <c r="N576" t="str">
        <f t="shared" si="179"/>
        <v>2 - 1</v>
      </c>
      <c r="O576" t="str">
        <f t="shared" si="180"/>
        <v>Green</v>
      </c>
      <c r="P576" t="str">
        <f t="shared" si="181"/>
        <v>Red</v>
      </c>
      <c r="Q576" t="str">
        <f t="shared" si="182"/>
        <v>Red</v>
      </c>
      <c r="R576" t="str">
        <f t="shared" si="183"/>
        <v>Green</v>
      </c>
      <c r="S576" t="str">
        <f t="shared" si="184"/>
        <v>Red</v>
      </c>
      <c r="T576" t="str">
        <f t="shared" si="185"/>
        <v>Green</v>
      </c>
      <c r="U576" t="str">
        <f t="shared" si="186"/>
        <v>Green</v>
      </c>
      <c r="V576" t="str">
        <f t="shared" si="187"/>
        <v>Red</v>
      </c>
      <c r="W576" t="str">
        <f t="shared" si="188"/>
        <v>Red</v>
      </c>
      <c r="X576" t="str">
        <f t="shared" si="189"/>
        <v>Green</v>
      </c>
      <c r="Y576" t="str">
        <f t="shared" si="190"/>
        <v>Green</v>
      </c>
      <c r="Z576" t="str">
        <f t="shared" si="191"/>
        <v>Green</v>
      </c>
      <c r="AA576" t="str">
        <f t="shared" si="192"/>
        <v>Red</v>
      </c>
      <c r="AB576" t="str">
        <f t="shared" si="193"/>
        <v>Green</v>
      </c>
      <c r="AC576" t="str">
        <f t="shared" si="194"/>
        <v>Green</v>
      </c>
      <c r="AD576" t="str">
        <f t="shared" si="195"/>
        <v>Red</v>
      </c>
    </row>
    <row r="577" spans="1:30" x14ac:dyDescent="0.25">
      <c r="A577" t="str">
        <f t="shared" si="178"/>
        <v>23/07/2026SarmientoArgentinos Juniors</v>
      </c>
      <c r="D577" s="2">
        <v>46226</v>
      </c>
      <c r="E577" s="3">
        <v>0.9375</v>
      </c>
      <c r="F577" t="s">
        <v>1974</v>
      </c>
      <c r="G577" t="s">
        <v>107</v>
      </c>
      <c r="H577">
        <v>1</v>
      </c>
      <c r="I577">
        <v>0</v>
      </c>
      <c r="J577">
        <v>2</v>
      </c>
      <c r="K577">
        <v>3</v>
      </c>
      <c r="L577" s="22" t="str">
        <f t="shared" si="198"/>
        <v>23/07/2026</v>
      </c>
      <c r="M577" s="23">
        <f t="shared" si="199"/>
        <v>0.8125</v>
      </c>
      <c r="N577" t="str">
        <f t="shared" si="179"/>
        <v>2 - 3</v>
      </c>
      <c r="O577" t="str">
        <f t="shared" si="180"/>
        <v>Red</v>
      </c>
      <c r="P577" t="str">
        <f t="shared" si="181"/>
        <v>Red</v>
      </c>
      <c r="Q577" t="str">
        <f t="shared" si="182"/>
        <v>Green</v>
      </c>
      <c r="R577" t="str">
        <f t="shared" si="183"/>
        <v>Red</v>
      </c>
      <c r="S577" t="str">
        <f t="shared" si="184"/>
        <v>Green</v>
      </c>
      <c r="T577" t="str">
        <f t="shared" si="185"/>
        <v>Green</v>
      </c>
      <c r="U577" t="str">
        <f t="shared" si="186"/>
        <v>Green</v>
      </c>
      <c r="V577" t="str">
        <f t="shared" si="187"/>
        <v>Red</v>
      </c>
      <c r="W577" t="str">
        <f t="shared" si="188"/>
        <v>Red</v>
      </c>
      <c r="X577" t="str">
        <f t="shared" si="189"/>
        <v>Green</v>
      </c>
      <c r="Y577" t="str">
        <f t="shared" si="190"/>
        <v>Green</v>
      </c>
      <c r="Z577" t="str">
        <f t="shared" si="191"/>
        <v>Green</v>
      </c>
      <c r="AA577" t="str">
        <f t="shared" si="192"/>
        <v>Red</v>
      </c>
      <c r="AB577" t="str">
        <f t="shared" si="193"/>
        <v>Red</v>
      </c>
      <c r="AC577" t="str">
        <f t="shared" si="194"/>
        <v>Green</v>
      </c>
      <c r="AD577" t="str">
        <f t="shared" si="195"/>
        <v>Red</v>
      </c>
    </row>
    <row r="578" spans="1:30" x14ac:dyDescent="0.25">
      <c r="A578" t="str">
        <f t="shared" ref="A578:A641" si="200">L578&amp;F578&amp;G578</f>
        <v>23/07/2026Athletic Club MGSao Bernardo FC SP</v>
      </c>
      <c r="D578" s="2">
        <v>46226</v>
      </c>
      <c r="E578" s="3">
        <v>0.9375</v>
      </c>
      <c r="F578" t="s">
        <v>1981</v>
      </c>
      <c r="G578" t="s">
        <v>1982</v>
      </c>
      <c r="H578">
        <v>1</v>
      </c>
      <c r="I578">
        <v>1</v>
      </c>
      <c r="J578">
        <v>2</v>
      </c>
      <c r="K578">
        <v>1</v>
      </c>
      <c r="L578" s="22" t="str">
        <f t="shared" si="198"/>
        <v>23/07/2026</v>
      </c>
      <c r="M578" s="23">
        <f t="shared" si="199"/>
        <v>0.8125</v>
      </c>
      <c r="N578" t="str">
        <f t="shared" ref="N578:N641" si="201">J578&amp;" - "&amp;K578</f>
        <v>2 - 1</v>
      </c>
      <c r="O578" t="str">
        <f t="shared" ref="O578:O641" si="202">IF($J578&gt;$K578,"Green","Red")</f>
        <v>Green</v>
      </c>
      <c r="P578" t="str">
        <f t="shared" ref="P578:P641" si="203">IF($J578=$K578,"Green","Red")</f>
        <v>Red</v>
      </c>
      <c r="Q578" t="str">
        <f t="shared" ref="Q578:Q641" si="204">IF($J578&lt;$K578,"Green","Red")</f>
        <v>Red</v>
      </c>
      <c r="R578" t="str">
        <f t="shared" ref="R578:R641" si="205">IF($J578&gt;=$K578,"Green","Red")</f>
        <v>Green</v>
      </c>
      <c r="S578" t="str">
        <f t="shared" ref="S578:S641" si="206">IF($J578&lt;=$K578,"Green","Red")</f>
        <v>Red</v>
      </c>
      <c r="T578" t="str">
        <f t="shared" ref="T578:T641" si="207">IF(OR($J578&gt;$K578,$J578&lt;$K578),"Green","Red")</f>
        <v>Green</v>
      </c>
      <c r="U578" t="str">
        <f t="shared" ref="U578:U641" si="208">IF($H578&gt;$I578,"Green","Red")</f>
        <v>Red</v>
      </c>
      <c r="V578" t="str">
        <f t="shared" ref="V578:V641" si="209">IF($H578=$I578,"Green","Red")</f>
        <v>Green</v>
      </c>
      <c r="W578" t="str">
        <f t="shared" ref="W578:W641" si="210">IF($H578&lt;$I578,"Green","Red")</f>
        <v>Red</v>
      </c>
      <c r="X578" t="str">
        <f t="shared" ref="X578:X641" si="211">IF($H578+$I578&gt;0,"Green","Red")</f>
        <v>Green</v>
      </c>
      <c r="Y578" t="str">
        <f t="shared" ref="Y578:Y641" si="212">IF($J578+$K578&gt;1.5,"Green","Red")</f>
        <v>Green</v>
      </c>
      <c r="Z578" t="str">
        <f t="shared" ref="Z578:Z641" si="213">IF($J578+$K578&gt;2.5,"Green","Red")</f>
        <v>Green</v>
      </c>
      <c r="AA578" t="str">
        <f t="shared" ref="AA578:AA641" si="214">IF($J578+$K578&lt;2.5,"Green","Red")</f>
        <v>Red</v>
      </c>
      <c r="AB578" t="str">
        <f t="shared" ref="AB578:AB641" si="215">IF($J578+$K578&lt;3.5,"Green","Red")</f>
        <v>Green</v>
      </c>
      <c r="AC578" t="str">
        <f t="shared" ref="AC578:AC641" si="216">IF(AND($J578&gt;0,$K578&gt;0),"Green","Red")</f>
        <v>Green</v>
      </c>
      <c r="AD578" t="str">
        <f t="shared" ref="AD578:AD641" si="217">IF(OR($J578=0,$K578=0),"Green","Red")</f>
        <v>Red</v>
      </c>
    </row>
    <row r="579" spans="1:30" x14ac:dyDescent="0.25">
      <c r="A579" t="str">
        <f t="shared" si="200"/>
        <v>23/07/2026Brasil PelotasGramadense</v>
      </c>
      <c r="D579" s="2">
        <v>46226</v>
      </c>
      <c r="E579" s="3">
        <v>0.95833333333333337</v>
      </c>
      <c r="F579" t="s">
        <v>1988</v>
      </c>
      <c r="G579" t="s">
        <v>1989</v>
      </c>
      <c r="H579">
        <v>1</v>
      </c>
      <c r="I579">
        <v>0</v>
      </c>
      <c r="J579">
        <v>2</v>
      </c>
      <c r="K579">
        <v>1</v>
      </c>
      <c r="L579" s="22" t="str">
        <f t="shared" si="198"/>
        <v>23/07/2026</v>
      </c>
      <c r="M579" s="23">
        <f t="shared" si="199"/>
        <v>0.83333333333333337</v>
      </c>
      <c r="N579" t="str">
        <f t="shared" si="201"/>
        <v>2 - 1</v>
      </c>
      <c r="O579" t="str">
        <f t="shared" si="202"/>
        <v>Green</v>
      </c>
      <c r="P579" t="str">
        <f t="shared" si="203"/>
        <v>Red</v>
      </c>
      <c r="Q579" t="str">
        <f t="shared" si="204"/>
        <v>Red</v>
      </c>
      <c r="R579" t="str">
        <f t="shared" si="205"/>
        <v>Green</v>
      </c>
      <c r="S579" t="str">
        <f t="shared" si="206"/>
        <v>Red</v>
      </c>
      <c r="T579" t="str">
        <f t="shared" si="207"/>
        <v>Green</v>
      </c>
      <c r="U579" t="str">
        <f t="shared" si="208"/>
        <v>Green</v>
      </c>
      <c r="V579" t="str">
        <f t="shared" si="209"/>
        <v>Red</v>
      </c>
      <c r="W579" t="str">
        <f t="shared" si="210"/>
        <v>Red</v>
      </c>
      <c r="X579" t="str">
        <f t="shared" si="211"/>
        <v>Green</v>
      </c>
      <c r="Y579" t="str">
        <f t="shared" si="212"/>
        <v>Green</v>
      </c>
      <c r="Z579" t="str">
        <f t="shared" si="213"/>
        <v>Green</v>
      </c>
      <c r="AA579" t="str">
        <f t="shared" si="214"/>
        <v>Red</v>
      </c>
      <c r="AB579" t="str">
        <f t="shared" si="215"/>
        <v>Green</v>
      </c>
      <c r="AC579" t="str">
        <f t="shared" si="216"/>
        <v>Green</v>
      </c>
      <c r="AD579" t="str">
        <f t="shared" si="217"/>
        <v>Red</v>
      </c>
    </row>
    <row r="580" spans="1:30" x14ac:dyDescent="0.25">
      <c r="A580" t="str">
        <f t="shared" si="200"/>
        <v>23/07/2026Ceara U20Goias U20</v>
      </c>
      <c r="D580" s="2">
        <v>46226</v>
      </c>
      <c r="E580" s="3">
        <v>0.95833333333333337</v>
      </c>
      <c r="F580" t="s">
        <v>1992</v>
      </c>
      <c r="G580" t="s">
        <v>1993</v>
      </c>
      <c r="H580">
        <v>0</v>
      </c>
      <c r="I580">
        <v>0</v>
      </c>
      <c r="J580">
        <v>1</v>
      </c>
      <c r="K580">
        <v>1</v>
      </c>
      <c r="L580" s="22" t="str">
        <f t="shared" si="198"/>
        <v>23/07/2026</v>
      </c>
      <c r="M580" s="23">
        <f t="shared" si="199"/>
        <v>0.83333333333333337</v>
      </c>
      <c r="N580" t="str">
        <f t="shared" si="201"/>
        <v>1 - 1</v>
      </c>
      <c r="O580" t="str">
        <f t="shared" si="202"/>
        <v>Red</v>
      </c>
      <c r="P580" t="str">
        <f t="shared" si="203"/>
        <v>Green</v>
      </c>
      <c r="Q580" t="str">
        <f t="shared" si="204"/>
        <v>Red</v>
      </c>
      <c r="R580" t="str">
        <f t="shared" si="205"/>
        <v>Green</v>
      </c>
      <c r="S580" t="str">
        <f t="shared" si="206"/>
        <v>Green</v>
      </c>
      <c r="T580" t="str">
        <f t="shared" si="207"/>
        <v>Red</v>
      </c>
      <c r="U580" t="str">
        <f t="shared" si="208"/>
        <v>Red</v>
      </c>
      <c r="V580" t="str">
        <f t="shared" si="209"/>
        <v>Green</v>
      </c>
      <c r="W580" t="str">
        <f t="shared" si="210"/>
        <v>Red</v>
      </c>
      <c r="X580" t="str">
        <f t="shared" si="211"/>
        <v>Red</v>
      </c>
      <c r="Y580" t="str">
        <f t="shared" si="212"/>
        <v>Green</v>
      </c>
      <c r="Z580" t="str">
        <f t="shared" si="213"/>
        <v>Red</v>
      </c>
      <c r="AA580" t="str">
        <f t="shared" si="214"/>
        <v>Green</v>
      </c>
      <c r="AB580" t="str">
        <f t="shared" si="215"/>
        <v>Green</v>
      </c>
      <c r="AC580" t="str">
        <f t="shared" si="216"/>
        <v>Green</v>
      </c>
      <c r="AD580" t="str">
        <f t="shared" si="217"/>
        <v>Red</v>
      </c>
    </row>
    <row r="581" spans="1:30" x14ac:dyDescent="0.25">
      <c r="A581" t="str">
        <f t="shared" si="200"/>
        <v>23/07/2026CuiabaAtletico Goianiense</v>
      </c>
      <c r="D581" s="2">
        <v>46226</v>
      </c>
      <c r="E581" s="3">
        <v>0.97916666666666663</v>
      </c>
      <c r="F581" t="s">
        <v>1983</v>
      </c>
      <c r="G581" t="s">
        <v>1984</v>
      </c>
      <c r="H581">
        <v>0</v>
      </c>
      <c r="I581">
        <v>0</v>
      </c>
      <c r="J581">
        <v>0</v>
      </c>
      <c r="K581">
        <v>1</v>
      </c>
      <c r="L581" s="22" t="str">
        <f t="shared" si="198"/>
        <v>23/07/2026</v>
      </c>
      <c r="M581" s="23">
        <f t="shared" si="199"/>
        <v>0.85416666666666663</v>
      </c>
      <c r="N581" t="str">
        <f t="shared" si="201"/>
        <v>0 - 1</v>
      </c>
      <c r="O581" t="str">
        <f t="shared" si="202"/>
        <v>Red</v>
      </c>
      <c r="P581" t="str">
        <f t="shared" si="203"/>
        <v>Red</v>
      </c>
      <c r="Q581" t="str">
        <f t="shared" si="204"/>
        <v>Green</v>
      </c>
      <c r="R581" t="str">
        <f t="shared" si="205"/>
        <v>Red</v>
      </c>
      <c r="S581" t="str">
        <f t="shared" si="206"/>
        <v>Green</v>
      </c>
      <c r="T581" t="str">
        <f t="shared" si="207"/>
        <v>Green</v>
      </c>
      <c r="U581" t="str">
        <f t="shared" si="208"/>
        <v>Red</v>
      </c>
      <c r="V581" t="str">
        <f t="shared" si="209"/>
        <v>Green</v>
      </c>
      <c r="W581" t="str">
        <f t="shared" si="210"/>
        <v>Red</v>
      </c>
      <c r="X581" t="str">
        <f t="shared" si="211"/>
        <v>Red</v>
      </c>
      <c r="Y581" t="str">
        <f t="shared" si="212"/>
        <v>Red</v>
      </c>
      <c r="Z581" t="str">
        <f t="shared" si="213"/>
        <v>Red</v>
      </c>
      <c r="AA581" t="str">
        <f t="shared" si="214"/>
        <v>Green</v>
      </c>
      <c r="AB581" t="str">
        <f t="shared" si="215"/>
        <v>Green</v>
      </c>
      <c r="AC581" t="str">
        <f t="shared" si="216"/>
        <v>Red</v>
      </c>
      <c r="AD581" t="str">
        <f t="shared" si="217"/>
        <v>Green</v>
      </c>
    </row>
    <row r="582" spans="1:30" x14ac:dyDescent="0.25">
      <c r="A582" t="str">
        <f t="shared" si="200"/>
        <v>23/07/2026Deportivo Cali WomenAmerica de Cali Women</v>
      </c>
      <c r="D582" s="2">
        <v>46227</v>
      </c>
      <c r="E582" s="3">
        <v>0</v>
      </c>
      <c r="F582" t="s">
        <v>1996</v>
      </c>
      <c r="G582" t="s">
        <v>1997</v>
      </c>
      <c r="H582">
        <v>0</v>
      </c>
      <c r="I582">
        <v>0</v>
      </c>
      <c r="J582">
        <v>1</v>
      </c>
      <c r="K582">
        <v>0</v>
      </c>
      <c r="L582" s="29" t="s">
        <v>95</v>
      </c>
      <c r="M582" s="23">
        <v>0.875</v>
      </c>
      <c r="N582" t="str">
        <f t="shared" si="201"/>
        <v>1 - 0</v>
      </c>
      <c r="O582" t="str">
        <f t="shared" si="202"/>
        <v>Green</v>
      </c>
      <c r="P582" t="str">
        <f t="shared" si="203"/>
        <v>Red</v>
      </c>
      <c r="Q582" t="str">
        <f t="shared" si="204"/>
        <v>Red</v>
      </c>
      <c r="R582" t="str">
        <f t="shared" si="205"/>
        <v>Green</v>
      </c>
      <c r="S582" t="str">
        <f t="shared" si="206"/>
        <v>Red</v>
      </c>
      <c r="T582" t="str">
        <f t="shared" si="207"/>
        <v>Green</v>
      </c>
      <c r="U582" t="str">
        <f t="shared" si="208"/>
        <v>Red</v>
      </c>
      <c r="V582" t="str">
        <f t="shared" si="209"/>
        <v>Green</v>
      </c>
      <c r="W582" t="str">
        <f t="shared" si="210"/>
        <v>Red</v>
      </c>
      <c r="X582" t="str">
        <f t="shared" si="211"/>
        <v>Red</v>
      </c>
      <c r="Y582" t="str">
        <f t="shared" si="212"/>
        <v>Red</v>
      </c>
      <c r="Z582" t="str">
        <f t="shared" si="213"/>
        <v>Red</v>
      </c>
      <c r="AA582" t="str">
        <f t="shared" si="214"/>
        <v>Green</v>
      </c>
      <c r="AB582" t="str">
        <f t="shared" si="215"/>
        <v>Green</v>
      </c>
      <c r="AC582" t="str">
        <f t="shared" si="216"/>
        <v>Red</v>
      </c>
      <c r="AD582" t="str">
        <f t="shared" si="217"/>
        <v>Green</v>
      </c>
    </row>
    <row r="583" spans="1:30" x14ac:dyDescent="0.25">
      <c r="A583" t="str">
        <f t="shared" si="200"/>
        <v>23/07/2026EmelecMushuc Runa</v>
      </c>
      <c r="D583" s="2">
        <v>46227</v>
      </c>
      <c r="E583" s="3">
        <v>0</v>
      </c>
      <c r="F583" t="s">
        <v>116</v>
      </c>
      <c r="G583" t="s">
        <v>117</v>
      </c>
      <c r="H583">
        <v>1</v>
      </c>
      <c r="I583">
        <v>0</v>
      </c>
      <c r="J583">
        <v>1</v>
      </c>
      <c r="K583">
        <v>1</v>
      </c>
      <c r="L583" s="29" t="s">
        <v>95</v>
      </c>
      <c r="M583" s="23">
        <v>0.875</v>
      </c>
      <c r="N583" t="str">
        <f t="shared" si="201"/>
        <v>1 - 1</v>
      </c>
      <c r="O583" t="str">
        <f t="shared" si="202"/>
        <v>Red</v>
      </c>
      <c r="P583" t="str">
        <f t="shared" si="203"/>
        <v>Green</v>
      </c>
      <c r="Q583" t="str">
        <f t="shared" si="204"/>
        <v>Red</v>
      </c>
      <c r="R583" t="str">
        <f t="shared" si="205"/>
        <v>Green</v>
      </c>
      <c r="S583" t="str">
        <f t="shared" si="206"/>
        <v>Green</v>
      </c>
      <c r="T583" t="str">
        <f t="shared" si="207"/>
        <v>Red</v>
      </c>
      <c r="U583" t="str">
        <f t="shared" si="208"/>
        <v>Green</v>
      </c>
      <c r="V583" t="str">
        <f t="shared" si="209"/>
        <v>Red</v>
      </c>
      <c r="W583" t="str">
        <f t="shared" si="210"/>
        <v>Red</v>
      </c>
      <c r="X583" t="str">
        <f t="shared" si="211"/>
        <v>Green</v>
      </c>
      <c r="Y583" t="str">
        <f t="shared" si="212"/>
        <v>Green</v>
      </c>
      <c r="Z583" t="str">
        <f t="shared" si="213"/>
        <v>Red</v>
      </c>
      <c r="AA583" t="str">
        <f t="shared" si="214"/>
        <v>Green</v>
      </c>
      <c r="AB583" t="str">
        <f t="shared" si="215"/>
        <v>Green</v>
      </c>
      <c r="AC583" t="str">
        <f t="shared" si="216"/>
        <v>Green</v>
      </c>
      <c r="AD583" t="str">
        <f t="shared" si="217"/>
        <v>Red</v>
      </c>
    </row>
    <row r="584" spans="1:30" x14ac:dyDescent="0.25">
      <c r="A584" t="str">
        <f t="shared" si="200"/>
        <v>23/07/2026Boca JuniorsCD OHiggins</v>
      </c>
      <c r="B584" t="s">
        <v>1321</v>
      </c>
      <c r="C584" t="s">
        <v>1322</v>
      </c>
      <c r="D584" s="2">
        <v>46227</v>
      </c>
      <c r="E584" s="3">
        <v>2.0833333333333332E-2</v>
      </c>
      <c r="F584" t="s">
        <v>1203</v>
      </c>
      <c r="G584" t="s">
        <v>1887</v>
      </c>
      <c r="H584">
        <v>1</v>
      </c>
      <c r="I584">
        <v>0</v>
      </c>
      <c r="J584">
        <v>1</v>
      </c>
      <c r="K584">
        <v>0</v>
      </c>
      <c r="L584" s="30" t="str">
        <f>DAY(D584)-1&amp;"/"&amp;"07"&amp;"/"&amp;YEAR(D584)</f>
        <v>23/07/2026</v>
      </c>
      <c r="M584" s="31">
        <f>E584-TIME(3,0,0)+TIME(12,0,0)+TIME(12,0,0)</f>
        <v>0.89583333333333326</v>
      </c>
      <c r="N584" t="str">
        <f t="shared" si="201"/>
        <v>1 - 0</v>
      </c>
      <c r="O584" t="str">
        <f t="shared" si="202"/>
        <v>Green</v>
      </c>
      <c r="P584" t="str">
        <f t="shared" si="203"/>
        <v>Red</v>
      </c>
      <c r="Q584" t="str">
        <f t="shared" si="204"/>
        <v>Red</v>
      </c>
      <c r="R584" t="str">
        <f t="shared" si="205"/>
        <v>Green</v>
      </c>
      <c r="S584" t="str">
        <f t="shared" si="206"/>
        <v>Red</v>
      </c>
      <c r="T584" t="str">
        <f t="shared" si="207"/>
        <v>Green</v>
      </c>
      <c r="U584" t="str">
        <f t="shared" si="208"/>
        <v>Green</v>
      </c>
      <c r="V584" t="str">
        <f t="shared" si="209"/>
        <v>Red</v>
      </c>
      <c r="W584" t="str">
        <f t="shared" si="210"/>
        <v>Red</v>
      </c>
      <c r="X584" t="str">
        <f t="shared" si="211"/>
        <v>Green</v>
      </c>
      <c r="Y584" t="str">
        <f t="shared" si="212"/>
        <v>Red</v>
      </c>
      <c r="Z584" t="str">
        <f t="shared" si="213"/>
        <v>Red</v>
      </c>
      <c r="AA584" t="str">
        <f t="shared" si="214"/>
        <v>Green</v>
      </c>
      <c r="AB584" t="str">
        <f t="shared" si="215"/>
        <v>Green</v>
      </c>
      <c r="AC584" t="str">
        <f t="shared" si="216"/>
        <v>Red</v>
      </c>
      <c r="AD584" t="str">
        <f t="shared" si="217"/>
        <v>Green</v>
      </c>
    </row>
    <row r="585" spans="1:30" x14ac:dyDescent="0.25">
      <c r="A585" t="str">
        <f t="shared" si="200"/>
        <v>23/07/2026Independiente Santa FeCaracas</v>
      </c>
      <c r="B585" t="s">
        <v>1321</v>
      </c>
      <c r="C585" t="s">
        <v>1322</v>
      </c>
      <c r="D585" s="2">
        <v>46227</v>
      </c>
      <c r="E585" s="3">
        <v>2.0833333333333332E-2</v>
      </c>
      <c r="F585" t="s">
        <v>421</v>
      </c>
      <c r="G585" t="s">
        <v>1888</v>
      </c>
      <c r="H585">
        <v>1</v>
      </c>
      <c r="I585">
        <v>0</v>
      </c>
      <c r="J585">
        <v>2</v>
      </c>
      <c r="K585">
        <v>0</v>
      </c>
      <c r="L585" s="30" t="str">
        <f>DAY(D585)-1&amp;"/"&amp;"07"&amp;"/"&amp;YEAR(D585)</f>
        <v>23/07/2026</v>
      </c>
      <c r="M585" s="31">
        <f>E585-TIME(3,0,0)+TIME(12,0,0)+TIME(12,0,0)</f>
        <v>0.89583333333333326</v>
      </c>
      <c r="N585" t="str">
        <f t="shared" si="201"/>
        <v>2 - 0</v>
      </c>
      <c r="O585" t="str">
        <f t="shared" si="202"/>
        <v>Green</v>
      </c>
      <c r="P585" t="str">
        <f t="shared" si="203"/>
        <v>Red</v>
      </c>
      <c r="Q585" t="str">
        <f t="shared" si="204"/>
        <v>Red</v>
      </c>
      <c r="R585" t="str">
        <f t="shared" si="205"/>
        <v>Green</v>
      </c>
      <c r="S585" t="str">
        <f t="shared" si="206"/>
        <v>Red</v>
      </c>
      <c r="T585" t="str">
        <f t="shared" si="207"/>
        <v>Green</v>
      </c>
      <c r="U585" t="str">
        <f t="shared" si="208"/>
        <v>Green</v>
      </c>
      <c r="V585" t="str">
        <f t="shared" si="209"/>
        <v>Red</v>
      </c>
      <c r="W585" t="str">
        <f t="shared" si="210"/>
        <v>Red</v>
      </c>
      <c r="X585" t="str">
        <f t="shared" si="211"/>
        <v>Green</v>
      </c>
      <c r="Y585" t="str">
        <f t="shared" si="212"/>
        <v>Green</v>
      </c>
      <c r="Z585" t="str">
        <f t="shared" si="213"/>
        <v>Red</v>
      </c>
      <c r="AA585" t="str">
        <f t="shared" si="214"/>
        <v>Green</v>
      </c>
      <c r="AB585" t="str">
        <f t="shared" si="215"/>
        <v>Green</v>
      </c>
      <c r="AC585" t="str">
        <f t="shared" si="216"/>
        <v>Red</v>
      </c>
      <c r="AD585" t="str">
        <f t="shared" si="217"/>
        <v>Green</v>
      </c>
    </row>
    <row r="586" spans="1:30" x14ac:dyDescent="0.25">
      <c r="A586" t="str">
        <f t="shared" si="200"/>
        <v>23/07/2026Botafogo SPEC Juventude</v>
      </c>
      <c r="D586" s="2">
        <v>46227</v>
      </c>
      <c r="E586" s="3">
        <v>2.0833333333333332E-2</v>
      </c>
      <c r="F586" t="s">
        <v>118</v>
      </c>
      <c r="G586" t="s">
        <v>1985</v>
      </c>
      <c r="H586">
        <v>2</v>
      </c>
      <c r="I586">
        <v>0</v>
      </c>
      <c r="J586">
        <v>4</v>
      </c>
      <c r="K586">
        <v>2</v>
      </c>
      <c r="L586" s="30" t="str">
        <f>DAY(D586)-1&amp;"/"&amp;"07"&amp;"/"&amp;YEAR(D586)</f>
        <v>23/07/2026</v>
      </c>
      <c r="M586" s="31">
        <f>E586-TIME(3,0,0)+TIME(12,0,0)+TIME(12,0,0)</f>
        <v>0.89583333333333326</v>
      </c>
      <c r="N586" t="str">
        <f t="shared" si="201"/>
        <v>4 - 2</v>
      </c>
      <c r="O586" t="str">
        <f t="shared" si="202"/>
        <v>Green</v>
      </c>
      <c r="P586" t="str">
        <f t="shared" si="203"/>
        <v>Red</v>
      </c>
      <c r="Q586" t="str">
        <f t="shared" si="204"/>
        <v>Red</v>
      </c>
      <c r="R586" t="str">
        <f t="shared" si="205"/>
        <v>Green</v>
      </c>
      <c r="S586" t="str">
        <f t="shared" si="206"/>
        <v>Red</v>
      </c>
      <c r="T586" t="str">
        <f t="shared" si="207"/>
        <v>Green</v>
      </c>
      <c r="U586" t="str">
        <f t="shared" si="208"/>
        <v>Green</v>
      </c>
      <c r="V586" t="str">
        <f t="shared" si="209"/>
        <v>Red</v>
      </c>
      <c r="W586" t="str">
        <f t="shared" si="210"/>
        <v>Red</v>
      </c>
      <c r="X586" t="str">
        <f t="shared" si="211"/>
        <v>Green</v>
      </c>
      <c r="Y586" t="str">
        <f t="shared" si="212"/>
        <v>Green</v>
      </c>
      <c r="Z586" t="str">
        <f t="shared" si="213"/>
        <v>Green</v>
      </c>
      <c r="AA586" t="str">
        <f t="shared" si="214"/>
        <v>Red</v>
      </c>
      <c r="AB586" t="str">
        <f t="shared" si="215"/>
        <v>Red</v>
      </c>
      <c r="AC586" t="str">
        <f t="shared" si="216"/>
        <v>Green</v>
      </c>
      <c r="AD586" t="str">
        <f t="shared" si="217"/>
        <v>Red</v>
      </c>
    </row>
    <row r="587" spans="1:30" x14ac:dyDescent="0.25">
      <c r="A587" t="str">
        <f t="shared" si="200"/>
        <v>23/07/2026Defensa Y JusticiaAldosivi</v>
      </c>
      <c r="D587" s="2">
        <v>46227</v>
      </c>
      <c r="E587" s="3">
        <v>3.125E-2</v>
      </c>
      <c r="F587" t="s">
        <v>1975</v>
      </c>
      <c r="G587" t="s">
        <v>121</v>
      </c>
      <c r="H587">
        <v>1</v>
      </c>
      <c r="I587">
        <v>1</v>
      </c>
      <c r="J587">
        <v>1</v>
      </c>
      <c r="K587">
        <v>1</v>
      </c>
      <c r="L587" s="30" t="str">
        <f>DAY(D587)-1&amp;"/"&amp;"07"&amp;"/"&amp;YEAR(D587)</f>
        <v>23/07/2026</v>
      </c>
      <c r="M587" s="31">
        <f>E587-TIME(3,0,0)+TIME(12,0,0)+TIME(12,0,0)</f>
        <v>0.90625</v>
      </c>
      <c r="N587" t="str">
        <f t="shared" si="201"/>
        <v>1 - 1</v>
      </c>
      <c r="O587" t="str">
        <f t="shared" si="202"/>
        <v>Red</v>
      </c>
      <c r="P587" t="str">
        <f t="shared" si="203"/>
        <v>Green</v>
      </c>
      <c r="Q587" t="str">
        <f t="shared" si="204"/>
        <v>Red</v>
      </c>
      <c r="R587" t="str">
        <f t="shared" si="205"/>
        <v>Green</v>
      </c>
      <c r="S587" t="str">
        <f t="shared" si="206"/>
        <v>Green</v>
      </c>
      <c r="T587" t="str">
        <f t="shared" si="207"/>
        <v>Red</v>
      </c>
      <c r="U587" t="str">
        <f t="shared" si="208"/>
        <v>Red</v>
      </c>
      <c r="V587" t="str">
        <f t="shared" si="209"/>
        <v>Green</v>
      </c>
      <c r="W587" t="str">
        <f t="shared" si="210"/>
        <v>Red</v>
      </c>
      <c r="X587" t="str">
        <f t="shared" si="211"/>
        <v>Green</v>
      </c>
      <c r="Y587" t="str">
        <f t="shared" si="212"/>
        <v>Green</v>
      </c>
      <c r="Z587" t="str">
        <f t="shared" si="213"/>
        <v>Red</v>
      </c>
      <c r="AA587" t="str">
        <f t="shared" si="214"/>
        <v>Green</v>
      </c>
      <c r="AB587" t="str">
        <f t="shared" si="215"/>
        <v>Green</v>
      </c>
      <c r="AC587" t="str">
        <f t="shared" si="216"/>
        <v>Green</v>
      </c>
      <c r="AD587" t="str">
        <f t="shared" si="217"/>
        <v>Red</v>
      </c>
    </row>
    <row r="588" spans="1:30" x14ac:dyDescent="0.25">
      <c r="A588" t="str">
        <f t="shared" si="200"/>
        <v>23/07/2026CS HeredianoPuntarenas</v>
      </c>
      <c r="D588" s="2">
        <v>46227</v>
      </c>
      <c r="E588" s="3">
        <v>8.3333333333333329E-2</v>
      </c>
      <c r="F588" t="s">
        <v>1998</v>
      </c>
      <c r="G588" t="s">
        <v>1999</v>
      </c>
      <c r="H588">
        <v>1</v>
      </c>
      <c r="I588">
        <v>1</v>
      </c>
      <c r="J588">
        <v>1</v>
      </c>
      <c r="K588">
        <v>1</v>
      </c>
      <c r="L588" s="30" t="str">
        <f>DAY(D588)-1&amp;"/"&amp;"07"&amp;"/"&amp;YEAR(D588)</f>
        <v>23/07/2026</v>
      </c>
      <c r="M588" s="31">
        <f>E588-TIME(3,0,0)+TIME(12,0,0)+TIME(12,0,0)</f>
        <v>0.95833333333333326</v>
      </c>
      <c r="N588" t="str">
        <f t="shared" si="201"/>
        <v>1 - 1</v>
      </c>
      <c r="O588" t="str">
        <f t="shared" si="202"/>
        <v>Red</v>
      </c>
      <c r="P588" t="str">
        <f t="shared" si="203"/>
        <v>Green</v>
      </c>
      <c r="Q588" t="str">
        <f t="shared" si="204"/>
        <v>Red</v>
      </c>
      <c r="R588" t="str">
        <f t="shared" si="205"/>
        <v>Green</v>
      </c>
      <c r="S588" t="str">
        <f t="shared" si="206"/>
        <v>Green</v>
      </c>
      <c r="T588" t="str">
        <f t="shared" si="207"/>
        <v>Red</v>
      </c>
      <c r="U588" t="str">
        <f t="shared" si="208"/>
        <v>Red</v>
      </c>
      <c r="V588" t="str">
        <f t="shared" si="209"/>
        <v>Green</v>
      </c>
      <c r="W588" t="str">
        <f t="shared" si="210"/>
        <v>Red</v>
      </c>
      <c r="X588" t="str">
        <f t="shared" si="211"/>
        <v>Green</v>
      </c>
      <c r="Y588" t="str">
        <f t="shared" si="212"/>
        <v>Green</v>
      </c>
      <c r="Z588" t="str">
        <f t="shared" si="213"/>
        <v>Red</v>
      </c>
      <c r="AA588" t="str">
        <f t="shared" si="214"/>
        <v>Green</v>
      </c>
      <c r="AB588" t="str">
        <f t="shared" si="215"/>
        <v>Green</v>
      </c>
      <c r="AC588" t="str">
        <f t="shared" si="216"/>
        <v>Green</v>
      </c>
      <c r="AD588" t="str">
        <f t="shared" si="217"/>
        <v>Red</v>
      </c>
    </row>
    <row r="589" spans="1:30" x14ac:dyDescent="0.25">
      <c r="A589" t="str">
        <f t="shared" si="200"/>
        <v>24/07/2026Yenisey Krasnoyarsk IITorpedo Vladimir</v>
      </c>
      <c r="D589" s="2">
        <v>46227</v>
      </c>
      <c r="E589" s="3">
        <v>0.20833333333333334</v>
      </c>
      <c r="F589" t="s">
        <v>2561</v>
      </c>
      <c r="G589" t="s">
        <v>2562</v>
      </c>
      <c r="L589" s="22" t="str">
        <f t="shared" ref="L589:L652" si="218">DAY(D589)&amp;"/"&amp;"07"&amp;"/"&amp;YEAR(D589)</f>
        <v>24/07/2026</v>
      </c>
      <c r="M589" s="23">
        <f t="shared" ref="M589:M652" si="219">E589-TIME(3,0,0)</f>
        <v>8.3333333333333343E-2</v>
      </c>
      <c r="N589" t="str">
        <f t="shared" si="201"/>
        <v xml:space="preserve"> - </v>
      </c>
      <c r="O589" t="str">
        <f t="shared" si="202"/>
        <v>Red</v>
      </c>
      <c r="P589" t="str">
        <f t="shared" si="203"/>
        <v>Green</v>
      </c>
      <c r="Q589" t="str">
        <f t="shared" si="204"/>
        <v>Red</v>
      </c>
      <c r="R589" t="str">
        <f t="shared" si="205"/>
        <v>Green</v>
      </c>
      <c r="S589" t="str">
        <f t="shared" si="206"/>
        <v>Green</v>
      </c>
      <c r="T589" t="str">
        <f t="shared" si="207"/>
        <v>Red</v>
      </c>
      <c r="U589" t="str">
        <f t="shared" si="208"/>
        <v>Red</v>
      </c>
      <c r="V589" t="str">
        <f t="shared" si="209"/>
        <v>Green</v>
      </c>
      <c r="W589" t="str">
        <f t="shared" si="210"/>
        <v>Red</v>
      </c>
      <c r="X589" t="str">
        <f t="shared" si="211"/>
        <v>Red</v>
      </c>
      <c r="Y589" t="str">
        <f t="shared" si="212"/>
        <v>Red</v>
      </c>
      <c r="Z589" t="str">
        <f t="shared" si="213"/>
        <v>Red</v>
      </c>
      <c r="AA589" t="str">
        <f t="shared" si="214"/>
        <v>Green</v>
      </c>
      <c r="AB589" t="str">
        <f t="shared" si="215"/>
        <v>Green</v>
      </c>
      <c r="AC589" t="str">
        <f t="shared" si="216"/>
        <v>Red</v>
      </c>
      <c r="AD589" t="str">
        <f t="shared" si="217"/>
        <v>Green</v>
      </c>
    </row>
    <row r="590" spans="1:30" x14ac:dyDescent="0.25">
      <c r="A590" t="str">
        <f t="shared" si="200"/>
        <v>24/07/2026CSM Flacara MoreniChindia Targoviste</v>
      </c>
      <c r="D590" s="2">
        <v>46227</v>
      </c>
      <c r="E590" s="3">
        <v>0.29166666666666669</v>
      </c>
      <c r="F590" t="s">
        <v>2628</v>
      </c>
      <c r="G590" t="s">
        <v>2629</v>
      </c>
      <c r="H590">
        <v>0</v>
      </c>
      <c r="I590">
        <v>0</v>
      </c>
      <c r="J590">
        <v>6</v>
      </c>
      <c r="K590">
        <v>0</v>
      </c>
      <c r="L590" s="22" t="str">
        <f t="shared" si="218"/>
        <v>24/07/2026</v>
      </c>
      <c r="M590" s="23">
        <f t="shared" si="219"/>
        <v>0.16666666666666669</v>
      </c>
      <c r="N590" t="str">
        <f t="shared" si="201"/>
        <v>6 - 0</v>
      </c>
      <c r="O590" t="str">
        <f t="shared" si="202"/>
        <v>Green</v>
      </c>
      <c r="P590" t="str">
        <f t="shared" si="203"/>
        <v>Red</v>
      </c>
      <c r="Q590" t="str">
        <f t="shared" si="204"/>
        <v>Red</v>
      </c>
      <c r="R590" t="str">
        <f t="shared" si="205"/>
        <v>Green</v>
      </c>
      <c r="S590" t="str">
        <f t="shared" si="206"/>
        <v>Red</v>
      </c>
      <c r="T590" t="str">
        <f t="shared" si="207"/>
        <v>Green</v>
      </c>
      <c r="U590" t="str">
        <f t="shared" si="208"/>
        <v>Red</v>
      </c>
      <c r="V590" t="str">
        <f t="shared" si="209"/>
        <v>Green</v>
      </c>
      <c r="W590" t="str">
        <f t="shared" si="210"/>
        <v>Red</v>
      </c>
      <c r="X590" t="str">
        <f t="shared" si="211"/>
        <v>Red</v>
      </c>
      <c r="Y590" t="str">
        <f t="shared" si="212"/>
        <v>Green</v>
      </c>
      <c r="Z590" t="str">
        <f t="shared" si="213"/>
        <v>Green</v>
      </c>
      <c r="AA590" t="str">
        <f t="shared" si="214"/>
        <v>Red</v>
      </c>
      <c r="AB590" t="str">
        <f t="shared" si="215"/>
        <v>Red</v>
      </c>
      <c r="AC590" t="str">
        <f t="shared" si="216"/>
        <v>Red</v>
      </c>
      <c r="AD590" t="str">
        <f t="shared" si="217"/>
        <v>Green</v>
      </c>
    </row>
    <row r="591" spans="1:30" x14ac:dyDescent="0.25">
      <c r="A591" t="str">
        <f t="shared" si="200"/>
        <v>24/07/2026Manly United U20Sydney Olympic U20</v>
      </c>
      <c r="B591" t="s">
        <v>810</v>
      </c>
      <c r="C591" t="s">
        <v>2313</v>
      </c>
      <c r="D591" s="2">
        <v>46227</v>
      </c>
      <c r="E591" s="3">
        <v>0.3125</v>
      </c>
      <c r="F591" t="s">
        <v>2314</v>
      </c>
      <c r="G591" t="s">
        <v>2315</v>
      </c>
      <c r="H591">
        <v>1</v>
      </c>
      <c r="I591">
        <v>0</v>
      </c>
      <c r="J591">
        <v>6</v>
      </c>
      <c r="K591">
        <v>0</v>
      </c>
      <c r="L591" s="22" t="str">
        <f t="shared" si="218"/>
        <v>24/07/2026</v>
      </c>
      <c r="M591" s="23">
        <f t="shared" si="219"/>
        <v>0.1875</v>
      </c>
      <c r="N591" t="str">
        <f t="shared" si="201"/>
        <v>6 - 0</v>
      </c>
      <c r="O591" t="str">
        <f t="shared" si="202"/>
        <v>Green</v>
      </c>
      <c r="P591" t="str">
        <f t="shared" si="203"/>
        <v>Red</v>
      </c>
      <c r="Q591" t="str">
        <f t="shared" si="204"/>
        <v>Red</v>
      </c>
      <c r="R591" t="str">
        <f t="shared" si="205"/>
        <v>Green</v>
      </c>
      <c r="S591" t="str">
        <f t="shared" si="206"/>
        <v>Red</v>
      </c>
      <c r="T591" t="str">
        <f t="shared" si="207"/>
        <v>Green</v>
      </c>
      <c r="U591" t="str">
        <f t="shared" si="208"/>
        <v>Green</v>
      </c>
      <c r="V591" t="str">
        <f t="shared" si="209"/>
        <v>Red</v>
      </c>
      <c r="W591" t="str">
        <f t="shared" si="210"/>
        <v>Red</v>
      </c>
      <c r="X591" t="str">
        <f t="shared" si="211"/>
        <v>Green</v>
      </c>
      <c r="Y591" t="str">
        <f t="shared" si="212"/>
        <v>Green</v>
      </c>
      <c r="Z591" t="str">
        <f t="shared" si="213"/>
        <v>Green</v>
      </c>
      <c r="AA591" t="str">
        <f t="shared" si="214"/>
        <v>Red</v>
      </c>
      <c r="AB591" t="str">
        <f t="shared" si="215"/>
        <v>Red</v>
      </c>
      <c r="AC591" t="str">
        <f t="shared" si="216"/>
        <v>Red</v>
      </c>
      <c r="AD591" t="str">
        <f t="shared" si="217"/>
        <v>Green</v>
      </c>
    </row>
    <row r="592" spans="1:30" x14ac:dyDescent="0.25">
      <c r="A592" t="str">
        <f t="shared" si="200"/>
        <v>24/07/2026Preston Lions WomenKeilor Park Women</v>
      </c>
      <c r="B592" t="s">
        <v>810</v>
      </c>
      <c r="C592" t="s">
        <v>2287</v>
      </c>
      <c r="D592" s="2">
        <v>46227</v>
      </c>
      <c r="E592" s="3">
        <v>0.34375</v>
      </c>
      <c r="F592" t="s">
        <v>2288</v>
      </c>
      <c r="G592" t="s">
        <v>2289</v>
      </c>
      <c r="H592">
        <v>1</v>
      </c>
      <c r="I592">
        <v>0</v>
      </c>
      <c r="J592">
        <v>1</v>
      </c>
      <c r="K592">
        <v>0</v>
      </c>
      <c r="L592" s="22" t="str">
        <f t="shared" si="218"/>
        <v>24/07/2026</v>
      </c>
      <c r="M592" s="23">
        <f t="shared" si="219"/>
        <v>0.21875</v>
      </c>
      <c r="N592" t="str">
        <f t="shared" si="201"/>
        <v>1 - 0</v>
      </c>
      <c r="O592" t="str">
        <f t="shared" si="202"/>
        <v>Green</v>
      </c>
      <c r="P592" t="str">
        <f t="shared" si="203"/>
        <v>Red</v>
      </c>
      <c r="Q592" t="str">
        <f t="shared" si="204"/>
        <v>Red</v>
      </c>
      <c r="R592" t="str">
        <f t="shared" si="205"/>
        <v>Green</v>
      </c>
      <c r="S592" t="str">
        <f t="shared" si="206"/>
        <v>Red</v>
      </c>
      <c r="T592" t="str">
        <f t="shared" si="207"/>
        <v>Green</v>
      </c>
      <c r="U592" t="str">
        <f t="shared" si="208"/>
        <v>Green</v>
      </c>
      <c r="V592" t="str">
        <f t="shared" si="209"/>
        <v>Red</v>
      </c>
      <c r="W592" t="str">
        <f t="shared" si="210"/>
        <v>Red</v>
      </c>
      <c r="X592" t="str">
        <f t="shared" si="211"/>
        <v>Green</v>
      </c>
      <c r="Y592" t="str">
        <f t="shared" si="212"/>
        <v>Red</v>
      </c>
      <c r="Z592" t="str">
        <f t="shared" si="213"/>
        <v>Red</v>
      </c>
      <c r="AA592" t="str">
        <f t="shared" si="214"/>
        <v>Green</v>
      </c>
      <c r="AB592" t="str">
        <f t="shared" si="215"/>
        <v>Green</v>
      </c>
      <c r="AC592" t="str">
        <f t="shared" si="216"/>
        <v>Red</v>
      </c>
      <c r="AD592" t="str">
        <f t="shared" si="217"/>
        <v>Green</v>
      </c>
    </row>
    <row r="593" spans="1:30" x14ac:dyDescent="0.25">
      <c r="A593" t="str">
        <f t="shared" si="200"/>
        <v>24/07/2026Oakleigh Cannons U23South Melbourne U23</v>
      </c>
      <c r="B593" t="s">
        <v>810</v>
      </c>
      <c r="C593" t="s">
        <v>2304</v>
      </c>
      <c r="D593" s="2">
        <v>46227</v>
      </c>
      <c r="E593" s="3">
        <v>0.34375</v>
      </c>
      <c r="F593" t="s">
        <v>2305</v>
      </c>
      <c r="G593" t="s">
        <v>2306</v>
      </c>
      <c r="H593">
        <v>0</v>
      </c>
      <c r="I593">
        <v>4</v>
      </c>
      <c r="J593">
        <v>0</v>
      </c>
      <c r="K593">
        <v>5</v>
      </c>
      <c r="L593" s="22" t="str">
        <f t="shared" si="218"/>
        <v>24/07/2026</v>
      </c>
      <c r="M593" s="23">
        <f t="shared" si="219"/>
        <v>0.21875</v>
      </c>
      <c r="N593" t="str">
        <f t="shared" si="201"/>
        <v>0 - 5</v>
      </c>
      <c r="O593" t="str">
        <f t="shared" si="202"/>
        <v>Red</v>
      </c>
      <c r="P593" t="str">
        <f t="shared" si="203"/>
        <v>Red</v>
      </c>
      <c r="Q593" t="str">
        <f t="shared" si="204"/>
        <v>Green</v>
      </c>
      <c r="R593" t="str">
        <f t="shared" si="205"/>
        <v>Red</v>
      </c>
      <c r="S593" t="str">
        <f t="shared" si="206"/>
        <v>Green</v>
      </c>
      <c r="T593" t="str">
        <f t="shared" si="207"/>
        <v>Green</v>
      </c>
      <c r="U593" t="str">
        <f t="shared" si="208"/>
        <v>Red</v>
      </c>
      <c r="V593" t="str">
        <f t="shared" si="209"/>
        <v>Red</v>
      </c>
      <c r="W593" t="str">
        <f t="shared" si="210"/>
        <v>Green</v>
      </c>
      <c r="X593" t="str">
        <f t="shared" si="211"/>
        <v>Green</v>
      </c>
      <c r="Y593" t="str">
        <f t="shared" si="212"/>
        <v>Green</v>
      </c>
      <c r="Z593" t="str">
        <f t="shared" si="213"/>
        <v>Green</v>
      </c>
      <c r="AA593" t="str">
        <f t="shared" si="214"/>
        <v>Red</v>
      </c>
      <c r="AB593" t="str">
        <f t="shared" si="215"/>
        <v>Red</v>
      </c>
      <c r="AC593" t="str">
        <f t="shared" si="216"/>
        <v>Red</v>
      </c>
      <c r="AD593" t="str">
        <f t="shared" si="217"/>
        <v>Green</v>
      </c>
    </row>
    <row r="594" spans="1:30" x14ac:dyDescent="0.25">
      <c r="A594" t="str">
        <f t="shared" si="200"/>
        <v>24/07/2026ComoParis FC</v>
      </c>
      <c r="D594" s="2">
        <v>46227</v>
      </c>
      <c r="E594" s="3">
        <v>0.35416666666666669</v>
      </c>
      <c r="F594" t="s">
        <v>2630</v>
      </c>
      <c r="G594" t="s">
        <v>2631</v>
      </c>
      <c r="H594">
        <v>1</v>
      </c>
      <c r="I594">
        <v>2</v>
      </c>
      <c r="J594">
        <v>2</v>
      </c>
      <c r="K594">
        <v>2</v>
      </c>
      <c r="L594" s="22" t="str">
        <f t="shared" si="218"/>
        <v>24/07/2026</v>
      </c>
      <c r="M594" s="23">
        <f t="shared" si="219"/>
        <v>0.22916666666666669</v>
      </c>
      <c r="N594" t="str">
        <f t="shared" si="201"/>
        <v>2 - 2</v>
      </c>
      <c r="O594" t="str">
        <f t="shared" si="202"/>
        <v>Red</v>
      </c>
      <c r="P594" t="str">
        <f t="shared" si="203"/>
        <v>Green</v>
      </c>
      <c r="Q594" t="str">
        <f t="shared" si="204"/>
        <v>Red</v>
      </c>
      <c r="R594" t="str">
        <f t="shared" si="205"/>
        <v>Green</v>
      </c>
      <c r="S594" t="str">
        <f t="shared" si="206"/>
        <v>Green</v>
      </c>
      <c r="T594" t="str">
        <f t="shared" si="207"/>
        <v>Red</v>
      </c>
      <c r="U594" t="str">
        <f t="shared" si="208"/>
        <v>Red</v>
      </c>
      <c r="V594" t="str">
        <f t="shared" si="209"/>
        <v>Red</v>
      </c>
      <c r="W594" t="str">
        <f t="shared" si="210"/>
        <v>Green</v>
      </c>
      <c r="X594" t="str">
        <f t="shared" si="211"/>
        <v>Green</v>
      </c>
      <c r="Y594" t="str">
        <f t="shared" si="212"/>
        <v>Green</v>
      </c>
      <c r="Z594" t="str">
        <f t="shared" si="213"/>
        <v>Green</v>
      </c>
      <c r="AA594" t="str">
        <f t="shared" si="214"/>
        <v>Red</v>
      </c>
      <c r="AB594" t="str">
        <f t="shared" si="215"/>
        <v>Red</v>
      </c>
      <c r="AC594" t="str">
        <f t="shared" si="216"/>
        <v>Green</v>
      </c>
      <c r="AD594" t="str">
        <f t="shared" si="217"/>
        <v>Red</v>
      </c>
    </row>
    <row r="595" spans="1:30" x14ac:dyDescent="0.25">
      <c r="A595" t="str">
        <f t="shared" si="200"/>
        <v>24/07/2026Salisbury Inter WomenFFSA NTC Women</v>
      </c>
      <c r="B595" t="s">
        <v>810</v>
      </c>
      <c r="C595" t="s">
        <v>2292</v>
      </c>
      <c r="D595" s="2">
        <v>46227</v>
      </c>
      <c r="E595" s="3">
        <v>0.36458333333333331</v>
      </c>
      <c r="F595" t="s">
        <v>2293</v>
      </c>
      <c r="G595" t="s">
        <v>2294</v>
      </c>
      <c r="H595">
        <v>1</v>
      </c>
      <c r="I595">
        <v>1</v>
      </c>
      <c r="J595">
        <v>3</v>
      </c>
      <c r="K595">
        <v>1</v>
      </c>
      <c r="L595" s="22" t="str">
        <f t="shared" si="218"/>
        <v>24/07/2026</v>
      </c>
      <c r="M595" s="23">
        <f t="shared" si="219"/>
        <v>0.23958333333333331</v>
      </c>
      <c r="N595" t="str">
        <f t="shared" si="201"/>
        <v>3 - 1</v>
      </c>
      <c r="O595" t="str">
        <f t="shared" si="202"/>
        <v>Green</v>
      </c>
      <c r="P595" t="str">
        <f t="shared" si="203"/>
        <v>Red</v>
      </c>
      <c r="Q595" t="str">
        <f t="shared" si="204"/>
        <v>Red</v>
      </c>
      <c r="R595" t="str">
        <f t="shared" si="205"/>
        <v>Green</v>
      </c>
      <c r="S595" t="str">
        <f t="shared" si="206"/>
        <v>Red</v>
      </c>
      <c r="T595" t="str">
        <f t="shared" si="207"/>
        <v>Green</v>
      </c>
      <c r="U595" t="str">
        <f t="shared" si="208"/>
        <v>Red</v>
      </c>
      <c r="V595" t="str">
        <f t="shared" si="209"/>
        <v>Green</v>
      </c>
      <c r="W595" t="str">
        <f t="shared" si="210"/>
        <v>Red</v>
      </c>
      <c r="X595" t="str">
        <f t="shared" si="211"/>
        <v>Green</v>
      </c>
      <c r="Y595" t="str">
        <f t="shared" si="212"/>
        <v>Green</v>
      </c>
      <c r="Z595" t="str">
        <f t="shared" si="213"/>
        <v>Green</v>
      </c>
      <c r="AA595" t="str">
        <f t="shared" si="214"/>
        <v>Red</v>
      </c>
      <c r="AB595" t="str">
        <f t="shared" si="215"/>
        <v>Red</v>
      </c>
      <c r="AC595" t="str">
        <f t="shared" si="216"/>
        <v>Green</v>
      </c>
      <c r="AD595" t="str">
        <f t="shared" si="217"/>
        <v>Red</v>
      </c>
    </row>
    <row r="596" spans="1:30" x14ac:dyDescent="0.25">
      <c r="A596" t="str">
        <f t="shared" si="200"/>
        <v>24/07/2026AmiensBoulogne</v>
      </c>
      <c r="D596" s="2">
        <v>46227</v>
      </c>
      <c r="E596" s="3">
        <v>0.375</v>
      </c>
      <c r="F596" t="s">
        <v>1622</v>
      </c>
      <c r="G596" t="s">
        <v>2632</v>
      </c>
      <c r="H596">
        <v>0</v>
      </c>
      <c r="I596">
        <v>0</v>
      </c>
      <c r="J596">
        <v>0</v>
      </c>
      <c r="K596">
        <v>1</v>
      </c>
      <c r="L596" s="22" t="str">
        <f t="shared" si="218"/>
        <v>24/07/2026</v>
      </c>
      <c r="M596" s="23">
        <f t="shared" si="219"/>
        <v>0.25</v>
      </c>
      <c r="N596" t="str">
        <f t="shared" si="201"/>
        <v>0 - 1</v>
      </c>
      <c r="O596" t="str">
        <f t="shared" si="202"/>
        <v>Red</v>
      </c>
      <c r="P596" t="str">
        <f t="shared" si="203"/>
        <v>Red</v>
      </c>
      <c r="Q596" t="str">
        <f t="shared" si="204"/>
        <v>Green</v>
      </c>
      <c r="R596" t="str">
        <f t="shared" si="205"/>
        <v>Red</v>
      </c>
      <c r="S596" t="str">
        <f t="shared" si="206"/>
        <v>Green</v>
      </c>
      <c r="T596" t="str">
        <f t="shared" si="207"/>
        <v>Green</v>
      </c>
      <c r="U596" t="str">
        <f t="shared" si="208"/>
        <v>Red</v>
      </c>
      <c r="V596" t="str">
        <f t="shared" si="209"/>
        <v>Green</v>
      </c>
      <c r="W596" t="str">
        <f t="shared" si="210"/>
        <v>Red</v>
      </c>
      <c r="X596" t="str">
        <f t="shared" si="211"/>
        <v>Red</v>
      </c>
      <c r="Y596" t="str">
        <f t="shared" si="212"/>
        <v>Red</v>
      </c>
      <c r="Z596" t="str">
        <f t="shared" si="213"/>
        <v>Red</v>
      </c>
      <c r="AA596" t="str">
        <f t="shared" si="214"/>
        <v>Green</v>
      </c>
      <c r="AB596" t="str">
        <f t="shared" si="215"/>
        <v>Green</v>
      </c>
      <c r="AC596" t="str">
        <f t="shared" si="216"/>
        <v>Red</v>
      </c>
      <c r="AD596" t="str">
        <f t="shared" si="217"/>
        <v>Green</v>
      </c>
    </row>
    <row r="597" spans="1:30" x14ac:dyDescent="0.25">
      <c r="A597" t="str">
        <f t="shared" si="200"/>
        <v>24/07/2026Preston North EndCambridge United</v>
      </c>
      <c r="D597" s="2">
        <v>46227</v>
      </c>
      <c r="E597" s="3">
        <v>0.375</v>
      </c>
      <c r="F597" t="s">
        <v>2633</v>
      </c>
      <c r="G597" t="s">
        <v>1289</v>
      </c>
      <c r="H597">
        <v>0</v>
      </c>
      <c r="I597">
        <v>1</v>
      </c>
      <c r="J597">
        <v>0</v>
      </c>
      <c r="K597">
        <v>1</v>
      </c>
      <c r="L597" s="22" t="str">
        <f t="shared" si="218"/>
        <v>24/07/2026</v>
      </c>
      <c r="M597" s="23">
        <f t="shared" si="219"/>
        <v>0.25</v>
      </c>
      <c r="N597" t="str">
        <f t="shared" si="201"/>
        <v>0 - 1</v>
      </c>
      <c r="O597" t="str">
        <f t="shared" si="202"/>
        <v>Red</v>
      </c>
      <c r="P597" t="str">
        <f t="shared" si="203"/>
        <v>Red</v>
      </c>
      <c r="Q597" t="str">
        <f t="shared" si="204"/>
        <v>Green</v>
      </c>
      <c r="R597" t="str">
        <f t="shared" si="205"/>
        <v>Red</v>
      </c>
      <c r="S597" t="str">
        <f t="shared" si="206"/>
        <v>Green</v>
      </c>
      <c r="T597" t="str">
        <f t="shared" si="207"/>
        <v>Green</v>
      </c>
      <c r="U597" t="str">
        <f t="shared" si="208"/>
        <v>Red</v>
      </c>
      <c r="V597" t="str">
        <f t="shared" si="209"/>
        <v>Red</v>
      </c>
      <c r="W597" t="str">
        <f t="shared" si="210"/>
        <v>Green</v>
      </c>
      <c r="X597" t="str">
        <f t="shared" si="211"/>
        <v>Green</v>
      </c>
      <c r="Y597" t="str">
        <f t="shared" si="212"/>
        <v>Red</v>
      </c>
      <c r="Z597" t="str">
        <f t="shared" si="213"/>
        <v>Red</v>
      </c>
      <c r="AA597" t="str">
        <f t="shared" si="214"/>
        <v>Green</v>
      </c>
      <c r="AB597" t="str">
        <f t="shared" si="215"/>
        <v>Green</v>
      </c>
      <c r="AC597" t="str">
        <f t="shared" si="216"/>
        <v>Red</v>
      </c>
      <c r="AD597" t="str">
        <f t="shared" si="217"/>
        <v>Green</v>
      </c>
    </row>
    <row r="598" spans="1:30" x14ac:dyDescent="0.25">
      <c r="A598" t="str">
        <f t="shared" si="200"/>
        <v>24/07/2026Manly UnitedSydney Olympic</v>
      </c>
      <c r="B598" t="s">
        <v>810</v>
      </c>
      <c r="C598" t="s">
        <v>2242</v>
      </c>
      <c r="D598" s="2">
        <v>46227</v>
      </c>
      <c r="E598" s="3">
        <v>0.39583333333333331</v>
      </c>
      <c r="F598" t="s">
        <v>2243</v>
      </c>
      <c r="G598" t="s">
        <v>124</v>
      </c>
      <c r="H598">
        <v>1</v>
      </c>
      <c r="I598">
        <v>0</v>
      </c>
      <c r="J598">
        <v>4</v>
      </c>
      <c r="K598">
        <v>0</v>
      </c>
      <c r="L598" s="22" t="str">
        <f t="shared" si="218"/>
        <v>24/07/2026</v>
      </c>
      <c r="M598" s="23">
        <f t="shared" si="219"/>
        <v>0.27083333333333331</v>
      </c>
      <c r="N598" t="str">
        <f t="shared" si="201"/>
        <v>4 - 0</v>
      </c>
      <c r="O598" t="str">
        <f t="shared" si="202"/>
        <v>Green</v>
      </c>
      <c r="P598" t="str">
        <f t="shared" si="203"/>
        <v>Red</v>
      </c>
      <c r="Q598" t="str">
        <f t="shared" si="204"/>
        <v>Red</v>
      </c>
      <c r="R598" t="str">
        <f t="shared" si="205"/>
        <v>Green</v>
      </c>
      <c r="S598" t="str">
        <f t="shared" si="206"/>
        <v>Red</v>
      </c>
      <c r="T598" t="str">
        <f t="shared" si="207"/>
        <v>Green</v>
      </c>
      <c r="U598" t="str">
        <f t="shared" si="208"/>
        <v>Green</v>
      </c>
      <c r="V598" t="str">
        <f t="shared" si="209"/>
        <v>Red</v>
      </c>
      <c r="W598" t="str">
        <f t="shared" si="210"/>
        <v>Red</v>
      </c>
      <c r="X598" t="str">
        <f t="shared" si="211"/>
        <v>Green</v>
      </c>
      <c r="Y598" t="str">
        <f t="shared" si="212"/>
        <v>Green</v>
      </c>
      <c r="Z598" t="str">
        <f t="shared" si="213"/>
        <v>Green</v>
      </c>
      <c r="AA598" t="str">
        <f t="shared" si="214"/>
        <v>Red</v>
      </c>
      <c r="AB598" t="str">
        <f t="shared" si="215"/>
        <v>Red</v>
      </c>
      <c r="AC598" t="str">
        <f t="shared" si="216"/>
        <v>Red</v>
      </c>
      <c r="AD598" t="str">
        <f t="shared" si="217"/>
        <v>Green</v>
      </c>
    </row>
    <row r="599" spans="1:30" x14ac:dyDescent="0.25">
      <c r="A599" t="str">
        <f t="shared" si="200"/>
        <v>24/07/2026Green Gully SCDandenong City</v>
      </c>
      <c r="B599" t="s">
        <v>810</v>
      </c>
      <c r="C599" t="s">
        <v>2244</v>
      </c>
      <c r="D599" s="2">
        <v>46227</v>
      </c>
      <c r="E599" s="3">
        <v>0.39583333333333331</v>
      </c>
      <c r="F599" t="s">
        <v>2245</v>
      </c>
      <c r="G599" t="s">
        <v>126</v>
      </c>
      <c r="H599">
        <v>0</v>
      </c>
      <c r="I599">
        <v>0</v>
      </c>
      <c r="J599">
        <v>0</v>
      </c>
      <c r="K599">
        <v>0</v>
      </c>
      <c r="L599" s="22" t="str">
        <f t="shared" si="218"/>
        <v>24/07/2026</v>
      </c>
      <c r="M599" s="23">
        <f t="shared" si="219"/>
        <v>0.27083333333333331</v>
      </c>
      <c r="N599" t="str">
        <f t="shared" si="201"/>
        <v>0 - 0</v>
      </c>
      <c r="O599" t="str">
        <f t="shared" si="202"/>
        <v>Red</v>
      </c>
      <c r="P599" t="str">
        <f t="shared" si="203"/>
        <v>Green</v>
      </c>
      <c r="Q599" t="str">
        <f t="shared" si="204"/>
        <v>Red</v>
      </c>
      <c r="R599" t="str">
        <f t="shared" si="205"/>
        <v>Green</v>
      </c>
      <c r="S599" t="str">
        <f t="shared" si="206"/>
        <v>Green</v>
      </c>
      <c r="T599" t="str">
        <f t="shared" si="207"/>
        <v>Red</v>
      </c>
      <c r="U599" t="str">
        <f t="shared" si="208"/>
        <v>Red</v>
      </c>
      <c r="V599" t="str">
        <f t="shared" si="209"/>
        <v>Green</v>
      </c>
      <c r="W599" t="str">
        <f t="shared" si="210"/>
        <v>Red</v>
      </c>
      <c r="X599" t="str">
        <f t="shared" si="211"/>
        <v>Red</v>
      </c>
      <c r="Y599" t="str">
        <f t="shared" si="212"/>
        <v>Red</v>
      </c>
      <c r="Z599" t="str">
        <f t="shared" si="213"/>
        <v>Red</v>
      </c>
      <c r="AA599" t="str">
        <f t="shared" si="214"/>
        <v>Green</v>
      </c>
      <c r="AB599" t="str">
        <f t="shared" si="215"/>
        <v>Green</v>
      </c>
      <c r="AC599" t="str">
        <f t="shared" si="216"/>
        <v>Red</v>
      </c>
      <c r="AD599" t="str">
        <f t="shared" si="217"/>
        <v>Green</v>
      </c>
    </row>
    <row r="600" spans="1:30" x14ac:dyDescent="0.25">
      <c r="A600" t="str">
        <f t="shared" si="200"/>
        <v>24/07/2026Heidelberg UnitedSunshine George Cross</v>
      </c>
      <c r="B600" t="s">
        <v>810</v>
      </c>
      <c r="C600" t="s">
        <v>2244</v>
      </c>
      <c r="D600" s="2">
        <v>46227</v>
      </c>
      <c r="E600" s="3">
        <v>0.39583333333333331</v>
      </c>
      <c r="F600" t="s">
        <v>392</v>
      </c>
      <c r="G600" t="s">
        <v>2246</v>
      </c>
      <c r="H600">
        <v>0</v>
      </c>
      <c r="I600">
        <v>0</v>
      </c>
      <c r="J600">
        <v>0</v>
      </c>
      <c r="K600">
        <v>0</v>
      </c>
      <c r="L600" s="22" t="str">
        <f t="shared" si="218"/>
        <v>24/07/2026</v>
      </c>
      <c r="M600" s="23">
        <f t="shared" si="219"/>
        <v>0.27083333333333331</v>
      </c>
      <c r="N600" t="str">
        <f t="shared" si="201"/>
        <v>0 - 0</v>
      </c>
      <c r="O600" t="str">
        <f t="shared" si="202"/>
        <v>Red</v>
      </c>
      <c r="P600" t="str">
        <f t="shared" si="203"/>
        <v>Green</v>
      </c>
      <c r="Q600" t="str">
        <f t="shared" si="204"/>
        <v>Red</v>
      </c>
      <c r="R600" t="str">
        <f t="shared" si="205"/>
        <v>Green</v>
      </c>
      <c r="S600" t="str">
        <f t="shared" si="206"/>
        <v>Green</v>
      </c>
      <c r="T600" t="str">
        <f t="shared" si="207"/>
        <v>Red</v>
      </c>
      <c r="U600" t="str">
        <f t="shared" si="208"/>
        <v>Red</v>
      </c>
      <c r="V600" t="str">
        <f t="shared" si="209"/>
        <v>Green</v>
      </c>
      <c r="W600" t="str">
        <f t="shared" si="210"/>
        <v>Red</v>
      </c>
      <c r="X600" t="str">
        <f t="shared" si="211"/>
        <v>Red</v>
      </c>
      <c r="Y600" t="str">
        <f t="shared" si="212"/>
        <v>Red</v>
      </c>
      <c r="Z600" t="str">
        <f t="shared" si="213"/>
        <v>Red</v>
      </c>
      <c r="AA600" t="str">
        <f t="shared" si="214"/>
        <v>Green</v>
      </c>
      <c r="AB600" t="str">
        <f t="shared" si="215"/>
        <v>Green</v>
      </c>
      <c r="AC600" t="str">
        <f t="shared" si="216"/>
        <v>Red</v>
      </c>
      <c r="AD600" t="str">
        <f t="shared" si="217"/>
        <v>Green</v>
      </c>
    </row>
    <row r="601" spans="1:30" x14ac:dyDescent="0.25">
      <c r="A601" t="str">
        <f t="shared" si="200"/>
        <v>24/07/2026St Albans SaintsHume City</v>
      </c>
      <c r="B601" t="s">
        <v>810</v>
      </c>
      <c r="C601" t="s">
        <v>2244</v>
      </c>
      <c r="D601" s="2">
        <v>46227</v>
      </c>
      <c r="E601" s="3">
        <v>0.39583333333333331</v>
      </c>
      <c r="F601" t="s">
        <v>129</v>
      </c>
      <c r="G601" t="s">
        <v>130</v>
      </c>
      <c r="H601">
        <v>3</v>
      </c>
      <c r="I601">
        <v>1</v>
      </c>
      <c r="J601">
        <v>3</v>
      </c>
      <c r="K601">
        <v>2</v>
      </c>
      <c r="L601" s="22" t="str">
        <f t="shared" si="218"/>
        <v>24/07/2026</v>
      </c>
      <c r="M601" s="23">
        <f t="shared" si="219"/>
        <v>0.27083333333333331</v>
      </c>
      <c r="N601" t="str">
        <f t="shared" si="201"/>
        <v>3 - 2</v>
      </c>
      <c r="O601" t="str">
        <f t="shared" si="202"/>
        <v>Green</v>
      </c>
      <c r="P601" t="str">
        <f t="shared" si="203"/>
        <v>Red</v>
      </c>
      <c r="Q601" t="str">
        <f t="shared" si="204"/>
        <v>Red</v>
      </c>
      <c r="R601" t="str">
        <f t="shared" si="205"/>
        <v>Green</v>
      </c>
      <c r="S601" t="str">
        <f t="shared" si="206"/>
        <v>Red</v>
      </c>
      <c r="T601" t="str">
        <f t="shared" si="207"/>
        <v>Green</v>
      </c>
      <c r="U601" t="str">
        <f t="shared" si="208"/>
        <v>Green</v>
      </c>
      <c r="V601" t="str">
        <f t="shared" si="209"/>
        <v>Red</v>
      </c>
      <c r="W601" t="str">
        <f t="shared" si="210"/>
        <v>Red</v>
      </c>
      <c r="X601" t="str">
        <f t="shared" si="211"/>
        <v>Green</v>
      </c>
      <c r="Y601" t="str">
        <f t="shared" si="212"/>
        <v>Green</v>
      </c>
      <c r="Z601" t="str">
        <f t="shared" si="213"/>
        <v>Green</v>
      </c>
      <c r="AA601" t="str">
        <f t="shared" si="214"/>
        <v>Red</v>
      </c>
      <c r="AB601" t="str">
        <f t="shared" si="215"/>
        <v>Red</v>
      </c>
      <c r="AC601" t="str">
        <f t="shared" si="216"/>
        <v>Green</v>
      </c>
      <c r="AD601" t="str">
        <f t="shared" si="217"/>
        <v>Red</v>
      </c>
    </row>
    <row r="602" spans="1:30" x14ac:dyDescent="0.25">
      <c r="A602" t="str">
        <f t="shared" si="200"/>
        <v>24/07/2026Keilor ParkBayside Argonauts</v>
      </c>
      <c r="B602" t="s">
        <v>810</v>
      </c>
      <c r="C602" t="s">
        <v>2253</v>
      </c>
      <c r="D602" s="2">
        <v>46227</v>
      </c>
      <c r="E602" s="3">
        <v>0.39583333333333331</v>
      </c>
      <c r="F602" t="s">
        <v>2254</v>
      </c>
      <c r="G602" t="s">
        <v>2255</v>
      </c>
      <c r="H602">
        <v>0</v>
      </c>
      <c r="I602">
        <v>0</v>
      </c>
      <c r="J602">
        <v>0</v>
      </c>
      <c r="K602">
        <v>1</v>
      </c>
      <c r="L602" s="22" t="str">
        <f t="shared" si="218"/>
        <v>24/07/2026</v>
      </c>
      <c r="M602" s="23">
        <f t="shared" si="219"/>
        <v>0.27083333333333331</v>
      </c>
      <c r="N602" t="str">
        <f t="shared" si="201"/>
        <v>0 - 1</v>
      </c>
      <c r="O602" t="str">
        <f t="shared" si="202"/>
        <v>Red</v>
      </c>
      <c r="P602" t="str">
        <f t="shared" si="203"/>
        <v>Red</v>
      </c>
      <c r="Q602" t="str">
        <f t="shared" si="204"/>
        <v>Green</v>
      </c>
      <c r="R602" t="str">
        <f t="shared" si="205"/>
        <v>Red</v>
      </c>
      <c r="S602" t="str">
        <f t="shared" si="206"/>
        <v>Green</v>
      </c>
      <c r="T602" t="str">
        <f t="shared" si="207"/>
        <v>Green</v>
      </c>
      <c r="U602" t="str">
        <f t="shared" si="208"/>
        <v>Red</v>
      </c>
      <c r="V602" t="str">
        <f t="shared" si="209"/>
        <v>Green</v>
      </c>
      <c r="W602" t="str">
        <f t="shared" si="210"/>
        <v>Red</v>
      </c>
      <c r="X602" t="str">
        <f t="shared" si="211"/>
        <v>Red</v>
      </c>
      <c r="Y602" t="str">
        <f t="shared" si="212"/>
        <v>Red</v>
      </c>
      <c r="Z602" t="str">
        <f t="shared" si="213"/>
        <v>Red</v>
      </c>
      <c r="AA602" t="str">
        <f t="shared" si="214"/>
        <v>Green</v>
      </c>
      <c r="AB602" t="str">
        <f t="shared" si="215"/>
        <v>Green</v>
      </c>
      <c r="AC602" t="str">
        <f t="shared" si="216"/>
        <v>Red</v>
      </c>
      <c r="AD602" t="str">
        <f t="shared" si="217"/>
        <v>Green</v>
      </c>
    </row>
    <row r="603" spans="1:30" x14ac:dyDescent="0.25">
      <c r="A603" t="str">
        <f t="shared" si="200"/>
        <v>24/07/2026Nunawading CityMalvern City</v>
      </c>
      <c r="B603" t="s">
        <v>810</v>
      </c>
      <c r="C603" t="s">
        <v>2253</v>
      </c>
      <c r="D603" s="2">
        <v>46227</v>
      </c>
      <c r="E603" s="3">
        <v>0.39583333333333331</v>
      </c>
      <c r="F603" t="s">
        <v>2256</v>
      </c>
      <c r="G603" t="s">
        <v>2257</v>
      </c>
      <c r="H603">
        <v>0</v>
      </c>
      <c r="I603">
        <v>1</v>
      </c>
      <c r="J603">
        <v>1</v>
      </c>
      <c r="K603">
        <v>4</v>
      </c>
      <c r="L603" s="22" t="str">
        <f t="shared" si="218"/>
        <v>24/07/2026</v>
      </c>
      <c r="M603" s="23">
        <f t="shared" si="219"/>
        <v>0.27083333333333331</v>
      </c>
      <c r="N603" t="str">
        <f t="shared" si="201"/>
        <v>1 - 4</v>
      </c>
      <c r="O603" t="str">
        <f t="shared" si="202"/>
        <v>Red</v>
      </c>
      <c r="P603" t="str">
        <f t="shared" si="203"/>
        <v>Red</v>
      </c>
      <c r="Q603" t="str">
        <f t="shared" si="204"/>
        <v>Green</v>
      </c>
      <c r="R603" t="str">
        <f t="shared" si="205"/>
        <v>Red</v>
      </c>
      <c r="S603" t="str">
        <f t="shared" si="206"/>
        <v>Green</v>
      </c>
      <c r="T603" t="str">
        <f t="shared" si="207"/>
        <v>Green</v>
      </c>
      <c r="U603" t="str">
        <f t="shared" si="208"/>
        <v>Red</v>
      </c>
      <c r="V603" t="str">
        <f t="shared" si="209"/>
        <v>Red</v>
      </c>
      <c r="W603" t="str">
        <f t="shared" si="210"/>
        <v>Green</v>
      </c>
      <c r="X603" t="str">
        <f t="shared" si="211"/>
        <v>Green</v>
      </c>
      <c r="Y603" t="str">
        <f t="shared" si="212"/>
        <v>Green</v>
      </c>
      <c r="Z603" t="str">
        <f t="shared" si="213"/>
        <v>Green</v>
      </c>
      <c r="AA603" t="str">
        <f t="shared" si="214"/>
        <v>Red</v>
      </c>
      <c r="AB603" t="str">
        <f t="shared" si="215"/>
        <v>Red</v>
      </c>
      <c r="AC603" t="str">
        <f t="shared" si="216"/>
        <v>Green</v>
      </c>
      <c r="AD603" t="str">
        <f t="shared" si="217"/>
        <v>Red</v>
      </c>
    </row>
    <row r="604" spans="1:30" x14ac:dyDescent="0.25">
      <c r="A604" t="str">
        <f t="shared" si="200"/>
        <v>24/07/2026Olympic FC WomenBrisbane City Women</v>
      </c>
      <c r="B604" t="s">
        <v>810</v>
      </c>
      <c r="C604" t="s">
        <v>2282</v>
      </c>
      <c r="D604" s="2">
        <v>46227</v>
      </c>
      <c r="E604" s="3">
        <v>0.39583333333333331</v>
      </c>
      <c r="F604" t="s">
        <v>2283</v>
      </c>
      <c r="G604" t="s">
        <v>2284</v>
      </c>
      <c r="H604">
        <v>0</v>
      </c>
      <c r="I604">
        <v>1</v>
      </c>
      <c r="J604">
        <v>0</v>
      </c>
      <c r="K604">
        <v>3</v>
      </c>
      <c r="L604" s="22" t="str">
        <f t="shared" si="218"/>
        <v>24/07/2026</v>
      </c>
      <c r="M604" s="23">
        <f t="shared" si="219"/>
        <v>0.27083333333333331</v>
      </c>
      <c r="N604" t="str">
        <f t="shared" si="201"/>
        <v>0 - 3</v>
      </c>
      <c r="O604" t="str">
        <f t="shared" si="202"/>
        <v>Red</v>
      </c>
      <c r="P604" t="str">
        <f t="shared" si="203"/>
        <v>Red</v>
      </c>
      <c r="Q604" t="str">
        <f t="shared" si="204"/>
        <v>Green</v>
      </c>
      <c r="R604" t="str">
        <f t="shared" si="205"/>
        <v>Red</v>
      </c>
      <c r="S604" t="str">
        <f t="shared" si="206"/>
        <v>Green</v>
      </c>
      <c r="T604" t="str">
        <f t="shared" si="207"/>
        <v>Green</v>
      </c>
      <c r="U604" t="str">
        <f t="shared" si="208"/>
        <v>Red</v>
      </c>
      <c r="V604" t="str">
        <f t="shared" si="209"/>
        <v>Red</v>
      </c>
      <c r="W604" t="str">
        <f t="shared" si="210"/>
        <v>Green</v>
      </c>
      <c r="X604" t="str">
        <f t="shared" si="211"/>
        <v>Green</v>
      </c>
      <c r="Y604" t="str">
        <f t="shared" si="212"/>
        <v>Green</v>
      </c>
      <c r="Z604" t="str">
        <f t="shared" si="213"/>
        <v>Green</v>
      </c>
      <c r="AA604" t="str">
        <f t="shared" si="214"/>
        <v>Red</v>
      </c>
      <c r="AB604" t="str">
        <f t="shared" si="215"/>
        <v>Green</v>
      </c>
      <c r="AC604" t="str">
        <f t="shared" si="216"/>
        <v>Red</v>
      </c>
      <c r="AD604" t="str">
        <f t="shared" si="217"/>
        <v>Green</v>
      </c>
    </row>
    <row r="605" spans="1:30" x14ac:dyDescent="0.25">
      <c r="A605" t="str">
        <f t="shared" si="200"/>
        <v>24/07/2026Box Hill United WomenAlamein Women</v>
      </c>
      <c r="B605" t="s">
        <v>810</v>
      </c>
      <c r="C605" t="s">
        <v>2287</v>
      </c>
      <c r="D605" s="2">
        <v>46227</v>
      </c>
      <c r="E605" s="3">
        <v>0.39583333333333331</v>
      </c>
      <c r="F605" t="s">
        <v>2290</v>
      </c>
      <c r="G605" t="s">
        <v>2291</v>
      </c>
      <c r="H605">
        <v>1</v>
      </c>
      <c r="I605">
        <v>0</v>
      </c>
      <c r="J605">
        <v>2</v>
      </c>
      <c r="K605">
        <v>0</v>
      </c>
      <c r="L605" s="22" t="str">
        <f t="shared" si="218"/>
        <v>24/07/2026</v>
      </c>
      <c r="M605" s="23">
        <f t="shared" si="219"/>
        <v>0.27083333333333331</v>
      </c>
      <c r="N605" t="str">
        <f t="shared" si="201"/>
        <v>2 - 0</v>
      </c>
      <c r="O605" t="str">
        <f t="shared" si="202"/>
        <v>Green</v>
      </c>
      <c r="P605" t="str">
        <f t="shared" si="203"/>
        <v>Red</v>
      </c>
      <c r="Q605" t="str">
        <f t="shared" si="204"/>
        <v>Red</v>
      </c>
      <c r="R605" t="str">
        <f t="shared" si="205"/>
        <v>Green</v>
      </c>
      <c r="S605" t="str">
        <f t="shared" si="206"/>
        <v>Red</v>
      </c>
      <c r="T605" t="str">
        <f t="shared" si="207"/>
        <v>Green</v>
      </c>
      <c r="U605" t="str">
        <f t="shared" si="208"/>
        <v>Green</v>
      </c>
      <c r="V605" t="str">
        <f t="shared" si="209"/>
        <v>Red</v>
      </c>
      <c r="W605" t="str">
        <f t="shared" si="210"/>
        <v>Red</v>
      </c>
      <c r="X605" t="str">
        <f t="shared" si="211"/>
        <v>Green</v>
      </c>
      <c r="Y605" t="str">
        <f t="shared" si="212"/>
        <v>Green</v>
      </c>
      <c r="Z605" t="str">
        <f t="shared" si="213"/>
        <v>Red</v>
      </c>
      <c r="AA605" t="str">
        <f t="shared" si="214"/>
        <v>Green</v>
      </c>
      <c r="AB605" t="str">
        <f t="shared" si="215"/>
        <v>Green</v>
      </c>
      <c r="AC605" t="str">
        <f t="shared" si="216"/>
        <v>Red</v>
      </c>
      <c r="AD605" t="str">
        <f t="shared" si="217"/>
        <v>Green</v>
      </c>
    </row>
    <row r="606" spans="1:30" x14ac:dyDescent="0.25">
      <c r="A606" t="str">
        <f t="shared" si="200"/>
        <v>24/07/2026Eastern LionsBox Hill United</v>
      </c>
      <c r="B606" t="s">
        <v>810</v>
      </c>
      <c r="C606" t="s">
        <v>2253</v>
      </c>
      <c r="D606" s="2">
        <v>46227</v>
      </c>
      <c r="E606" s="3">
        <v>0.40625</v>
      </c>
      <c r="F606" t="s">
        <v>2258</v>
      </c>
      <c r="G606" t="s">
        <v>2259</v>
      </c>
      <c r="H606">
        <v>1</v>
      </c>
      <c r="I606">
        <v>0</v>
      </c>
      <c r="J606">
        <v>1</v>
      </c>
      <c r="K606">
        <v>1</v>
      </c>
      <c r="L606" s="22" t="str">
        <f t="shared" si="218"/>
        <v>24/07/2026</v>
      </c>
      <c r="M606" s="23">
        <f t="shared" si="219"/>
        <v>0.28125</v>
      </c>
      <c r="N606" t="str">
        <f t="shared" si="201"/>
        <v>1 - 1</v>
      </c>
      <c r="O606" t="str">
        <f t="shared" si="202"/>
        <v>Red</v>
      </c>
      <c r="P606" t="str">
        <f t="shared" si="203"/>
        <v>Green</v>
      </c>
      <c r="Q606" t="str">
        <f t="shared" si="204"/>
        <v>Red</v>
      </c>
      <c r="R606" t="str">
        <f t="shared" si="205"/>
        <v>Green</v>
      </c>
      <c r="S606" t="str">
        <f t="shared" si="206"/>
        <v>Green</v>
      </c>
      <c r="T606" t="str">
        <f t="shared" si="207"/>
        <v>Red</v>
      </c>
      <c r="U606" t="str">
        <f t="shared" si="208"/>
        <v>Green</v>
      </c>
      <c r="V606" t="str">
        <f t="shared" si="209"/>
        <v>Red</v>
      </c>
      <c r="W606" t="str">
        <f t="shared" si="210"/>
        <v>Red</v>
      </c>
      <c r="X606" t="str">
        <f t="shared" si="211"/>
        <v>Green</v>
      </c>
      <c r="Y606" t="str">
        <f t="shared" si="212"/>
        <v>Green</v>
      </c>
      <c r="Z606" t="str">
        <f t="shared" si="213"/>
        <v>Red</v>
      </c>
      <c r="AA606" t="str">
        <f t="shared" si="214"/>
        <v>Green</v>
      </c>
      <c r="AB606" t="str">
        <f t="shared" si="215"/>
        <v>Green</v>
      </c>
      <c r="AC606" t="str">
        <f t="shared" si="216"/>
        <v>Green</v>
      </c>
      <c r="AD606" t="str">
        <f t="shared" si="217"/>
        <v>Red</v>
      </c>
    </row>
    <row r="607" spans="1:30" x14ac:dyDescent="0.25">
      <c r="A607" t="str">
        <f t="shared" si="200"/>
        <v>24/07/2026MitcheltonSouths United</v>
      </c>
      <c r="B607" t="s">
        <v>810</v>
      </c>
      <c r="C607" t="s">
        <v>2262</v>
      </c>
      <c r="D607" s="2">
        <v>46227</v>
      </c>
      <c r="E607" s="3">
        <v>0.41666666666666669</v>
      </c>
      <c r="F607" t="s">
        <v>2263</v>
      </c>
      <c r="G607" t="s">
        <v>2264</v>
      </c>
      <c r="H607">
        <v>0</v>
      </c>
      <c r="I607">
        <v>1</v>
      </c>
      <c r="J607">
        <v>1</v>
      </c>
      <c r="K607">
        <v>2</v>
      </c>
      <c r="L607" s="22" t="str">
        <f t="shared" si="218"/>
        <v>24/07/2026</v>
      </c>
      <c r="M607" s="23">
        <f t="shared" si="219"/>
        <v>0.29166666666666669</v>
      </c>
      <c r="N607" t="str">
        <f t="shared" si="201"/>
        <v>1 - 2</v>
      </c>
      <c r="O607" t="str">
        <f t="shared" si="202"/>
        <v>Red</v>
      </c>
      <c r="P607" t="str">
        <f t="shared" si="203"/>
        <v>Red</v>
      </c>
      <c r="Q607" t="str">
        <f t="shared" si="204"/>
        <v>Green</v>
      </c>
      <c r="R607" t="str">
        <f t="shared" si="205"/>
        <v>Red</v>
      </c>
      <c r="S607" t="str">
        <f t="shared" si="206"/>
        <v>Green</v>
      </c>
      <c r="T607" t="str">
        <f t="shared" si="207"/>
        <v>Green</v>
      </c>
      <c r="U607" t="str">
        <f t="shared" si="208"/>
        <v>Red</v>
      </c>
      <c r="V607" t="str">
        <f t="shared" si="209"/>
        <v>Red</v>
      </c>
      <c r="W607" t="str">
        <f t="shared" si="210"/>
        <v>Green</v>
      </c>
      <c r="X607" t="str">
        <f t="shared" si="211"/>
        <v>Green</v>
      </c>
      <c r="Y607" t="str">
        <f t="shared" si="212"/>
        <v>Green</v>
      </c>
      <c r="Z607" t="str">
        <f t="shared" si="213"/>
        <v>Green</v>
      </c>
      <c r="AA607" t="str">
        <f t="shared" si="214"/>
        <v>Red</v>
      </c>
      <c r="AB607" t="str">
        <f t="shared" si="215"/>
        <v>Green</v>
      </c>
      <c r="AC607" t="str">
        <f t="shared" si="216"/>
        <v>Green</v>
      </c>
      <c r="AD607" t="str">
        <f t="shared" si="217"/>
        <v>Red</v>
      </c>
    </row>
    <row r="608" spans="1:30" x14ac:dyDescent="0.25">
      <c r="A608" t="str">
        <f t="shared" si="200"/>
        <v>24/07/2026Adelaide OlympicSouth Adelaide Panthers</v>
      </c>
      <c r="B608" t="s">
        <v>810</v>
      </c>
      <c r="C608" t="s">
        <v>2265</v>
      </c>
      <c r="D608" s="2">
        <v>46227</v>
      </c>
      <c r="E608" s="3">
        <v>0.41666666666666669</v>
      </c>
      <c r="F608" t="s">
        <v>2266</v>
      </c>
      <c r="G608" t="s">
        <v>2267</v>
      </c>
      <c r="H608">
        <v>2</v>
      </c>
      <c r="I608">
        <v>0</v>
      </c>
      <c r="J608">
        <v>5</v>
      </c>
      <c r="K608">
        <v>1</v>
      </c>
      <c r="L608" s="22" t="str">
        <f t="shared" si="218"/>
        <v>24/07/2026</v>
      </c>
      <c r="M608" s="23">
        <f t="shared" si="219"/>
        <v>0.29166666666666669</v>
      </c>
      <c r="N608" t="str">
        <f t="shared" si="201"/>
        <v>5 - 1</v>
      </c>
      <c r="O608" t="str">
        <f t="shared" si="202"/>
        <v>Green</v>
      </c>
      <c r="P608" t="str">
        <f t="shared" si="203"/>
        <v>Red</v>
      </c>
      <c r="Q608" t="str">
        <f t="shared" si="204"/>
        <v>Red</v>
      </c>
      <c r="R608" t="str">
        <f t="shared" si="205"/>
        <v>Green</v>
      </c>
      <c r="S608" t="str">
        <f t="shared" si="206"/>
        <v>Red</v>
      </c>
      <c r="T608" t="str">
        <f t="shared" si="207"/>
        <v>Green</v>
      </c>
      <c r="U608" t="str">
        <f t="shared" si="208"/>
        <v>Green</v>
      </c>
      <c r="V608" t="str">
        <f t="shared" si="209"/>
        <v>Red</v>
      </c>
      <c r="W608" t="str">
        <f t="shared" si="210"/>
        <v>Red</v>
      </c>
      <c r="X608" t="str">
        <f t="shared" si="211"/>
        <v>Green</v>
      </c>
      <c r="Y608" t="str">
        <f t="shared" si="212"/>
        <v>Green</v>
      </c>
      <c r="Z608" t="str">
        <f t="shared" si="213"/>
        <v>Green</v>
      </c>
      <c r="AA608" t="str">
        <f t="shared" si="214"/>
        <v>Red</v>
      </c>
      <c r="AB608" t="str">
        <f t="shared" si="215"/>
        <v>Red</v>
      </c>
      <c r="AC608" t="str">
        <f t="shared" si="216"/>
        <v>Green</v>
      </c>
      <c r="AD608" t="str">
        <f t="shared" si="217"/>
        <v>Red</v>
      </c>
    </row>
    <row r="609" spans="1:30" x14ac:dyDescent="0.25">
      <c r="A609" t="str">
        <f t="shared" si="200"/>
        <v>24/07/2026Mount Barker United SCAdelaide Hills</v>
      </c>
      <c r="B609" t="s">
        <v>810</v>
      </c>
      <c r="C609" t="s">
        <v>812</v>
      </c>
      <c r="D609" s="2">
        <v>46227</v>
      </c>
      <c r="E609" s="3">
        <v>0.41666666666666669</v>
      </c>
      <c r="F609" t="s">
        <v>2270</v>
      </c>
      <c r="G609" t="s">
        <v>384</v>
      </c>
      <c r="H609">
        <v>2</v>
      </c>
      <c r="I609">
        <v>1</v>
      </c>
      <c r="J609">
        <v>2</v>
      </c>
      <c r="K609">
        <v>1</v>
      </c>
      <c r="L609" s="22" t="str">
        <f t="shared" si="218"/>
        <v>24/07/2026</v>
      </c>
      <c r="M609" s="23">
        <f t="shared" si="219"/>
        <v>0.29166666666666669</v>
      </c>
      <c r="N609" t="str">
        <f t="shared" si="201"/>
        <v>2 - 1</v>
      </c>
      <c r="O609" t="str">
        <f t="shared" si="202"/>
        <v>Green</v>
      </c>
      <c r="P609" t="str">
        <f t="shared" si="203"/>
        <v>Red</v>
      </c>
      <c r="Q609" t="str">
        <f t="shared" si="204"/>
        <v>Red</v>
      </c>
      <c r="R609" t="str">
        <f t="shared" si="205"/>
        <v>Green</v>
      </c>
      <c r="S609" t="str">
        <f t="shared" si="206"/>
        <v>Red</v>
      </c>
      <c r="T609" t="str">
        <f t="shared" si="207"/>
        <v>Green</v>
      </c>
      <c r="U609" t="str">
        <f t="shared" si="208"/>
        <v>Green</v>
      </c>
      <c r="V609" t="str">
        <f t="shared" si="209"/>
        <v>Red</v>
      </c>
      <c r="W609" t="str">
        <f t="shared" si="210"/>
        <v>Red</v>
      </c>
      <c r="X609" t="str">
        <f t="shared" si="211"/>
        <v>Green</v>
      </c>
      <c r="Y609" t="str">
        <f t="shared" si="212"/>
        <v>Green</v>
      </c>
      <c r="Z609" t="str">
        <f t="shared" si="213"/>
        <v>Green</v>
      </c>
      <c r="AA609" t="str">
        <f t="shared" si="214"/>
        <v>Red</v>
      </c>
      <c r="AB609" t="str">
        <f t="shared" si="215"/>
        <v>Green</v>
      </c>
      <c r="AC609" t="str">
        <f t="shared" si="216"/>
        <v>Green</v>
      </c>
      <c r="AD609" t="str">
        <f t="shared" si="217"/>
        <v>Red</v>
      </c>
    </row>
    <row r="610" spans="1:30" x14ac:dyDescent="0.25">
      <c r="A610" t="str">
        <f t="shared" si="200"/>
        <v>24/07/2026Fraser ParkGladesville Ryde Magic</v>
      </c>
      <c r="B610" t="s">
        <v>810</v>
      </c>
      <c r="C610" t="s">
        <v>2277</v>
      </c>
      <c r="D610" s="2">
        <v>46227</v>
      </c>
      <c r="E610" s="3">
        <v>0.41666666666666669</v>
      </c>
      <c r="F610" t="s">
        <v>2278</v>
      </c>
      <c r="G610" t="s">
        <v>2279</v>
      </c>
      <c r="H610">
        <v>1</v>
      </c>
      <c r="I610">
        <v>1</v>
      </c>
      <c r="J610">
        <v>2</v>
      </c>
      <c r="K610">
        <v>1</v>
      </c>
      <c r="L610" s="22" t="str">
        <f t="shared" si="218"/>
        <v>24/07/2026</v>
      </c>
      <c r="M610" s="23">
        <f t="shared" si="219"/>
        <v>0.29166666666666669</v>
      </c>
      <c r="N610" t="str">
        <f t="shared" si="201"/>
        <v>2 - 1</v>
      </c>
      <c r="O610" t="str">
        <f t="shared" si="202"/>
        <v>Green</v>
      </c>
      <c r="P610" t="str">
        <f t="shared" si="203"/>
        <v>Red</v>
      </c>
      <c r="Q610" t="str">
        <f t="shared" si="204"/>
        <v>Red</v>
      </c>
      <c r="R610" t="str">
        <f t="shared" si="205"/>
        <v>Green</v>
      </c>
      <c r="S610" t="str">
        <f t="shared" si="206"/>
        <v>Red</v>
      </c>
      <c r="T610" t="str">
        <f t="shared" si="207"/>
        <v>Green</v>
      </c>
      <c r="U610" t="str">
        <f t="shared" si="208"/>
        <v>Red</v>
      </c>
      <c r="V610" t="str">
        <f t="shared" si="209"/>
        <v>Green</v>
      </c>
      <c r="W610" t="str">
        <f t="shared" si="210"/>
        <v>Red</v>
      </c>
      <c r="X610" t="str">
        <f t="shared" si="211"/>
        <v>Green</v>
      </c>
      <c r="Y610" t="str">
        <f t="shared" si="212"/>
        <v>Green</v>
      </c>
      <c r="Z610" t="str">
        <f t="shared" si="213"/>
        <v>Green</v>
      </c>
      <c r="AA610" t="str">
        <f t="shared" si="214"/>
        <v>Red</v>
      </c>
      <c r="AB610" t="str">
        <f t="shared" si="215"/>
        <v>Green</v>
      </c>
      <c r="AC610" t="str">
        <f t="shared" si="216"/>
        <v>Green</v>
      </c>
      <c r="AD610" t="str">
        <f t="shared" si="217"/>
        <v>Red</v>
      </c>
    </row>
    <row r="611" spans="1:30" x14ac:dyDescent="0.25">
      <c r="A611" t="str">
        <f t="shared" si="200"/>
        <v>24/07/2026Sydney UniversityMounties Wanderers</v>
      </c>
      <c r="B611" t="s">
        <v>810</v>
      </c>
      <c r="C611" t="s">
        <v>2277</v>
      </c>
      <c r="D611" s="2">
        <v>46227</v>
      </c>
      <c r="E611" s="3">
        <v>0.41666666666666669</v>
      </c>
      <c r="F611" t="s">
        <v>2280</v>
      </c>
      <c r="G611" t="s">
        <v>2281</v>
      </c>
      <c r="H611">
        <v>1</v>
      </c>
      <c r="I611">
        <v>2</v>
      </c>
      <c r="J611">
        <v>2</v>
      </c>
      <c r="K611">
        <v>4</v>
      </c>
      <c r="L611" s="22" t="str">
        <f t="shared" si="218"/>
        <v>24/07/2026</v>
      </c>
      <c r="M611" s="23">
        <f t="shared" si="219"/>
        <v>0.29166666666666669</v>
      </c>
      <c r="N611" t="str">
        <f t="shared" si="201"/>
        <v>2 - 4</v>
      </c>
      <c r="O611" t="str">
        <f t="shared" si="202"/>
        <v>Red</v>
      </c>
      <c r="P611" t="str">
        <f t="shared" si="203"/>
        <v>Red</v>
      </c>
      <c r="Q611" t="str">
        <f t="shared" si="204"/>
        <v>Green</v>
      </c>
      <c r="R611" t="str">
        <f t="shared" si="205"/>
        <v>Red</v>
      </c>
      <c r="S611" t="str">
        <f t="shared" si="206"/>
        <v>Green</v>
      </c>
      <c r="T611" t="str">
        <f t="shared" si="207"/>
        <v>Green</v>
      </c>
      <c r="U611" t="str">
        <f t="shared" si="208"/>
        <v>Red</v>
      </c>
      <c r="V611" t="str">
        <f t="shared" si="209"/>
        <v>Red</v>
      </c>
      <c r="W611" t="str">
        <f t="shared" si="210"/>
        <v>Green</v>
      </c>
      <c r="X611" t="str">
        <f t="shared" si="211"/>
        <v>Green</v>
      </c>
      <c r="Y611" t="str">
        <f t="shared" si="212"/>
        <v>Green</v>
      </c>
      <c r="Z611" t="str">
        <f t="shared" si="213"/>
        <v>Green</v>
      </c>
      <c r="AA611" t="str">
        <f t="shared" si="214"/>
        <v>Red</v>
      </c>
      <c r="AB611" t="str">
        <f t="shared" si="215"/>
        <v>Red</v>
      </c>
      <c r="AC611" t="str">
        <f t="shared" si="216"/>
        <v>Green</v>
      </c>
      <c r="AD611" t="str">
        <f t="shared" si="217"/>
        <v>Red</v>
      </c>
    </row>
    <row r="612" spans="1:30" x14ac:dyDescent="0.25">
      <c r="A612" t="str">
        <f t="shared" si="200"/>
        <v>24/07/2026Campbelltown City WomenAdelaide Comets Women</v>
      </c>
      <c r="B612" t="s">
        <v>810</v>
      </c>
      <c r="C612" t="s">
        <v>2292</v>
      </c>
      <c r="D612" s="2">
        <v>46227</v>
      </c>
      <c r="E612" s="3">
        <v>0.41666666666666669</v>
      </c>
      <c r="F612" t="s">
        <v>2295</v>
      </c>
      <c r="G612" t="s">
        <v>2296</v>
      </c>
      <c r="H612">
        <v>1</v>
      </c>
      <c r="I612">
        <v>1</v>
      </c>
      <c r="J612">
        <v>2</v>
      </c>
      <c r="K612">
        <v>2</v>
      </c>
      <c r="L612" s="22" t="str">
        <f t="shared" si="218"/>
        <v>24/07/2026</v>
      </c>
      <c r="M612" s="23">
        <f t="shared" si="219"/>
        <v>0.29166666666666669</v>
      </c>
      <c r="N612" t="str">
        <f t="shared" si="201"/>
        <v>2 - 2</v>
      </c>
      <c r="O612" t="str">
        <f t="shared" si="202"/>
        <v>Red</v>
      </c>
      <c r="P612" t="str">
        <f t="shared" si="203"/>
        <v>Green</v>
      </c>
      <c r="Q612" t="str">
        <f t="shared" si="204"/>
        <v>Red</v>
      </c>
      <c r="R612" t="str">
        <f t="shared" si="205"/>
        <v>Green</v>
      </c>
      <c r="S612" t="str">
        <f t="shared" si="206"/>
        <v>Green</v>
      </c>
      <c r="T612" t="str">
        <f t="shared" si="207"/>
        <v>Red</v>
      </c>
      <c r="U612" t="str">
        <f t="shared" si="208"/>
        <v>Red</v>
      </c>
      <c r="V612" t="str">
        <f t="shared" si="209"/>
        <v>Green</v>
      </c>
      <c r="W612" t="str">
        <f t="shared" si="210"/>
        <v>Red</v>
      </c>
      <c r="X612" t="str">
        <f t="shared" si="211"/>
        <v>Green</v>
      </c>
      <c r="Y612" t="str">
        <f t="shared" si="212"/>
        <v>Green</v>
      </c>
      <c r="Z612" t="str">
        <f t="shared" si="213"/>
        <v>Green</v>
      </c>
      <c r="AA612" t="str">
        <f t="shared" si="214"/>
        <v>Red</v>
      </c>
      <c r="AB612" t="str">
        <f t="shared" si="215"/>
        <v>Red</v>
      </c>
      <c r="AC612" t="str">
        <f t="shared" si="216"/>
        <v>Green</v>
      </c>
      <c r="AD612" t="str">
        <f t="shared" si="217"/>
        <v>Red</v>
      </c>
    </row>
    <row r="613" spans="1:30" x14ac:dyDescent="0.25">
      <c r="A613" t="str">
        <f t="shared" si="200"/>
        <v>24/07/2026Almaz Antey YouthLokomotiv Moscow Youth</v>
      </c>
      <c r="D613" s="2">
        <v>46227</v>
      </c>
      <c r="E613" s="3">
        <v>0.41666666666666669</v>
      </c>
      <c r="F613" t="s">
        <v>2563</v>
      </c>
      <c r="G613" t="s">
        <v>2564</v>
      </c>
      <c r="H613">
        <v>2</v>
      </c>
      <c r="I613">
        <v>0</v>
      </c>
      <c r="J613">
        <v>2</v>
      </c>
      <c r="K613">
        <v>1</v>
      </c>
      <c r="L613" s="22" t="str">
        <f t="shared" si="218"/>
        <v>24/07/2026</v>
      </c>
      <c r="M613" s="23">
        <f t="shared" si="219"/>
        <v>0.29166666666666669</v>
      </c>
      <c r="N613" t="str">
        <f t="shared" si="201"/>
        <v>2 - 1</v>
      </c>
      <c r="O613" t="str">
        <f t="shared" si="202"/>
        <v>Green</v>
      </c>
      <c r="P613" t="str">
        <f t="shared" si="203"/>
        <v>Red</v>
      </c>
      <c r="Q613" t="str">
        <f t="shared" si="204"/>
        <v>Red</v>
      </c>
      <c r="R613" t="str">
        <f t="shared" si="205"/>
        <v>Green</v>
      </c>
      <c r="S613" t="str">
        <f t="shared" si="206"/>
        <v>Red</v>
      </c>
      <c r="T613" t="str">
        <f t="shared" si="207"/>
        <v>Green</v>
      </c>
      <c r="U613" t="str">
        <f t="shared" si="208"/>
        <v>Green</v>
      </c>
      <c r="V613" t="str">
        <f t="shared" si="209"/>
        <v>Red</v>
      </c>
      <c r="W613" t="str">
        <f t="shared" si="210"/>
        <v>Red</v>
      </c>
      <c r="X613" t="str">
        <f t="shared" si="211"/>
        <v>Green</v>
      </c>
      <c r="Y613" t="str">
        <f t="shared" si="212"/>
        <v>Green</v>
      </c>
      <c r="Z613" t="str">
        <f t="shared" si="213"/>
        <v>Green</v>
      </c>
      <c r="AA613" t="str">
        <f t="shared" si="214"/>
        <v>Red</v>
      </c>
      <c r="AB613" t="str">
        <f t="shared" si="215"/>
        <v>Green</v>
      </c>
      <c r="AC613" t="str">
        <f t="shared" si="216"/>
        <v>Green</v>
      </c>
      <c r="AD613" t="str">
        <f t="shared" si="217"/>
        <v>Red</v>
      </c>
    </row>
    <row r="614" spans="1:30" x14ac:dyDescent="0.25">
      <c r="A614" t="str">
        <f t="shared" si="200"/>
        <v>24/07/2026Gyeongju KHNP WomenChangnyeong Women</v>
      </c>
      <c r="D614" s="2">
        <v>46227</v>
      </c>
      <c r="E614" s="3">
        <v>0.41666666666666669</v>
      </c>
      <c r="F614" t="s">
        <v>2583</v>
      </c>
      <c r="G614" t="s">
        <v>2584</v>
      </c>
      <c r="H614">
        <v>3</v>
      </c>
      <c r="I614">
        <v>0</v>
      </c>
      <c r="J614">
        <v>6</v>
      </c>
      <c r="K614">
        <v>1</v>
      </c>
      <c r="L614" s="22" t="str">
        <f t="shared" si="218"/>
        <v>24/07/2026</v>
      </c>
      <c r="M614" s="23">
        <f t="shared" si="219"/>
        <v>0.29166666666666669</v>
      </c>
      <c r="N614" t="str">
        <f t="shared" si="201"/>
        <v>6 - 1</v>
      </c>
      <c r="O614" t="str">
        <f t="shared" si="202"/>
        <v>Green</v>
      </c>
      <c r="P614" t="str">
        <f t="shared" si="203"/>
        <v>Red</v>
      </c>
      <c r="Q614" t="str">
        <f t="shared" si="204"/>
        <v>Red</v>
      </c>
      <c r="R614" t="str">
        <f t="shared" si="205"/>
        <v>Green</v>
      </c>
      <c r="S614" t="str">
        <f t="shared" si="206"/>
        <v>Red</v>
      </c>
      <c r="T614" t="str">
        <f t="shared" si="207"/>
        <v>Green</v>
      </c>
      <c r="U614" t="str">
        <f t="shared" si="208"/>
        <v>Green</v>
      </c>
      <c r="V614" t="str">
        <f t="shared" si="209"/>
        <v>Red</v>
      </c>
      <c r="W614" t="str">
        <f t="shared" si="210"/>
        <v>Red</v>
      </c>
      <c r="X614" t="str">
        <f t="shared" si="211"/>
        <v>Green</v>
      </c>
      <c r="Y614" t="str">
        <f t="shared" si="212"/>
        <v>Green</v>
      </c>
      <c r="Z614" t="str">
        <f t="shared" si="213"/>
        <v>Green</v>
      </c>
      <c r="AA614" t="str">
        <f t="shared" si="214"/>
        <v>Red</v>
      </c>
      <c r="AB614" t="str">
        <f t="shared" si="215"/>
        <v>Red</v>
      </c>
      <c r="AC614" t="str">
        <f t="shared" si="216"/>
        <v>Green</v>
      </c>
      <c r="AD614" t="str">
        <f t="shared" si="217"/>
        <v>Red</v>
      </c>
    </row>
    <row r="615" spans="1:30" x14ac:dyDescent="0.25">
      <c r="A615" t="str">
        <f t="shared" si="200"/>
        <v>24/07/2026Hwacheon KSPO WomenBusan Sangmu Women</v>
      </c>
      <c r="D615" s="2">
        <v>46227</v>
      </c>
      <c r="E615" s="3">
        <v>0.41666666666666669</v>
      </c>
      <c r="F615" t="s">
        <v>2585</v>
      </c>
      <c r="G615" t="s">
        <v>2586</v>
      </c>
      <c r="H615">
        <v>2</v>
      </c>
      <c r="I615">
        <v>0</v>
      </c>
      <c r="J615">
        <v>2</v>
      </c>
      <c r="K615">
        <v>0</v>
      </c>
      <c r="L615" s="22" t="str">
        <f t="shared" si="218"/>
        <v>24/07/2026</v>
      </c>
      <c r="M615" s="23">
        <f t="shared" si="219"/>
        <v>0.29166666666666669</v>
      </c>
      <c r="N615" t="str">
        <f t="shared" si="201"/>
        <v>2 - 0</v>
      </c>
      <c r="O615" t="str">
        <f t="shared" si="202"/>
        <v>Green</v>
      </c>
      <c r="P615" t="str">
        <f t="shared" si="203"/>
        <v>Red</v>
      </c>
      <c r="Q615" t="str">
        <f t="shared" si="204"/>
        <v>Red</v>
      </c>
      <c r="R615" t="str">
        <f t="shared" si="205"/>
        <v>Green</v>
      </c>
      <c r="S615" t="str">
        <f t="shared" si="206"/>
        <v>Red</v>
      </c>
      <c r="T615" t="str">
        <f t="shared" si="207"/>
        <v>Green</v>
      </c>
      <c r="U615" t="str">
        <f t="shared" si="208"/>
        <v>Green</v>
      </c>
      <c r="V615" t="str">
        <f t="shared" si="209"/>
        <v>Red</v>
      </c>
      <c r="W615" t="str">
        <f t="shared" si="210"/>
        <v>Red</v>
      </c>
      <c r="X615" t="str">
        <f t="shared" si="211"/>
        <v>Green</v>
      </c>
      <c r="Y615" t="str">
        <f t="shared" si="212"/>
        <v>Green</v>
      </c>
      <c r="Z615" t="str">
        <f t="shared" si="213"/>
        <v>Red</v>
      </c>
      <c r="AA615" t="str">
        <f t="shared" si="214"/>
        <v>Green</v>
      </c>
      <c r="AB615" t="str">
        <f t="shared" si="215"/>
        <v>Green</v>
      </c>
      <c r="AC615" t="str">
        <f t="shared" si="216"/>
        <v>Red</v>
      </c>
      <c r="AD615" t="str">
        <f t="shared" si="217"/>
        <v>Green</v>
      </c>
    </row>
    <row r="616" spans="1:30" x14ac:dyDescent="0.25">
      <c r="A616" t="str">
        <f t="shared" si="200"/>
        <v>24/07/2026Seoul Amazones WomenGumi Sportstoto Women</v>
      </c>
      <c r="D616" s="2">
        <v>46227</v>
      </c>
      <c r="E616" s="3">
        <v>0.41666666666666669</v>
      </c>
      <c r="F616" t="s">
        <v>2587</v>
      </c>
      <c r="G616" t="s">
        <v>2588</v>
      </c>
      <c r="H616">
        <v>0</v>
      </c>
      <c r="I616">
        <v>1</v>
      </c>
      <c r="J616">
        <v>0</v>
      </c>
      <c r="K616">
        <v>3</v>
      </c>
      <c r="L616" s="22" t="str">
        <f t="shared" si="218"/>
        <v>24/07/2026</v>
      </c>
      <c r="M616" s="23">
        <f t="shared" si="219"/>
        <v>0.29166666666666669</v>
      </c>
      <c r="N616" t="str">
        <f t="shared" si="201"/>
        <v>0 - 3</v>
      </c>
      <c r="O616" t="str">
        <f t="shared" si="202"/>
        <v>Red</v>
      </c>
      <c r="P616" t="str">
        <f t="shared" si="203"/>
        <v>Red</v>
      </c>
      <c r="Q616" t="str">
        <f t="shared" si="204"/>
        <v>Green</v>
      </c>
      <c r="R616" t="str">
        <f t="shared" si="205"/>
        <v>Red</v>
      </c>
      <c r="S616" t="str">
        <f t="shared" si="206"/>
        <v>Green</v>
      </c>
      <c r="T616" t="str">
        <f t="shared" si="207"/>
        <v>Green</v>
      </c>
      <c r="U616" t="str">
        <f t="shared" si="208"/>
        <v>Red</v>
      </c>
      <c r="V616" t="str">
        <f t="shared" si="209"/>
        <v>Red</v>
      </c>
      <c r="W616" t="str">
        <f t="shared" si="210"/>
        <v>Green</v>
      </c>
      <c r="X616" t="str">
        <f t="shared" si="211"/>
        <v>Green</v>
      </c>
      <c r="Y616" t="str">
        <f t="shared" si="212"/>
        <v>Green</v>
      </c>
      <c r="Z616" t="str">
        <f t="shared" si="213"/>
        <v>Green</v>
      </c>
      <c r="AA616" t="str">
        <f t="shared" si="214"/>
        <v>Red</v>
      </c>
      <c r="AB616" t="str">
        <f t="shared" si="215"/>
        <v>Green</v>
      </c>
      <c r="AC616" t="str">
        <f t="shared" si="216"/>
        <v>Red</v>
      </c>
      <c r="AD616" t="str">
        <f t="shared" si="217"/>
        <v>Green</v>
      </c>
    </row>
    <row r="617" spans="1:30" x14ac:dyDescent="0.25">
      <c r="A617" t="str">
        <f t="shared" si="200"/>
        <v>24/07/2026Suwon WFCHyundai Steel Red Angels Women</v>
      </c>
      <c r="D617" s="2">
        <v>46227</v>
      </c>
      <c r="E617" s="3">
        <v>0.41666666666666669</v>
      </c>
      <c r="F617" t="s">
        <v>2589</v>
      </c>
      <c r="G617" t="s">
        <v>2590</v>
      </c>
      <c r="H617">
        <v>2</v>
      </c>
      <c r="I617">
        <v>0</v>
      </c>
      <c r="J617">
        <v>4</v>
      </c>
      <c r="K617">
        <v>0</v>
      </c>
      <c r="L617" s="22" t="str">
        <f t="shared" si="218"/>
        <v>24/07/2026</v>
      </c>
      <c r="M617" s="23">
        <f t="shared" si="219"/>
        <v>0.29166666666666669</v>
      </c>
      <c r="N617" t="str">
        <f t="shared" si="201"/>
        <v>4 - 0</v>
      </c>
      <c r="O617" t="str">
        <f t="shared" si="202"/>
        <v>Green</v>
      </c>
      <c r="P617" t="str">
        <f t="shared" si="203"/>
        <v>Red</v>
      </c>
      <c r="Q617" t="str">
        <f t="shared" si="204"/>
        <v>Red</v>
      </c>
      <c r="R617" t="str">
        <f t="shared" si="205"/>
        <v>Green</v>
      </c>
      <c r="S617" t="str">
        <f t="shared" si="206"/>
        <v>Red</v>
      </c>
      <c r="T617" t="str">
        <f t="shared" si="207"/>
        <v>Green</v>
      </c>
      <c r="U617" t="str">
        <f t="shared" si="208"/>
        <v>Green</v>
      </c>
      <c r="V617" t="str">
        <f t="shared" si="209"/>
        <v>Red</v>
      </c>
      <c r="W617" t="str">
        <f t="shared" si="210"/>
        <v>Red</v>
      </c>
      <c r="X617" t="str">
        <f t="shared" si="211"/>
        <v>Green</v>
      </c>
      <c r="Y617" t="str">
        <f t="shared" si="212"/>
        <v>Green</v>
      </c>
      <c r="Z617" t="str">
        <f t="shared" si="213"/>
        <v>Green</v>
      </c>
      <c r="AA617" t="str">
        <f t="shared" si="214"/>
        <v>Red</v>
      </c>
      <c r="AB617" t="str">
        <f t="shared" si="215"/>
        <v>Red</v>
      </c>
      <c r="AC617" t="str">
        <f t="shared" si="216"/>
        <v>Red</v>
      </c>
      <c r="AD617" t="str">
        <f t="shared" si="217"/>
        <v>Green</v>
      </c>
    </row>
    <row r="618" spans="1:30" x14ac:dyDescent="0.25">
      <c r="A618" t="str">
        <f t="shared" si="200"/>
        <v>24/07/2026Oakleigh CannonsSouth Melbourne FC</v>
      </c>
      <c r="B618" t="s">
        <v>810</v>
      </c>
      <c r="C618" t="s">
        <v>2244</v>
      </c>
      <c r="D618" s="2">
        <v>46227</v>
      </c>
      <c r="E618" s="3">
        <v>0.42708333333333331</v>
      </c>
      <c r="F618" t="s">
        <v>131</v>
      </c>
      <c r="G618" t="s">
        <v>2247</v>
      </c>
      <c r="H618">
        <v>0</v>
      </c>
      <c r="I618">
        <v>0</v>
      </c>
      <c r="J618">
        <v>1</v>
      </c>
      <c r="K618">
        <v>2</v>
      </c>
      <c r="L618" s="22" t="str">
        <f t="shared" si="218"/>
        <v>24/07/2026</v>
      </c>
      <c r="M618" s="23">
        <f t="shared" si="219"/>
        <v>0.30208333333333331</v>
      </c>
      <c r="N618" t="str">
        <f t="shared" si="201"/>
        <v>1 - 2</v>
      </c>
      <c r="O618" t="str">
        <f t="shared" si="202"/>
        <v>Red</v>
      </c>
      <c r="P618" t="str">
        <f t="shared" si="203"/>
        <v>Red</v>
      </c>
      <c r="Q618" t="str">
        <f t="shared" si="204"/>
        <v>Green</v>
      </c>
      <c r="R618" t="str">
        <f t="shared" si="205"/>
        <v>Red</v>
      </c>
      <c r="S618" t="str">
        <f t="shared" si="206"/>
        <v>Green</v>
      </c>
      <c r="T618" t="str">
        <f t="shared" si="207"/>
        <v>Green</v>
      </c>
      <c r="U618" t="str">
        <f t="shared" si="208"/>
        <v>Red</v>
      </c>
      <c r="V618" t="str">
        <f t="shared" si="209"/>
        <v>Green</v>
      </c>
      <c r="W618" t="str">
        <f t="shared" si="210"/>
        <v>Red</v>
      </c>
      <c r="X618" t="str">
        <f t="shared" si="211"/>
        <v>Red</v>
      </c>
      <c r="Y618" t="str">
        <f t="shared" si="212"/>
        <v>Green</v>
      </c>
      <c r="Z618" t="str">
        <f t="shared" si="213"/>
        <v>Green</v>
      </c>
      <c r="AA618" t="str">
        <f t="shared" si="214"/>
        <v>Red</v>
      </c>
      <c r="AB618" t="str">
        <f t="shared" si="215"/>
        <v>Green</v>
      </c>
      <c r="AC618" t="str">
        <f t="shared" si="216"/>
        <v>Green</v>
      </c>
      <c r="AD618" t="str">
        <f t="shared" si="217"/>
        <v>Red</v>
      </c>
    </row>
    <row r="619" spans="1:30" x14ac:dyDescent="0.25">
      <c r="A619" t="str">
        <f t="shared" si="200"/>
        <v>24/07/2026Eastern UnitedSalisbury United</v>
      </c>
      <c r="B619" t="s">
        <v>810</v>
      </c>
      <c r="C619" t="s">
        <v>2265</v>
      </c>
      <c r="D619" s="2">
        <v>46227</v>
      </c>
      <c r="E619" s="3">
        <v>0.42708333333333331</v>
      </c>
      <c r="F619" t="s">
        <v>2268</v>
      </c>
      <c r="G619" t="s">
        <v>2269</v>
      </c>
      <c r="H619">
        <v>0</v>
      </c>
      <c r="I619">
        <v>2</v>
      </c>
      <c r="J619">
        <v>0</v>
      </c>
      <c r="K619">
        <v>3</v>
      </c>
      <c r="L619" s="22" t="str">
        <f t="shared" si="218"/>
        <v>24/07/2026</v>
      </c>
      <c r="M619" s="23">
        <f t="shared" si="219"/>
        <v>0.30208333333333331</v>
      </c>
      <c r="N619" t="str">
        <f t="shared" si="201"/>
        <v>0 - 3</v>
      </c>
      <c r="O619" t="str">
        <f t="shared" si="202"/>
        <v>Red</v>
      </c>
      <c r="P619" t="str">
        <f t="shared" si="203"/>
        <v>Red</v>
      </c>
      <c r="Q619" t="str">
        <f t="shared" si="204"/>
        <v>Green</v>
      </c>
      <c r="R619" t="str">
        <f t="shared" si="205"/>
        <v>Red</v>
      </c>
      <c r="S619" t="str">
        <f t="shared" si="206"/>
        <v>Green</v>
      </c>
      <c r="T619" t="str">
        <f t="shared" si="207"/>
        <v>Green</v>
      </c>
      <c r="U619" t="str">
        <f t="shared" si="208"/>
        <v>Red</v>
      </c>
      <c r="V619" t="str">
        <f t="shared" si="209"/>
        <v>Red</v>
      </c>
      <c r="W619" t="str">
        <f t="shared" si="210"/>
        <v>Green</v>
      </c>
      <c r="X619" t="str">
        <f t="shared" si="211"/>
        <v>Green</v>
      </c>
      <c r="Y619" t="str">
        <f t="shared" si="212"/>
        <v>Green</v>
      </c>
      <c r="Z619" t="str">
        <f t="shared" si="213"/>
        <v>Green</v>
      </c>
      <c r="AA619" t="str">
        <f t="shared" si="214"/>
        <v>Red</v>
      </c>
      <c r="AB619" t="str">
        <f t="shared" si="215"/>
        <v>Green</v>
      </c>
      <c r="AC619" t="str">
        <f t="shared" si="216"/>
        <v>Red</v>
      </c>
      <c r="AD619" t="str">
        <f t="shared" si="217"/>
        <v>Green</v>
      </c>
    </row>
    <row r="620" spans="1:30" x14ac:dyDescent="0.25">
      <c r="A620" t="str">
        <f t="shared" si="200"/>
        <v>24/07/2026Preston LionsBentleigh Greens</v>
      </c>
      <c r="B620" t="s">
        <v>810</v>
      </c>
      <c r="C620" t="s">
        <v>2244</v>
      </c>
      <c r="D620" s="2">
        <v>46227</v>
      </c>
      <c r="E620" s="3">
        <v>0.4375</v>
      </c>
      <c r="F620" t="s">
        <v>133</v>
      </c>
      <c r="G620" t="s">
        <v>134</v>
      </c>
      <c r="H620">
        <v>1</v>
      </c>
      <c r="I620">
        <v>0</v>
      </c>
      <c r="J620">
        <v>1</v>
      </c>
      <c r="K620">
        <v>0</v>
      </c>
      <c r="L620" s="22" t="str">
        <f t="shared" si="218"/>
        <v>24/07/2026</v>
      </c>
      <c r="M620" s="23">
        <f t="shared" si="219"/>
        <v>0.3125</v>
      </c>
      <c r="N620" t="str">
        <f t="shared" si="201"/>
        <v>1 - 0</v>
      </c>
      <c r="O620" t="str">
        <f t="shared" si="202"/>
        <v>Green</v>
      </c>
      <c r="P620" t="str">
        <f t="shared" si="203"/>
        <v>Red</v>
      </c>
      <c r="Q620" t="str">
        <f t="shared" si="204"/>
        <v>Red</v>
      </c>
      <c r="R620" t="str">
        <f t="shared" si="205"/>
        <v>Green</v>
      </c>
      <c r="S620" t="str">
        <f t="shared" si="206"/>
        <v>Red</v>
      </c>
      <c r="T620" t="str">
        <f t="shared" si="207"/>
        <v>Green</v>
      </c>
      <c r="U620" t="str">
        <f t="shared" si="208"/>
        <v>Green</v>
      </c>
      <c r="V620" t="str">
        <f t="shared" si="209"/>
        <v>Red</v>
      </c>
      <c r="W620" t="str">
        <f t="shared" si="210"/>
        <v>Red</v>
      </c>
      <c r="X620" t="str">
        <f t="shared" si="211"/>
        <v>Green</v>
      </c>
      <c r="Y620" t="str">
        <f t="shared" si="212"/>
        <v>Red</v>
      </c>
      <c r="Z620" t="str">
        <f t="shared" si="213"/>
        <v>Red</v>
      </c>
      <c r="AA620" t="str">
        <f t="shared" si="214"/>
        <v>Green</v>
      </c>
      <c r="AB620" t="str">
        <f t="shared" si="215"/>
        <v>Green</v>
      </c>
      <c r="AC620" t="str">
        <f t="shared" si="216"/>
        <v>Red</v>
      </c>
      <c r="AD620" t="str">
        <f t="shared" si="217"/>
        <v>Green</v>
      </c>
    </row>
    <row r="621" spans="1:30" x14ac:dyDescent="0.25">
      <c r="A621" t="str">
        <f t="shared" si="200"/>
        <v>24/07/2026Brunswick CityWestern United Reserves</v>
      </c>
      <c r="B621" t="s">
        <v>810</v>
      </c>
      <c r="C621" t="s">
        <v>2248</v>
      </c>
      <c r="D621" s="2">
        <v>46227</v>
      </c>
      <c r="E621" s="3">
        <v>0.4375</v>
      </c>
      <c r="F621" t="s">
        <v>2249</v>
      </c>
      <c r="G621" t="s">
        <v>2250</v>
      </c>
      <c r="H621">
        <v>1</v>
      </c>
      <c r="I621">
        <v>0</v>
      </c>
      <c r="J621">
        <v>5</v>
      </c>
      <c r="K621">
        <v>0</v>
      </c>
      <c r="L621" s="22" t="str">
        <f t="shared" si="218"/>
        <v>24/07/2026</v>
      </c>
      <c r="M621" s="23">
        <f t="shared" si="219"/>
        <v>0.3125</v>
      </c>
      <c r="N621" t="str">
        <f t="shared" si="201"/>
        <v>5 - 0</v>
      </c>
      <c r="O621" t="str">
        <f t="shared" si="202"/>
        <v>Green</v>
      </c>
      <c r="P621" t="str">
        <f t="shared" si="203"/>
        <v>Red</v>
      </c>
      <c r="Q621" t="str">
        <f t="shared" si="204"/>
        <v>Red</v>
      </c>
      <c r="R621" t="str">
        <f t="shared" si="205"/>
        <v>Green</v>
      </c>
      <c r="S621" t="str">
        <f t="shared" si="206"/>
        <v>Red</v>
      </c>
      <c r="T621" t="str">
        <f t="shared" si="207"/>
        <v>Green</v>
      </c>
      <c r="U621" t="str">
        <f t="shared" si="208"/>
        <v>Green</v>
      </c>
      <c r="V621" t="str">
        <f t="shared" si="209"/>
        <v>Red</v>
      </c>
      <c r="W621" t="str">
        <f t="shared" si="210"/>
        <v>Red</v>
      </c>
      <c r="X621" t="str">
        <f t="shared" si="211"/>
        <v>Green</v>
      </c>
      <c r="Y621" t="str">
        <f t="shared" si="212"/>
        <v>Green</v>
      </c>
      <c r="Z621" t="str">
        <f t="shared" si="213"/>
        <v>Green</v>
      </c>
      <c r="AA621" t="str">
        <f t="shared" si="214"/>
        <v>Red</v>
      </c>
      <c r="AB621" t="str">
        <f t="shared" si="215"/>
        <v>Red</v>
      </c>
      <c r="AC621" t="str">
        <f t="shared" si="216"/>
        <v>Red</v>
      </c>
      <c r="AD621" t="str">
        <f t="shared" si="217"/>
        <v>Green</v>
      </c>
    </row>
    <row r="622" spans="1:30" x14ac:dyDescent="0.25">
      <c r="A622" t="str">
        <f t="shared" si="200"/>
        <v>24/07/2026Eltham RedbacksMelbourne Srbija</v>
      </c>
      <c r="B622" t="s">
        <v>810</v>
      </c>
      <c r="C622" t="s">
        <v>2248</v>
      </c>
      <c r="D622" s="2">
        <v>46227</v>
      </c>
      <c r="E622" s="3">
        <v>0.4375</v>
      </c>
      <c r="F622" t="s">
        <v>2251</v>
      </c>
      <c r="G622" t="s">
        <v>2252</v>
      </c>
      <c r="H622">
        <v>0</v>
      </c>
      <c r="I622">
        <v>0</v>
      </c>
      <c r="J622">
        <v>0</v>
      </c>
      <c r="K622">
        <v>2</v>
      </c>
      <c r="L622" s="22" t="str">
        <f t="shared" si="218"/>
        <v>24/07/2026</v>
      </c>
      <c r="M622" s="23">
        <f t="shared" si="219"/>
        <v>0.3125</v>
      </c>
      <c r="N622" t="str">
        <f t="shared" si="201"/>
        <v>0 - 2</v>
      </c>
      <c r="O622" t="str">
        <f t="shared" si="202"/>
        <v>Red</v>
      </c>
      <c r="P622" t="str">
        <f t="shared" si="203"/>
        <v>Red</v>
      </c>
      <c r="Q622" t="str">
        <f t="shared" si="204"/>
        <v>Green</v>
      </c>
      <c r="R622" t="str">
        <f t="shared" si="205"/>
        <v>Red</v>
      </c>
      <c r="S622" t="str">
        <f t="shared" si="206"/>
        <v>Green</v>
      </c>
      <c r="T622" t="str">
        <f t="shared" si="207"/>
        <v>Green</v>
      </c>
      <c r="U622" t="str">
        <f t="shared" si="208"/>
        <v>Red</v>
      </c>
      <c r="V622" t="str">
        <f t="shared" si="209"/>
        <v>Green</v>
      </c>
      <c r="W622" t="str">
        <f t="shared" si="210"/>
        <v>Red</v>
      </c>
      <c r="X622" t="str">
        <f t="shared" si="211"/>
        <v>Red</v>
      </c>
      <c r="Y622" t="str">
        <f t="shared" si="212"/>
        <v>Green</v>
      </c>
      <c r="Z622" t="str">
        <f t="shared" si="213"/>
        <v>Red</v>
      </c>
      <c r="AA622" t="str">
        <f t="shared" si="214"/>
        <v>Green</v>
      </c>
      <c r="AB622" t="str">
        <f t="shared" si="215"/>
        <v>Green</v>
      </c>
      <c r="AC622" t="str">
        <f t="shared" si="216"/>
        <v>Red</v>
      </c>
      <c r="AD622" t="str">
        <f t="shared" si="217"/>
        <v>Green</v>
      </c>
    </row>
    <row r="623" spans="1:30" x14ac:dyDescent="0.25">
      <c r="A623" t="str">
        <f t="shared" si="200"/>
        <v>24/07/2026Essendon Royals SCKingston City</v>
      </c>
      <c r="B623" t="s">
        <v>810</v>
      </c>
      <c r="C623" t="s">
        <v>2253</v>
      </c>
      <c r="D623" s="2">
        <v>46227</v>
      </c>
      <c r="E623" s="3">
        <v>0.4375</v>
      </c>
      <c r="F623" t="s">
        <v>2260</v>
      </c>
      <c r="G623" t="s">
        <v>2261</v>
      </c>
      <c r="H623">
        <v>4</v>
      </c>
      <c r="I623">
        <v>1</v>
      </c>
      <c r="J623">
        <v>4</v>
      </c>
      <c r="K623">
        <v>2</v>
      </c>
      <c r="L623" s="22" t="str">
        <f t="shared" si="218"/>
        <v>24/07/2026</v>
      </c>
      <c r="M623" s="23">
        <f t="shared" si="219"/>
        <v>0.3125</v>
      </c>
      <c r="N623" t="str">
        <f t="shared" si="201"/>
        <v>4 - 2</v>
      </c>
      <c r="O623" t="str">
        <f t="shared" si="202"/>
        <v>Green</v>
      </c>
      <c r="P623" t="str">
        <f t="shared" si="203"/>
        <v>Red</v>
      </c>
      <c r="Q623" t="str">
        <f t="shared" si="204"/>
        <v>Red</v>
      </c>
      <c r="R623" t="str">
        <f t="shared" si="205"/>
        <v>Green</v>
      </c>
      <c r="S623" t="str">
        <f t="shared" si="206"/>
        <v>Red</v>
      </c>
      <c r="T623" t="str">
        <f t="shared" si="207"/>
        <v>Green</v>
      </c>
      <c r="U623" t="str">
        <f t="shared" si="208"/>
        <v>Green</v>
      </c>
      <c r="V623" t="str">
        <f t="shared" si="209"/>
        <v>Red</v>
      </c>
      <c r="W623" t="str">
        <f t="shared" si="210"/>
        <v>Red</v>
      </c>
      <c r="X623" t="str">
        <f t="shared" si="211"/>
        <v>Green</v>
      </c>
      <c r="Y623" t="str">
        <f t="shared" si="212"/>
        <v>Green</v>
      </c>
      <c r="Z623" t="str">
        <f t="shared" si="213"/>
        <v>Green</v>
      </c>
      <c r="AA623" t="str">
        <f t="shared" si="214"/>
        <v>Red</v>
      </c>
      <c r="AB623" t="str">
        <f t="shared" si="215"/>
        <v>Red</v>
      </c>
      <c r="AC623" t="str">
        <f t="shared" si="216"/>
        <v>Green</v>
      </c>
      <c r="AD623" t="str">
        <f t="shared" si="217"/>
        <v>Red</v>
      </c>
    </row>
    <row r="624" spans="1:30" x14ac:dyDescent="0.25">
      <c r="A624" t="str">
        <f t="shared" si="200"/>
        <v>24/07/2026Queensland Lions WomenCapalaba Women</v>
      </c>
      <c r="B624" t="s">
        <v>810</v>
      </c>
      <c r="C624" t="s">
        <v>2282</v>
      </c>
      <c r="D624" s="2">
        <v>46227</v>
      </c>
      <c r="E624" s="3">
        <v>0.4375</v>
      </c>
      <c r="F624" t="s">
        <v>2285</v>
      </c>
      <c r="G624" t="s">
        <v>2286</v>
      </c>
      <c r="H624">
        <v>1</v>
      </c>
      <c r="I624">
        <v>1</v>
      </c>
      <c r="J624">
        <v>3</v>
      </c>
      <c r="K624">
        <v>1</v>
      </c>
      <c r="L624" s="22" t="str">
        <f t="shared" si="218"/>
        <v>24/07/2026</v>
      </c>
      <c r="M624" s="23">
        <f t="shared" si="219"/>
        <v>0.3125</v>
      </c>
      <c r="N624" t="str">
        <f t="shared" si="201"/>
        <v>3 - 1</v>
      </c>
      <c r="O624" t="str">
        <f t="shared" si="202"/>
        <v>Green</v>
      </c>
      <c r="P624" t="str">
        <f t="shared" si="203"/>
        <v>Red</v>
      </c>
      <c r="Q624" t="str">
        <f t="shared" si="204"/>
        <v>Red</v>
      </c>
      <c r="R624" t="str">
        <f t="shared" si="205"/>
        <v>Green</v>
      </c>
      <c r="S624" t="str">
        <f t="shared" si="206"/>
        <v>Red</v>
      </c>
      <c r="T624" t="str">
        <f t="shared" si="207"/>
        <v>Green</v>
      </c>
      <c r="U624" t="str">
        <f t="shared" si="208"/>
        <v>Red</v>
      </c>
      <c r="V624" t="str">
        <f t="shared" si="209"/>
        <v>Green</v>
      </c>
      <c r="W624" t="str">
        <f t="shared" si="210"/>
        <v>Red</v>
      </c>
      <c r="X624" t="str">
        <f t="shared" si="211"/>
        <v>Green</v>
      </c>
      <c r="Y624" t="str">
        <f t="shared" si="212"/>
        <v>Green</v>
      </c>
      <c r="Z624" t="str">
        <f t="shared" si="213"/>
        <v>Green</v>
      </c>
      <c r="AA624" t="str">
        <f t="shared" si="214"/>
        <v>Red</v>
      </c>
      <c r="AB624" t="str">
        <f t="shared" si="215"/>
        <v>Red</v>
      </c>
      <c r="AC624" t="str">
        <f t="shared" si="216"/>
        <v>Green</v>
      </c>
      <c r="AD624" t="str">
        <f t="shared" si="217"/>
        <v>Red</v>
      </c>
    </row>
    <row r="625" spans="1:30" x14ac:dyDescent="0.25">
      <c r="A625" t="str">
        <f t="shared" si="200"/>
        <v>24/07/2026West Torrens Birkalla ReservesWest Adelaide Women</v>
      </c>
      <c r="B625" t="s">
        <v>810</v>
      </c>
      <c r="C625" t="s">
        <v>2292</v>
      </c>
      <c r="D625" s="2">
        <v>46227</v>
      </c>
      <c r="E625" s="3">
        <v>0.4375</v>
      </c>
      <c r="F625" t="s">
        <v>2297</v>
      </c>
      <c r="G625" t="s">
        <v>2298</v>
      </c>
      <c r="H625">
        <v>0</v>
      </c>
      <c r="I625">
        <v>2</v>
      </c>
      <c r="J625">
        <v>1</v>
      </c>
      <c r="K625">
        <v>5</v>
      </c>
      <c r="L625" s="22" t="str">
        <f t="shared" si="218"/>
        <v>24/07/2026</v>
      </c>
      <c r="M625" s="23">
        <f t="shared" si="219"/>
        <v>0.3125</v>
      </c>
      <c r="N625" t="str">
        <f t="shared" si="201"/>
        <v>1 - 5</v>
      </c>
      <c r="O625" t="str">
        <f t="shared" si="202"/>
        <v>Red</v>
      </c>
      <c r="P625" t="str">
        <f t="shared" si="203"/>
        <v>Red</v>
      </c>
      <c r="Q625" t="str">
        <f t="shared" si="204"/>
        <v>Green</v>
      </c>
      <c r="R625" t="str">
        <f t="shared" si="205"/>
        <v>Red</v>
      </c>
      <c r="S625" t="str">
        <f t="shared" si="206"/>
        <v>Green</v>
      </c>
      <c r="T625" t="str">
        <f t="shared" si="207"/>
        <v>Green</v>
      </c>
      <c r="U625" t="str">
        <f t="shared" si="208"/>
        <v>Red</v>
      </c>
      <c r="V625" t="str">
        <f t="shared" si="209"/>
        <v>Red</v>
      </c>
      <c r="W625" t="str">
        <f t="shared" si="210"/>
        <v>Green</v>
      </c>
      <c r="X625" t="str">
        <f t="shared" si="211"/>
        <v>Green</v>
      </c>
      <c r="Y625" t="str">
        <f t="shared" si="212"/>
        <v>Green</v>
      </c>
      <c r="Z625" t="str">
        <f t="shared" si="213"/>
        <v>Green</v>
      </c>
      <c r="AA625" t="str">
        <f t="shared" si="214"/>
        <v>Red</v>
      </c>
      <c r="AB625" t="str">
        <f t="shared" si="215"/>
        <v>Red</v>
      </c>
      <c r="AC625" t="str">
        <f t="shared" si="216"/>
        <v>Green</v>
      </c>
      <c r="AD625" t="str">
        <f t="shared" si="217"/>
        <v>Red</v>
      </c>
    </row>
    <row r="626" spans="1:30" x14ac:dyDescent="0.25">
      <c r="A626" t="str">
        <f t="shared" si="200"/>
        <v>24/07/2026Peninsula Power WomenThe Gap NPL Women</v>
      </c>
      <c r="B626" t="s">
        <v>810</v>
      </c>
      <c r="C626" t="s">
        <v>2301</v>
      </c>
      <c r="D626" s="2">
        <v>46227</v>
      </c>
      <c r="E626" s="3">
        <v>0.4375</v>
      </c>
      <c r="F626" t="s">
        <v>2302</v>
      </c>
      <c r="G626" t="s">
        <v>2303</v>
      </c>
      <c r="H626">
        <v>0</v>
      </c>
      <c r="I626">
        <v>2</v>
      </c>
      <c r="J626">
        <v>2</v>
      </c>
      <c r="K626">
        <v>3</v>
      </c>
      <c r="L626" s="22" t="str">
        <f t="shared" si="218"/>
        <v>24/07/2026</v>
      </c>
      <c r="M626" s="23">
        <f t="shared" si="219"/>
        <v>0.3125</v>
      </c>
      <c r="N626" t="str">
        <f t="shared" si="201"/>
        <v>2 - 3</v>
      </c>
      <c r="O626" t="str">
        <f t="shared" si="202"/>
        <v>Red</v>
      </c>
      <c r="P626" t="str">
        <f t="shared" si="203"/>
        <v>Red</v>
      </c>
      <c r="Q626" t="str">
        <f t="shared" si="204"/>
        <v>Green</v>
      </c>
      <c r="R626" t="str">
        <f t="shared" si="205"/>
        <v>Red</v>
      </c>
      <c r="S626" t="str">
        <f t="shared" si="206"/>
        <v>Green</v>
      </c>
      <c r="T626" t="str">
        <f t="shared" si="207"/>
        <v>Green</v>
      </c>
      <c r="U626" t="str">
        <f t="shared" si="208"/>
        <v>Red</v>
      </c>
      <c r="V626" t="str">
        <f t="shared" si="209"/>
        <v>Red</v>
      </c>
      <c r="W626" t="str">
        <f t="shared" si="210"/>
        <v>Green</v>
      </c>
      <c r="X626" t="str">
        <f t="shared" si="211"/>
        <v>Green</v>
      </c>
      <c r="Y626" t="str">
        <f t="shared" si="212"/>
        <v>Green</v>
      </c>
      <c r="Z626" t="str">
        <f t="shared" si="213"/>
        <v>Green</v>
      </c>
      <c r="AA626" t="str">
        <f t="shared" si="214"/>
        <v>Red</v>
      </c>
      <c r="AB626" t="str">
        <f t="shared" si="215"/>
        <v>Red</v>
      </c>
      <c r="AC626" t="str">
        <f t="shared" si="216"/>
        <v>Green</v>
      </c>
      <c r="AD626" t="str">
        <f t="shared" si="217"/>
        <v>Red</v>
      </c>
    </row>
    <row r="627" spans="1:30" x14ac:dyDescent="0.25">
      <c r="A627" t="str">
        <f t="shared" si="200"/>
        <v>24/07/2026Gimhae CityChungbuk Cheongju</v>
      </c>
      <c r="D627" s="2">
        <v>46227</v>
      </c>
      <c r="E627" s="3">
        <v>0.4375</v>
      </c>
      <c r="F627" t="s">
        <v>2581</v>
      </c>
      <c r="G627" t="s">
        <v>136</v>
      </c>
      <c r="H627">
        <v>0</v>
      </c>
      <c r="I627">
        <v>0</v>
      </c>
      <c r="J627">
        <v>1</v>
      </c>
      <c r="K627">
        <v>1</v>
      </c>
      <c r="L627" s="22" t="str">
        <f t="shared" si="218"/>
        <v>24/07/2026</v>
      </c>
      <c r="M627" s="23">
        <f t="shared" si="219"/>
        <v>0.3125</v>
      </c>
      <c r="N627" t="str">
        <f t="shared" si="201"/>
        <v>1 - 1</v>
      </c>
      <c r="O627" t="str">
        <f t="shared" si="202"/>
        <v>Red</v>
      </c>
      <c r="P627" t="str">
        <f t="shared" si="203"/>
        <v>Green</v>
      </c>
      <c r="Q627" t="str">
        <f t="shared" si="204"/>
        <v>Red</v>
      </c>
      <c r="R627" t="str">
        <f t="shared" si="205"/>
        <v>Green</v>
      </c>
      <c r="S627" t="str">
        <f t="shared" si="206"/>
        <v>Green</v>
      </c>
      <c r="T627" t="str">
        <f t="shared" si="207"/>
        <v>Red</v>
      </c>
      <c r="U627" t="str">
        <f t="shared" si="208"/>
        <v>Red</v>
      </c>
      <c r="V627" t="str">
        <f t="shared" si="209"/>
        <v>Green</v>
      </c>
      <c r="W627" t="str">
        <f t="shared" si="210"/>
        <v>Red</v>
      </c>
      <c r="X627" t="str">
        <f t="shared" si="211"/>
        <v>Red</v>
      </c>
      <c r="Y627" t="str">
        <f t="shared" si="212"/>
        <v>Green</v>
      </c>
      <c r="Z627" t="str">
        <f t="shared" si="213"/>
        <v>Red</v>
      </c>
      <c r="AA627" t="str">
        <f t="shared" si="214"/>
        <v>Green</v>
      </c>
      <c r="AB627" t="str">
        <f t="shared" si="215"/>
        <v>Green</v>
      </c>
      <c r="AC627" t="str">
        <f t="shared" si="216"/>
        <v>Green</v>
      </c>
      <c r="AD627" t="str">
        <f t="shared" si="217"/>
        <v>Red</v>
      </c>
    </row>
    <row r="628" spans="1:30" x14ac:dyDescent="0.25">
      <c r="A628" t="str">
        <f t="shared" si="200"/>
        <v>24/07/2026Seoul E-LandCheonan City</v>
      </c>
      <c r="D628" s="2">
        <v>46227</v>
      </c>
      <c r="E628" s="3">
        <v>0.4375</v>
      </c>
      <c r="F628" t="s">
        <v>2582</v>
      </c>
      <c r="G628" t="s">
        <v>138</v>
      </c>
      <c r="H628">
        <v>1</v>
      </c>
      <c r="I628">
        <v>1</v>
      </c>
      <c r="J628">
        <v>4</v>
      </c>
      <c r="K628">
        <v>3</v>
      </c>
      <c r="L628" s="22" t="str">
        <f t="shared" si="218"/>
        <v>24/07/2026</v>
      </c>
      <c r="M628" s="23">
        <f t="shared" si="219"/>
        <v>0.3125</v>
      </c>
      <c r="N628" t="str">
        <f t="shared" si="201"/>
        <v>4 - 3</v>
      </c>
      <c r="O628" t="str">
        <f t="shared" si="202"/>
        <v>Green</v>
      </c>
      <c r="P628" t="str">
        <f t="shared" si="203"/>
        <v>Red</v>
      </c>
      <c r="Q628" t="str">
        <f t="shared" si="204"/>
        <v>Red</v>
      </c>
      <c r="R628" t="str">
        <f t="shared" si="205"/>
        <v>Green</v>
      </c>
      <c r="S628" t="str">
        <f t="shared" si="206"/>
        <v>Red</v>
      </c>
      <c r="T628" t="str">
        <f t="shared" si="207"/>
        <v>Green</v>
      </c>
      <c r="U628" t="str">
        <f t="shared" si="208"/>
        <v>Red</v>
      </c>
      <c r="V628" t="str">
        <f t="shared" si="209"/>
        <v>Green</v>
      </c>
      <c r="W628" t="str">
        <f t="shared" si="210"/>
        <v>Red</v>
      </c>
      <c r="X628" t="str">
        <f t="shared" si="211"/>
        <v>Green</v>
      </c>
      <c r="Y628" t="str">
        <f t="shared" si="212"/>
        <v>Green</v>
      </c>
      <c r="Z628" t="str">
        <f t="shared" si="213"/>
        <v>Green</v>
      </c>
      <c r="AA628" t="str">
        <f t="shared" si="214"/>
        <v>Red</v>
      </c>
      <c r="AB628" t="str">
        <f t="shared" si="215"/>
        <v>Red</v>
      </c>
      <c r="AC628" t="str">
        <f t="shared" si="216"/>
        <v>Green</v>
      </c>
      <c r="AD628" t="str">
        <f t="shared" si="217"/>
        <v>Red</v>
      </c>
    </row>
    <row r="629" spans="1:30" x14ac:dyDescent="0.25">
      <c r="A629" t="str">
        <f t="shared" si="200"/>
        <v>24/07/2026Adelaide University WomenModbury Vista Women</v>
      </c>
      <c r="B629" t="s">
        <v>810</v>
      </c>
      <c r="C629" t="s">
        <v>2292</v>
      </c>
      <c r="D629" s="2">
        <v>46227</v>
      </c>
      <c r="E629" s="3">
        <v>0.44791666666666669</v>
      </c>
      <c r="F629" t="s">
        <v>2299</v>
      </c>
      <c r="G629" t="s">
        <v>2300</v>
      </c>
      <c r="H629">
        <v>0</v>
      </c>
      <c r="I629">
        <v>0</v>
      </c>
      <c r="J629">
        <v>3</v>
      </c>
      <c r="K629">
        <v>0</v>
      </c>
      <c r="L629" s="22" t="str">
        <f t="shared" si="218"/>
        <v>24/07/2026</v>
      </c>
      <c r="M629" s="23">
        <f t="shared" si="219"/>
        <v>0.32291666666666669</v>
      </c>
      <c r="N629" t="str">
        <f t="shared" si="201"/>
        <v>3 - 0</v>
      </c>
      <c r="O629" t="str">
        <f t="shared" si="202"/>
        <v>Green</v>
      </c>
      <c r="P629" t="str">
        <f t="shared" si="203"/>
        <v>Red</v>
      </c>
      <c r="Q629" t="str">
        <f t="shared" si="204"/>
        <v>Red</v>
      </c>
      <c r="R629" t="str">
        <f t="shared" si="205"/>
        <v>Green</v>
      </c>
      <c r="S629" t="str">
        <f t="shared" si="206"/>
        <v>Red</v>
      </c>
      <c r="T629" t="str">
        <f t="shared" si="207"/>
        <v>Green</v>
      </c>
      <c r="U629" t="str">
        <f t="shared" si="208"/>
        <v>Red</v>
      </c>
      <c r="V629" t="str">
        <f t="shared" si="209"/>
        <v>Green</v>
      </c>
      <c r="W629" t="str">
        <f t="shared" si="210"/>
        <v>Red</v>
      </c>
      <c r="X629" t="str">
        <f t="shared" si="211"/>
        <v>Red</v>
      </c>
      <c r="Y629" t="str">
        <f t="shared" si="212"/>
        <v>Green</v>
      </c>
      <c r="Z629" t="str">
        <f t="shared" si="213"/>
        <v>Green</v>
      </c>
      <c r="AA629" t="str">
        <f t="shared" si="214"/>
        <v>Red</v>
      </c>
      <c r="AB629" t="str">
        <f t="shared" si="215"/>
        <v>Green</v>
      </c>
      <c r="AC629" t="str">
        <f t="shared" si="216"/>
        <v>Red</v>
      </c>
      <c r="AD629" t="str">
        <f t="shared" si="217"/>
        <v>Green</v>
      </c>
    </row>
    <row r="630" spans="1:30" x14ac:dyDescent="0.25">
      <c r="A630" t="str">
        <f t="shared" si="200"/>
        <v>24/07/2026Yarud MariupolFC Victoria Mykolaivka</v>
      </c>
      <c r="D630" s="2">
        <v>46227</v>
      </c>
      <c r="E630" s="3">
        <v>0.45833333333333331</v>
      </c>
      <c r="F630" t="s">
        <v>2603</v>
      </c>
      <c r="G630" t="s">
        <v>2604</v>
      </c>
      <c r="H630">
        <v>0</v>
      </c>
      <c r="I630">
        <v>0</v>
      </c>
      <c r="J630">
        <v>0</v>
      </c>
      <c r="K630">
        <v>1</v>
      </c>
      <c r="L630" s="22" t="str">
        <f t="shared" si="218"/>
        <v>24/07/2026</v>
      </c>
      <c r="M630" s="23">
        <f t="shared" si="219"/>
        <v>0.33333333333333331</v>
      </c>
      <c r="N630" t="str">
        <f t="shared" si="201"/>
        <v>0 - 1</v>
      </c>
      <c r="O630" t="str">
        <f t="shared" si="202"/>
        <v>Red</v>
      </c>
      <c r="P630" t="str">
        <f t="shared" si="203"/>
        <v>Red</v>
      </c>
      <c r="Q630" t="str">
        <f t="shared" si="204"/>
        <v>Green</v>
      </c>
      <c r="R630" t="str">
        <f t="shared" si="205"/>
        <v>Red</v>
      </c>
      <c r="S630" t="str">
        <f t="shared" si="206"/>
        <v>Green</v>
      </c>
      <c r="T630" t="str">
        <f t="shared" si="207"/>
        <v>Green</v>
      </c>
      <c r="U630" t="str">
        <f t="shared" si="208"/>
        <v>Red</v>
      </c>
      <c r="V630" t="str">
        <f t="shared" si="209"/>
        <v>Green</v>
      </c>
      <c r="W630" t="str">
        <f t="shared" si="210"/>
        <v>Red</v>
      </c>
      <c r="X630" t="str">
        <f t="shared" si="211"/>
        <v>Red</v>
      </c>
      <c r="Y630" t="str">
        <f t="shared" si="212"/>
        <v>Red</v>
      </c>
      <c r="Z630" t="str">
        <f t="shared" si="213"/>
        <v>Red</v>
      </c>
      <c r="AA630" t="str">
        <f t="shared" si="214"/>
        <v>Green</v>
      </c>
      <c r="AB630" t="str">
        <f t="shared" si="215"/>
        <v>Green</v>
      </c>
      <c r="AC630" t="str">
        <f t="shared" si="216"/>
        <v>Red</v>
      </c>
      <c r="AD630" t="str">
        <f t="shared" si="217"/>
        <v>Green</v>
      </c>
    </row>
    <row r="631" spans="1:30" x14ac:dyDescent="0.25">
      <c r="A631" t="str">
        <f t="shared" si="200"/>
        <v>24/07/2026Swansea CityUdinese</v>
      </c>
      <c r="D631" s="2">
        <v>46227</v>
      </c>
      <c r="E631" s="3">
        <v>0.45833333333333331</v>
      </c>
      <c r="F631" t="s">
        <v>1442</v>
      </c>
      <c r="G631" t="s">
        <v>2634</v>
      </c>
      <c r="H631">
        <v>1</v>
      </c>
      <c r="I631">
        <v>0</v>
      </c>
      <c r="J631">
        <v>2</v>
      </c>
      <c r="K631">
        <v>0</v>
      </c>
      <c r="L631" s="22" t="str">
        <f t="shared" si="218"/>
        <v>24/07/2026</v>
      </c>
      <c r="M631" s="23">
        <f t="shared" si="219"/>
        <v>0.33333333333333331</v>
      </c>
      <c r="N631" t="str">
        <f t="shared" si="201"/>
        <v>2 - 0</v>
      </c>
      <c r="O631" t="str">
        <f t="shared" si="202"/>
        <v>Green</v>
      </c>
      <c r="P631" t="str">
        <f t="shared" si="203"/>
        <v>Red</v>
      </c>
      <c r="Q631" t="str">
        <f t="shared" si="204"/>
        <v>Red</v>
      </c>
      <c r="R631" t="str">
        <f t="shared" si="205"/>
        <v>Green</v>
      </c>
      <c r="S631" t="str">
        <f t="shared" si="206"/>
        <v>Red</v>
      </c>
      <c r="T631" t="str">
        <f t="shared" si="207"/>
        <v>Green</v>
      </c>
      <c r="U631" t="str">
        <f t="shared" si="208"/>
        <v>Green</v>
      </c>
      <c r="V631" t="str">
        <f t="shared" si="209"/>
        <v>Red</v>
      </c>
      <c r="W631" t="str">
        <f t="shared" si="210"/>
        <v>Red</v>
      </c>
      <c r="X631" t="str">
        <f t="shared" si="211"/>
        <v>Green</v>
      </c>
      <c r="Y631" t="str">
        <f t="shared" si="212"/>
        <v>Green</v>
      </c>
      <c r="Z631" t="str">
        <f t="shared" si="213"/>
        <v>Red</v>
      </c>
      <c r="AA631" t="str">
        <f t="shared" si="214"/>
        <v>Green</v>
      </c>
      <c r="AB631" t="str">
        <f t="shared" si="215"/>
        <v>Green</v>
      </c>
      <c r="AC631" t="str">
        <f t="shared" si="216"/>
        <v>Red</v>
      </c>
      <c r="AD631" t="str">
        <f t="shared" si="217"/>
        <v>Green</v>
      </c>
    </row>
    <row r="632" spans="1:30" x14ac:dyDescent="0.25">
      <c r="A632" t="str">
        <f t="shared" si="200"/>
        <v>24/07/2026CambodiaSingapore</v>
      </c>
      <c r="B632" t="s">
        <v>2236</v>
      </c>
      <c r="C632" t="s">
        <v>2237</v>
      </c>
      <c r="D632" s="2">
        <v>46227</v>
      </c>
      <c r="E632" s="3">
        <v>0.5</v>
      </c>
      <c r="F632" t="s">
        <v>2238</v>
      </c>
      <c r="G632" t="s">
        <v>2239</v>
      </c>
      <c r="H632">
        <v>0</v>
      </c>
      <c r="I632">
        <v>1</v>
      </c>
      <c r="J632">
        <v>1</v>
      </c>
      <c r="K632">
        <v>2</v>
      </c>
      <c r="L632" s="22" t="str">
        <f t="shared" si="218"/>
        <v>24/07/2026</v>
      </c>
      <c r="M632" s="23">
        <f t="shared" si="219"/>
        <v>0.375</v>
      </c>
      <c r="N632" t="str">
        <f t="shared" si="201"/>
        <v>1 - 2</v>
      </c>
      <c r="O632" t="str">
        <f t="shared" si="202"/>
        <v>Red</v>
      </c>
      <c r="P632" t="str">
        <f t="shared" si="203"/>
        <v>Red</v>
      </c>
      <c r="Q632" t="str">
        <f t="shared" si="204"/>
        <v>Green</v>
      </c>
      <c r="R632" t="str">
        <f t="shared" si="205"/>
        <v>Red</v>
      </c>
      <c r="S632" t="str">
        <f t="shared" si="206"/>
        <v>Green</v>
      </c>
      <c r="T632" t="str">
        <f t="shared" si="207"/>
        <v>Green</v>
      </c>
      <c r="U632" t="str">
        <f t="shared" si="208"/>
        <v>Red</v>
      </c>
      <c r="V632" t="str">
        <f t="shared" si="209"/>
        <v>Red</v>
      </c>
      <c r="W632" t="str">
        <f t="shared" si="210"/>
        <v>Green</v>
      </c>
      <c r="X632" t="str">
        <f t="shared" si="211"/>
        <v>Green</v>
      </c>
      <c r="Y632" t="str">
        <f t="shared" si="212"/>
        <v>Green</v>
      </c>
      <c r="Z632" t="str">
        <f t="shared" si="213"/>
        <v>Green</v>
      </c>
      <c r="AA632" t="str">
        <f t="shared" si="214"/>
        <v>Red</v>
      </c>
      <c r="AB632" t="str">
        <f t="shared" si="215"/>
        <v>Green</v>
      </c>
      <c r="AC632" t="str">
        <f t="shared" si="216"/>
        <v>Green</v>
      </c>
      <c r="AD632" t="str">
        <f t="shared" si="217"/>
        <v>Red</v>
      </c>
    </row>
    <row r="633" spans="1:30" x14ac:dyDescent="0.25">
      <c r="A633" t="str">
        <f t="shared" si="200"/>
        <v>24/07/2026Altay Semey U21FC Taraz</v>
      </c>
      <c r="D633" s="2">
        <v>46227</v>
      </c>
      <c r="E633" s="3">
        <v>0.5</v>
      </c>
      <c r="F633" t="s">
        <v>2495</v>
      </c>
      <c r="G633" t="s">
        <v>2496</v>
      </c>
      <c r="H633">
        <v>0</v>
      </c>
      <c r="I633">
        <v>1</v>
      </c>
      <c r="J633">
        <v>0</v>
      </c>
      <c r="K633">
        <v>1</v>
      </c>
      <c r="L633" s="22" t="str">
        <f t="shared" si="218"/>
        <v>24/07/2026</v>
      </c>
      <c r="M633" s="23">
        <f t="shared" si="219"/>
        <v>0.375</v>
      </c>
      <c r="N633" t="str">
        <f t="shared" si="201"/>
        <v>0 - 1</v>
      </c>
      <c r="O633" t="str">
        <f t="shared" si="202"/>
        <v>Red</v>
      </c>
      <c r="P633" t="str">
        <f t="shared" si="203"/>
        <v>Red</v>
      </c>
      <c r="Q633" t="str">
        <f t="shared" si="204"/>
        <v>Green</v>
      </c>
      <c r="R633" t="str">
        <f t="shared" si="205"/>
        <v>Red</v>
      </c>
      <c r="S633" t="str">
        <f t="shared" si="206"/>
        <v>Green</v>
      </c>
      <c r="T633" t="str">
        <f t="shared" si="207"/>
        <v>Green</v>
      </c>
      <c r="U633" t="str">
        <f t="shared" si="208"/>
        <v>Red</v>
      </c>
      <c r="V633" t="str">
        <f t="shared" si="209"/>
        <v>Red</v>
      </c>
      <c r="W633" t="str">
        <f t="shared" si="210"/>
        <v>Green</v>
      </c>
      <c r="X633" t="str">
        <f t="shared" si="211"/>
        <v>Green</v>
      </c>
      <c r="Y633" t="str">
        <f t="shared" si="212"/>
        <v>Red</v>
      </c>
      <c r="Z633" t="str">
        <f t="shared" si="213"/>
        <v>Red</v>
      </c>
      <c r="AA633" t="str">
        <f t="shared" si="214"/>
        <v>Green</v>
      </c>
      <c r="AB633" t="str">
        <f t="shared" si="215"/>
        <v>Green</v>
      </c>
      <c r="AC633" t="str">
        <f t="shared" si="216"/>
        <v>Red</v>
      </c>
      <c r="AD633" t="str">
        <f t="shared" si="217"/>
        <v>Green</v>
      </c>
    </row>
    <row r="634" spans="1:30" x14ac:dyDescent="0.25">
      <c r="A634" t="str">
        <f t="shared" si="200"/>
        <v>24/07/2026Academiya Konopleva YouthRostov Youth</v>
      </c>
      <c r="D634" s="2">
        <v>46227</v>
      </c>
      <c r="E634" s="3">
        <v>0.5</v>
      </c>
      <c r="F634" t="s">
        <v>2565</v>
      </c>
      <c r="G634" t="s">
        <v>2566</v>
      </c>
      <c r="H634">
        <v>2</v>
      </c>
      <c r="I634">
        <v>0</v>
      </c>
      <c r="J634">
        <v>3</v>
      </c>
      <c r="K634">
        <v>2</v>
      </c>
      <c r="L634" s="22" t="str">
        <f t="shared" si="218"/>
        <v>24/07/2026</v>
      </c>
      <c r="M634" s="23">
        <f t="shared" si="219"/>
        <v>0.375</v>
      </c>
      <c r="N634" t="str">
        <f t="shared" si="201"/>
        <v>3 - 2</v>
      </c>
      <c r="O634" t="str">
        <f t="shared" si="202"/>
        <v>Green</v>
      </c>
      <c r="P634" t="str">
        <f t="shared" si="203"/>
        <v>Red</v>
      </c>
      <c r="Q634" t="str">
        <f t="shared" si="204"/>
        <v>Red</v>
      </c>
      <c r="R634" t="str">
        <f t="shared" si="205"/>
        <v>Green</v>
      </c>
      <c r="S634" t="str">
        <f t="shared" si="206"/>
        <v>Red</v>
      </c>
      <c r="T634" t="str">
        <f t="shared" si="207"/>
        <v>Green</v>
      </c>
      <c r="U634" t="str">
        <f t="shared" si="208"/>
        <v>Green</v>
      </c>
      <c r="V634" t="str">
        <f t="shared" si="209"/>
        <v>Red</v>
      </c>
      <c r="W634" t="str">
        <f t="shared" si="210"/>
        <v>Red</v>
      </c>
      <c r="X634" t="str">
        <f t="shared" si="211"/>
        <v>Green</v>
      </c>
      <c r="Y634" t="str">
        <f t="shared" si="212"/>
        <v>Green</v>
      </c>
      <c r="Z634" t="str">
        <f t="shared" si="213"/>
        <v>Green</v>
      </c>
      <c r="AA634" t="str">
        <f t="shared" si="214"/>
        <v>Red</v>
      </c>
      <c r="AB634" t="str">
        <f t="shared" si="215"/>
        <v>Red</v>
      </c>
      <c r="AC634" t="str">
        <f t="shared" si="216"/>
        <v>Green</v>
      </c>
      <c r="AD634" t="str">
        <f t="shared" si="217"/>
        <v>Red</v>
      </c>
    </row>
    <row r="635" spans="1:30" x14ac:dyDescent="0.25">
      <c r="A635" t="str">
        <f t="shared" si="200"/>
        <v>24/07/2026Nizhny Novgorod YouthSpartak Moscow Youth</v>
      </c>
      <c r="D635" s="2">
        <v>46227</v>
      </c>
      <c r="E635" s="3">
        <v>0.5</v>
      </c>
      <c r="F635" t="s">
        <v>2567</v>
      </c>
      <c r="G635" t="s">
        <v>2568</v>
      </c>
      <c r="H635">
        <v>1</v>
      </c>
      <c r="I635">
        <v>2</v>
      </c>
      <c r="J635">
        <v>2</v>
      </c>
      <c r="K635">
        <v>3</v>
      </c>
      <c r="L635" s="22" t="str">
        <f t="shared" si="218"/>
        <v>24/07/2026</v>
      </c>
      <c r="M635" s="23">
        <f t="shared" si="219"/>
        <v>0.375</v>
      </c>
      <c r="N635" t="str">
        <f t="shared" si="201"/>
        <v>2 - 3</v>
      </c>
      <c r="O635" t="str">
        <f t="shared" si="202"/>
        <v>Red</v>
      </c>
      <c r="P635" t="str">
        <f t="shared" si="203"/>
        <v>Red</v>
      </c>
      <c r="Q635" t="str">
        <f t="shared" si="204"/>
        <v>Green</v>
      </c>
      <c r="R635" t="str">
        <f t="shared" si="205"/>
        <v>Red</v>
      </c>
      <c r="S635" t="str">
        <f t="shared" si="206"/>
        <v>Green</v>
      </c>
      <c r="T635" t="str">
        <f t="shared" si="207"/>
        <v>Green</v>
      </c>
      <c r="U635" t="str">
        <f t="shared" si="208"/>
        <v>Red</v>
      </c>
      <c r="V635" t="str">
        <f t="shared" si="209"/>
        <v>Red</v>
      </c>
      <c r="W635" t="str">
        <f t="shared" si="210"/>
        <v>Green</v>
      </c>
      <c r="X635" t="str">
        <f t="shared" si="211"/>
        <v>Green</v>
      </c>
      <c r="Y635" t="str">
        <f t="shared" si="212"/>
        <v>Green</v>
      </c>
      <c r="Z635" t="str">
        <f t="shared" si="213"/>
        <v>Green</v>
      </c>
      <c r="AA635" t="str">
        <f t="shared" si="214"/>
        <v>Red</v>
      </c>
      <c r="AB635" t="str">
        <f t="shared" si="215"/>
        <v>Red</v>
      </c>
      <c r="AC635" t="str">
        <f t="shared" si="216"/>
        <v>Green</v>
      </c>
      <c r="AD635" t="str">
        <f t="shared" si="217"/>
        <v>Red</v>
      </c>
    </row>
    <row r="636" spans="1:30" x14ac:dyDescent="0.25">
      <c r="A636" t="str">
        <f t="shared" si="200"/>
        <v>24/07/2026Fleetwood TownCarlisle United</v>
      </c>
      <c r="D636" s="2">
        <v>46227</v>
      </c>
      <c r="E636" s="3">
        <v>0.5</v>
      </c>
      <c r="F636" t="s">
        <v>1497</v>
      </c>
      <c r="G636" t="s">
        <v>1539</v>
      </c>
      <c r="L636" s="22" t="str">
        <f t="shared" si="218"/>
        <v>24/07/2026</v>
      </c>
      <c r="M636" s="23">
        <f t="shared" si="219"/>
        <v>0.375</v>
      </c>
      <c r="N636" t="str">
        <f t="shared" si="201"/>
        <v xml:space="preserve"> - </v>
      </c>
      <c r="O636" t="str">
        <f t="shared" si="202"/>
        <v>Red</v>
      </c>
      <c r="P636" t="str">
        <f t="shared" si="203"/>
        <v>Green</v>
      </c>
      <c r="Q636" t="str">
        <f t="shared" si="204"/>
        <v>Red</v>
      </c>
      <c r="R636" t="str">
        <f t="shared" si="205"/>
        <v>Green</v>
      </c>
      <c r="S636" t="str">
        <f t="shared" si="206"/>
        <v>Green</v>
      </c>
      <c r="T636" t="str">
        <f t="shared" si="207"/>
        <v>Red</v>
      </c>
      <c r="U636" t="str">
        <f t="shared" si="208"/>
        <v>Red</v>
      </c>
      <c r="V636" t="str">
        <f t="shared" si="209"/>
        <v>Green</v>
      </c>
      <c r="W636" t="str">
        <f t="shared" si="210"/>
        <v>Red</v>
      </c>
      <c r="X636" t="str">
        <f t="shared" si="211"/>
        <v>Red</v>
      </c>
      <c r="Y636" t="str">
        <f t="shared" si="212"/>
        <v>Red</v>
      </c>
      <c r="Z636" t="str">
        <f t="shared" si="213"/>
        <v>Red</v>
      </c>
      <c r="AA636" t="str">
        <f t="shared" si="214"/>
        <v>Green</v>
      </c>
      <c r="AB636" t="str">
        <f t="shared" si="215"/>
        <v>Green</v>
      </c>
      <c r="AC636" t="str">
        <f t="shared" si="216"/>
        <v>Red</v>
      </c>
      <c r="AD636" t="str">
        <f t="shared" si="217"/>
        <v>Green</v>
      </c>
    </row>
    <row r="637" spans="1:30" x14ac:dyDescent="0.25">
      <c r="A637" t="str">
        <f t="shared" si="200"/>
        <v>24/07/2026Lommel UnitedADO Den Haag</v>
      </c>
      <c r="D637" s="2">
        <v>46227</v>
      </c>
      <c r="E637" s="3">
        <v>0.5</v>
      </c>
      <c r="F637" t="s">
        <v>2635</v>
      </c>
      <c r="G637" t="s">
        <v>2636</v>
      </c>
      <c r="H637">
        <v>0</v>
      </c>
      <c r="I637">
        <v>2</v>
      </c>
      <c r="J637">
        <v>0</v>
      </c>
      <c r="K637">
        <v>4</v>
      </c>
      <c r="L637" s="22" t="str">
        <f t="shared" si="218"/>
        <v>24/07/2026</v>
      </c>
      <c r="M637" s="23">
        <f t="shared" si="219"/>
        <v>0.375</v>
      </c>
      <c r="N637" t="str">
        <f t="shared" si="201"/>
        <v>0 - 4</v>
      </c>
      <c r="O637" t="str">
        <f t="shared" si="202"/>
        <v>Red</v>
      </c>
      <c r="P637" t="str">
        <f t="shared" si="203"/>
        <v>Red</v>
      </c>
      <c r="Q637" t="str">
        <f t="shared" si="204"/>
        <v>Green</v>
      </c>
      <c r="R637" t="str">
        <f t="shared" si="205"/>
        <v>Red</v>
      </c>
      <c r="S637" t="str">
        <f t="shared" si="206"/>
        <v>Green</v>
      </c>
      <c r="T637" t="str">
        <f t="shared" si="207"/>
        <v>Green</v>
      </c>
      <c r="U637" t="str">
        <f t="shared" si="208"/>
        <v>Red</v>
      </c>
      <c r="V637" t="str">
        <f t="shared" si="209"/>
        <v>Red</v>
      </c>
      <c r="W637" t="str">
        <f t="shared" si="210"/>
        <v>Green</v>
      </c>
      <c r="X637" t="str">
        <f t="shared" si="211"/>
        <v>Green</v>
      </c>
      <c r="Y637" t="str">
        <f t="shared" si="212"/>
        <v>Green</v>
      </c>
      <c r="Z637" t="str">
        <f t="shared" si="213"/>
        <v>Green</v>
      </c>
      <c r="AA637" t="str">
        <f t="shared" si="214"/>
        <v>Red</v>
      </c>
      <c r="AB637" t="str">
        <f t="shared" si="215"/>
        <v>Red</v>
      </c>
      <c r="AC637" t="str">
        <f t="shared" si="216"/>
        <v>Red</v>
      </c>
      <c r="AD637" t="str">
        <f t="shared" si="217"/>
        <v>Green</v>
      </c>
    </row>
    <row r="638" spans="1:30" x14ac:dyDescent="0.25">
      <c r="A638" t="str">
        <f t="shared" si="200"/>
        <v>24/07/2026WolfsburgLyon</v>
      </c>
      <c r="D638" s="2">
        <v>46227</v>
      </c>
      <c r="E638" s="3">
        <v>0.5</v>
      </c>
      <c r="F638" t="s">
        <v>2637</v>
      </c>
      <c r="G638" t="s">
        <v>2638</v>
      </c>
      <c r="H638">
        <v>0</v>
      </c>
      <c r="I638">
        <v>0</v>
      </c>
      <c r="J638">
        <v>0</v>
      </c>
      <c r="K638">
        <v>2</v>
      </c>
      <c r="L638" s="22" t="str">
        <f t="shared" si="218"/>
        <v>24/07/2026</v>
      </c>
      <c r="M638" s="23">
        <f t="shared" si="219"/>
        <v>0.375</v>
      </c>
      <c r="N638" t="str">
        <f t="shared" si="201"/>
        <v>0 - 2</v>
      </c>
      <c r="O638" t="str">
        <f t="shared" si="202"/>
        <v>Red</v>
      </c>
      <c r="P638" t="str">
        <f t="shared" si="203"/>
        <v>Red</v>
      </c>
      <c r="Q638" t="str">
        <f t="shared" si="204"/>
        <v>Green</v>
      </c>
      <c r="R638" t="str">
        <f t="shared" si="205"/>
        <v>Red</v>
      </c>
      <c r="S638" t="str">
        <f t="shared" si="206"/>
        <v>Green</v>
      </c>
      <c r="T638" t="str">
        <f t="shared" si="207"/>
        <v>Green</v>
      </c>
      <c r="U638" t="str">
        <f t="shared" si="208"/>
        <v>Red</v>
      </c>
      <c r="V638" t="str">
        <f t="shared" si="209"/>
        <v>Green</v>
      </c>
      <c r="W638" t="str">
        <f t="shared" si="210"/>
        <v>Red</v>
      </c>
      <c r="X638" t="str">
        <f t="shared" si="211"/>
        <v>Red</v>
      </c>
      <c r="Y638" t="str">
        <f t="shared" si="212"/>
        <v>Green</v>
      </c>
      <c r="Z638" t="str">
        <f t="shared" si="213"/>
        <v>Red</v>
      </c>
      <c r="AA638" t="str">
        <f t="shared" si="214"/>
        <v>Green</v>
      </c>
      <c r="AB638" t="str">
        <f t="shared" si="215"/>
        <v>Green</v>
      </c>
      <c r="AC638" t="str">
        <f t="shared" si="216"/>
        <v>Red</v>
      </c>
      <c r="AD638" t="str">
        <f t="shared" si="217"/>
        <v>Green</v>
      </c>
    </row>
    <row r="639" spans="1:30" x14ac:dyDescent="0.25">
      <c r="A639" t="str">
        <f t="shared" si="200"/>
        <v>24/07/2026Sao Bento U20Jabaquara U20</v>
      </c>
      <c r="D639" s="2">
        <v>46227</v>
      </c>
      <c r="E639" s="3">
        <v>0.54166666666666663</v>
      </c>
      <c r="F639" t="s">
        <v>2355</v>
      </c>
      <c r="G639" t="s">
        <v>2356</v>
      </c>
      <c r="H639">
        <v>1</v>
      </c>
      <c r="I639">
        <v>0</v>
      </c>
      <c r="J639">
        <v>3</v>
      </c>
      <c r="K639">
        <v>0</v>
      </c>
      <c r="L639" s="22" t="str">
        <f t="shared" si="218"/>
        <v>24/07/2026</v>
      </c>
      <c r="M639" s="23">
        <f t="shared" si="219"/>
        <v>0.41666666666666663</v>
      </c>
      <c r="N639" t="str">
        <f t="shared" si="201"/>
        <v>3 - 0</v>
      </c>
      <c r="O639" t="str">
        <f t="shared" si="202"/>
        <v>Green</v>
      </c>
      <c r="P639" t="str">
        <f t="shared" si="203"/>
        <v>Red</v>
      </c>
      <c r="Q639" t="str">
        <f t="shared" si="204"/>
        <v>Red</v>
      </c>
      <c r="R639" t="str">
        <f t="shared" si="205"/>
        <v>Green</v>
      </c>
      <c r="S639" t="str">
        <f t="shared" si="206"/>
        <v>Red</v>
      </c>
      <c r="T639" t="str">
        <f t="shared" si="207"/>
        <v>Green</v>
      </c>
      <c r="U639" t="str">
        <f t="shared" si="208"/>
        <v>Green</v>
      </c>
      <c r="V639" t="str">
        <f t="shared" si="209"/>
        <v>Red</v>
      </c>
      <c r="W639" t="str">
        <f t="shared" si="210"/>
        <v>Red</v>
      </c>
      <c r="X639" t="str">
        <f t="shared" si="211"/>
        <v>Green</v>
      </c>
      <c r="Y639" t="str">
        <f t="shared" si="212"/>
        <v>Green</v>
      </c>
      <c r="Z639" t="str">
        <f t="shared" si="213"/>
        <v>Green</v>
      </c>
      <c r="AA639" t="str">
        <f t="shared" si="214"/>
        <v>Red</v>
      </c>
      <c r="AB639" t="str">
        <f t="shared" si="215"/>
        <v>Green</v>
      </c>
      <c r="AC639" t="str">
        <f t="shared" si="216"/>
        <v>Red</v>
      </c>
      <c r="AD639" t="str">
        <f t="shared" si="217"/>
        <v>Green</v>
      </c>
    </row>
    <row r="640" spans="1:30" x14ac:dyDescent="0.25">
      <c r="A640" t="str">
        <f t="shared" si="200"/>
        <v>24/07/2026Aktobe U21Sport Academy Kairat</v>
      </c>
      <c r="D640" s="2">
        <v>46227</v>
      </c>
      <c r="E640" s="3">
        <v>0.54166666666666663</v>
      </c>
      <c r="F640" t="s">
        <v>2497</v>
      </c>
      <c r="G640" t="s">
        <v>2498</v>
      </c>
      <c r="H640">
        <v>0</v>
      </c>
      <c r="I640">
        <v>3</v>
      </c>
      <c r="J640">
        <v>0</v>
      </c>
      <c r="K640">
        <v>4</v>
      </c>
      <c r="L640" s="22" t="str">
        <f t="shared" si="218"/>
        <v>24/07/2026</v>
      </c>
      <c r="M640" s="23">
        <f t="shared" si="219"/>
        <v>0.41666666666666663</v>
      </c>
      <c r="N640" t="str">
        <f t="shared" si="201"/>
        <v>0 - 4</v>
      </c>
      <c r="O640" t="str">
        <f t="shared" si="202"/>
        <v>Red</v>
      </c>
      <c r="P640" t="str">
        <f t="shared" si="203"/>
        <v>Red</v>
      </c>
      <c r="Q640" t="str">
        <f t="shared" si="204"/>
        <v>Green</v>
      </c>
      <c r="R640" t="str">
        <f t="shared" si="205"/>
        <v>Red</v>
      </c>
      <c r="S640" t="str">
        <f t="shared" si="206"/>
        <v>Green</v>
      </c>
      <c r="T640" t="str">
        <f t="shared" si="207"/>
        <v>Green</v>
      </c>
      <c r="U640" t="str">
        <f t="shared" si="208"/>
        <v>Red</v>
      </c>
      <c r="V640" t="str">
        <f t="shared" si="209"/>
        <v>Red</v>
      </c>
      <c r="W640" t="str">
        <f t="shared" si="210"/>
        <v>Green</v>
      </c>
      <c r="X640" t="str">
        <f t="shared" si="211"/>
        <v>Green</v>
      </c>
      <c r="Y640" t="str">
        <f t="shared" si="212"/>
        <v>Green</v>
      </c>
      <c r="Z640" t="str">
        <f t="shared" si="213"/>
        <v>Green</v>
      </c>
      <c r="AA640" t="str">
        <f t="shared" si="214"/>
        <v>Red</v>
      </c>
      <c r="AB640" t="str">
        <f t="shared" si="215"/>
        <v>Red</v>
      </c>
      <c r="AC640" t="str">
        <f t="shared" si="216"/>
        <v>Red</v>
      </c>
      <c r="AD640" t="str">
        <f t="shared" si="217"/>
        <v>Green</v>
      </c>
    </row>
    <row r="641" spans="1:30" x14ac:dyDescent="0.25">
      <c r="A641" t="str">
        <f t="shared" si="200"/>
        <v>24/07/2026Shakhter KaragandyFK Arys</v>
      </c>
      <c r="D641" s="2">
        <v>46227</v>
      </c>
      <c r="E641" s="3">
        <v>0.54166666666666663</v>
      </c>
      <c r="F641" t="s">
        <v>2499</v>
      </c>
      <c r="G641" t="s">
        <v>2500</v>
      </c>
      <c r="H641">
        <v>1</v>
      </c>
      <c r="I641">
        <v>1</v>
      </c>
      <c r="J641">
        <v>4</v>
      </c>
      <c r="K641">
        <v>1</v>
      </c>
      <c r="L641" s="22" t="str">
        <f t="shared" si="218"/>
        <v>24/07/2026</v>
      </c>
      <c r="M641" s="23">
        <f t="shared" si="219"/>
        <v>0.41666666666666663</v>
      </c>
      <c r="N641" t="str">
        <f t="shared" si="201"/>
        <v>4 - 1</v>
      </c>
      <c r="O641" t="str">
        <f t="shared" si="202"/>
        <v>Green</v>
      </c>
      <c r="P641" t="str">
        <f t="shared" si="203"/>
        <v>Red</v>
      </c>
      <c r="Q641" t="str">
        <f t="shared" si="204"/>
        <v>Red</v>
      </c>
      <c r="R641" t="str">
        <f t="shared" si="205"/>
        <v>Green</v>
      </c>
      <c r="S641" t="str">
        <f t="shared" si="206"/>
        <v>Red</v>
      </c>
      <c r="T641" t="str">
        <f t="shared" si="207"/>
        <v>Green</v>
      </c>
      <c r="U641" t="str">
        <f t="shared" si="208"/>
        <v>Red</v>
      </c>
      <c r="V641" t="str">
        <f t="shared" si="209"/>
        <v>Green</v>
      </c>
      <c r="W641" t="str">
        <f t="shared" si="210"/>
        <v>Red</v>
      </c>
      <c r="X641" t="str">
        <f t="shared" si="211"/>
        <v>Green</v>
      </c>
      <c r="Y641" t="str">
        <f t="shared" si="212"/>
        <v>Green</v>
      </c>
      <c r="Z641" t="str">
        <f t="shared" si="213"/>
        <v>Green</v>
      </c>
      <c r="AA641" t="str">
        <f t="shared" si="214"/>
        <v>Red</v>
      </c>
      <c r="AB641" t="str">
        <f t="shared" si="215"/>
        <v>Red</v>
      </c>
      <c r="AC641" t="str">
        <f t="shared" si="216"/>
        <v>Green</v>
      </c>
      <c r="AD641" t="str">
        <f t="shared" si="217"/>
        <v>Red</v>
      </c>
    </row>
    <row r="642" spans="1:30" x14ac:dyDescent="0.25">
      <c r="A642" t="str">
        <f t="shared" ref="A642:A705" si="220">L642&amp;F642&amp;G642</f>
        <v>24/07/2026Helsingborg U19Hacken U19</v>
      </c>
      <c r="B642" t="s">
        <v>827</v>
      </c>
      <c r="D642" s="2">
        <v>46227</v>
      </c>
      <c r="E642" s="3">
        <v>0.54166666666666663</v>
      </c>
      <c r="F642" t="s">
        <v>2591</v>
      </c>
      <c r="G642" t="s">
        <v>2592</v>
      </c>
      <c r="H642">
        <v>0</v>
      </c>
      <c r="I642">
        <v>0</v>
      </c>
      <c r="J642">
        <v>1</v>
      </c>
      <c r="K642">
        <v>0</v>
      </c>
      <c r="L642" s="22" t="str">
        <f t="shared" si="218"/>
        <v>24/07/2026</v>
      </c>
      <c r="M642" s="23">
        <f t="shared" si="219"/>
        <v>0.41666666666666663</v>
      </c>
      <c r="N642" t="str">
        <f t="shared" ref="N642:N705" si="221">J642&amp;" - "&amp;K642</f>
        <v>1 - 0</v>
      </c>
      <c r="O642" t="str">
        <f t="shared" ref="O642:O705" si="222">IF($J642&gt;$K642,"Green","Red")</f>
        <v>Green</v>
      </c>
      <c r="P642" t="str">
        <f t="shared" ref="P642:P705" si="223">IF($J642=$K642,"Green","Red")</f>
        <v>Red</v>
      </c>
      <c r="Q642" t="str">
        <f t="shared" ref="Q642:Q705" si="224">IF($J642&lt;$K642,"Green","Red")</f>
        <v>Red</v>
      </c>
      <c r="R642" t="str">
        <f t="shared" ref="R642:R705" si="225">IF($J642&gt;=$K642,"Green","Red")</f>
        <v>Green</v>
      </c>
      <c r="S642" t="str">
        <f t="shared" ref="S642:S705" si="226">IF($J642&lt;=$K642,"Green","Red")</f>
        <v>Red</v>
      </c>
      <c r="T642" t="str">
        <f t="shared" ref="T642:T705" si="227">IF(OR($J642&gt;$K642,$J642&lt;$K642),"Green","Red")</f>
        <v>Green</v>
      </c>
      <c r="U642" t="str">
        <f t="shared" ref="U642:U705" si="228">IF($H642&gt;$I642,"Green","Red")</f>
        <v>Red</v>
      </c>
      <c r="V642" t="str">
        <f t="shared" ref="V642:V705" si="229">IF($H642=$I642,"Green","Red")</f>
        <v>Green</v>
      </c>
      <c r="W642" t="str">
        <f t="shared" ref="W642:W705" si="230">IF($H642&lt;$I642,"Green","Red")</f>
        <v>Red</v>
      </c>
      <c r="X642" t="str">
        <f t="shared" ref="X642:X705" si="231">IF($H642+$I642&gt;0,"Green","Red")</f>
        <v>Red</v>
      </c>
      <c r="Y642" t="str">
        <f t="shared" ref="Y642:Y705" si="232">IF($J642+$K642&gt;1.5,"Green","Red")</f>
        <v>Red</v>
      </c>
      <c r="Z642" t="str">
        <f t="shared" ref="Z642:Z705" si="233">IF($J642+$K642&gt;2.5,"Green","Red")</f>
        <v>Red</v>
      </c>
      <c r="AA642" t="str">
        <f t="shared" ref="AA642:AA705" si="234">IF($J642+$K642&lt;2.5,"Green","Red")</f>
        <v>Green</v>
      </c>
      <c r="AB642" t="str">
        <f t="shared" ref="AB642:AB705" si="235">IF($J642+$K642&lt;3.5,"Green","Red")</f>
        <v>Green</v>
      </c>
      <c r="AC642" t="str">
        <f t="shared" ref="AC642:AC705" si="236">IF(AND($J642&gt;0,$K642&gt;0),"Green","Red")</f>
        <v>Red</v>
      </c>
      <c r="AD642" t="str">
        <f t="shared" ref="AD642:AD705" si="237">IF(OR($J642=0,$K642=0),"Green","Red")</f>
        <v>Green</v>
      </c>
    </row>
    <row r="643" spans="1:30" x14ac:dyDescent="0.25">
      <c r="A643" t="str">
        <f t="shared" si="220"/>
        <v>24/07/2026FC OleksandriyaFC Nyva Ternopil</v>
      </c>
      <c r="D643" s="2">
        <v>46227</v>
      </c>
      <c r="E643" s="3">
        <v>0.54166666666666663</v>
      </c>
      <c r="F643" t="s">
        <v>2605</v>
      </c>
      <c r="G643" t="s">
        <v>2606</v>
      </c>
      <c r="H643">
        <v>1</v>
      </c>
      <c r="I643">
        <v>0</v>
      </c>
      <c r="J643">
        <v>1</v>
      </c>
      <c r="K643">
        <v>1</v>
      </c>
      <c r="L643" s="22" t="str">
        <f t="shared" si="218"/>
        <v>24/07/2026</v>
      </c>
      <c r="M643" s="23">
        <f t="shared" si="219"/>
        <v>0.41666666666666663</v>
      </c>
      <c r="N643" t="str">
        <f t="shared" si="221"/>
        <v>1 - 1</v>
      </c>
      <c r="O643" t="str">
        <f t="shared" si="222"/>
        <v>Red</v>
      </c>
      <c r="P643" t="str">
        <f t="shared" si="223"/>
        <v>Green</v>
      </c>
      <c r="Q643" t="str">
        <f t="shared" si="224"/>
        <v>Red</v>
      </c>
      <c r="R643" t="str">
        <f t="shared" si="225"/>
        <v>Green</v>
      </c>
      <c r="S643" t="str">
        <f t="shared" si="226"/>
        <v>Green</v>
      </c>
      <c r="T643" t="str">
        <f t="shared" si="227"/>
        <v>Red</v>
      </c>
      <c r="U643" t="str">
        <f t="shared" si="228"/>
        <v>Green</v>
      </c>
      <c r="V643" t="str">
        <f t="shared" si="229"/>
        <v>Red</v>
      </c>
      <c r="W643" t="str">
        <f t="shared" si="230"/>
        <v>Red</v>
      </c>
      <c r="X643" t="str">
        <f t="shared" si="231"/>
        <v>Green</v>
      </c>
      <c r="Y643" t="str">
        <f t="shared" si="232"/>
        <v>Green</v>
      </c>
      <c r="Z643" t="str">
        <f t="shared" si="233"/>
        <v>Red</v>
      </c>
      <c r="AA643" t="str">
        <f t="shared" si="234"/>
        <v>Green</v>
      </c>
      <c r="AB643" t="str">
        <f t="shared" si="235"/>
        <v>Green</v>
      </c>
      <c r="AC643" t="str">
        <f t="shared" si="236"/>
        <v>Green</v>
      </c>
      <c r="AD643" t="str">
        <f t="shared" si="237"/>
        <v>Red</v>
      </c>
    </row>
    <row r="644" spans="1:30" x14ac:dyDescent="0.25">
      <c r="A644" t="str">
        <f t="shared" si="220"/>
        <v>24/07/2026Timor LesteVietnam</v>
      </c>
      <c r="B644" t="s">
        <v>2236</v>
      </c>
      <c r="C644" t="s">
        <v>2237</v>
      </c>
      <c r="D644" s="2">
        <v>46227</v>
      </c>
      <c r="E644" s="3">
        <v>0.5625</v>
      </c>
      <c r="F644" t="s">
        <v>2240</v>
      </c>
      <c r="G644" t="s">
        <v>2241</v>
      </c>
      <c r="H644">
        <v>0</v>
      </c>
      <c r="I644">
        <v>5</v>
      </c>
      <c r="J644">
        <v>0</v>
      </c>
      <c r="K644">
        <v>7</v>
      </c>
      <c r="L644" s="22" t="str">
        <f t="shared" si="218"/>
        <v>24/07/2026</v>
      </c>
      <c r="M644" s="23">
        <f t="shared" si="219"/>
        <v>0.4375</v>
      </c>
      <c r="N644" t="str">
        <f t="shared" si="221"/>
        <v>0 - 7</v>
      </c>
      <c r="O644" t="str">
        <f t="shared" si="222"/>
        <v>Red</v>
      </c>
      <c r="P644" t="str">
        <f t="shared" si="223"/>
        <v>Red</v>
      </c>
      <c r="Q644" t="str">
        <f t="shared" si="224"/>
        <v>Green</v>
      </c>
      <c r="R644" t="str">
        <f t="shared" si="225"/>
        <v>Red</v>
      </c>
      <c r="S644" t="str">
        <f t="shared" si="226"/>
        <v>Green</v>
      </c>
      <c r="T644" t="str">
        <f t="shared" si="227"/>
        <v>Green</v>
      </c>
      <c r="U644" t="str">
        <f t="shared" si="228"/>
        <v>Red</v>
      </c>
      <c r="V644" t="str">
        <f t="shared" si="229"/>
        <v>Red</v>
      </c>
      <c r="W644" t="str">
        <f t="shared" si="230"/>
        <v>Green</v>
      </c>
      <c r="X644" t="str">
        <f t="shared" si="231"/>
        <v>Green</v>
      </c>
      <c r="Y644" t="str">
        <f t="shared" si="232"/>
        <v>Green</v>
      </c>
      <c r="Z644" t="str">
        <f t="shared" si="233"/>
        <v>Green</v>
      </c>
      <c r="AA644" t="str">
        <f t="shared" si="234"/>
        <v>Red</v>
      </c>
      <c r="AB644" t="str">
        <f t="shared" si="235"/>
        <v>Red</v>
      </c>
      <c r="AC644" t="str">
        <f t="shared" si="236"/>
        <v>Red</v>
      </c>
      <c r="AD644" t="str">
        <f t="shared" si="237"/>
        <v>Green</v>
      </c>
    </row>
    <row r="645" spans="1:30" x14ac:dyDescent="0.25">
      <c r="A645" t="str">
        <f t="shared" si="220"/>
        <v>24/07/2026Aral NukusShurtan Guzar</v>
      </c>
      <c r="D645" s="2">
        <v>46227</v>
      </c>
      <c r="E645" s="3">
        <v>0.5625</v>
      </c>
      <c r="F645" t="s">
        <v>2622</v>
      </c>
      <c r="G645" t="s">
        <v>2623</v>
      </c>
      <c r="H645">
        <v>0</v>
      </c>
      <c r="I645">
        <v>0</v>
      </c>
      <c r="J645">
        <v>3</v>
      </c>
      <c r="K645">
        <v>1</v>
      </c>
      <c r="L645" s="22" t="str">
        <f t="shared" si="218"/>
        <v>24/07/2026</v>
      </c>
      <c r="M645" s="23">
        <f t="shared" si="219"/>
        <v>0.4375</v>
      </c>
      <c r="N645" t="str">
        <f t="shared" si="221"/>
        <v>3 - 1</v>
      </c>
      <c r="O645" t="str">
        <f t="shared" si="222"/>
        <v>Green</v>
      </c>
      <c r="P645" t="str">
        <f t="shared" si="223"/>
        <v>Red</v>
      </c>
      <c r="Q645" t="str">
        <f t="shared" si="224"/>
        <v>Red</v>
      </c>
      <c r="R645" t="str">
        <f t="shared" si="225"/>
        <v>Green</v>
      </c>
      <c r="S645" t="str">
        <f t="shared" si="226"/>
        <v>Red</v>
      </c>
      <c r="T645" t="str">
        <f t="shared" si="227"/>
        <v>Green</v>
      </c>
      <c r="U645" t="str">
        <f t="shared" si="228"/>
        <v>Red</v>
      </c>
      <c r="V645" t="str">
        <f t="shared" si="229"/>
        <v>Green</v>
      </c>
      <c r="W645" t="str">
        <f t="shared" si="230"/>
        <v>Red</v>
      </c>
      <c r="X645" t="str">
        <f t="shared" si="231"/>
        <v>Red</v>
      </c>
      <c r="Y645" t="str">
        <f t="shared" si="232"/>
        <v>Green</v>
      </c>
      <c r="Z645" t="str">
        <f t="shared" si="233"/>
        <v>Green</v>
      </c>
      <c r="AA645" t="str">
        <f t="shared" si="234"/>
        <v>Red</v>
      </c>
      <c r="AB645" t="str">
        <f t="shared" si="235"/>
        <v>Red</v>
      </c>
      <c r="AC645" t="str">
        <f t="shared" si="236"/>
        <v>Green</v>
      </c>
      <c r="AD645" t="str">
        <f t="shared" si="237"/>
        <v>Red</v>
      </c>
    </row>
    <row r="646" spans="1:30" x14ac:dyDescent="0.25">
      <c r="A646" t="str">
        <f t="shared" si="220"/>
        <v>24/07/2026FK TaurasKauno Zalgiris II</v>
      </c>
      <c r="D646" s="2">
        <v>46227</v>
      </c>
      <c r="E646" s="3">
        <v>0.58333333333333337</v>
      </c>
      <c r="F646" t="s">
        <v>139</v>
      </c>
      <c r="G646" t="s">
        <v>2504</v>
      </c>
      <c r="H646">
        <v>1</v>
      </c>
      <c r="I646">
        <v>2</v>
      </c>
      <c r="J646">
        <v>4</v>
      </c>
      <c r="K646">
        <v>2</v>
      </c>
      <c r="L646" s="22" t="str">
        <f t="shared" si="218"/>
        <v>24/07/2026</v>
      </c>
      <c r="M646" s="23">
        <f t="shared" si="219"/>
        <v>0.45833333333333337</v>
      </c>
      <c r="N646" t="str">
        <f t="shared" si="221"/>
        <v>4 - 2</v>
      </c>
      <c r="O646" t="str">
        <f t="shared" si="222"/>
        <v>Green</v>
      </c>
      <c r="P646" t="str">
        <f t="shared" si="223"/>
        <v>Red</v>
      </c>
      <c r="Q646" t="str">
        <f t="shared" si="224"/>
        <v>Red</v>
      </c>
      <c r="R646" t="str">
        <f t="shared" si="225"/>
        <v>Green</v>
      </c>
      <c r="S646" t="str">
        <f t="shared" si="226"/>
        <v>Red</v>
      </c>
      <c r="T646" t="str">
        <f t="shared" si="227"/>
        <v>Green</v>
      </c>
      <c r="U646" t="str">
        <f t="shared" si="228"/>
        <v>Red</v>
      </c>
      <c r="V646" t="str">
        <f t="shared" si="229"/>
        <v>Red</v>
      </c>
      <c r="W646" t="str">
        <f t="shared" si="230"/>
        <v>Green</v>
      </c>
      <c r="X646" t="str">
        <f t="shared" si="231"/>
        <v>Green</v>
      </c>
      <c r="Y646" t="str">
        <f t="shared" si="232"/>
        <v>Green</v>
      </c>
      <c r="Z646" t="str">
        <f t="shared" si="233"/>
        <v>Green</v>
      </c>
      <c r="AA646" t="str">
        <f t="shared" si="234"/>
        <v>Red</v>
      </c>
      <c r="AB646" t="str">
        <f t="shared" si="235"/>
        <v>Red</v>
      </c>
      <c r="AC646" t="str">
        <f t="shared" si="236"/>
        <v>Green</v>
      </c>
      <c r="AD646" t="str">
        <f t="shared" si="237"/>
        <v>Red</v>
      </c>
    </row>
    <row r="647" spans="1:30" x14ac:dyDescent="0.25">
      <c r="A647" t="str">
        <f t="shared" si="220"/>
        <v>24/07/2026Neftyanik IzberbashZarya Russia</v>
      </c>
      <c r="D647" s="2">
        <v>46227</v>
      </c>
      <c r="E647" s="3">
        <v>0.58333333333333337</v>
      </c>
      <c r="F647" t="s">
        <v>2559</v>
      </c>
      <c r="G647" t="s">
        <v>2560</v>
      </c>
      <c r="H647">
        <v>0</v>
      </c>
      <c r="I647">
        <v>0</v>
      </c>
      <c r="J647">
        <v>2</v>
      </c>
      <c r="K647">
        <v>1</v>
      </c>
      <c r="L647" s="22" t="str">
        <f t="shared" si="218"/>
        <v>24/07/2026</v>
      </c>
      <c r="M647" s="23">
        <f t="shared" si="219"/>
        <v>0.45833333333333337</v>
      </c>
      <c r="N647" t="str">
        <f t="shared" si="221"/>
        <v>2 - 1</v>
      </c>
      <c r="O647" t="str">
        <f t="shared" si="222"/>
        <v>Green</v>
      </c>
      <c r="P647" t="str">
        <f t="shared" si="223"/>
        <v>Red</v>
      </c>
      <c r="Q647" t="str">
        <f t="shared" si="224"/>
        <v>Red</v>
      </c>
      <c r="R647" t="str">
        <f t="shared" si="225"/>
        <v>Green</v>
      </c>
      <c r="S647" t="str">
        <f t="shared" si="226"/>
        <v>Red</v>
      </c>
      <c r="T647" t="str">
        <f t="shared" si="227"/>
        <v>Green</v>
      </c>
      <c r="U647" t="str">
        <f t="shared" si="228"/>
        <v>Red</v>
      </c>
      <c r="V647" t="str">
        <f t="shared" si="229"/>
        <v>Green</v>
      </c>
      <c r="W647" t="str">
        <f t="shared" si="230"/>
        <v>Red</v>
      </c>
      <c r="X647" t="str">
        <f t="shared" si="231"/>
        <v>Red</v>
      </c>
      <c r="Y647" t="str">
        <f t="shared" si="232"/>
        <v>Green</v>
      </c>
      <c r="Z647" t="str">
        <f t="shared" si="233"/>
        <v>Green</v>
      </c>
      <c r="AA647" t="str">
        <f t="shared" si="234"/>
        <v>Red</v>
      </c>
      <c r="AB647" t="str">
        <f t="shared" si="235"/>
        <v>Green</v>
      </c>
      <c r="AC647" t="str">
        <f t="shared" si="236"/>
        <v>Green</v>
      </c>
      <c r="AD647" t="str">
        <f t="shared" si="237"/>
        <v>Red</v>
      </c>
    </row>
    <row r="648" spans="1:30" x14ac:dyDescent="0.25">
      <c r="A648" t="str">
        <f t="shared" si="220"/>
        <v>24/07/2026Chertanovo YouthZenit St. Petersburg Youth</v>
      </c>
      <c r="D648" s="2">
        <v>46227</v>
      </c>
      <c r="E648" s="3">
        <v>0.58333333333333337</v>
      </c>
      <c r="F648" t="s">
        <v>2569</v>
      </c>
      <c r="G648" t="s">
        <v>2570</v>
      </c>
      <c r="H648">
        <v>0</v>
      </c>
      <c r="I648">
        <v>2</v>
      </c>
      <c r="J648">
        <v>0</v>
      </c>
      <c r="K648">
        <v>3</v>
      </c>
      <c r="L648" s="22" t="str">
        <f t="shared" si="218"/>
        <v>24/07/2026</v>
      </c>
      <c r="M648" s="23">
        <f t="shared" si="219"/>
        <v>0.45833333333333337</v>
      </c>
      <c r="N648" t="str">
        <f t="shared" si="221"/>
        <v>0 - 3</v>
      </c>
      <c r="O648" t="str">
        <f t="shared" si="222"/>
        <v>Red</v>
      </c>
      <c r="P648" t="str">
        <f t="shared" si="223"/>
        <v>Red</v>
      </c>
      <c r="Q648" t="str">
        <f t="shared" si="224"/>
        <v>Green</v>
      </c>
      <c r="R648" t="str">
        <f t="shared" si="225"/>
        <v>Red</v>
      </c>
      <c r="S648" t="str">
        <f t="shared" si="226"/>
        <v>Green</v>
      </c>
      <c r="T648" t="str">
        <f t="shared" si="227"/>
        <v>Green</v>
      </c>
      <c r="U648" t="str">
        <f t="shared" si="228"/>
        <v>Red</v>
      </c>
      <c r="V648" t="str">
        <f t="shared" si="229"/>
        <v>Red</v>
      </c>
      <c r="W648" t="str">
        <f t="shared" si="230"/>
        <v>Green</v>
      </c>
      <c r="X648" t="str">
        <f t="shared" si="231"/>
        <v>Green</v>
      </c>
      <c r="Y648" t="str">
        <f t="shared" si="232"/>
        <v>Green</v>
      </c>
      <c r="Z648" t="str">
        <f t="shared" si="233"/>
        <v>Green</v>
      </c>
      <c r="AA648" t="str">
        <f t="shared" si="234"/>
        <v>Red</v>
      </c>
      <c r="AB648" t="str">
        <f t="shared" si="235"/>
        <v>Green</v>
      </c>
      <c r="AC648" t="str">
        <f t="shared" si="236"/>
        <v>Red</v>
      </c>
      <c r="AD648" t="str">
        <f t="shared" si="237"/>
        <v>Green</v>
      </c>
    </row>
    <row r="649" spans="1:30" x14ac:dyDescent="0.25">
      <c r="A649" t="str">
        <f t="shared" si="220"/>
        <v>24/07/2026CSKA Moscow YouthUral Youth</v>
      </c>
      <c r="D649" s="2">
        <v>46227</v>
      </c>
      <c r="E649" s="3">
        <v>0.58333333333333337</v>
      </c>
      <c r="F649" t="s">
        <v>2571</v>
      </c>
      <c r="G649" t="s">
        <v>2572</v>
      </c>
      <c r="H649">
        <v>1</v>
      </c>
      <c r="I649">
        <v>0</v>
      </c>
      <c r="J649">
        <v>4</v>
      </c>
      <c r="K649">
        <v>1</v>
      </c>
      <c r="L649" s="22" t="str">
        <f t="shared" si="218"/>
        <v>24/07/2026</v>
      </c>
      <c r="M649" s="23">
        <f t="shared" si="219"/>
        <v>0.45833333333333337</v>
      </c>
      <c r="N649" t="str">
        <f t="shared" si="221"/>
        <v>4 - 1</v>
      </c>
      <c r="O649" t="str">
        <f t="shared" si="222"/>
        <v>Green</v>
      </c>
      <c r="P649" t="str">
        <f t="shared" si="223"/>
        <v>Red</v>
      </c>
      <c r="Q649" t="str">
        <f t="shared" si="224"/>
        <v>Red</v>
      </c>
      <c r="R649" t="str">
        <f t="shared" si="225"/>
        <v>Green</v>
      </c>
      <c r="S649" t="str">
        <f t="shared" si="226"/>
        <v>Red</v>
      </c>
      <c r="T649" t="str">
        <f t="shared" si="227"/>
        <v>Green</v>
      </c>
      <c r="U649" t="str">
        <f t="shared" si="228"/>
        <v>Green</v>
      </c>
      <c r="V649" t="str">
        <f t="shared" si="229"/>
        <v>Red</v>
      </c>
      <c r="W649" t="str">
        <f t="shared" si="230"/>
        <v>Red</v>
      </c>
      <c r="X649" t="str">
        <f t="shared" si="231"/>
        <v>Green</v>
      </c>
      <c r="Y649" t="str">
        <f t="shared" si="232"/>
        <v>Green</v>
      </c>
      <c r="Z649" t="str">
        <f t="shared" si="233"/>
        <v>Green</v>
      </c>
      <c r="AA649" t="str">
        <f t="shared" si="234"/>
        <v>Red</v>
      </c>
      <c r="AB649" t="str">
        <f t="shared" si="235"/>
        <v>Red</v>
      </c>
      <c r="AC649" t="str">
        <f t="shared" si="236"/>
        <v>Green</v>
      </c>
      <c r="AD649" t="str">
        <f t="shared" si="237"/>
        <v>Red</v>
      </c>
    </row>
    <row r="650" spans="1:30" x14ac:dyDescent="0.25">
      <c r="A650" t="str">
        <f t="shared" si="220"/>
        <v>24/07/2026Fakel Voronezh YouthRubin Kazan Youth</v>
      </c>
      <c r="D650" s="2">
        <v>46227</v>
      </c>
      <c r="E650" s="3">
        <v>0.58333333333333337</v>
      </c>
      <c r="F650" t="s">
        <v>2573</v>
      </c>
      <c r="G650" t="s">
        <v>2574</v>
      </c>
      <c r="H650">
        <v>0</v>
      </c>
      <c r="I650">
        <v>0</v>
      </c>
      <c r="J650">
        <v>0</v>
      </c>
      <c r="K650">
        <v>1</v>
      </c>
      <c r="L650" s="22" t="str">
        <f t="shared" si="218"/>
        <v>24/07/2026</v>
      </c>
      <c r="M650" s="23">
        <f t="shared" si="219"/>
        <v>0.45833333333333337</v>
      </c>
      <c r="N650" t="str">
        <f t="shared" si="221"/>
        <v>0 - 1</v>
      </c>
      <c r="O650" t="str">
        <f t="shared" si="222"/>
        <v>Red</v>
      </c>
      <c r="P650" t="str">
        <f t="shared" si="223"/>
        <v>Red</v>
      </c>
      <c r="Q650" t="str">
        <f t="shared" si="224"/>
        <v>Green</v>
      </c>
      <c r="R650" t="str">
        <f t="shared" si="225"/>
        <v>Red</v>
      </c>
      <c r="S650" t="str">
        <f t="shared" si="226"/>
        <v>Green</v>
      </c>
      <c r="T650" t="str">
        <f t="shared" si="227"/>
        <v>Green</v>
      </c>
      <c r="U650" t="str">
        <f t="shared" si="228"/>
        <v>Red</v>
      </c>
      <c r="V650" t="str">
        <f t="shared" si="229"/>
        <v>Green</v>
      </c>
      <c r="W650" t="str">
        <f t="shared" si="230"/>
        <v>Red</v>
      </c>
      <c r="X650" t="str">
        <f t="shared" si="231"/>
        <v>Red</v>
      </c>
      <c r="Y650" t="str">
        <f t="shared" si="232"/>
        <v>Red</v>
      </c>
      <c r="Z650" t="str">
        <f t="shared" si="233"/>
        <v>Red</v>
      </c>
      <c r="AA650" t="str">
        <f t="shared" si="234"/>
        <v>Green</v>
      </c>
      <c r="AB650" t="str">
        <f t="shared" si="235"/>
        <v>Green</v>
      </c>
      <c r="AC650" t="str">
        <f t="shared" si="236"/>
        <v>Red</v>
      </c>
      <c r="AD650" t="str">
        <f t="shared" si="237"/>
        <v>Green</v>
      </c>
    </row>
    <row r="651" spans="1:30" x14ac:dyDescent="0.25">
      <c r="A651" t="str">
        <f t="shared" si="220"/>
        <v>24/07/2026CSKA Moscow WomenVDV Ryazan Women</v>
      </c>
      <c r="D651" s="2">
        <v>46227</v>
      </c>
      <c r="E651" s="3">
        <v>0.58333333333333337</v>
      </c>
      <c r="F651" t="s">
        <v>2579</v>
      </c>
      <c r="G651" t="s">
        <v>2580</v>
      </c>
      <c r="H651">
        <v>0</v>
      </c>
      <c r="I651">
        <v>0</v>
      </c>
      <c r="J651">
        <v>2</v>
      </c>
      <c r="K651">
        <v>1</v>
      </c>
      <c r="L651" s="22" t="str">
        <f t="shared" si="218"/>
        <v>24/07/2026</v>
      </c>
      <c r="M651" s="23">
        <f t="shared" si="219"/>
        <v>0.45833333333333337</v>
      </c>
      <c r="N651" t="str">
        <f t="shared" si="221"/>
        <v>2 - 1</v>
      </c>
      <c r="O651" t="str">
        <f t="shared" si="222"/>
        <v>Green</v>
      </c>
      <c r="P651" t="str">
        <f t="shared" si="223"/>
        <v>Red</v>
      </c>
      <c r="Q651" t="str">
        <f t="shared" si="224"/>
        <v>Red</v>
      </c>
      <c r="R651" t="str">
        <f t="shared" si="225"/>
        <v>Green</v>
      </c>
      <c r="S651" t="str">
        <f t="shared" si="226"/>
        <v>Red</v>
      </c>
      <c r="T651" t="str">
        <f t="shared" si="227"/>
        <v>Green</v>
      </c>
      <c r="U651" t="str">
        <f t="shared" si="228"/>
        <v>Red</v>
      </c>
      <c r="V651" t="str">
        <f t="shared" si="229"/>
        <v>Green</v>
      </c>
      <c r="W651" t="str">
        <f t="shared" si="230"/>
        <v>Red</v>
      </c>
      <c r="X651" t="str">
        <f t="shared" si="231"/>
        <v>Red</v>
      </c>
      <c r="Y651" t="str">
        <f t="shared" si="232"/>
        <v>Green</v>
      </c>
      <c r="Z651" t="str">
        <f t="shared" si="233"/>
        <v>Green</v>
      </c>
      <c r="AA651" t="str">
        <f t="shared" si="234"/>
        <v>Red</v>
      </c>
      <c r="AB651" t="str">
        <f t="shared" si="235"/>
        <v>Green</v>
      </c>
      <c r="AC651" t="str">
        <f t="shared" si="236"/>
        <v>Green</v>
      </c>
      <c r="AD651" t="str">
        <f t="shared" si="237"/>
        <v>Red</v>
      </c>
    </row>
    <row r="652" spans="1:30" x14ac:dyDescent="0.25">
      <c r="A652" t="str">
        <f t="shared" si="220"/>
        <v>24/07/2026Buxoro IIPakhtakor Tashkent II</v>
      </c>
      <c r="D652" s="2">
        <v>46227</v>
      </c>
      <c r="E652" s="3">
        <v>0.58333333333333337</v>
      </c>
      <c r="F652" t="s">
        <v>2624</v>
      </c>
      <c r="G652" t="s">
        <v>2625</v>
      </c>
      <c r="H652">
        <v>0</v>
      </c>
      <c r="I652">
        <v>0</v>
      </c>
      <c r="J652">
        <v>2</v>
      </c>
      <c r="K652">
        <v>0</v>
      </c>
      <c r="L652" s="22" t="str">
        <f t="shared" si="218"/>
        <v>24/07/2026</v>
      </c>
      <c r="M652" s="23">
        <f t="shared" si="219"/>
        <v>0.45833333333333337</v>
      </c>
      <c r="N652" t="str">
        <f t="shared" si="221"/>
        <v>2 - 0</v>
      </c>
      <c r="O652" t="str">
        <f t="shared" si="222"/>
        <v>Green</v>
      </c>
      <c r="P652" t="str">
        <f t="shared" si="223"/>
        <v>Red</v>
      </c>
      <c r="Q652" t="str">
        <f t="shared" si="224"/>
        <v>Red</v>
      </c>
      <c r="R652" t="str">
        <f t="shared" si="225"/>
        <v>Green</v>
      </c>
      <c r="S652" t="str">
        <f t="shared" si="226"/>
        <v>Red</v>
      </c>
      <c r="T652" t="str">
        <f t="shared" si="227"/>
        <v>Green</v>
      </c>
      <c r="U652" t="str">
        <f t="shared" si="228"/>
        <v>Red</v>
      </c>
      <c r="V652" t="str">
        <f t="shared" si="229"/>
        <v>Green</v>
      </c>
      <c r="W652" t="str">
        <f t="shared" si="230"/>
        <v>Red</v>
      </c>
      <c r="X652" t="str">
        <f t="shared" si="231"/>
        <v>Red</v>
      </c>
      <c r="Y652" t="str">
        <f t="shared" si="232"/>
        <v>Green</v>
      </c>
      <c r="Z652" t="str">
        <f t="shared" si="233"/>
        <v>Red</v>
      </c>
      <c r="AA652" t="str">
        <f t="shared" si="234"/>
        <v>Green</v>
      </c>
      <c r="AB652" t="str">
        <f t="shared" si="235"/>
        <v>Green</v>
      </c>
      <c r="AC652" t="str">
        <f t="shared" si="236"/>
        <v>Red</v>
      </c>
      <c r="AD652" t="str">
        <f t="shared" si="237"/>
        <v>Green</v>
      </c>
    </row>
    <row r="653" spans="1:30" x14ac:dyDescent="0.25">
      <c r="A653" t="str">
        <f t="shared" si="220"/>
        <v>24/07/2026BournemouthSt. Pauli</v>
      </c>
      <c r="D653" s="2">
        <v>46227</v>
      </c>
      <c r="E653" s="3">
        <v>0.58333333333333337</v>
      </c>
      <c r="F653" t="s">
        <v>2639</v>
      </c>
      <c r="G653" t="s">
        <v>2640</v>
      </c>
      <c r="H653">
        <v>2</v>
      </c>
      <c r="I653">
        <v>1</v>
      </c>
      <c r="J653">
        <v>4</v>
      </c>
      <c r="K653">
        <v>1</v>
      </c>
      <c r="L653" s="22" t="str">
        <f t="shared" ref="L653:L716" si="238">DAY(D653)&amp;"/"&amp;"07"&amp;"/"&amp;YEAR(D653)</f>
        <v>24/07/2026</v>
      </c>
      <c r="M653" s="23">
        <f t="shared" ref="M653:M716" si="239">E653-TIME(3,0,0)</f>
        <v>0.45833333333333337</v>
      </c>
      <c r="N653" t="str">
        <f t="shared" si="221"/>
        <v>4 - 1</v>
      </c>
      <c r="O653" t="str">
        <f t="shared" si="222"/>
        <v>Green</v>
      </c>
      <c r="P653" t="str">
        <f t="shared" si="223"/>
        <v>Red</v>
      </c>
      <c r="Q653" t="str">
        <f t="shared" si="224"/>
        <v>Red</v>
      </c>
      <c r="R653" t="str">
        <f t="shared" si="225"/>
        <v>Green</v>
      </c>
      <c r="S653" t="str">
        <f t="shared" si="226"/>
        <v>Red</v>
      </c>
      <c r="T653" t="str">
        <f t="shared" si="227"/>
        <v>Green</v>
      </c>
      <c r="U653" t="str">
        <f t="shared" si="228"/>
        <v>Green</v>
      </c>
      <c r="V653" t="str">
        <f t="shared" si="229"/>
        <v>Red</v>
      </c>
      <c r="W653" t="str">
        <f t="shared" si="230"/>
        <v>Red</v>
      </c>
      <c r="X653" t="str">
        <f t="shared" si="231"/>
        <v>Green</v>
      </c>
      <c r="Y653" t="str">
        <f t="shared" si="232"/>
        <v>Green</v>
      </c>
      <c r="Z653" t="str">
        <f t="shared" si="233"/>
        <v>Green</v>
      </c>
      <c r="AA653" t="str">
        <f t="shared" si="234"/>
        <v>Red</v>
      </c>
      <c r="AB653" t="str">
        <f t="shared" si="235"/>
        <v>Red</v>
      </c>
      <c r="AC653" t="str">
        <f t="shared" si="236"/>
        <v>Green</v>
      </c>
      <c r="AD653" t="str">
        <f t="shared" si="237"/>
        <v>Red</v>
      </c>
    </row>
    <row r="654" spans="1:30" x14ac:dyDescent="0.25">
      <c r="A654" t="str">
        <f t="shared" si="220"/>
        <v>24/07/2026Derby CountyFreiburg</v>
      </c>
      <c r="D654" s="2">
        <v>46227</v>
      </c>
      <c r="E654" s="3">
        <v>0.58333333333333337</v>
      </c>
      <c r="F654" t="s">
        <v>2641</v>
      </c>
      <c r="G654" t="s">
        <v>2642</v>
      </c>
      <c r="H654">
        <v>1</v>
      </c>
      <c r="I654">
        <v>1</v>
      </c>
      <c r="J654">
        <v>1</v>
      </c>
      <c r="K654">
        <v>3</v>
      </c>
      <c r="L654" s="22" t="str">
        <f t="shared" si="238"/>
        <v>24/07/2026</v>
      </c>
      <c r="M654" s="23">
        <f t="shared" si="239"/>
        <v>0.45833333333333337</v>
      </c>
      <c r="N654" t="str">
        <f t="shared" si="221"/>
        <v>1 - 3</v>
      </c>
      <c r="O654" t="str">
        <f t="shared" si="222"/>
        <v>Red</v>
      </c>
      <c r="P654" t="str">
        <f t="shared" si="223"/>
        <v>Red</v>
      </c>
      <c r="Q654" t="str">
        <f t="shared" si="224"/>
        <v>Green</v>
      </c>
      <c r="R654" t="str">
        <f t="shared" si="225"/>
        <v>Red</v>
      </c>
      <c r="S654" t="str">
        <f t="shared" si="226"/>
        <v>Green</v>
      </c>
      <c r="T654" t="str">
        <f t="shared" si="227"/>
        <v>Green</v>
      </c>
      <c r="U654" t="str">
        <f t="shared" si="228"/>
        <v>Red</v>
      </c>
      <c r="V654" t="str">
        <f t="shared" si="229"/>
        <v>Green</v>
      </c>
      <c r="W654" t="str">
        <f t="shared" si="230"/>
        <v>Red</v>
      </c>
      <c r="X654" t="str">
        <f t="shared" si="231"/>
        <v>Green</v>
      </c>
      <c r="Y654" t="str">
        <f t="shared" si="232"/>
        <v>Green</v>
      </c>
      <c r="Z654" t="str">
        <f t="shared" si="233"/>
        <v>Green</v>
      </c>
      <c r="AA654" t="str">
        <f t="shared" si="234"/>
        <v>Red</v>
      </c>
      <c r="AB654" t="str">
        <f t="shared" si="235"/>
        <v>Red</v>
      </c>
      <c r="AC654" t="str">
        <f t="shared" si="236"/>
        <v>Green</v>
      </c>
      <c r="AD654" t="str">
        <f t="shared" si="237"/>
        <v>Red</v>
      </c>
    </row>
    <row r="655" spans="1:30" x14ac:dyDescent="0.25">
      <c r="A655" t="str">
        <f t="shared" si="220"/>
        <v>24/07/2026Energetik BGUDinamo Minsk Reserves</v>
      </c>
      <c r="D655" s="2">
        <v>46227</v>
      </c>
      <c r="E655" s="3">
        <v>0.60416666666666663</v>
      </c>
      <c r="F655" t="s">
        <v>2346</v>
      </c>
      <c r="G655" t="s">
        <v>2347</v>
      </c>
      <c r="H655">
        <v>0</v>
      </c>
      <c r="I655">
        <v>0</v>
      </c>
      <c r="J655">
        <v>0</v>
      </c>
      <c r="K655">
        <v>0</v>
      </c>
      <c r="L655" s="22" t="str">
        <f t="shared" si="238"/>
        <v>24/07/2026</v>
      </c>
      <c r="M655" s="23">
        <f t="shared" si="239"/>
        <v>0.47916666666666663</v>
      </c>
      <c r="N655" t="str">
        <f t="shared" si="221"/>
        <v>0 - 0</v>
      </c>
      <c r="O655" t="str">
        <f t="shared" si="222"/>
        <v>Red</v>
      </c>
      <c r="P655" t="str">
        <f t="shared" si="223"/>
        <v>Green</v>
      </c>
      <c r="Q655" t="str">
        <f t="shared" si="224"/>
        <v>Red</v>
      </c>
      <c r="R655" t="str">
        <f t="shared" si="225"/>
        <v>Green</v>
      </c>
      <c r="S655" t="str">
        <f t="shared" si="226"/>
        <v>Green</v>
      </c>
      <c r="T655" t="str">
        <f t="shared" si="227"/>
        <v>Red</v>
      </c>
      <c r="U655" t="str">
        <f t="shared" si="228"/>
        <v>Red</v>
      </c>
      <c r="V655" t="str">
        <f t="shared" si="229"/>
        <v>Green</v>
      </c>
      <c r="W655" t="str">
        <f t="shared" si="230"/>
        <v>Red</v>
      </c>
      <c r="X655" t="str">
        <f t="shared" si="231"/>
        <v>Red</v>
      </c>
      <c r="Y655" t="str">
        <f t="shared" si="232"/>
        <v>Red</v>
      </c>
      <c r="Z655" t="str">
        <f t="shared" si="233"/>
        <v>Red</v>
      </c>
      <c r="AA655" t="str">
        <f t="shared" si="234"/>
        <v>Green</v>
      </c>
      <c r="AB655" t="str">
        <f t="shared" si="235"/>
        <v>Green</v>
      </c>
      <c r="AC655" t="str">
        <f t="shared" si="236"/>
        <v>Red</v>
      </c>
      <c r="AD655" t="str">
        <f t="shared" si="237"/>
        <v>Green</v>
      </c>
    </row>
    <row r="656" spans="1:30" x14ac:dyDescent="0.25">
      <c r="A656" t="str">
        <f t="shared" si="220"/>
        <v>24/07/2026CD Magallanes WomenDeportes Temuco Women</v>
      </c>
      <c r="D656" s="2">
        <v>46227</v>
      </c>
      <c r="E656" s="3">
        <v>0.625</v>
      </c>
      <c r="F656" t="s">
        <v>2386</v>
      </c>
      <c r="G656" t="s">
        <v>2387</v>
      </c>
      <c r="H656">
        <v>0</v>
      </c>
      <c r="I656">
        <v>0</v>
      </c>
      <c r="J656">
        <v>3</v>
      </c>
      <c r="K656">
        <v>2</v>
      </c>
      <c r="L656" s="22" t="str">
        <f t="shared" si="238"/>
        <v>24/07/2026</v>
      </c>
      <c r="M656" s="23">
        <f t="shared" si="239"/>
        <v>0.5</v>
      </c>
      <c r="N656" t="str">
        <f t="shared" si="221"/>
        <v>3 - 2</v>
      </c>
      <c r="O656" t="str">
        <f t="shared" si="222"/>
        <v>Green</v>
      </c>
      <c r="P656" t="str">
        <f t="shared" si="223"/>
        <v>Red</v>
      </c>
      <c r="Q656" t="str">
        <f t="shared" si="224"/>
        <v>Red</v>
      </c>
      <c r="R656" t="str">
        <f t="shared" si="225"/>
        <v>Green</v>
      </c>
      <c r="S656" t="str">
        <f t="shared" si="226"/>
        <v>Red</v>
      </c>
      <c r="T656" t="str">
        <f t="shared" si="227"/>
        <v>Green</v>
      </c>
      <c r="U656" t="str">
        <f t="shared" si="228"/>
        <v>Red</v>
      </c>
      <c r="V656" t="str">
        <f t="shared" si="229"/>
        <v>Green</v>
      </c>
      <c r="W656" t="str">
        <f t="shared" si="230"/>
        <v>Red</v>
      </c>
      <c r="X656" t="str">
        <f t="shared" si="231"/>
        <v>Red</v>
      </c>
      <c r="Y656" t="str">
        <f t="shared" si="232"/>
        <v>Green</v>
      </c>
      <c r="Z656" t="str">
        <f t="shared" si="233"/>
        <v>Green</v>
      </c>
      <c r="AA656" t="str">
        <f t="shared" si="234"/>
        <v>Red</v>
      </c>
      <c r="AB656" t="str">
        <f t="shared" si="235"/>
        <v>Red</v>
      </c>
      <c r="AC656" t="str">
        <f t="shared" si="236"/>
        <v>Green</v>
      </c>
      <c r="AD656" t="str">
        <f t="shared" si="237"/>
        <v>Red</v>
      </c>
    </row>
    <row r="657" spans="1:30" x14ac:dyDescent="0.25">
      <c r="A657" t="str">
        <f t="shared" si="220"/>
        <v>24/07/2026MargvetiIberia 1999</v>
      </c>
      <c r="D657" s="2">
        <v>46227</v>
      </c>
      <c r="E657" s="3">
        <v>0.625</v>
      </c>
      <c r="F657" t="s">
        <v>2459</v>
      </c>
      <c r="G657" t="s">
        <v>358</v>
      </c>
      <c r="H657">
        <v>0</v>
      </c>
      <c r="I657">
        <v>0</v>
      </c>
      <c r="J657">
        <v>1</v>
      </c>
      <c r="K657">
        <v>3</v>
      </c>
      <c r="L657" s="22" t="str">
        <f t="shared" si="238"/>
        <v>24/07/2026</v>
      </c>
      <c r="M657" s="23">
        <f t="shared" si="239"/>
        <v>0.5</v>
      </c>
      <c r="N657" t="str">
        <f t="shared" si="221"/>
        <v>1 - 3</v>
      </c>
      <c r="O657" t="str">
        <f t="shared" si="222"/>
        <v>Red</v>
      </c>
      <c r="P657" t="str">
        <f t="shared" si="223"/>
        <v>Red</v>
      </c>
      <c r="Q657" t="str">
        <f t="shared" si="224"/>
        <v>Green</v>
      </c>
      <c r="R657" t="str">
        <f t="shared" si="225"/>
        <v>Red</v>
      </c>
      <c r="S657" t="str">
        <f t="shared" si="226"/>
        <v>Green</v>
      </c>
      <c r="T657" t="str">
        <f t="shared" si="227"/>
        <v>Green</v>
      </c>
      <c r="U657" t="str">
        <f t="shared" si="228"/>
        <v>Red</v>
      </c>
      <c r="V657" t="str">
        <f t="shared" si="229"/>
        <v>Green</v>
      </c>
      <c r="W657" t="str">
        <f t="shared" si="230"/>
        <v>Red</v>
      </c>
      <c r="X657" t="str">
        <f t="shared" si="231"/>
        <v>Red</v>
      </c>
      <c r="Y657" t="str">
        <f t="shared" si="232"/>
        <v>Green</v>
      </c>
      <c r="Z657" t="str">
        <f t="shared" si="233"/>
        <v>Green</v>
      </c>
      <c r="AA657" t="str">
        <f t="shared" si="234"/>
        <v>Red</v>
      </c>
      <c r="AB657" t="str">
        <f t="shared" si="235"/>
        <v>Red</v>
      </c>
      <c r="AC657" t="str">
        <f t="shared" si="236"/>
        <v>Green</v>
      </c>
      <c r="AD657" t="str">
        <f t="shared" si="237"/>
        <v>Red</v>
      </c>
    </row>
    <row r="658" spans="1:30" x14ac:dyDescent="0.25">
      <c r="A658" t="str">
        <f t="shared" si="220"/>
        <v>24/07/2026FC Turan TurkistanFC Tobol U21</v>
      </c>
      <c r="D658" s="2">
        <v>46227</v>
      </c>
      <c r="E658" s="3">
        <v>0.625</v>
      </c>
      <c r="F658" t="s">
        <v>2501</v>
      </c>
      <c r="G658" t="s">
        <v>2502</v>
      </c>
      <c r="H658">
        <v>0</v>
      </c>
      <c r="I658">
        <v>0</v>
      </c>
      <c r="J658">
        <v>2</v>
      </c>
      <c r="K658">
        <v>1</v>
      </c>
      <c r="L658" s="22" t="str">
        <f t="shared" si="238"/>
        <v>24/07/2026</v>
      </c>
      <c r="M658" s="23">
        <f t="shared" si="239"/>
        <v>0.5</v>
      </c>
      <c r="N658" t="str">
        <f t="shared" si="221"/>
        <v>2 - 1</v>
      </c>
      <c r="O658" t="str">
        <f t="shared" si="222"/>
        <v>Green</v>
      </c>
      <c r="P658" t="str">
        <f t="shared" si="223"/>
        <v>Red</v>
      </c>
      <c r="Q658" t="str">
        <f t="shared" si="224"/>
        <v>Red</v>
      </c>
      <c r="R658" t="str">
        <f t="shared" si="225"/>
        <v>Green</v>
      </c>
      <c r="S658" t="str">
        <f t="shared" si="226"/>
        <v>Red</v>
      </c>
      <c r="T658" t="str">
        <f t="shared" si="227"/>
        <v>Green</v>
      </c>
      <c r="U658" t="str">
        <f t="shared" si="228"/>
        <v>Red</v>
      </c>
      <c r="V658" t="str">
        <f t="shared" si="229"/>
        <v>Green</v>
      </c>
      <c r="W658" t="str">
        <f t="shared" si="230"/>
        <v>Red</v>
      </c>
      <c r="X658" t="str">
        <f t="shared" si="231"/>
        <v>Red</v>
      </c>
      <c r="Y658" t="str">
        <f t="shared" si="232"/>
        <v>Green</v>
      </c>
      <c r="Z658" t="str">
        <f t="shared" si="233"/>
        <v>Green</v>
      </c>
      <c r="AA658" t="str">
        <f t="shared" si="234"/>
        <v>Red</v>
      </c>
      <c r="AB658" t="str">
        <f t="shared" si="235"/>
        <v>Green</v>
      </c>
      <c r="AC658" t="str">
        <f t="shared" si="236"/>
        <v>Green</v>
      </c>
      <c r="AD658" t="str">
        <f t="shared" si="237"/>
        <v>Red</v>
      </c>
    </row>
    <row r="659" spans="1:30" x14ac:dyDescent="0.25">
      <c r="A659" t="str">
        <f t="shared" si="220"/>
        <v>24/07/2026Tikves KavadarciFK Arsimi 1973</v>
      </c>
      <c r="D659" s="2">
        <v>46227</v>
      </c>
      <c r="E659" s="3">
        <v>0.625</v>
      </c>
      <c r="F659" t="s">
        <v>2532</v>
      </c>
      <c r="G659" t="s">
        <v>2533</v>
      </c>
      <c r="H659">
        <v>4</v>
      </c>
      <c r="I659">
        <v>1</v>
      </c>
      <c r="J659">
        <v>5</v>
      </c>
      <c r="K659">
        <v>1</v>
      </c>
      <c r="L659" s="22" t="str">
        <f t="shared" si="238"/>
        <v>24/07/2026</v>
      </c>
      <c r="M659" s="23">
        <f t="shared" si="239"/>
        <v>0.5</v>
      </c>
      <c r="N659" t="str">
        <f t="shared" si="221"/>
        <v>5 - 1</v>
      </c>
      <c r="O659" t="str">
        <f t="shared" si="222"/>
        <v>Green</v>
      </c>
      <c r="P659" t="str">
        <f t="shared" si="223"/>
        <v>Red</v>
      </c>
      <c r="Q659" t="str">
        <f t="shared" si="224"/>
        <v>Red</v>
      </c>
      <c r="R659" t="str">
        <f t="shared" si="225"/>
        <v>Green</v>
      </c>
      <c r="S659" t="str">
        <f t="shared" si="226"/>
        <v>Red</v>
      </c>
      <c r="T659" t="str">
        <f t="shared" si="227"/>
        <v>Green</v>
      </c>
      <c r="U659" t="str">
        <f t="shared" si="228"/>
        <v>Green</v>
      </c>
      <c r="V659" t="str">
        <f t="shared" si="229"/>
        <v>Red</v>
      </c>
      <c r="W659" t="str">
        <f t="shared" si="230"/>
        <v>Red</v>
      </c>
      <c r="X659" t="str">
        <f t="shared" si="231"/>
        <v>Green</v>
      </c>
      <c r="Y659" t="str">
        <f t="shared" si="232"/>
        <v>Green</v>
      </c>
      <c r="Z659" t="str">
        <f t="shared" si="233"/>
        <v>Green</v>
      </c>
      <c r="AA659" t="str">
        <f t="shared" si="234"/>
        <v>Red</v>
      </c>
      <c r="AB659" t="str">
        <f t="shared" si="235"/>
        <v>Red</v>
      </c>
      <c r="AC659" t="str">
        <f t="shared" si="236"/>
        <v>Green</v>
      </c>
      <c r="AD659" t="str">
        <f t="shared" si="237"/>
        <v>Red</v>
      </c>
    </row>
    <row r="660" spans="1:30" x14ac:dyDescent="0.25">
      <c r="A660" t="str">
        <f t="shared" si="220"/>
        <v>24/07/2026Olimpik MobiuzPFC Terdu</v>
      </c>
      <c r="D660" s="2">
        <v>46227</v>
      </c>
      <c r="E660" s="3">
        <v>0.625</v>
      </c>
      <c r="F660" t="s">
        <v>2626</v>
      </c>
      <c r="G660" t="s">
        <v>2627</v>
      </c>
      <c r="H660">
        <v>0</v>
      </c>
      <c r="I660">
        <v>0</v>
      </c>
      <c r="J660">
        <v>3</v>
      </c>
      <c r="K660">
        <v>0</v>
      </c>
      <c r="L660" s="22" t="str">
        <f t="shared" si="238"/>
        <v>24/07/2026</v>
      </c>
      <c r="M660" s="23">
        <f t="shared" si="239"/>
        <v>0.5</v>
      </c>
      <c r="N660" t="str">
        <f t="shared" si="221"/>
        <v>3 - 0</v>
      </c>
      <c r="O660" t="str">
        <f t="shared" si="222"/>
        <v>Green</v>
      </c>
      <c r="P660" t="str">
        <f t="shared" si="223"/>
        <v>Red</v>
      </c>
      <c r="Q660" t="str">
        <f t="shared" si="224"/>
        <v>Red</v>
      </c>
      <c r="R660" t="str">
        <f t="shared" si="225"/>
        <v>Green</v>
      </c>
      <c r="S660" t="str">
        <f t="shared" si="226"/>
        <v>Red</v>
      </c>
      <c r="T660" t="str">
        <f t="shared" si="227"/>
        <v>Green</v>
      </c>
      <c r="U660" t="str">
        <f t="shared" si="228"/>
        <v>Red</v>
      </c>
      <c r="V660" t="str">
        <f t="shared" si="229"/>
        <v>Green</v>
      </c>
      <c r="W660" t="str">
        <f t="shared" si="230"/>
        <v>Red</v>
      </c>
      <c r="X660" t="str">
        <f t="shared" si="231"/>
        <v>Red</v>
      </c>
      <c r="Y660" t="str">
        <f t="shared" si="232"/>
        <v>Green</v>
      </c>
      <c r="Z660" t="str">
        <f t="shared" si="233"/>
        <v>Green</v>
      </c>
      <c r="AA660" t="str">
        <f t="shared" si="234"/>
        <v>Red</v>
      </c>
      <c r="AB660" t="str">
        <f t="shared" si="235"/>
        <v>Green</v>
      </c>
      <c r="AC660" t="str">
        <f t="shared" si="236"/>
        <v>Red</v>
      </c>
      <c r="AD660" t="str">
        <f t="shared" si="237"/>
        <v>Green</v>
      </c>
    </row>
    <row r="661" spans="1:30" x14ac:dyDescent="0.25">
      <c r="A661" t="str">
        <f t="shared" si="220"/>
        <v>24/07/2026Sparta Prague IIHostoun</v>
      </c>
      <c r="D661" s="2">
        <v>46227</v>
      </c>
      <c r="E661" s="3">
        <v>0.625</v>
      </c>
      <c r="F661" t="s">
        <v>2643</v>
      </c>
      <c r="G661" t="s">
        <v>2644</v>
      </c>
      <c r="H661">
        <v>0</v>
      </c>
      <c r="I661">
        <v>0</v>
      </c>
      <c r="J661">
        <v>1</v>
      </c>
      <c r="K661">
        <v>2</v>
      </c>
      <c r="L661" s="22" t="str">
        <f t="shared" si="238"/>
        <v>24/07/2026</v>
      </c>
      <c r="M661" s="23">
        <f t="shared" si="239"/>
        <v>0.5</v>
      </c>
      <c r="N661" t="str">
        <f t="shared" si="221"/>
        <v>1 - 2</v>
      </c>
      <c r="O661" t="str">
        <f t="shared" si="222"/>
        <v>Red</v>
      </c>
      <c r="P661" t="str">
        <f t="shared" si="223"/>
        <v>Red</v>
      </c>
      <c r="Q661" t="str">
        <f t="shared" si="224"/>
        <v>Green</v>
      </c>
      <c r="R661" t="str">
        <f t="shared" si="225"/>
        <v>Red</v>
      </c>
      <c r="S661" t="str">
        <f t="shared" si="226"/>
        <v>Green</v>
      </c>
      <c r="T661" t="str">
        <f t="shared" si="227"/>
        <v>Green</v>
      </c>
      <c r="U661" t="str">
        <f t="shared" si="228"/>
        <v>Red</v>
      </c>
      <c r="V661" t="str">
        <f t="shared" si="229"/>
        <v>Green</v>
      </c>
      <c r="W661" t="str">
        <f t="shared" si="230"/>
        <v>Red</v>
      </c>
      <c r="X661" t="str">
        <f t="shared" si="231"/>
        <v>Red</v>
      </c>
      <c r="Y661" t="str">
        <f t="shared" si="232"/>
        <v>Green</v>
      </c>
      <c r="Z661" t="str">
        <f t="shared" si="233"/>
        <v>Green</v>
      </c>
      <c r="AA661" t="str">
        <f t="shared" si="234"/>
        <v>Red</v>
      </c>
      <c r="AB661" t="str">
        <f t="shared" si="235"/>
        <v>Green</v>
      </c>
      <c r="AC661" t="str">
        <f t="shared" si="236"/>
        <v>Green</v>
      </c>
      <c r="AD661" t="str">
        <f t="shared" si="237"/>
        <v>Red</v>
      </c>
    </row>
    <row r="662" spans="1:30" x14ac:dyDescent="0.25">
      <c r="A662" t="str">
        <f t="shared" si="220"/>
        <v>24/07/2026SV GloggnitzRapid Wien II</v>
      </c>
      <c r="D662" s="2">
        <v>46227</v>
      </c>
      <c r="E662" s="3">
        <v>0.625</v>
      </c>
      <c r="F662" t="s">
        <v>2645</v>
      </c>
      <c r="G662" t="s">
        <v>2646</v>
      </c>
      <c r="H662">
        <v>0</v>
      </c>
      <c r="I662">
        <v>1</v>
      </c>
      <c r="J662">
        <v>1</v>
      </c>
      <c r="K662">
        <v>3</v>
      </c>
      <c r="L662" s="22" t="str">
        <f t="shared" si="238"/>
        <v>24/07/2026</v>
      </c>
      <c r="M662" s="23">
        <f t="shared" si="239"/>
        <v>0.5</v>
      </c>
      <c r="N662" t="str">
        <f t="shared" si="221"/>
        <v>1 - 3</v>
      </c>
      <c r="O662" t="str">
        <f t="shared" si="222"/>
        <v>Red</v>
      </c>
      <c r="P662" t="str">
        <f t="shared" si="223"/>
        <v>Red</v>
      </c>
      <c r="Q662" t="str">
        <f t="shared" si="224"/>
        <v>Green</v>
      </c>
      <c r="R662" t="str">
        <f t="shared" si="225"/>
        <v>Red</v>
      </c>
      <c r="S662" t="str">
        <f t="shared" si="226"/>
        <v>Green</v>
      </c>
      <c r="T662" t="str">
        <f t="shared" si="227"/>
        <v>Green</v>
      </c>
      <c r="U662" t="str">
        <f t="shared" si="228"/>
        <v>Red</v>
      </c>
      <c r="V662" t="str">
        <f t="shared" si="229"/>
        <v>Red</v>
      </c>
      <c r="W662" t="str">
        <f t="shared" si="230"/>
        <v>Green</v>
      </c>
      <c r="X662" t="str">
        <f t="shared" si="231"/>
        <v>Green</v>
      </c>
      <c r="Y662" t="str">
        <f t="shared" si="232"/>
        <v>Green</v>
      </c>
      <c r="Z662" t="str">
        <f t="shared" si="233"/>
        <v>Green</v>
      </c>
      <c r="AA662" t="str">
        <f t="shared" si="234"/>
        <v>Red</v>
      </c>
      <c r="AB662" t="str">
        <f t="shared" si="235"/>
        <v>Red</v>
      </c>
      <c r="AC662" t="str">
        <f t="shared" si="236"/>
        <v>Green</v>
      </c>
      <c r="AD662" t="str">
        <f t="shared" si="237"/>
        <v>Red</v>
      </c>
    </row>
    <row r="663" spans="1:30" x14ac:dyDescent="0.25">
      <c r="A663" t="str">
        <f t="shared" si="220"/>
        <v>24/07/2026Laajasalon PalloseuraVJS Vantaa II</v>
      </c>
      <c r="D663" s="2">
        <v>46227</v>
      </c>
      <c r="E663" s="3">
        <v>0.63541666666666663</v>
      </c>
      <c r="F663" t="s">
        <v>2433</v>
      </c>
      <c r="G663" t="s">
        <v>2434</v>
      </c>
      <c r="H663">
        <v>0</v>
      </c>
      <c r="I663">
        <v>0</v>
      </c>
      <c r="J663">
        <v>0</v>
      </c>
      <c r="K663">
        <v>3</v>
      </c>
      <c r="L663" s="22" t="str">
        <f t="shared" si="238"/>
        <v>24/07/2026</v>
      </c>
      <c r="M663" s="23">
        <f t="shared" si="239"/>
        <v>0.51041666666666663</v>
      </c>
      <c r="N663" t="str">
        <f t="shared" si="221"/>
        <v>0 - 3</v>
      </c>
      <c r="O663" t="str">
        <f t="shared" si="222"/>
        <v>Red</v>
      </c>
      <c r="P663" t="str">
        <f t="shared" si="223"/>
        <v>Red</v>
      </c>
      <c r="Q663" t="str">
        <f t="shared" si="224"/>
        <v>Green</v>
      </c>
      <c r="R663" t="str">
        <f t="shared" si="225"/>
        <v>Red</v>
      </c>
      <c r="S663" t="str">
        <f t="shared" si="226"/>
        <v>Green</v>
      </c>
      <c r="T663" t="str">
        <f t="shared" si="227"/>
        <v>Green</v>
      </c>
      <c r="U663" t="str">
        <f t="shared" si="228"/>
        <v>Red</v>
      </c>
      <c r="V663" t="str">
        <f t="shared" si="229"/>
        <v>Green</v>
      </c>
      <c r="W663" t="str">
        <f t="shared" si="230"/>
        <v>Red</v>
      </c>
      <c r="X663" t="str">
        <f t="shared" si="231"/>
        <v>Red</v>
      </c>
      <c r="Y663" t="str">
        <f t="shared" si="232"/>
        <v>Green</v>
      </c>
      <c r="Z663" t="str">
        <f t="shared" si="233"/>
        <v>Green</v>
      </c>
      <c r="AA663" t="str">
        <f t="shared" si="234"/>
        <v>Red</v>
      </c>
      <c r="AB663" t="str">
        <f t="shared" si="235"/>
        <v>Green</v>
      </c>
      <c r="AC663" t="str">
        <f t="shared" si="236"/>
        <v>Red</v>
      </c>
      <c r="AD663" t="str">
        <f t="shared" si="237"/>
        <v>Green</v>
      </c>
    </row>
    <row r="664" spans="1:30" x14ac:dyDescent="0.25">
      <c r="A664" t="str">
        <f t="shared" si="220"/>
        <v>24/07/2026FC OsipovichiBATE Borisov Reserves</v>
      </c>
      <c r="D664" s="2">
        <v>46227</v>
      </c>
      <c r="E664" s="3">
        <v>0.64583333333333337</v>
      </c>
      <c r="F664" t="s">
        <v>2348</v>
      </c>
      <c r="G664" t="s">
        <v>2349</v>
      </c>
      <c r="H664">
        <v>2</v>
      </c>
      <c r="I664">
        <v>1</v>
      </c>
      <c r="J664">
        <v>3</v>
      </c>
      <c r="K664">
        <v>1</v>
      </c>
      <c r="L664" s="22" t="str">
        <f t="shared" si="238"/>
        <v>24/07/2026</v>
      </c>
      <c r="M664" s="23">
        <f t="shared" si="239"/>
        <v>0.52083333333333337</v>
      </c>
      <c r="N664" t="str">
        <f t="shared" si="221"/>
        <v>3 - 1</v>
      </c>
      <c r="O664" t="str">
        <f t="shared" si="222"/>
        <v>Green</v>
      </c>
      <c r="P664" t="str">
        <f t="shared" si="223"/>
        <v>Red</v>
      </c>
      <c r="Q664" t="str">
        <f t="shared" si="224"/>
        <v>Red</v>
      </c>
      <c r="R664" t="str">
        <f t="shared" si="225"/>
        <v>Green</v>
      </c>
      <c r="S664" t="str">
        <f t="shared" si="226"/>
        <v>Red</v>
      </c>
      <c r="T664" t="str">
        <f t="shared" si="227"/>
        <v>Green</v>
      </c>
      <c r="U664" t="str">
        <f t="shared" si="228"/>
        <v>Green</v>
      </c>
      <c r="V664" t="str">
        <f t="shared" si="229"/>
        <v>Red</v>
      </c>
      <c r="W664" t="str">
        <f t="shared" si="230"/>
        <v>Red</v>
      </c>
      <c r="X664" t="str">
        <f t="shared" si="231"/>
        <v>Green</v>
      </c>
      <c r="Y664" t="str">
        <f t="shared" si="232"/>
        <v>Green</v>
      </c>
      <c r="Z664" t="str">
        <f t="shared" si="233"/>
        <v>Green</v>
      </c>
      <c r="AA664" t="str">
        <f t="shared" si="234"/>
        <v>Red</v>
      </c>
      <c r="AB664" t="str">
        <f t="shared" si="235"/>
        <v>Red</v>
      </c>
      <c r="AC664" t="str">
        <f t="shared" si="236"/>
        <v>Green</v>
      </c>
      <c r="AD664" t="str">
        <f t="shared" si="237"/>
        <v>Red</v>
      </c>
    </row>
    <row r="665" spans="1:30" x14ac:dyDescent="0.25">
      <c r="A665" t="str">
        <f t="shared" si="220"/>
        <v>24/07/2026HJS AkatemiaEsbo Bollklubb</v>
      </c>
      <c r="D665" s="2">
        <v>46227</v>
      </c>
      <c r="E665" s="3">
        <v>0.64583333333333337</v>
      </c>
      <c r="F665" t="s">
        <v>2423</v>
      </c>
      <c r="G665" t="s">
        <v>2424</v>
      </c>
      <c r="H665">
        <v>1</v>
      </c>
      <c r="I665">
        <v>2</v>
      </c>
      <c r="J665">
        <v>5</v>
      </c>
      <c r="K665">
        <v>3</v>
      </c>
      <c r="L665" s="22" t="str">
        <f t="shared" si="238"/>
        <v>24/07/2026</v>
      </c>
      <c r="M665" s="23">
        <f t="shared" si="239"/>
        <v>0.52083333333333337</v>
      </c>
      <c r="N665" t="str">
        <f t="shared" si="221"/>
        <v>5 - 3</v>
      </c>
      <c r="O665" t="str">
        <f t="shared" si="222"/>
        <v>Green</v>
      </c>
      <c r="P665" t="str">
        <f t="shared" si="223"/>
        <v>Red</v>
      </c>
      <c r="Q665" t="str">
        <f t="shared" si="224"/>
        <v>Red</v>
      </c>
      <c r="R665" t="str">
        <f t="shared" si="225"/>
        <v>Green</v>
      </c>
      <c r="S665" t="str">
        <f t="shared" si="226"/>
        <v>Red</v>
      </c>
      <c r="T665" t="str">
        <f t="shared" si="227"/>
        <v>Green</v>
      </c>
      <c r="U665" t="str">
        <f t="shared" si="228"/>
        <v>Red</v>
      </c>
      <c r="V665" t="str">
        <f t="shared" si="229"/>
        <v>Red</v>
      </c>
      <c r="W665" t="str">
        <f t="shared" si="230"/>
        <v>Green</v>
      </c>
      <c r="X665" t="str">
        <f t="shared" si="231"/>
        <v>Green</v>
      </c>
      <c r="Y665" t="str">
        <f t="shared" si="232"/>
        <v>Green</v>
      </c>
      <c r="Z665" t="str">
        <f t="shared" si="233"/>
        <v>Green</v>
      </c>
      <c r="AA665" t="str">
        <f t="shared" si="234"/>
        <v>Red</v>
      </c>
      <c r="AB665" t="str">
        <f t="shared" si="235"/>
        <v>Red</v>
      </c>
      <c r="AC665" t="str">
        <f t="shared" si="236"/>
        <v>Green</v>
      </c>
      <c r="AD665" t="str">
        <f t="shared" si="237"/>
        <v>Red</v>
      </c>
    </row>
    <row r="666" spans="1:30" x14ac:dyDescent="0.25">
      <c r="A666" t="str">
        <f t="shared" si="220"/>
        <v>24/07/2026LeKi-futisSaaksjarven Loiske</v>
      </c>
      <c r="D666" s="2">
        <v>46227</v>
      </c>
      <c r="E666" s="3">
        <v>0.64583333333333337</v>
      </c>
      <c r="F666" t="s">
        <v>2435</v>
      </c>
      <c r="G666" t="s">
        <v>2436</v>
      </c>
      <c r="H666">
        <v>0</v>
      </c>
      <c r="I666">
        <v>0</v>
      </c>
      <c r="J666">
        <v>3</v>
      </c>
      <c r="K666">
        <v>1</v>
      </c>
      <c r="L666" s="22" t="str">
        <f t="shared" si="238"/>
        <v>24/07/2026</v>
      </c>
      <c r="M666" s="23">
        <f t="shared" si="239"/>
        <v>0.52083333333333337</v>
      </c>
      <c r="N666" t="str">
        <f t="shared" si="221"/>
        <v>3 - 1</v>
      </c>
      <c r="O666" t="str">
        <f t="shared" si="222"/>
        <v>Green</v>
      </c>
      <c r="P666" t="str">
        <f t="shared" si="223"/>
        <v>Red</v>
      </c>
      <c r="Q666" t="str">
        <f t="shared" si="224"/>
        <v>Red</v>
      </c>
      <c r="R666" t="str">
        <f t="shared" si="225"/>
        <v>Green</v>
      </c>
      <c r="S666" t="str">
        <f t="shared" si="226"/>
        <v>Red</v>
      </c>
      <c r="T666" t="str">
        <f t="shared" si="227"/>
        <v>Green</v>
      </c>
      <c r="U666" t="str">
        <f t="shared" si="228"/>
        <v>Red</v>
      </c>
      <c r="V666" t="str">
        <f t="shared" si="229"/>
        <v>Green</v>
      </c>
      <c r="W666" t="str">
        <f t="shared" si="230"/>
        <v>Red</v>
      </c>
      <c r="X666" t="str">
        <f t="shared" si="231"/>
        <v>Red</v>
      </c>
      <c r="Y666" t="str">
        <f t="shared" si="232"/>
        <v>Green</v>
      </c>
      <c r="Z666" t="str">
        <f t="shared" si="233"/>
        <v>Green</v>
      </c>
      <c r="AA666" t="str">
        <f t="shared" si="234"/>
        <v>Red</v>
      </c>
      <c r="AB666" t="str">
        <f t="shared" si="235"/>
        <v>Red</v>
      </c>
      <c r="AC666" t="str">
        <f t="shared" si="236"/>
        <v>Green</v>
      </c>
      <c r="AD666" t="str">
        <f t="shared" si="237"/>
        <v>Red</v>
      </c>
    </row>
    <row r="667" spans="1:30" x14ac:dyDescent="0.25">
      <c r="A667" t="str">
        <f t="shared" si="220"/>
        <v>24/07/2026KeuPaFC Vaajakoski II</v>
      </c>
      <c r="D667" s="2">
        <v>46227</v>
      </c>
      <c r="E667" s="3">
        <v>0.64583333333333337</v>
      </c>
      <c r="F667" t="s">
        <v>2447</v>
      </c>
      <c r="G667" t="s">
        <v>2448</v>
      </c>
      <c r="H667">
        <v>0</v>
      </c>
      <c r="I667">
        <v>0</v>
      </c>
      <c r="J667">
        <v>5</v>
      </c>
      <c r="K667">
        <v>1</v>
      </c>
      <c r="L667" s="22" t="str">
        <f t="shared" si="238"/>
        <v>24/07/2026</v>
      </c>
      <c r="M667" s="23">
        <f t="shared" si="239"/>
        <v>0.52083333333333337</v>
      </c>
      <c r="N667" t="str">
        <f t="shared" si="221"/>
        <v>5 - 1</v>
      </c>
      <c r="O667" t="str">
        <f t="shared" si="222"/>
        <v>Green</v>
      </c>
      <c r="P667" t="str">
        <f t="shared" si="223"/>
        <v>Red</v>
      </c>
      <c r="Q667" t="str">
        <f t="shared" si="224"/>
        <v>Red</v>
      </c>
      <c r="R667" t="str">
        <f t="shared" si="225"/>
        <v>Green</v>
      </c>
      <c r="S667" t="str">
        <f t="shared" si="226"/>
        <v>Red</v>
      </c>
      <c r="T667" t="str">
        <f t="shared" si="227"/>
        <v>Green</v>
      </c>
      <c r="U667" t="str">
        <f t="shared" si="228"/>
        <v>Red</v>
      </c>
      <c r="V667" t="str">
        <f t="shared" si="229"/>
        <v>Green</v>
      </c>
      <c r="W667" t="str">
        <f t="shared" si="230"/>
        <v>Red</v>
      </c>
      <c r="X667" t="str">
        <f t="shared" si="231"/>
        <v>Red</v>
      </c>
      <c r="Y667" t="str">
        <f t="shared" si="232"/>
        <v>Green</v>
      </c>
      <c r="Z667" t="str">
        <f t="shared" si="233"/>
        <v>Green</v>
      </c>
      <c r="AA667" t="str">
        <f t="shared" si="234"/>
        <v>Red</v>
      </c>
      <c r="AB667" t="str">
        <f t="shared" si="235"/>
        <v>Red</v>
      </c>
      <c r="AC667" t="str">
        <f t="shared" si="236"/>
        <v>Green</v>
      </c>
      <c r="AD667" t="str">
        <f t="shared" si="237"/>
        <v>Red</v>
      </c>
    </row>
    <row r="668" spans="1:30" x14ac:dyDescent="0.25">
      <c r="A668" t="str">
        <f t="shared" si="220"/>
        <v>24/07/2026PK-37Kuopio PS III</v>
      </c>
      <c r="D668" s="2">
        <v>46227</v>
      </c>
      <c r="E668" s="3">
        <v>0.64583333333333337</v>
      </c>
      <c r="F668" t="s">
        <v>2449</v>
      </c>
      <c r="G668" t="s">
        <v>2450</v>
      </c>
      <c r="H668">
        <v>0</v>
      </c>
      <c r="I668">
        <v>0</v>
      </c>
      <c r="J668">
        <v>1</v>
      </c>
      <c r="K668">
        <v>0</v>
      </c>
      <c r="L668" s="22" t="str">
        <f t="shared" si="238"/>
        <v>24/07/2026</v>
      </c>
      <c r="M668" s="23">
        <f t="shared" si="239"/>
        <v>0.52083333333333337</v>
      </c>
      <c r="N668" t="str">
        <f t="shared" si="221"/>
        <v>1 - 0</v>
      </c>
      <c r="O668" t="str">
        <f t="shared" si="222"/>
        <v>Green</v>
      </c>
      <c r="P668" t="str">
        <f t="shared" si="223"/>
        <v>Red</v>
      </c>
      <c r="Q668" t="str">
        <f t="shared" si="224"/>
        <v>Red</v>
      </c>
      <c r="R668" t="str">
        <f t="shared" si="225"/>
        <v>Green</v>
      </c>
      <c r="S668" t="str">
        <f t="shared" si="226"/>
        <v>Red</v>
      </c>
      <c r="T668" t="str">
        <f t="shared" si="227"/>
        <v>Green</v>
      </c>
      <c r="U668" t="str">
        <f t="shared" si="228"/>
        <v>Red</v>
      </c>
      <c r="V668" t="str">
        <f t="shared" si="229"/>
        <v>Green</v>
      </c>
      <c r="W668" t="str">
        <f t="shared" si="230"/>
        <v>Red</v>
      </c>
      <c r="X668" t="str">
        <f t="shared" si="231"/>
        <v>Red</v>
      </c>
      <c r="Y668" t="str">
        <f t="shared" si="232"/>
        <v>Red</v>
      </c>
      <c r="Z668" t="str">
        <f t="shared" si="233"/>
        <v>Red</v>
      </c>
      <c r="AA668" t="str">
        <f t="shared" si="234"/>
        <v>Green</v>
      </c>
      <c r="AB668" t="str">
        <f t="shared" si="235"/>
        <v>Green</v>
      </c>
      <c r="AC668" t="str">
        <f t="shared" si="236"/>
        <v>Red</v>
      </c>
      <c r="AD668" t="str">
        <f t="shared" si="237"/>
        <v>Green</v>
      </c>
    </row>
    <row r="669" spans="1:30" x14ac:dyDescent="0.25">
      <c r="A669" t="str">
        <f t="shared" si="220"/>
        <v>24/07/2026FC Uta AradOtelul Galati</v>
      </c>
      <c r="D669" s="2">
        <v>46227</v>
      </c>
      <c r="E669" s="3">
        <v>0.64583333333333337</v>
      </c>
      <c r="F669" t="s">
        <v>2555</v>
      </c>
      <c r="G669" t="s">
        <v>2556</v>
      </c>
      <c r="H669">
        <v>0</v>
      </c>
      <c r="I669">
        <v>2</v>
      </c>
      <c r="J669">
        <v>2</v>
      </c>
      <c r="K669">
        <v>2</v>
      </c>
      <c r="L669" s="22" t="str">
        <f t="shared" si="238"/>
        <v>24/07/2026</v>
      </c>
      <c r="M669" s="23">
        <f t="shared" si="239"/>
        <v>0.52083333333333337</v>
      </c>
      <c r="N669" t="str">
        <f t="shared" si="221"/>
        <v>2 - 2</v>
      </c>
      <c r="O669" t="str">
        <f t="shared" si="222"/>
        <v>Red</v>
      </c>
      <c r="P669" t="str">
        <f t="shared" si="223"/>
        <v>Green</v>
      </c>
      <c r="Q669" t="str">
        <f t="shared" si="224"/>
        <v>Red</v>
      </c>
      <c r="R669" t="str">
        <f t="shared" si="225"/>
        <v>Green</v>
      </c>
      <c r="S669" t="str">
        <f t="shared" si="226"/>
        <v>Green</v>
      </c>
      <c r="T669" t="str">
        <f t="shared" si="227"/>
        <v>Red</v>
      </c>
      <c r="U669" t="str">
        <f t="shared" si="228"/>
        <v>Red</v>
      </c>
      <c r="V669" t="str">
        <f t="shared" si="229"/>
        <v>Red</v>
      </c>
      <c r="W669" t="str">
        <f t="shared" si="230"/>
        <v>Green</v>
      </c>
      <c r="X669" t="str">
        <f t="shared" si="231"/>
        <v>Green</v>
      </c>
      <c r="Y669" t="str">
        <f t="shared" si="232"/>
        <v>Green</v>
      </c>
      <c r="Z669" t="str">
        <f t="shared" si="233"/>
        <v>Green</v>
      </c>
      <c r="AA669" t="str">
        <f t="shared" si="234"/>
        <v>Red</v>
      </c>
      <c r="AB669" t="str">
        <f t="shared" si="235"/>
        <v>Red</v>
      </c>
      <c r="AC669" t="str">
        <f t="shared" si="236"/>
        <v>Green</v>
      </c>
      <c r="AD669" t="str">
        <f t="shared" si="237"/>
        <v>Red</v>
      </c>
    </row>
    <row r="670" spans="1:30" x14ac:dyDescent="0.25">
      <c r="A670" t="str">
        <f t="shared" si="220"/>
        <v>24/07/2026AubagneBastia</v>
      </c>
      <c r="D670" s="2">
        <v>46227</v>
      </c>
      <c r="E670" s="3">
        <v>0.64583333333333337</v>
      </c>
      <c r="F670" t="s">
        <v>2647</v>
      </c>
      <c r="G670" t="s">
        <v>2648</v>
      </c>
      <c r="H670">
        <v>0</v>
      </c>
      <c r="I670">
        <v>0</v>
      </c>
      <c r="J670">
        <v>1</v>
      </c>
      <c r="K670">
        <v>1</v>
      </c>
      <c r="L670" s="22" t="str">
        <f t="shared" si="238"/>
        <v>24/07/2026</v>
      </c>
      <c r="M670" s="23">
        <f t="shared" si="239"/>
        <v>0.52083333333333337</v>
      </c>
      <c r="N670" t="str">
        <f t="shared" si="221"/>
        <v>1 - 1</v>
      </c>
      <c r="O670" t="str">
        <f t="shared" si="222"/>
        <v>Red</v>
      </c>
      <c r="P670" t="str">
        <f t="shared" si="223"/>
        <v>Green</v>
      </c>
      <c r="Q670" t="str">
        <f t="shared" si="224"/>
        <v>Red</v>
      </c>
      <c r="R670" t="str">
        <f t="shared" si="225"/>
        <v>Green</v>
      </c>
      <c r="S670" t="str">
        <f t="shared" si="226"/>
        <v>Green</v>
      </c>
      <c r="T670" t="str">
        <f t="shared" si="227"/>
        <v>Red</v>
      </c>
      <c r="U670" t="str">
        <f t="shared" si="228"/>
        <v>Red</v>
      </c>
      <c r="V670" t="str">
        <f t="shared" si="229"/>
        <v>Green</v>
      </c>
      <c r="W670" t="str">
        <f t="shared" si="230"/>
        <v>Red</v>
      </c>
      <c r="X670" t="str">
        <f t="shared" si="231"/>
        <v>Red</v>
      </c>
      <c r="Y670" t="str">
        <f t="shared" si="232"/>
        <v>Green</v>
      </c>
      <c r="Z670" t="str">
        <f t="shared" si="233"/>
        <v>Red</v>
      </c>
      <c r="AA670" t="str">
        <f t="shared" si="234"/>
        <v>Green</v>
      </c>
      <c r="AB670" t="str">
        <f t="shared" si="235"/>
        <v>Green</v>
      </c>
      <c r="AC670" t="str">
        <f t="shared" si="236"/>
        <v>Green</v>
      </c>
      <c r="AD670" t="str">
        <f t="shared" si="237"/>
        <v>Red</v>
      </c>
    </row>
    <row r="671" spans="1:30" x14ac:dyDescent="0.25">
      <c r="A671" t="str">
        <f t="shared" si="220"/>
        <v>24/07/2026Banik SousPisek</v>
      </c>
      <c r="D671" s="2">
        <v>46227</v>
      </c>
      <c r="E671" s="3">
        <v>0.64583333333333337</v>
      </c>
      <c r="F671" t="s">
        <v>1440</v>
      </c>
      <c r="G671" t="s">
        <v>2649</v>
      </c>
      <c r="H671">
        <v>0</v>
      </c>
      <c r="I671">
        <v>0</v>
      </c>
      <c r="J671">
        <v>1</v>
      </c>
      <c r="K671">
        <v>1</v>
      </c>
      <c r="L671" s="22" t="str">
        <f t="shared" si="238"/>
        <v>24/07/2026</v>
      </c>
      <c r="M671" s="23">
        <f t="shared" si="239"/>
        <v>0.52083333333333337</v>
      </c>
      <c r="N671" t="str">
        <f t="shared" si="221"/>
        <v>1 - 1</v>
      </c>
      <c r="O671" t="str">
        <f t="shared" si="222"/>
        <v>Red</v>
      </c>
      <c r="P671" t="str">
        <f t="shared" si="223"/>
        <v>Green</v>
      </c>
      <c r="Q671" t="str">
        <f t="shared" si="224"/>
        <v>Red</v>
      </c>
      <c r="R671" t="str">
        <f t="shared" si="225"/>
        <v>Green</v>
      </c>
      <c r="S671" t="str">
        <f t="shared" si="226"/>
        <v>Green</v>
      </c>
      <c r="T671" t="str">
        <f t="shared" si="227"/>
        <v>Red</v>
      </c>
      <c r="U671" t="str">
        <f t="shared" si="228"/>
        <v>Red</v>
      </c>
      <c r="V671" t="str">
        <f t="shared" si="229"/>
        <v>Green</v>
      </c>
      <c r="W671" t="str">
        <f t="shared" si="230"/>
        <v>Red</v>
      </c>
      <c r="X671" t="str">
        <f t="shared" si="231"/>
        <v>Red</v>
      </c>
      <c r="Y671" t="str">
        <f t="shared" si="232"/>
        <v>Green</v>
      </c>
      <c r="Z671" t="str">
        <f t="shared" si="233"/>
        <v>Red</v>
      </c>
      <c r="AA671" t="str">
        <f t="shared" si="234"/>
        <v>Green</v>
      </c>
      <c r="AB671" t="str">
        <f t="shared" si="235"/>
        <v>Green</v>
      </c>
      <c r="AC671" t="str">
        <f t="shared" si="236"/>
        <v>Green</v>
      </c>
      <c r="AD671" t="str">
        <f t="shared" si="237"/>
        <v>Red</v>
      </c>
    </row>
    <row r="672" spans="1:30" x14ac:dyDescent="0.25">
      <c r="A672" t="str">
        <f t="shared" si="220"/>
        <v>24/07/2026BeroeHebar Pazardzhik</v>
      </c>
      <c r="D672" s="2">
        <v>46227</v>
      </c>
      <c r="E672" s="3">
        <v>0.65625</v>
      </c>
      <c r="F672" t="s">
        <v>2381</v>
      </c>
      <c r="G672" t="s">
        <v>2382</v>
      </c>
      <c r="H672">
        <v>1</v>
      </c>
      <c r="I672">
        <v>0</v>
      </c>
      <c r="J672">
        <v>2</v>
      </c>
      <c r="K672">
        <v>1</v>
      </c>
      <c r="L672" s="22" t="str">
        <f t="shared" si="238"/>
        <v>24/07/2026</v>
      </c>
      <c r="M672" s="23">
        <f t="shared" si="239"/>
        <v>0.53125</v>
      </c>
      <c r="N672" t="str">
        <f t="shared" si="221"/>
        <v>2 - 1</v>
      </c>
      <c r="O672" t="str">
        <f t="shared" si="222"/>
        <v>Green</v>
      </c>
      <c r="P672" t="str">
        <f t="shared" si="223"/>
        <v>Red</v>
      </c>
      <c r="Q672" t="str">
        <f t="shared" si="224"/>
        <v>Red</v>
      </c>
      <c r="R672" t="str">
        <f t="shared" si="225"/>
        <v>Green</v>
      </c>
      <c r="S672" t="str">
        <f t="shared" si="226"/>
        <v>Red</v>
      </c>
      <c r="T672" t="str">
        <f t="shared" si="227"/>
        <v>Green</v>
      </c>
      <c r="U672" t="str">
        <f t="shared" si="228"/>
        <v>Green</v>
      </c>
      <c r="V672" t="str">
        <f t="shared" si="229"/>
        <v>Red</v>
      </c>
      <c r="W672" t="str">
        <f t="shared" si="230"/>
        <v>Red</v>
      </c>
      <c r="X672" t="str">
        <f t="shared" si="231"/>
        <v>Green</v>
      </c>
      <c r="Y672" t="str">
        <f t="shared" si="232"/>
        <v>Green</v>
      </c>
      <c r="Z672" t="str">
        <f t="shared" si="233"/>
        <v>Green</v>
      </c>
      <c r="AA672" t="str">
        <f t="shared" si="234"/>
        <v>Red</v>
      </c>
      <c r="AB672" t="str">
        <f t="shared" si="235"/>
        <v>Green</v>
      </c>
      <c r="AC672" t="str">
        <f t="shared" si="236"/>
        <v>Green</v>
      </c>
      <c r="AD672" t="str">
        <f t="shared" si="237"/>
        <v>Red</v>
      </c>
    </row>
    <row r="673" spans="1:30" x14ac:dyDescent="0.25">
      <c r="A673" t="str">
        <f t="shared" si="220"/>
        <v>24/07/2026Dukla PragueArsenal Ceska Lipa</v>
      </c>
      <c r="D673" s="2">
        <v>46227</v>
      </c>
      <c r="E673" s="3">
        <v>0.66666666666666663</v>
      </c>
      <c r="F673" t="s">
        <v>2394</v>
      </c>
      <c r="G673" t="s">
        <v>2395</v>
      </c>
      <c r="H673">
        <v>0</v>
      </c>
      <c r="I673">
        <v>0</v>
      </c>
      <c r="J673">
        <v>2</v>
      </c>
      <c r="K673">
        <v>0</v>
      </c>
      <c r="L673" s="22" t="str">
        <f t="shared" si="238"/>
        <v>24/07/2026</v>
      </c>
      <c r="M673" s="23">
        <f t="shared" si="239"/>
        <v>0.54166666666666663</v>
      </c>
      <c r="N673" t="str">
        <f t="shared" si="221"/>
        <v>2 - 0</v>
      </c>
      <c r="O673" t="str">
        <f t="shared" si="222"/>
        <v>Green</v>
      </c>
      <c r="P673" t="str">
        <f t="shared" si="223"/>
        <v>Red</v>
      </c>
      <c r="Q673" t="str">
        <f t="shared" si="224"/>
        <v>Red</v>
      </c>
      <c r="R673" t="str">
        <f t="shared" si="225"/>
        <v>Green</v>
      </c>
      <c r="S673" t="str">
        <f t="shared" si="226"/>
        <v>Red</v>
      </c>
      <c r="T673" t="str">
        <f t="shared" si="227"/>
        <v>Green</v>
      </c>
      <c r="U673" t="str">
        <f t="shared" si="228"/>
        <v>Red</v>
      </c>
      <c r="V673" t="str">
        <f t="shared" si="229"/>
        <v>Green</v>
      </c>
      <c r="W673" t="str">
        <f t="shared" si="230"/>
        <v>Red</v>
      </c>
      <c r="X673" t="str">
        <f t="shared" si="231"/>
        <v>Red</v>
      </c>
      <c r="Y673" t="str">
        <f t="shared" si="232"/>
        <v>Green</v>
      </c>
      <c r="Z673" t="str">
        <f t="shared" si="233"/>
        <v>Red</v>
      </c>
      <c r="AA673" t="str">
        <f t="shared" si="234"/>
        <v>Green</v>
      </c>
      <c r="AB673" t="str">
        <f t="shared" si="235"/>
        <v>Green</v>
      </c>
      <c r="AC673" t="str">
        <f t="shared" si="236"/>
        <v>Red</v>
      </c>
      <c r="AD673" t="str">
        <f t="shared" si="237"/>
        <v>Green</v>
      </c>
    </row>
    <row r="674" spans="1:30" x14ac:dyDescent="0.25">
      <c r="A674" t="str">
        <f t="shared" si="220"/>
        <v>24/07/2026FK ProstejovFotbal Trinec</v>
      </c>
      <c r="D674" s="2">
        <v>46227</v>
      </c>
      <c r="E674" s="3">
        <v>0.66666666666666663</v>
      </c>
      <c r="F674" t="s">
        <v>2396</v>
      </c>
      <c r="G674" t="s">
        <v>2397</v>
      </c>
      <c r="H674">
        <v>0</v>
      </c>
      <c r="I674">
        <v>0</v>
      </c>
      <c r="J674">
        <v>1</v>
      </c>
      <c r="K674">
        <v>1</v>
      </c>
      <c r="L674" s="22" t="str">
        <f t="shared" si="238"/>
        <v>24/07/2026</v>
      </c>
      <c r="M674" s="23">
        <f t="shared" si="239"/>
        <v>0.54166666666666663</v>
      </c>
      <c r="N674" t="str">
        <f t="shared" si="221"/>
        <v>1 - 1</v>
      </c>
      <c r="O674" t="str">
        <f t="shared" si="222"/>
        <v>Red</v>
      </c>
      <c r="P674" t="str">
        <f t="shared" si="223"/>
        <v>Green</v>
      </c>
      <c r="Q674" t="str">
        <f t="shared" si="224"/>
        <v>Red</v>
      </c>
      <c r="R674" t="str">
        <f t="shared" si="225"/>
        <v>Green</v>
      </c>
      <c r="S674" t="str">
        <f t="shared" si="226"/>
        <v>Green</v>
      </c>
      <c r="T674" t="str">
        <f t="shared" si="227"/>
        <v>Red</v>
      </c>
      <c r="U674" t="str">
        <f t="shared" si="228"/>
        <v>Red</v>
      </c>
      <c r="V674" t="str">
        <f t="shared" si="229"/>
        <v>Green</v>
      </c>
      <c r="W674" t="str">
        <f t="shared" si="230"/>
        <v>Red</v>
      </c>
      <c r="X674" t="str">
        <f t="shared" si="231"/>
        <v>Red</v>
      </c>
      <c r="Y674" t="str">
        <f t="shared" si="232"/>
        <v>Green</v>
      </c>
      <c r="Z674" t="str">
        <f t="shared" si="233"/>
        <v>Red</v>
      </c>
      <c r="AA674" t="str">
        <f t="shared" si="234"/>
        <v>Green</v>
      </c>
      <c r="AB674" t="str">
        <f t="shared" si="235"/>
        <v>Green</v>
      </c>
      <c r="AC674" t="str">
        <f t="shared" si="236"/>
        <v>Green</v>
      </c>
      <c r="AD674" t="str">
        <f t="shared" si="237"/>
        <v>Red</v>
      </c>
    </row>
    <row r="675" spans="1:30" x14ac:dyDescent="0.25">
      <c r="A675" t="str">
        <f t="shared" si="220"/>
        <v>24/07/2026FK Usti nad LabemSK Kladno</v>
      </c>
      <c r="D675" s="2">
        <v>46227</v>
      </c>
      <c r="E675" s="3">
        <v>0.66666666666666663</v>
      </c>
      <c r="F675" t="s">
        <v>2398</v>
      </c>
      <c r="G675" t="s">
        <v>2399</v>
      </c>
      <c r="H675">
        <v>1</v>
      </c>
      <c r="I675">
        <v>1</v>
      </c>
      <c r="J675">
        <v>2</v>
      </c>
      <c r="K675">
        <v>1</v>
      </c>
      <c r="L675" s="22" t="str">
        <f t="shared" si="238"/>
        <v>24/07/2026</v>
      </c>
      <c r="M675" s="23">
        <f t="shared" si="239"/>
        <v>0.54166666666666663</v>
      </c>
      <c r="N675" t="str">
        <f t="shared" si="221"/>
        <v>2 - 1</v>
      </c>
      <c r="O675" t="str">
        <f t="shared" si="222"/>
        <v>Green</v>
      </c>
      <c r="P675" t="str">
        <f t="shared" si="223"/>
        <v>Red</v>
      </c>
      <c r="Q675" t="str">
        <f t="shared" si="224"/>
        <v>Red</v>
      </c>
      <c r="R675" t="str">
        <f t="shared" si="225"/>
        <v>Green</v>
      </c>
      <c r="S675" t="str">
        <f t="shared" si="226"/>
        <v>Red</v>
      </c>
      <c r="T675" t="str">
        <f t="shared" si="227"/>
        <v>Green</v>
      </c>
      <c r="U675" t="str">
        <f t="shared" si="228"/>
        <v>Red</v>
      </c>
      <c r="V675" t="str">
        <f t="shared" si="229"/>
        <v>Green</v>
      </c>
      <c r="W675" t="str">
        <f t="shared" si="230"/>
        <v>Red</v>
      </c>
      <c r="X675" t="str">
        <f t="shared" si="231"/>
        <v>Green</v>
      </c>
      <c r="Y675" t="str">
        <f t="shared" si="232"/>
        <v>Green</v>
      </c>
      <c r="Z675" t="str">
        <f t="shared" si="233"/>
        <v>Green</v>
      </c>
      <c r="AA675" t="str">
        <f t="shared" si="234"/>
        <v>Red</v>
      </c>
      <c r="AB675" t="str">
        <f t="shared" si="235"/>
        <v>Green</v>
      </c>
      <c r="AC675" t="str">
        <f t="shared" si="236"/>
        <v>Green</v>
      </c>
      <c r="AD675" t="str">
        <f t="shared" si="237"/>
        <v>Red</v>
      </c>
    </row>
    <row r="676" spans="1:30" x14ac:dyDescent="0.25">
      <c r="A676" t="str">
        <f t="shared" si="220"/>
        <v>24/07/2026SK Hanacka SlaviaTaborsko</v>
      </c>
      <c r="D676" s="2">
        <v>46227</v>
      </c>
      <c r="E676" s="3">
        <v>0.66666666666666663</v>
      </c>
      <c r="F676" t="s">
        <v>2400</v>
      </c>
      <c r="G676" t="s">
        <v>2401</v>
      </c>
      <c r="H676">
        <v>0</v>
      </c>
      <c r="I676">
        <v>0</v>
      </c>
      <c r="J676">
        <v>0</v>
      </c>
      <c r="K676">
        <v>0</v>
      </c>
      <c r="L676" s="22" t="str">
        <f t="shared" si="238"/>
        <v>24/07/2026</v>
      </c>
      <c r="M676" s="23">
        <f t="shared" si="239"/>
        <v>0.54166666666666663</v>
      </c>
      <c r="N676" t="str">
        <f t="shared" si="221"/>
        <v>0 - 0</v>
      </c>
      <c r="O676" t="str">
        <f t="shared" si="222"/>
        <v>Red</v>
      </c>
      <c r="P676" t="str">
        <f t="shared" si="223"/>
        <v>Green</v>
      </c>
      <c r="Q676" t="str">
        <f t="shared" si="224"/>
        <v>Red</v>
      </c>
      <c r="R676" t="str">
        <f t="shared" si="225"/>
        <v>Green</v>
      </c>
      <c r="S676" t="str">
        <f t="shared" si="226"/>
        <v>Green</v>
      </c>
      <c r="T676" t="str">
        <f t="shared" si="227"/>
        <v>Red</v>
      </c>
      <c r="U676" t="str">
        <f t="shared" si="228"/>
        <v>Red</v>
      </c>
      <c r="V676" t="str">
        <f t="shared" si="229"/>
        <v>Green</v>
      </c>
      <c r="W676" t="str">
        <f t="shared" si="230"/>
        <v>Red</v>
      </c>
      <c r="X676" t="str">
        <f t="shared" si="231"/>
        <v>Red</v>
      </c>
      <c r="Y676" t="str">
        <f t="shared" si="232"/>
        <v>Red</v>
      </c>
      <c r="Z676" t="str">
        <f t="shared" si="233"/>
        <v>Red</v>
      </c>
      <c r="AA676" t="str">
        <f t="shared" si="234"/>
        <v>Green</v>
      </c>
      <c r="AB676" t="str">
        <f t="shared" si="235"/>
        <v>Green</v>
      </c>
      <c r="AC676" t="str">
        <f t="shared" si="236"/>
        <v>Red</v>
      </c>
      <c r="AD676" t="str">
        <f t="shared" si="237"/>
        <v>Green</v>
      </c>
    </row>
    <row r="677" spans="1:30" x14ac:dyDescent="0.25">
      <c r="A677" t="str">
        <f t="shared" si="220"/>
        <v>24/07/2026Vysocina JihlavaViktoria Zizkov</v>
      </c>
      <c r="D677" s="2">
        <v>46227</v>
      </c>
      <c r="E677" s="3">
        <v>0.66666666666666663</v>
      </c>
      <c r="F677" t="s">
        <v>2402</v>
      </c>
      <c r="G677" t="s">
        <v>2403</v>
      </c>
      <c r="H677">
        <v>0</v>
      </c>
      <c r="I677">
        <v>0</v>
      </c>
      <c r="J677">
        <v>1</v>
      </c>
      <c r="K677">
        <v>0</v>
      </c>
      <c r="L677" s="22" t="str">
        <f t="shared" si="238"/>
        <v>24/07/2026</v>
      </c>
      <c r="M677" s="23">
        <f t="shared" si="239"/>
        <v>0.54166666666666663</v>
      </c>
      <c r="N677" t="str">
        <f t="shared" si="221"/>
        <v>1 - 0</v>
      </c>
      <c r="O677" t="str">
        <f t="shared" si="222"/>
        <v>Green</v>
      </c>
      <c r="P677" t="str">
        <f t="shared" si="223"/>
        <v>Red</v>
      </c>
      <c r="Q677" t="str">
        <f t="shared" si="224"/>
        <v>Red</v>
      </c>
      <c r="R677" t="str">
        <f t="shared" si="225"/>
        <v>Green</v>
      </c>
      <c r="S677" t="str">
        <f t="shared" si="226"/>
        <v>Red</v>
      </c>
      <c r="T677" t="str">
        <f t="shared" si="227"/>
        <v>Green</v>
      </c>
      <c r="U677" t="str">
        <f t="shared" si="228"/>
        <v>Red</v>
      </c>
      <c r="V677" t="str">
        <f t="shared" si="229"/>
        <v>Green</v>
      </c>
      <c r="W677" t="str">
        <f t="shared" si="230"/>
        <v>Red</v>
      </c>
      <c r="X677" t="str">
        <f t="shared" si="231"/>
        <v>Red</v>
      </c>
      <c r="Y677" t="str">
        <f t="shared" si="232"/>
        <v>Red</v>
      </c>
      <c r="Z677" t="str">
        <f t="shared" si="233"/>
        <v>Red</v>
      </c>
      <c r="AA677" t="str">
        <f t="shared" si="234"/>
        <v>Green</v>
      </c>
      <c r="AB677" t="str">
        <f t="shared" si="235"/>
        <v>Green</v>
      </c>
      <c r="AC677" t="str">
        <f t="shared" si="236"/>
        <v>Red</v>
      </c>
      <c r="AD677" t="str">
        <f t="shared" si="237"/>
        <v>Green</v>
      </c>
    </row>
    <row r="678" spans="1:30" x14ac:dyDescent="0.25">
      <c r="A678" t="str">
        <f t="shared" si="220"/>
        <v>24/07/2026FC StraniFC Vsetin</v>
      </c>
      <c r="D678" s="2">
        <v>46227</v>
      </c>
      <c r="E678" s="3">
        <v>0.66666666666666663</v>
      </c>
      <c r="F678" t="s">
        <v>2404</v>
      </c>
      <c r="G678" t="s">
        <v>2405</v>
      </c>
      <c r="H678">
        <v>0</v>
      </c>
      <c r="I678">
        <v>0</v>
      </c>
      <c r="J678">
        <v>1</v>
      </c>
      <c r="K678">
        <v>2</v>
      </c>
      <c r="L678" s="22" t="str">
        <f t="shared" si="238"/>
        <v>24/07/2026</v>
      </c>
      <c r="M678" s="23">
        <f t="shared" si="239"/>
        <v>0.54166666666666663</v>
      </c>
      <c r="N678" t="str">
        <f t="shared" si="221"/>
        <v>1 - 2</v>
      </c>
      <c r="O678" t="str">
        <f t="shared" si="222"/>
        <v>Red</v>
      </c>
      <c r="P678" t="str">
        <f t="shared" si="223"/>
        <v>Red</v>
      </c>
      <c r="Q678" t="str">
        <f t="shared" si="224"/>
        <v>Green</v>
      </c>
      <c r="R678" t="str">
        <f t="shared" si="225"/>
        <v>Red</v>
      </c>
      <c r="S678" t="str">
        <f t="shared" si="226"/>
        <v>Green</v>
      </c>
      <c r="T678" t="str">
        <f t="shared" si="227"/>
        <v>Green</v>
      </c>
      <c r="U678" t="str">
        <f t="shared" si="228"/>
        <v>Red</v>
      </c>
      <c r="V678" t="str">
        <f t="shared" si="229"/>
        <v>Green</v>
      </c>
      <c r="W678" t="str">
        <f t="shared" si="230"/>
        <v>Red</v>
      </c>
      <c r="X678" t="str">
        <f t="shared" si="231"/>
        <v>Red</v>
      </c>
      <c r="Y678" t="str">
        <f t="shared" si="232"/>
        <v>Green</v>
      </c>
      <c r="Z678" t="str">
        <f t="shared" si="233"/>
        <v>Green</v>
      </c>
      <c r="AA678" t="str">
        <f t="shared" si="234"/>
        <v>Red</v>
      </c>
      <c r="AB678" t="str">
        <f t="shared" si="235"/>
        <v>Green</v>
      </c>
      <c r="AC678" t="str">
        <f t="shared" si="236"/>
        <v>Green</v>
      </c>
      <c r="AD678" t="str">
        <f t="shared" si="237"/>
        <v>Red</v>
      </c>
    </row>
    <row r="679" spans="1:30" x14ac:dyDescent="0.25">
      <c r="A679" t="str">
        <f t="shared" si="220"/>
        <v>24/07/2026TJ Tatran VsechoviceTJ Unie Hlubina</v>
      </c>
      <c r="D679" s="2">
        <v>46227</v>
      </c>
      <c r="E679" s="3">
        <v>0.66666666666666663</v>
      </c>
      <c r="F679" t="s">
        <v>2406</v>
      </c>
      <c r="G679" t="s">
        <v>2407</v>
      </c>
      <c r="H679">
        <v>0</v>
      </c>
      <c r="I679">
        <v>0</v>
      </c>
      <c r="J679">
        <v>1</v>
      </c>
      <c r="K679">
        <v>1</v>
      </c>
      <c r="L679" s="22" t="str">
        <f t="shared" si="238"/>
        <v>24/07/2026</v>
      </c>
      <c r="M679" s="23">
        <f t="shared" si="239"/>
        <v>0.54166666666666663</v>
      </c>
      <c r="N679" t="str">
        <f t="shared" si="221"/>
        <v>1 - 1</v>
      </c>
      <c r="O679" t="str">
        <f t="shared" si="222"/>
        <v>Red</v>
      </c>
      <c r="P679" t="str">
        <f t="shared" si="223"/>
        <v>Green</v>
      </c>
      <c r="Q679" t="str">
        <f t="shared" si="224"/>
        <v>Red</v>
      </c>
      <c r="R679" t="str">
        <f t="shared" si="225"/>
        <v>Green</v>
      </c>
      <c r="S679" t="str">
        <f t="shared" si="226"/>
        <v>Green</v>
      </c>
      <c r="T679" t="str">
        <f t="shared" si="227"/>
        <v>Red</v>
      </c>
      <c r="U679" t="str">
        <f t="shared" si="228"/>
        <v>Red</v>
      </c>
      <c r="V679" t="str">
        <f t="shared" si="229"/>
        <v>Green</v>
      </c>
      <c r="W679" t="str">
        <f t="shared" si="230"/>
        <v>Red</v>
      </c>
      <c r="X679" t="str">
        <f t="shared" si="231"/>
        <v>Red</v>
      </c>
      <c r="Y679" t="str">
        <f t="shared" si="232"/>
        <v>Green</v>
      </c>
      <c r="Z679" t="str">
        <f t="shared" si="233"/>
        <v>Red</v>
      </c>
      <c r="AA679" t="str">
        <f t="shared" si="234"/>
        <v>Green</v>
      </c>
      <c r="AB679" t="str">
        <f t="shared" si="235"/>
        <v>Green</v>
      </c>
      <c r="AC679" t="str">
        <f t="shared" si="236"/>
        <v>Green</v>
      </c>
      <c r="AD679" t="str">
        <f t="shared" si="237"/>
        <v>Red</v>
      </c>
    </row>
    <row r="680" spans="1:30" x14ac:dyDescent="0.25">
      <c r="A680" t="str">
        <f t="shared" si="220"/>
        <v>24/07/2026Vejle BKAB Gladsaxe</v>
      </c>
      <c r="D680" s="2">
        <v>46227</v>
      </c>
      <c r="E680" s="3">
        <v>0.66666666666666663</v>
      </c>
      <c r="F680" t="s">
        <v>2410</v>
      </c>
      <c r="G680" t="s">
        <v>2411</v>
      </c>
      <c r="H680">
        <v>1</v>
      </c>
      <c r="I680">
        <v>1</v>
      </c>
      <c r="J680">
        <v>2</v>
      </c>
      <c r="K680">
        <v>2</v>
      </c>
      <c r="L680" s="22" t="str">
        <f t="shared" si="238"/>
        <v>24/07/2026</v>
      </c>
      <c r="M680" s="23">
        <f t="shared" si="239"/>
        <v>0.54166666666666663</v>
      </c>
      <c r="N680" t="str">
        <f t="shared" si="221"/>
        <v>2 - 2</v>
      </c>
      <c r="O680" t="str">
        <f t="shared" si="222"/>
        <v>Red</v>
      </c>
      <c r="P680" t="str">
        <f t="shared" si="223"/>
        <v>Green</v>
      </c>
      <c r="Q680" t="str">
        <f t="shared" si="224"/>
        <v>Red</v>
      </c>
      <c r="R680" t="str">
        <f t="shared" si="225"/>
        <v>Green</v>
      </c>
      <c r="S680" t="str">
        <f t="shared" si="226"/>
        <v>Green</v>
      </c>
      <c r="T680" t="str">
        <f t="shared" si="227"/>
        <v>Red</v>
      </c>
      <c r="U680" t="str">
        <f t="shared" si="228"/>
        <v>Red</v>
      </c>
      <c r="V680" t="str">
        <f t="shared" si="229"/>
        <v>Green</v>
      </c>
      <c r="W680" t="str">
        <f t="shared" si="230"/>
        <v>Red</v>
      </c>
      <c r="X680" t="str">
        <f t="shared" si="231"/>
        <v>Green</v>
      </c>
      <c r="Y680" t="str">
        <f t="shared" si="232"/>
        <v>Green</v>
      </c>
      <c r="Z680" t="str">
        <f t="shared" si="233"/>
        <v>Green</v>
      </c>
      <c r="AA680" t="str">
        <f t="shared" si="234"/>
        <v>Red</v>
      </c>
      <c r="AB680" t="str">
        <f t="shared" si="235"/>
        <v>Red</v>
      </c>
      <c r="AC680" t="str">
        <f t="shared" si="236"/>
        <v>Green</v>
      </c>
      <c r="AD680" t="str">
        <f t="shared" si="237"/>
        <v>Red</v>
      </c>
    </row>
    <row r="681" spans="1:30" x14ac:dyDescent="0.25">
      <c r="A681" t="str">
        <f t="shared" si="220"/>
        <v>24/07/2026FF JaroSeinajoen JK</v>
      </c>
      <c r="D681" s="2">
        <v>46227</v>
      </c>
      <c r="E681" s="3">
        <v>0.66666666666666663</v>
      </c>
      <c r="F681" t="s">
        <v>141</v>
      </c>
      <c r="G681" t="s">
        <v>2418</v>
      </c>
      <c r="H681">
        <v>1</v>
      </c>
      <c r="I681">
        <v>0</v>
      </c>
      <c r="J681">
        <v>2</v>
      </c>
      <c r="K681">
        <v>1</v>
      </c>
      <c r="L681" s="22" t="str">
        <f t="shared" si="238"/>
        <v>24/07/2026</v>
      </c>
      <c r="M681" s="23">
        <f t="shared" si="239"/>
        <v>0.54166666666666663</v>
      </c>
      <c r="N681" t="str">
        <f t="shared" si="221"/>
        <v>2 - 1</v>
      </c>
      <c r="O681" t="str">
        <f t="shared" si="222"/>
        <v>Green</v>
      </c>
      <c r="P681" t="str">
        <f t="shared" si="223"/>
        <v>Red</v>
      </c>
      <c r="Q681" t="str">
        <f t="shared" si="224"/>
        <v>Red</v>
      </c>
      <c r="R681" t="str">
        <f t="shared" si="225"/>
        <v>Green</v>
      </c>
      <c r="S681" t="str">
        <f t="shared" si="226"/>
        <v>Red</v>
      </c>
      <c r="T681" t="str">
        <f t="shared" si="227"/>
        <v>Green</v>
      </c>
      <c r="U681" t="str">
        <f t="shared" si="228"/>
        <v>Green</v>
      </c>
      <c r="V681" t="str">
        <f t="shared" si="229"/>
        <v>Red</v>
      </c>
      <c r="W681" t="str">
        <f t="shared" si="230"/>
        <v>Red</v>
      </c>
      <c r="X681" t="str">
        <f t="shared" si="231"/>
        <v>Green</v>
      </c>
      <c r="Y681" t="str">
        <f t="shared" si="232"/>
        <v>Green</v>
      </c>
      <c r="Z681" t="str">
        <f t="shared" si="233"/>
        <v>Green</v>
      </c>
      <c r="AA681" t="str">
        <f t="shared" si="234"/>
        <v>Red</v>
      </c>
      <c r="AB681" t="str">
        <f t="shared" si="235"/>
        <v>Green</v>
      </c>
      <c r="AC681" t="str">
        <f t="shared" si="236"/>
        <v>Green</v>
      </c>
      <c r="AD681" t="str">
        <f t="shared" si="237"/>
        <v>Red</v>
      </c>
    </row>
    <row r="682" spans="1:30" x14ac:dyDescent="0.25">
      <c r="A682" t="str">
        <f t="shared" si="220"/>
        <v>24/07/2026Jazz PoriTPV</v>
      </c>
      <c r="D682" s="2">
        <v>46227</v>
      </c>
      <c r="E682" s="3">
        <v>0.66666666666666663</v>
      </c>
      <c r="F682" t="s">
        <v>2419</v>
      </c>
      <c r="G682" t="s">
        <v>2420</v>
      </c>
      <c r="H682">
        <v>1</v>
      </c>
      <c r="I682">
        <v>0</v>
      </c>
      <c r="J682">
        <v>4</v>
      </c>
      <c r="K682">
        <v>0</v>
      </c>
      <c r="L682" s="22" t="str">
        <f t="shared" si="238"/>
        <v>24/07/2026</v>
      </c>
      <c r="M682" s="23">
        <f t="shared" si="239"/>
        <v>0.54166666666666663</v>
      </c>
      <c r="N682" t="str">
        <f t="shared" si="221"/>
        <v>4 - 0</v>
      </c>
      <c r="O682" t="str">
        <f t="shared" si="222"/>
        <v>Green</v>
      </c>
      <c r="P682" t="str">
        <f t="shared" si="223"/>
        <v>Red</v>
      </c>
      <c r="Q682" t="str">
        <f t="shared" si="224"/>
        <v>Red</v>
      </c>
      <c r="R682" t="str">
        <f t="shared" si="225"/>
        <v>Green</v>
      </c>
      <c r="S682" t="str">
        <f t="shared" si="226"/>
        <v>Red</v>
      </c>
      <c r="T682" t="str">
        <f t="shared" si="227"/>
        <v>Green</v>
      </c>
      <c r="U682" t="str">
        <f t="shared" si="228"/>
        <v>Green</v>
      </c>
      <c r="V682" t="str">
        <f t="shared" si="229"/>
        <v>Red</v>
      </c>
      <c r="W682" t="str">
        <f t="shared" si="230"/>
        <v>Red</v>
      </c>
      <c r="X682" t="str">
        <f t="shared" si="231"/>
        <v>Green</v>
      </c>
      <c r="Y682" t="str">
        <f t="shared" si="232"/>
        <v>Green</v>
      </c>
      <c r="Z682" t="str">
        <f t="shared" si="233"/>
        <v>Green</v>
      </c>
      <c r="AA682" t="str">
        <f t="shared" si="234"/>
        <v>Red</v>
      </c>
      <c r="AB682" t="str">
        <f t="shared" si="235"/>
        <v>Red</v>
      </c>
      <c r="AC682" t="str">
        <f t="shared" si="236"/>
        <v>Red</v>
      </c>
      <c r="AD682" t="str">
        <f t="shared" si="237"/>
        <v>Green</v>
      </c>
    </row>
    <row r="683" spans="1:30" x14ac:dyDescent="0.25">
      <c r="A683" t="str">
        <f t="shared" si="220"/>
        <v>24/07/2026Tampere UnitedInter Turku II</v>
      </c>
      <c r="D683" s="2">
        <v>46227</v>
      </c>
      <c r="E683" s="3">
        <v>0.66666666666666663</v>
      </c>
      <c r="F683" t="s">
        <v>2421</v>
      </c>
      <c r="G683" t="s">
        <v>2422</v>
      </c>
      <c r="H683">
        <v>2</v>
      </c>
      <c r="I683">
        <v>0</v>
      </c>
      <c r="J683">
        <v>2</v>
      </c>
      <c r="K683">
        <v>2</v>
      </c>
      <c r="L683" s="22" t="str">
        <f t="shared" si="238"/>
        <v>24/07/2026</v>
      </c>
      <c r="M683" s="23">
        <f t="shared" si="239"/>
        <v>0.54166666666666663</v>
      </c>
      <c r="N683" t="str">
        <f t="shared" si="221"/>
        <v>2 - 2</v>
      </c>
      <c r="O683" t="str">
        <f t="shared" si="222"/>
        <v>Red</v>
      </c>
      <c r="P683" t="str">
        <f t="shared" si="223"/>
        <v>Green</v>
      </c>
      <c r="Q683" t="str">
        <f t="shared" si="224"/>
        <v>Red</v>
      </c>
      <c r="R683" t="str">
        <f t="shared" si="225"/>
        <v>Green</v>
      </c>
      <c r="S683" t="str">
        <f t="shared" si="226"/>
        <v>Green</v>
      </c>
      <c r="T683" t="str">
        <f t="shared" si="227"/>
        <v>Red</v>
      </c>
      <c r="U683" t="str">
        <f t="shared" si="228"/>
        <v>Green</v>
      </c>
      <c r="V683" t="str">
        <f t="shared" si="229"/>
        <v>Red</v>
      </c>
      <c r="W683" t="str">
        <f t="shared" si="230"/>
        <v>Red</v>
      </c>
      <c r="X683" t="str">
        <f t="shared" si="231"/>
        <v>Green</v>
      </c>
      <c r="Y683" t="str">
        <f t="shared" si="232"/>
        <v>Green</v>
      </c>
      <c r="Z683" t="str">
        <f t="shared" si="233"/>
        <v>Green</v>
      </c>
      <c r="AA683" t="str">
        <f t="shared" si="234"/>
        <v>Red</v>
      </c>
      <c r="AB683" t="str">
        <f t="shared" si="235"/>
        <v>Red</v>
      </c>
      <c r="AC683" t="str">
        <f t="shared" si="236"/>
        <v>Green</v>
      </c>
      <c r="AD683" t="str">
        <f t="shared" si="237"/>
        <v>Red</v>
      </c>
    </row>
    <row r="684" spans="1:30" x14ac:dyDescent="0.25">
      <c r="A684" t="str">
        <f t="shared" si="220"/>
        <v>24/07/2026Nurmijarven JalkapalloseuraAbo IFK</v>
      </c>
      <c r="D684" s="2">
        <v>46227</v>
      </c>
      <c r="E684" s="3">
        <v>0.66666666666666663</v>
      </c>
      <c r="F684" t="s">
        <v>2425</v>
      </c>
      <c r="G684" t="s">
        <v>2426</v>
      </c>
      <c r="H684">
        <v>1</v>
      </c>
      <c r="I684">
        <v>0</v>
      </c>
      <c r="J684">
        <v>1</v>
      </c>
      <c r="K684">
        <v>2</v>
      </c>
      <c r="L684" s="22" t="str">
        <f t="shared" si="238"/>
        <v>24/07/2026</v>
      </c>
      <c r="M684" s="23">
        <f t="shared" si="239"/>
        <v>0.54166666666666663</v>
      </c>
      <c r="N684" t="str">
        <f t="shared" si="221"/>
        <v>1 - 2</v>
      </c>
      <c r="O684" t="str">
        <f t="shared" si="222"/>
        <v>Red</v>
      </c>
      <c r="P684" t="str">
        <f t="shared" si="223"/>
        <v>Red</v>
      </c>
      <c r="Q684" t="str">
        <f t="shared" si="224"/>
        <v>Green</v>
      </c>
      <c r="R684" t="str">
        <f t="shared" si="225"/>
        <v>Red</v>
      </c>
      <c r="S684" t="str">
        <f t="shared" si="226"/>
        <v>Green</v>
      </c>
      <c r="T684" t="str">
        <f t="shared" si="227"/>
        <v>Green</v>
      </c>
      <c r="U684" t="str">
        <f t="shared" si="228"/>
        <v>Green</v>
      </c>
      <c r="V684" t="str">
        <f t="shared" si="229"/>
        <v>Red</v>
      </c>
      <c r="W684" t="str">
        <f t="shared" si="230"/>
        <v>Red</v>
      </c>
      <c r="X684" t="str">
        <f t="shared" si="231"/>
        <v>Green</v>
      </c>
      <c r="Y684" t="str">
        <f t="shared" si="232"/>
        <v>Green</v>
      </c>
      <c r="Z684" t="str">
        <f t="shared" si="233"/>
        <v>Green</v>
      </c>
      <c r="AA684" t="str">
        <f t="shared" si="234"/>
        <v>Red</v>
      </c>
      <c r="AB684" t="str">
        <f t="shared" si="235"/>
        <v>Green</v>
      </c>
      <c r="AC684" t="str">
        <f t="shared" si="236"/>
        <v>Green</v>
      </c>
      <c r="AD684" t="str">
        <f t="shared" si="237"/>
        <v>Red</v>
      </c>
    </row>
    <row r="685" spans="1:30" x14ac:dyDescent="0.25">
      <c r="A685" t="str">
        <f t="shared" si="220"/>
        <v>24/07/2026Pallo-IirotIlves II</v>
      </c>
      <c r="D685" s="2">
        <v>46227</v>
      </c>
      <c r="E685" s="3">
        <v>0.66666666666666663</v>
      </c>
      <c r="F685" t="s">
        <v>2427</v>
      </c>
      <c r="G685" t="s">
        <v>2428</v>
      </c>
      <c r="H685">
        <v>2</v>
      </c>
      <c r="I685">
        <v>0</v>
      </c>
      <c r="J685">
        <v>2</v>
      </c>
      <c r="K685">
        <v>1</v>
      </c>
      <c r="L685" s="22" t="str">
        <f t="shared" si="238"/>
        <v>24/07/2026</v>
      </c>
      <c r="M685" s="23">
        <f t="shared" si="239"/>
        <v>0.54166666666666663</v>
      </c>
      <c r="N685" t="str">
        <f t="shared" si="221"/>
        <v>2 - 1</v>
      </c>
      <c r="O685" t="str">
        <f t="shared" si="222"/>
        <v>Green</v>
      </c>
      <c r="P685" t="str">
        <f t="shared" si="223"/>
        <v>Red</v>
      </c>
      <c r="Q685" t="str">
        <f t="shared" si="224"/>
        <v>Red</v>
      </c>
      <c r="R685" t="str">
        <f t="shared" si="225"/>
        <v>Green</v>
      </c>
      <c r="S685" t="str">
        <f t="shared" si="226"/>
        <v>Red</v>
      </c>
      <c r="T685" t="str">
        <f t="shared" si="227"/>
        <v>Green</v>
      </c>
      <c r="U685" t="str">
        <f t="shared" si="228"/>
        <v>Green</v>
      </c>
      <c r="V685" t="str">
        <f t="shared" si="229"/>
        <v>Red</v>
      </c>
      <c r="W685" t="str">
        <f t="shared" si="230"/>
        <v>Red</v>
      </c>
      <c r="X685" t="str">
        <f t="shared" si="231"/>
        <v>Green</v>
      </c>
      <c r="Y685" t="str">
        <f t="shared" si="232"/>
        <v>Green</v>
      </c>
      <c r="Z685" t="str">
        <f t="shared" si="233"/>
        <v>Green</v>
      </c>
      <c r="AA685" t="str">
        <f t="shared" si="234"/>
        <v>Red</v>
      </c>
      <c r="AB685" t="str">
        <f t="shared" si="235"/>
        <v>Green</v>
      </c>
      <c r="AC685" t="str">
        <f t="shared" si="236"/>
        <v>Green</v>
      </c>
      <c r="AD685" t="str">
        <f t="shared" si="237"/>
        <v>Red</v>
      </c>
    </row>
    <row r="686" spans="1:30" x14ac:dyDescent="0.25">
      <c r="A686" t="str">
        <f t="shared" si="220"/>
        <v>24/07/2026PEPO LappeenrantaPuistolan Urheilijat</v>
      </c>
      <c r="D686" s="2">
        <v>46227</v>
      </c>
      <c r="E686" s="3">
        <v>0.66666666666666663</v>
      </c>
      <c r="F686" t="s">
        <v>2429</v>
      </c>
      <c r="G686" t="s">
        <v>2430</v>
      </c>
      <c r="H686">
        <v>1</v>
      </c>
      <c r="I686">
        <v>2</v>
      </c>
      <c r="J686">
        <v>3</v>
      </c>
      <c r="K686">
        <v>2</v>
      </c>
      <c r="L686" s="22" t="str">
        <f t="shared" si="238"/>
        <v>24/07/2026</v>
      </c>
      <c r="M686" s="23">
        <f t="shared" si="239"/>
        <v>0.54166666666666663</v>
      </c>
      <c r="N686" t="str">
        <f t="shared" si="221"/>
        <v>3 - 2</v>
      </c>
      <c r="O686" t="str">
        <f t="shared" si="222"/>
        <v>Green</v>
      </c>
      <c r="P686" t="str">
        <f t="shared" si="223"/>
        <v>Red</v>
      </c>
      <c r="Q686" t="str">
        <f t="shared" si="224"/>
        <v>Red</v>
      </c>
      <c r="R686" t="str">
        <f t="shared" si="225"/>
        <v>Green</v>
      </c>
      <c r="S686" t="str">
        <f t="shared" si="226"/>
        <v>Red</v>
      </c>
      <c r="T686" t="str">
        <f t="shared" si="227"/>
        <v>Green</v>
      </c>
      <c r="U686" t="str">
        <f t="shared" si="228"/>
        <v>Red</v>
      </c>
      <c r="V686" t="str">
        <f t="shared" si="229"/>
        <v>Red</v>
      </c>
      <c r="W686" t="str">
        <f t="shared" si="230"/>
        <v>Green</v>
      </c>
      <c r="X686" t="str">
        <f t="shared" si="231"/>
        <v>Green</v>
      </c>
      <c r="Y686" t="str">
        <f t="shared" si="232"/>
        <v>Green</v>
      </c>
      <c r="Z686" t="str">
        <f t="shared" si="233"/>
        <v>Green</v>
      </c>
      <c r="AA686" t="str">
        <f t="shared" si="234"/>
        <v>Red</v>
      </c>
      <c r="AB686" t="str">
        <f t="shared" si="235"/>
        <v>Red</v>
      </c>
      <c r="AC686" t="str">
        <f t="shared" si="236"/>
        <v>Green</v>
      </c>
      <c r="AD686" t="str">
        <f t="shared" si="237"/>
        <v>Red</v>
      </c>
    </row>
    <row r="687" spans="1:30" x14ac:dyDescent="0.25">
      <c r="A687" t="str">
        <f t="shared" si="220"/>
        <v>24/07/2026PPJUnion Plaani</v>
      </c>
      <c r="D687" s="2">
        <v>46227</v>
      </c>
      <c r="E687" s="3">
        <v>0.66666666666666663</v>
      </c>
      <c r="F687" t="s">
        <v>2431</v>
      </c>
      <c r="G687" t="s">
        <v>2432</v>
      </c>
      <c r="H687">
        <v>0</v>
      </c>
      <c r="I687">
        <v>0</v>
      </c>
      <c r="J687">
        <v>0</v>
      </c>
      <c r="K687">
        <v>1</v>
      </c>
      <c r="L687" s="22" t="str">
        <f t="shared" si="238"/>
        <v>24/07/2026</v>
      </c>
      <c r="M687" s="23">
        <f t="shared" si="239"/>
        <v>0.54166666666666663</v>
      </c>
      <c r="N687" t="str">
        <f t="shared" si="221"/>
        <v>0 - 1</v>
      </c>
      <c r="O687" t="str">
        <f t="shared" si="222"/>
        <v>Red</v>
      </c>
      <c r="P687" t="str">
        <f t="shared" si="223"/>
        <v>Red</v>
      </c>
      <c r="Q687" t="str">
        <f t="shared" si="224"/>
        <v>Green</v>
      </c>
      <c r="R687" t="str">
        <f t="shared" si="225"/>
        <v>Red</v>
      </c>
      <c r="S687" t="str">
        <f t="shared" si="226"/>
        <v>Green</v>
      </c>
      <c r="T687" t="str">
        <f t="shared" si="227"/>
        <v>Green</v>
      </c>
      <c r="U687" t="str">
        <f t="shared" si="228"/>
        <v>Red</v>
      </c>
      <c r="V687" t="str">
        <f t="shared" si="229"/>
        <v>Green</v>
      </c>
      <c r="W687" t="str">
        <f t="shared" si="230"/>
        <v>Red</v>
      </c>
      <c r="X687" t="str">
        <f t="shared" si="231"/>
        <v>Red</v>
      </c>
      <c r="Y687" t="str">
        <f t="shared" si="232"/>
        <v>Red</v>
      </c>
      <c r="Z687" t="str">
        <f t="shared" si="233"/>
        <v>Red</v>
      </c>
      <c r="AA687" t="str">
        <f t="shared" si="234"/>
        <v>Green</v>
      </c>
      <c r="AB687" t="str">
        <f t="shared" si="235"/>
        <v>Green</v>
      </c>
      <c r="AC687" t="str">
        <f t="shared" si="236"/>
        <v>Red</v>
      </c>
      <c r="AD687" t="str">
        <f t="shared" si="237"/>
        <v>Green</v>
      </c>
    </row>
    <row r="688" spans="1:30" x14ac:dyDescent="0.25">
      <c r="A688" t="str">
        <f t="shared" si="220"/>
        <v>24/07/2026MPS Atletico/MalmiPPS/Old Stars</v>
      </c>
      <c r="D688" s="2">
        <v>46227</v>
      </c>
      <c r="E688" s="3">
        <v>0.66666666666666663</v>
      </c>
      <c r="F688" t="s">
        <v>2437</v>
      </c>
      <c r="G688" t="s">
        <v>2438</v>
      </c>
      <c r="H688">
        <v>0</v>
      </c>
      <c r="I688">
        <v>0</v>
      </c>
      <c r="J688">
        <v>2</v>
      </c>
      <c r="K688">
        <v>1</v>
      </c>
      <c r="L688" s="22" t="str">
        <f t="shared" si="238"/>
        <v>24/07/2026</v>
      </c>
      <c r="M688" s="23">
        <f t="shared" si="239"/>
        <v>0.54166666666666663</v>
      </c>
      <c r="N688" t="str">
        <f t="shared" si="221"/>
        <v>2 - 1</v>
      </c>
      <c r="O688" t="str">
        <f t="shared" si="222"/>
        <v>Green</v>
      </c>
      <c r="P688" t="str">
        <f t="shared" si="223"/>
        <v>Red</v>
      </c>
      <c r="Q688" t="str">
        <f t="shared" si="224"/>
        <v>Red</v>
      </c>
      <c r="R688" t="str">
        <f t="shared" si="225"/>
        <v>Green</v>
      </c>
      <c r="S688" t="str">
        <f t="shared" si="226"/>
        <v>Red</v>
      </c>
      <c r="T688" t="str">
        <f t="shared" si="227"/>
        <v>Green</v>
      </c>
      <c r="U688" t="str">
        <f t="shared" si="228"/>
        <v>Red</v>
      </c>
      <c r="V688" t="str">
        <f t="shared" si="229"/>
        <v>Green</v>
      </c>
      <c r="W688" t="str">
        <f t="shared" si="230"/>
        <v>Red</v>
      </c>
      <c r="X688" t="str">
        <f t="shared" si="231"/>
        <v>Red</v>
      </c>
      <c r="Y688" t="str">
        <f t="shared" si="232"/>
        <v>Green</v>
      </c>
      <c r="Z688" t="str">
        <f t="shared" si="233"/>
        <v>Green</v>
      </c>
      <c r="AA688" t="str">
        <f t="shared" si="234"/>
        <v>Red</v>
      </c>
      <c r="AB688" t="str">
        <f t="shared" si="235"/>
        <v>Green</v>
      </c>
      <c r="AC688" t="str">
        <f t="shared" si="236"/>
        <v>Green</v>
      </c>
      <c r="AD688" t="str">
        <f t="shared" si="237"/>
        <v>Red</v>
      </c>
    </row>
    <row r="689" spans="1:30" x14ac:dyDescent="0.25">
      <c r="A689" t="str">
        <f t="shared" si="220"/>
        <v>24/07/2026Nokian PalloseuraHaka Juniorit</v>
      </c>
      <c r="D689" s="2">
        <v>46227</v>
      </c>
      <c r="E689" s="3">
        <v>0.66666666666666663</v>
      </c>
      <c r="F689" t="s">
        <v>2439</v>
      </c>
      <c r="G689" t="s">
        <v>2440</v>
      </c>
      <c r="H689">
        <v>0</v>
      </c>
      <c r="I689">
        <v>0</v>
      </c>
      <c r="J689">
        <v>7</v>
      </c>
      <c r="K689">
        <v>0</v>
      </c>
      <c r="L689" s="22" t="str">
        <f t="shared" si="238"/>
        <v>24/07/2026</v>
      </c>
      <c r="M689" s="23">
        <f t="shared" si="239"/>
        <v>0.54166666666666663</v>
      </c>
      <c r="N689" t="str">
        <f t="shared" si="221"/>
        <v>7 - 0</v>
      </c>
      <c r="O689" t="str">
        <f t="shared" si="222"/>
        <v>Green</v>
      </c>
      <c r="P689" t="str">
        <f t="shared" si="223"/>
        <v>Red</v>
      </c>
      <c r="Q689" t="str">
        <f t="shared" si="224"/>
        <v>Red</v>
      </c>
      <c r="R689" t="str">
        <f t="shared" si="225"/>
        <v>Green</v>
      </c>
      <c r="S689" t="str">
        <f t="shared" si="226"/>
        <v>Red</v>
      </c>
      <c r="T689" t="str">
        <f t="shared" si="227"/>
        <v>Green</v>
      </c>
      <c r="U689" t="str">
        <f t="shared" si="228"/>
        <v>Red</v>
      </c>
      <c r="V689" t="str">
        <f t="shared" si="229"/>
        <v>Green</v>
      </c>
      <c r="W689" t="str">
        <f t="shared" si="230"/>
        <v>Red</v>
      </c>
      <c r="X689" t="str">
        <f t="shared" si="231"/>
        <v>Red</v>
      </c>
      <c r="Y689" t="str">
        <f t="shared" si="232"/>
        <v>Green</v>
      </c>
      <c r="Z689" t="str">
        <f t="shared" si="233"/>
        <v>Green</v>
      </c>
      <c r="AA689" t="str">
        <f t="shared" si="234"/>
        <v>Red</v>
      </c>
      <c r="AB689" t="str">
        <f t="shared" si="235"/>
        <v>Red</v>
      </c>
      <c r="AC689" t="str">
        <f t="shared" si="236"/>
        <v>Red</v>
      </c>
      <c r="AD689" t="str">
        <f t="shared" si="237"/>
        <v>Green</v>
      </c>
    </row>
    <row r="690" spans="1:30" x14ac:dyDescent="0.25">
      <c r="A690" t="str">
        <f t="shared" si="220"/>
        <v>24/07/2026ToTe/TapioTuusulan Palloseura</v>
      </c>
      <c r="D690" s="2">
        <v>46227</v>
      </c>
      <c r="E690" s="3">
        <v>0.66666666666666663</v>
      </c>
      <c r="F690" t="s">
        <v>2441</v>
      </c>
      <c r="G690" t="s">
        <v>2442</v>
      </c>
      <c r="H690">
        <v>0</v>
      </c>
      <c r="I690">
        <v>0</v>
      </c>
      <c r="J690">
        <v>3</v>
      </c>
      <c r="K690">
        <v>1</v>
      </c>
      <c r="L690" s="22" t="str">
        <f t="shared" si="238"/>
        <v>24/07/2026</v>
      </c>
      <c r="M690" s="23">
        <f t="shared" si="239"/>
        <v>0.54166666666666663</v>
      </c>
      <c r="N690" t="str">
        <f t="shared" si="221"/>
        <v>3 - 1</v>
      </c>
      <c r="O690" t="str">
        <f t="shared" si="222"/>
        <v>Green</v>
      </c>
      <c r="P690" t="str">
        <f t="shared" si="223"/>
        <v>Red</v>
      </c>
      <c r="Q690" t="str">
        <f t="shared" si="224"/>
        <v>Red</v>
      </c>
      <c r="R690" t="str">
        <f t="shared" si="225"/>
        <v>Green</v>
      </c>
      <c r="S690" t="str">
        <f t="shared" si="226"/>
        <v>Red</v>
      </c>
      <c r="T690" t="str">
        <f t="shared" si="227"/>
        <v>Green</v>
      </c>
      <c r="U690" t="str">
        <f t="shared" si="228"/>
        <v>Red</v>
      </c>
      <c r="V690" t="str">
        <f t="shared" si="229"/>
        <v>Green</v>
      </c>
      <c r="W690" t="str">
        <f t="shared" si="230"/>
        <v>Red</v>
      </c>
      <c r="X690" t="str">
        <f t="shared" si="231"/>
        <v>Red</v>
      </c>
      <c r="Y690" t="str">
        <f t="shared" si="232"/>
        <v>Green</v>
      </c>
      <c r="Z690" t="str">
        <f t="shared" si="233"/>
        <v>Green</v>
      </c>
      <c r="AA690" t="str">
        <f t="shared" si="234"/>
        <v>Red</v>
      </c>
      <c r="AB690" t="str">
        <f t="shared" si="235"/>
        <v>Red</v>
      </c>
      <c r="AC690" t="str">
        <f t="shared" si="236"/>
        <v>Green</v>
      </c>
      <c r="AD690" t="str">
        <f t="shared" si="237"/>
        <v>Red</v>
      </c>
    </row>
    <row r="691" spans="1:30" x14ac:dyDescent="0.25">
      <c r="A691" t="str">
        <f t="shared" si="220"/>
        <v>24/07/2026FC MetsoJPS</v>
      </c>
      <c r="D691" s="2">
        <v>46227</v>
      </c>
      <c r="E691" s="3">
        <v>0.66666666666666663</v>
      </c>
      <c r="F691" t="s">
        <v>2451</v>
      </c>
      <c r="G691" t="s">
        <v>2452</v>
      </c>
      <c r="L691" s="22" t="str">
        <f t="shared" si="238"/>
        <v>24/07/2026</v>
      </c>
      <c r="M691" s="23">
        <f t="shared" si="239"/>
        <v>0.54166666666666663</v>
      </c>
      <c r="N691" t="str">
        <f t="shared" si="221"/>
        <v xml:space="preserve"> - </v>
      </c>
      <c r="O691" t="str">
        <f t="shared" si="222"/>
        <v>Red</v>
      </c>
      <c r="P691" t="str">
        <f t="shared" si="223"/>
        <v>Green</v>
      </c>
      <c r="Q691" t="str">
        <f t="shared" si="224"/>
        <v>Red</v>
      </c>
      <c r="R691" t="str">
        <f t="shared" si="225"/>
        <v>Green</v>
      </c>
      <c r="S691" t="str">
        <f t="shared" si="226"/>
        <v>Green</v>
      </c>
      <c r="T691" t="str">
        <f t="shared" si="227"/>
        <v>Red</v>
      </c>
      <c r="U691" t="str">
        <f t="shared" si="228"/>
        <v>Red</v>
      </c>
      <c r="V691" t="str">
        <f t="shared" si="229"/>
        <v>Green</v>
      </c>
      <c r="W691" t="str">
        <f t="shared" si="230"/>
        <v>Red</v>
      </c>
      <c r="X691" t="str">
        <f t="shared" si="231"/>
        <v>Red</v>
      </c>
      <c r="Y691" t="str">
        <f t="shared" si="232"/>
        <v>Red</v>
      </c>
      <c r="Z691" t="str">
        <f t="shared" si="233"/>
        <v>Red</v>
      </c>
      <c r="AA691" t="str">
        <f t="shared" si="234"/>
        <v>Green</v>
      </c>
      <c r="AB691" t="str">
        <f t="shared" si="235"/>
        <v>Green</v>
      </c>
      <c r="AC691" t="str">
        <f t="shared" si="236"/>
        <v>Red</v>
      </c>
      <c r="AD691" t="str">
        <f t="shared" si="237"/>
        <v>Green</v>
      </c>
    </row>
    <row r="692" spans="1:30" x14ac:dyDescent="0.25">
      <c r="A692" t="str">
        <f t="shared" si="220"/>
        <v>24/07/2026JJK Jyvaskyla IISavannan Pallo</v>
      </c>
      <c r="D692" s="2">
        <v>46227</v>
      </c>
      <c r="E692" s="3">
        <v>0.66666666666666663</v>
      </c>
      <c r="F692" t="s">
        <v>2453</v>
      </c>
      <c r="G692" t="s">
        <v>2454</v>
      </c>
      <c r="H692">
        <v>0</v>
      </c>
      <c r="I692">
        <v>0</v>
      </c>
      <c r="J692">
        <v>2</v>
      </c>
      <c r="K692">
        <v>0</v>
      </c>
      <c r="L692" s="22" t="str">
        <f t="shared" si="238"/>
        <v>24/07/2026</v>
      </c>
      <c r="M692" s="23">
        <f t="shared" si="239"/>
        <v>0.54166666666666663</v>
      </c>
      <c r="N692" t="str">
        <f t="shared" si="221"/>
        <v>2 - 0</v>
      </c>
      <c r="O692" t="str">
        <f t="shared" si="222"/>
        <v>Green</v>
      </c>
      <c r="P692" t="str">
        <f t="shared" si="223"/>
        <v>Red</v>
      </c>
      <c r="Q692" t="str">
        <f t="shared" si="224"/>
        <v>Red</v>
      </c>
      <c r="R692" t="str">
        <f t="shared" si="225"/>
        <v>Green</v>
      </c>
      <c r="S692" t="str">
        <f t="shared" si="226"/>
        <v>Red</v>
      </c>
      <c r="T692" t="str">
        <f t="shared" si="227"/>
        <v>Green</v>
      </c>
      <c r="U692" t="str">
        <f t="shared" si="228"/>
        <v>Red</v>
      </c>
      <c r="V692" t="str">
        <f t="shared" si="229"/>
        <v>Green</v>
      </c>
      <c r="W692" t="str">
        <f t="shared" si="230"/>
        <v>Red</v>
      </c>
      <c r="X692" t="str">
        <f t="shared" si="231"/>
        <v>Red</v>
      </c>
      <c r="Y692" t="str">
        <f t="shared" si="232"/>
        <v>Green</v>
      </c>
      <c r="Z692" t="str">
        <f t="shared" si="233"/>
        <v>Red</v>
      </c>
      <c r="AA692" t="str">
        <f t="shared" si="234"/>
        <v>Green</v>
      </c>
      <c r="AB692" t="str">
        <f t="shared" si="235"/>
        <v>Green</v>
      </c>
      <c r="AC692" t="str">
        <f t="shared" si="236"/>
        <v>Red</v>
      </c>
      <c r="AD692" t="str">
        <f t="shared" si="237"/>
        <v>Green</v>
      </c>
    </row>
    <row r="693" spans="1:30" x14ac:dyDescent="0.25">
      <c r="A693" t="str">
        <f t="shared" si="220"/>
        <v>24/07/2026Toivalan UrheilijatNiemU</v>
      </c>
      <c r="D693" s="2">
        <v>46227</v>
      </c>
      <c r="E693" s="3">
        <v>0.66666666666666663</v>
      </c>
      <c r="F693" t="s">
        <v>2455</v>
      </c>
      <c r="G693" t="s">
        <v>2456</v>
      </c>
      <c r="H693">
        <v>0</v>
      </c>
      <c r="I693">
        <v>0</v>
      </c>
      <c r="J693">
        <v>1</v>
      </c>
      <c r="K693">
        <v>3</v>
      </c>
      <c r="L693" s="22" t="str">
        <f t="shared" si="238"/>
        <v>24/07/2026</v>
      </c>
      <c r="M693" s="23">
        <f t="shared" si="239"/>
        <v>0.54166666666666663</v>
      </c>
      <c r="N693" t="str">
        <f t="shared" si="221"/>
        <v>1 - 3</v>
      </c>
      <c r="O693" t="str">
        <f t="shared" si="222"/>
        <v>Red</v>
      </c>
      <c r="P693" t="str">
        <f t="shared" si="223"/>
        <v>Red</v>
      </c>
      <c r="Q693" t="str">
        <f t="shared" si="224"/>
        <v>Green</v>
      </c>
      <c r="R693" t="str">
        <f t="shared" si="225"/>
        <v>Red</v>
      </c>
      <c r="S693" t="str">
        <f t="shared" si="226"/>
        <v>Green</v>
      </c>
      <c r="T693" t="str">
        <f t="shared" si="227"/>
        <v>Green</v>
      </c>
      <c r="U693" t="str">
        <f t="shared" si="228"/>
        <v>Red</v>
      </c>
      <c r="V693" t="str">
        <f t="shared" si="229"/>
        <v>Green</v>
      </c>
      <c r="W693" t="str">
        <f t="shared" si="230"/>
        <v>Red</v>
      </c>
      <c r="X693" t="str">
        <f t="shared" si="231"/>
        <v>Red</v>
      </c>
      <c r="Y693" t="str">
        <f t="shared" si="232"/>
        <v>Green</v>
      </c>
      <c r="Z693" t="str">
        <f t="shared" si="233"/>
        <v>Green</v>
      </c>
      <c r="AA693" t="str">
        <f t="shared" si="234"/>
        <v>Red</v>
      </c>
      <c r="AB693" t="str">
        <f t="shared" si="235"/>
        <v>Red</v>
      </c>
      <c r="AC693" t="str">
        <f t="shared" si="236"/>
        <v>Green</v>
      </c>
      <c r="AD693" t="str">
        <f t="shared" si="237"/>
        <v>Red</v>
      </c>
    </row>
    <row r="694" spans="1:30" x14ac:dyDescent="0.25">
      <c r="A694" t="str">
        <f t="shared" si="220"/>
        <v>24/07/2026FA SiauliaiHegelmann Litauen</v>
      </c>
      <c r="D694" s="2">
        <v>46227</v>
      </c>
      <c r="E694" s="3">
        <v>0.66666666666666663</v>
      </c>
      <c r="F694" t="s">
        <v>2503</v>
      </c>
      <c r="G694" t="s">
        <v>144</v>
      </c>
      <c r="H694">
        <v>0</v>
      </c>
      <c r="I694">
        <v>2</v>
      </c>
      <c r="J694">
        <v>0</v>
      </c>
      <c r="K694">
        <v>2</v>
      </c>
      <c r="L694" s="22" t="str">
        <f t="shared" si="238"/>
        <v>24/07/2026</v>
      </c>
      <c r="M694" s="23">
        <f t="shared" si="239"/>
        <v>0.54166666666666663</v>
      </c>
      <c r="N694" t="str">
        <f t="shared" si="221"/>
        <v>0 - 2</v>
      </c>
      <c r="O694" t="str">
        <f t="shared" si="222"/>
        <v>Red</v>
      </c>
      <c r="P694" t="str">
        <f t="shared" si="223"/>
        <v>Red</v>
      </c>
      <c r="Q694" t="str">
        <f t="shared" si="224"/>
        <v>Green</v>
      </c>
      <c r="R694" t="str">
        <f t="shared" si="225"/>
        <v>Red</v>
      </c>
      <c r="S694" t="str">
        <f t="shared" si="226"/>
        <v>Green</v>
      </c>
      <c r="T694" t="str">
        <f t="shared" si="227"/>
        <v>Green</v>
      </c>
      <c r="U694" t="str">
        <f t="shared" si="228"/>
        <v>Red</v>
      </c>
      <c r="V694" t="str">
        <f t="shared" si="229"/>
        <v>Red</v>
      </c>
      <c r="W694" t="str">
        <f t="shared" si="230"/>
        <v>Green</v>
      </c>
      <c r="X694" t="str">
        <f t="shared" si="231"/>
        <v>Green</v>
      </c>
      <c r="Y694" t="str">
        <f t="shared" si="232"/>
        <v>Green</v>
      </c>
      <c r="Z694" t="str">
        <f t="shared" si="233"/>
        <v>Red</v>
      </c>
      <c r="AA694" t="str">
        <f t="shared" si="234"/>
        <v>Green</v>
      </c>
      <c r="AB694" t="str">
        <f t="shared" si="235"/>
        <v>Green</v>
      </c>
      <c r="AC694" t="str">
        <f t="shared" si="236"/>
        <v>Red</v>
      </c>
      <c r="AD694" t="str">
        <f t="shared" si="237"/>
        <v>Green</v>
      </c>
    </row>
    <row r="695" spans="1:30" x14ac:dyDescent="0.25">
      <c r="A695" t="str">
        <f t="shared" si="220"/>
        <v>24/07/2026Black BullsFerroviario Lichinga</v>
      </c>
      <c r="D695" s="2">
        <v>46227</v>
      </c>
      <c r="E695" s="3">
        <v>0.66666666666666663</v>
      </c>
      <c r="F695" t="s">
        <v>2517</v>
      </c>
      <c r="G695" t="s">
        <v>2518</v>
      </c>
      <c r="H695">
        <v>1</v>
      </c>
      <c r="I695">
        <v>0</v>
      </c>
      <c r="J695">
        <v>1</v>
      </c>
      <c r="K695">
        <v>0</v>
      </c>
      <c r="L695" s="22" t="str">
        <f t="shared" si="238"/>
        <v>24/07/2026</v>
      </c>
      <c r="M695" s="23">
        <f t="shared" si="239"/>
        <v>0.54166666666666663</v>
      </c>
      <c r="N695" t="str">
        <f t="shared" si="221"/>
        <v>1 - 0</v>
      </c>
      <c r="O695" t="str">
        <f t="shared" si="222"/>
        <v>Green</v>
      </c>
      <c r="P695" t="str">
        <f t="shared" si="223"/>
        <v>Red</v>
      </c>
      <c r="Q695" t="str">
        <f t="shared" si="224"/>
        <v>Red</v>
      </c>
      <c r="R695" t="str">
        <f t="shared" si="225"/>
        <v>Green</v>
      </c>
      <c r="S695" t="str">
        <f t="shared" si="226"/>
        <v>Red</v>
      </c>
      <c r="T695" t="str">
        <f t="shared" si="227"/>
        <v>Green</v>
      </c>
      <c r="U695" t="str">
        <f t="shared" si="228"/>
        <v>Green</v>
      </c>
      <c r="V695" t="str">
        <f t="shared" si="229"/>
        <v>Red</v>
      </c>
      <c r="W695" t="str">
        <f t="shared" si="230"/>
        <v>Red</v>
      </c>
      <c r="X695" t="str">
        <f t="shared" si="231"/>
        <v>Green</v>
      </c>
      <c r="Y695" t="str">
        <f t="shared" si="232"/>
        <v>Red</v>
      </c>
      <c r="Z695" t="str">
        <f t="shared" si="233"/>
        <v>Red</v>
      </c>
      <c r="AA695" t="str">
        <f t="shared" si="234"/>
        <v>Green</v>
      </c>
      <c r="AB695" t="str">
        <f t="shared" si="235"/>
        <v>Green</v>
      </c>
      <c r="AC695" t="str">
        <f t="shared" si="236"/>
        <v>Red</v>
      </c>
      <c r="AD695" t="str">
        <f t="shared" si="237"/>
        <v>Green</v>
      </c>
    </row>
    <row r="696" spans="1:30" x14ac:dyDescent="0.25">
      <c r="A696" t="str">
        <f t="shared" si="220"/>
        <v>24/07/2026Radomiak RadomKS Wieczysta Krakow</v>
      </c>
      <c r="D696" s="2">
        <v>46227</v>
      </c>
      <c r="E696" s="3">
        <v>0.66666666666666663</v>
      </c>
      <c r="F696" t="s">
        <v>2545</v>
      </c>
      <c r="G696" t="s">
        <v>2546</v>
      </c>
      <c r="H696">
        <v>1</v>
      </c>
      <c r="I696">
        <v>0</v>
      </c>
      <c r="J696">
        <v>2</v>
      </c>
      <c r="K696">
        <v>1</v>
      </c>
      <c r="L696" s="22" t="str">
        <f t="shared" si="238"/>
        <v>24/07/2026</v>
      </c>
      <c r="M696" s="23">
        <f t="shared" si="239"/>
        <v>0.54166666666666663</v>
      </c>
      <c r="N696" t="str">
        <f t="shared" si="221"/>
        <v>2 - 1</v>
      </c>
      <c r="O696" t="str">
        <f t="shared" si="222"/>
        <v>Green</v>
      </c>
      <c r="P696" t="str">
        <f t="shared" si="223"/>
        <v>Red</v>
      </c>
      <c r="Q696" t="str">
        <f t="shared" si="224"/>
        <v>Red</v>
      </c>
      <c r="R696" t="str">
        <f t="shared" si="225"/>
        <v>Green</v>
      </c>
      <c r="S696" t="str">
        <f t="shared" si="226"/>
        <v>Red</v>
      </c>
      <c r="T696" t="str">
        <f t="shared" si="227"/>
        <v>Green</v>
      </c>
      <c r="U696" t="str">
        <f t="shared" si="228"/>
        <v>Green</v>
      </c>
      <c r="V696" t="str">
        <f t="shared" si="229"/>
        <v>Red</v>
      </c>
      <c r="W696" t="str">
        <f t="shared" si="230"/>
        <v>Red</v>
      </c>
      <c r="X696" t="str">
        <f t="shared" si="231"/>
        <v>Green</v>
      </c>
      <c r="Y696" t="str">
        <f t="shared" si="232"/>
        <v>Green</v>
      </c>
      <c r="Z696" t="str">
        <f t="shared" si="233"/>
        <v>Green</v>
      </c>
      <c r="AA696" t="str">
        <f t="shared" si="234"/>
        <v>Red</v>
      </c>
      <c r="AB696" t="str">
        <f t="shared" si="235"/>
        <v>Green</v>
      </c>
      <c r="AC696" t="str">
        <f t="shared" si="236"/>
        <v>Green</v>
      </c>
      <c r="AD696" t="str">
        <f t="shared" si="237"/>
        <v>Red</v>
      </c>
    </row>
    <row r="697" spans="1:30" x14ac:dyDescent="0.25">
      <c r="A697" t="str">
        <f t="shared" si="220"/>
        <v>24/07/2026Polonia BytomWarta Poznan</v>
      </c>
      <c r="D697" s="2">
        <v>46227</v>
      </c>
      <c r="E697" s="3">
        <v>0.66666666666666663</v>
      </c>
      <c r="F697" t="s">
        <v>2549</v>
      </c>
      <c r="G697" t="s">
        <v>2550</v>
      </c>
      <c r="H697">
        <v>2</v>
      </c>
      <c r="I697">
        <v>1</v>
      </c>
      <c r="J697">
        <v>4</v>
      </c>
      <c r="K697">
        <v>3</v>
      </c>
      <c r="L697" s="22" t="str">
        <f t="shared" si="238"/>
        <v>24/07/2026</v>
      </c>
      <c r="M697" s="23">
        <f t="shared" si="239"/>
        <v>0.54166666666666663</v>
      </c>
      <c r="N697" t="str">
        <f t="shared" si="221"/>
        <v>4 - 3</v>
      </c>
      <c r="O697" t="str">
        <f t="shared" si="222"/>
        <v>Green</v>
      </c>
      <c r="P697" t="str">
        <f t="shared" si="223"/>
        <v>Red</v>
      </c>
      <c r="Q697" t="str">
        <f t="shared" si="224"/>
        <v>Red</v>
      </c>
      <c r="R697" t="str">
        <f t="shared" si="225"/>
        <v>Green</v>
      </c>
      <c r="S697" t="str">
        <f t="shared" si="226"/>
        <v>Red</v>
      </c>
      <c r="T697" t="str">
        <f t="shared" si="227"/>
        <v>Green</v>
      </c>
      <c r="U697" t="str">
        <f t="shared" si="228"/>
        <v>Green</v>
      </c>
      <c r="V697" t="str">
        <f t="shared" si="229"/>
        <v>Red</v>
      </c>
      <c r="W697" t="str">
        <f t="shared" si="230"/>
        <v>Red</v>
      </c>
      <c r="X697" t="str">
        <f t="shared" si="231"/>
        <v>Green</v>
      </c>
      <c r="Y697" t="str">
        <f t="shared" si="232"/>
        <v>Green</v>
      </c>
      <c r="Z697" t="str">
        <f t="shared" si="233"/>
        <v>Green</v>
      </c>
      <c r="AA697" t="str">
        <f t="shared" si="234"/>
        <v>Red</v>
      </c>
      <c r="AB697" t="str">
        <f t="shared" si="235"/>
        <v>Red</v>
      </c>
      <c r="AC697" t="str">
        <f t="shared" si="236"/>
        <v>Green</v>
      </c>
      <c r="AD697" t="str">
        <f t="shared" si="237"/>
        <v>Red</v>
      </c>
    </row>
    <row r="698" spans="1:30" x14ac:dyDescent="0.25">
      <c r="A698" t="str">
        <f t="shared" si="220"/>
        <v>24/07/2026Znicz PruszkowResovia Rzeszow</v>
      </c>
      <c r="D698" s="2">
        <v>46227</v>
      </c>
      <c r="E698" s="3">
        <v>0.66666666666666663</v>
      </c>
      <c r="F698" t="s">
        <v>2553</v>
      </c>
      <c r="G698" t="s">
        <v>2554</v>
      </c>
      <c r="H698">
        <v>0</v>
      </c>
      <c r="I698">
        <v>0</v>
      </c>
      <c r="J698">
        <v>1</v>
      </c>
      <c r="K698">
        <v>0</v>
      </c>
      <c r="L698" s="22" t="str">
        <f t="shared" si="238"/>
        <v>24/07/2026</v>
      </c>
      <c r="M698" s="23">
        <f t="shared" si="239"/>
        <v>0.54166666666666663</v>
      </c>
      <c r="N698" t="str">
        <f t="shared" si="221"/>
        <v>1 - 0</v>
      </c>
      <c r="O698" t="str">
        <f t="shared" si="222"/>
        <v>Green</v>
      </c>
      <c r="P698" t="str">
        <f t="shared" si="223"/>
        <v>Red</v>
      </c>
      <c r="Q698" t="str">
        <f t="shared" si="224"/>
        <v>Red</v>
      </c>
      <c r="R698" t="str">
        <f t="shared" si="225"/>
        <v>Green</v>
      </c>
      <c r="S698" t="str">
        <f t="shared" si="226"/>
        <v>Red</v>
      </c>
      <c r="T698" t="str">
        <f t="shared" si="227"/>
        <v>Green</v>
      </c>
      <c r="U698" t="str">
        <f t="shared" si="228"/>
        <v>Red</v>
      </c>
      <c r="V698" t="str">
        <f t="shared" si="229"/>
        <v>Green</v>
      </c>
      <c r="W698" t="str">
        <f t="shared" si="230"/>
        <v>Red</v>
      </c>
      <c r="X698" t="str">
        <f t="shared" si="231"/>
        <v>Red</v>
      </c>
      <c r="Y698" t="str">
        <f t="shared" si="232"/>
        <v>Red</v>
      </c>
      <c r="Z698" t="str">
        <f t="shared" si="233"/>
        <v>Red</v>
      </c>
      <c r="AA698" t="str">
        <f t="shared" si="234"/>
        <v>Green</v>
      </c>
      <c r="AB698" t="str">
        <f t="shared" si="235"/>
        <v>Green</v>
      </c>
      <c r="AC698" t="str">
        <f t="shared" si="236"/>
        <v>Red</v>
      </c>
      <c r="AD698" t="str">
        <f t="shared" si="237"/>
        <v>Green</v>
      </c>
    </row>
    <row r="699" spans="1:30" x14ac:dyDescent="0.25">
      <c r="A699" t="str">
        <f t="shared" si="220"/>
        <v>24/07/2026Dynamo Moscow YouthDynamo Makhachkala Youth</v>
      </c>
      <c r="D699" s="2">
        <v>46227</v>
      </c>
      <c r="E699" s="3">
        <v>0.66666666666666663</v>
      </c>
      <c r="F699" t="s">
        <v>2575</v>
      </c>
      <c r="G699" t="s">
        <v>2576</v>
      </c>
      <c r="H699">
        <v>0</v>
      </c>
      <c r="I699">
        <v>0</v>
      </c>
      <c r="J699">
        <v>4</v>
      </c>
      <c r="K699">
        <v>1</v>
      </c>
      <c r="L699" s="22" t="str">
        <f t="shared" si="238"/>
        <v>24/07/2026</v>
      </c>
      <c r="M699" s="23">
        <f t="shared" si="239"/>
        <v>0.54166666666666663</v>
      </c>
      <c r="N699" t="str">
        <f t="shared" si="221"/>
        <v>4 - 1</v>
      </c>
      <c r="O699" t="str">
        <f t="shared" si="222"/>
        <v>Green</v>
      </c>
      <c r="P699" t="str">
        <f t="shared" si="223"/>
        <v>Red</v>
      </c>
      <c r="Q699" t="str">
        <f t="shared" si="224"/>
        <v>Red</v>
      </c>
      <c r="R699" t="str">
        <f t="shared" si="225"/>
        <v>Green</v>
      </c>
      <c r="S699" t="str">
        <f t="shared" si="226"/>
        <v>Red</v>
      </c>
      <c r="T699" t="str">
        <f t="shared" si="227"/>
        <v>Green</v>
      </c>
      <c r="U699" t="str">
        <f t="shared" si="228"/>
        <v>Red</v>
      </c>
      <c r="V699" t="str">
        <f t="shared" si="229"/>
        <v>Green</v>
      </c>
      <c r="W699" t="str">
        <f t="shared" si="230"/>
        <v>Red</v>
      </c>
      <c r="X699" t="str">
        <f t="shared" si="231"/>
        <v>Red</v>
      </c>
      <c r="Y699" t="str">
        <f t="shared" si="232"/>
        <v>Green</v>
      </c>
      <c r="Z699" t="str">
        <f t="shared" si="233"/>
        <v>Green</v>
      </c>
      <c r="AA699" t="str">
        <f t="shared" si="234"/>
        <v>Red</v>
      </c>
      <c r="AB699" t="str">
        <f t="shared" si="235"/>
        <v>Red</v>
      </c>
      <c r="AC699" t="str">
        <f t="shared" si="236"/>
        <v>Green</v>
      </c>
      <c r="AD699" t="str">
        <f t="shared" si="237"/>
        <v>Red</v>
      </c>
    </row>
    <row r="700" spans="1:30" x14ac:dyDescent="0.25">
      <c r="A700" t="str">
        <f t="shared" si="220"/>
        <v>24/07/2026Rodina YouthKrasnodar Youth</v>
      </c>
      <c r="D700" s="2">
        <v>46227</v>
      </c>
      <c r="E700" s="3">
        <v>0.66666666666666663</v>
      </c>
      <c r="F700" t="s">
        <v>2577</v>
      </c>
      <c r="G700" t="s">
        <v>2578</v>
      </c>
      <c r="H700">
        <v>2</v>
      </c>
      <c r="I700">
        <v>1</v>
      </c>
      <c r="J700">
        <v>6</v>
      </c>
      <c r="K700">
        <v>1</v>
      </c>
      <c r="L700" s="22" t="str">
        <f t="shared" si="238"/>
        <v>24/07/2026</v>
      </c>
      <c r="M700" s="23">
        <f t="shared" si="239"/>
        <v>0.54166666666666663</v>
      </c>
      <c r="N700" t="str">
        <f t="shared" si="221"/>
        <v>6 - 1</v>
      </c>
      <c r="O700" t="str">
        <f t="shared" si="222"/>
        <v>Green</v>
      </c>
      <c r="P700" t="str">
        <f t="shared" si="223"/>
        <v>Red</v>
      </c>
      <c r="Q700" t="str">
        <f t="shared" si="224"/>
        <v>Red</v>
      </c>
      <c r="R700" t="str">
        <f t="shared" si="225"/>
        <v>Green</v>
      </c>
      <c r="S700" t="str">
        <f t="shared" si="226"/>
        <v>Red</v>
      </c>
      <c r="T700" t="str">
        <f t="shared" si="227"/>
        <v>Green</v>
      </c>
      <c r="U700" t="str">
        <f t="shared" si="228"/>
        <v>Green</v>
      </c>
      <c r="V700" t="str">
        <f t="shared" si="229"/>
        <v>Red</v>
      </c>
      <c r="W700" t="str">
        <f t="shared" si="230"/>
        <v>Red</v>
      </c>
      <c r="X700" t="str">
        <f t="shared" si="231"/>
        <v>Green</v>
      </c>
      <c r="Y700" t="str">
        <f t="shared" si="232"/>
        <v>Green</v>
      </c>
      <c r="Z700" t="str">
        <f t="shared" si="233"/>
        <v>Green</v>
      </c>
      <c r="AA700" t="str">
        <f t="shared" si="234"/>
        <v>Red</v>
      </c>
      <c r="AB700" t="str">
        <f t="shared" si="235"/>
        <v>Red</v>
      </c>
      <c r="AC700" t="str">
        <f t="shared" si="236"/>
        <v>Green</v>
      </c>
      <c r="AD700" t="str">
        <f t="shared" si="237"/>
        <v>Red</v>
      </c>
    </row>
    <row r="701" spans="1:30" x14ac:dyDescent="0.25">
      <c r="A701" t="str">
        <f t="shared" si="220"/>
        <v>24/07/2026CremoneseGiana Erminio</v>
      </c>
      <c r="D701" s="2">
        <v>46227</v>
      </c>
      <c r="E701" s="3">
        <v>0.66666666666666663</v>
      </c>
      <c r="F701" t="s">
        <v>2650</v>
      </c>
      <c r="G701" t="s">
        <v>2651</v>
      </c>
      <c r="H701">
        <v>2</v>
      </c>
      <c r="I701">
        <v>0</v>
      </c>
      <c r="J701">
        <v>4</v>
      </c>
      <c r="K701">
        <v>0</v>
      </c>
      <c r="L701" s="22" t="str">
        <f t="shared" si="238"/>
        <v>24/07/2026</v>
      </c>
      <c r="M701" s="23">
        <f t="shared" si="239"/>
        <v>0.54166666666666663</v>
      </c>
      <c r="N701" t="str">
        <f t="shared" si="221"/>
        <v>4 - 0</v>
      </c>
      <c r="O701" t="str">
        <f t="shared" si="222"/>
        <v>Green</v>
      </c>
      <c r="P701" t="str">
        <f t="shared" si="223"/>
        <v>Red</v>
      </c>
      <c r="Q701" t="str">
        <f t="shared" si="224"/>
        <v>Red</v>
      </c>
      <c r="R701" t="str">
        <f t="shared" si="225"/>
        <v>Green</v>
      </c>
      <c r="S701" t="str">
        <f t="shared" si="226"/>
        <v>Red</v>
      </c>
      <c r="T701" t="str">
        <f t="shared" si="227"/>
        <v>Green</v>
      </c>
      <c r="U701" t="str">
        <f t="shared" si="228"/>
        <v>Green</v>
      </c>
      <c r="V701" t="str">
        <f t="shared" si="229"/>
        <v>Red</v>
      </c>
      <c r="W701" t="str">
        <f t="shared" si="230"/>
        <v>Red</v>
      </c>
      <c r="X701" t="str">
        <f t="shared" si="231"/>
        <v>Green</v>
      </c>
      <c r="Y701" t="str">
        <f t="shared" si="232"/>
        <v>Green</v>
      </c>
      <c r="Z701" t="str">
        <f t="shared" si="233"/>
        <v>Green</v>
      </c>
      <c r="AA701" t="str">
        <f t="shared" si="234"/>
        <v>Red</v>
      </c>
      <c r="AB701" t="str">
        <f t="shared" si="235"/>
        <v>Red</v>
      </c>
      <c r="AC701" t="str">
        <f t="shared" si="236"/>
        <v>Red</v>
      </c>
      <c r="AD701" t="str">
        <f t="shared" si="237"/>
        <v>Green</v>
      </c>
    </row>
    <row r="702" spans="1:30" x14ac:dyDescent="0.25">
      <c r="A702" t="str">
        <f t="shared" si="220"/>
        <v>24/07/2026NK Triglav KranjHNK Segesta</v>
      </c>
      <c r="D702" s="2">
        <v>46227</v>
      </c>
      <c r="E702" s="3">
        <v>0.66666666666666663</v>
      </c>
      <c r="F702" t="s">
        <v>2652</v>
      </c>
      <c r="G702" t="s">
        <v>1701</v>
      </c>
      <c r="H702">
        <v>2</v>
      </c>
      <c r="I702">
        <v>2</v>
      </c>
      <c r="J702">
        <v>2</v>
      </c>
      <c r="K702">
        <v>2</v>
      </c>
      <c r="L702" s="22" t="str">
        <f t="shared" si="238"/>
        <v>24/07/2026</v>
      </c>
      <c r="M702" s="23">
        <f t="shared" si="239"/>
        <v>0.54166666666666663</v>
      </c>
      <c r="N702" t="str">
        <f t="shared" si="221"/>
        <v>2 - 2</v>
      </c>
      <c r="O702" t="str">
        <f t="shared" si="222"/>
        <v>Red</v>
      </c>
      <c r="P702" t="str">
        <f t="shared" si="223"/>
        <v>Green</v>
      </c>
      <c r="Q702" t="str">
        <f t="shared" si="224"/>
        <v>Red</v>
      </c>
      <c r="R702" t="str">
        <f t="shared" si="225"/>
        <v>Green</v>
      </c>
      <c r="S702" t="str">
        <f t="shared" si="226"/>
        <v>Green</v>
      </c>
      <c r="T702" t="str">
        <f t="shared" si="227"/>
        <v>Red</v>
      </c>
      <c r="U702" t="str">
        <f t="shared" si="228"/>
        <v>Red</v>
      </c>
      <c r="V702" t="str">
        <f t="shared" si="229"/>
        <v>Green</v>
      </c>
      <c r="W702" t="str">
        <f t="shared" si="230"/>
        <v>Red</v>
      </c>
      <c r="X702" t="str">
        <f t="shared" si="231"/>
        <v>Green</v>
      </c>
      <c r="Y702" t="str">
        <f t="shared" si="232"/>
        <v>Green</v>
      </c>
      <c r="Z702" t="str">
        <f t="shared" si="233"/>
        <v>Green</v>
      </c>
      <c r="AA702" t="str">
        <f t="shared" si="234"/>
        <v>Red</v>
      </c>
      <c r="AB702" t="str">
        <f t="shared" si="235"/>
        <v>Red</v>
      </c>
      <c r="AC702" t="str">
        <f t="shared" si="236"/>
        <v>Green</v>
      </c>
      <c r="AD702" t="str">
        <f t="shared" si="237"/>
        <v>Red</v>
      </c>
    </row>
    <row r="703" spans="1:30" x14ac:dyDescent="0.25">
      <c r="A703" t="str">
        <f t="shared" si="220"/>
        <v>24/07/2026RosenborgMan Utd</v>
      </c>
      <c r="D703" s="2">
        <v>46227</v>
      </c>
      <c r="E703" s="3">
        <v>0.66666666666666663</v>
      </c>
      <c r="F703" t="s">
        <v>1248</v>
      </c>
      <c r="G703" t="s">
        <v>2653</v>
      </c>
      <c r="H703">
        <v>0</v>
      </c>
      <c r="I703">
        <v>1</v>
      </c>
      <c r="J703">
        <v>0</v>
      </c>
      <c r="K703">
        <v>5</v>
      </c>
      <c r="L703" s="22" t="str">
        <f t="shared" si="238"/>
        <v>24/07/2026</v>
      </c>
      <c r="M703" s="23">
        <f t="shared" si="239"/>
        <v>0.54166666666666663</v>
      </c>
      <c r="N703" t="str">
        <f t="shared" si="221"/>
        <v>0 - 5</v>
      </c>
      <c r="O703" t="str">
        <f t="shared" si="222"/>
        <v>Red</v>
      </c>
      <c r="P703" t="str">
        <f t="shared" si="223"/>
        <v>Red</v>
      </c>
      <c r="Q703" t="str">
        <f t="shared" si="224"/>
        <v>Green</v>
      </c>
      <c r="R703" t="str">
        <f t="shared" si="225"/>
        <v>Red</v>
      </c>
      <c r="S703" t="str">
        <f t="shared" si="226"/>
        <v>Green</v>
      </c>
      <c r="T703" t="str">
        <f t="shared" si="227"/>
        <v>Green</v>
      </c>
      <c r="U703" t="str">
        <f t="shared" si="228"/>
        <v>Red</v>
      </c>
      <c r="V703" t="str">
        <f t="shared" si="229"/>
        <v>Red</v>
      </c>
      <c r="W703" t="str">
        <f t="shared" si="230"/>
        <v>Green</v>
      </c>
      <c r="X703" t="str">
        <f t="shared" si="231"/>
        <v>Green</v>
      </c>
      <c r="Y703" t="str">
        <f t="shared" si="232"/>
        <v>Green</v>
      </c>
      <c r="Z703" t="str">
        <f t="shared" si="233"/>
        <v>Green</v>
      </c>
      <c r="AA703" t="str">
        <f t="shared" si="234"/>
        <v>Red</v>
      </c>
      <c r="AB703" t="str">
        <f t="shared" si="235"/>
        <v>Red</v>
      </c>
      <c r="AC703" t="str">
        <f t="shared" si="236"/>
        <v>Red</v>
      </c>
      <c r="AD703" t="str">
        <f t="shared" si="237"/>
        <v>Green</v>
      </c>
    </row>
    <row r="704" spans="1:30" x14ac:dyDescent="0.25">
      <c r="A704" t="str">
        <f t="shared" si="220"/>
        <v>24/07/2026Dornbirn 1913SV Ried</v>
      </c>
      <c r="B704" t="s">
        <v>2319</v>
      </c>
      <c r="C704" t="s">
        <v>2320</v>
      </c>
      <c r="D704" s="2">
        <v>46227</v>
      </c>
      <c r="E704" s="3">
        <v>0.6875</v>
      </c>
      <c r="F704" t="s">
        <v>2321</v>
      </c>
      <c r="G704" t="s">
        <v>2322</v>
      </c>
      <c r="H704">
        <v>0</v>
      </c>
      <c r="I704">
        <v>2</v>
      </c>
      <c r="J704">
        <v>1</v>
      </c>
      <c r="K704">
        <v>5</v>
      </c>
      <c r="L704" s="22" t="str">
        <f t="shared" si="238"/>
        <v>24/07/2026</v>
      </c>
      <c r="M704" s="23">
        <f t="shared" si="239"/>
        <v>0.5625</v>
      </c>
      <c r="N704" t="str">
        <f t="shared" si="221"/>
        <v>1 - 5</v>
      </c>
      <c r="O704" t="str">
        <f t="shared" si="222"/>
        <v>Red</v>
      </c>
      <c r="P704" t="str">
        <f t="shared" si="223"/>
        <v>Red</v>
      </c>
      <c r="Q704" t="str">
        <f t="shared" si="224"/>
        <v>Green</v>
      </c>
      <c r="R704" t="str">
        <f t="shared" si="225"/>
        <v>Red</v>
      </c>
      <c r="S704" t="str">
        <f t="shared" si="226"/>
        <v>Green</v>
      </c>
      <c r="T704" t="str">
        <f t="shared" si="227"/>
        <v>Green</v>
      </c>
      <c r="U704" t="str">
        <f t="shared" si="228"/>
        <v>Red</v>
      </c>
      <c r="V704" t="str">
        <f t="shared" si="229"/>
        <v>Red</v>
      </c>
      <c r="W704" t="str">
        <f t="shared" si="230"/>
        <v>Green</v>
      </c>
      <c r="X704" t="str">
        <f t="shared" si="231"/>
        <v>Green</v>
      </c>
      <c r="Y704" t="str">
        <f t="shared" si="232"/>
        <v>Green</v>
      </c>
      <c r="Z704" t="str">
        <f t="shared" si="233"/>
        <v>Green</v>
      </c>
      <c r="AA704" t="str">
        <f t="shared" si="234"/>
        <v>Red</v>
      </c>
      <c r="AB704" t="str">
        <f t="shared" si="235"/>
        <v>Red</v>
      </c>
      <c r="AC704" t="str">
        <f t="shared" si="236"/>
        <v>Green</v>
      </c>
      <c r="AD704" t="str">
        <f t="shared" si="237"/>
        <v>Red</v>
      </c>
    </row>
    <row r="705" spans="1:30" x14ac:dyDescent="0.25">
      <c r="A705" t="str">
        <f t="shared" si="220"/>
        <v>24/07/2026SC WieselburgWSG Wattens</v>
      </c>
      <c r="B705" t="s">
        <v>2319</v>
      </c>
      <c r="C705" t="s">
        <v>2320</v>
      </c>
      <c r="D705" s="2">
        <v>46227</v>
      </c>
      <c r="E705" s="3">
        <v>0.6875</v>
      </c>
      <c r="F705" t="s">
        <v>2323</v>
      </c>
      <c r="G705" t="s">
        <v>2324</v>
      </c>
      <c r="H705">
        <v>0</v>
      </c>
      <c r="I705">
        <v>2</v>
      </c>
      <c r="J705">
        <v>0</v>
      </c>
      <c r="K705">
        <v>6</v>
      </c>
      <c r="L705" s="22" t="str">
        <f t="shared" si="238"/>
        <v>24/07/2026</v>
      </c>
      <c r="M705" s="23">
        <f t="shared" si="239"/>
        <v>0.5625</v>
      </c>
      <c r="N705" t="str">
        <f t="shared" si="221"/>
        <v>0 - 6</v>
      </c>
      <c r="O705" t="str">
        <f t="shared" si="222"/>
        <v>Red</v>
      </c>
      <c r="P705" t="str">
        <f t="shared" si="223"/>
        <v>Red</v>
      </c>
      <c r="Q705" t="str">
        <f t="shared" si="224"/>
        <v>Green</v>
      </c>
      <c r="R705" t="str">
        <f t="shared" si="225"/>
        <v>Red</v>
      </c>
      <c r="S705" t="str">
        <f t="shared" si="226"/>
        <v>Green</v>
      </c>
      <c r="T705" t="str">
        <f t="shared" si="227"/>
        <v>Green</v>
      </c>
      <c r="U705" t="str">
        <f t="shared" si="228"/>
        <v>Red</v>
      </c>
      <c r="V705" t="str">
        <f t="shared" si="229"/>
        <v>Red</v>
      </c>
      <c r="W705" t="str">
        <f t="shared" si="230"/>
        <v>Green</v>
      </c>
      <c r="X705" t="str">
        <f t="shared" si="231"/>
        <v>Green</v>
      </c>
      <c r="Y705" t="str">
        <f t="shared" si="232"/>
        <v>Green</v>
      </c>
      <c r="Z705" t="str">
        <f t="shared" si="233"/>
        <v>Green</v>
      </c>
      <c r="AA705" t="str">
        <f t="shared" si="234"/>
        <v>Red</v>
      </c>
      <c r="AB705" t="str">
        <f t="shared" si="235"/>
        <v>Red</v>
      </c>
      <c r="AC705" t="str">
        <f t="shared" si="236"/>
        <v>Red</v>
      </c>
      <c r="AD705" t="str">
        <f t="shared" si="237"/>
        <v>Green</v>
      </c>
    </row>
    <row r="706" spans="1:30" x14ac:dyDescent="0.25">
      <c r="A706" t="str">
        <f t="shared" ref="A706:A769" si="240">L706&amp;F706&amp;G706</f>
        <v>24/07/2026FC Lahti 69MK-United</v>
      </c>
      <c r="D706" s="2">
        <v>46227</v>
      </c>
      <c r="E706" s="3">
        <v>0.6875</v>
      </c>
      <c r="F706" t="s">
        <v>2443</v>
      </c>
      <c r="G706" t="s">
        <v>2444</v>
      </c>
      <c r="L706" s="22" t="str">
        <f t="shared" si="238"/>
        <v>24/07/2026</v>
      </c>
      <c r="M706" s="23">
        <f t="shared" si="239"/>
        <v>0.5625</v>
      </c>
      <c r="N706" t="str">
        <f t="shared" ref="N706:N769" si="241">J706&amp;" - "&amp;K706</f>
        <v xml:space="preserve"> - </v>
      </c>
      <c r="O706" t="str">
        <f t="shared" ref="O706:O769" si="242">IF($J706&gt;$K706,"Green","Red")</f>
        <v>Red</v>
      </c>
      <c r="P706" t="str">
        <f t="shared" ref="P706:P769" si="243">IF($J706=$K706,"Green","Red")</f>
        <v>Green</v>
      </c>
      <c r="Q706" t="str">
        <f t="shared" ref="Q706:Q769" si="244">IF($J706&lt;$K706,"Green","Red")</f>
        <v>Red</v>
      </c>
      <c r="R706" t="str">
        <f t="shared" ref="R706:R769" si="245">IF($J706&gt;=$K706,"Green","Red")</f>
        <v>Green</v>
      </c>
      <c r="S706" t="str">
        <f t="shared" ref="S706:S769" si="246">IF($J706&lt;=$K706,"Green","Red")</f>
        <v>Green</v>
      </c>
      <c r="T706" t="str">
        <f t="shared" ref="T706:T769" si="247">IF(OR($J706&gt;$K706,$J706&lt;$K706),"Green","Red")</f>
        <v>Red</v>
      </c>
      <c r="U706" t="str">
        <f t="shared" ref="U706:U769" si="248">IF($H706&gt;$I706,"Green","Red")</f>
        <v>Red</v>
      </c>
      <c r="V706" t="str">
        <f t="shared" ref="V706:V769" si="249">IF($H706=$I706,"Green","Red")</f>
        <v>Green</v>
      </c>
      <c r="W706" t="str">
        <f t="shared" ref="W706:W769" si="250">IF($H706&lt;$I706,"Green","Red")</f>
        <v>Red</v>
      </c>
      <c r="X706" t="str">
        <f t="shared" ref="X706:X769" si="251">IF($H706+$I706&gt;0,"Green","Red")</f>
        <v>Red</v>
      </c>
      <c r="Y706" t="str">
        <f t="shared" ref="Y706:Y769" si="252">IF($J706+$K706&gt;1.5,"Green","Red")</f>
        <v>Red</v>
      </c>
      <c r="Z706" t="str">
        <f t="shared" ref="Z706:Z769" si="253">IF($J706+$K706&gt;2.5,"Green","Red")</f>
        <v>Red</v>
      </c>
      <c r="AA706" t="str">
        <f t="shared" ref="AA706:AA769" si="254">IF($J706+$K706&lt;2.5,"Green","Red")</f>
        <v>Green</v>
      </c>
      <c r="AB706" t="str">
        <f t="shared" ref="AB706:AB769" si="255">IF($J706+$K706&lt;3.5,"Green","Red")</f>
        <v>Green</v>
      </c>
      <c r="AC706" t="str">
        <f t="shared" ref="AC706:AC769" si="256">IF(AND($J706&gt;0,$K706&gt;0),"Green","Red")</f>
        <v>Red</v>
      </c>
      <c r="AD706" t="str">
        <f t="shared" ref="AD706:AD769" si="257">IF(OR($J706=0,$K706=0),"Green","Red")</f>
        <v>Green</v>
      </c>
    </row>
    <row r="707" spans="1:30" x14ac:dyDescent="0.25">
      <c r="A707" t="str">
        <f t="shared" si="240"/>
        <v>24/07/2026Puotinkylan ValttiToTe</v>
      </c>
      <c r="D707" s="2">
        <v>46227</v>
      </c>
      <c r="E707" s="3">
        <v>0.6875</v>
      </c>
      <c r="F707" t="s">
        <v>2445</v>
      </c>
      <c r="G707" t="s">
        <v>2446</v>
      </c>
      <c r="H707">
        <v>0</v>
      </c>
      <c r="I707">
        <v>0</v>
      </c>
      <c r="J707">
        <v>0</v>
      </c>
      <c r="K707">
        <v>2</v>
      </c>
      <c r="L707" s="22" t="str">
        <f t="shared" si="238"/>
        <v>24/07/2026</v>
      </c>
      <c r="M707" s="23">
        <f t="shared" si="239"/>
        <v>0.5625</v>
      </c>
      <c r="N707" t="str">
        <f t="shared" si="241"/>
        <v>0 - 2</v>
      </c>
      <c r="O707" t="str">
        <f t="shared" si="242"/>
        <v>Red</v>
      </c>
      <c r="P707" t="str">
        <f t="shared" si="243"/>
        <v>Red</v>
      </c>
      <c r="Q707" t="str">
        <f t="shared" si="244"/>
        <v>Green</v>
      </c>
      <c r="R707" t="str">
        <f t="shared" si="245"/>
        <v>Red</v>
      </c>
      <c r="S707" t="str">
        <f t="shared" si="246"/>
        <v>Green</v>
      </c>
      <c r="T707" t="str">
        <f t="shared" si="247"/>
        <v>Green</v>
      </c>
      <c r="U707" t="str">
        <f t="shared" si="248"/>
        <v>Red</v>
      </c>
      <c r="V707" t="str">
        <f t="shared" si="249"/>
        <v>Green</v>
      </c>
      <c r="W707" t="str">
        <f t="shared" si="250"/>
        <v>Red</v>
      </c>
      <c r="X707" t="str">
        <f t="shared" si="251"/>
        <v>Red</v>
      </c>
      <c r="Y707" t="str">
        <f t="shared" si="252"/>
        <v>Green</v>
      </c>
      <c r="Z707" t="str">
        <f t="shared" si="253"/>
        <v>Red</v>
      </c>
      <c r="AA707" t="str">
        <f t="shared" si="254"/>
        <v>Green</v>
      </c>
      <c r="AB707" t="str">
        <f t="shared" si="255"/>
        <v>Green</v>
      </c>
      <c r="AC707" t="str">
        <f t="shared" si="256"/>
        <v>Red</v>
      </c>
      <c r="AD707" t="str">
        <f t="shared" si="257"/>
        <v>Green</v>
      </c>
    </row>
    <row r="708" spans="1:30" x14ac:dyDescent="0.25">
      <c r="A708" t="str">
        <f t="shared" si="240"/>
        <v>24/07/2026Hankofen-HailingIsmaning</v>
      </c>
      <c r="D708" s="2">
        <v>46227</v>
      </c>
      <c r="E708" s="3">
        <v>0.6875</v>
      </c>
      <c r="F708" t="s">
        <v>2470</v>
      </c>
      <c r="G708" t="s">
        <v>2471</v>
      </c>
      <c r="H708">
        <v>1</v>
      </c>
      <c r="I708">
        <v>0</v>
      </c>
      <c r="J708">
        <v>2</v>
      </c>
      <c r="K708">
        <v>0</v>
      </c>
      <c r="L708" s="22" t="str">
        <f t="shared" si="238"/>
        <v>24/07/2026</v>
      </c>
      <c r="M708" s="23">
        <f t="shared" si="239"/>
        <v>0.5625</v>
      </c>
      <c r="N708" t="str">
        <f t="shared" si="241"/>
        <v>2 - 0</v>
      </c>
      <c r="O708" t="str">
        <f t="shared" si="242"/>
        <v>Green</v>
      </c>
      <c r="P708" t="str">
        <f t="shared" si="243"/>
        <v>Red</v>
      </c>
      <c r="Q708" t="str">
        <f t="shared" si="244"/>
        <v>Red</v>
      </c>
      <c r="R708" t="str">
        <f t="shared" si="245"/>
        <v>Green</v>
      </c>
      <c r="S708" t="str">
        <f t="shared" si="246"/>
        <v>Red</v>
      </c>
      <c r="T708" t="str">
        <f t="shared" si="247"/>
        <v>Green</v>
      </c>
      <c r="U708" t="str">
        <f t="shared" si="248"/>
        <v>Green</v>
      </c>
      <c r="V708" t="str">
        <f t="shared" si="249"/>
        <v>Red</v>
      </c>
      <c r="W708" t="str">
        <f t="shared" si="250"/>
        <v>Red</v>
      </c>
      <c r="X708" t="str">
        <f t="shared" si="251"/>
        <v>Green</v>
      </c>
      <c r="Y708" t="str">
        <f t="shared" si="252"/>
        <v>Green</v>
      </c>
      <c r="Z708" t="str">
        <f t="shared" si="253"/>
        <v>Red</v>
      </c>
      <c r="AA708" t="str">
        <f t="shared" si="254"/>
        <v>Green</v>
      </c>
      <c r="AB708" t="str">
        <f t="shared" si="255"/>
        <v>Green</v>
      </c>
      <c r="AC708" t="str">
        <f t="shared" si="256"/>
        <v>Red</v>
      </c>
      <c r="AD708" t="str">
        <f t="shared" si="257"/>
        <v>Green</v>
      </c>
    </row>
    <row r="709" spans="1:30" x14ac:dyDescent="0.25">
      <c r="A709" t="str">
        <f t="shared" si="240"/>
        <v>24/07/2026LandshutSV Erlbach</v>
      </c>
      <c r="D709" s="2">
        <v>46227</v>
      </c>
      <c r="E709" s="3">
        <v>0.6875</v>
      </c>
      <c r="F709" t="s">
        <v>2472</v>
      </c>
      <c r="G709" t="s">
        <v>2473</v>
      </c>
      <c r="H709">
        <v>0</v>
      </c>
      <c r="I709">
        <v>0</v>
      </c>
      <c r="J709">
        <v>1</v>
      </c>
      <c r="K709">
        <v>0</v>
      </c>
      <c r="L709" s="22" t="str">
        <f t="shared" si="238"/>
        <v>24/07/2026</v>
      </c>
      <c r="M709" s="23">
        <f t="shared" si="239"/>
        <v>0.5625</v>
      </c>
      <c r="N709" t="str">
        <f t="shared" si="241"/>
        <v>1 - 0</v>
      </c>
      <c r="O709" t="str">
        <f t="shared" si="242"/>
        <v>Green</v>
      </c>
      <c r="P709" t="str">
        <f t="shared" si="243"/>
        <v>Red</v>
      </c>
      <c r="Q709" t="str">
        <f t="shared" si="244"/>
        <v>Red</v>
      </c>
      <c r="R709" t="str">
        <f t="shared" si="245"/>
        <v>Green</v>
      </c>
      <c r="S709" t="str">
        <f t="shared" si="246"/>
        <v>Red</v>
      </c>
      <c r="T709" t="str">
        <f t="shared" si="247"/>
        <v>Green</v>
      </c>
      <c r="U709" t="str">
        <f t="shared" si="248"/>
        <v>Red</v>
      </c>
      <c r="V709" t="str">
        <f t="shared" si="249"/>
        <v>Green</v>
      </c>
      <c r="W709" t="str">
        <f t="shared" si="250"/>
        <v>Red</v>
      </c>
      <c r="X709" t="str">
        <f t="shared" si="251"/>
        <v>Red</v>
      </c>
      <c r="Y709" t="str">
        <f t="shared" si="252"/>
        <v>Red</v>
      </c>
      <c r="Z709" t="str">
        <f t="shared" si="253"/>
        <v>Red</v>
      </c>
      <c r="AA709" t="str">
        <f t="shared" si="254"/>
        <v>Green</v>
      </c>
      <c r="AB709" t="str">
        <f t="shared" si="255"/>
        <v>Green</v>
      </c>
      <c r="AC709" t="str">
        <f t="shared" si="256"/>
        <v>Red</v>
      </c>
      <c r="AD709" t="str">
        <f t="shared" si="257"/>
        <v>Green</v>
      </c>
    </row>
    <row r="710" spans="1:30" x14ac:dyDescent="0.25">
      <c r="A710" t="str">
        <f t="shared" si="240"/>
        <v>24/07/2026GleisdorfSturm Graz II</v>
      </c>
      <c r="D710" s="2">
        <v>46227</v>
      </c>
      <c r="E710" s="3">
        <v>0.6875</v>
      </c>
      <c r="F710" t="s">
        <v>2654</v>
      </c>
      <c r="G710" t="s">
        <v>2655</v>
      </c>
      <c r="H710">
        <v>1</v>
      </c>
      <c r="I710">
        <v>0</v>
      </c>
      <c r="J710">
        <v>2</v>
      </c>
      <c r="K710">
        <v>1</v>
      </c>
      <c r="L710" s="22" t="str">
        <f t="shared" si="238"/>
        <v>24/07/2026</v>
      </c>
      <c r="M710" s="23">
        <f t="shared" si="239"/>
        <v>0.5625</v>
      </c>
      <c r="N710" t="str">
        <f t="shared" si="241"/>
        <v>2 - 1</v>
      </c>
      <c r="O710" t="str">
        <f t="shared" si="242"/>
        <v>Green</v>
      </c>
      <c r="P710" t="str">
        <f t="shared" si="243"/>
        <v>Red</v>
      </c>
      <c r="Q710" t="str">
        <f t="shared" si="244"/>
        <v>Red</v>
      </c>
      <c r="R710" t="str">
        <f t="shared" si="245"/>
        <v>Green</v>
      </c>
      <c r="S710" t="str">
        <f t="shared" si="246"/>
        <v>Red</v>
      </c>
      <c r="T710" t="str">
        <f t="shared" si="247"/>
        <v>Green</v>
      </c>
      <c r="U710" t="str">
        <f t="shared" si="248"/>
        <v>Green</v>
      </c>
      <c r="V710" t="str">
        <f t="shared" si="249"/>
        <v>Red</v>
      </c>
      <c r="W710" t="str">
        <f t="shared" si="250"/>
        <v>Red</v>
      </c>
      <c r="X710" t="str">
        <f t="shared" si="251"/>
        <v>Green</v>
      </c>
      <c r="Y710" t="str">
        <f t="shared" si="252"/>
        <v>Green</v>
      </c>
      <c r="Z710" t="str">
        <f t="shared" si="253"/>
        <v>Green</v>
      </c>
      <c r="AA710" t="str">
        <f t="shared" si="254"/>
        <v>Red</v>
      </c>
      <c r="AB710" t="str">
        <f t="shared" si="255"/>
        <v>Green</v>
      </c>
      <c r="AC710" t="str">
        <f t="shared" si="256"/>
        <v>Green</v>
      </c>
      <c r="AD710" t="str">
        <f t="shared" si="257"/>
        <v>Red</v>
      </c>
    </row>
    <row r="711" spans="1:30" x14ac:dyDescent="0.25">
      <c r="A711" t="str">
        <f t="shared" si="240"/>
        <v>24/07/2026Heracles AlmeloS.B.V. Excelsior</v>
      </c>
      <c r="D711" s="2">
        <v>46227</v>
      </c>
      <c r="E711" s="3">
        <v>0.6875</v>
      </c>
      <c r="F711" t="s">
        <v>2656</v>
      </c>
      <c r="G711" t="s">
        <v>2657</v>
      </c>
      <c r="L711" s="22" t="str">
        <f t="shared" si="238"/>
        <v>24/07/2026</v>
      </c>
      <c r="M711" s="23">
        <f t="shared" si="239"/>
        <v>0.5625</v>
      </c>
      <c r="N711" t="str">
        <f t="shared" si="241"/>
        <v xml:space="preserve"> - </v>
      </c>
      <c r="O711" t="str">
        <f t="shared" si="242"/>
        <v>Red</v>
      </c>
      <c r="P711" t="str">
        <f t="shared" si="243"/>
        <v>Green</v>
      </c>
      <c r="Q711" t="str">
        <f t="shared" si="244"/>
        <v>Red</v>
      </c>
      <c r="R711" t="str">
        <f t="shared" si="245"/>
        <v>Green</v>
      </c>
      <c r="S711" t="str">
        <f t="shared" si="246"/>
        <v>Green</v>
      </c>
      <c r="T711" t="str">
        <f t="shared" si="247"/>
        <v>Red</v>
      </c>
      <c r="U711" t="str">
        <f t="shared" si="248"/>
        <v>Red</v>
      </c>
      <c r="V711" t="str">
        <f t="shared" si="249"/>
        <v>Green</v>
      </c>
      <c r="W711" t="str">
        <f t="shared" si="250"/>
        <v>Red</v>
      </c>
      <c r="X711" t="str">
        <f t="shared" si="251"/>
        <v>Red</v>
      </c>
      <c r="Y711" t="str">
        <f t="shared" si="252"/>
        <v>Red</v>
      </c>
      <c r="Z711" t="str">
        <f t="shared" si="253"/>
        <v>Red</v>
      </c>
      <c r="AA711" t="str">
        <f t="shared" si="254"/>
        <v>Green</v>
      </c>
      <c r="AB711" t="str">
        <f t="shared" si="255"/>
        <v>Green</v>
      </c>
      <c r="AC711" t="str">
        <f t="shared" si="256"/>
        <v>Red</v>
      </c>
      <c r="AD711" t="str">
        <f t="shared" si="257"/>
        <v>Green</v>
      </c>
    </row>
    <row r="712" spans="1:30" x14ac:dyDescent="0.25">
      <c r="A712" t="str">
        <f t="shared" si="240"/>
        <v>24/07/2026Karlstad BKOrebro Syrianska IF</v>
      </c>
      <c r="D712" s="2">
        <v>46227</v>
      </c>
      <c r="E712" s="3">
        <v>0.6875</v>
      </c>
      <c r="F712" t="s">
        <v>2658</v>
      </c>
      <c r="G712" t="s">
        <v>2659</v>
      </c>
      <c r="H712">
        <v>2</v>
      </c>
      <c r="I712">
        <v>1</v>
      </c>
      <c r="J712">
        <v>4</v>
      </c>
      <c r="K712">
        <v>1</v>
      </c>
      <c r="L712" s="22" t="str">
        <f t="shared" si="238"/>
        <v>24/07/2026</v>
      </c>
      <c r="M712" s="23">
        <f t="shared" si="239"/>
        <v>0.5625</v>
      </c>
      <c r="N712" t="str">
        <f t="shared" si="241"/>
        <v>4 - 1</v>
      </c>
      <c r="O712" t="str">
        <f t="shared" si="242"/>
        <v>Green</v>
      </c>
      <c r="P712" t="str">
        <f t="shared" si="243"/>
        <v>Red</v>
      </c>
      <c r="Q712" t="str">
        <f t="shared" si="244"/>
        <v>Red</v>
      </c>
      <c r="R712" t="str">
        <f t="shared" si="245"/>
        <v>Green</v>
      </c>
      <c r="S712" t="str">
        <f t="shared" si="246"/>
        <v>Red</v>
      </c>
      <c r="T712" t="str">
        <f t="shared" si="247"/>
        <v>Green</v>
      </c>
      <c r="U712" t="str">
        <f t="shared" si="248"/>
        <v>Green</v>
      </c>
      <c r="V712" t="str">
        <f t="shared" si="249"/>
        <v>Red</v>
      </c>
      <c r="W712" t="str">
        <f t="shared" si="250"/>
        <v>Red</v>
      </c>
      <c r="X712" t="str">
        <f t="shared" si="251"/>
        <v>Green</v>
      </c>
      <c r="Y712" t="str">
        <f t="shared" si="252"/>
        <v>Green</v>
      </c>
      <c r="Z712" t="str">
        <f t="shared" si="253"/>
        <v>Green</v>
      </c>
      <c r="AA712" t="str">
        <f t="shared" si="254"/>
        <v>Red</v>
      </c>
      <c r="AB712" t="str">
        <f t="shared" si="255"/>
        <v>Red</v>
      </c>
      <c r="AC712" t="str">
        <f t="shared" si="256"/>
        <v>Green</v>
      </c>
      <c r="AD712" t="str">
        <f t="shared" si="257"/>
        <v>Red</v>
      </c>
    </row>
    <row r="713" spans="1:30" x14ac:dyDescent="0.25">
      <c r="A713" t="str">
        <f t="shared" si="240"/>
        <v>24/07/2026LAC-InterFavoritner AC</v>
      </c>
      <c r="D713" s="2">
        <v>46227</v>
      </c>
      <c r="E713" s="3">
        <v>0.6875</v>
      </c>
      <c r="F713" t="s">
        <v>2660</v>
      </c>
      <c r="G713" t="s">
        <v>2661</v>
      </c>
      <c r="H713">
        <v>0</v>
      </c>
      <c r="I713">
        <v>0</v>
      </c>
      <c r="J713">
        <v>0</v>
      </c>
      <c r="K713">
        <v>0</v>
      </c>
      <c r="L713" s="22" t="str">
        <f t="shared" si="238"/>
        <v>24/07/2026</v>
      </c>
      <c r="M713" s="23">
        <f t="shared" si="239"/>
        <v>0.5625</v>
      </c>
      <c r="N713" t="str">
        <f t="shared" si="241"/>
        <v>0 - 0</v>
      </c>
      <c r="O713" t="str">
        <f t="shared" si="242"/>
        <v>Red</v>
      </c>
      <c r="P713" t="str">
        <f t="shared" si="243"/>
        <v>Green</v>
      </c>
      <c r="Q713" t="str">
        <f t="shared" si="244"/>
        <v>Red</v>
      </c>
      <c r="R713" t="str">
        <f t="shared" si="245"/>
        <v>Green</v>
      </c>
      <c r="S713" t="str">
        <f t="shared" si="246"/>
        <v>Green</v>
      </c>
      <c r="T713" t="str">
        <f t="shared" si="247"/>
        <v>Red</v>
      </c>
      <c r="U713" t="str">
        <f t="shared" si="248"/>
        <v>Red</v>
      </c>
      <c r="V713" t="str">
        <f t="shared" si="249"/>
        <v>Green</v>
      </c>
      <c r="W713" t="str">
        <f t="shared" si="250"/>
        <v>Red</v>
      </c>
      <c r="X713" t="str">
        <f t="shared" si="251"/>
        <v>Red</v>
      </c>
      <c r="Y713" t="str">
        <f t="shared" si="252"/>
        <v>Red</v>
      </c>
      <c r="Z713" t="str">
        <f t="shared" si="253"/>
        <v>Red</v>
      </c>
      <c r="AA713" t="str">
        <f t="shared" si="254"/>
        <v>Green</v>
      </c>
      <c r="AB713" t="str">
        <f t="shared" si="255"/>
        <v>Green</v>
      </c>
      <c r="AC713" t="str">
        <f t="shared" si="256"/>
        <v>Red</v>
      </c>
      <c r="AD713" t="str">
        <f t="shared" si="257"/>
        <v>Green</v>
      </c>
    </row>
    <row r="714" spans="1:30" x14ac:dyDescent="0.25">
      <c r="A714" t="str">
        <f t="shared" si="240"/>
        <v>24/07/2026Kings SCZulimanit</v>
      </c>
      <c r="D714" s="2">
        <v>46227</v>
      </c>
      <c r="E714" s="3">
        <v>0.69791666666666663</v>
      </c>
      <c r="F714" t="s">
        <v>2457</v>
      </c>
      <c r="G714" t="s">
        <v>2458</v>
      </c>
      <c r="H714">
        <v>0</v>
      </c>
      <c r="I714">
        <v>0</v>
      </c>
      <c r="J714">
        <v>3</v>
      </c>
      <c r="K714">
        <v>2</v>
      </c>
      <c r="L714" s="22" t="str">
        <f t="shared" si="238"/>
        <v>24/07/2026</v>
      </c>
      <c r="M714" s="23">
        <f t="shared" si="239"/>
        <v>0.57291666666666663</v>
      </c>
      <c r="N714" t="str">
        <f t="shared" si="241"/>
        <v>3 - 2</v>
      </c>
      <c r="O714" t="str">
        <f t="shared" si="242"/>
        <v>Green</v>
      </c>
      <c r="P714" t="str">
        <f t="shared" si="243"/>
        <v>Red</v>
      </c>
      <c r="Q714" t="str">
        <f t="shared" si="244"/>
        <v>Red</v>
      </c>
      <c r="R714" t="str">
        <f t="shared" si="245"/>
        <v>Green</v>
      </c>
      <c r="S714" t="str">
        <f t="shared" si="246"/>
        <v>Red</v>
      </c>
      <c r="T714" t="str">
        <f t="shared" si="247"/>
        <v>Green</v>
      </c>
      <c r="U714" t="str">
        <f t="shared" si="248"/>
        <v>Red</v>
      </c>
      <c r="V714" t="str">
        <f t="shared" si="249"/>
        <v>Green</v>
      </c>
      <c r="W714" t="str">
        <f t="shared" si="250"/>
        <v>Red</v>
      </c>
      <c r="X714" t="str">
        <f t="shared" si="251"/>
        <v>Red</v>
      </c>
      <c r="Y714" t="str">
        <f t="shared" si="252"/>
        <v>Green</v>
      </c>
      <c r="Z714" t="str">
        <f t="shared" si="253"/>
        <v>Green</v>
      </c>
      <c r="AA714" t="str">
        <f t="shared" si="254"/>
        <v>Red</v>
      </c>
      <c r="AB714" t="str">
        <f t="shared" si="255"/>
        <v>Red</v>
      </c>
      <c r="AC714" t="str">
        <f t="shared" si="256"/>
        <v>Green</v>
      </c>
      <c r="AD714" t="str">
        <f t="shared" si="257"/>
        <v>Red</v>
      </c>
    </row>
    <row r="715" spans="1:30" x14ac:dyDescent="0.25">
      <c r="A715" t="str">
        <f t="shared" si="240"/>
        <v>24/07/2026Vasteras SKOrgryte IS</v>
      </c>
      <c r="B715" t="s">
        <v>827</v>
      </c>
      <c r="C715" t="s">
        <v>828</v>
      </c>
      <c r="D715" s="2">
        <v>46227</v>
      </c>
      <c r="E715" s="3">
        <v>0.70833333333333337</v>
      </c>
      <c r="F715" t="s">
        <v>145</v>
      </c>
      <c r="G715" t="s">
        <v>146</v>
      </c>
      <c r="H715">
        <v>1</v>
      </c>
      <c r="I715">
        <v>0</v>
      </c>
      <c r="J715">
        <v>2</v>
      </c>
      <c r="K715">
        <v>0</v>
      </c>
      <c r="L715" s="22" t="str">
        <f t="shared" si="238"/>
        <v>24/07/2026</v>
      </c>
      <c r="M715" s="23">
        <f t="shared" si="239"/>
        <v>0.58333333333333337</v>
      </c>
      <c r="N715" t="str">
        <f t="shared" si="241"/>
        <v>2 - 0</v>
      </c>
      <c r="O715" t="str">
        <f t="shared" si="242"/>
        <v>Green</v>
      </c>
      <c r="P715" t="str">
        <f t="shared" si="243"/>
        <v>Red</v>
      </c>
      <c r="Q715" t="str">
        <f t="shared" si="244"/>
        <v>Red</v>
      </c>
      <c r="R715" t="str">
        <f t="shared" si="245"/>
        <v>Green</v>
      </c>
      <c r="S715" t="str">
        <f t="shared" si="246"/>
        <v>Red</v>
      </c>
      <c r="T715" t="str">
        <f t="shared" si="247"/>
        <v>Green</v>
      </c>
      <c r="U715" t="str">
        <f t="shared" si="248"/>
        <v>Green</v>
      </c>
      <c r="V715" t="str">
        <f t="shared" si="249"/>
        <v>Red</v>
      </c>
      <c r="W715" t="str">
        <f t="shared" si="250"/>
        <v>Red</v>
      </c>
      <c r="X715" t="str">
        <f t="shared" si="251"/>
        <v>Green</v>
      </c>
      <c r="Y715" t="str">
        <f t="shared" si="252"/>
        <v>Green</v>
      </c>
      <c r="Z715" t="str">
        <f t="shared" si="253"/>
        <v>Red</v>
      </c>
      <c r="AA715" t="str">
        <f t="shared" si="254"/>
        <v>Green</v>
      </c>
      <c r="AB715" t="str">
        <f t="shared" si="255"/>
        <v>Green</v>
      </c>
      <c r="AC715" t="str">
        <f t="shared" si="256"/>
        <v>Red</v>
      </c>
      <c r="AD715" t="str">
        <f t="shared" si="257"/>
        <v>Green</v>
      </c>
    </row>
    <row r="716" spans="1:30" x14ac:dyDescent="0.25">
      <c r="A716" t="str">
        <f t="shared" si="240"/>
        <v>24/07/2026ATUS VeldenAustria Klagenfurt</v>
      </c>
      <c r="B716" t="s">
        <v>2319</v>
      </c>
      <c r="C716" t="s">
        <v>2320</v>
      </c>
      <c r="D716" s="2">
        <v>46227</v>
      </c>
      <c r="E716" s="3">
        <v>0.70833333333333337</v>
      </c>
      <c r="F716" t="s">
        <v>1296</v>
      </c>
      <c r="G716" t="s">
        <v>2325</v>
      </c>
      <c r="H716">
        <v>1</v>
      </c>
      <c r="I716">
        <v>0</v>
      </c>
      <c r="J716">
        <v>1</v>
      </c>
      <c r="K716">
        <v>2</v>
      </c>
      <c r="L716" s="22" t="str">
        <f t="shared" si="238"/>
        <v>24/07/2026</v>
      </c>
      <c r="M716" s="23">
        <f t="shared" si="239"/>
        <v>0.58333333333333337</v>
      </c>
      <c r="N716" t="str">
        <f t="shared" si="241"/>
        <v>1 - 2</v>
      </c>
      <c r="O716" t="str">
        <f t="shared" si="242"/>
        <v>Red</v>
      </c>
      <c r="P716" t="str">
        <f t="shared" si="243"/>
        <v>Red</v>
      </c>
      <c r="Q716" t="str">
        <f t="shared" si="244"/>
        <v>Green</v>
      </c>
      <c r="R716" t="str">
        <f t="shared" si="245"/>
        <v>Red</v>
      </c>
      <c r="S716" t="str">
        <f t="shared" si="246"/>
        <v>Green</v>
      </c>
      <c r="T716" t="str">
        <f t="shared" si="247"/>
        <v>Green</v>
      </c>
      <c r="U716" t="str">
        <f t="shared" si="248"/>
        <v>Green</v>
      </c>
      <c r="V716" t="str">
        <f t="shared" si="249"/>
        <v>Red</v>
      </c>
      <c r="W716" t="str">
        <f t="shared" si="250"/>
        <v>Red</v>
      </c>
      <c r="X716" t="str">
        <f t="shared" si="251"/>
        <v>Green</v>
      </c>
      <c r="Y716" t="str">
        <f t="shared" si="252"/>
        <v>Green</v>
      </c>
      <c r="Z716" t="str">
        <f t="shared" si="253"/>
        <v>Green</v>
      </c>
      <c r="AA716" t="str">
        <f t="shared" si="254"/>
        <v>Red</v>
      </c>
      <c r="AB716" t="str">
        <f t="shared" si="255"/>
        <v>Green</v>
      </c>
      <c r="AC716" t="str">
        <f t="shared" si="256"/>
        <v>Green</v>
      </c>
      <c r="AD716" t="str">
        <f t="shared" si="257"/>
        <v>Red</v>
      </c>
    </row>
    <row r="717" spans="1:30" x14ac:dyDescent="0.25">
      <c r="A717" t="str">
        <f t="shared" si="240"/>
        <v>24/07/2026Deutschlandsberger SCAmstetten</v>
      </c>
      <c r="B717" t="s">
        <v>2319</v>
      </c>
      <c r="C717" t="s">
        <v>2320</v>
      </c>
      <c r="D717" s="2">
        <v>46227</v>
      </c>
      <c r="E717" s="3">
        <v>0.70833333333333337</v>
      </c>
      <c r="F717" t="s">
        <v>2326</v>
      </c>
      <c r="G717" t="s">
        <v>2327</v>
      </c>
      <c r="H717">
        <v>1</v>
      </c>
      <c r="I717">
        <v>0</v>
      </c>
      <c r="J717">
        <v>1</v>
      </c>
      <c r="K717">
        <v>1</v>
      </c>
      <c r="L717" s="22" t="str">
        <f t="shared" ref="L717:L780" si="258">DAY(D717)&amp;"/"&amp;"07"&amp;"/"&amp;YEAR(D717)</f>
        <v>24/07/2026</v>
      </c>
      <c r="M717" s="23">
        <f t="shared" ref="M717:M780" si="259">E717-TIME(3,0,0)</f>
        <v>0.58333333333333337</v>
      </c>
      <c r="N717" t="str">
        <f t="shared" si="241"/>
        <v>1 - 1</v>
      </c>
      <c r="O717" t="str">
        <f t="shared" si="242"/>
        <v>Red</v>
      </c>
      <c r="P717" t="str">
        <f t="shared" si="243"/>
        <v>Green</v>
      </c>
      <c r="Q717" t="str">
        <f t="shared" si="244"/>
        <v>Red</v>
      </c>
      <c r="R717" t="str">
        <f t="shared" si="245"/>
        <v>Green</v>
      </c>
      <c r="S717" t="str">
        <f t="shared" si="246"/>
        <v>Green</v>
      </c>
      <c r="T717" t="str">
        <f t="shared" si="247"/>
        <v>Red</v>
      </c>
      <c r="U717" t="str">
        <f t="shared" si="248"/>
        <v>Green</v>
      </c>
      <c r="V717" t="str">
        <f t="shared" si="249"/>
        <v>Red</v>
      </c>
      <c r="W717" t="str">
        <f t="shared" si="250"/>
        <v>Red</v>
      </c>
      <c r="X717" t="str">
        <f t="shared" si="251"/>
        <v>Green</v>
      </c>
      <c r="Y717" t="str">
        <f t="shared" si="252"/>
        <v>Green</v>
      </c>
      <c r="Z717" t="str">
        <f t="shared" si="253"/>
        <v>Red</v>
      </c>
      <c r="AA717" t="str">
        <f t="shared" si="254"/>
        <v>Green</v>
      </c>
      <c r="AB717" t="str">
        <f t="shared" si="255"/>
        <v>Green</v>
      </c>
      <c r="AC717" t="str">
        <f t="shared" si="256"/>
        <v>Green</v>
      </c>
      <c r="AD717" t="str">
        <f t="shared" si="257"/>
        <v>Red</v>
      </c>
    </row>
    <row r="718" spans="1:30" x14ac:dyDescent="0.25">
      <c r="A718" t="str">
        <f t="shared" si="240"/>
        <v>24/07/2026FC LauterachWolfsberger AC</v>
      </c>
      <c r="B718" t="s">
        <v>2319</v>
      </c>
      <c r="C718" t="s">
        <v>2320</v>
      </c>
      <c r="D718" s="2">
        <v>46227</v>
      </c>
      <c r="E718" s="3">
        <v>0.70833333333333337</v>
      </c>
      <c r="F718" t="s">
        <v>2328</v>
      </c>
      <c r="G718" t="s">
        <v>1297</v>
      </c>
      <c r="H718">
        <v>0</v>
      </c>
      <c r="I718">
        <v>3</v>
      </c>
      <c r="J718">
        <v>1</v>
      </c>
      <c r="K718">
        <v>5</v>
      </c>
      <c r="L718" s="22" t="str">
        <f t="shared" si="258"/>
        <v>24/07/2026</v>
      </c>
      <c r="M718" s="23">
        <f t="shared" si="259"/>
        <v>0.58333333333333337</v>
      </c>
      <c r="N718" t="str">
        <f t="shared" si="241"/>
        <v>1 - 5</v>
      </c>
      <c r="O718" t="str">
        <f t="shared" si="242"/>
        <v>Red</v>
      </c>
      <c r="P718" t="str">
        <f t="shared" si="243"/>
        <v>Red</v>
      </c>
      <c r="Q718" t="str">
        <f t="shared" si="244"/>
        <v>Green</v>
      </c>
      <c r="R718" t="str">
        <f t="shared" si="245"/>
        <v>Red</v>
      </c>
      <c r="S718" t="str">
        <f t="shared" si="246"/>
        <v>Green</v>
      </c>
      <c r="T718" t="str">
        <f t="shared" si="247"/>
        <v>Green</v>
      </c>
      <c r="U718" t="str">
        <f t="shared" si="248"/>
        <v>Red</v>
      </c>
      <c r="V718" t="str">
        <f t="shared" si="249"/>
        <v>Red</v>
      </c>
      <c r="W718" t="str">
        <f t="shared" si="250"/>
        <v>Green</v>
      </c>
      <c r="X718" t="str">
        <f t="shared" si="251"/>
        <v>Green</v>
      </c>
      <c r="Y718" t="str">
        <f t="shared" si="252"/>
        <v>Green</v>
      </c>
      <c r="Z718" t="str">
        <f t="shared" si="253"/>
        <v>Green</v>
      </c>
      <c r="AA718" t="str">
        <f t="shared" si="254"/>
        <v>Red</v>
      </c>
      <c r="AB718" t="str">
        <f t="shared" si="255"/>
        <v>Red</v>
      </c>
      <c r="AC718" t="str">
        <f t="shared" si="256"/>
        <v>Green</v>
      </c>
      <c r="AD718" t="str">
        <f t="shared" si="257"/>
        <v>Red</v>
      </c>
    </row>
    <row r="719" spans="1:30" x14ac:dyDescent="0.25">
      <c r="A719" t="str">
        <f t="shared" si="240"/>
        <v>24/07/2026SV LafnitzUSV Scheiblingkirchen</v>
      </c>
      <c r="B719" t="s">
        <v>2319</v>
      </c>
      <c r="C719" t="s">
        <v>2320</v>
      </c>
      <c r="D719" s="2">
        <v>46227</v>
      </c>
      <c r="E719" s="3">
        <v>0.70833333333333337</v>
      </c>
      <c r="F719" t="s">
        <v>2329</v>
      </c>
      <c r="G719" t="s">
        <v>2330</v>
      </c>
      <c r="H719">
        <v>2</v>
      </c>
      <c r="I719">
        <v>0</v>
      </c>
      <c r="J719">
        <v>3</v>
      </c>
      <c r="K719">
        <v>1</v>
      </c>
      <c r="L719" s="22" t="str">
        <f t="shared" si="258"/>
        <v>24/07/2026</v>
      </c>
      <c r="M719" s="23">
        <f t="shared" si="259"/>
        <v>0.58333333333333337</v>
      </c>
      <c r="N719" t="str">
        <f t="shared" si="241"/>
        <v>3 - 1</v>
      </c>
      <c r="O719" t="str">
        <f t="shared" si="242"/>
        <v>Green</v>
      </c>
      <c r="P719" t="str">
        <f t="shared" si="243"/>
        <v>Red</v>
      </c>
      <c r="Q719" t="str">
        <f t="shared" si="244"/>
        <v>Red</v>
      </c>
      <c r="R719" t="str">
        <f t="shared" si="245"/>
        <v>Green</v>
      </c>
      <c r="S719" t="str">
        <f t="shared" si="246"/>
        <v>Red</v>
      </c>
      <c r="T719" t="str">
        <f t="shared" si="247"/>
        <v>Green</v>
      </c>
      <c r="U719" t="str">
        <f t="shared" si="248"/>
        <v>Green</v>
      </c>
      <c r="V719" t="str">
        <f t="shared" si="249"/>
        <v>Red</v>
      </c>
      <c r="W719" t="str">
        <f t="shared" si="250"/>
        <v>Red</v>
      </c>
      <c r="X719" t="str">
        <f t="shared" si="251"/>
        <v>Green</v>
      </c>
      <c r="Y719" t="str">
        <f t="shared" si="252"/>
        <v>Green</v>
      </c>
      <c r="Z719" t="str">
        <f t="shared" si="253"/>
        <v>Green</v>
      </c>
      <c r="AA719" t="str">
        <f t="shared" si="254"/>
        <v>Red</v>
      </c>
      <c r="AB719" t="str">
        <f t="shared" si="255"/>
        <v>Red</v>
      </c>
      <c r="AC719" t="str">
        <f t="shared" si="256"/>
        <v>Green</v>
      </c>
      <c r="AD719" t="str">
        <f t="shared" si="257"/>
        <v>Red</v>
      </c>
    </row>
    <row r="720" spans="1:30" x14ac:dyDescent="0.25">
      <c r="A720" t="str">
        <f t="shared" si="240"/>
        <v>24/07/2026SV LeobendorfSCR Altach</v>
      </c>
      <c r="B720" t="s">
        <v>2319</v>
      </c>
      <c r="C720" t="s">
        <v>2320</v>
      </c>
      <c r="D720" s="2">
        <v>46227</v>
      </c>
      <c r="E720" s="3">
        <v>0.70833333333333337</v>
      </c>
      <c r="F720" t="s">
        <v>2331</v>
      </c>
      <c r="G720" t="s">
        <v>2332</v>
      </c>
      <c r="H720">
        <v>0</v>
      </c>
      <c r="I720">
        <v>0</v>
      </c>
      <c r="J720">
        <v>0</v>
      </c>
      <c r="K720">
        <v>1</v>
      </c>
      <c r="L720" s="22" t="str">
        <f t="shared" si="258"/>
        <v>24/07/2026</v>
      </c>
      <c r="M720" s="23">
        <f t="shared" si="259"/>
        <v>0.58333333333333337</v>
      </c>
      <c r="N720" t="str">
        <f t="shared" si="241"/>
        <v>0 - 1</v>
      </c>
      <c r="O720" t="str">
        <f t="shared" si="242"/>
        <v>Red</v>
      </c>
      <c r="P720" t="str">
        <f t="shared" si="243"/>
        <v>Red</v>
      </c>
      <c r="Q720" t="str">
        <f t="shared" si="244"/>
        <v>Green</v>
      </c>
      <c r="R720" t="str">
        <f t="shared" si="245"/>
        <v>Red</v>
      </c>
      <c r="S720" t="str">
        <f t="shared" si="246"/>
        <v>Green</v>
      </c>
      <c r="T720" t="str">
        <f t="shared" si="247"/>
        <v>Green</v>
      </c>
      <c r="U720" t="str">
        <f t="shared" si="248"/>
        <v>Red</v>
      </c>
      <c r="V720" t="str">
        <f t="shared" si="249"/>
        <v>Green</v>
      </c>
      <c r="W720" t="str">
        <f t="shared" si="250"/>
        <v>Red</v>
      </c>
      <c r="X720" t="str">
        <f t="shared" si="251"/>
        <v>Red</v>
      </c>
      <c r="Y720" t="str">
        <f t="shared" si="252"/>
        <v>Red</v>
      </c>
      <c r="Z720" t="str">
        <f t="shared" si="253"/>
        <v>Red</v>
      </c>
      <c r="AA720" t="str">
        <f t="shared" si="254"/>
        <v>Green</v>
      </c>
      <c r="AB720" t="str">
        <f t="shared" si="255"/>
        <v>Green</v>
      </c>
      <c r="AC720" t="str">
        <f t="shared" si="256"/>
        <v>Red</v>
      </c>
      <c r="AD720" t="str">
        <f t="shared" si="257"/>
        <v>Green</v>
      </c>
    </row>
    <row r="721" spans="1:30" x14ac:dyDescent="0.25">
      <c r="A721" t="str">
        <f t="shared" si="240"/>
        <v>24/07/2026ViborgOB Odense</v>
      </c>
      <c r="D721" s="2">
        <v>46227</v>
      </c>
      <c r="E721" s="3">
        <v>0.70833333333333337</v>
      </c>
      <c r="F721" t="s">
        <v>2408</v>
      </c>
      <c r="G721" t="s">
        <v>2409</v>
      </c>
      <c r="H721">
        <v>0</v>
      </c>
      <c r="I721">
        <v>0</v>
      </c>
      <c r="J721">
        <v>1</v>
      </c>
      <c r="K721">
        <v>0</v>
      </c>
      <c r="L721" s="22" t="str">
        <f t="shared" si="258"/>
        <v>24/07/2026</v>
      </c>
      <c r="M721" s="23">
        <f t="shared" si="259"/>
        <v>0.58333333333333337</v>
      </c>
      <c r="N721" t="str">
        <f t="shared" si="241"/>
        <v>1 - 0</v>
      </c>
      <c r="O721" t="str">
        <f t="shared" si="242"/>
        <v>Green</v>
      </c>
      <c r="P721" t="str">
        <f t="shared" si="243"/>
        <v>Red</v>
      </c>
      <c r="Q721" t="str">
        <f t="shared" si="244"/>
        <v>Red</v>
      </c>
      <c r="R721" t="str">
        <f t="shared" si="245"/>
        <v>Green</v>
      </c>
      <c r="S721" t="str">
        <f t="shared" si="246"/>
        <v>Red</v>
      </c>
      <c r="T721" t="str">
        <f t="shared" si="247"/>
        <v>Green</v>
      </c>
      <c r="U721" t="str">
        <f t="shared" si="248"/>
        <v>Red</v>
      </c>
      <c r="V721" t="str">
        <f t="shared" si="249"/>
        <v>Green</v>
      </c>
      <c r="W721" t="str">
        <f t="shared" si="250"/>
        <v>Red</v>
      </c>
      <c r="X721" t="str">
        <f t="shared" si="251"/>
        <v>Red</v>
      </c>
      <c r="Y721" t="str">
        <f t="shared" si="252"/>
        <v>Red</v>
      </c>
      <c r="Z721" t="str">
        <f t="shared" si="253"/>
        <v>Red</v>
      </c>
      <c r="AA721" t="str">
        <f t="shared" si="254"/>
        <v>Green</v>
      </c>
      <c r="AB721" t="str">
        <f t="shared" si="255"/>
        <v>Green</v>
      </c>
      <c r="AC721" t="str">
        <f t="shared" si="256"/>
        <v>Red</v>
      </c>
      <c r="AD721" t="str">
        <f t="shared" si="257"/>
        <v>Green</v>
      </c>
    </row>
    <row r="722" spans="1:30" x14ac:dyDescent="0.25">
      <c r="A722" t="str">
        <f t="shared" si="240"/>
        <v>24/07/2026AaB AalborgHillerod</v>
      </c>
      <c r="D722" s="2">
        <v>46227</v>
      </c>
      <c r="E722" s="3">
        <v>0.70833333333333337</v>
      </c>
      <c r="F722" t="s">
        <v>2412</v>
      </c>
      <c r="G722" t="s">
        <v>2413</v>
      </c>
      <c r="H722">
        <v>0</v>
      </c>
      <c r="I722">
        <v>0</v>
      </c>
      <c r="J722">
        <v>1</v>
      </c>
      <c r="K722">
        <v>0</v>
      </c>
      <c r="L722" s="22" t="str">
        <f t="shared" si="258"/>
        <v>24/07/2026</v>
      </c>
      <c r="M722" s="23">
        <f t="shared" si="259"/>
        <v>0.58333333333333337</v>
      </c>
      <c r="N722" t="str">
        <f t="shared" si="241"/>
        <v>1 - 0</v>
      </c>
      <c r="O722" t="str">
        <f t="shared" si="242"/>
        <v>Green</v>
      </c>
      <c r="P722" t="str">
        <f t="shared" si="243"/>
        <v>Red</v>
      </c>
      <c r="Q722" t="str">
        <f t="shared" si="244"/>
        <v>Red</v>
      </c>
      <c r="R722" t="str">
        <f t="shared" si="245"/>
        <v>Green</v>
      </c>
      <c r="S722" t="str">
        <f t="shared" si="246"/>
        <v>Red</v>
      </c>
      <c r="T722" t="str">
        <f t="shared" si="247"/>
        <v>Green</v>
      </c>
      <c r="U722" t="str">
        <f t="shared" si="248"/>
        <v>Red</v>
      </c>
      <c r="V722" t="str">
        <f t="shared" si="249"/>
        <v>Green</v>
      </c>
      <c r="W722" t="str">
        <f t="shared" si="250"/>
        <v>Red</v>
      </c>
      <c r="X722" t="str">
        <f t="shared" si="251"/>
        <v>Red</v>
      </c>
      <c r="Y722" t="str">
        <f t="shared" si="252"/>
        <v>Red</v>
      </c>
      <c r="Z722" t="str">
        <f t="shared" si="253"/>
        <v>Red</v>
      </c>
      <c r="AA722" t="str">
        <f t="shared" si="254"/>
        <v>Green</v>
      </c>
      <c r="AB722" t="str">
        <f t="shared" si="255"/>
        <v>Green</v>
      </c>
      <c r="AC722" t="str">
        <f t="shared" si="256"/>
        <v>Red</v>
      </c>
      <c r="AD722" t="str">
        <f t="shared" si="257"/>
        <v>Green</v>
      </c>
    </row>
    <row r="723" spans="1:30" x14ac:dyDescent="0.25">
      <c r="A723" t="str">
        <f t="shared" si="240"/>
        <v>24/07/2026Tartu JK TammekaTallinna FC Zealot Sporting</v>
      </c>
      <c r="D723" s="2">
        <v>46227</v>
      </c>
      <c r="E723" s="3">
        <v>0.70833333333333337</v>
      </c>
      <c r="F723" t="s">
        <v>2416</v>
      </c>
      <c r="G723" t="s">
        <v>2417</v>
      </c>
      <c r="H723">
        <v>9</v>
      </c>
      <c r="I723">
        <v>0</v>
      </c>
      <c r="J723">
        <v>19</v>
      </c>
      <c r="K723">
        <v>0</v>
      </c>
      <c r="L723" s="22" t="str">
        <f t="shared" si="258"/>
        <v>24/07/2026</v>
      </c>
      <c r="M723" s="23">
        <f t="shared" si="259"/>
        <v>0.58333333333333337</v>
      </c>
      <c r="N723" t="str">
        <f t="shared" si="241"/>
        <v>19 - 0</v>
      </c>
      <c r="O723" t="str">
        <f t="shared" si="242"/>
        <v>Green</v>
      </c>
      <c r="P723" t="str">
        <f t="shared" si="243"/>
        <v>Red</v>
      </c>
      <c r="Q723" t="str">
        <f t="shared" si="244"/>
        <v>Red</v>
      </c>
      <c r="R723" t="str">
        <f t="shared" si="245"/>
        <v>Green</v>
      </c>
      <c r="S723" t="str">
        <f t="shared" si="246"/>
        <v>Red</v>
      </c>
      <c r="T723" t="str">
        <f t="shared" si="247"/>
        <v>Green</v>
      </c>
      <c r="U723" t="str">
        <f t="shared" si="248"/>
        <v>Green</v>
      </c>
      <c r="V723" t="str">
        <f t="shared" si="249"/>
        <v>Red</v>
      </c>
      <c r="W723" t="str">
        <f t="shared" si="250"/>
        <v>Red</v>
      </c>
      <c r="X723" t="str">
        <f t="shared" si="251"/>
        <v>Green</v>
      </c>
      <c r="Y723" t="str">
        <f t="shared" si="252"/>
        <v>Green</v>
      </c>
      <c r="Z723" t="str">
        <f t="shared" si="253"/>
        <v>Green</v>
      </c>
      <c r="AA723" t="str">
        <f t="shared" si="254"/>
        <v>Red</v>
      </c>
      <c r="AB723" t="str">
        <f t="shared" si="255"/>
        <v>Red</v>
      </c>
      <c r="AC723" t="str">
        <f t="shared" si="256"/>
        <v>Red</v>
      </c>
      <c r="AD723" t="str">
        <f t="shared" si="257"/>
        <v>Green</v>
      </c>
    </row>
    <row r="724" spans="1:30" x14ac:dyDescent="0.25">
      <c r="A724" t="str">
        <f t="shared" si="240"/>
        <v>24/07/2026FSV 63 LuckenwaldeLokomotive Leipzig</v>
      </c>
      <c r="D724" s="2">
        <v>46227</v>
      </c>
      <c r="E724" s="3">
        <v>0.70833333333333337</v>
      </c>
      <c r="F724" t="s">
        <v>2460</v>
      </c>
      <c r="G724" t="s">
        <v>2461</v>
      </c>
      <c r="H724">
        <v>1</v>
      </c>
      <c r="I724">
        <v>1</v>
      </c>
      <c r="J724">
        <v>1</v>
      </c>
      <c r="K724">
        <v>3</v>
      </c>
      <c r="L724" s="22" t="str">
        <f t="shared" si="258"/>
        <v>24/07/2026</v>
      </c>
      <c r="M724" s="23">
        <f t="shared" si="259"/>
        <v>0.58333333333333337</v>
      </c>
      <c r="N724" t="str">
        <f t="shared" si="241"/>
        <v>1 - 3</v>
      </c>
      <c r="O724" t="str">
        <f t="shared" si="242"/>
        <v>Red</v>
      </c>
      <c r="P724" t="str">
        <f t="shared" si="243"/>
        <v>Red</v>
      </c>
      <c r="Q724" t="str">
        <f t="shared" si="244"/>
        <v>Green</v>
      </c>
      <c r="R724" t="str">
        <f t="shared" si="245"/>
        <v>Red</v>
      </c>
      <c r="S724" t="str">
        <f t="shared" si="246"/>
        <v>Green</v>
      </c>
      <c r="T724" t="str">
        <f t="shared" si="247"/>
        <v>Green</v>
      </c>
      <c r="U724" t="str">
        <f t="shared" si="248"/>
        <v>Red</v>
      </c>
      <c r="V724" t="str">
        <f t="shared" si="249"/>
        <v>Green</v>
      </c>
      <c r="W724" t="str">
        <f t="shared" si="250"/>
        <v>Red</v>
      </c>
      <c r="X724" t="str">
        <f t="shared" si="251"/>
        <v>Green</v>
      </c>
      <c r="Y724" t="str">
        <f t="shared" si="252"/>
        <v>Green</v>
      </c>
      <c r="Z724" t="str">
        <f t="shared" si="253"/>
        <v>Green</v>
      </c>
      <c r="AA724" t="str">
        <f t="shared" si="254"/>
        <v>Red</v>
      </c>
      <c r="AB724" t="str">
        <f t="shared" si="255"/>
        <v>Red</v>
      </c>
      <c r="AC724" t="str">
        <f t="shared" si="256"/>
        <v>Green</v>
      </c>
      <c r="AD724" t="str">
        <f t="shared" si="257"/>
        <v>Red</v>
      </c>
    </row>
    <row r="725" spans="1:30" x14ac:dyDescent="0.25">
      <c r="A725" t="str">
        <f t="shared" si="240"/>
        <v>24/07/2026Rot Weiss ErfurtBerliner Dynamo</v>
      </c>
      <c r="D725" s="2">
        <v>46227</v>
      </c>
      <c r="E725" s="3">
        <v>0.70833333333333337</v>
      </c>
      <c r="F725" t="s">
        <v>2462</v>
      </c>
      <c r="G725" t="s">
        <v>2463</v>
      </c>
      <c r="H725">
        <v>4</v>
      </c>
      <c r="I725">
        <v>0</v>
      </c>
      <c r="J725">
        <v>4</v>
      </c>
      <c r="K725">
        <v>1</v>
      </c>
      <c r="L725" s="22" t="str">
        <f t="shared" si="258"/>
        <v>24/07/2026</v>
      </c>
      <c r="M725" s="23">
        <f t="shared" si="259"/>
        <v>0.58333333333333337</v>
      </c>
      <c r="N725" t="str">
        <f t="shared" si="241"/>
        <v>4 - 1</v>
      </c>
      <c r="O725" t="str">
        <f t="shared" si="242"/>
        <v>Green</v>
      </c>
      <c r="P725" t="str">
        <f t="shared" si="243"/>
        <v>Red</v>
      </c>
      <c r="Q725" t="str">
        <f t="shared" si="244"/>
        <v>Red</v>
      </c>
      <c r="R725" t="str">
        <f t="shared" si="245"/>
        <v>Green</v>
      </c>
      <c r="S725" t="str">
        <f t="shared" si="246"/>
        <v>Red</v>
      </c>
      <c r="T725" t="str">
        <f t="shared" si="247"/>
        <v>Green</v>
      </c>
      <c r="U725" t="str">
        <f t="shared" si="248"/>
        <v>Green</v>
      </c>
      <c r="V725" t="str">
        <f t="shared" si="249"/>
        <v>Red</v>
      </c>
      <c r="W725" t="str">
        <f t="shared" si="250"/>
        <v>Red</v>
      </c>
      <c r="X725" t="str">
        <f t="shared" si="251"/>
        <v>Green</v>
      </c>
      <c r="Y725" t="str">
        <f t="shared" si="252"/>
        <v>Green</v>
      </c>
      <c r="Z725" t="str">
        <f t="shared" si="253"/>
        <v>Green</v>
      </c>
      <c r="AA725" t="str">
        <f t="shared" si="254"/>
        <v>Red</v>
      </c>
      <c r="AB725" t="str">
        <f t="shared" si="255"/>
        <v>Red</v>
      </c>
      <c r="AC725" t="str">
        <f t="shared" si="256"/>
        <v>Green</v>
      </c>
      <c r="AD725" t="str">
        <f t="shared" si="257"/>
        <v>Red</v>
      </c>
    </row>
    <row r="726" spans="1:30" x14ac:dyDescent="0.25">
      <c r="A726" t="str">
        <f t="shared" si="240"/>
        <v>24/07/2026DJK GebenbachIngolstadt II</v>
      </c>
      <c r="D726" s="2">
        <v>46227</v>
      </c>
      <c r="E726" s="3">
        <v>0.70833333333333337</v>
      </c>
      <c r="F726" t="s">
        <v>2466</v>
      </c>
      <c r="G726" t="s">
        <v>2467</v>
      </c>
      <c r="H726">
        <v>1</v>
      </c>
      <c r="I726">
        <v>0</v>
      </c>
      <c r="J726">
        <v>3</v>
      </c>
      <c r="K726">
        <v>1</v>
      </c>
      <c r="L726" s="22" t="str">
        <f t="shared" si="258"/>
        <v>24/07/2026</v>
      </c>
      <c r="M726" s="23">
        <f t="shared" si="259"/>
        <v>0.58333333333333337</v>
      </c>
      <c r="N726" t="str">
        <f t="shared" si="241"/>
        <v>3 - 1</v>
      </c>
      <c r="O726" t="str">
        <f t="shared" si="242"/>
        <v>Green</v>
      </c>
      <c r="P726" t="str">
        <f t="shared" si="243"/>
        <v>Red</v>
      </c>
      <c r="Q726" t="str">
        <f t="shared" si="244"/>
        <v>Red</v>
      </c>
      <c r="R726" t="str">
        <f t="shared" si="245"/>
        <v>Green</v>
      </c>
      <c r="S726" t="str">
        <f t="shared" si="246"/>
        <v>Red</v>
      </c>
      <c r="T726" t="str">
        <f t="shared" si="247"/>
        <v>Green</v>
      </c>
      <c r="U726" t="str">
        <f t="shared" si="248"/>
        <v>Green</v>
      </c>
      <c r="V726" t="str">
        <f t="shared" si="249"/>
        <v>Red</v>
      </c>
      <c r="W726" t="str">
        <f t="shared" si="250"/>
        <v>Red</v>
      </c>
      <c r="X726" t="str">
        <f t="shared" si="251"/>
        <v>Green</v>
      </c>
      <c r="Y726" t="str">
        <f t="shared" si="252"/>
        <v>Green</v>
      </c>
      <c r="Z726" t="str">
        <f t="shared" si="253"/>
        <v>Green</v>
      </c>
      <c r="AA726" t="str">
        <f t="shared" si="254"/>
        <v>Red</v>
      </c>
      <c r="AB726" t="str">
        <f t="shared" si="255"/>
        <v>Red</v>
      </c>
      <c r="AC726" t="str">
        <f t="shared" si="256"/>
        <v>Green</v>
      </c>
      <c r="AD726" t="str">
        <f t="shared" si="257"/>
        <v>Red</v>
      </c>
    </row>
    <row r="727" spans="1:30" x14ac:dyDescent="0.25">
      <c r="A727" t="str">
        <f t="shared" si="240"/>
        <v>24/07/2026TSV KornburgDJK Ammerthal</v>
      </c>
      <c r="D727" s="2">
        <v>46227</v>
      </c>
      <c r="E727" s="3">
        <v>0.70833333333333337</v>
      </c>
      <c r="F727" t="s">
        <v>1348</v>
      </c>
      <c r="G727" t="s">
        <v>2468</v>
      </c>
      <c r="H727">
        <v>0</v>
      </c>
      <c r="I727">
        <v>0</v>
      </c>
      <c r="J727">
        <v>0</v>
      </c>
      <c r="K727">
        <v>0</v>
      </c>
      <c r="L727" s="22" t="str">
        <f t="shared" si="258"/>
        <v>24/07/2026</v>
      </c>
      <c r="M727" s="23">
        <f t="shared" si="259"/>
        <v>0.58333333333333337</v>
      </c>
      <c r="N727" t="str">
        <f t="shared" si="241"/>
        <v>0 - 0</v>
      </c>
      <c r="O727" t="str">
        <f t="shared" si="242"/>
        <v>Red</v>
      </c>
      <c r="P727" t="str">
        <f t="shared" si="243"/>
        <v>Green</v>
      </c>
      <c r="Q727" t="str">
        <f t="shared" si="244"/>
        <v>Red</v>
      </c>
      <c r="R727" t="str">
        <f t="shared" si="245"/>
        <v>Green</v>
      </c>
      <c r="S727" t="str">
        <f t="shared" si="246"/>
        <v>Green</v>
      </c>
      <c r="T727" t="str">
        <f t="shared" si="247"/>
        <v>Red</v>
      </c>
      <c r="U727" t="str">
        <f t="shared" si="248"/>
        <v>Red</v>
      </c>
      <c r="V727" t="str">
        <f t="shared" si="249"/>
        <v>Green</v>
      </c>
      <c r="W727" t="str">
        <f t="shared" si="250"/>
        <v>Red</v>
      </c>
      <c r="X727" t="str">
        <f t="shared" si="251"/>
        <v>Red</v>
      </c>
      <c r="Y727" t="str">
        <f t="shared" si="252"/>
        <v>Red</v>
      </c>
      <c r="Z727" t="str">
        <f t="shared" si="253"/>
        <v>Red</v>
      </c>
      <c r="AA727" t="str">
        <f t="shared" si="254"/>
        <v>Green</v>
      </c>
      <c r="AB727" t="str">
        <f t="shared" si="255"/>
        <v>Green</v>
      </c>
      <c r="AC727" t="str">
        <f t="shared" si="256"/>
        <v>Red</v>
      </c>
      <c r="AD727" t="str">
        <f t="shared" si="257"/>
        <v>Green</v>
      </c>
    </row>
    <row r="728" spans="1:30" x14ac:dyDescent="0.25">
      <c r="A728" t="str">
        <f t="shared" si="240"/>
        <v>24/07/2026WeidenASV Cham</v>
      </c>
      <c r="D728" s="2">
        <v>46227</v>
      </c>
      <c r="E728" s="3">
        <v>0.70833333333333337</v>
      </c>
      <c r="F728" t="s">
        <v>1346</v>
      </c>
      <c r="G728" t="s">
        <v>2469</v>
      </c>
      <c r="H728">
        <v>0</v>
      </c>
      <c r="I728">
        <v>0</v>
      </c>
      <c r="J728">
        <v>0</v>
      </c>
      <c r="K728">
        <v>1</v>
      </c>
      <c r="L728" s="22" t="str">
        <f t="shared" si="258"/>
        <v>24/07/2026</v>
      </c>
      <c r="M728" s="23">
        <f t="shared" si="259"/>
        <v>0.58333333333333337</v>
      </c>
      <c r="N728" t="str">
        <f t="shared" si="241"/>
        <v>0 - 1</v>
      </c>
      <c r="O728" t="str">
        <f t="shared" si="242"/>
        <v>Red</v>
      </c>
      <c r="P728" t="str">
        <f t="shared" si="243"/>
        <v>Red</v>
      </c>
      <c r="Q728" t="str">
        <f t="shared" si="244"/>
        <v>Green</v>
      </c>
      <c r="R728" t="str">
        <f t="shared" si="245"/>
        <v>Red</v>
      </c>
      <c r="S728" t="str">
        <f t="shared" si="246"/>
        <v>Green</v>
      </c>
      <c r="T728" t="str">
        <f t="shared" si="247"/>
        <v>Green</v>
      </c>
      <c r="U728" t="str">
        <f t="shared" si="248"/>
        <v>Red</v>
      </c>
      <c r="V728" t="str">
        <f t="shared" si="249"/>
        <v>Green</v>
      </c>
      <c r="W728" t="str">
        <f t="shared" si="250"/>
        <v>Red</v>
      </c>
      <c r="X728" t="str">
        <f t="shared" si="251"/>
        <v>Red</v>
      </c>
      <c r="Y728" t="str">
        <f t="shared" si="252"/>
        <v>Red</v>
      </c>
      <c r="Z728" t="str">
        <f t="shared" si="253"/>
        <v>Red</v>
      </c>
      <c r="AA728" t="str">
        <f t="shared" si="254"/>
        <v>Green</v>
      </c>
      <c r="AB728" t="str">
        <f t="shared" si="255"/>
        <v>Green</v>
      </c>
      <c r="AC728" t="str">
        <f t="shared" si="256"/>
        <v>Red</v>
      </c>
      <c r="AD728" t="str">
        <f t="shared" si="257"/>
        <v>Green</v>
      </c>
    </row>
    <row r="729" spans="1:30" x14ac:dyDescent="0.25">
      <c r="A729" t="str">
        <f t="shared" si="240"/>
        <v>24/07/2026HeimstettenSportfreunde Schwaig</v>
      </c>
      <c r="D729" s="2">
        <v>46227</v>
      </c>
      <c r="E729" s="3">
        <v>0.70833333333333337</v>
      </c>
      <c r="F729" t="s">
        <v>1354</v>
      </c>
      <c r="G729" t="s">
        <v>1355</v>
      </c>
      <c r="H729">
        <v>0</v>
      </c>
      <c r="I729">
        <v>1</v>
      </c>
      <c r="J729">
        <v>1</v>
      </c>
      <c r="K729">
        <v>2</v>
      </c>
      <c r="L729" s="22" t="str">
        <f t="shared" si="258"/>
        <v>24/07/2026</v>
      </c>
      <c r="M729" s="23">
        <f t="shared" si="259"/>
        <v>0.58333333333333337</v>
      </c>
      <c r="N729" t="str">
        <f t="shared" si="241"/>
        <v>1 - 2</v>
      </c>
      <c r="O729" t="str">
        <f t="shared" si="242"/>
        <v>Red</v>
      </c>
      <c r="P729" t="str">
        <f t="shared" si="243"/>
        <v>Red</v>
      </c>
      <c r="Q729" t="str">
        <f t="shared" si="244"/>
        <v>Green</v>
      </c>
      <c r="R729" t="str">
        <f t="shared" si="245"/>
        <v>Red</v>
      </c>
      <c r="S729" t="str">
        <f t="shared" si="246"/>
        <v>Green</v>
      </c>
      <c r="T729" t="str">
        <f t="shared" si="247"/>
        <v>Green</v>
      </c>
      <c r="U729" t="str">
        <f t="shared" si="248"/>
        <v>Red</v>
      </c>
      <c r="V729" t="str">
        <f t="shared" si="249"/>
        <v>Red</v>
      </c>
      <c r="W729" t="str">
        <f t="shared" si="250"/>
        <v>Green</v>
      </c>
      <c r="X729" t="str">
        <f t="shared" si="251"/>
        <v>Green</v>
      </c>
      <c r="Y729" t="str">
        <f t="shared" si="252"/>
        <v>Green</v>
      </c>
      <c r="Z729" t="str">
        <f t="shared" si="253"/>
        <v>Green</v>
      </c>
      <c r="AA729" t="str">
        <f t="shared" si="254"/>
        <v>Red</v>
      </c>
      <c r="AB729" t="str">
        <f t="shared" si="255"/>
        <v>Green</v>
      </c>
      <c r="AC729" t="str">
        <f t="shared" si="256"/>
        <v>Green</v>
      </c>
      <c r="AD729" t="str">
        <f t="shared" si="257"/>
        <v>Red</v>
      </c>
    </row>
    <row r="730" spans="1:30" x14ac:dyDescent="0.25">
      <c r="A730" t="str">
        <f t="shared" si="240"/>
        <v>24/07/2026TSV 1860 WasserburgGundelfingen 1920</v>
      </c>
      <c r="D730" s="2">
        <v>46227</v>
      </c>
      <c r="E730" s="3">
        <v>0.70833333333333337</v>
      </c>
      <c r="F730" t="s">
        <v>1356</v>
      </c>
      <c r="G730" t="s">
        <v>2474</v>
      </c>
      <c r="H730">
        <v>1</v>
      </c>
      <c r="I730">
        <v>3</v>
      </c>
      <c r="J730">
        <v>1</v>
      </c>
      <c r="K730">
        <v>3</v>
      </c>
      <c r="L730" s="22" t="str">
        <f t="shared" si="258"/>
        <v>24/07/2026</v>
      </c>
      <c r="M730" s="23">
        <f t="shared" si="259"/>
        <v>0.58333333333333337</v>
      </c>
      <c r="N730" t="str">
        <f t="shared" si="241"/>
        <v>1 - 3</v>
      </c>
      <c r="O730" t="str">
        <f t="shared" si="242"/>
        <v>Red</v>
      </c>
      <c r="P730" t="str">
        <f t="shared" si="243"/>
        <v>Red</v>
      </c>
      <c r="Q730" t="str">
        <f t="shared" si="244"/>
        <v>Green</v>
      </c>
      <c r="R730" t="str">
        <f t="shared" si="245"/>
        <v>Red</v>
      </c>
      <c r="S730" t="str">
        <f t="shared" si="246"/>
        <v>Green</v>
      </c>
      <c r="T730" t="str">
        <f t="shared" si="247"/>
        <v>Green</v>
      </c>
      <c r="U730" t="str">
        <f t="shared" si="248"/>
        <v>Red</v>
      </c>
      <c r="V730" t="str">
        <f t="shared" si="249"/>
        <v>Red</v>
      </c>
      <c r="W730" t="str">
        <f t="shared" si="250"/>
        <v>Green</v>
      </c>
      <c r="X730" t="str">
        <f t="shared" si="251"/>
        <v>Green</v>
      </c>
      <c r="Y730" t="str">
        <f t="shared" si="252"/>
        <v>Green</v>
      </c>
      <c r="Z730" t="str">
        <f t="shared" si="253"/>
        <v>Green</v>
      </c>
      <c r="AA730" t="str">
        <f t="shared" si="254"/>
        <v>Red</v>
      </c>
      <c r="AB730" t="str">
        <f t="shared" si="255"/>
        <v>Red</v>
      </c>
      <c r="AC730" t="str">
        <f t="shared" si="256"/>
        <v>Green</v>
      </c>
      <c r="AD730" t="str">
        <f t="shared" si="257"/>
        <v>Red</v>
      </c>
    </row>
    <row r="731" spans="1:30" x14ac:dyDescent="0.25">
      <c r="A731" t="str">
        <f t="shared" si="240"/>
        <v>24/07/2026Al EttifaqYork City</v>
      </c>
      <c r="D731" s="2">
        <v>46227</v>
      </c>
      <c r="E731" s="3">
        <v>0.70833333333333337</v>
      </c>
      <c r="F731" t="s">
        <v>2662</v>
      </c>
      <c r="G731" t="s">
        <v>2663</v>
      </c>
      <c r="H731">
        <v>1</v>
      </c>
      <c r="I731">
        <v>1</v>
      </c>
      <c r="J731">
        <v>2</v>
      </c>
      <c r="K731">
        <v>2</v>
      </c>
      <c r="L731" s="22" t="str">
        <f t="shared" si="258"/>
        <v>24/07/2026</v>
      </c>
      <c r="M731" s="23">
        <f t="shared" si="259"/>
        <v>0.58333333333333337</v>
      </c>
      <c r="N731" t="str">
        <f t="shared" si="241"/>
        <v>2 - 2</v>
      </c>
      <c r="O731" t="str">
        <f t="shared" si="242"/>
        <v>Red</v>
      </c>
      <c r="P731" t="str">
        <f t="shared" si="243"/>
        <v>Green</v>
      </c>
      <c r="Q731" t="str">
        <f t="shared" si="244"/>
        <v>Red</v>
      </c>
      <c r="R731" t="str">
        <f t="shared" si="245"/>
        <v>Green</v>
      </c>
      <c r="S731" t="str">
        <f t="shared" si="246"/>
        <v>Green</v>
      </c>
      <c r="T731" t="str">
        <f t="shared" si="247"/>
        <v>Red</v>
      </c>
      <c r="U731" t="str">
        <f t="shared" si="248"/>
        <v>Red</v>
      </c>
      <c r="V731" t="str">
        <f t="shared" si="249"/>
        <v>Green</v>
      </c>
      <c r="W731" t="str">
        <f t="shared" si="250"/>
        <v>Red</v>
      </c>
      <c r="X731" t="str">
        <f t="shared" si="251"/>
        <v>Green</v>
      </c>
      <c r="Y731" t="str">
        <f t="shared" si="252"/>
        <v>Green</v>
      </c>
      <c r="Z731" t="str">
        <f t="shared" si="253"/>
        <v>Green</v>
      </c>
      <c r="AA731" t="str">
        <f t="shared" si="254"/>
        <v>Red</v>
      </c>
      <c r="AB731" t="str">
        <f t="shared" si="255"/>
        <v>Red</v>
      </c>
      <c r="AC731" t="str">
        <f t="shared" si="256"/>
        <v>Green</v>
      </c>
      <c r="AD731" t="str">
        <f t="shared" si="257"/>
        <v>Red</v>
      </c>
    </row>
    <row r="732" spans="1:30" x14ac:dyDescent="0.25">
      <c r="A732" t="str">
        <f t="shared" si="240"/>
        <v>24/07/2026BenficaCF OS Belenenses</v>
      </c>
      <c r="D732" s="2">
        <v>46227</v>
      </c>
      <c r="E732" s="3">
        <v>0.70833333333333337</v>
      </c>
      <c r="F732" t="s">
        <v>1902</v>
      </c>
      <c r="G732" t="s">
        <v>2664</v>
      </c>
      <c r="H732">
        <v>3</v>
      </c>
      <c r="I732">
        <v>1</v>
      </c>
      <c r="J732">
        <v>5</v>
      </c>
      <c r="K732">
        <v>1</v>
      </c>
      <c r="L732" s="22" t="str">
        <f t="shared" si="258"/>
        <v>24/07/2026</v>
      </c>
      <c r="M732" s="23">
        <f t="shared" si="259"/>
        <v>0.58333333333333337</v>
      </c>
      <c r="N732" t="str">
        <f t="shared" si="241"/>
        <v>5 - 1</v>
      </c>
      <c r="O732" t="str">
        <f t="shared" si="242"/>
        <v>Green</v>
      </c>
      <c r="P732" t="str">
        <f t="shared" si="243"/>
        <v>Red</v>
      </c>
      <c r="Q732" t="str">
        <f t="shared" si="244"/>
        <v>Red</v>
      </c>
      <c r="R732" t="str">
        <f t="shared" si="245"/>
        <v>Green</v>
      </c>
      <c r="S732" t="str">
        <f t="shared" si="246"/>
        <v>Red</v>
      </c>
      <c r="T732" t="str">
        <f t="shared" si="247"/>
        <v>Green</v>
      </c>
      <c r="U732" t="str">
        <f t="shared" si="248"/>
        <v>Green</v>
      </c>
      <c r="V732" t="str">
        <f t="shared" si="249"/>
        <v>Red</v>
      </c>
      <c r="W732" t="str">
        <f t="shared" si="250"/>
        <v>Red</v>
      </c>
      <c r="X732" t="str">
        <f t="shared" si="251"/>
        <v>Green</v>
      </c>
      <c r="Y732" t="str">
        <f t="shared" si="252"/>
        <v>Green</v>
      </c>
      <c r="Z732" t="str">
        <f t="shared" si="253"/>
        <v>Green</v>
      </c>
      <c r="AA732" t="str">
        <f t="shared" si="254"/>
        <v>Red</v>
      </c>
      <c r="AB732" t="str">
        <f t="shared" si="255"/>
        <v>Red</v>
      </c>
      <c r="AC732" t="str">
        <f t="shared" si="256"/>
        <v>Green</v>
      </c>
      <c r="AD732" t="str">
        <f t="shared" si="257"/>
        <v>Red</v>
      </c>
    </row>
    <row r="733" spans="1:30" x14ac:dyDescent="0.25">
      <c r="A733" t="str">
        <f t="shared" si="240"/>
        <v>24/07/2026Blau-Weiss LohneOsnabruck</v>
      </c>
      <c r="D733" s="2">
        <v>46227</v>
      </c>
      <c r="E733" s="3">
        <v>0.70833333333333337</v>
      </c>
      <c r="F733" t="s">
        <v>2665</v>
      </c>
      <c r="G733" t="s">
        <v>2666</v>
      </c>
      <c r="L733" s="22" t="str">
        <f t="shared" si="258"/>
        <v>24/07/2026</v>
      </c>
      <c r="M733" s="23">
        <f t="shared" si="259"/>
        <v>0.58333333333333337</v>
      </c>
      <c r="N733" t="str">
        <f t="shared" si="241"/>
        <v xml:space="preserve"> - </v>
      </c>
      <c r="O733" t="str">
        <f t="shared" si="242"/>
        <v>Red</v>
      </c>
      <c r="P733" t="str">
        <f t="shared" si="243"/>
        <v>Green</v>
      </c>
      <c r="Q733" t="str">
        <f t="shared" si="244"/>
        <v>Red</v>
      </c>
      <c r="R733" t="str">
        <f t="shared" si="245"/>
        <v>Green</v>
      </c>
      <c r="S733" t="str">
        <f t="shared" si="246"/>
        <v>Green</v>
      </c>
      <c r="T733" t="str">
        <f t="shared" si="247"/>
        <v>Red</v>
      </c>
      <c r="U733" t="str">
        <f t="shared" si="248"/>
        <v>Red</v>
      </c>
      <c r="V733" t="str">
        <f t="shared" si="249"/>
        <v>Green</v>
      </c>
      <c r="W733" t="str">
        <f t="shared" si="250"/>
        <v>Red</v>
      </c>
      <c r="X733" t="str">
        <f t="shared" si="251"/>
        <v>Red</v>
      </c>
      <c r="Y733" t="str">
        <f t="shared" si="252"/>
        <v>Red</v>
      </c>
      <c r="Z733" t="str">
        <f t="shared" si="253"/>
        <v>Red</v>
      </c>
      <c r="AA733" t="str">
        <f t="shared" si="254"/>
        <v>Green</v>
      </c>
      <c r="AB733" t="str">
        <f t="shared" si="255"/>
        <v>Green</v>
      </c>
      <c r="AC733" t="str">
        <f t="shared" si="256"/>
        <v>Red</v>
      </c>
      <c r="AD733" t="str">
        <f t="shared" si="257"/>
        <v>Green</v>
      </c>
    </row>
    <row r="734" spans="1:30" x14ac:dyDescent="0.25">
      <c r="A734" t="str">
        <f t="shared" si="240"/>
        <v>24/07/2026ElcheJohor Darul</v>
      </c>
      <c r="D734" s="2">
        <v>46227</v>
      </c>
      <c r="E734" s="3">
        <v>0.70833333333333337</v>
      </c>
      <c r="F734" t="s">
        <v>2667</v>
      </c>
      <c r="G734" t="s">
        <v>2668</v>
      </c>
      <c r="H734">
        <v>0</v>
      </c>
      <c r="I734">
        <v>0</v>
      </c>
      <c r="J734">
        <v>0</v>
      </c>
      <c r="K734">
        <v>0</v>
      </c>
      <c r="L734" s="22" t="str">
        <f t="shared" si="258"/>
        <v>24/07/2026</v>
      </c>
      <c r="M734" s="23">
        <f t="shared" si="259"/>
        <v>0.58333333333333337</v>
      </c>
      <c r="N734" t="str">
        <f t="shared" si="241"/>
        <v>0 - 0</v>
      </c>
      <c r="O734" t="str">
        <f t="shared" si="242"/>
        <v>Red</v>
      </c>
      <c r="P734" t="str">
        <f t="shared" si="243"/>
        <v>Green</v>
      </c>
      <c r="Q734" t="str">
        <f t="shared" si="244"/>
        <v>Red</v>
      </c>
      <c r="R734" t="str">
        <f t="shared" si="245"/>
        <v>Green</v>
      </c>
      <c r="S734" t="str">
        <f t="shared" si="246"/>
        <v>Green</v>
      </c>
      <c r="T734" t="str">
        <f t="shared" si="247"/>
        <v>Red</v>
      </c>
      <c r="U734" t="str">
        <f t="shared" si="248"/>
        <v>Red</v>
      </c>
      <c r="V734" t="str">
        <f t="shared" si="249"/>
        <v>Green</v>
      </c>
      <c r="W734" t="str">
        <f t="shared" si="250"/>
        <v>Red</v>
      </c>
      <c r="X734" t="str">
        <f t="shared" si="251"/>
        <v>Red</v>
      </c>
      <c r="Y734" t="str">
        <f t="shared" si="252"/>
        <v>Red</v>
      </c>
      <c r="Z734" t="str">
        <f t="shared" si="253"/>
        <v>Red</v>
      </c>
      <c r="AA734" t="str">
        <f t="shared" si="254"/>
        <v>Green</v>
      </c>
      <c r="AB734" t="str">
        <f t="shared" si="255"/>
        <v>Green</v>
      </c>
      <c r="AC734" t="str">
        <f t="shared" si="256"/>
        <v>Red</v>
      </c>
      <c r="AD734" t="str">
        <f t="shared" si="257"/>
        <v>Green</v>
      </c>
    </row>
    <row r="735" spans="1:30" x14ac:dyDescent="0.25">
      <c r="A735" t="str">
        <f t="shared" si="240"/>
        <v>24/07/2026EmmenTwente</v>
      </c>
      <c r="D735" s="2">
        <v>46227</v>
      </c>
      <c r="E735" s="3">
        <v>0.70833333333333337</v>
      </c>
      <c r="F735" t="s">
        <v>2669</v>
      </c>
      <c r="G735" t="s">
        <v>1903</v>
      </c>
      <c r="H735">
        <v>0</v>
      </c>
      <c r="I735">
        <v>2</v>
      </c>
      <c r="J735">
        <v>0</v>
      </c>
      <c r="K735">
        <v>3</v>
      </c>
      <c r="L735" s="22" t="str">
        <f t="shared" si="258"/>
        <v>24/07/2026</v>
      </c>
      <c r="M735" s="23">
        <f t="shared" si="259"/>
        <v>0.58333333333333337</v>
      </c>
      <c r="N735" t="str">
        <f t="shared" si="241"/>
        <v>0 - 3</v>
      </c>
      <c r="O735" t="str">
        <f t="shared" si="242"/>
        <v>Red</v>
      </c>
      <c r="P735" t="str">
        <f t="shared" si="243"/>
        <v>Red</v>
      </c>
      <c r="Q735" t="str">
        <f t="shared" si="244"/>
        <v>Green</v>
      </c>
      <c r="R735" t="str">
        <f t="shared" si="245"/>
        <v>Red</v>
      </c>
      <c r="S735" t="str">
        <f t="shared" si="246"/>
        <v>Green</v>
      </c>
      <c r="T735" t="str">
        <f t="shared" si="247"/>
        <v>Green</v>
      </c>
      <c r="U735" t="str">
        <f t="shared" si="248"/>
        <v>Red</v>
      </c>
      <c r="V735" t="str">
        <f t="shared" si="249"/>
        <v>Red</v>
      </c>
      <c r="W735" t="str">
        <f t="shared" si="250"/>
        <v>Green</v>
      </c>
      <c r="X735" t="str">
        <f t="shared" si="251"/>
        <v>Green</v>
      </c>
      <c r="Y735" t="str">
        <f t="shared" si="252"/>
        <v>Green</v>
      </c>
      <c r="Z735" t="str">
        <f t="shared" si="253"/>
        <v>Green</v>
      </c>
      <c r="AA735" t="str">
        <f t="shared" si="254"/>
        <v>Red</v>
      </c>
      <c r="AB735" t="str">
        <f t="shared" si="255"/>
        <v>Green</v>
      </c>
      <c r="AC735" t="str">
        <f t="shared" si="256"/>
        <v>Red</v>
      </c>
      <c r="AD735" t="str">
        <f t="shared" si="257"/>
        <v>Green</v>
      </c>
    </row>
    <row r="736" spans="1:30" x14ac:dyDescent="0.25">
      <c r="A736" t="str">
        <f t="shared" si="240"/>
        <v>24/07/2026Javor IvanjicaMetalac Gornji Milanovac</v>
      </c>
      <c r="D736" s="2">
        <v>46227</v>
      </c>
      <c r="E736" s="3">
        <v>0.70833333333333337</v>
      </c>
      <c r="F736" t="s">
        <v>2670</v>
      </c>
      <c r="G736" t="s">
        <v>1430</v>
      </c>
      <c r="H736">
        <v>1</v>
      </c>
      <c r="I736">
        <v>0</v>
      </c>
      <c r="J736">
        <v>1</v>
      </c>
      <c r="K736">
        <v>1</v>
      </c>
      <c r="L736" s="22" t="str">
        <f t="shared" si="258"/>
        <v>24/07/2026</v>
      </c>
      <c r="M736" s="23">
        <f t="shared" si="259"/>
        <v>0.58333333333333337</v>
      </c>
      <c r="N736" t="str">
        <f t="shared" si="241"/>
        <v>1 - 1</v>
      </c>
      <c r="O736" t="str">
        <f t="shared" si="242"/>
        <v>Red</v>
      </c>
      <c r="P736" t="str">
        <f t="shared" si="243"/>
        <v>Green</v>
      </c>
      <c r="Q736" t="str">
        <f t="shared" si="244"/>
        <v>Red</v>
      </c>
      <c r="R736" t="str">
        <f t="shared" si="245"/>
        <v>Green</v>
      </c>
      <c r="S736" t="str">
        <f t="shared" si="246"/>
        <v>Green</v>
      </c>
      <c r="T736" t="str">
        <f t="shared" si="247"/>
        <v>Red</v>
      </c>
      <c r="U736" t="str">
        <f t="shared" si="248"/>
        <v>Green</v>
      </c>
      <c r="V736" t="str">
        <f t="shared" si="249"/>
        <v>Red</v>
      </c>
      <c r="W736" t="str">
        <f t="shared" si="250"/>
        <v>Red</v>
      </c>
      <c r="X736" t="str">
        <f t="shared" si="251"/>
        <v>Green</v>
      </c>
      <c r="Y736" t="str">
        <f t="shared" si="252"/>
        <v>Green</v>
      </c>
      <c r="Z736" t="str">
        <f t="shared" si="253"/>
        <v>Red</v>
      </c>
      <c r="AA736" t="str">
        <f t="shared" si="254"/>
        <v>Green</v>
      </c>
      <c r="AB736" t="str">
        <f t="shared" si="255"/>
        <v>Green</v>
      </c>
      <c r="AC736" t="str">
        <f t="shared" si="256"/>
        <v>Green</v>
      </c>
      <c r="AD736" t="str">
        <f t="shared" si="257"/>
        <v>Red</v>
      </c>
    </row>
    <row r="737" spans="1:30" x14ac:dyDescent="0.25">
      <c r="A737" t="str">
        <f t="shared" si="240"/>
        <v>24/07/2026KufsteinPinzgau Saalfelden</v>
      </c>
      <c r="D737" s="2">
        <v>46227</v>
      </c>
      <c r="E737" s="3">
        <v>0.70833333333333337</v>
      </c>
      <c r="F737" t="s">
        <v>2671</v>
      </c>
      <c r="G737" t="s">
        <v>2672</v>
      </c>
      <c r="H737">
        <v>1</v>
      </c>
      <c r="I737">
        <v>0</v>
      </c>
      <c r="J737">
        <v>1</v>
      </c>
      <c r="K737">
        <v>1</v>
      </c>
      <c r="L737" s="22" t="str">
        <f t="shared" si="258"/>
        <v>24/07/2026</v>
      </c>
      <c r="M737" s="23">
        <f t="shared" si="259"/>
        <v>0.58333333333333337</v>
      </c>
      <c r="N737" t="str">
        <f t="shared" si="241"/>
        <v>1 - 1</v>
      </c>
      <c r="O737" t="str">
        <f t="shared" si="242"/>
        <v>Red</v>
      </c>
      <c r="P737" t="str">
        <f t="shared" si="243"/>
        <v>Green</v>
      </c>
      <c r="Q737" t="str">
        <f t="shared" si="244"/>
        <v>Red</v>
      </c>
      <c r="R737" t="str">
        <f t="shared" si="245"/>
        <v>Green</v>
      </c>
      <c r="S737" t="str">
        <f t="shared" si="246"/>
        <v>Green</v>
      </c>
      <c r="T737" t="str">
        <f t="shared" si="247"/>
        <v>Red</v>
      </c>
      <c r="U737" t="str">
        <f t="shared" si="248"/>
        <v>Green</v>
      </c>
      <c r="V737" t="str">
        <f t="shared" si="249"/>
        <v>Red</v>
      </c>
      <c r="W737" t="str">
        <f t="shared" si="250"/>
        <v>Red</v>
      </c>
      <c r="X737" t="str">
        <f t="shared" si="251"/>
        <v>Green</v>
      </c>
      <c r="Y737" t="str">
        <f t="shared" si="252"/>
        <v>Green</v>
      </c>
      <c r="Z737" t="str">
        <f t="shared" si="253"/>
        <v>Red</v>
      </c>
      <c r="AA737" t="str">
        <f t="shared" si="254"/>
        <v>Green</v>
      </c>
      <c r="AB737" t="str">
        <f t="shared" si="255"/>
        <v>Green</v>
      </c>
      <c r="AC737" t="str">
        <f t="shared" si="256"/>
        <v>Green</v>
      </c>
      <c r="AD737" t="str">
        <f t="shared" si="257"/>
        <v>Red</v>
      </c>
    </row>
    <row r="738" spans="1:30" x14ac:dyDescent="0.25">
      <c r="A738" t="str">
        <f t="shared" si="240"/>
        <v>24/07/2026Roda JCAlemannia Aachen</v>
      </c>
      <c r="D738" s="2">
        <v>46227</v>
      </c>
      <c r="E738" s="3">
        <v>0.70833333333333337</v>
      </c>
      <c r="F738" t="s">
        <v>2673</v>
      </c>
      <c r="G738" t="s">
        <v>2674</v>
      </c>
      <c r="L738" s="22" t="str">
        <f t="shared" si="258"/>
        <v>24/07/2026</v>
      </c>
      <c r="M738" s="23">
        <f t="shared" si="259"/>
        <v>0.58333333333333337</v>
      </c>
      <c r="N738" t="str">
        <f t="shared" si="241"/>
        <v xml:space="preserve"> - </v>
      </c>
      <c r="O738" t="str">
        <f t="shared" si="242"/>
        <v>Red</v>
      </c>
      <c r="P738" t="str">
        <f t="shared" si="243"/>
        <v>Green</v>
      </c>
      <c r="Q738" t="str">
        <f t="shared" si="244"/>
        <v>Red</v>
      </c>
      <c r="R738" t="str">
        <f t="shared" si="245"/>
        <v>Green</v>
      </c>
      <c r="S738" t="str">
        <f t="shared" si="246"/>
        <v>Green</v>
      </c>
      <c r="T738" t="str">
        <f t="shared" si="247"/>
        <v>Red</v>
      </c>
      <c r="U738" t="str">
        <f t="shared" si="248"/>
        <v>Red</v>
      </c>
      <c r="V738" t="str">
        <f t="shared" si="249"/>
        <v>Green</v>
      </c>
      <c r="W738" t="str">
        <f t="shared" si="250"/>
        <v>Red</v>
      </c>
      <c r="X738" t="str">
        <f t="shared" si="251"/>
        <v>Red</v>
      </c>
      <c r="Y738" t="str">
        <f t="shared" si="252"/>
        <v>Red</v>
      </c>
      <c r="Z738" t="str">
        <f t="shared" si="253"/>
        <v>Red</v>
      </c>
      <c r="AA738" t="str">
        <f t="shared" si="254"/>
        <v>Green</v>
      </c>
      <c r="AB738" t="str">
        <f t="shared" si="255"/>
        <v>Green</v>
      </c>
      <c r="AC738" t="str">
        <f t="shared" si="256"/>
        <v>Red</v>
      </c>
      <c r="AD738" t="str">
        <f t="shared" si="257"/>
        <v>Green</v>
      </c>
    </row>
    <row r="739" spans="1:30" x14ac:dyDescent="0.25">
      <c r="A739" t="str">
        <f t="shared" si="240"/>
        <v>24/07/2026Royal AntwerpOlympiacos</v>
      </c>
      <c r="D739" s="2">
        <v>46227</v>
      </c>
      <c r="E739" s="3">
        <v>0.70833333333333337</v>
      </c>
      <c r="F739" t="s">
        <v>2675</v>
      </c>
      <c r="G739" t="s">
        <v>2676</v>
      </c>
      <c r="H739">
        <v>0</v>
      </c>
      <c r="I739">
        <v>0</v>
      </c>
      <c r="J739">
        <v>3</v>
      </c>
      <c r="K739">
        <v>0</v>
      </c>
      <c r="L739" s="22" t="str">
        <f t="shared" si="258"/>
        <v>24/07/2026</v>
      </c>
      <c r="M739" s="23">
        <f t="shared" si="259"/>
        <v>0.58333333333333337</v>
      </c>
      <c r="N739" t="str">
        <f t="shared" si="241"/>
        <v>3 - 0</v>
      </c>
      <c r="O739" t="str">
        <f t="shared" si="242"/>
        <v>Green</v>
      </c>
      <c r="P739" t="str">
        <f t="shared" si="243"/>
        <v>Red</v>
      </c>
      <c r="Q739" t="str">
        <f t="shared" si="244"/>
        <v>Red</v>
      </c>
      <c r="R739" t="str">
        <f t="shared" si="245"/>
        <v>Green</v>
      </c>
      <c r="S739" t="str">
        <f t="shared" si="246"/>
        <v>Red</v>
      </c>
      <c r="T739" t="str">
        <f t="shared" si="247"/>
        <v>Green</v>
      </c>
      <c r="U739" t="str">
        <f t="shared" si="248"/>
        <v>Red</v>
      </c>
      <c r="V739" t="str">
        <f t="shared" si="249"/>
        <v>Green</v>
      </c>
      <c r="W739" t="str">
        <f t="shared" si="250"/>
        <v>Red</v>
      </c>
      <c r="X739" t="str">
        <f t="shared" si="251"/>
        <v>Red</v>
      </c>
      <c r="Y739" t="str">
        <f t="shared" si="252"/>
        <v>Green</v>
      </c>
      <c r="Z739" t="str">
        <f t="shared" si="253"/>
        <v>Green</v>
      </c>
      <c r="AA739" t="str">
        <f t="shared" si="254"/>
        <v>Red</v>
      </c>
      <c r="AB739" t="str">
        <f t="shared" si="255"/>
        <v>Green</v>
      </c>
      <c r="AC739" t="str">
        <f t="shared" si="256"/>
        <v>Red</v>
      </c>
      <c r="AD739" t="str">
        <f t="shared" si="257"/>
        <v>Green</v>
      </c>
    </row>
    <row r="740" spans="1:30" x14ac:dyDescent="0.25">
      <c r="A740" t="str">
        <f t="shared" si="240"/>
        <v>24/07/2026HT 16USC Paloma</v>
      </c>
      <c r="D740" s="2">
        <v>46227</v>
      </c>
      <c r="E740" s="3">
        <v>0.71875</v>
      </c>
      <c r="F740" t="s">
        <v>2464</v>
      </c>
      <c r="G740" t="s">
        <v>2465</v>
      </c>
      <c r="H740">
        <v>0</v>
      </c>
      <c r="I740">
        <v>2</v>
      </c>
      <c r="J740">
        <v>2</v>
      </c>
      <c r="K740">
        <v>3</v>
      </c>
      <c r="L740" s="22" t="str">
        <f t="shared" si="258"/>
        <v>24/07/2026</v>
      </c>
      <c r="M740" s="23">
        <f t="shared" si="259"/>
        <v>0.59375</v>
      </c>
      <c r="N740" t="str">
        <f t="shared" si="241"/>
        <v>2 - 3</v>
      </c>
      <c r="O740" t="str">
        <f t="shared" si="242"/>
        <v>Red</v>
      </c>
      <c r="P740" t="str">
        <f t="shared" si="243"/>
        <v>Red</v>
      </c>
      <c r="Q740" t="str">
        <f t="shared" si="244"/>
        <v>Green</v>
      </c>
      <c r="R740" t="str">
        <f t="shared" si="245"/>
        <v>Red</v>
      </c>
      <c r="S740" t="str">
        <f t="shared" si="246"/>
        <v>Green</v>
      </c>
      <c r="T740" t="str">
        <f t="shared" si="247"/>
        <v>Green</v>
      </c>
      <c r="U740" t="str">
        <f t="shared" si="248"/>
        <v>Red</v>
      </c>
      <c r="V740" t="str">
        <f t="shared" si="249"/>
        <v>Red</v>
      </c>
      <c r="W740" t="str">
        <f t="shared" si="250"/>
        <v>Green</v>
      </c>
      <c r="X740" t="str">
        <f t="shared" si="251"/>
        <v>Green</v>
      </c>
      <c r="Y740" t="str">
        <f t="shared" si="252"/>
        <v>Green</v>
      </c>
      <c r="Z740" t="str">
        <f t="shared" si="253"/>
        <v>Green</v>
      </c>
      <c r="AA740" t="str">
        <f t="shared" si="254"/>
        <v>Red</v>
      </c>
      <c r="AB740" t="str">
        <f t="shared" si="255"/>
        <v>Red</v>
      </c>
      <c r="AC740" t="str">
        <f t="shared" si="256"/>
        <v>Green</v>
      </c>
      <c r="AD740" t="str">
        <f t="shared" si="257"/>
        <v>Red</v>
      </c>
    </row>
    <row r="741" spans="1:30" x14ac:dyDescent="0.25">
      <c r="A741" t="str">
        <f t="shared" si="240"/>
        <v>24/07/2026TuS KoblenzVfB Giessen</v>
      </c>
      <c r="D741" s="2">
        <v>46227</v>
      </c>
      <c r="E741" s="3">
        <v>0.71875</v>
      </c>
      <c r="F741" t="s">
        <v>2677</v>
      </c>
      <c r="G741" t="s">
        <v>2678</v>
      </c>
      <c r="H741">
        <v>2</v>
      </c>
      <c r="I741">
        <v>0</v>
      </c>
      <c r="J741">
        <v>2</v>
      </c>
      <c r="K741">
        <v>1</v>
      </c>
      <c r="L741" s="22" t="str">
        <f t="shared" si="258"/>
        <v>24/07/2026</v>
      </c>
      <c r="M741" s="23">
        <f t="shared" si="259"/>
        <v>0.59375</v>
      </c>
      <c r="N741" t="str">
        <f t="shared" si="241"/>
        <v>2 - 1</v>
      </c>
      <c r="O741" t="str">
        <f t="shared" si="242"/>
        <v>Green</v>
      </c>
      <c r="P741" t="str">
        <f t="shared" si="243"/>
        <v>Red</v>
      </c>
      <c r="Q741" t="str">
        <f t="shared" si="244"/>
        <v>Red</v>
      </c>
      <c r="R741" t="str">
        <f t="shared" si="245"/>
        <v>Green</v>
      </c>
      <c r="S741" t="str">
        <f t="shared" si="246"/>
        <v>Red</v>
      </c>
      <c r="T741" t="str">
        <f t="shared" si="247"/>
        <v>Green</v>
      </c>
      <c r="U741" t="str">
        <f t="shared" si="248"/>
        <v>Green</v>
      </c>
      <c r="V741" t="str">
        <f t="shared" si="249"/>
        <v>Red</v>
      </c>
      <c r="W741" t="str">
        <f t="shared" si="250"/>
        <v>Red</v>
      </c>
      <c r="X741" t="str">
        <f t="shared" si="251"/>
        <v>Green</v>
      </c>
      <c r="Y741" t="str">
        <f t="shared" si="252"/>
        <v>Green</v>
      </c>
      <c r="Z741" t="str">
        <f t="shared" si="253"/>
        <v>Green</v>
      </c>
      <c r="AA741" t="str">
        <f t="shared" si="254"/>
        <v>Red</v>
      </c>
      <c r="AB741" t="str">
        <f t="shared" si="255"/>
        <v>Green</v>
      </c>
      <c r="AC741" t="str">
        <f t="shared" si="256"/>
        <v>Green</v>
      </c>
      <c r="AD741" t="str">
        <f t="shared" si="257"/>
        <v>Red</v>
      </c>
    </row>
    <row r="742" spans="1:30" x14ac:dyDescent="0.25">
      <c r="A742" t="str">
        <f t="shared" si="240"/>
        <v>24/07/2026Vanersborgs FKIK Kongahalla</v>
      </c>
      <c r="D742" s="2">
        <v>46227</v>
      </c>
      <c r="E742" s="3">
        <v>0.71875</v>
      </c>
      <c r="F742" t="s">
        <v>2679</v>
      </c>
      <c r="G742" t="s">
        <v>2680</v>
      </c>
      <c r="H742">
        <v>1</v>
      </c>
      <c r="I742">
        <v>1</v>
      </c>
      <c r="J742">
        <v>1</v>
      </c>
      <c r="K742">
        <v>2</v>
      </c>
      <c r="L742" s="22" t="str">
        <f t="shared" si="258"/>
        <v>24/07/2026</v>
      </c>
      <c r="M742" s="23">
        <f t="shared" si="259"/>
        <v>0.59375</v>
      </c>
      <c r="N742" t="str">
        <f t="shared" si="241"/>
        <v>1 - 2</v>
      </c>
      <c r="O742" t="str">
        <f t="shared" si="242"/>
        <v>Red</v>
      </c>
      <c r="P742" t="str">
        <f t="shared" si="243"/>
        <v>Red</v>
      </c>
      <c r="Q742" t="str">
        <f t="shared" si="244"/>
        <v>Green</v>
      </c>
      <c r="R742" t="str">
        <f t="shared" si="245"/>
        <v>Red</v>
      </c>
      <c r="S742" t="str">
        <f t="shared" si="246"/>
        <v>Green</v>
      </c>
      <c r="T742" t="str">
        <f t="shared" si="247"/>
        <v>Green</v>
      </c>
      <c r="U742" t="str">
        <f t="shared" si="248"/>
        <v>Red</v>
      </c>
      <c r="V742" t="str">
        <f t="shared" si="249"/>
        <v>Green</v>
      </c>
      <c r="W742" t="str">
        <f t="shared" si="250"/>
        <v>Red</v>
      </c>
      <c r="X742" t="str">
        <f t="shared" si="251"/>
        <v>Green</v>
      </c>
      <c r="Y742" t="str">
        <f t="shared" si="252"/>
        <v>Green</v>
      </c>
      <c r="Z742" t="str">
        <f t="shared" si="253"/>
        <v>Green</v>
      </c>
      <c r="AA742" t="str">
        <f t="shared" si="254"/>
        <v>Red</v>
      </c>
      <c r="AB742" t="str">
        <f t="shared" si="255"/>
        <v>Green</v>
      </c>
      <c r="AC742" t="str">
        <f t="shared" si="256"/>
        <v>Green</v>
      </c>
      <c r="AD742" t="str">
        <f t="shared" si="257"/>
        <v>Red</v>
      </c>
    </row>
    <row r="743" spans="1:30" x14ac:dyDescent="0.25">
      <c r="A743" t="str">
        <f t="shared" si="240"/>
        <v>24/07/2026DSV LeobenVoitsberg</v>
      </c>
      <c r="B743" t="s">
        <v>2319</v>
      </c>
      <c r="C743" t="s">
        <v>2320</v>
      </c>
      <c r="D743" s="2">
        <v>46227</v>
      </c>
      <c r="E743" s="3">
        <v>0.72916666666666663</v>
      </c>
      <c r="F743" t="s">
        <v>2333</v>
      </c>
      <c r="G743" t="s">
        <v>2334</v>
      </c>
      <c r="H743">
        <v>0</v>
      </c>
      <c r="I743">
        <v>5</v>
      </c>
      <c r="J743">
        <v>0</v>
      </c>
      <c r="K743">
        <v>6</v>
      </c>
      <c r="L743" s="22" t="str">
        <f t="shared" si="258"/>
        <v>24/07/2026</v>
      </c>
      <c r="M743" s="23">
        <f t="shared" si="259"/>
        <v>0.60416666666666663</v>
      </c>
      <c r="N743" t="str">
        <f t="shared" si="241"/>
        <v>0 - 6</v>
      </c>
      <c r="O743" t="str">
        <f t="shared" si="242"/>
        <v>Red</v>
      </c>
      <c r="P743" t="str">
        <f t="shared" si="243"/>
        <v>Red</v>
      </c>
      <c r="Q743" t="str">
        <f t="shared" si="244"/>
        <v>Green</v>
      </c>
      <c r="R743" t="str">
        <f t="shared" si="245"/>
        <v>Red</v>
      </c>
      <c r="S743" t="str">
        <f t="shared" si="246"/>
        <v>Green</v>
      </c>
      <c r="T743" t="str">
        <f t="shared" si="247"/>
        <v>Green</v>
      </c>
      <c r="U743" t="str">
        <f t="shared" si="248"/>
        <v>Red</v>
      </c>
      <c r="V743" t="str">
        <f t="shared" si="249"/>
        <v>Red</v>
      </c>
      <c r="W743" t="str">
        <f t="shared" si="250"/>
        <v>Green</v>
      </c>
      <c r="X743" t="str">
        <f t="shared" si="251"/>
        <v>Green</v>
      </c>
      <c r="Y743" t="str">
        <f t="shared" si="252"/>
        <v>Green</v>
      </c>
      <c r="Z743" t="str">
        <f t="shared" si="253"/>
        <v>Green</v>
      </c>
      <c r="AA743" t="str">
        <f t="shared" si="254"/>
        <v>Red</v>
      </c>
      <c r="AB743" t="str">
        <f t="shared" si="255"/>
        <v>Red</v>
      </c>
      <c r="AC743" t="str">
        <f t="shared" si="256"/>
        <v>Red</v>
      </c>
      <c r="AD743" t="str">
        <f t="shared" si="257"/>
        <v>Green</v>
      </c>
    </row>
    <row r="744" spans="1:30" x14ac:dyDescent="0.25">
      <c r="A744" t="str">
        <f t="shared" si="240"/>
        <v>24/07/2026FCM TraiskirchenSVG Bleiburg</v>
      </c>
      <c r="B744" t="s">
        <v>2319</v>
      </c>
      <c r="C744" t="s">
        <v>2320</v>
      </c>
      <c r="D744" s="2">
        <v>46227</v>
      </c>
      <c r="E744" s="3">
        <v>0.72916666666666663</v>
      </c>
      <c r="F744" t="s">
        <v>2335</v>
      </c>
      <c r="G744" t="s">
        <v>2336</v>
      </c>
      <c r="H744">
        <v>1</v>
      </c>
      <c r="I744">
        <v>0</v>
      </c>
      <c r="J744">
        <v>4</v>
      </c>
      <c r="K744">
        <v>0</v>
      </c>
      <c r="L744" s="22" t="str">
        <f t="shared" si="258"/>
        <v>24/07/2026</v>
      </c>
      <c r="M744" s="23">
        <f t="shared" si="259"/>
        <v>0.60416666666666663</v>
      </c>
      <c r="N744" t="str">
        <f t="shared" si="241"/>
        <v>4 - 0</v>
      </c>
      <c r="O744" t="str">
        <f t="shared" si="242"/>
        <v>Green</v>
      </c>
      <c r="P744" t="str">
        <f t="shared" si="243"/>
        <v>Red</v>
      </c>
      <c r="Q744" t="str">
        <f t="shared" si="244"/>
        <v>Red</v>
      </c>
      <c r="R744" t="str">
        <f t="shared" si="245"/>
        <v>Green</v>
      </c>
      <c r="S744" t="str">
        <f t="shared" si="246"/>
        <v>Red</v>
      </c>
      <c r="T744" t="str">
        <f t="shared" si="247"/>
        <v>Green</v>
      </c>
      <c r="U744" t="str">
        <f t="shared" si="248"/>
        <v>Green</v>
      </c>
      <c r="V744" t="str">
        <f t="shared" si="249"/>
        <v>Red</v>
      </c>
      <c r="W744" t="str">
        <f t="shared" si="250"/>
        <v>Red</v>
      </c>
      <c r="X744" t="str">
        <f t="shared" si="251"/>
        <v>Green</v>
      </c>
      <c r="Y744" t="str">
        <f t="shared" si="252"/>
        <v>Green</v>
      </c>
      <c r="Z744" t="str">
        <f t="shared" si="253"/>
        <v>Green</v>
      </c>
      <c r="AA744" t="str">
        <f t="shared" si="254"/>
        <v>Red</v>
      </c>
      <c r="AB744" t="str">
        <f t="shared" si="255"/>
        <v>Red</v>
      </c>
      <c r="AC744" t="str">
        <f t="shared" si="256"/>
        <v>Red</v>
      </c>
      <c r="AD744" t="str">
        <f t="shared" si="257"/>
        <v>Green</v>
      </c>
    </row>
    <row r="745" spans="1:30" x14ac:dyDescent="0.25">
      <c r="A745" t="str">
        <f t="shared" si="240"/>
        <v>24/07/2026SU TillmitschSt Polten</v>
      </c>
      <c r="B745" t="s">
        <v>2319</v>
      </c>
      <c r="C745" t="s">
        <v>2320</v>
      </c>
      <c r="D745" s="2">
        <v>46227</v>
      </c>
      <c r="E745" s="3">
        <v>0.72916666666666663</v>
      </c>
      <c r="F745" t="s">
        <v>2337</v>
      </c>
      <c r="G745" t="s">
        <v>2338</v>
      </c>
      <c r="H745">
        <v>0</v>
      </c>
      <c r="I745">
        <v>0</v>
      </c>
      <c r="J745">
        <v>1</v>
      </c>
      <c r="K745">
        <v>2</v>
      </c>
      <c r="L745" s="22" t="str">
        <f t="shared" si="258"/>
        <v>24/07/2026</v>
      </c>
      <c r="M745" s="23">
        <f t="shared" si="259"/>
        <v>0.60416666666666663</v>
      </c>
      <c r="N745" t="str">
        <f t="shared" si="241"/>
        <v>1 - 2</v>
      </c>
      <c r="O745" t="str">
        <f t="shared" si="242"/>
        <v>Red</v>
      </c>
      <c r="P745" t="str">
        <f t="shared" si="243"/>
        <v>Red</v>
      </c>
      <c r="Q745" t="str">
        <f t="shared" si="244"/>
        <v>Green</v>
      </c>
      <c r="R745" t="str">
        <f t="shared" si="245"/>
        <v>Red</v>
      </c>
      <c r="S745" t="str">
        <f t="shared" si="246"/>
        <v>Green</v>
      </c>
      <c r="T745" t="str">
        <f t="shared" si="247"/>
        <v>Green</v>
      </c>
      <c r="U745" t="str">
        <f t="shared" si="248"/>
        <v>Red</v>
      </c>
      <c r="V745" t="str">
        <f t="shared" si="249"/>
        <v>Green</v>
      </c>
      <c r="W745" t="str">
        <f t="shared" si="250"/>
        <v>Red</v>
      </c>
      <c r="X745" t="str">
        <f t="shared" si="251"/>
        <v>Red</v>
      </c>
      <c r="Y745" t="str">
        <f t="shared" si="252"/>
        <v>Green</v>
      </c>
      <c r="Z745" t="str">
        <f t="shared" si="253"/>
        <v>Green</v>
      </c>
      <c r="AA745" t="str">
        <f t="shared" si="254"/>
        <v>Red</v>
      </c>
      <c r="AB745" t="str">
        <f t="shared" si="255"/>
        <v>Green</v>
      </c>
      <c r="AC745" t="str">
        <f t="shared" si="256"/>
        <v>Green</v>
      </c>
      <c r="AD745" t="str">
        <f t="shared" si="257"/>
        <v>Red</v>
      </c>
    </row>
    <row r="746" spans="1:30" x14ac:dyDescent="0.25">
      <c r="A746" t="str">
        <f t="shared" si="240"/>
        <v>24/07/2026SV HornFAC Team fur Wien</v>
      </c>
      <c r="B746" t="s">
        <v>2319</v>
      </c>
      <c r="C746" t="s">
        <v>2320</v>
      </c>
      <c r="D746" s="2">
        <v>46227</v>
      </c>
      <c r="E746" s="3">
        <v>0.72916666666666663</v>
      </c>
      <c r="F746" t="s">
        <v>2339</v>
      </c>
      <c r="G746" t="s">
        <v>2340</v>
      </c>
      <c r="H746">
        <v>0</v>
      </c>
      <c r="I746">
        <v>0</v>
      </c>
      <c r="J746">
        <v>1</v>
      </c>
      <c r="K746">
        <v>1</v>
      </c>
      <c r="L746" s="22" t="str">
        <f t="shared" si="258"/>
        <v>24/07/2026</v>
      </c>
      <c r="M746" s="23">
        <f t="shared" si="259"/>
        <v>0.60416666666666663</v>
      </c>
      <c r="N746" t="str">
        <f t="shared" si="241"/>
        <v>1 - 1</v>
      </c>
      <c r="O746" t="str">
        <f t="shared" si="242"/>
        <v>Red</v>
      </c>
      <c r="P746" t="str">
        <f t="shared" si="243"/>
        <v>Green</v>
      </c>
      <c r="Q746" t="str">
        <f t="shared" si="244"/>
        <v>Red</v>
      </c>
      <c r="R746" t="str">
        <f t="shared" si="245"/>
        <v>Green</v>
      </c>
      <c r="S746" t="str">
        <f t="shared" si="246"/>
        <v>Green</v>
      </c>
      <c r="T746" t="str">
        <f t="shared" si="247"/>
        <v>Red</v>
      </c>
      <c r="U746" t="str">
        <f t="shared" si="248"/>
        <v>Red</v>
      </c>
      <c r="V746" t="str">
        <f t="shared" si="249"/>
        <v>Green</v>
      </c>
      <c r="W746" t="str">
        <f t="shared" si="250"/>
        <v>Red</v>
      </c>
      <c r="X746" t="str">
        <f t="shared" si="251"/>
        <v>Red</v>
      </c>
      <c r="Y746" t="str">
        <f t="shared" si="252"/>
        <v>Green</v>
      </c>
      <c r="Z746" t="str">
        <f t="shared" si="253"/>
        <v>Red</v>
      </c>
      <c r="AA746" t="str">
        <f t="shared" si="254"/>
        <v>Green</v>
      </c>
      <c r="AB746" t="str">
        <f t="shared" si="255"/>
        <v>Green</v>
      </c>
      <c r="AC746" t="str">
        <f t="shared" si="256"/>
        <v>Green</v>
      </c>
      <c r="AD746" t="str">
        <f t="shared" si="257"/>
        <v>Red</v>
      </c>
    </row>
    <row r="747" spans="1:30" x14ac:dyDescent="0.25">
      <c r="A747" t="str">
        <f t="shared" si="240"/>
        <v>24/07/2026Union GurtenBlau Weiss Linz</v>
      </c>
      <c r="B747" t="s">
        <v>2319</v>
      </c>
      <c r="C747" t="s">
        <v>2320</v>
      </c>
      <c r="D747" s="2">
        <v>46227</v>
      </c>
      <c r="E747" s="3">
        <v>0.72916666666666663</v>
      </c>
      <c r="F747" t="s">
        <v>2341</v>
      </c>
      <c r="G747" t="s">
        <v>2342</v>
      </c>
      <c r="H747">
        <v>1</v>
      </c>
      <c r="I747">
        <v>0</v>
      </c>
      <c r="J747">
        <v>1</v>
      </c>
      <c r="K747">
        <v>3</v>
      </c>
      <c r="L747" s="22" t="str">
        <f t="shared" si="258"/>
        <v>24/07/2026</v>
      </c>
      <c r="M747" s="23">
        <f t="shared" si="259"/>
        <v>0.60416666666666663</v>
      </c>
      <c r="N747" t="str">
        <f t="shared" si="241"/>
        <v>1 - 3</v>
      </c>
      <c r="O747" t="str">
        <f t="shared" si="242"/>
        <v>Red</v>
      </c>
      <c r="P747" t="str">
        <f t="shared" si="243"/>
        <v>Red</v>
      </c>
      <c r="Q747" t="str">
        <f t="shared" si="244"/>
        <v>Green</v>
      </c>
      <c r="R747" t="str">
        <f t="shared" si="245"/>
        <v>Red</v>
      </c>
      <c r="S747" t="str">
        <f t="shared" si="246"/>
        <v>Green</v>
      </c>
      <c r="T747" t="str">
        <f t="shared" si="247"/>
        <v>Green</v>
      </c>
      <c r="U747" t="str">
        <f t="shared" si="248"/>
        <v>Green</v>
      </c>
      <c r="V747" t="str">
        <f t="shared" si="249"/>
        <v>Red</v>
      </c>
      <c r="W747" t="str">
        <f t="shared" si="250"/>
        <v>Red</v>
      </c>
      <c r="X747" t="str">
        <f t="shared" si="251"/>
        <v>Green</v>
      </c>
      <c r="Y747" t="str">
        <f t="shared" si="252"/>
        <v>Green</v>
      </c>
      <c r="Z747" t="str">
        <f t="shared" si="253"/>
        <v>Green</v>
      </c>
      <c r="AA747" t="str">
        <f t="shared" si="254"/>
        <v>Red</v>
      </c>
      <c r="AB747" t="str">
        <f t="shared" si="255"/>
        <v>Red</v>
      </c>
      <c r="AC747" t="str">
        <f t="shared" si="256"/>
        <v>Green</v>
      </c>
      <c r="AD747" t="str">
        <f t="shared" si="257"/>
        <v>Red</v>
      </c>
    </row>
    <row r="748" spans="1:30" x14ac:dyDescent="0.25">
      <c r="A748" t="str">
        <f t="shared" si="240"/>
        <v>24/07/2026FC Rapperswil-JonaFC Wil 1900</v>
      </c>
      <c r="D748" s="2">
        <v>46227</v>
      </c>
      <c r="E748" s="3">
        <v>0.72916666666666663</v>
      </c>
      <c r="F748" t="s">
        <v>2593</v>
      </c>
      <c r="G748" t="s">
        <v>2594</v>
      </c>
      <c r="H748">
        <v>2</v>
      </c>
      <c r="I748">
        <v>3</v>
      </c>
      <c r="J748">
        <v>4</v>
      </c>
      <c r="K748">
        <v>5</v>
      </c>
      <c r="L748" s="22" t="str">
        <f t="shared" si="258"/>
        <v>24/07/2026</v>
      </c>
      <c r="M748" s="23">
        <f t="shared" si="259"/>
        <v>0.60416666666666663</v>
      </c>
      <c r="N748" t="str">
        <f t="shared" si="241"/>
        <v>4 - 5</v>
      </c>
      <c r="O748" t="str">
        <f t="shared" si="242"/>
        <v>Red</v>
      </c>
      <c r="P748" t="str">
        <f t="shared" si="243"/>
        <v>Red</v>
      </c>
      <c r="Q748" t="str">
        <f t="shared" si="244"/>
        <v>Green</v>
      </c>
      <c r="R748" t="str">
        <f t="shared" si="245"/>
        <v>Red</v>
      </c>
      <c r="S748" t="str">
        <f t="shared" si="246"/>
        <v>Green</v>
      </c>
      <c r="T748" t="str">
        <f t="shared" si="247"/>
        <v>Green</v>
      </c>
      <c r="U748" t="str">
        <f t="shared" si="248"/>
        <v>Red</v>
      </c>
      <c r="V748" t="str">
        <f t="shared" si="249"/>
        <v>Red</v>
      </c>
      <c r="W748" t="str">
        <f t="shared" si="250"/>
        <v>Green</v>
      </c>
      <c r="X748" t="str">
        <f t="shared" si="251"/>
        <v>Green</v>
      </c>
      <c r="Y748" t="str">
        <f t="shared" si="252"/>
        <v>Green</v>
      </c>
      <c r="Z748" t="str">
        <f t="shared" si="253"/>
        <v>Green</v>
      </c>
      <c r="AA748" t="str">
        <f t="shared" si="254"/>
        <v>Red</v>
      </c>
      <c r="AB748" t="str">
        <f t="shared" si="255"/>
        <v>Red</v>
      </c>
      <c r="AC748" t="str">
        <f t="shared" si="256"/>
        <v>Green</v>
      </c>
      <c r="AD748" t="str">
        <f t="shared" si="257"/>
        <v>Red</v>
      </c>
    </row>
    <row r="749" spans="1:30" x14ac:dyDescent="0.25">
      <c r="A749" t="str">
        <f t="shared" si="240"/>
        <v>24/07/2026Neuchatel XamaxSC Kriens</v>
      </c>
      <c r="D749" s="2">
        <v>46227</v>
      </c>
      <c r="E749" s="3">
        <v>0.72916666666666663</v>
      </c>
      <c r="F749" t="s">
        <v>2595</v>
      </c>
      <c r="G749" t="s">
        <v>2596</v>
      </c>
      <c r="H749">
        <v>3</v>
      </c>
      <c r="I749">
        <v>1</v>
      </c>
      <c r="J749">
        <v>3</v>
      </c>
      <c r="K749">
        <v>2</v>
      </c>
      <c r="L749" s="22" t="str">
        <f t="shared" si="258"/>
        <v>24/07/2026</v>
      </c>
      <c r="M749" s="23">
        <f t="shared" si="259"/>
        <v>0.60416666666666663</v>
      </c>
      <c r="N749" t="str">
        <f t="shared" si="241"/>
        <v>3 - 2</v>
      </c>
      <c r="O749" t="str">
        <f t="shared" si="242"/>
        <v>Green</v>
      </c>
      <c r="P749" t="str">
        <f t="shared" si="243"/>
        <v>Red</v>
      </c>
      <c r="Q749" t="str">
        <f t="shared" si="244"/>
        <v>Red</v>
      </c>
      <c r="R749" t="str">
        <f t="shared" si="245"/>
        <v>Green</v>
      </c>
      <c r="S749" t="str">
        <f t="shared" si="246"/>
        <v>Red</v>
      </c>
      <c r="T749" t="str">
        <f t="shared" si="247"/>
        <v>Green</v>
      </c>
      <c r="U749" t="str">
        <f t="shared" si="248"/>
        <v>Green</v>
      </c>
      <c r="V749" t="str">
        <f t="shared" si="249"/>
        <v>Red</v>
      </c>
      <c r="W749" t="str">
        <f t="shared" si="250"/>
        <v>Red</v>
      </c>
      <c r="X749" t="str">
        <f t="shared" si="251"/>
        <v>Green</v>
      </c>
      <c r="Y749" t="str">
        <f t="shared" si="252"/>
        <v>Green</v>
      </c>
      <c r="Z749" t="str">
        <f t="shared" si="253"/>
        <v>Green</v>
      </c>
      <c r="AA749" t="str">
        <f t="shared" si="254"/>
        <v>Red</v>
      </c>
      <c r="AB749" t="str">
        <f t="shared" si="255"/>
        <v>Red</v>
      </c>
      <c r="AC749" t="str">
        <f t="shared" si="256"/>
        <v>Green</v>
      </c>
      <c r="AD749" t="str">
        <f t="shared" si="257"/>
        <v>Red</v>
      </c>
    </row>
    <row r="750" spans="1:30" x14ac:dyDescent="0.25">
      <c r="A750" t="str">
        <f t="shared" si="240"/>
        <v>24/07/2026Stade Lausanne-OuchyStade Nyonnais</v>
      </c>
      <c r="D750" s="2">
        <v>46227</v>
      </c>
      <c r="E750" s="3">
        <v>0.72916666666666663</v>
      </c>
      <c r="F750" t="s">
        <v>2597</v>
      </c>
      <c r="G750" t="s">
        <v>2598</v>
      </c>
      <c r="H750">
        <v>1</v>
      </c>
      <c r="I750">
        <v>0</v>
      </c>
      <c r="J750">
        <v>2</v>
      </c>
      <c r="K750">
        <v>0</v>
      </c>
      <c r="L750" s="22" t="str">
        <f t="shared" si="258"/>
        <v>24/07/2026</v>
      </c>
      <c r="M750" s="23">
        <f t="shared" si="259"/>
        <v>0.60416666666666663</v>
      </c>
      <c r="N750" t="str">
        <f t="shared" si="241"/>
        <v>2 - 0</v>
      </c>
      <c r="O750" t="str">
        <f t="shared" si="242"/>
        <v>Green</v>
      </c>
      <c r="P750" t="str">
        <f t="shared" si="243"/>
        <v>Red</v>
      </c>
      <c r="Q750" t="str">
        <f t="shared" si="244"/>
        <v>Red</v>
      </c>
      <c r="R750" t="str">
        <f t="shared" si="245"/>
        <v>Green</v>
      </c>
      <c r="S750" t="str">
        <f t="shared" si="246"/>
        <v>Red</v>
      </c>
      <c r="T750" t="str">
        <f t="shared" si="247"/>
        <v>Green</v>
      </c>
      <c r="U750" t="str">
        <f t="shared" si="248"/>
        <v>Green</v>
      </c>
      <c r="V750" t="str">
        <f t="shared" si="249"/>
        <v>Red</v>
      </c>
      <c r="W750" t="str">
        <f t="shared" si="250"/>
        <v>Red</v>
      </c>
      <c r="X750" t="str">
        <f t="shared" si="251"/>
        <v>Green</v>
      </c>
      <c r="Y750" t="str">
        <f t="shared" si="252"/>
        <v>Green</v>
      </c>
      <c r="Z750" t="str">
        <f t="shared" si="253"/>
        <v>Red</v>
      </c>
      <c r="AA750" t="str">
        <f t="shared" si="254"/>
        <v>Green</v>
      </c>
      <c r="AB750" t="str">
        <f t="shared" si="255"/>
        <v>Green</v>
      </c>
      <c r="AC750" t="str">
        <f t="shared" si="256"/>
        <v>Red</v>
      </c>
      <c r="AD750" t="str">
        <f t="shared" si="257"/>
        <v>Green</v>
      </c>
    </row>
    <row r="751" spans="1:30" x14ac:dyDescent="0.25">
      <c r="A751" t="str">
        <f t="shared" si="240"/>
        <v>24/07/2026Colchester United West Ham U21</v>
      </c>
      <c r="D751" s="2">
        <v>46227</v>
      </c>
      <c r="E751" s="3">
        <v>0.72916666666666663</v>
      </c>
      <c r="F751" t="s">
        <v>1534</v>
      </c>
      <c r="G751" t="s">
        <v>1474</v>
      </c>
      <c r="H751">
        <v>0</v>
      </c>
      <c r="I751">
        <v>1</v>
      </c>
      <c r="J751">
        <v>2</v>
      </c>
      <c r="K751">
        <v>2</v>
      </c>
      <c r="L751" s="22" t="str">
        <f t="shared" si="258"/>
        <v>24/07/2026</v>
      </c>
      <c r="M751" s="23">
        <f t="shared" si="259"/>
        <v>0.60416666666666663</v>
      </c>
      <c r="N751" t="str">
        <f t="shared" si="241"/>
        <v>2 - 2</v>
      </c>
      <c r="O751" t="str">
        <f t="shared" si="242"/>
        <v>Red</v>
      </c>
      <c r="P751" t="str">
        <f t="shared" si="243"/>
        <v>Green</v>
      </c>
      <c r="Q751" t="str">
        <f t="shared" si="244"/>
        <v>Red</v>
      </c>
      <c r="R751" t="str">
        <f t="shared" si="245"/>
        <v>Green</v>
      </c>
      <c r="S751" t="str">
        <f t="shared" si="246"/>
        <v>Green</v>
      </c>
      <c r="T751" t="str">
        <f t="shared" si="247"/>
        <v>Red</v>
      </c>
      <c r="U751" t="str">
        <f t="shared" si="248"/>
        <v>Red</v>
      </c>
      <c r="V751" t="str">
        <f t="shared" si="249"/>
        <v>Red</v>
      </c>
      <c r="W751" t="str">
        <f t="shared" si="250"/>
        <v>Green</v>
      </c>
      <c r="X751" t="str">
        <f t="shared" si="251"/>
        <v>Green</v>
      </c>
      <c r="Y751" t="str">
        <f t="shared" si="252"/>
        <v>Green</v>
      </c>
      <c r="Z751" t="str">
        <f t="shared" si="253"/>
        <v>Green</v>
      </c>
      <c r="AA751" t="str">
        <f t="shared" si="254"/>
        <v>Red</v>
      </c>
      <c r="AB751" t="str">
        <f t="shared" si="255"/>
        <v>Red</v>
      </c>
      <c r="AC751" t="str">
        <f t="shared" si="256"/>
        <v>Green</v>
      </c>
      <c r="AD751" t="str">
        <f t="shared" si="257"/>
        <v>Red</v>
      </c>
    </row>
    <row r="752" spans="1:30" x14ac:dyDescent="0.25">
      <c r="A752" t="str">
        <f t="shared" si="240"/>
        <v>24/07/2026OsasunaRacing Santander</v>
      </c>
      <c r="D752" s="2">
        <v>46227</v>
      </c>
      <c r="E752" s="3">
        <v>0.72916666666666663</v>
      </c>
      <c r="F752" t="s">
        <v>2681</v>
      </c>
      <c r="G752" t="s">
        <v>2682</v>
      </c>
      <c r="H752">
        <v>0</v>
      </c>
      <c r="I752">
        <v>0</v>
      </c>
      <c r="J752">
        <v>2</v>
      </c>
      <c r="K752">
        <v>0</v>
      </c>
      <c r="L752" s="22" t="str">
        <f t="shared" si="258"/>
        <v>24/07/2026</v>
      </c>
      <c r="M752" s="23">
        <f t="shared" si="259"/>
        <v>0.60416666666666663</v>
      </c>
      <c r="N752" t="str">
        <f t="shared" si="241"/>
        <v>2 - 0</v>
      </c>
      <c r="O752" t="str">
        <f t="shared" si="242"/>
        <v>Green</v>
      </c>
      <c r="P752" t="str">
        <f t="shared" si="243"/>
        <v>Red</v>
      </c>
      <c r="Q752" t="str">
        <f t="shared" si="244"/>
        <v>Red</v>
      </c>
      <c r="R752" t="str">
        <f t="shared" si="245"/>
        <v>Green</v>
      </c>
      <c r="S752" t="str">
        <f t="shared" si="246"/>
        <v>Red</v>
      </c>
      <c r="T752" t="str">
        <f t="shared" si="247"/>
        <v>Green</v>
      </c>
      <c r="U752" t="str">
        <f t="shared" si="248"/>
        <v>Red</v>
      </c>
      <c r="V752" t="str">
        <f t="shared" si="249"/>
        <v>Green</v>
      </c>
      <c r="W752" t="str">
        <f t="shared" si="250"/>
        <v>Red</v>
      </c>
      <c r="X752" t="str">
        <f t="shared" si="251"/>
        <v>Red</v>
      </c>
      <c r="Y752" t="str">
        <f t="shared" si="252"/>
        <v>Green</v>
      </c>
      <c r="Z752" t="str">
        <f t="shared" si="253"/>
        <v>Red</v>
      </c>
      <c r="AA752" t="str">
        <f t="shared" si="254"/>
        <v>Green</v>
      </c>
      <c r="AB752" t="str">
        <f t="shared" si="255"/>
        <v>Green</v>
      </c>
      <c r="AC752" t="str">
        <f t="shared" si="256"/>
        <v>Red</v>
      </c>
      <c r="AD752" t="str">
        <f t="shared" si="257"/>
        <v>Green</v>
      </c>
    </row>
    <row r="753" spans="1:30" x14ac:dyDescent="0.25">
      <c r="A753" t="str">
        <f t="shared" si="240"/>
        <v>24/07/2026Kimberley Mar del PlataClub Circulo Deportivo</v>
      </c>
      <c r="B753" t="s">
        <v>806</v>
      </c>
      <c r="C753" t="s">
        <v>2231</v>
      </c>
      <c r="D753" s="2">
        <v>46227</v>
      </c>
      <c r="E753" s="3">
        <v>0.75</v>
      </c>
      <c r="F753" t="s">
        <v>2232</v>
      </c>
      <c r="G753" t="s">
        <v>2233</v>
      </c>
      <c r="H753">
        <v>0</v>
      </c>
      <c r="I753">
        <v>0</v>
      </c>
      <c r="J753">
        <v>1</v>
      </c>
      <c r="K753">
        <v>1</v>
      </c>
      <c r="L753" s="22" t="str">
        <f t="shared" si="258"/>
        <v>24/07/2026</v>
      </c>
      <c r="M753" s="23">
        <f t="shared" si="259"/>
        <v>0.625</v>
      </c>
      <c r="N753" t="str">
        <f t="shared" si="241"/>
        <v>1 - 1</v>
      </c>
      <c r="O753" t="str">
        <f t="shared" si="242"/>
        <v>Red</v>
      </c>
      <c r="P753" t="str">
        <f t="shared" si="243"/>
        <v>Green</v>
      </c>
      <c r="Q753" t="str">
        <f t="shared" si="244"/>
        <v>Red</v>
      </c>
      <c r="R753" t="str">
        <f t="shared" si="245"/>
        <v>Green</v>
      </c>
      <c r="S753" t="str">
        <f t="shared" si="246"/>
        <v>Green</v>
      </c>
      <c r="T753" t="str">
        <f t="shared" si="247"/>
        <v>Red</v>
      </c>
      <c r="U753" t="str">
        <f t="shared" si="248"/>
        <v>Red</v>
      </c>
      <c r="V753" t="str">
        <f t="shared" si="249"/>
        <v>Green</v>
      </c>
      <c r="W753" t="str">
        <f t="shared" si="250"/>
        <v>Red</v>
      </c>
      <c r="X753" t="str">
        <f t="shared" si="251"/>
        <v>Red</v>
      </c>
      <c r="Y753" t="str">
        <f t="shared" si="252"/>
        <v>Green</v>
      </c>
      <c r="Z753" t="str">
        <f t="shared" si="253"/>
        <v>Red</v>
      </c>
      <c r="AA753" t="str">
        <f t="shared" si="254"/>
        <v>Green</v>
      </c>
      <c r="AB753" t="str">
        <f t="shared" si="255"/>
        <v>Green</v>
      </c>
      <c r="AC753" t="str">
        <f t="shared" si="256"/>
        <v>Green</v>
      </c>
      <c r="AD753" t="str">
        <f t="shared" si="257"/>
        <v>Red</v>
      </c>
    </row>
    <row r="754" spans="1:30" x14ac:dyDescent="0.25">
      <c r="A754" t="str">
        <f t="shared" si="240"/>
        <v>24/07/2026Ponte Preta U20Suzano SP U20</v>
      </c>
      <c r="D754" s="2">
        <v>46227</v>
      </c>
      <c r="E754" s="3">
        <v>0.75</v>
      </c>
      <c r="F754" t="s">
        <v>2357</v>
      </c>
      <c r="G754" t="s">
        <v>2358</v>
      </c>
      <c r="H754">
        <v>2</v>
      </c>
      <c r="I754">
        <v>0</v>
      </c>
      <c r="J754">
        <v>2</v>
      </c>
      <c r="K754">
        <v>0</v>
      </c>
      <c r="L754" s="22" t="str">
        <f t="shared" si="258"/>
        <v>24/07/2026</v>
      </c>
      <c r="M754" s="23">
        <f t="shared" si="259"/>
        <v>0.625</v>
      </c>
      <c r="N754" t="str">
        <f t="shared" si="241"/>
        <v>2 - 0</v>
      </c>
      <c r="O754" t="str">
        <f t="shared" si="242"/>
        <v>Green</v>
      </c>
      <c r="P754" t="str">
        <f t="shared" si="243"/>
        <v>Red</v>
      </c>
      <c r="Q754" t="str">
        <f t="shared" si="244"/>
        <v>Red</v>
      </c>
      <c r="R754" t="str">
        <f t="shared" si="245"/>
        <v>Green</v>
      </c>
      <c r="S754" t="str">
        <f t="shared" si="246"/>
        <v>Red</v>
      </c>
      <c r="T754" t="str">
        <f t="shared" si="247"/>
        <v>Green</v>
      </c>
      <c r="U754" t="str">
        <f t="shared" si="248"/>
        <v>Green</v>
      </c>
      <c r="V754" t="str">
        <f t="shared" si="249"/>
        <v>Red</v>
      </c>
      <c r="W754" t="str">
        <f t="shared" si="250"/>
        <v>Red</v>
      </c>
      <c r="X754" t="str">
        <f t="shared" si="251"/>
        <v>Green</v>
      </c>
      <c r="Y754" t="str">
        <f t="shared" si="252"/>
        <v>Green</v>
      </c>
      <c r="Z754" t="str">
        <f t="shared" si="253"/>
        <v>Red</v>
      </c>
      <c r="AA754" t="str">
        <f t="shared" si="254"/>
        <v>Green</v>
      </c>
      <c r="AB754" t="str">
        <f t="shared" si="255"/>
        <v>Green</v>
      </c>
      <c r="AC754" t="str">
        <f t="shared" si="256"/>
        <v>Red</v>
      </c>
      <c r="AD754" t="str">
        <f t="shared" si="257"/>
        <v>Green</v>
      </c>
    </row>
    <row r="755" spans="1:30" x14ac:dyDescent="0.25">
      <c r="A755" t="str">
        <f t="shared" si="240"/>
        <v>24/07/2026Portuguesa RJ U20Juventus SP U20</v>
      </c>
      <c r="D755" s="2">
        <v>46227</v>
      </c>
      <c r="E755" s="3">
        <v>0.75</v>
      </c>
      <c r="F755" t="s">
        <v>2359</v>
      </c>
      <c r="G755" t="s">
        <v>2360</v>
      </c>
      <c r="L755" s="22" t="str">
        <f t="shared" si="258"/>
        <v>24/07/2026</v>
      </c>
      <c r="M755" s="23">
        <f t="shared" si="259"/>
        <v>0.625</v>
      </c>
      <c r="N755" t="str">
        <f t="shared" si="241"/>
        <v xml:space="preserve"> - </v>
      </c>
      <c r="O755" t="str">
        <f t="shared" si="242"/>
        <v>Red</v>
      </c>
      <c r="P755" t="str">
        <f t="shared" si="243"/>
        <v>Green</v>
      </c>
      <c r="Q755" t="str">
        <f t="shared" si="244"/>
        <v>Red</v>
      </c>
      <c r="R755" t="str">
        <f t="shared" si="245"/>
        <v>Green</v>
      </c>
      <c r="S755" t="str">
        <f t="shared" si="246"/>
        <v>Green</v>
      </c>
      <c r="T755" t="str">
        <f t="shared" si="247"/>
        <v>Red</v>
      </c>
      <c r="U755" t="str">
        <f t="shared" si="248"/>
        <v>Red</v>
      </c>
      <c r="V755" t="str">
        <f t="shared" si="249"/>
        <v>Green</v>
      </c>
      <c r="W755" t="str">
        <f t="shared" si="250"/>
        <v>Red</v>
      </c>
      <c r="X755" t="str">
        <f t="shared" si="251"/>
        <v>Red</v>
      </c>
      <c r="Y755" t="str">
        <f t="shared" si="252"/>
        <v>Red</v>
      </c>
      <c r="Z755" t="str">
        <f t="shared" si="253"/>
        <v>Red</v>
      </c>
      <c r="AA755" t="str">
        <f t="shared" si="254"/>
        <v>Green</v>
      </c>
      <c r="AB755" t="str">
        <f t="shared" si="255"/>
        <v>Green</v>
      </c>
      <c r="AC755" t="str">
        <f t="shared" si="256"/>
        <v>Red</v>
      </c>
      <c r="AD755" t="str">
        <f t="shared" si="257"/>
        <v>Green</v>
      </c>
    </row>
    <row r="756" spans="1:30" x14ac:dyDescent="0.25">
      <c r="A756" t="str">
        <f t="shared" si="240"/>
        <v>24/07/2026Portuguesa Santista U20Juventus SP U20</v>
      </c>
      <c r="D756" s="2">
        <v>46227</v>
      </c>
      <c r="E756" s="3">
        <v>0.75</v>
      </c>
      <c r="F756" t="s">
        <v>2361</v>
      </c>
      <c r="G756" t="s">
        <v>2360</v>
      </c>
      <c r="H756">
        <v>2</v>
      </c>
      <c r="I756">
        <v>2</v>
      </c>
      <c r="J756">
        <v>2</v>
      </c>
      <c r="K756">
        <v>3</v>
      </c>
      <c r="L756" s="22" t="str">
        <f t="shared" si="258"/>
        <v>24/07/2026</v>
      </c>
      <c r="M756" s="23">
        <f t="shared" si="259"/>
        <v>0.625</v>
      </c>
      <c r="N756" t="str">
        <f t="shared" si="241"/>
        <v>2 - 3</v>
      </c>
      <c r="O756" t="str">
        <f t="shared" si="242"/>
        <v>Red</v>
      </c>
      <c r="P756" t="str">
        <f t="shared" si="243"/>
        <v>Red</v>
      </c>
      <c r="Q756" t="str">
        <f t="shared" si="244"/>
        <v>Green</v>
      </c>
      <c r="R756" t="str">
        <f t="shared" si="245"/>
        <v>Red</v>
      </c>
      <c r="S756" t="str">
        <f t="shared" si="246"/>
        <v>Green</v>
      </c>
      <c r="T756" t="str">
        <f t="shared" si="247"/>
        <v>Green</v>
      </c>
      <c r="U756" t="str">
        <f t="shared" si="248"/>
        <v>Red</v>
      </c>
      <c r="V756" t="str">
        <f t="shared" si="249"/>
        <v>Green</v>
      </c>
      <c r="W756" t="str">
        <f t="shared" si="250"/>
        <v>Red</v>
      </c>
      <c r="X756" t="str">
        <f t="shared" si="251"/>
        <v>Green</v>
      </c>
      <c r="Y756" t="str">
        <f t="shared" si="252"/>
        <v>Green</v>
      </c>
      <c r="Z756" t="str">
        <f t="shared" si="253"/>
        <v>Green</v>
      </c>
      <c r="AA756" t="str">
        <f t="shared" si="254"/>
        <v>Red</v>
      </c>
      <c r="AB756" t="str">
        <f t="shared" si="255"/>
        <v>Red</v>
      </c>
      <c r="AC756" t="str">
        <f t="shared" si="256"/>
        <v>Green</v>
      </c>
      <c r="AD756" t="str">
        <f t="shared" si="257"/>
        <v>Red</v>
      </c>
    </row>
    <row r="757" spans="1:30" x14ac:dyDescent="0.25">
      <c r="A757" t="str">
        <f t="shared" si="240"/>
        <v>24/07/2026Agua Santa SP U20Ituano U20</v>
      </c>
      <c r="D757" s="2">
        <v>46227</v>
      </c>
      <c r="E757" s="3">
        <v>0.75</v>
      </c>
      <c r="F757" t="s">
        <v>2362</v>
      </c>
      <c r="G757" t="s">
        <v>2363</v>
      </c>
      <c r="H757">
        <v>0</v>
      </c>
      <c r="I757">
        <v>0</v>
      </c>
      <c r="J757">
        <v>0</v>
      </c>
      <c r="K757">
        <v>0</v>
      </c>
      <c r="L757" s="22" t="str">
        <f t="shared" si="258"/>
        <v>24/07/2026</v>
      </c>
      <c r="M757" s="23">
        <f t="shared" si="259"/>
        <v>0.625</v>
      </c>
      <c r="N757" t="str">
        <f t="shared" si="241"/>
        <v>0 - 0</v>
      </c>
      <c r="O757" t="str">
        <f t="shared" si="242"/>
        <v>Red</v>
      </c>
      <c r="P757" t="str">
        <f t="shared" si="243"/>
        <v>Green</v>
      </c>
      <c r="Q757" t="str">
        <f t="shared" si="244"/>
        <v>Red</v>
      </c>
      <c r="R757" t="str">
        <f t="shared" si="245"/>
        <v>Green</v>
      </c>
      <c r="S757" t="str">
        <f t="shared" si="246"/>
        <v>Green</v>
      </c>
      <c r="T757" t="str">
        <f t="shared" si="247"/>
        <v>Red</v>
      </c>
      <c r="U757" t="str">
        <f t="shared" si="248"/>
        <v>Red</v>
      </c>
      <c r="V757" t="str">
        <f t="shared" si="249"/>
        <v>Green</v>
      </c>
      <c r="W757" t="str">
        <f t="shared" si="250"/>
        <v>Red</v>
      </c>
      <c r="X757" t="str">
        <f t="shared" si="251"/>
        <v>Red</v>
      </c>
      <c r="Y757" t="str">
        <f t="shared" si="252"/>
        <v>Red</v>
      </c>
      <c r="Z757" t="str">
        <f t="shared" si="253"/>
        <v>Red</v>
      </c>
      <c r="AA757" t="str">
        <f t="shared" si="254"/>
        <v>Green</v>
      </c>
      <c r="AB757" t="str">
        <f t="shared" si="255"/>
        <v>Green</v>
      </c>
      <c r="AC757" t="str">
        <f t="shared" si="256"/>
        <v>Red</v>
      </c>
      <c r="AD757" t="str">
        <f t="shared" si="257"/>
        <v>Green</v>
      </c>
    </row>
    <row r="758" spans="1:30" x14ac:dyDescent="0.25">
      <c r="A758" t="str">
        <f t="shared" si="240"/>
        <v>24/07/2026Gremio Prudente SP U20XV de Jau U20</v>
      </c>
      <c r="D758" s="2">
        <v>46227</v>
      </c>
      <c r="E758" s="3">
        <v>0.75</v>
      </c>
      <c r="F758" t="s">
        <v>2364</v>
      </c>
      <c r="G758" t="s">
        <v>2365</v>
      </c>
      <c r="H758">
        <v>1</v>
      </c>
      <c r="I758">
        <v>0</v>
      </c>
      <c r="J758">
        <v>1</v>
      </c>
      <c r="K758">
        <v>1</v>
      </c>
      <c r="L758" s="22" t="str">
        <f t="shared" si="258"/>
        <v>24/07/2026</v>
      </c>
      <c r="M758" s="23">
        <f t="shared" si="259"/>
        <v>0.625</v>
      </c>
      <c r="N758" t="str">
        <f t="shared" si="241"/>
        <v>1 - 1</v>
      </c>
      <c r="O758" t="str">
        <f t="shared" si="242"/>
        <v>Red</v>
      </c>
      <c r="P758" t="str">
        <f t="shared" si="243"/>
        <v>Green</v>
      </c>
      <c r="Q758" t="str">
        <f t="shared" si="244"/>
        <v>Red</v>
      </c>
      <c r="R758" t="str">
        <f t="shared" si="245"/>
        <v>Green</v>
      </c>
      <c r="S758" t="str">
        <f t="shared" si="246"/>
        <v>Green</v>
      </c>
      <c r="T758" t="str">
        <f t="shared" si="247"/>
        <v>Red</v>
      </c>
      <c r="U758" t="str">
        <f t="shared" si="248"/>
        <v>Green</v>
      </c>
      <c r="V758" t="str">
        <f t="shared" si="249"/>
        <v>Red</v>
      </c>
      <c r="W758" t="str">
        <f t="shared" si="250"/>
        <v>Red</v>
      </c>
      <c r="X758" t="str">
        <f t="shared" si="251"/>
        <v>Green</v>
      </c>
      <c r="Y758" t="str">
        <f t="shared" si="252"/>
        <v>Green</v>
      </c>
      <c r="Z758" t="str">
        <f t="shared" si="253"/>
        <v>Red</v>
      </c>
      <c r="AA758" t="str">
        <f t="shared" si="254"/>
        <v>Green</v>
      </c>
      <c r="AB758" t="str">
        <f t="shared" si="255"/>
        <v>Green</v>
      </c>
      <c r="AC758" t="str">
        <f t="shared" si="256"/>
        <v>Green</v>
      </c>
      <c r="AD758" t="str">
        <f t="shared" si="257"/>
        <v>Red</v>
      </c>
    </row>
    <row r="759" spans="1:30" x14ac:dyDescent="0.25">
      <c r="A759" t="str">
        <f t="shared" si="240"/>
        <v>24/07/2026Guarani SP U20Tanabi EC U20</v>
      </c>
      <c r="D759" s="2">
        <v>46227</v>
      </c>
      <c r="E759" s="3">
        <v>0.75</v>
      </c>
      <c r="F759" t="s">
        <v>2366</v>
      </c>
      <c r="G759" t="s">
        <v>2367</v>
      </c>
      <c r="H759">
        <v>0</v>
      </c>
      <c r="I759">
        <v>0</v>
      </c>
      <c r="J759">
        <v>1</v>
      </c>
      <c r="K759">
        <v>0</v>
      </c>
      <c r="L759" s="22" t="str">
        <f t="shared" si="258"/>
        <v>24/07/2026</v>
      </c>
      <c r="M759" s="23">
        <f t="shared" si="259"/>
        <v>0.625</v>
      </c>
      <c r="N759" t="str">
        <f t="shared" si="241"/>
        <v>1 - 0</v>
      </c>
      <c r="O759" t="str">
        <f t="shared" si="242"/>
        <v>Green</v>
      </c>
      <c r="P759" t="str">
        <f t="shared" si="243"/>
        <v>Red</v>
      </c>
      <c r="Q759" t="str">
        <f t="shared" si="244"/>
        <v>Red</v>
      </c>
      <c r="R759" t="str">
        <f t="shared" si="245"/>
        <v>Green</v>
      </c>
      <c r="S759" t="str">
        <f t="shared" si="246"/>
        <v>Red</v>
      </c>
      <c r="T759" t="str">
        <f t="shared" si="247"/>
        <v>Green</v>
      </c>
      <c r="U759" t="str">
        <f t="shared" si="248"/>
        <v>Red</v>
      </c>
      <c r="V759" t="str">
        <f t="shared" si="249"/>
        <v>Green</v>
      </c>
      <c r="W759" t="str">
        <f t="shared" si="250"/>
        <v>Red</v>
      </c>
      <c r="X759" t="str">
        <f t="shared" si="251"/>
        <v>Red</v>
      </c>
      <c r="Y759" t="str">
        <f t="shared" si="252"/>
        <v>Red</v>
      </c>
      <c r="Z759" t="str">
        <f t="shared" si="253"/>
        <v>Red</v>
      </c>
      <c r="AA759" t="str">
        <f t="shared" si="254"/>
        <v>Green</v>
      </c>
      <c r="AB759" t="str">
        <f t="shared" si="255"/>
        <v>Green</v>
      </c>
      <c r="AC759" t="str">
        <f t="shared" si="256"/>
        <v>Red</v>
      </c>
      <c r="AD759" t="str">
        <f t="shared" si="257"/>
        <v>Green</v>
      </c>
    </row>
    <row r="760" spans="1:30" x14ac:dyDescent="0.25">
      <c r="A760" t="str">
        <f t="shared" si="240"/>
        <v>24/07/2026Ibrachina SP U20Velo Clube SP U20</v>
      </c>
      <c r="D760" s="2">
        <v>46227</v>
      </c>
      <c r="E760" s="3">
        <v>0.75</v>
      </c>
      <c r="F760" t="s">
        <v>2368</v>
      </c>
      <c r="G760" t="s">
        <v>2369</v>
      </c>
      <c r="H760">
        <v>3</v>
      </c>
      <c r="I760">
        <v>0</v>
      </c>
      <c r="J760">
        <v>5</v>
      </c>
      <c r="K760">
        <v>0</v>
      </c>
      <c r="L760" s="22" t="str">
        <f t="shared" si="258"/>
        <v>24/07/2026</v>
      </c>
      <c r="M760" s="23">
        <f t="shared" si="259"/>
        <v>0.625</v>
      </c>
      <c r="N760" t="str">
        <f t="shared" si="241"/>
        <v>5 - 0</v>
      </c>
      <c r="O760" t="str">
        <f t="shared" si="242"/>
        <v>Green</v>
      </c>
      <c r="P760" t="str">
        <f t="shared" si="243"/>
        <v>Red</v>
      </c>
      <c r="Q760" t="str">
        <f t="shared" si="244"/>
        <v>Red</v>
      </c>
      <c r="R760" t="str">
        <f t="shared" si="245"/>
        <v>Green</v>
      </c>
      <c r="S760" t="str">
        <f t="shared" si="246"/>
        <v>Red</v>
      </c>
      <c r="T760" t="str">
        <f t="shared" si="247"/>
        <v>Green</v>
      </c>
      <c r="U760" t="str">
        <f t="shared" si="248"/>
        <v>Green</v>
      </c>
      <c r="V760" t="str">
        <f t="shared" si="249"/>
        <v>Red</v>
      </c>
      <c r="W760" t="str">
        <f t="shared" si="250"/>
        <v>Red</v>
      </c>
      <c r="X760" t="str">
        <f t="shared" si="251"/>
        <v>Green</v>
      </c>
      <c r="Y760" t="str">
        <f t="shared" si="252"/>
        <v>Green</v>
      </c>
      <c r="Z760" t="str">
        <f t="shared" si="253"/>
        <v>Green</v>
      </c>
      <c r="AA760" t="str">
        <f t="shared" si="254"/>
        <v>Red</v>
      </c>
      <c r="AB760" t="str">
        <f t="shared" si="255"/>
        <v>Red</v>
      </c>
      <c r="AC760" t="str">
        <f t="shared" si="256"/>
        <v>Red</v>
      </c>
      <c r="AD760" t="str">
        <f t="shared" si="257"/>
        <v>Green</v>
      </c>
    </row>
    <row r="761" spans="1:30" x14ac:dyDescent="0.25">
      <c r="A761" t="str">
        <f t="shared" si="240"/>
        <v>24/07/2026Maua FC U20Flamengo SP U20</v>
      </c>
      <c r="D761" s="2">
        <v>46227</v>
      </c>
      <c r="E761" s="3">
        <v>0.75</v>
      </c>
      <c r="F761" t="s">
        <v>2370</v>
      </c>
      <c r="G761" t="s">
        <v>2371</v>
      </c>
      <c r="H761">
        <v>1</v>
      </c>
      <c r="I761">
        <v>0</v>
      </c>
      <c r="J761">
        <v>1</v>
      </c>
      <c r="K761">
        <v>2</v>
      </c>
      <c r="L761" s="22" t="str">
        <f t="shared" si="258"/>
        <v>24/07/2026</v>
      </c>
      <c r="M761" s="23">
        <f t="shared" si="259"/>
        <v>0.625</v>
      </c>
      <c r="N761" t="str">
        <f t="shared" si="241"/>
        <v>1 - 2</v>
      </c>
      <c r="O761" t="str">
        <f t="shared" si="242"/>
        <v>Red</v>
      </c>
      <c r="P761" t="str">
        <f t="shared" si="243"/>
        <v>Red</v>
      </c>
      <c r="Q761" t="str">
        <f t="shared" si="244"/>
        <v>Green</v>
      </c>
      <c r="R761" t="str">
        <f t="shared" si="245"/>
        <v>Red</v>
      </c>
      <c r="S761" t="str">
        <f t="shared" si="246"/>
        <v>Green</v>
      </c>
      <c r="T761" t="str">
        <f t="shared" si="247"/>
        <v>Green</v>
      </c>
      <c r="U761" t="str">
        <f t="shared" si="248"/>
        <v>Green</v>
      </c>
      <c r="V761" t="str">
        <f t="shared" si="249"/>
        <v>Red</v>
      </c>
      <c r="W761" t="str">
        <f t="shared" si="250"/>
        <v>Red</v>
      </c>
      <c r="X761" t="str">
        <f t="shared" si="251"/>
        <v>Green</v>
      </c>
      <c r="Y761" t="str">
        <f t="shared" si="252"/>
        <v>Green</v>
      </c>
      <c r="Z761" t="str">
        <f t="shared" si="253"/>
        <v>Green</v>
      </c>
      <c r="AA761" t="str">
        <f t="shared" si="254"/>
        <v>Red</v>
      </c>
      <c r="AB761" t="str">
        <f t="shared" si="255"/>
        <v>Green</v>
      </c>
      <c r="AC761" t="str">
        <f t="shared" si="256"/>
        <v>Green</v>
      </c>
      <c r="AD761" t="str">
        <f t="shared" si="257"/>
        <v>Red</v>
      </c>
    </row>
    <row r="762" spans="1:30" x14ac:dyDescent="0.25">
      <c r="A762" t="str">
        <f t="shared" si="240"/>
        <v>24/07/2026Paulinense SP U20Sao Caetano U20</v>
      </c>
      <c r="D762" s="2">
        <v>46227</v>
      </c>
      <c r="E762" s="3">
        <v>0.75</v>
      </c>
      <c r="F762" t="s">
        <v>2372</v>
      </c>
      <c r="G762" t="s">
        <v>2373</v>
      </c>
      <c r="H762">
        <v>0</v>
      </c>
      <c r="I762">
        <v>0</v>
      </c>
      <c r="J762">
        <v>2</v>
      </c>
      <c r="K762">
        <v>0</v>
      </c>
      <c r="L762" s="22" t="str">
        <f t="shared" si="258"/>
        <v>24/07/2026</v>
      </c>
      <c r="M762" s="23">
        <f t="shared" si="259"/>
        <v>0.625</v>
      </c>
      <c r="N762" t="str">
        <f t="shared" si="241"/>
        <v>2 - 0</v>
      </c>
      <c r="O762" t="str">
        <f t="shared" si="242"/>
        <v>Green</v>
      </c>
      <c r="P762" t="str">
        <f t="shared" si="243"/>
        <v>Red</v>
      </c>
      <c r="Q762" t="str">
        <f t="shared" si="244"/>
        <v>Red</v>
      </c>
      <c r="R762" t="str">
        <f t="shared" si="245"/>
        <v>Green</v>
      </c>
      <c r="S762" t="str">
        <f t="shared" si="246"/>
        <v>Red</v>
      </c>
      <c r="T762" t="str">
        <f t="shared" si="247"/>
        <v>Green</v>
      </c>
      <c r="U762" t="str">
        <f t="shared" si="248"/>
        <v>Red</v>
      </c>
      <c r="V762" t="str">
        <f t="shared" si="249"/>
        <v>Green</v>
      </c>
      <c r="W762" t="str">
        <f t="shared" si="250"/>
        <v>Red</v>
      </c>
      <c r="X762" t="str">
        <f t="shared" si="251"/>
        <v>Red</v>
      </c>
      <c r="Y762" t="str">
        <f t="shared" si="252"/>
        <v>Green</v>
      </c>
      <c r="Z762" t="str">
        <f t="shared" si="253"/>
        <v>Red</v>
      </c>
      <c r="AA762" t="str">
        <f t="shared" si="254"/>
        <v>Green</v>
      </c>
      <c r="AB762" t="str">
        <f t="shared" si="255"/>
        <v>Green</v>
      </c>
      <c r="AC762" t="str">
        <f t="shared" si="256"/>
        <v>Red</v>
      </c>
      <c r="AD762" t="str">
        <f t="shared" si="257"/>
        <v>Green</v>
      </c>
    </row>
    <row r="763" spans="1:30" x14ac:dyDescent="0.25">
      <c r="A763" t="str">
        <f t="shared" si="240"/>
        <v>24/07/2026SC Aguai SP U20Bandeirante U20</v>
      </c>
      <c r="D763" s="2">
        <v>46227</v>
      </c>
      <c r="E763" s="3">
        <v>0.75</v>
      </c>
      <c r="F763" t="s">
        <v>2374</v>
      </c>
      <c r="G763" t="s">
        <v>2375</v>
      </c>
      <c r="H763">
        <v>2</v>
      </c>
      <c r="I763">
        <v>1</v>
      </c>
      <c r="J763">
        <v>2</v>
      </c>
      <c r="K763">
        <v>3</v>
      </c>
      <c r="L763" s="22" t="str">
        <f t="shared" si="258"/>
        <v>24/07/2026</v>
      </c>
      <c r="M763" s="23">
        <f t="shared" si="259"/>
        <v>0.625</v>
      </c>
      <c r="N763" t="str">
        <f t="shared" si="241"/>
        <v>2 - 3</v>
      </c>
      <c r="O763" t="str">
        <f t="shared" si="242"/>
        <v>Red</v>
      </c>
      <c r="P763" t="str">
        <f t="shared" si="243"/>
        <v>Red</v>
      </c>
      <c r="Q763" t="str">
        <f t="shared" si="244"/>
        <v>Green</v>
      </c>
      <c r="R763" t="str">
        <f t="shared" si="245"/>
        <v>Red</v>
      </c>
      <c r="S763" t="str">
        <f t="shared" si="246"/>
        <v>Green</v>
      </c>
      <c r="T763" t="str">
        <f t="shared" si="247"/>
        <v>Green</v>
      </c>
      <c r="U763" t="str">
        <f t="shared" si="248"/>
        <v>Green</v>
      </c>
      <c r="V763" t="str">
        <f t="shared" si="249"/>
        <v>Red</v>
      </c>
      <c r="W763" t="str">
        <f t="shared" si="250"/>
        <v>Red</v>
      </c>
      <c r="X763" t="str">
        <f t="shared" si="251"/>
        <v>Green</v>
      </c>
      <c r="Y763" t="str">
        <f t="shared" si="252"/>
        <v>Green</v>
      </c>
      <c r="Z763" t="str">
        <f t="shared" si="253"/>
        <v>Green</v>
      </c>
      <c r="AA763" t="str">
        <f t="shared" si="254"/>
        <v>Red</v>
      </c>
      <c r="AB763" t="str">
        <f t="shared" si="255"/>
        <v>Red</v>
      </c>
      <c r="AC763" t="str">
        <f t="shared" si="256"/>
        <v>Green</v>
      </c>
      <c r="AD763" t="str">
        <f t="shared" si="257"/>
        <v>Red</v>
      </c>
    </row>
    <row r="764" spans="1:30" x14ac:dyDescent="0.25">
      <c r="A764" t="str">
        <f t="shared" si="240"/>
        <v>24/07/2026Sfera SP U20Audax SP U20</v>
      </c>
      <c r="D764" s="2">
        <v>46227</v>
      </c>
      <c r="E764" s="3">
        <v>0.75</v>
      </c>
      <c r="F764" t="s">
        <v>2376</v>
      </c>
      <c r="G764" t="s">
        <v>2377</v>
      </c>
      <c r="H764">
        <v>0</v>
      </c>
      <c r="I764">
        <v>0</v>
      </c>
      <c r="J764">
        <v>0</v>
      </c>
      <c r="K764">
        <v>1</v>
      </c>
      <c r="L764" s="22" t="str">
        <f t="shared" si="258"/>
        <v>24/07/2026</v>
      </c>
      <c r="M764" s="23">
        <f t="shared" si="259"/>
        <v>0.625</v>
      </c>
      <c r="N764" t="str">
        <f t="shared" si="241"/>
        <v>0 - 1</v>
      </c>
      <c r="O764" t="str">
        <f t="shared" si="242"/>
        <v>Red</v>
      </c>
      <c r="P764" t="str">
        <f t="shared" si="243"/>
        <v>Red</v>
      </c>
      <c r="Q764" t="str">
        <f t="shared" si="244"/>
        <v>Green</v>
      </c>
      <c r="R764" t="str">
        <f t="shared" si="245"/>
        <v>Red</v>
      </c>
      <c r="S764" t="str">
        <f t="shared" si="246"/>
        <v>Green</v>
      </c>
      <c r="T764" t="str">
        <f t="shared" si="247"/>
        <v>Green</v>
      </c>
      <c r="U764" t="str">
        <f t="shared" si="248"/>
        <v>Red</v>
      </c>
      <c r="V764" t="str">
        <f t="shared" si="249"/>
        <v>Green</v>
      </c>
      <c r="W764" t="str">
        <f t="shared" si="250"/>
        <v>Red</v>
      </c>
      <c r="X764" t="str">
        <f t="shared" si="251"/>
        <v>Red</v>
      </c>
      <c r="Y764" t="str">
        <f t="shared" si="252"/>
        <v>Red</v>
      </c>
      <c r="Z764" t="str">
        <f t="shared" si="253"/>
        <v>Red</v>
      </c>
      <c r="AA764" t="str">
        <f t="shared" si="254"/>
        <v>Green</v>
      </c>
      <c r="AB764" t="str">
        <f t="shared" si="255"/>
        <v>Green</v>
      </c>
      <c r="AC764" t="str">
        <f t="shared" si="256"/>
        <v>Red</v>
      </c>
      <c r="AD764" t="str">
        <f t="shared" si="257"/>
        <v>Green</v>
      </c>
    </row>
    <row r="765" spans="1:30" x14ac:dyDescent="0.25">
      <c r="A765" t="str">
        <f t="shared" si="240"/>
        <v>24/07/2026Uniao Sao Joao U20EC Sao Bernardo U20</v>
      </c>
      <c r="D765" s="2">
        <v>46227</v>
      </c>
      <c r="E765" s="3">
        <v>0.75</v>
      </c>
      <c r="F765" t="s">
        <v>2378</v>
      </c>
      <c r="G765" t="s">
        <v>2379</v>
      </c>
      <c r="H765">
        <v>0</v>
      </c>
      <c r="I765">
        <v>0</v>
      </c>
      <c r="J765">
        <v>1</v>
      </c>
      <c r="K765">
        <v>1</v>
      </c>
      <c r="L765" s="22" t="str">
        <f t="shared" si="258"/>
        <v>24/07/2026</v>
      </c>
      <c r="M765" s="23">
        <f t="shared" si="259"/>
        <v>0.625</v>
      </c>
      <c r="N765" t="str">
        <f t="shared" si="241"/>
        <v>1 - 1</v>
      </c>
      <c r="O765" t="str">
        <f t="shared" si="242"/>
        <v>Red</v>
      </c>
      <c r="P765" t="str">
        <f t="shared" si="243"/>
        <v>Green</v>
      </c>
      <c r="Q765" t="str">
        <f t="shared" si="244"/>
        <v>Red</v>
      </c>
      <c r="R765" t="str">
        <f t="shared" si="245"/>
        <v>Green</v>
      </c>
      <c r="S765" t="str">
        <f t="shared" si="246"/>
        <v>Green</v>
      </c>
      <c r="T765" t="str">
        <f t="shared" si="247"/>
        <v>Red</v>
      </c>
      <c r="U765" t="str">
        <f t="shared" si="248"/>
        <v>Red</v>
      </c>
      <c r="V765" t="str">
        <f t="shared" si="249"/>
        <v>Green</v>
      </c>
      <c r="W765" t="str">
        <f t="shared" si="250"/>
        <v>Red</v>
      </c>
      <c r="X765" t="str">
        <f t="shared" si="251"/>
        <v>Red</v>
      </c>
      <c r="Y765" t="str">
        <f t="shared" si="252"/>
        <v>Green</v>
      </c>
      <c r="Z765" t="str">
        <f t="shared" si="253"/>
        <v>Red</v>
      </c>
      <c r="AA765" t="str">
        <f t="shared" si="254"/>
        <v>Green</v>
      </c>
      <c r="AB765" t="str">
        <f t="shared" si="255"/>
        <v>Green</v>
      </c>
      <c r="AC765" t="str">
        <f t="shared" si="256"/>
        <v>Green</v>
      </c>
      <c r="AD765" t="str">
        <f t="shared" si="257"/>
        <v>Red</v>
      </c>
    </row>
    <row r="766" spans="1:30" x14ac:dyDescent="0.25">
      <c r="A766" t="str">
        <f t="shared" si="240"/>
        <v>24/07/2026Nyiregyhaza SpartacusUjpest FC</v>
      </c>
      <c r="D766" s="2">
        <v>46227</v>
      </c>
      <c r="E766" s="3">
        <v>0.75</v>
      </c>
      <c r="F766" t="s">
        <v>2479</v>
      </c>
      <c r="G766" t="s">
        <v>2480</v>
      </c>
      <c r="H766">
        <v>0</v>
      </c>
      <c r="I766">
        <v>1</v>
      </c>
      <c r="J766">
        <v>2</v>
      </c>
      <c r="K766">
        <v>1</v>
      </c>
      <c r="L766" s="22" t="str">
        <f t="shared" si="258"/>
        <v>24/07/2026</v>
      </c>
      <c r="M766" s="23">
        <f t="shared" si="259"/>
        <v>0.625</v>
      </c>
      <c r="N766" t="str">
        <f t="shared" si="241"/>
        <v>2 - 1</v>
      </c>
      <c r="O766" t="str">
        <f t="shared" si="242"/>
        <v>Green</v>
      </c>
      <c r="P766" t="str">
        <f t="shared" si="243"/>
        <v>Red</v>
      </c>
      <c r="Q766" t="str">
        <f t="shared" si="244"/>
        <v>Red</v>
      </c>
      <c r="R766" t="str">
        <f t="shared" si="245"/>
        <v>Green</v>
      </c>
      <c r="S766" t="str">
        <f t="shared" si="246"/>
        <v>Red</v>
      </c>
      <c r="T766" t="str">
        <f t="shared" si="247"/>
        <v>Green</v>
      </c>
      <c r="U766" t="str">
        <f t="shared" si="248"/>
        <v>Red</v>
      </c>
      <c r="V766" t="str">
        <f t="shared" si="249"/>
        <v>Red</v>
      </c>
      <c r="W766" t="str">
        <f t="shared" si="250"/>
        <v>Green</v>
      </c>
      <c r="X766" t="str">
        <f t="shared" si="251"/>
        <v>Green</v>
      </c>
      <c r="Y766" t="str">
        <f t="shared" si="252"/>
        <v>Green</v>
      </c>
      <c r="Z766" t="str">
        <f t="shared" si="253"/>
        <v>Green</v>
      </c>
      <c r="AA766" t="str">
        <f t="shared" si="254"/>
        <v>Red</v>
      </c>
      <c r="AB766" t="str">
        <f t="shared" si="255"/>
        <v>Green</v>
      </c>
      <c r="AC766" t="str">
        <f t="shared" si="256"/>
        <v>Green</v>
      </c>
      <c r="AD766" t="str">
        <f t="shared" si="257"/>
        <v>Red</v>
      </c>
    </row>
    <row r="767" spans="1:30" x14ac:dyDescent="0.25">
      <c r="A767" t="str">
        <f t="shared" si="240"/>
        <v>24/07/2026VolsungurGrindavik</v>
      </c>
      <c r="D767" s="2">
        <v>46227</v>
      </c>
      <c r="E767" s="3">
        <v>0.75</v>
      </c>
      <c r="F767" t="s">
        <v>147</v>
      </c>
      <c r="G767" t="s">
        <v>148</v>
      </c>
      <c r="H767">
        <v>1</v>
      </c>
      <c r="I767">
        <v>0</v>
      </c>
      <c r="J767">
        <v>2</v>
      </c>
      <c r="K767">
        <v>0</v>
      </c>
      <c r="L767" s="22" t="str">
        <f t="shared" si="258"/>
        <v>24/07/2026</v>
      </c>
      <c r="M767" s="23">
        <f t="shared" si="259"/>
        <v>0.625</v>
      </c>
      <c r="N767" t="str">
        <f t="shared" si="241"/>
        <v>2 - 0</v>
      </c>
      <c r="O767" t="str">
        <f t="shared" si="242"/>
        <v>Green</v>
      </c>
      <c r="P767" t="str">
        <f t="shared" si="243"/>
        <v>Red</v>
      </c>
      <c r="Q767" t="str">
        <f t="shared" si="244"/>
        <v>Red</v>
      </c>
      <c r="R767" t="str">
        <f t="shared" si="245"/>
        <v>Green</v>
      </c>
      <c r="S767" t="str">
        <f t="shared" si="246"/>
        <v>Red</v>
      </c>
      <c r="T767" t="str">
        <f t="shared" si="247"/>
        <v>Green</v>
      </c>
      <c r="U767" t="str">
        <f t="shared" si="248"/>
        <v>Green</v>
      </c>
      <c r="V767" t="str">
        <f t="shared" si="249"/>
        <v>Red</v>
      </c>
      <c r="W767" t="str">
        <f t="shared" si="250"/>
        <v>Red</v>
      </c>
      <c r="X767" t="str">
        <f t="shared" si="251"/>
        <v>Green</v>
      </c>
      <c r="Y767" t="str">
        <f t="shared" si="252"/>
        <v>Green</v>
      </c>
      <c r="Z767" t="str">
        <f t="shared" si="253"/>
        <v>Red</v>
      </c>
      <c r="AA767" t="str">
        <f t="shared" si="254"/>
        <v>Green</v>
      </c>
      <c r="AB767" t="str">
        <f t="shared" si="255"/>
        <v>Green</v>
      </c>
      <c r="AC767" t="str">
        <f t="shared" si="256"/>
        <v>Red</v>
      </c>
      <c r="AD767" t="str">
        <f t="shared" si="257"/>
        <v>Green</v>
      </c>
    </row>
    <row r="768" spans="1:30" x14ac:dyDescent="0.25">
      <c r="A768" t="str">
        <f t="shared" si="240"/>
        <v>24/07/2026Throttur WomenIBV Vestmannaeyjar Women</v>
      </c>
      <c r="D768" s="2">
        <v>46227</v>
      </c>
      <c r="E768" s="3">
        <v>0.75</v>
      </c>
      <c r="F768" t="s">
        <v>1311</v>
      </c>
      <c r="G768" t="s">
        <v>2489</v>
      </c>
      <c r="H768">
        <v>0</v>
      </c>
      <c r="I768">
        <v>0</v>
      </c>
      <c r="J768">
        <v>1</v>
      </c>
      <c r="K768">
        <v>0</v>
      </c>
      <c r="L768" s="22" t="str">
        <f t="shared" si="258"/>
        <v>24/07/2026</v>
      </c>
      <c r="M768" s="23">
        <f t="shared" si="259"/>
        <v>0.625</v>
      </c>
      <c r="N768" t="str">
        <f t="shared" si="241"/>
        <v>1 - 0</v>
      </c>
      <c r="O768" t="str">
        <f t="shared" si="242"/>
        <v>Green</v>
      </c>
      <c r="P768" t="str">
        <f t="shared" si="243"/>
        <v>Red</v>
      </c>
      <c r="Q768" t="str">
        <f t="shared" si="244"/>
        <v>Red</v>
      </c>
      <c r="R768" t="str">
        <f t="shared" si="245"/>
        <v>Green</v>
      </c>
      <c r="S768" t="str">
        <f t="shared" si="246"/>
        <v>Red</v>
      </c>
      <c r="T768" t="str">
        <f t="shared" si="247"/>
        <v>Green</v>
      </c>
      <c r="U768" t="str">
        <f t="shared" si="248"/>
        <v>Red</v>
      </c>
      <c r="V768" t="str">
        <f t="shared" si="249"/>
        <v>Green</v>
      </c>
      <c r="W768" t="str">
        <f t="shared" si="250"/>
        <v>Red</v>
      </c>
      <c r="X768" t="str">
        <f t="shared" si="251"/>
        <v>Red</v>
      </c>
      <c r="Y768" t="str">
        <f t="shared" si="252"/>
        <v>Red</v>
      </c>
      <c r="Z768" t="str">
        <f t="shared" si="253"/>
        <v>Red</v>
      </c>
      <c r="AA768" t="str">
        <f t="shared" si="254"/>
        <v>Green</v>
      </c>
      <c r="AB768" t="str">
        <f t="shared" si="255"/>
        <v>Green</v>
      </c>
      <c r="AC768" t="str">
        <f t="shared" si="256"/>
        <v>Red</v>
      </c>
      <c r="AD768" t="str">
        <f t="shared" si="257"/>
        <v>Green</v>
      </c>
    </row>
    <row r="769" spans="1:30" x14ac:dyDescent="0.25">
      <c r="A769" t="str">
        <f t="shared" si="240"/>
        <v>24/07/2026Atlante U21Club America U21</v>
      </c>
      <c r="D769" s="2">
        <v>46227</v>
      </c>
      <c r="E769" s="3">
        <v>0.75</v>
      </c>
      <c r="F769" t="s">
        <v>2513</v>
      </c>
      <c r="G769" t="s">
        <v>2514</v>
      </c>
      <c r="H769">
        <v>0</v>
      </c>
      <c r="I769">
        <v>0</v>
      </c>
      <c r="J769">
        <v>2</v>
      </c>
      <c r="K769">
        <v>3</v>
      </c>
      <c r="L769" s="22" t="str">
        <f t="shared" si="258"/>
        <v>24/07/2026</v>
      </c>
      <c r="M769" s="23">
        <f t="shared" si="259"/>
        <v>0.625</v>
      </c>
      <c r="N769" t="str">
        <f t="shared" si="241"/>
        <v>2 - 3</v>
      </c>
      <c r="O769" t="str">
        <f t="shared" si="242"/>
        <v>Red</v>
      </c>
      <c r="P769" t="str">
        <f t="shared" si="243"/>
        <v>Red</v>
      </c>
      <c r="Q769" t="str">
        <f t="shared" si="244"/>
        <v>Green</v>
      </c>
      <c r="R769" t="str">
        <f t="shared" si="245"/>
        <v>Red</v>
      </c>
      <c r="S769" t="str">
        <f t="shared" si="246"/>
        <v>Green</v>
      </c>
      <c r="T769" t="str">
        <f t="shared" si="247"/>
        <v>Green</v>
      </c>
      <c r="U769" t="str">
        <f t="shared" si="248"/>
        <v>Red</v>
      </c>
      <c r="V769" t="str">
        <f t="shared" si="249"/>
        <v>Green</v>
      </c>
      <c r="W769" t="str">
        <f t="shared" si="250"/>
        <v>Red</v>
      </c>
      <c r="X769" t="str">
        <f t="shared" si="251"/>
        <v>Red</v>
      </c>
      <c r="Y769" t="str">
        <f t="shared" si="252"/>
        <v>Green</v>
      </c>
      <c r="Z769" t="str">
        <f t="shared" si="253"/>
        <v>Green</v>
      </c>
      <c r="AA769" t="str">
        <f t="shared" si="254"/>
        <v>Red</v>
      </c>
      <c r="AB769" t="str">
        <f t="shared" si="255"/>
        <v>Red</v>
      </c>
      <c r="AC769" t="str">
        <f t="shared" si="256"/>
        <v>Green</v>
      </c>
      <c r="AD769" t="str">
        <f t="shared" si="257"/>
        <v>Red</v>
      </c>
    </row>
    <row r="770" spans="1:30" x14ac:dyDescent="0.25">
      <c r="A770" t="str">
        <f t="shared" ref="A770:A833" si="260">L770&amp;F770&amp;G770</f>
        <v>24/07/2026Union MinasColegio Nacional De Iquitos</v>
      </c>
      <c r="D770" s="2">
        <v>46227</v>
      </c>
      <c r="E770" s="3">
        <v>0.75</v>
      </c>
      <c r="F770" t="s">
        <v>2539</v>
      </c>
      <c r="G770" t="s">
        <v>2540</v>
      </c>
      <c r="H770">
        <v>1</v>
      </c>
      <c r="I770">
        <v>0</v>
      </c>
      <c r="J770">
        <v>3</v>
      </c>
      <c r="K770">
        <v>0</v>
      </c>
      <c r="L770" s="22" t="str">
        <f t="shared" si="258"/>
        <v>24/07/2026</v>
      </c>
      <c r="M770" s="23">
        <f t="shared" si="259"/>
        <v>0.625</v>
      </c>
      <c r="N770" t="str">
        <f t="shared" ref="N770:N833" si="261">J770&amp;" - "&amp;K770</f>
        <v>3 - 0</v>
      </c>
      <c r="O770" t="str">
        <f t="shared" ref="O770:O833" si="262">IF($J770&gt;$K770,"Green","Red")</f>
        <v>Green</v>
      </c>
      <c r="P770" t="str">
        <f t="shared" ref="P770:P833" si="263">IF($J770=$K770,"Green","Red")</f>
        <v>Red</v>
      </c>
      <c r="Q770" t="str">
        <f t="shared" ref="Q770:Q833" si="264">IF($J770&lt;$K770,"Green","Red")</f>
        <v>Red</v>
      </c>
      <c r="R770" t="str">
        <f t="shared" ref="R770:R833" si="265">IF($J770&gt;=$K770,"Green","Red")</f>
        <v>Green</v>
      </c>
      <c r="S770" t="str">
        <f t="shared" ref="S770:S833" si="266">IF($J770&lt;=$K770,"Green","Red")</f>
        <v>Red</v>
      </c>
      <c r="T770" t="str">
        <f t="shared" ref="T770:T833" si="267">IF(OR($J770&gt;$K770,$J770&lt;$K770),"Green","Red")</f>
        <v>Green</v>
      </c>
      <c r="U770" t="str">
        <f t="shared" ref="U770:U833" si="268">IF($H770&gt;$I770,"Green","Red")</f>
        <v>Green</v>
      </c>
      <c r="V770" t="str">
        <f t="shared" ref="V770:V833" si="269">IF($H770=$I770,"Green","Red")</f>
        <v>Red</v>
      </c>
      <c r="W770" t="str">
        <f t="shared" ref="W770:W833" si="270">IF($H770&lt;$I770,"Green","Red")</f>
        <v>Red</v>
      </c>
      <c r="X770" t="str">
        <f t="shared" ref="X770:X833" si="271">IF($H770+$I770&gt;0,"Green","Red")</f>
        <v>Green</v>
      </c>
      <c r="Y770" t="str">
        <f t="shared" ref="Y770:Y833" si="272">IF($J770+$K770&gt;1.5,"Green","Red")</f>
        <v>Green</v>
      </c>
      <c r="Z770" t="str">
        <f t="shared" ref="Z770:Z833" si="273">IF($J770+$K770&gt;2.5,"Green","Red")</f>
        <v>Green</v>
      </c>
      <c r="AA770" t="str">
        <f t="shared" ref="AA770:AA833" si="274">IF($J770+$K770&lt;2.5,"Green","Red")</f>
        <v>Red</v>
      </c>
      <c r="AB770" t="str">
        <f t="shared" ref="AB770:AB833" si="275">IF($J770+$K770&lt;3.5,"Green","Red")</f>
        <v>Green</v>
      </c>
      <c r="AC770" t="str">
        <f t="shared" ref="AC770:AC833" si="276">IF(AND($J770&gt;0,$K770&gt;0),"Green","Red")</f>
        <v>Red</v>
      </c>
      <c r="AD770" t="str">
        <f t="shared" ref="AD770:AD833" si="277">IF(OR($J770=0,$K770=0),"Green","Red")</f>
        <v>Green</v>
      </c>
    </row>
    <row r="771" spans="1:30" x14ac:dyDescent="0.25">
      <c r="A771" t="str">
        <f t="shared" si="260"/>
        <v>24/07/2026BarcelonaCE Europa</v>
      </c>
      <c r="D771" s="2">
        <v>46227</v>
      </c>
      <c r="E771" s="3">
        <v>0.75</v>
      </c>
      <c r="F771" t="s">
        <v>2683</v>
      </c>
      <c r="G771" t="s">
        <v>2684</v>
      </c>
      <c r="H771">
        <v>2</v>
      </c>
      <c r="I771">
        <v>1</v>
      </c>
      <c r="J771">
        <v>4</v>
      </c>
      <c r="K771">
        <v>1</v>
      </c>
      <c r="L771" s="22" t="str">
        <f t="shared" si="258"/>
        <v>24/07/2026</v>
      </c>
      <c r="M771" s="23">
        <f t="shared" si="259"/>
        <v>0.625</v>
      </c>
      <c r="N771" t="str">
        <f t="shared" si="261"/>
        <v>4 - 1</v>
      </c>
      <c r="O771" t="str">
        <f t="shared" si="262"/>
        <v>Green</v>
      </c>
      <c r="P771" t="str">
        <f t="shared" si="263"/>
        <v>Red</v>
      </c>
      <c r="Q771" t="str">
        <f t="shared" si="264"/>
        <v>Red</v>
      </c>
      <c r="R771" t="str">
        <f t="shared" si="265"/>
        <v>Green</v>
      </c>
      <c r="S771" t="str">
        <f t="shared" si="266"/>
        <v>Red</v>
      </c>
      <c r="T771" t="str">
        <f t="shared" si="267"/>
        <v>Green</v>
      </c>
      <c r="U771" t="str">
        <f t="shared" si="268"/>
        <v>Green</v>
      </c>
      <c r="V771" t="str">
        <f t="shared" si="269"/>
        <v>Red</v>
      </c>
      <c r="W771" t="str">
        <f t="shared" si="270"/>
        <v>Red</v>
      </c>
      <c r="X771" t="str">
        <f t="shared" si="271"/>
        <v>Green</v>
      </c>
      <c r="Y771" t="str">
        <f t="shared" si="272"/>
        <v>Green</v>
      </c>
      <c r="Z771" t="str">
        <f t="shared" si="273"/>
        <v>Green</v>
      </c>
      <c r="AA771" t="str">
        <f t="shared" si="274"/>
        <v>Red</v>
      </c>
      <c r="AB771" t="str">
        <f t="shared" si="275"/>
        <v>Red</v>
      </c>
      <c r="AC771" t="str">
        <f t="shared" si="276"/>
        <v>Green</v>
      </c>
      <c r="AD771" t="str">
        <f t="shared" si="277"/>
        <v>Red</v>
      </c>
    </row>
    <row r="772" spans="1:30" x14ac:dyDescent="0.25">
      <c r="A772" t="str">
        <f t="shared" si="260"/>
        <v>24/07/2026CP CacerenoReal Jaen</v>
      </c>
      <c r="D772" s="2">
        <v>46227</v>
      </c>
      <c r="E772" s="3">
        <v>0.75</v>
      </c>
      <c r="F772" t="s">
        <v>2685</v>
      </c>
      <c r="G772" t="s">
        <v>2686</v>
      </c>
      <c r="H772">
        <v>0</v>
      </c>
      <c r="I772">
        <v>0</v>
      </c>
      <c r="J772">
        <v>1</v>
      </c>
      <c r="K772">
        <v>1</v>
      </c>
      <c r="L772" s="22" t="str">
        <f t="shared" si="258"/>
        <v>24/07/2026</v>
      </c>
      <c r="M772" s="23">
        <f t="shared" si="259"/>
        <v>0.625</v>
      </c>
      <c r="N772" t="str">
        <f t="shared" si="261"/>
        <v>1 - 1</v>
      </c>
      <c r="O772" t="str">
        <f t="shared" si="262"/>
        <v>Red</v>
      </c>
      <c r="P772" t="str">
        <f t="shared" si="263"/>
        <v>Green</v>
      </c>
      <c r="Q772" t="str">
        <f t="shared" si="264"/>
        <v>Red</v>
      </c>
      <c r="R772" t="str">
        <f t="shared" si="265"/>
        <v>Green</v>
      </c>
      <c r="S772" t="str">
        <f t="shared" si="266"/>
        <v>Green</v>
      </c>
      <c r="T772" t="str">
        <f t="shared" si="267"/>
        <v>Red</v>
      </c>
      <c r="U772" t="str">
        <f t="shared" si="268"/>
        <v>Red</v>
      </c>
      <c r="V772" t="str">
        <f t="shared" si="269"/>
        <v>Green</v>
      </c>
      <c r="W772" t="str">
        <f t="shared" si="270"/>
        <v>Red</v>
      </c>
      <c r="X772" t="str">
        <f t="shared" si="271"/>
        <v>Red</v>
      </c>
      <c r="Y772" t="str">
        <f t="shared" si="272"/>
        <v>Green</v>
      </c>
      <c r="Z772" t="str">
        <f t="shared" si="273"/>
        <v>Red</v>
      </c>
      <c r="AA772" t="str">
        <f t="shared" si="274"/>
        <v>Green</v>
      </c>
      <c r="AB772" t="str">
        <f t="shared" si="275"/>
        <v>Green</v>
      </c>
      <c r="AC772" t="str">
        <f t="shared" si="276"/>
        <v>Green</v>
      </c>
      <c r="AD772" t="str">
        <f t="shared" si="277"/>
        <v>Red</v>
      </c>
    </row>
    <row r="773" spans="1:30" x14ac:dyDescent="0.25">
      <c r="A773" t="str">
        <f t="shared" si="260"/>
        <v>24/07/2026Ebbsfleet UnitedCardiff MU</v>
      </c>
      <c r="D773" s="2">
        <v>46227</v>
      </c>
      <c r="E773" s="3">
        <v>0.75</v>
      </c>
      <c r="F773" t="s">
        <v>1473</v>
      </c>
      <c r="G773" t="s">
        <v>2687</v>
      </c>
      <c r="H773">
        <v>1</v>
      </c>
      <c r="I773">
        <v>0</v>
      </c>
      <c r="J773">
        <v>1</v>
      </c>
      <c r="K773">
        <v>1</v>
      </c>
      <c r="L773" s="22" t="str">
        <f t="shared" si="258"/>
        <v>24/07/2026</v>
      </c>
      <c r="M773" s="23">
        <f t="shared" si="259"/>
        <v>0.625</v>
      </c>
      <c r="N773" t="str">
        <f t="shared" si="261"/>
        <v>1 - 1</v>
      </c>
      <c r="O773" t="str">
        <f t="shared" si="262"/>
        <v>Red</v>
      </c>
      <c r="P773" t="str">
        <f t="shared" si="263"/>
        <v>Green</v>
      </c>
      <c r="Q773" t="str">
        <f t="shared" si="264"/>
        <v>Red</v>
      </c>
      <c r="R773" t="str">
        <f t="shared" si="265"/>
        <v>Green</v>
      </c>
      <c r="S773" t="str">
        <f t="shared" si="266"/>
        <v>Green</v>
      </c>
      <c r="T773" t="str">
        <f t="shared" si="267"/>
        <v>Red</v>
      </c>
      <c r="U773" t="str">
        <f t="shared" si="268"/>
        <v>Green</v>
      </c>
      <c r="V773" t="str">
        <f t="shared" si="269"/>
        <v>Red</v>
      </c>
      <c r="W773" t="str">
        <f t="shared" si="270"/>
        <v>Red</v>
      </c>
      <c r="X773" t="str">
        <f t="shared" si="271"/>
        <v>Green</v>
      </c>
      <c r="Y773" t="str">
        <f t="shared" si="272"/>
        <v>Green</v>
      </c>
      <c r="Z773" t="str">
        <f t="shared" si="273"/>
        <v>Red</v>
      </c>
      <c r="AA773" t="str">
        <f t="shared" si="274"/>
        <v>Green</v>
      </c>
      <c r="AB773" t="str">
        <f t="shared" si="275"/>
        <v>Green</v>
      </c>
      <c r="AC773" t="str">
        <f t="shared" si="276"/>
        <v>Green</v>
      </c>
      <c r="AD773" t="str">
        <f t="shared" si="277"/>
        <v>Red</v>
      </c>
    </row>
    <row r="774" spans="1:30" x14ac:dyDescent="0.25">
      <c r="A774" t="str">
        <f t="shared" si="260"/>
        <v>24/07/2026Eintracht BraunschweigSouthampton</v>
      </c>
      <c r="D774" s="2">
        <v>46227</v>
      </c>
      <c r="E774" s="3">
        <v>0.75</v>
      </c>
      <c r="F774" t="s">
        <v>2079</v>
      </c>
      <c r="G774" t="s">
        <v>2688</v>
      </c>
      <c r="H774">
        <v>0</v>
      </c>
      <c r="I774">
        <v>1</v>
      </c>
      <c r="J774">
        <v>0</v>
      </c>
      <c r="K774">
        <v>1</v>
      </c>
      <c r="L774" s="22" t="str">
        <f t="shared" si="258"/>
        <v>24/07/2026</v>
      </c>
      <c r="M774" s="23">
        <f t="shared" si="259"/>
        <v>0.625</v>
      </c>
      <c r="N774" t="str">
        <f t="shared" si="261"/>
        <v>0 - 1</v>
      </c>
      <c r="O774" t="str">
        <f t="shared" si="262"/>
        <v>Red</v>
      </c>
      <c r="P774" t="str">
        <f t="shared" si="263"/>
        <v>Red</v>
      </c>
      <c r="Q774" t="str">
        <f t="shared" si="264"/>
        <v>Green</v>
      </c>
      <c r="R774" t="str">
        <f t="shared" si="265"/>
        <v>Red</v>
      </c>
      <c r="S774" t="str">
        <f t="shared" si="266"/>
        <v>Green</v>
      </c>
      <c r="T774" t="str">
        <f t="shared" si="267"/>
        <v>Green</v>
      </c>
      <c r="U774" t="str">
        <f t="shared" si="268"/>
        <v>Red</v>
      </c>
      <c r="V774" t="str">
        <f t="shared" si="269"/>
        <v>Red</v>
      </c>
      <c r="W774" t="str">
        <f t="shared" si="270"/>
        <v>Green</v>
      </c>
      <c r="X774" t="str">
        <f t="shared" si="271"/>
        <v>Green</v>
      </c>
      <c r="Y774" t="str">
        <f t="shared" si="272"/>
        <v>Red</v>
      </c>
      <c r="Z774" t="str">
        <f t="shared" si="273"/>
        <v>Red</v>
      </c>
      <c r="AA774" t="str">
        <f t="shared" si="274"/>
        <v>Green</v>
      </c>
      <c r="AB774" t="str">
        <f t="shared" si="275"/>
        <v>Green</v>
      </c>
      <c r="AC774" t="str">
        <f t="shared" si="276"/>
        <v>Red</v>
      </c>
      <c r="AD774" t="str">
        <f t="shared" si="277"/>
        <v>Green</v>
      </c>
    </row>
    <row r="775" spans="1:30" x14ac:dyDescent="0.25">
      <c r="A775" t="str">
        <f t="shared" si="260"/>
        <v>24/07/2026GalatasaraySSD Monza</v>
      </c>
      <c r="D775" s="2">
        <v>46227</v>
      </c>
      <c r="E775" s="3">
        <v>0.75</v>
      </c>
      <c r="F775" t="s">
        <v>2689</v>
      </c>
      <c r="G775" t="s">
        <v>2690</v>
      </c>
      <c r="H775">
        <v>0</v>
      </c>
      <c r="I775">
        <v>1</v>
      </c>
      <c r="J775">
        <v>0</v>
      </c>
      <c r="K775">
        <v>2</v>
      </c>
      <c r="L775" s="22" t="str">
        <f t="shared" si="258"/>
        <v>24/07/2026</v>
      </c>
      <c r="M775" s="23">
        <f t="shared" si="259"/>
        <v>0.625</v>
      </c>
      <c r="N775" t="str">
        <f t="shared" si="261"/>
        <v>0 - 2</v>
      </c>
      <c r="O775" t="str">
        <f t="shared" si="262"/>
        <v>Red</v>
      </c>
      <c r="P775" t="str">
        <f t="shared" si="263"/>
        <v>Red</v>
      </c>
      <c r="Q775" t="str">
        <f t="shared" si="264"/>
        <v>Green</v>
      </c>
      <c r="R775" t="str">
        <f t="shared" si="265"/>
        <v>Red</v>
      </c>
      <c r="S775" t="str">
        <f t="shared" si="266"/>
        <v>Green</v>
      </c>
      <c r="T775" t="str">
        <f t="shared" si="267"/>
        <v>Green</v>
      </c>
      <c r="U775" t="str">
        <f t="shared" si="268"/>
        <v>Red</v>
      </c>
      <c r="V775" t="str">
        <f t="shared" si="269"/>
        <v>Red</v>
      </c>
      <c r="W775" t="str">
        <f t="shared" si="270"/>
        <v>Green</v>
      </c>
      <c r="X775" t="str">
        <f t="shared" si="271"/>
        <v>Green</v>
      </c>
      <c r="Y775" t="str">
        <f t="shared" si="272"/>
        <v>Green</v>
      </c>
      <c r="Z775" t="str">
        <f t="shared" si="273"/>
        <v>Red</v>
      </c>
      <c r="AA775" t="str">
        <f t="shared" si="274"/>
        <v>Green</v>
      </c>
      <c r="AB775" t="str">
        <f t="shared" si="275"/>
        <v>Green</v>
      </c>
      <c r="AC775" t="str">
        <f t="shared" si="276"/>
        <v>Red</v>
      </c>
      <c r="AD775" t="str">
        <f t="shared" si="277"/>
        <v>Green</v>
      </c>
    </row>
    <row r="776" spans="1:30" x14ac:dyDescent="0.25">
      <c r="A776" t="str">
        <f t="shared" si="260"/>
        <v>24/07/2026Yate TownBristol Rovers</v>
      </c>
      <c r="D776" s="2">
        <v>46227</v>
      </c>
      <c r="E776" s="3">
        <v>0.75</v>
      </c>
      <c r="F776" t="s">
        <v>2691</v>
      </c>
      <c r="G776" t="s">
        <v>1476</v>
      </c>
      <c r="L776" s="22" t="str">
        <f t="shared" si="258"/>
        <v>24/07/2026</v>
      </c>
      <c r="M776" s="23">
        <f t="shared" si="259"/>
        <v>0.625</v>
      </c>
      <c r="N776" t="str">
        <f t="shared" si="261"/>
        <v xml:space="preserve"> - </v>
      </c>
      <c r="O776" t="str">
        <f t="shared" si="262"/>
        <v>Red</v>
      </c>
      <c r="P776" t="str">
        <f t="shared" si="263"/>
        <v>Green</v>
      </c>
      <c r="Q776" t="str">
        <f t="shared" si="264"/>
        <v>Red</v>
      </c>
      <c r="R776" t="str">
        <f t="shared" si="265"/>
        <v>Green</v>
      </c>
      <c r="S776" t="str">
        <f t="shared" si="266"/>
        <v>Green</v>
      </c>
      <c r="T776" t="str">
        <f t="shared" si="267"/>
        <v>Red</v>
      </c>
      <c r="U776" t="str">
        <f t="shared" si="268"/>
        <v>Red</v>
      </c>
      <c r="V776" t="str">
        <f t="shared" si="269"/>
        <v>Green</v>
      </c>
      <c r="W776" t="str">
        <f t="shared" si="270"/>
        <v>Red</v>
      </c>
      <c r="X776" t="str">
        <f t="shared" si="271"/>
        <v>Red</v>
      </c>
      <c r="Y776" t="str">
        <f t="shared" si="272"/>
        <v>Red</v>
      </c>
      <c r="Z776" t="str">
        <f t="shared" si="273"/>
        <v>Red</v>
      </c>
      <c r="AA776" t="str">
        <f t="shared" si="274"/>
        <v>Green</v>
      </c>
      <c r="AB776" t="str">
        <f t="shared" si="275"/>
        <v>Green</v>
      </c>
      <c r="AC776" t="str">
        <f t="shared" si="276"/>
        <v>Red</v>
      </c>
      <c r="AD776" t="str">
        <f t="shared" si="277"/>
        <v>Green</v>
      </c>
    </row>
    <row r="777" spans="1:30" x14ac:dyDescent="0.25">
      <c r="A777" t="str">
        <f t="shared" si="260"/>
        <v>24/07/2026Arda KardzhaliSlavia</v>
      </c>
      <c r="D777" s="2">
        <v>46227</v>
      </c>
      <c r="E777" s="3">
        <v>0.76041666666666663</v>
      </c>
      <c r="F777" t="s">
        <v>2380</v>
      </c>
      <c r="G777" t="s">
        <v>304</v>
      </c>
      <c r="H777">
        <v>0</v>
      </c>
      <c r="I777">
        <v>0</v>
      </c>
      <c r="J777">
        <v>1</v>
      </c>
      <c r="K777">
        <v>0</v>
      </c>
      <c r="L777" s="22" t="str">
        <f t="shared" si="258"/>
        <v>24/07/2026</v>
      </c>
      <c r="M777" s="23">
        <f t="shared" si="259"/>
        <v>0.63541666666666663</v>
      </c>
      <c r="N777" t="str">
        <f t="shared" si="261"/>
        <v>1 - 0</v>
      </c>
      <c r="O777" t="str">
        <f t="shared" si="262"/>
        <v>Green</v>
      </c>
      <c r="P777" t="str">
        <f t="shared" si="263"/>
        <v>Red</v>
      </c>
      <c r="Q777" t="str">
        <f t="shared" si="264"/>
        <v>Red</v>
      </c>
      <c r="R777" t="str">
        <f t="shared" si="265"/>
        <v>Green</v>
      </c>
      <c r="S777" t="str">
        <f t="shared" si="266"/>
        <v>Red</v>
      </c>
      <c r="T777" t="str">
        <f t="shared" si="267"/>
        <v>Green</v>
      </c>
      <c r="U777" t="str">
        <f t="shared" si="268"/>
        <v>Red</v>
      </c>
      <c r="V777" t="str">
        <f t="shared" si="269"/>
        <v>Green</v>
      </c>
      <c r="W777" t="str">
        <f t="shared" si="270"/>
        <v>Red</v>
      </c>
      <c r="X777" t="str">
        <f t="shared" si="271"/>
        <v>Red</v>
      </c>
      <c r="Y777" t="str">
        <f t="shared" si="272"/>
        <v>Red</v>
      </c>
      <c r="Z777" t="str">
        <f t="shared" si="273"/>
        <v>Red</v>
      </c>
      <c r="AA777" t="str">
        <f t="shared" si="274"/>
        <v>Green</v>
      </c>
      <c r="AB777" t="str">
        <f t="shared" si="275"/>
        <v>Green</v>
      </c>
      <c r="AC777" t="str">
        <f t="shared" si="276"/>
        <v>Red</v>
      </c>
      <c r="AD777" t="str">
        <f t="shared" si="277"/>
        <v>Green</v>
      </c>
    </row>
    <row r="778" spans="1:30" x14ac:dyDescent="0.25">
      <c r="A778" t="str">
        <f t="shared" si="260"/>
        <v>24/07/2026Etoile CarougeAarau</v>
      </c>
      <c r="D778" s="2">
        <v>46227</v>
      </c>
      <c r="E778" s="3">
        <v>0.76041666666666663</v>
      </c>
      <c r="F778" t="s">
        <v>2599</v>
      </c>
      <c r="G778" t="s">
        <v>2600</v>
      </c>
      <c r="H778">
        <v>0</v>
      </c>
      <c r="I778">
        <v>0</v>
      </c>
      <c r="J778">
        <v>3</v>
      </c>
      <c r="K778">
        <v>0</v>
      </c>
      <c r="L778" s="22" t="str">
        <f t="shared" si="258"/>
        <v>24/07/2026</v>
      </c>
      <c r="M778" s="23">
        <f t="shared" si="259"/>
        <v>0.63541666666666663</v>
      </c>
      <c r="N778" t="str">
        <f t="shared" si="261"/>
        <v>3 - 0</v>
      </c>
      <c r="O778" t="str">
        <f t="shared" si="262"/>
        <v>Green</v>
      </c>
      <c r="P778" t="str">
        <f t="shared" si="263"/>
        <v>Red</v>
      </c>
      <c r="Q778" t="str">
        <f t="shared" si="264"/>
        <v>Red</v>
      </c>
      <c r="R778" t="str">
        <f t="shared" si="265"/>
        <v>Green</v>
      </c>
      <c r="S778" t="str">
        <f t="shared" si="266"/>
        <v>Red</v>
      </c>
      <c r="T778" t="str">
        <f t="shared" si="267"/>
        <v>Green</v>
      </c>
      <c r="U778" t="str">
        <f t="shared" si="268"/>
        <v>Red</v>
      </c>
      <c r="V778" t="str">
        <f t="shared" si="269"/>
        <v>Green</v>
      </c>
      <c r="W778" t="str">
        <f t="shared" si="270"/>
        <v>Red</v>
      </c>
      <c r="X778" t="str">
        <f t="shared" si="271"/>
        <v>Red</v>
      </c>
      <c r="Y778" t="str">
        <f t="shared" si="272"/>
        <v>Green</v>
      </c>
      <c r="Z778" t="str">
        <f t="shared" si="273"/>
        <v>Green</v>
      </c>
      <c r="AA778" t="str">
        <f t="shared" si="274"/>
        <v>Red</v>
      </c>
      <c r="AB778" t="str">
        <f t="shared" si="275"/>
        <v>Green</v>
      </c>
      <c r="AC778" t="str">
        <f t="shared" si="276"/>
        <v>Red</v>
      </c>
      <c r="AD778" t="str">
        <f t="shared" si="277"/>
        <v>Green</v>
      </c>
    </row>
    <row r="779" spans="1:30" x14ac:dyDescent="0.25">
      <c r="A779" t="str">
        <f t="shared" si="260"/>
        <v>24/07/2026WinterthurYverdon Sport FC</v>
      </c>
      <c r="D779" s="2">
        <v>46227</v>
      </c>
      <c r="E779" s="3">
        <v>0.76041666666666663</v>
      </c>
      <c r="F779" t="s">
        <v>2601</v>
      </c>
      <c r="G779" t="s">
        <v>2602</v>
      </c>
      <c r="H779">
        <v>0</v>
      </c>
      <c r="I779">
        <v>0</v>
      </c>
      <c r="J779">
        <v>2</v>
      </c>
      <c r="K779">
        <v>2</v>
      </c>
      <c r="L779" s="22" t="str">
        <f t="shared" si="258"/>
        <v>24/07/2026</v>
      </c>
      <c r="M779" s="23">
        <f t="shared" si="259"/>
        <v>0.63541666666666663</v>
      </c>
      <c r="N779" t="str">
        <f t="shared" si="261"/>
        <v>2 - 2</v>
      </c>
      <c r="O779" t="str">
        <f t="shared" si="262"/>
        <v>Red</v>
      </c>
      <c r="P779" t="str">
        <f t="shared" si="263"/>
        <v>Green</v>
      </c>
      <c r="Q779" t="str">
        <f t="shared" si="264"/>
        <v>Red</v>
      </c>
      <c r="R779" t="str">
        <f t="shared" si="265"/>
        <v>Green</v>
      </c>
      <c r="S779" t="str">
        <f t="shared" si="266"/>
        <v>Green</v>
      </c>
      <c r="T779" t="str">
        <f t="shared" si="267"/>
        <v>Red</v>
      </c>
      <c r="U779" t="str">
        <f t="shared" si="268"/>
        <v>Red</v>
      </c>
      <c r="V779" t="str">
        <f t="shared" si="269"/>
        <v>Green</v>
      </c>
      <c r="W779" t="str">
        <f t="shared" si="270"/>
        <v>Red</v>
      </c>
      <c r="X779" t="str">
        <f t="shared" si="271"/>
        <v>Red</v>
      </c>
      <c r="Y779" t="str">
        <f t="shared" si="272"/>
        <v>Green</v>
      </c>
      <c r="Z779" t="str">
        <f t="shared" si="273"/>
        <v>Green</v>
      </c>
      <c r="AA779" t="str">
        <f t="shared" si="274"/>
        <v>Red</v>
      </c>
      <c r="AB779" t="str">
        <f t="shared" si="275"/>
        <v>Red</v>
      </c>
      <c r="AC779" t="str">
        <f t="shared" si="276"/>
        <v>Green</v>
      </c>
      <c r="AD779" t="str">
        <f t="shared" si="277"/>
        <v>Red</v>
      </c>
    </row>
    <row r="780" spans="1:30" x14ac:dyDescent="0.25">
      <c r="A780" t="str">
        <f t="shared" si="260"/>
        <v>24/07/2026SV SeekirchenSturm Graz</v>
      </c>
      <c r="B780" t="s">
        <v>2319</v>
      </c>
      <c r="C780" t="s">
        <v>2320</v>
      </c>
      <c r="D780" s="2">
        <v>46227</v>
      </c>
      <c r="E780" s="3">
        <v>0.77083333333333337</v>
      </c>
      <c r="F780" t="s">
        <v>2343</v>
      </c>
      <c r="G780" t="s">
        <v>366</v>
      </c>
      <c r="H780">
        <v>0</v>
      </c>
      <c r="I780">
        <v>1</v>
      </c>
      <c r="J780">
        <v>0</v>
      </c>
      <c r="K780">
        <v>3</v>
      </c>
      <c r="L780" s="22" t="str">
        <f t="shared" si="258"/>
        <v>24/07/2026</v>
      </c>
      <c r="M780" s="23">
        <f t="shared" si="259"/>
        <v>0.64583333333333337</v>
      </c>
      <c r="N780" t="str">
        <f t="shared" si="261"/>
        <v>0 - 3</v>
      </c>
      <c r="O780" t="str">
        <f t="shared" si="262"/>
        <v>Red</v>
      </c>
      <c r="P780" t="str">
        <f t="shared" si="263"/>
        <v>Red</v>
      </c>
      <c r="Q780" t="str">
        <f t="shared" si="264"/>
        <v>Green</v>
      </c>
      <c r="R780" t="str">
        <f t="shared" si="265"/>
        <v>Red</v>
      </c>
      <c r="S780" t="str">
        <f t="shared" si="266"/>
        <v>Green</v>
      </c>
      <c r="T780" t="str">
        <f t="shared" si="267"/>
        <v>Green</v>
      </c>
      <c r="U780" t="str">
        <f t="shared" si="268"/>
        <v>Red</v>
      </c>
      <c r="V780" t="str">
        <f t="shared" si="269"/>
        <v>Red</v>
      </c>
      <c r="W780" t="str">
        <f t="shared" si="270"/>
        <v>Green</v>
      </c>
      <c r="X780" t="str">
        <f t="shared" si="271"/>
        <v>Green</v>
      </c>
      <c r="Y780" t="str">
        <f t="shared" si="272"/>
        <v>Green</v>
      </c>
      <c r="Z780" t="str">
        <f t="shared" si="273"/>
        <v>Green</v>
      </c>
      <c r="AA780" t="str">
        <f t="shared" si="274"/>
        <v>Red</v>
      </c>
      <c r="AB780" t="str">
        <f t="shared" si="275"/>
        <v>Green</v>
      </c>
      <c r="AC780" t="str">
        <f t="shared" si="276"/>
        <v>Red</v>
      </c>
      <c r="AD780" t="str">
        <f t="shared" si="277"/>
        <v>Green</v>
      </c>
    </row>
    <row r="781" spans="1:30" x14ac:dyDescent="0.25">
      <c r="A781" t="str">
        <f t="shared" si="260"/>
        <v>24/07/2026Al AhedAl Ansar</v>
      </c>
      <c r="D781" s="2">
        <v>46227</v>
      </c>
      <c r="E781" s="3">
        <v>0.77083333333333337</v>
      </c>
      <c r="F781" t="s">
        <v>286</v>
      </c>
      <c r="G781" t="s">
        <v>285</v>
      </c>
      <c r="H781">
        <v>0</v>
      </c>
      <c r="I781">
        <v>0</v>
      </c>
      <c r="J781">
        <v>1</v>
      </c>
      <c r="K781">
        <v>1</v>
      </c>
      <c r="L781" s="22" t="str">
        <f t="shared" ref="L781:L847" si="278">DAY(D781)&amp;"/"&amp;"07"&amp;"/"&amp;YEAR(D781)</f>
        <v>24/07/2026</v>
      </c>
      <c r="M781" s="23">
        <f t="shared" ref="M781:M847" si="279">E781-TIME(3,0,0)</f>
        <v>0.64583333333333337</v>
      </c>
      <c r="N781" t="str">
        <f t="shared" si="261"/>
        <v>1 - 1</v>
      </c>
      <c r="O781" t="str">
        <f t="shared" si="262"/>
        <v>Red</v>
      </c>
      <c r="P781" t="str">
        <f t="shared" si="263"/>
        <v>Green</v>
      </c>
      <c r="Q781" t="str">
        <f t="shared" si="264"/>
        <v>Red</v>
      </c>
      <c r="R781" t="str">
        <f t="shared" si="265"/>
        <v>Green</v>
      </c>
      <c r="S781" t="str">
        <f t="shared" si="266"/>
        <v>Green</v>
      </c>
      <c r="T781" t="str">
        <f t="shared" si="267"/>
        <v>Red</v>
      </c>
      <c r="U781" t="str">
        <f t="shared" si="268"/>
        <v>Red</v>
      </c>
      <c r="V781" t="str">
        <f t="shared" si="269"/>
        <v>Green</v>
      </c>
      <c r="W781" t="str">
        <f t="shared" si="270"/>
        <v>Red</v>
      </c>
      <c r="X781" t="str">
        <f t="shared" si="271"/>
        <v>Red</v>
      </c>
      <c r="Y781" t="str">
        <f t="shared" si="272"/>
        <v>Green</v>
      </c>
      <c r="Z781" t="str">
        <f t="shared" si="273"/>
        <v>Red</v>
      </c>
      <c r="AA781" t="str">
        <f t="shared" si="274"/>
        <v>Green</v>
      </c>
      <c r="AB781" t="str">
        <f t="shared" si="275"/>
        <v>Green</v>
      </c>
      <c r="AC781" t="str">
        <f t="shared" si="276"/>
        <v>Green</v>
      </c>
      <c r="AD781" t="str">
        <f t="shared" si="277"/>
        <v>Red</v>
      </c>
    </row>
    <row r="782" spans="1:30" x14ac:dyDescent="0.25">
      <c r="A782" t="str">
        <f t="shared" si="260"/>
        <v>24/07/2026Al NejmehJwaya</v>
      </c>
      <c r="D782" s="2">
        <v>46227</v>
      </c>
      <c r="E782" s="3">
        <v>0.77083333333333337</v>
      </c>
      <c r="F782" t="s">
        <v>284</v>
      </c>
      <c r="G782" t="s">
        <v>287</v>
      </c>
      <c r="H782">
        <v>0</v>
      </c>
      <c r="I782">
        <v>0</v>
      </c>
      <c r="J782">
        <v>2</v>
      </c>
      <c r="K782">
        <v>1</v>
      </c>
      <c r="L782" s="22" t="str">
        <f t="shared" si="278"/>
        <v>24/07/2026</v>
      </c>
      <c r="M782" s="23">
        <f t="shared" si="279"/>
        <v>0.64583333333333337</v>
      </c>
      <c r="N782" t="str">
        <f t="shared" si="261"/>
        <v>2 - 1</v>
      </c>
      <c r="O782" t="str">
        <f t="shared" si="262"/>
        <v>Green</v>
      </c>
      <c r="P782" t="str">
        <f t="shared" si="263"/>
        <v>Red</v>
      </c>
      <c r="Q782" t="str">
        <f t="shared" si="264"/>
        <v>Red</v>
      </c>
      <c r="R782" t="str">
        <f t="shared" si="265"/>
        <v>Green</v>
      </c>
      <c r="S782" t="str">
        <f t="shared" si="266"/>
        <v>Red</v>
      </c>
      <c r="T782" t="str">
        <f t="shared" si="267"/>
        <v>Green</v>
      </c>
      <c r="U782" t="str">
        <f t="shared" si="268"/>
        <v>Red</v>
      </c>
      <c r="V782" t="str">
        <f t="shared" si="269"/>
        <v>Green</v>
      </c>
      <c r="W782" t="str">
        <f t="shared" si="270"/>
        <v>Red</v>
      </c>
      <c r="X782" t="str">
        <f t="shared" si="271"/>
        <v>Red</v>
      </c>
      <c r="Y782" t="str">
        <f t="shared" si="272"/>
        <v>Green</v>
      </c>
      <c r="Z782" t="str">
        <f t="shared" si="273"/>
        <v>Green</v>
      </c>
      <c r="AA782" t="str">
        <f t="shared" si="274"/>
        <v>Red</v>
      </c>
      <c r="AB782" t="str">
        <f t="shared" si="275"/>
        <v>Green</v>
      </c>
      <c r="AC782" t="str">
        <f t="shared" si="276"/>
        <v>Green</v>
      </c>
      <c r="AD782" t="str">
        <f t="shared" si="277"/>
        <v>Red</v>
      </c>
    </row>
    <row r="783" spans="1:30" x14ac:dyDescent="0.25">
      <c r="A783" t="str">
        <f t="shared" si="260"/>
        <v>24/07/2026Pogon SzczecinLegia</v>
      </c>
      <c r="D783" s="2">
        <v>46227</v>
      </c>
      <c r="E783" s="3">
        <v>0.77083333333333337</v>
      </c>
      <c r="F783" t="s">
        <v>2547</v>
      </c>
      <c r="G783" t="s">
        <v>2548</v>
      </c>
      <c r="H783">
        <v>0</v>
      </c>
      <c r="I783">
        <v>0</v>
      </c>
      <c r="J783">
        <v>0</v>
      </c>
      <c r="K783">
        <v>1</v>
      </c>
      <c r="L783" s="22" t="str">
        <f t="shared" si="278"/>
        <v>24/07/2026</v>
      </c>
      <c r="M783" s="23">
        <f t="shared" si="279"/>
        <v>0.64583333333333337</v>
      </c>
      <c r="N783" t="str">
        <f t="shared" si="261"/>
        <v>0 - 1</v>
      </c>
      <c r="O783" t="str">
        <f t="shared" si="262"/>
        <v>Red</v>
      </c>
      <c r="P783" t="str">
        <f t="shared" si="263"/>
        <v>Red</v>
      </c>
      <c r="Q783" t="str">
        <f t="shared" si="264"/>
        <v>Green</v>
      </c>
      <c r="R783" t="str">
        <f t="shared" si="265"/>
        <v>Red</v>
      </c>
      <c r="S783" t="str">
        <f t="shared" si="266"/>
        <v>Green</v>
      </c>
      <c r="T783" t="str">
        <f t="shared" si="267"/>
        <v>Green</v>
      </c>
      <c r="U783" t="str">
        <f t="shared" si="268"/>
        <v>Red</v>
      </c>
      <c r="V783" t="str">
        <f t="shared" si="269"/>
        <v>Green</v>
      </c>
      <c r="W783" t="str">
        <f t="shared" si="270"/>
        <v>Red</v>
      </c>
      <c r="X783" t="str">
        <f t="shared" si="271"/>
        <v>Red</v>
      </c>
      <c r="Y783" t="str">
        <f t="shared" si="272"/>
        <v>Red</v>
      </c>
      <c r="Z783" t="str">
        <f t="shared" si="273"/>
        <v>Red</v>
      </c>
      <c r="AA783" t="str">
        <f t="shared" si="274"/>
        <v>Green</v>
      </c>
      <c r="AB783" t="str">
        <f t="shared" si="275"/>
        <v>Green</v>
      </c>
      <c r="AC783" t="str">
        <f t="shared" si="276"/>
        <v>Red</v>
      </c>
      <c r="AD783" t="str">
        <f t="shared" si="277"/>
        <v>Green</v>
      </c>
    </row>
    <row r="784" spans="1:30" x14ac:dyDescent="0.25">
      <c r="A784" t="str">
        <f t="shared" si="260"/>
        <v>24/07/2026SCM Argesul PitestiPetrolul Ploiesti</v>
      </c>
      <c r="D784" s="2">
        <v>46227</v>
      </c>
      <c r="E784" s="3">
        <v>0.77083333333333337</v>
      </c>
      <c r="F784" t="s">
        <v>2557</v>
      </c>
      <c r="G784" t="s">
        <v>2558</v>
      </c>
      <c r="H784">
        <v>1</v>
      </c>
      <c r="I784">
        <v>0</v>
      </c>
      <c r="J784">
        <v>1</v>
      </c>
      <c r="K784">
        <v>0</v>
      </c>
      <c r="L784" s="22" t="str">
        <f t="shared" si="278"/>
        <v>24/07/2026</v>
      </c>
      <c r="M784" s="23">
        <f t="shared" si="279"/>
        <v>0.64583333333333337</v>
      </c>
      <c r="N784" t="str">
        <f t="shared" si="261"/>
        <v>1 - 0</v>
      </c>
      <c r="O784" t="str">
        <f t="shared" si="262"/>
        <v>Green</v>
      </c>
      <c r="P784" t="str">
        <f t="shared" si="263"/>
        <v>Red</v>
      </c>
      <c r="Q784" t="str">
        <f t="shared" si="264"/>
        <v>Red</v>
      </c>
      <c r="R784" t="str">
        <f t="shared" si="265"/>
        <v>Green</v>
      </c>
      <c r="S784" t="str">
        <f t="shared" si="266"/>
        <v>Red</v>
      </c>
      <c r="T784" t="str">
        <f t="shared" si="267"/>
        <v>Green</v>
      </c>
      <c r="U784" t="str">
        <f t="shared" si="268"/>
        <v>Green</v>
      </c>
      <c r="V784" t="str">
        <f t="shared" si="269"/>
        <v>Red</v>
      </c>
      <c r="W784" t="str">
        <f t="shared" si="270"/>
        <v>Red</v>
      </c>
      <c r="X784" t="str">
        <f t="shared" si="271"/>
        <v>Green</v>
      </c>
      <c r="Y784" t="str">
        <f t="shared" si="272"/>
        <v>Red</v>
      </c>
      <c r="Z784" t="str">
        <f t="shared" si="273"/>
        <v>Red</v>
      </c>
      <c r="AA784" t="str">
        <f t="shared" si="274"/>
        <v>Green</v>
      </c>
      <c r="AB784" t="str">
        <f t="shared" si="275"/>
        <v>Green</v>
      </c>
      <c r="AC784" t="str">
        <f t="shared" si="276"/>
        <v>Red</v>
      </c>
      <c r="AD784" t="str">
        <f t="shared" si="277"/>
        <v>Green</v>
      </c>
    </row>
    <row r="785" spans="1:30" x14ac:dyDescent="0.25">
      <c r="A785" t="str">
        <f t="shared" si="260"/>
        <v>24/07/2026Felixstowe &amp; Walton UnitedNeedham Market</v>
      </c>
      <c r="D785" s="2">
        <v>46227</v>
      </c>
      <c r="E785" s="3">
        <v>0.77083333333333337</v>
      </c>
      <c r="F785" t="s">
        <v>2692</v>
      </c>
      <c r="G785" t="s">
        <v>1559</v>
      </c>
      <c r="H785">
        <v>0</v>
      </c>
      <c r="I785">
        <v>1</v>
      </c>
      <c r="J785">
        <v>1</v>
      </c>
      <c r="K785">
        <v>1</v>
      </c>
      <c r="L785" s="22" t="str">
        <f t="shared" si="278"/>
        <v>24/07/2026</v>
      </c>
      <c r="M785" s="23">
        <f t="shared" si="279"/>
        <v>0.64583333333333337</v>
      </c>
      <c r="N785" t="str">
        <f t="shared" si="261"/>
        <v>1 - 1</v>
      </c>
      <c r="O785" t="str">
        <f t="shared" si="262"/>
        <v>Red</v>
      </c>
      <c r="P785" t="str">
        <f t="shared" si="263"/>
        <v>Green</v>
      </c>
      <c r="Q785" t="str">
        <f t="shared" si="264"/>
        <v>Red</v>
      </c>
      <c r="R785" t="str">
        <f t="shared" si="265"/>
        <v>Green</v>
      </c>
      <c r="S785" t="str">
        <f t="shared" si="266"/>
        <v>Green</v>
      </c>
      <c r="T785" t="str">
        <f t="shared" si="267"/>
        <v>Red</v>
      </c>
      <c r="U785" t="str">
        <f t="shared" si="268"/>
        <v>Red</v>
      </c>
      <c r="V785" t="str">
        <f t="shared" si="269"/>
        <v>Red</v>
      </c>
      <c r="W785" t="str">
        <f t="shared" si="270"/>
        <v>Green</v>
      </c>
      <c r="X785" t="str">
        <f t="shared" si="271"/>
        <v>Green</v>
      </c>
      <c r="Y785" t="str">
        <f t="shared" si="272"/>
        <v>Green</v>
      </c>
      <c r="Z785" t="str">
        <f t="shared" si="273"/>
        <v>Red</v>
      </c>
      <c r="AA785" t="str">
        <f t="shared" si="274"/>
        <v>Green</v>
      </c>
      <c r="AB785" t="str">
        <f t="shared" si="275"/>
        <v>Green</v>
      </c>
      <c r="AC785" t="str">
        <f t="shared" si="276"/>
        <v>Green</v>
      </c>
      <c r="AD785" t="str">
        <f t="shared" si="277"/>
        <v>Red</v>
      </c>
    </row>
    <row r="786" spans="1:30" x14ac:dyDescent="0.25">
      <c r="A786" t="str">
        <f t="shared" si="260"/>
        <v>24/07/2026Guiseley AFCBlackburn Rovers U21</v>
      </c>
      <c r="D786" s="2">
        <v>46227</v>
      </c>
      <c r="E786" s="3">
        <v>0.77083333333333337</v>
      </c>
      <c r="F786" t="s">
        <v>1499</v>
      </c>
      <c r="G786" t="s">
        <v>2693</v>
      </c>
      <c r="H786">
        <v>0</v>
      </c>
      <c r="I786">
        <v>1</v>
      </c>
      <c r="J786">
        <v>3</v>
      </c>
      <c r="K786">
        <v>2</v>
      </c>
      <c r="L786" s="22" t="str">
        <f t="shared" si="278"/>
        <v>24/07/2026</v>
      </c>
      <c r="M786" s="23">
        <f t="shared" si="279"/>
        <v>0.64583333333333337</v>
      </c>
      <c r="N786" t="str">
        <f t="shared" si="261"/>
        <v>3 - 2</v>
      </c>
      <c r="O786" t="str">
        <f t="shared" si="262"/>
        <v>Green</v>
      </c>
      <c r="P786" t="str">
        <f t="shared" si="263"/>
        <v>Red</v>
      </c>
      <c r="Q786" t="str">
        <f t="shared" si="264"/>
        <v>Red</v>
      </c>
      <c r="R786" t="str">
        <f t="shared" si="265"/>
        <v>Green</v>
      </c>
      <c r="S786" t="str">
        <f t="shared" si="266"/>
        <v>Red</v>
      </c>
      <c r="T786" t="str">
        <f t="shared" si="267"/>
        <v>Green</v>
      </c>
      <c r="U786" t="str">
        <f t="shared" si="268"/>
        <v>Red</v>
      </c>
      <c r="V786" t="str">
        <f t="shared" si="269"/>
        <v>Red</v>
      </c>
      <c r="W786" t="str">
        <f t="shared" si="270"/>
        <v>Green</v>
      </c>
      <c r="X786" t="str">
        <f t="shared" si="271"/>
        <v>Green</v>
      </c>
      <c r="Y786" t="str">
        <f t="shared" si="272"/>
        <v>Green</v>
      </c>
      <c r="Z786" t="str">
        <f t="shared" si="273"/>
        <v>Green</v>
      </c>
      <c r="AA786" t="str">
        <f t="shared" si="274"/>
        <v>Red</v>
      </c>
      <c r="AB786" t="str">
        <f t="shared" si="275"/>
        <v>Red</v>
      </c>
      <c r="AC786" t="str">
        <f t="shared" si="276"/>
        <v>Green</v>
      </c>
      <c r="AD786" t="str">
        <f t="shared" si="277"/>
        <v>Red</v>
      </c>
    </row>
    <row r="787" spans="1:30" x14ac:dyDescent="0.25">
      <c r="A787" t="str">
        <f t="shared" si="260"/>
        <v>24/07/2026Silsden AFCRylands</v>
      </c>
      <c r="D787" s="2">
        <v>46227</v>
      </c>
      <c r="E787" s="3">
        <v>0.77083333333333337</v>
      </c>
      <c r="F787" t="s">
        <v>2694</v>
      </c>
      <c r="G787" t="s">
        <v>2695</v>
      </c>
      <c r="H787">
        <v>0</v>
      </c>
      <c r="I787">
        <v>0</v>
      </c>
      <c r="J787">
        <v>0</v>
      </c>
      <c r="K787">
        <v>1</v>
      </c>
      <c r="L787" s="22" t="str">
        <f t="shared" si="278"/>
        <v>24/07/2026</v>
      </c>
      <c r="M787" s="23">
        <f t="shared" si="279"/>
        <v>0.64583333333333337</v>
      </c>
      <c r="N787" t="str">
        <f t="shared" si="261"/>
        <v>0 - 1</v>
      </c>
      <c r="O787" t="str">
        <f t="shared" si="262"/>
        <v>Red</v>
      </c>
      <c r="P787" t="str">
        <f t="shared" si="263"/>
        <v>Red</v>
      </c>
      <c r="Q787" t="str">
        <f t="shared" si="264"/>
        <v>Green</v>
      </c>
      <c r="R787" t="str">
        <f t="shared" si="265"/>
        <v>Red</v>
      </c>
      <c r="S787" t="str">
        <f t="shared" si="266"/>
        <v>Green</v>
      </c>
      <c r="T787" t="str">
        <f t="shared" si="267"/>
        <v>Green</v>
      </c>
      <c r="U787" t="str">
        <f t="shared" si="268"/>
        <v>Red</v>
      </c>
      <c r="V787" t="str">
        <f t="shared" si="269"/>
        <v>Green</v>
      </c>
      <c r="W787" t="str">
        <f t="shared" si="270"/>
        <v>Red</v>
      </c>
      <c r="X787" t="str">
        <f t="shared" si="271"/>
        <v>Red</v>
      </c>
      <c r="Y787" t="str">
        <f t="shared" si="272"/>
        <v>Red</v>
      </c>
      <c r="Z787" t="str">
        <f t="shared" si="273"/>
        <v>Red</v>
      </c>
      <c r="AA787" t="str">
        <f t="shared" si="274"/>
        <v>Green</v>
      </c>
      <c r="AB787" t="str">
        <f t="shared" si="275"/>
        <v>Green</v>
      </c>
      <c r="AC787" t="str">
        <f t="shared" si="276"/>
        <v>Red</v>
      </c>
      <c r="AD787" t="str">
        <f t="shared" si="277"/>
        <v>Green</v>
      </c>
    </row>
    <row r="788" spans="1:30" x14ac:dyDescent="0.25">
      <c r="A788" t="str">
        <f t="shared" si="260"/>
        <v>24/07/2026Al AnsarAl Ahed</v>
      </c>
      <c r="D788" s="2">
        <v>46227</v>
      </c>
      <c r="E788" s="3">
        <v>0.77085648148148145</v>
      </c>
      <c r="F788" t="s">
        <v>285</v>
      </c>
      <c r="G788" t="s">
        <v>286</v>
      </c>
      <c r="H788">
        <v>1</v>
      </c>
      <c r="I788">
        <v>0</v>
      </c>
      <c r="J788">
        <v>1</v>
      </c>
      <c r="K788">
        <v>1</v>
      </c>
      <c r="L788" s="22" t="str">
        <f t="shared" si="278"/>
        <v>24/07/2026</v>
      </c>
      <c r="M788" s="23">
        <f t="shared" si="279"/>
        <v>0.64585648148148145</v>
      </c>
      <c r="N788" t="str">
        <f t="shared" si="261"/>
        <v>1 - 1</v>
      </c>
      <c r="O788" t="str">
        <f t="shared" si="262"/>
        <v>Red</v>
      </c>
      <c r="P788" t="str">
        <f t="shared" si="263"/>
        <v>Green</v>
      </c>
      <c r="Q788" t="str">
        <f t="shared" si="264"/>
        <v>Red</v>
      </c>
      <c r="R788" t="str">
        <f t="shared" si="265"/>
        <v>Green</v>
      </c>
      <c r="S788" t="str">
        <f t="shared" si="266"/>
        <v>Green</v>
      </c>
      <c r="T788" t="str">
        <f t="shared" si="267"/>
        <v>Red</v>
      </c>
      <c r="U788" t="str">
        <f t="shared" si="268"/>
        <v>Green</v>
      </c>
      <c r="V788" t="str">
        <f t="shared" si="269"/>
        <v>Red</v>
      </c>
      <c r="W788" t="str">
        <f t="shared" si="270"/>
        <v>Red</v>
      </c>
      <c r="X788" t="str">
        <f t="shared" si="271"/>
        <v>Green</v>
      </c>
      <c r="Y788" t="str">
        <f t="shared" si="272"/>
        <v>Green</v>
      </c>
      <c r="Z788" t="str">
        <f t="shared" si="273"/>
        <v>Red</v>
      </c>
      <c r="AA788" t="str">
        <f t="shared" si="274"/>
        <v>Green</v>
      </c>
      <c r="AB788" t="str">
        <f t="shared" si="275"/>
        <v>Green</v>
      </c>
      <c r="AC788" t="str">
        <f t="shared" si="276"/>
        <v>Green</v>
      </c>
      <c r="AD788" t="str">
        <f t="shared" si="277"/>
        <v>Red</v>
      </c>
    </row>
    <row r="789" spans="1:30" x14ac:dyDescent="0.25">
      <c r="A789" t="str">
        <f t="shared" si="260"/>
        <v>24/07/2026Cobh RamblersBray Wanderers</v>
      </c>
      <c r="D789" s="2">
        <v>46227</v>
      </c>
      <c r="E789" s="3">
        <v>0.78125</v>
      </c>
      <c r="F789" t="s">
        <v>149</v>
      </c>
      <c r="G789" t="s">
        <v>2491</v>
      </c>
      <c r="H789">
        <v>1</v>
      </c>
      <c r="I789">
        <v>1</v>
      </c>
      <c r="J789">
        <v>1</v>
      </c>
      <c r="K789">
        <v>2</v>
      </c>
      <c r="L789" s="22" t="str">
        <f t="shared" si="278"/>
        <v>24/07/2026</v>
      </c>
      <c r="M789" s="23">
        <f t="shared" si="279"/>
        <v>0.65625</v>
      </c>
      <c r="N789" t="str">
        <f t="shared" si="261"/>
        <v>1 - 2</v>
      </c>
      <c r="O789" t="str">
        <f t="shared" si="262"/>
        <v>Red</v>
      </c>
      <c r="P789" t="str">
        <f t="shared" si="263"/>
        <v>Red</v>
      </c>
      <c r="Q789" t="str">
        <f t="shared" si="264"/>
        <v>Green</v>
      </c>
      <c r="R789" t="str">
        <f t="shared" si="265"/>
        <v>Red</v>
      </c>
      <c r="S789" t="str">
        <f t="shared" si="266"/>
        <v>Green</v>
      </c>
      <c r="T789" t="str">
        <f t="shared" si="267"/>
        <v>Green</v>
      </c>
      <c r="U789" t="str">
        <f t="shared" si="268"/>
        <v>Red</v>
      </c>
      <c r="V789" t="str">
        <f t="shared" si="269"/>
        <v>Green</v>
      </c>
      <c r="W789" t="str">
        <f t="shared" si="270"/>
        <v>Red</v>
      </c>
      <c r="X789" t="str">
        <f t="shared" si="271"/>
        <v>Green</v>
      </c>
      <c r="Y789" t="str">
        <f t="shared" si="272"/>
        <v>Green</v>
      </c>
      <c r="Z789" t="str">
        <f t="shared" si="273"/>
        <v>Green</v>
      </c>
      <c r="AA789" t="str">
        <f t="shared" si="274"/>
        <v>Red</v>
      </c>
      <c r="AB789" t="str">
        <f t="shared" si="275"/>
        <v>Green</v>
      </c>
      <c r="AC789" t="str">
        <f t="shared" si="276"/>
        <v>Green</v>
      </c>
      <c r="AD789" t="str">
        <f t="shared" si="277"/>
        <v>Red</v>
      </c>
    </row>
    <row r="790" spans="1:30" x14ac:dyDescent="0.25">
      <c r="A790" t="str">
        <f t="shared" si="260"/>
        <v>24/07/2026Kerry FCFinn Harps</v>
      </c>
      <c r="D790" s="2">
        <v>46227</v>
      </c>
      <c r="E790" s="3">
        <v>0.78125</v>
      </c>
      <c r="F790" t="s">
        <v>151</v>
      </c>
      <c r="G790" t="s">
        <v>152</v>
      </c>
      <c r="H790">
        <v>2</v>
      </c>
      <c r="I790">
        <v>1</v>
      </c>
      <c r="J790">
        <v>2</v>
      </c>
      <c r="K790">
        <v>1</v>
      </c>
      <c r="L790" s="22" t="str">
        <f t="shared" si="278"/>
        <v>24/07/2026</v>
      </c>
      <c r="M790" s="23">
        <f t="shared" si="279"/>
        <v>0.65625</v>
      </c>
      <c r="N790" t="str">
        <f t="shared" si="261"/>
        <v>2 - 1</v>
      </c>
      <c r="O790" t="str">
        <f t="shared" si="262"/>
        <v>Green</v>
      </c>
      <c r="P790" t="str">
        <f t="shared" si="263"/>
        <v>Red</v>
      </c>
      <c r="Q790" t="str">
        <f t="shared" si="264"/>
        <v>Red</v>
      </c>
      <c r="R790" t="str">
        <f t="shared" si="265"/>
        <v>Green</v>
      </c>
      <c r="S790" t="str">
        <f t="shared" si="266"/>
        <v>Red</v>
      </c>
      <c r="T790" t="str">
        <f t="shared" si="267"/>
        <v>Green</v>
      </c>
      <c r="U790" t="str">
        <f t="shared" si="268"/>
        <v>Green</v>
      </c>
      <c r="V790" t="str">
        <f t="shared" si="269"/>
        <v>Red</v>
      </c>
      <c r="W790" t="str">
        <f t="shared" si="270"/>
        <v>Red</v>
      </c>
      <c r="X790" t="str">
        <f t="shared" si="271"/>
        <v>Green</v>
      </c>
      <c r="Y790" t="str">
        <f t="shared" si="272"/>
        <v>Green</v>
      </c>
      <c r="Z790" t="str">
        <f t="shared" si="273"/>
        <v>Green</v>
      </c>
      <c r="AA790" t="str">
        <f t="shared" si="274"/>
        <v>Red</v>
      </c>
      <c r="AB790" t="str">
        <f t="shared" si="275"/>
        <v>Green</v>
      </c>
      <c r="AC790" t="str">
        <f t="shared" si="276"/>
        <v>Green</v>
      </c>
      <c r="AD790" t="str">
        <f t="shared" si="277"/>
        <v>Red</v>
      </c>
    </row>
    <row r="791" spans="1:30" x14ac:dyDescent="0.25">
      <c r="A791" t="str">
        <f t="shared" si="260"/>
        <v>24/07/2026Treaty UnitedAthlone Town</v>
      </c>
      <c r="D791" s="2">
        <v>46227</v>
      </c>
      <c r="E791" s="3">
        <v>0.78125</v>
      </c>
      <c r="F791" t="s">
        <v>2492</v>
      </c>
      <c r="G791" t="s">
        <v>154</v>
      </c>
      <c r="H791">
        <v>1</v>
      </c>
      <c r="I791">
        <v>0</v>
      </c>
      <c r="J791">
        <v>2</v>
      </c>
      <c r="K791">
        <v>1</v>
      </c>
      <c r="L791" s="22" t="str">
        <f t="shared" si="278"/>
        <v>24/07/2026</v>
      </c>
      <c r="M791" s="23">
        <f t="shared" si="279"/>
        <v>0.65625</v>
      </c>
      <c r="N791" t="str">
        <f t="shared" si="261"/>
        <v>2 - 1</v>
      </c>
      <c r="O791" t="str">
        <f t="shared" si="262"/>
        <v>Green</v>
      </c>
      <c r="P791" t="str">
        <f t="shared" si="263"/>
        <v>Red</v>
      </c>
      <c r="Q791" t="str">
        <f t="shared" si="264"/>
        <v>Red</v>
      </c>
      <c r="R791" t="str">
        <f t="shared" si="265"/>
        <v>Green</v>
      </c>
      <c r="S791" t="str">
        <f t="shared" si="266"/>
        <v>Red</v>
      </c>
      <c r="T791" t="str">
        <f t="shared" si="267"/>
        <v>Green</v>
      </c>
      <c r="U791" t="str">
        <f t="shared" si="268"/>
        <v>Green</v>
      </c>
      <c r="V791" t="str">
        <f t="shared" si="269"/>
        <v>Red</v>
      </c>
      <c r="W791" t="str">
        <f t="shared" si="270"/>
        <v>Red</v>
      </c>
      <c r="X791" t="str">
        <f t="shared" si="271"/>
        <v>Green</v>
      </c>
      <c r="Y791" t="str">
        <f t="shared" si="272"/>
        <v>Green</v>
      </c>
      <c r="Z791" t="str">
        <f t="shared" si="273"/>
        <v>Green</v>
      </c>
      <c r="AA791" t="str">
        <f t="shared" si="274"/>
        <v>Red</v>
      </c>
      <c r="AB791" t="str">
        <f t="shared" si="275"/>
        <v>Green</v>
      </c>
      <c r="AC791" t="str">
        <f t="shared" si="276"/>
        <v>Green</v>
      </c>
      <c r="AD791" t="str">
        <f t="shared" si="277"/>
        <v>Red</v>
      </c>
    </row>
    <row r="792" spans="1:30" x14ac:dyDescent="0.25">
      <c r="A792" t="str">
        <f t="shared" si="260"/>
        <v>24/07/2026UC DublinCork City</v>
      </c>
      <c r="D792" s="2">
        <v>46227</v>
      </c>
      <c r="E792" s="3">
        <v>0.78125</v>
      </c>
      <c r="F792" t="s">
        <v>2493</v>
      </c>
      <c r="G792" t="s">
        <v>2494</v>
      </c>
      <c r="H792">
        <v>2</v>
      </c>
      <c r="I792">
        <v>2</v>
      </c>
      <c r="J792">
        <v>5</v>
      </c>
      <c r="K792">
        <v>2</v>
      </c>
      <c r="L792" s="22" t="str">
        <f t="shared" si="278"/>
        <v>24/07/2026</v>
      </c>
      <c r="M792" s="23">
        <f t="shared" si="279"/>
        <v>0.65625</v>
      </c>
      <c r="N792" t="str">
        <f t="shared" si="261"/>
        <v>5 - 2</v>
      </c>
      <c r="O792" t="str">
        <f t="shared" si="262"/>
        <v>Green</v>
      </c>
      <c r="P792" t="str">
        <f t="shared" si="263"/>
        <v>Red</v>
      </c>
      <c r="Q792" t="str">
        <f t="shared" si="264"/>
        <v>Red</v>
      </c>
      <c r="R792" t="str">
        <f t="shared" si="265"/>
        <v>Green</v>
      </c>
      <c r="S792" t="str">
        <f t="shared" si="266"/>
        <v>Red</v>
      </c>
      <c r="T792" t="str">
        <f t="shared" si="267"/>
        <v>Green</v>
      </c>
      <c r="U792" t="str">
        <f t="shared" si="268"/>
        <v>Red</v>
      </c>
      <c r="V792" t="str">
        <f t="shared" si="269"/>
        <v>Green</v>
      </c>
      <c r="W792" t="str">
        <f t="shared" si="270"/>
        <v>Red</v>
      </c>
      <c r="X792" t="str">
        <f t="shared" si="271"/>
        <v>Green</v>
      </c>
      <c r="Y792" t="str">
        <f t="shared" si="272"/>
        <v>Green</v>
      </c>
      <c r="Z792" t="str">
        <f t="shared" si="273"/>
        <v>Green</v>
      </c>
      <c r="AA792" t="str">
        <f t="shared" si="274"/>
        <v>Red</v>
      </c>
      <c r="AB792" t="str">
        <f t="shared" si="275"/>
        <v>Red</v>
      </c>
      <c r="AC792" t="str">
        <f t="shared" si="276"/>
        <v>Green</v>
      </c>
      <c r="AD792" t="str">
        <f t="shared" si="277"/>
        <v>Red</v>
      </c>
    </row>
    <row r="793" spans="1:30" x14ac:dyDescent="0.25">
      <c r="A793" t="str">
        <f t="shared" si="260"/>
        <v>24/07/2026Derry City WomenLarne FC Women</v>
      </c>
      <c r="D793" s="2">
        <v>46227</v>
      </c>
      <c r="E793" s="3">
        <v>0.78125</v>
      </c>
      <c r="F793" t="s">
        <v>2525</v>
      </c>
      <c r="G793" t="s">
        <v>2526</v>
      </c>
      <c r="H793">
        <v>4</v>
      </c>
      <c r="I793">
        <v>0</v>
      </c>
      <c r="J793">
        <v>7</v>
      </c>
      <c r="K793">
        <v>0</v>
      </c>
      <c r="L793" s="22" t="str">
        <f t="shared" si="278"/>
        <v>24/07/2026</v>
      </c>
      <c r="M793" s="23">
        <f t="shared" si="279"/>
        <v>0.65625</v>
      </c>
      <c r="N793" t="str">
        <f t="shared" si="261"/>
        <v>7 - 0</v>
      </c>
      <c r="O793" t="str">
        <f t="shared" si="262"/>
        <v>Green</v>
      </c>
      <c r="P793" t="str">
        <f t="shared" si="263"/>
        <v>Red</v>
      </c>
      <c r="Q793" t="str">
        <f t="shared" si="264"/>
        <v>Red</v>
      </c>
      <c r="R793" t="str">
        <f t="shared" si="265"/>
        <v>Green</v>
      </c>
      <c r="S793" t="str">
        <f t="shared" si="266"/>
        <v>Red</v>
      </c>
      <c r="T793" t="str">
        <f t="shared" si="267"/>
        <v>Green</v>
      </c>
      <c r="U793" t="str">
        <f t="shared" si="268"/>
        <v>Green</v>
      </c>
      <c r="V793" t="str">
        <f t="shared" si="269"/>
        <v>Red</v>
      </c>
      <c r="W793" t="str">
        <f t="shared" si="270"/>
        <v>Red</v>
      </c>
      <c r="X793" t="str">
        <f t="shared" si="271"/>
        <v>Green</v>
      </c>
      <c r="Y793" t="str">
        <f t="shared" si="272"/>
        <v>Green</v>
      </c>
      <c r="Z793" t="str">
        <f t="shared" si="273"/>
        <v>Green</v>
      </c>
      <c r="AA793" t="str">
        <f t="shared" si="274"/>
        <v>Red</v>
      </c>
      <c r="AB793" t="str">
        <f t="shared" si="275"/>
        <v>Red</v>
      </c>
      <c r="AC793" t="str">
        <f t="shared" si="276"/>
        <v>Red</v>
      </c>
      <c r="AD793" t="str">
        <f t="shared" si="277"/>
        <v>Green</v>
      </c>
    </row>
    <row r="794" spans="1:30" x14ac:dyDescent="0.25">
      <c r="A794" t="str">
        <f t="shared" si="260"/>
        <v>24/07/2026Glentoran Belfast United WomenLinfield Women</v>
      </c>
      <c r="D794" s="2">
        <v>46227</v>
      </c>
      <c r="E794" s="3">
        <v>0.78125</v>
      </c>
      <c r="F794" t="s">
        <v>1602</v>
      </c>
      <c r="G794" t="s">
        <v>2527</v>
      </c>
      <c r="L794" s="22" t="str">
        <f t="shared" si="278"/>
        <v>24/07/2026</v>
      </c>
      <c r="M794" s="23">
        <f t="shared" si="279"/>
        <v>0.65625</v>
      </c>
      <c r="N794" t="str">
        <f t="shared" si="261"/>
        <v xml:space="preserve"> - </v>
      </c>
      <c r="O794" t="str">
        <f t="shared" si="262"/>
        <v>Red</v>
      </c>
      <c r="P794" t="str">
        <f t="shared" si="263"/>
        <v>Green</v>
      </c>
      <c r="Q794" t="str">
        <f t="shared" si="264"/>
        <v>Red</v>
      </c>
      <c r="R794" t="str">
        <f t="shared" si="265"/>
        <v>Green</v>
      </c>
      <c r="S794" t="str">
        <f t="shared" si="266"/>
        <v>Green</v>
      </c>
      <c r="T794" t="str">
        <f t="shared" si="267"/>
        <v>Red</v>
      </c>
      <c r="U794" t="str">
        <f t="shared" si="268"/>
        <v>Red</v>
      </c>
      <c r="V794" t="str">
        <f t="shared" si="269"/>
        <v>Green</v>
      </c>
      <c r="W794" t="str">
        <f t="shared" si="270"/>
        <v>Red</v>
      </c>
      <c r="X794" t="str">
        <f t="shared" si="271"/>
        <v>Red</v>
      </c>
      <c r="Y794" t="str">
        <f t="shared" si="272"/>
        <v>Red</v>
      </c>
      <c r="Z794" t="str">
        <f t="shared" si="273"/>
        <v>Red</v>
      </c>
      <c r="AA794" t="str">
        <f t="shared" si="274"/>
        <v>Green</v>
      </c>
      <c r="AB794" t="str">
        <f t="shared" si="275"/>
        <v>Green</v>
      </c>
      <c r="AC794" t="str">
        <f t="shared" si="276"/>
        <v>Red</v>
      </c>
      <c r="AD794" t="str">
        <f t="shared" si="277"/>
        <v>Green</v>
      </c>
    </row>
    <row r="795" spans="1:30" x14ac:dyDescent="0.25">
      <c r="A795" t="str">
        <f t="shared" si="260"/>
        <v>24/07/2026Bedford TownReal Bedford</v>
      </c>
      <c r="D795" s="2">
        <v>46227</v>
      </c>
      <c r="E795" s="3">
        <v>0.78125</v>
      </c>
      <c r="F795" t="s">
        <v>2696</v>
      </c>
      <c r="G795" t="s">
        <v>2697</v>
      </c>
      <c r="H795">
        <v>2</v>
      </c>
      <c r="I795">
        <v>1</v>
      </c>
      <c r="J795">
        <v>2</v>
      </c>
      <c r="K795">
        <v>3</v>
      </c>
      <c r="L795" s="22" t="str">
        <f t="shared" si="278"/>
        <v>24/07/2026</v>
      </c>
      <c r="M795" s="23">
        <f t="shared" si="279"/>
        <v>0.65625</v>
      </c>
      <c r="N795" t="str">
        <f t="shared" si="261"/>
        <v>2 - 3</v>
      </c>
      <c r="O795" t="str">
        <f t="shared" si="262"/>
        <v>Red</v>
      </c>
      <c r="P795" t="str">
        <f t="shared" si="263"/>
        <v>Red</v>
      </c>
      <c r="Q795" t="str">
        <f t="shared" si="264"/>
        <v>Green</v>
      </c>
      <c r="R795" t="str">
        <f t="shared" si="265"/>
        <v>Red</v>
      </c>
      <c r="S795" t="str">
        <f t="shared" si="266"/>
        <v>Green</v>
      </c>
      <c r="T795" t="str">
        <f t="shared" si="267"/>
        <v>Green</v>
      </c>
      <c r="U795" t="str">
        <f t="shared" si="268"/>
        <v>Green</v>
      </c>
      <c r="V795" t="str">
        <f t="shared" si="269"/>
        <v>Red</v>
      </c>
      <c r="W795" t="str">
        <f t="shared" si="270"/>
        <v>Red</v>
      </c>
      <c r="X795" t="str">
        <f t="shared" si="271"/>
        <v>Green</v>
      </c>
      <c r="Y795" t="str">
        <f t="shared" si="272"/>
        <v>Green</v>
      </c>
      <c r="Z795" t="str">
        <f t="shared" si="273"/>
        <v>Green</v>
      </c>
      <c r="AA795" t="str">
        <f t="shared" si="274"/>
        <v>Red</v>
      </c>
      <c r="AB795" t="str">
        <f t="shared" si="275"/>
        <v>Red</v>
      </c>
      <c r="AC795" t="str">
        <f t="shared" si="276"/>
        <v>Green</v>
      </c>
      <c r="AD795" t="str">
        <f t="shared" si="277"/>
        <v>Red</v>
      </c>
    </row>
    <row r="796" spans="1:30" x14ac:dyDescent="0.25">
      <c r="A796" t="str">
        <f t="shared" si="260"/>
        <v>24/07/2026Enfield TownWorthing</v>
      </c>
      <c r="D796" s="2">
        <v>46227</v>
      </c>
      <c r="E796" s="3">
        <v>0.78125</v>
      </c>
      <c r="F796" t="s">
        <v>2698</v>
      </c>
      <c r="G796" t="s">
        <v>2699</v>
      </c>
      <c r="H796">
        <v>0</v>
      </c>
      <c r="I796">
        <v>1</v>
      </c>
      <c r="J796">
        <v>1</v>
      </c>
      <c r="K796">
        <v>1</v>
      </c>
      <c r="L796" s="22" t="str">
        <f t="shared" si="278"/>
        <v>24/07/2026</v>
      </c>
      <c r="M796" s="23">
        <f t="shared" si="279"/>
        <v>0.65625</v>
      </c>
      <c r="N796" t="str">
        <f t="shared" si="261"/>
        <v>1 - 1</v>
      </c>
      <c r="O796" t="str">
        <f t="shared" si="262"/>
        <v>Red</v>
      </c>
      <c r="P796" t="str">
        <f t="shared" si="263"/>
        <v>Green</v>
      </c>
      <c r="Q796" t="str">
        <f t="shared" si="264"/>
        <v>Red</v>
      </c>
      <c r="R796" t="str">
        <f t="shared" si="265"/>
        <v>Green</v>
      </c>
      <c r="S796" t="str">
        <f t="shared" si="266"/>
        <v>Green</v>
      </c>
      <c r="T796" t="str">
        <f t="shared" si="267"/>
        <v>Red</v>
      </c>
      <c r="U796" t="str">
        <f t="shared" si="268"/>
        <v>Red</v>
      </c>
      <c r="V796" t="str">
        <f t="shared" si="269"/>
        <v>Red</v>
      </c>
      <c r="W796" t="str">
        <f t="shared" si="270"/>
        <v>Green</v>
      </c>
      <c r="X796" t="str">
        <f t="shared" si="271"/>
        <v>Green</v>
      </c>
      <c r="Y796" t="str">
        <f t="shared" si="272"/>
        <v>Green</v>
      </c>
      <c r="Z796" t="str">
        <f t="shared" si="273"/>
        <v>Red</v>
      </c>
      <c r="AA796" t="str">
        <f t="shared" si="274"/>
        <v>Green</v>
      </c>
      <c r="AB796" t="str">
        <f t="shared" si="275"/>
        <v>Green</v>
      </c>
      <c r="AC796" t="str">
        <f t="shared" si="276"/>
        <v>Green</v>
      </c>
      <c r="AD796" t="str">
        <f t="shared" si="277"/>
        <v>Red</v>
      </c>
    </row>
    <row r="797" spans="1:30" x14ac:dyDescent="0.25">
      <c r="A797" t="str">
        <f t="shared" si="260"/>
        <v>24/07/2026Hyde FCChester</v>
      </c>
      <c r="D797" s="2">
        <v>46227</v>
      </c>
      <c r="E797" s="3">
        <v>0.78125</v>
      </c>
      <c r="F797" t="s">
        <v>2700</v>
      </c>
      <c r="G797" t="s">
        <v>2701</v>
      </c>
      <c r="H797">
        <v>0</v>
      </c>
      <c r="I797">
        <v>1</v>
      </c>
      <c r="J797">
        <v>0</v>
      </c>
      <c r="K797">
        <v>1</v>
      </c>
      <c r="L797" s="22" t="str">
        <f t="shared" si="278"/>
        <v>24/07/2026</v>
      </c>
      <c r="M797" s="23">
        <f t="shared" si="279"/>
        <v>0.65625</v>
      </c>
      <c r="N797" t="str">
        <f t="shared" si="261"/>
        <v>0 - 1</v>
      </c>
      <c r="O797" t="str">
        <f t="shared" si="262"/>
        <v>Red</v>
      </c>
      <c r="P797" t="str">
        <f t="shared" si="263"/>
        <v>Red</v>
      </c>
      <c r="Q797" t="str">
        <f t="shared" si="264"/>
        <v>Green</v>
      </c>
      <c r="R797" t="str">
        <f t="shared" si="265"/>
        <v>Red</v>
      </c>
      <c r="S797" t="str">
        <f t="shared" si="266"/>
        <v>Green</v>
      </c>
      <c r="T797" t="str">
        <f t="shared" si="267"/>
        <v>Green</v>
      </c>
      <c r="U797" t="str">
        <f t="shared" si="268"/>
        <v>Red</v>
      </c>
      <c r="V797" t="str">
        <f t="shared" si="269"/>
        <v>Red</v>
      </c>
      <c r="W797" t="str">
        <f t="shared" si="270"/>
        <v>Green</v>
      </c>
      <c r="X797" t="str">
        <f t="shared" si="271"/>
        <v>Green</v>
      </c>
      <c r="Y797" t="str">
        <f t="shared" si="272"/>
        <v>Red</v>
      </c>
      <c r="Z797" t="str">
        <f t="shared" si="273"/>
        <v>Red</v>
      </c>
      <c r="AA797" t="str">
        <f t="shared" si="274"/>
        <v>Green</v>
      </c>
      <c r="AB797" t="str">
        <f t="shared" si="275"/>
        <v>Green</v>
      </c>
      <c r="AC797" t="str">
        <f t="shared" si="276"/>
        <v>Red</v>
      </c>
      <c r="AD797" t="str">
        <f t="shared" si="277"/>
        <v>Green</v>
      </c>
    </row>
    <row r="798" spans="1:30" x14ac:dyDescent="0.25">
      <c r="A798" t="str">
        <f t="shared" si="260"/>
        <v>24/07/2026Limavady UnitedLinfield</v>
      </c>
      <c r="D798" s="2">
        <v>46227</v>
      </c>
      <c r="E798" s="3">
        <v>0.78125</v>
      </c>
      <c r="F798" t="s">
        <v>2702</v>
      </c>
      <c r="G798" t="s">
        <v>2703</v>
      </c>
      <c r="H798">
        <v>0</v>
      </c>
      <c r="I798">
        <v>1</v>
      </c>
      <c r="J798">
        <v>0</v>
      </c>
      <c r="K798">
        <v>1</v>
      </c>
      <c r="L798" s="22" t="str">
        <f t="shared" si="278"/>
        <v>24/07/2026</v>
      </c>
      <c r="M798" s="23">
        <f t="shared" si="279"/>
        <v>0.65625</v>
      </c>
      <c r="N798" t="str">
        <f t="shared" si="261"/>
        <v>0 - 1</v>
      </c>
      <c r="O798" t="str">
        <f t="shared" si="262"/>
        <v>Red</v>
      </c>
      <c r="P798" t="str">
        <f t="shared" si="263"/>
        <v>Red</v>
      </c>
      <c r="Q798" t="str">
        <f t="shared" si="264"/>
        <v>Green</v>
      </c>
      <c r="R798" t="str">
        <f t="shared" si="265"/>
        <v>Red</v>
      </c>
      <c r="S798" t="str">
        <f t="shared" si="266"/>
        <v>Green</v>
      </c>
      <c r="T798" t="str">
        <f t="shared" si="267"/>
        <v>Green</v>
      </c>
      <c r="U798" t="str">
        <f t="shared" si="268"/>
        <v>Red</v>
      </c>
      <c r="V798" t="str">
        <f t="shared" si="269"/>
        <v>Red</v>
      </c>
      <c r="W798" t="str">
        <f t="shared" si="270"/>
        <v>Green</v>
      </c>
      <c r="X798" t="str">
        <f t="shared" si="271"/>
        <v>Green</v>
      </c>
      <c r="Y798" t="str">
        <f t="shared" si="272"/>
        <v>Red</v>
      </c>
      <c r="Z798" t="str">
        <f t="shared" si="273"/>
        <v>Red</v>
      </c>
      <c r="AA798" t="str">
        <f t="shared" si="274"/>
        <v>Green</v>
      </c>
      <c r="AB798" t="str">
        <f t="shared" si="275"/>
        <v>Green</v>
      </c>
      <c r="AC798" t="str">
        <f t="shared" si="276"/>
        <v>Red</v>
      </c>
      <c r="AD798" t="str">
        <f t="shared" si="277"/>
        <v>Green</v>
      </c>
    </row>
    <row r="799" spans="1:30" x14ac:dyDescent="0.25">
      <c r="A799" t="str">
        <f t="shared" si="260"/>
        <v>24/07/2026Mulbarton WanderersLeiston</v>
      </c>
      <c r="D799" s="2">
        <v>46227</v>
      </c>
      <c r="E799" s="3">
        <v>0.78125</v>
      </c>
      <c r="F799" t="s">
        <v>2704</v>
      </c>
      <c r="G799" t="s">
        <v>2705</v>
      </c>
      <c r="H799">
        <v>0</v>
      </c>
      <c r="I799">
        <v>1</v>
      </c>
      <c r="J799">
        <v>0</v>
      </c>
      <c r="K799">
        <v>2</v>
      </c>
      <c r="L799" s="22" t="str">
        <f t="shared" si="278"/>
        <v>24/07/2026</v>
      </c>
      <c r="M799" s="23">
        <f t="shared" si="279"/>
        <v>0.65625</v>
      </c>
      <c r="N799" t="str">
        <f t="shared" si="261"/>
        <v>0 - 2</v>
      </c>
      <c r="O799" t="str">
        <f t="shared" si="262"/>
        <v>Red</v>
      </c>
      <c r="P799" t="str">
        <f t="shared" si="263"/>
        <v>Red</v>
      </c>
      <c r="Q799" t="str">
        <f t="shared" si="264"/>
        <v>Green</v>
      </c>
      <c r="R799" t="str">
        <f t="shared" si="265"/>
        <v>Red</v>
      </c>
      <c r="S799" t="str">
        <f t="shared" si="266"/>
        <v>Green</v>
      </c>
      <c r="T799" t="str">
        <f t="shared" si="267"/>
        <v>Green</v>
      </c>
      <c r="U799" t="str">
        <f t="shared" si="268"/>
        <v>Red</v>
      </c>
      <c r="V799" t="str">
        <f t="shared" si="269"/>
        <v>Red</v>
      </c>
      <c r="W799" t="str">
        <f t="shared" si="270"/>
        <v>Green</v>
      </c>
      <c r="X799" t="str">
        <f t="shared" si="271"/>
        <v>Green</v>
      </c>
      <c r="Y799" t="str">
        <f t="shared" si="272"/>
        <v>Green</v>
      </c>
      <c r="Z799" t="str">
        <f t="shared" si="273"/>
        <v>Red</v>
      </c>
      <c r="AA799" t="str">
        <f t="shared" si="274"/>
        <v>Green</v>
      </c>
      <c r="AB799" t="str">
        <f t="shared" si="275"/>
        <v>Green</v>
      </c>
      <c r="AC799" t="str">
        <f t="shared" si="276"/>
        <v>Red</v>
      </c>
      <c r="AD799" t="str">
        <f t="shared" si="277"/>
        <v>Green</v>
      </c>
    </row>
    <row r="800" spans="1:30" x14ac:dyDescent="0.25">
      <c r="A800" t="str">
        <f t="shared" si="260"/>
        <v>24/07/2026Rushden &amp; DiamondsBanbury United</v>
      </c>
      <c r="D800" s="2">
        <v>46227</v>
      </c>
      <c r="E800" s="3">
        <v>0.78125</v>
      </c>
      <c r="F800" t="s">
        <v>2706</v>
      </c>
      <c r="G800" t="s">
        <v>2707</v>
      </c>
      <c r="H800">
        <v>0</v>
      </c>
      <c r="I800">
        <v>1</v>
      </c>
      <c r="J800">
        <v>1</v>
      </c>
      <c r="K800">
        <v>2</v>
      </c>
      <c r="L800" s="22" t="str">
        <f t="shared" si="278"/>
        <v>24/07/2026</v>
      </c>
      <c r="M800" s="23">
        <f t="shared" si="279"/>
        <v>0.65625</v>
      </c>
      <c r="N800" t="str">
        <f t="shared" si="261"/>
        <v>1 - 2</v>
      </c>
      <c r="O800" t="str">
        <f t="shared" si="262"/>
        <v>Red</v>
      </c>
      <c r="P800" t="str">
        <f t="shared" si="263"/>
        <v>Red</v>
      </c>
      <c r="Q800" t="str">
        <f t="shared" si="264"/>
        <v>Green</v>
      </c>
      <c r="R800" t="str">
        <f t="shared" si="265"/>
        <v>Red</v>
      </c>
      <c r="S800" t="str">
        <f t="shared" si="266"/>
        <v>Green</v>
      </c>
      <c r="T800" t="str">
        <f t="shared" si="267"/>
        <v>Green</v>
      </c>
      <c r="U800" t="str">
        <f t="shared" si="268"/>
        <v>Red</v>
      </c>
      <c r="V800" t="str">
        <f t="shared" si="269"/>
        <v>Red</v>
      </c>
      <c r="W800" t="str">
        <f t="shared" si="270"/>
        <v>Green</v>
      </c>
      <c r="X800" t="str">
        <f t="shared" si="271"/>
        <v>Green</v>
      </c>
      <c r="Y800" t="str">
        <f t="shared" si="272"/>
        <v>Green</v>
      </c>
      <c r="Z800" t="str">
        <f t="shared" si="273"/>
        <v>Green</v>
      </c>
      <c r="AA800" t="str">
        <f t="shared" si="274"/>
        <v>Red</v>
      </c>
      <c r="AB800" t="str">
        <f t="shared" si="275"/>
        <v>Green</v>
      </c>
      <c r="AC800" t="str">
        <f t="shared" si="276"/>
        <v>Green</v>
      </c>
      <c r="AD800" t="str">
        <f t="shared" si="277"/>
        <v>Red</v>
      </c>
    </row>
    <row r="801" spans="1:30" x14ac:dyDescent="0.25">
      <c r="A801" t="str">
        <f t="shared" si="260"/>
        <v>24/07/2026SouthportFC United of Manchester</v>
      </c>
      <c r="D801" s="2">
        <v>46227</v>
      </c>
      <c r="E801" s="3">
        <v>0.78125</v>
      </c>
      <c r="F801" t="s">
        <v>2708</v>
      </c>
      <c r="G801" t="s">
        <v>1305</v>
      </c>
      <c r="H801">
        <v>1</v>
      </c>
      <c r="I801">
        <v>0</v>
      </c>
      <c r="J801">
        <v>2</v>
      </c>
      <c r="K801">
        <v>0</v>
      </c>
      <c r="L801" s="22" t="str">
        <f t="shared" si="278"/>
        <v>24/07/2026</v>
      </c>
      <c r="M801" s="23">
        <f t="shared" si="279"/>
        <v>0.65625</v>
      </c>
      <c r="N801" t="str">
        <f t="shared" si="261"/>
        <v>2 - 0</v>
      </c>
      <c r="O801" t="str">
        <f t="shared" si="262"/>
        <v>Green</v>
      </c>
      <c r="P801" t="str">
        <f t="shared" si="263"/>
        <v>Red</v>
      </c>
      <c r="Q801" t="str">
        <f t="shared" si="264"/>
        <v>Red</v>
      </c>
      <c r="R801" t="str">
        <f t="shared" si="265"/>
        <v>Green</v>
      </c>
      <c r="S801" t="str">
        <f t="shared" si="266"/>
        <v>Red</v>
      </c>
      <c r="T801" t="str">
        <f t="shared" si="267"/>
        <v>Green</v>
      </c>
      <c r="U801" t="str">
        <f t="shared" si="268"/>
        <v>Green</v>
      </c>
      <c r="V801" t="str">
        <f t="shared" si="269"/>
        <v>Red</v>
      </c>
      <c r="W801" t="str">
        <f t="shared" si="270"/>
        <v>Red</v>
      </c>
      <c r="X801" t="str">
        <f t="shared" si="271"/>
        <v>Green</v>
      </c>
      <c r="Y801" t="str">
        <f t="shared" si="272"/>
        <v>Green</v>
      </c>
      <c r="Z801" t="str">
        <f t="shared" si="273"/>
        <v>Red</v>
      </c>
      <c r="AA801" t="str">
        <f t="shared" si="274"/>
        <v>Green</v>
      </c>
      <c r="AB801" t="str">
        <f t="shared" si="275"/>
        <v>Green</v>
      </c>
      <c r="AC801" t="str">
        <f t="shared" si="276"/>
        <v>Red</v>
      </c>
      <c r="AD801" t="str">
        <f t="shared" si="277"/>
        <v>Green</v>
      </c>
    </row>
    <row r="802" spans="1:30" x14ac:dyDescent="0.25">
      <c r="A802" t="str">
        <f t="shared" si="260"/>
        <v>24/07/2026SouthportFC United of Manchester</v>
      </c>
      <c r="D802" s="2">
        <v>46227</v>
      </c>
      <c r="E802" s="3">
        <v>0.78127314814814819</v>
      </c>
      <c r="F802" t="s">
        <v>2708</v>
      </c>
      <c r="G802" t="s">
        <v>1305</v>
      </c>
      <c r="H802">
        <v>1</v>
      </c>
      <c r="I802">
        <v>0</v>
      </c>
      <c r="J802">
        <v>2</v>
      </c>
      <c r="K802">
        <v>0</v>
      </c>
      <c r="L802" s="22" t="str">
        <f t="shared" si="278"/>
        <v>24/07/2026</v>
      </c>
      <c r="M802" s="23">
        <f t="shared" si="279"/>
        <v>0.65627314814814819</v>
      </c>
      <c r="N802" t="str">
        <f t="shared" si="261"/>
        <v>2 - 0</v>
      </c>
      <c r="O802" t="str">
        <f t="shared" si="262"/>
        <v>Green</v>
      </c>
      <c r="P802" t="str">
        <f t="shared" si="263"/>
        <v>Red</v>
      </c>
      <c r="Q802" t="str">
        <f t="shared" si="264"/>
        <v>Red</v>
      </c>
      <c r="R802" t="str">
        <f t="shared" si="265"/>
        <v>Green</v>
      </c>
      <c r="S802" t="str">
        <f t="shared" si="266"/>
        <v>Red</v>
      </c>
      <c r="T802" t="str">
        <f t="shared" si="267"/>
        <v>Green</v>
      </c>
      <c r="U802" t="str">
        <f t="shared" si="268"/>
        <v>Green</v>
      </c>
      <c r="V802" t="str">
        <f t="shared" si="269"/>
        <v>Red</v>
      </c>
      <c r="W802" t="str">
        <f t="shared" si="270"/>
        <v>Red</v>
      </c>
      <c r="X802" t="str">
        <f t="shared" si="271"/>
        <v>Green</v>
      </c>
      <c r="Y802" t="str">
        <f t="shared" si="272"/>
        <v>Green</v>
      </c>
      <c r="Z802" t="str">
        <f t="shared" si="273"/>
        <v>Red</v>
      </c>
      <c r="AA802" t="str">
        <f t="shared" si="274"/>
        <v>Green</v>
      </c>
      <c r="AB802" t="str">
        <f t="shared" si="275"/>
        <v>Green</v>
      </c>
      <c r="AC802" t="str">
        <f t="shared" si="276"/>
        <v>Red</v>
      </c>
      <c r="AD802" t="str">
        <f t="shared" si="277"/>
        <v>Green</v>
      </c>
    </row>
    <row r="803" spans="1:30" x14ac:dyDescent="0.25">
      <c r="A803" t="str">
        <f t="shared" si="260"/>
        <v>24/07/2026ReichenauWacker Innsbruck</v>
      </c>
      <c r="B803" t="s">
        <v>2319</v>
      </c>
      <c r="C803" t="s">
        <v>2320</v>
      </c>
      <c r="D803" s="2">
        <v>46227</v>
      </c>
      <c r="E803" s="3">
        <v>0.79166666666666663</v>
      </c>
      <c r="F803" t="s">
        <v>2344</v>
      </c>
      <c r="G803" t="s">
        <v>2345</v>
      </c>
      <c r="L803" s="22" t="str">
        <f t="shared" si="278"/>
        <v>24/07/2026</v>
      </c>
      <c r="M803" s="23">
        <f t="shared" si="279"/>
        <v>0.66666666666666663</v>
      </c>
      <c r="N803" t="str">
        <f t="shared" si="261"/>
        <v xml:space="preserve"> - </v>
      </c>
      <c r="O803" t="str">
        <f t="shared" si="262"/>
        <v>Red</v>
      </c>
      <c r="P803" t="str">
        <f t="shared" si="263"/>
        <v>Green</v>
      </c>
      <c r="Q803" t="str">
        <f t="shared" si="264"/>
        <v>Red</v>
      </c>
      <c r="R803" t="str">
        <f t="shared" si="265"/>
        <v>Green</v>
      </c>
      <c r="S803" t="str">
        <f t="shared" si="266"/>
        <v>Green</v>
      </c>
      <c r="T803" t="str">
        <f t="shared" si="267"/>
        <v>Red</v>
      </c>
      <c r="U803" t="str">
        <f t="shared" si="268"/>
        <v>Red</v>
      </c>
      <c r="V803" t="str">
        <f t="shared" si="269"/>
        <v>Green</v>
      </c>
      <c r="W803" t="str">
        <f t="shared" si="270"/>
        <v>Red</v>
      </c>
      <c r="X803" t="str">
        <f t="shared" si="271"/>
        <v>Red</v>
      </c>
      <c r="Y803" t="str">
        <f t="shared" si="272"/>
        <v>Red</v>
      </c>
      <c r="Z803" t="str">
        <f t="shared" si="273"/>
        <v>Red</v>
      </c>
      <c r="AA803" t="str">
        <f t="shared" si="274"/>
        <v>Green</v>
      </c>
      <c r="AB803" t="str">
        <f t="shared" si="275"/>
        <v>Green</v>
      </c>
      <c r="AC803" t="str">
        <f t="shared" si="276"/>
        <v>Red</v>
      </c>
      <c r="AD803" t="str">
        <f t="shared" si="277"/>
        <v>Green</v>
      </c>
    </row>
    <row r="804" spans="1:30" x14ac:dyDescent="0.25">
      <c r="A804" t="str">
        <f t="shared" si="260"/>
        <v>24/07/2026El NacionalGualaceo SC</v>
      </c>
      <c r="D804" s="2">
        <v>46227</v>
      </c>
      <c r="E804" s="3">
        <v>0.79166666666666663</v>
      </c>
      <c r="F804" t="s">
        <v>1852</v>
      </c>
      <c r="G804" t="s">
        <v>1847</v>
      </c>
      <c r="H804">
        <v>0</v>
      </c>
      <c r="I804">
        <v>0</v>
      </c>
      <c r="J804">
        <v>0</v>
      </c>
      <c r="K804">
        <v>0</v>
      </c>
      <c r="L804" s="22" t="str">
        <f t="shared" si="278"/>
        <v>24/07/2026</v>
      </c>
      <c r="M804" s="23">
        <f t="shared" si="279"/>
        <v>0.66666666666666663</v>
      </c>
      <c r="N804" t="str">
        <f t="shared" si="261"/>
        <v>0 - 0</v>
      </c>
      <c r="O804" t="str">
        <f t="shared" si="262"/>
        <v>Red</v>
      </c>
      <c r="P804" t="str">
        <f t="shared" si="263"/>
        <v>Green</v>
      </c>
      <c r="Q804" t="str">
        <f t="shared" si="264"/>
        <v>Red</v>
      </c>
      <c r="R804" t="str">
        <f t="shared" si="265"/>
        <v>Green</v>
      </c>
      <c r="S804" t="str">
        <f t="shared" si="266"/>
        <v>Green</v>
      </c>
      <c r="T804" t="str">
        <f t="shared" si="267"/>
        <v>Red</v>
      </c>
      <c r="U804" t="str">
        <f t="shared" si="268"/>
        <v>Red</v>
      </c>
      <c r="V804" t="str">
        <f t="shared" si="269"/>
        <v>Green</v>
      </c>
      <c r="W804" t="str">
        <f t="shared" si="270"/>
        <v>Red</v>
      </c>
      <c r="X804" t="str">
        <f t="shared" si="271"/>
        <v>Red</v>
      </c>
      <c r="Y804" t="str">
        <f t="shared" si="272"/>
        <v>Red</v>
      </c>
      <c r="Z804" t="str">
        <f t="shared" si="273"/>
        <v>Red</v>
      </c>
      <c r="AA804" t="str">
        <f t="shared" si="274"/>
        <v>Green</v>
      </c>
      <c r="AB804" t="str">
        <f t="shared" si="275"/>
        <v>Green</v>
      </c>
      <c r="AC804" t="str">
        <f t="shared" si="276"/>
        <v>Red</v>
      </c>
      <c r="AD804" t="str">
        <f t="shared" si="277"/>
        <v>Green</v>
      </c>
    </row>
    <row r="805" spans="1:30" x14ac:dyDescent="0.25">
      <c r="A805" t="str">
        <f t="shared" si="260"/>
        <v>24/07/2026St Patrick's AthleticDundalk</v>
      </c>
      <c r="D805" s="2">
        <v>46227</v>
      </c>
      <c r="E805" s="3">
        <v>0.79166666666666663</v>
      </c>
      <c r="F805" t="s">
        <v>2490</v>
      </c>
      <c r="G805" t="s">
        <v>158</v>
      </c>
      <c r="H805">
        <v>0</v>
      </c>
      <c r="I805">
        <v>1</v>
      </c>
      <c r="J805">
        <v>1</v>
      </c>
      <c r="K805">
        <v>1</v>
      </c>
      <c r="L805" s="22" t="str">
        <f t="shared" si="278"/>
        <v>24/07/2026</v>
      </c>
      <c r="M805" s="23">
        <f t="shared" si="279"/>
        <v>0.66666666666666663</v>
      </c>
      <c r="N805" t="str">
        <f t="shared" si="261"/>
        <v>1 - 1</v>
      </c>
      <c r="O805" t="str">
        <f t="shared" si="262"/>
        <v>Red</v>
      </c>
      <c r="P805" t="str">
        <f t="shared" si="263"/>
        <v>Green</v>
      </c>
      <c r="Q805" t="str">
        <f t="shared" si="264"/>
        <v>Red</v>
      </c>
      <c r="R805" t="str">
        <f t="shared" si="265"/>
        <v>Green</v>
      </c>
      <c r="S805" t="str">
        <f t="shared" si="266"/>
        <v>Green</v>
      </c>
      <c r="T805" t="str">
        <f t="shared" si="267"/>
        <v>Red</v>
      </c>
      <c r="U805" t="str">
        <f t="shared" si="268"/>
        <v>Red</v>
      </c>
      <c r="V805" t="str">
        <f t="shared" si="269"/>
        <v>Red</v>
      </c>
      <c r="W805" t="str">
        <f t="shared" si="270"/>
        <v>Green</v>
      </c>
      <c r="X805" t="str">
        <f t="shared" si="271"/>
        <v>Green</v>
      </c>
      <c r="Y805" t="str">
        <f t="shared" si="272"/>
        <v>Green</v>
      </c>
      <c r="Z805" t="str">
        <f t="shared" si="273"/>
        <v>Red</v>
      </c>
      <c r="AA805" t="str">
        <f t="shared" si="274"/>
        <v>Green</v>
      </c>
      <c r="AB805" t="str">
        <f t="shared" si="275"/>
        <v>Green</v>
      </c>
      <c r="AC805" t="str">
        <f t="shared" si="276"/>
        <v>Green</v>
      </c>
      <c r="AD805" t="str">
        <f t="shared" si="277"/>
        <v>Red</v>
      </c>
    </row>
    <row r="806" spans="1:30" x14ac:dyDescent="0.25">
      <c r="A806" t="str">
        <f t="shared" si="260"/>
        <v>24/07/2026Crusaders Newtownabbey Strikers WomenLisburn Rangers Women</v>
      </c>
      <c r="D806" s="2">
        <v>46227</v>
      </c>
      <c r="E806" s="3">
        <v>0.79166666666666663</v>
      </c>
      <c r="F806" t="s">
        <v>2528</v>
      </c>
      <c r="G806" t="s">
        <v>2529</v>
      </c>
      <c r="H806">
        <v>0</v>
      </c>
      <c r="I806">
        <v>0</v>
      </c>
      <c r="J806">
        <v>2</v>
      </c>
      <c r="K806">
        <v>2</v>
      </c>
      <c r="L806" s="22" t="str">
        <f t="shared" si="278"/>
        <v>24/07/2026</v>
      </c>
      <c r="M806" s="23">
        <f t="shared" si="279"/>
        <v>0.66666666666666663</v>
      </c>
      <c r="N806" t="str">
        <f t="shared" si="261"/>
        <v>2 - 2</v>
      </c>
      <c r="O806" t="str">
        <f t="shared" si="262"/>
        <v>Red</v>
      </c>
      <c r="P806" t="str">
        <f t="shared" si="263"/>
        <v>Green</v>
      </c>
      <c r="Q806" t="str">
        <f t="shared" si="264"/>
        <v>Red</v>
      </c>
      <c r="R806" t="str">
        <f t="shared" si="265"/>
        <v>Green</v>
      </c>
      <c r="S806" t="str">
        <f t="shared" si="266"/>
        <v>Green</v>
      </c>
      <c r="T806" t="str">
        <f t="shared" si="267"/>
        <v>Red</v>
      </c>
      <c r="U806" t="str">
        <f t="shared" si="268"/>
        <v>Red</v>
      </c>
      <c r="V806" t="str">
        <f t="shared" si="269"/>
        <v>Green</v>
      </c>
      <c r="W806" t="str">
        <f t="shared" si="270"/>
        <v>Red</v>
      </c>
      <c r="X806" t="str">
        <f t="shared" si="271"/>
        <v>Red</v>
      </c>
      <c r="Y806" t="str">
        <f t="shared" si="272"/>
        <v>Green</v>
      </c>
      <c r="Z806" t="str">
        <f t="shared" si="273"/>
        <v>Green</v>
      </c>
      <c r="AA806" t="str">
        <f t="shared" si="274"/>
        <v>Red</v>
      </c>
      <c r="AB806" t="str">
        <f t="shared" si="275"/>
        <v>Red</v>
      </c>
      <c r="AC806" t="str">
        <f t="shared" si="276"/>
        <v>Green</v>
      </c>
      <c r="AD806" t="str">
        <f t="shared" si="277"/>
        <v>Red</v>
      </c>
    </row>
    <row r="807" spans="1:30" x14ac:dyDescent="0.25">
      <c r="A807" t="str">
        <f t="shared" si="260"/>
        <v>24/07/2026Lisburn Ladies WomenCliftonville Women</v>
      </c>
      <c r="D807" s="2">
        <v>46227</v>
      </c>
      <c r="E807" s="3">
        <v>0.79166666666666663</v>
      </c>
      <c r="F807" t="s">
        <v>2530</v>
      </c>
      <c r="G807" t="s">
        <v>2531</v>
      </c>
      <c r="H807">
        <v>0</v>
      </c>
      <c r="I807">
        <v>3</v>
      </c>
      <c r="J807">
        <v>0</v>
      </c>
      <c r="K807">
        <v>7</v>
      </c>
      <c r="L807" s="22" t="str">
        <f t="shared" si="278"/>
        <v>24/07/2026</v>
      </c>
      <c r="M807" s="23">
        <f t="shared" si="279"/>
        <v>0.66666666666666663</v>
      </c>
      <c r="N807" t="str">
        <f t="shared" si="261"/>
        <v>0 - 7</v>
      </c>
      <c r="O807" t="str">
        <f t="shared" si="262"/>
        <v>Red</v>
      </c>
      <c r="P807" t="str">
        <f t="shared" si="263"/>
        <v>Red</v>
      </c>
      <c r="Q807" t="str">
        <f t="shared" si="264"/>
        <v>Green</v>
      </c>
      <c r="R807" t="str">
        <f t="shared" si="265"/>
        <v>Red</v>
      </c>
      <c r="S807" t="str">
        <f t="shared" si="266"/>
        <v>Green</v>
      </c>
      <c r="T807" t="str">
        <f t="shared" si="267"/>
        <v>Green</v>
      </c>
      <c r="U807" t="str">
        <f t="shared" si="268"/>
        <v>Red</v>
      </c>
      <c r="V807" t="str">
        <f t="shared" si="269"/>
        <v>Red</v>
      </c>
      <c r="W807" t="str">
        <f t="shared" si="270"/>
        <v>Green</v>
      </c>
      <c r="X807" t="str">
        <f t="shared" si="271"/>
        <v>Green</v>
      </c>
      <c r="Y807" t="str">
        <f t="shared" si="272"/>
        <v>Green</v>
      </c>
      <c r="Z807" t="str">
        <f t="shared" si="273"/>
        <v>Green</v>
      </c>
      <c r="AA807" t="str">
        <f t="shared" si="274"/>
        <v>Red</v>
      </c>
      <c r="AB807" t="str">
        <f t="shared" si="275"/>
        <v>Red</v>
      </c>
      <c r="AC807" t="str">
        <f t="shared" si="276"/>
        <v>Red</v>
      </c>
      <c r="AD807" t="str">
        <f t="shared" si="277"/>
        <v>Green</v>
      </c>
    </row>
    <row r="808" spans="1:30" x14ac:dyDescent="0.25">
      <c r="A808" t="str">
        <f t="shared" si="260"/>
        <v>24/07/2026CS 2 de MayoRubio Nu</v>
      </c>
      <c r="D808" s="2">
        <v>46227</v>
      </c>
      <c r="E808" s="3">
        <v>0.79166666666666663</v>
      </c>
      <c r="F808" t="s">
        <v>2535</v>
      </c>
      <c r="G808" t="s">
        <v>160</v>
      </c>
      <c r="H808">
        <v>0</v>
      </c>
      <c r="I808">
        <v>0</v>
      </c>
      <c r="J808">
        <v>1</v>
      </c>
      <c r="K808">
        <v>0</v>
      </c>
      <c r="L808" s="22" t="str">
        <f t="shared" si="278"/>
        <v>24/07/2026</v>
      </c>
      <c r="M808" s="23">
        <f t="shared" si="279"/>
        <v>0.66666666666666663</v>
      </c>
      <c r="N808" t="str">
        <f t="shared" si="261"/>
        <v>1 - 0</v>
      </c>
      <c r="O808" t="str">
        <f t="shared" si="262"/>
        <v>Green</v>
      </c>
      <c r="P808" t="str">
        <f t="shared" si="263"/>
        <v>Red</v>
      </c>
      <c r="Q808" t="str">
        <f t="shared" si="264"/>
        <v>Red</v>
      </c>
      <c r="R808" t="str">
        <f t="shared" si="265"/>
        <v>Green</v>
      </c>
      <c r="S808" t="str">
        <f t="shared" si="266"/>
        <v>Red</v>
      </c>
      <c r="T808" t="str">
        <f t="shared" si="267"/>
        <v>Green</v>
      </c>
      <c r="U808" t="str">
        <f t="shared" si="268"/>
        <v>Red</v>
      </c>
      <c r="V808" t="str">
        <f t="shared" si="269"/>
        <v>Green</v>
      </c>
      <c r="W808" t="str">
        <f t="shared" si="270"/>
        <v>Red</v>
      </c>
      <c r="X808" t="str">
        <f t="shared" si="271"/>
        <v>Red</v>
      </c>
      <c r="Y808" t="str">
        <f t="shared" si="272"/>
        <v>Red</v>
      </c>
      <c r="Z808" t="str">
        <f t="shared" si="273"/>
        <v>Red</v>
      </c>
      <c r="AA808" t="str">
        <f t="shared" si="274"/>
        <v>Green</v>
      </c>
      <c r="AB808" t="str">
        <f t="shared" si="275"/>
        <v>Green</v>
      </c>
      <c r="AC808" t="str">
        <f t="shared" si="276"/>
        <v>Red</v>
      </c>
      <c r="AD808" t="str">
        <f t="shared" si="277"/>
        <v>Green</v>
      </c>
    </row>
    <row r="809" spans="1:30" x14ac:dyDescent="0.25">
      <c r="A809" t="str">
        <f t="shared" si="260"/>
        <v>24/07/2026FBC Melgar WomenSporting Cristal Women</v>
      </c>
      <c r="D809" s="2">
        <v>46227</v>
      </c>
      <c r="E809" s="3">
        <v>0.79166666666666663</v>
      </c>
      <c r="F809" t="s">
        <v>2543</v>
      </c>
      <c r="G809" t="s">
        <v>2544</v>
      </c>
      <c r="H809">
        <v>0</v>
      </c>
      <c r="I809">
        <v>0</v>
      </c>
      <c r="J809">
        <v>0</v>
      </c>
      <c r="K809">
        <v>3</v>
      </c>
      <c r="L809" s="22" t="str">
        <f t="shared" si="278"/>
        <v>24/07/2026</v>
      </c>
      <c r="M809" s="23">
        <f t="shared" si="279"/>
        <v>0.66666666666666663</v>
      </c>
      <c r="N809" t="str">
        <f t="shared" si="261"/>
        <v>0 - 3</v>
      </c>
      <c r="O809" t="str">
        <f t="shared" si="262"/>
        <v>Red</v>
      </c>
      <c r="P809" t="str">
        <f t="shared" si="263"/>
        <v>Red</v>
      </c>
      <c r="Q809" t="str">
        <f t="shared" si="264"/>
        <v>Green</v>
      </c>
      <c r="R809" t="str">
        <f t="shared" si="265"/>
        <v>Red</v>
      </c>
      <c r="S809" t="str">
        <f t="shared" si="266"/>
        <v>Green</v>
      </c>
      <c r="T809" t="str">
        <f t="shared" si="267"/>
        <v>Green</v>
      </c>
      <c r="U809" t="str">
        <f t="shared" si="268"/>
        <v>Red</v>
      </c>
      <c r="V809" t="str">
        <f t="shared" si="269"/>
        <v>Green</v>
      </c>
      <c r="W809" t="str">
        <f t="shared" si="270"/>
        <v>Red</v>
      </c>
      <c r="X809" t="str">
        <f t="shared" si="271"/>
        <v>Red</v>
      </c>
      <c r="Y809" t="str">
        <f t="shared" si="272"/>
        <v>Green</v>
      </c>
      <c r="Z809" t="str">
        <f t="shared" si="273"/>
        <v>Green</v>
      </c>
      <c r="AA809" t="str">
        <f t="shared" si="274"/>
        <v>Red</v>
      </c>
      <c r="AB809" t="str">
        <f t="shared" si="275"/>
        <v>Green</v>
      </c>
      <c r="AC809" t="str">
        <f t="shared" si="276"/>
        <v>Red</v>
      </c>
      <c r="AD809" t="str">
        <f t="shared" si="277"/>
        <v>Green</v>
      </c>
    </row>
    <row r="810" spans="1:30" x14ac:dyDescent="0.25">
      <c r="A810" t="str">
        <f t="shared" si="260"/>
        <v>24/07/2026Odra OpoleArka Gdynia</v>
      </c>
      <c r="D810" s="2">
        <v>46227</v>
      </c>
      <c r="E810" s="3">
        <v>0.79166666666666663</v>
      </c>
      <c r="F810" t="s">
        <v>2551</v>
      </c>
      <c r="G810" t="s">
        <v>2552</v>
      </c>
      <c r="H810">
        <v>0</v>
      </c>
      <c r="I810">
        <v>1</v>
      </c>
      <c r="J810">
        <v>0</v>
      </c>
      <c r="K810">
        <v>1</v>
      </c>
      <c r="L810" s="22" t="str">
        <f t="shared" si="278"/>
        <v>24/07/2026</v>
      </c>
      <c r="M810" s="23">
        <f t="shared" si="279"/>
        <v>0.66666666666666663</v>
      </c>
      <c r="N810" t="str">
        <f t="shared" si="261"/>
        <v>0 - 1</v>
      </c>
      <c r="O810" t="str">
        <f t="shared" si="262"/>
        <v>Red</v>
      </c>
      <c r="P810" t="str">
        <f t="shared" si="263"/>
        <v>Red</v>
      </c>
      <c r="Q810" t="str">
        <f t="shared" si="264"/>
        <v>Green</v>
      </c>
      <c r="R810" t="str">
        <f t="shared" si="265"/>
        <v>Red</v>
      </c>
      <c r="S810" t="str">
        <f t="shared" si="266"/>
        <v>Green</v>
      </c>
      <c r="T810" t="str">
        <f t="shared" si="267"/>
        <v>Green</v>
      </c>
      <c r="U810" t="str">
        <f t="shared" si="268"/>
        <v>Red</v>
      </c>
      <c r="V810" t="str">
        <f t="shared" si="269"/>
        <v>Red</v>
      </c>
      <c r="W810" t="str">
        <f t="shared" si="270"/>
        <v>Green</v>
      </c>
      <c r="X810" t="str">
        <f t="shared" si="271"/>
        <v>Green</v>
      </c>
      <c r="Y810" t="str">
        <f t="shared" si="272"/>
        <v>Red</v>
      </c>
      <c r="Z810" t="str">
        <f t="shared" si="273"/>
        <v>Red</v>
      </c>
      <c r="AA810" t="str">
        <f t="shared" si="274"/>
        <v>Green</v>
      </c>
      <c r="AB810" t="str">
        <f t="shared" si="275"/>
        <v>Green</v>
      </c>
      <c r="AC810" t="str">
        <f t="shared" si="276"/>
        <v>Red</v>
      </c>
      <c r="AD810" t="str">
        <f t="shared" si="277"/>
        <v>Green</v>
      </c>
    </row>
    <row r="811" spans="1:30" x14ac:dyDescent="0.25">
      <c r="A811" t="str">
        <f t="shared" si="260"/>
        <v>24/07/2026Ballard FCVentura County Fusion</v>
      </c>
      <c r="D811" s="2">
        <v>46227</v>
      </c>
      <c r="E811" s="3">
        <v>0.79166666666666663</v>
      </c>
      <c r="F811" t="s">
        <v>2608</v>
      </c>
      <c r="G811" t="s">
        <v>2609</v>
      </c>
      <c r="H811">
        <v>1</v>
      </c>
      <c r="I811">
        <v>2</v>
      </c>
      <c r="J811">
        <v>1</v>
      </c>
      <c r="K811">
        <v>2</v>
      </c>
      <c r="L811" s="22" t="str">
        <f t="shared" si="278"/>
        <v>24/07/2026</v>
      </c>
      <c r="M811" s="23">
        <f t="shared" si="279"/>
        <v>0.66666666666666663</v>
      </c>
      <c r="N811" t="str">
        <f t="shared" si="261"/>
        <v>1 - 2</v>
      </c>
      <c r="O811" t="str">
        <f t="shared" si="262"/>
        <v>Red</v>
      </c>
      <c r="P811" t="str">
        <f t="shared" si="263"/>
        <v>Red</v>
      </c>
      <c r="Q811" t="str">
        <f t="shared" si="264"/>
        <v>Green</v>
      </c>
      <c r="R811" t="str">
        <f t="shared" si="265"/>
        <v>Red</v>
      </c>
      <c r="S811" t="str">
        <f t="shared" si="266"/>
        <v>Green</v>
      </c>
      <c r="T811" t="str">
        <f t="shared" si="267"/>
        <v>Green</v>
      </c>
      <c r="U811" t="str">
        <f t="shared" si="268"/>
        <v>Red</v>
      </c>
      <c r="V811" t="str">
        <f t="shared" si="269"/>
        <v>Red</v>
      </c>
      <c r="W811" t="str">
        <f t="shared" si="270"/>
        <v>Green</v>
      </c>
      <c r="X811" t="str">
        <f t="shared" si="271"/>
        <v>Green</v>
      </c>
      <c r="Y811" t="str">
        <f t="shared" si="272"/>
        <v>Green</v>
      </c>
      <c r="Z811" t="str">
        <f t="shared" si="273"/>
        <v>Green</v>
      </c>
      <c r="AA811" t="str">
        <f t="shared" si="274"/>
        <v>Red</v>
      </c>
      <c r="AB811" t="str">
        <f t="shared" si="275"/>
        <v>Green</v>
      </c>
      <c r="AC811" t="str">
        <f t="shared" si="276"/>
        <v>Green</v>
      </c>
      <c r="AD811" t="str">
        <f t="shared" si="277"/>
        <v>Red</v>
      </c>
    </row>
    <row r="812" spans="1:30" x14ac:dyDescent="0.25">
      <c r="A812" t="str">
        <f t="shared" si="260"/>
        <v>24/07/2026Punjab United FCWelling United</v>
      </c>
      <c r="D812" s="2">
        <v>46227</v>
      </c>
      <c r="E812" s="3">
        <v>0.79374999999999996</v>
      </c>
      <c r="F812" t="s">
        <v>2709</v>
      </c>
      <c r="G812" t="s">
        <v>2710</v>
      </c>
      <c r="H812">
        <v>0</v>
      </c>
      <c r="I812">
        <v>2</v>
      </c>
      <c r="J812">
        <v>1</v>
      </c>
      <c r="K812">
        <v>3</v>
      </c>
      <c r="L812" s="22" t="str">
        <f t="shared" si="278"/>
        <v>24/07/2026</v>
      </c>
      <c r="M812" s="23">
        <f t="shared" si="279"/>
        <v>0.66874999999999996</v>
      </c>
      <c r="N812" t="str">
        <f t="shared" si="261"/>
        <v>1 - 3</v>
      </c>
      <c r="O812" t="str">
        <f t="shared" si="262"/>
        <v>Red</v>
      </c>
      <c r="P812" t="str">
        <f t="shared" si="263"/>
        <v>Red</v>
      </c>
      <c r="Q812" t="str">
        <f t="shared" si="264"/>
        <v>Green</v>
      </c>
      <c r="R812" t="str">
        <f t="shared" si="265"/>
        <v>Red</v>
      </c>
      <c r="S812" t="str">
        <f t="shared" si="266"/>
        <v>Green</v>
      </c>
      <c r="T812" t="str">
        <f t="shared" si="267"/>
        <v>Green</v>
      </c>
      <c r="U812" t="str">
        <f t="shared" si="268"/>
        <v>Red</v>
      </c>
      <c r="V812" t="str">
        <f t="shared" si="269"/>
        <v>Red</v>
      </c>
      <c r="W812" t="str">
        <f t="shared" si="270"/>
        <v>Green</v>
      </c>
      <c r="X812" t="str">
        <f t="shared" si="271"/>
        <v>Green</v>
      </c>
      <c r="Y812" t="str">
        <f t="shared" si="272"/>
        <v>Green</v>
      </c>
      <c r="Z812" t="str">
        <f t="shared" si="273"/>
        <v>Green</v>
      </c>
      <c r="AA812" t="str">
        <f t="shared" si="274"/>
        <v>Red</v>
      </c>
      <c r="AB812" t="str">
        <f t="shared" si="275"/>
        <v>Red</v>
      </c>
      <c r="AC812" t="str">
        <f t="shared" si="276"/>
        <v>Green</v>
      </c>
      <c r="AD812" t="str">
        <f t="shared" si="277"/>
        <v>Red</v>
      </c>
    </row>
    <row r="813" spans="1:30" x14ac:dyDescent="0.25">
      <c r="A813" t="str">
        <f t="shared" si="260"/>
        <v>24/07/2026UMF NjardvikKopavogs</v>
      </c>
      <c r="D813" s="2">
        <v>46227</v>
      </c>
      <c r="E813" s="3">
        <v>0.80208333333333337</v>
      </c>
      <c r="F813" t="s">
        <v>2481</v>
      </c>
      <c r="G813" t="s">
        <v>292</v>
      </c>
      <c r="H813">
        <v>1</v>
      </c>
      <c r="I813">
        <v>1</v>
      </c>
      <c r="J813">
        <v>3</v>
      </c>
      <c r="K813">
        <v>2</v>
      </c>
      <c r="L813" s="22" t="str">
        <f t="shared" si="278"/>
        <v>24/07/2026</v>
      </c>
      <c r="M813" s="23">
        <f t="shared" si="279"/>
        <v>0.67708333333333337</v>
      </c>
      <c r="N813" t="str">
        <f t="shared" si="261"/>
        <v>3 - 2</v>
      </c>
      <c r="O813" t="str">
        <f t="shared" si="262"/>
        <v>Green</v>
      </c>
      <c r="P813" t="str">
        <f t="shared" si="263"/>
        <v>Red</v>
      </c>
      <c r="Q813" t="str">
        <f t="shared" si="264"/>
        <v>Red</v>
      </c>
      <c r="R813" t="str">
        <f t="shared" si="265"/>
        <v>Green</v>
      </c>
      <c r="S813" t="str">
        <f t="shared" si="266"/>
        <v>Red</v>
      </c>
      <c r="T813" t="str">
        <f t="shared" si="267"/>
        <v>Green</v>
      </c>
      <c r="U813" t="str">
        <f t="shared" si="268"/>
        <v>Red</v>
      </c>
      <c r="V813" t="str">
        <f t="shared" si="269"/>
        <v>Green</v>
      </c>
      <c r="W813" t="str">
        <f t="shared" si="270"/>
        <v>Red</v>
      </c>
      <c r="X813" t="str">
        <f t="shared" si="271"/>
        <v>Green</v>
      </c>
      <c r="Y813" t="str">
        <f t="shared" si="272"/>
        <v>Green</v>
      </c>
      <c r="Z813" t="str">
        <f t="shared" si="273"/>
        <v>Green</v>
      </c>
      <c r="AA813" t="str">
        <f t="shared" si="274"/>
        <v>Red</v>
      </c>
      <c r="AB813" t="str">
        <f t="shared" si="275"/>
        <v>Red</v>
      </c>
      <c r="AC813" t="str">
        <f t="shared" si="276"/>
        <v>Green</v>
      </c>
      <c r="AD813" t="str">
        <f t="shared" si="277"/>
        <v>Red</v>
      </c>
    </row>
    <row r="814" spans="1:30" x14ac:dyDescent="0.25">
      <c r="A814" t="str">
        <f t="shared" si="260"/>
        <v>24/07/2026Fjolnir Haukar</v>
      </c>
      <c r="D814" s="2">
        <v>46227</v>
      </c>
      <c r="E814" s="3">
        <v>0.80208333333333337</v>
      </c>
      <c r="F814" t="s">
        <v>2482</v>
      </c>
      <c r="G814" t="s">
        <v>164</v>
      </c>
      <c r="H814">
        <v>2</v>
      </c>
      <c r="I814">
        <v>0</v>
      </c>
      <c r="J814">
        <v>2</v>
      </c>
      <c r="K814">
        <v>1</v>
      </c>
      <c r="L814" s="22" t="str">
        <f t="shared" si="278"/>
        <v>24/07/2026</v>
      </c>
      <c r="M814" s="23">
        <f t="shared" si="279"/>
        <v>0.67708333333333337</v>
      </c>
      <c r="N814" t="str">
        <f t="shared" si="261"/>
        <v>2 - 1</v>
      </c>
      <c r="O814" t="str">
        <f t="shared" si="262"/>
        <v>Green</v>
      </c>
      <c r="P814" t="str">
        <f t="shared" si="263"/>
        <v>Red</v>
      </c>
      <c r="Q814" t="str">
        <f t="shared" si="264"/>
        <v>Red</v>
      </c>
      <c r="R814" t="str">
        <f t="shared" si="265"/>
        <v>Green</v>
      </c>
      <c r="S814" t="str">
        <f t="shared" si="266"/>
        <v>Red</v>
      </c>
      <c r="T814" t="str">
        <f t="shared" si="267"/>
        <v>Green</v>
      </c>
      <c r="U814" t="str">
        <f t="shared" si="268"/>
        <v>Green</v>
      </c>
      <c r="V814" t="str">
        <f t="shared" si="269"/>
        <v>Red</v>
      </c>
      <c r="W814" t="str">
        <f t="shared" si="270"/>
        <v>Red</v>
      </c>
      <c r="X814" t="str">
        <f t="shared" si="271"/>
        <v>Green</v>
      </c>
      <c r="Y814" t="str">
        <f t="shared" si="272"/>
        <v>Green</v>
      </c>
      <c r="Z814" t="str">
        <f t="shared" si="273"/>
        <v>Green</v>
      </c>
      <c r="AA814" t="str">
        <f t="shared" si="274"/>
        <v>Red</v>
      </c>
      <c r="AB814" t="str">
        <f t="shared" si="275"/>
        <v>Green</v>
      </c>
      <c r="AC814" t="str">
        <f t="shared" si="276"/>
        <v>Green</v>
      </c>
      <c r="AD814" t="str">
        <f t="shared" si="277"/>
        <v>Red</v>
      </c>
    </row>
    <row r="815" spans="1:30" x14ac:dyDescent="0.25">
      <c r="A815" t="str">
        <f t="shared" si="260"/>
        <v>24/07/2026Ymir KopavogurKH Hlidarendi</v>
      </c>
      <c r="D815" s="2">
        <v>46227</v>
      </c>
      <c r="E815" s="3">
        <v>0.80208333333333337</v>
      </c>
      <c r="F815" t="s">
        <v>2483</v>
      </c>
      <c r="G815" t="s">
        <v>2484</v>
      </c>
      <c r="H815">
        <v>1</v>
      </c>
      <c r="I815">
        <v>0</v>
      </c>
      <c r="J815">
        <v>1</v>
      </c>
      <c r="K815">
        <v>0</v>
      </c>
      <c r="L815" s="22" t="str">
        <f t="shared" si="278"/>
        <v>24/07/2026</v>
      </c>
      <c r="M815" s="23">
        <f t="shared" si="279"/>
        <v>0.67708333333333337</v>
      </c>
      <c r="N815" t="str">
        <f t="shared" si="261"/>
        <v>1 - 0</v>
      </c>
      <c r="O815" t="str">
        <f t="shared" si="262"/>
        <v>Green</v>
      </c>
      <c r="P815" t="str">
        <f t="shared" si="263"/>
        <v>Red</v>
      </c>
      <c r="Q815" t="str">
        <f t="shared" si="264"/>
        <v>Red</v>
      </c>
      <c r="R815" t="str">
        <f t="shared" si="265"/>
        <v>Green</v>
      </c>
      <c r="S815" t="str">
        <f t="shared" si="266"/>
        <v>Red</v>
      </c>
      <c r="T815" t="str">
        <f t="shared" si="267"/>
        <v>Green</v>
      </c>
      <c r="U815" t="str">
        <f t="shared" si="268"/>
        <v>Green</v>
      </c>
      <c r="V815" t="str">
        <f t="shared" si="269"/>
        <v>Red</v>
      </c>
      <c r="W815" t="str">
        <f t="shared" si="270"/>
        <v>Red</v>
      </c>
      <c r="X815" t="str">
        <f t="shared" si="271"/>
        <v>Green</v>
      </c>
      <c r="Y815" t="str">
        <f t="shared" si="272"/>
        <v>Red</v>
      </c>
      <c r="Z815" t="str">
        <f t="shared" si="273"/>
        <v>Red</v>
      </c>
      <c r="AA815" t="str">
        <f t="shared" si="274"/>
        <v>Green</v>
      </c>
      <c r="AB815" t="str">
        <f t="shared" si="275"/>
        <v>Green</v>
      </c>
      <c r="AC815" t="str">
        <f t="shared" si="276"/>
        <v>Red</v>
      </c>
      <c r="AD815" t="str">
        <f t="shared" si="277"/>
        <v>Green</v>
      </c>
    </row>
    <row r="816" spans="1:30" x14ac:dyDescent="0.25">
      <c r="A816" t="str">
        <f t="shared" si="260"/>
        <v>24/07/2026ArborgUlfarnir</v>
      </c>
      <c r="D816" s="2">
        <v>46227</v>
      </c>
      <c r="E816" s="3">
        <v>0.80208333333333337</v>
      </c>
      <c r="F816" t="s">
        <v>2485</v>
      </c>
      <c r="G816" t="s">
        <v>2486</v>
      </c>
      <c r="H816">
        <v>0</v>
      </c>
      <c r="I816">
        <v>0</v>
      </c>
      <c r="J816">
        <v>2</v>
      </c>
      <c r="K816">
        <v>0</v>
      </c>
      <c r="L816" s="22" t="str">
        <f t="shared" si="278"/>
        <v>24/07/2026</v>
      </c>
      <c r="M816" s="23">
        <f t="shared" si="279"/>
        <v>0.67708333333333337</v>
      </c>
      <c r="N816" t="str">
        <f t="shared" si="261"/>
        <v>2 - 0</v>
      </c>
      <c r="O816" t="str">
        <f t="shared" si="262"/>
        <v>Green</v>
      </c>
      <c r="P816" t="str">
        <f t="shared" si="263"/>
        <v>Red</v>
      </c>
      <c r="Q816" t="str">
        <f t="shared" si="264"/>
        <v>Red</v>
      </c>
      <c r="R816" t="str">
        <f t="shared" si="265"/>
        <v>Green</v>
      </c>
      <c r="S816" t="str">
        <f t="shared" si="266"/>
        <v>Red</v>
      </c>
      <c r="T816" t="str">
        <f t="shared" si="267"/>
        <v>Green</v>
      </c>
      <c r="U816" t="str">
        <f t="shared" si="268"/>
        <v>Red</v>
      </c>
      <c r="V816" t="str">
        <f t="shared" si="269"/>
        <v>Green</v>
      </c>
      <c r="W816" t="str">
        <f t="shared" si="270"/>
        <v>Red</v>
      </c>
      <c r="X816" t="str">
        <f t="shared" si="271"/>
        <v>Red</v>
      </c>
      <c r="Y816" t="str">
        <f t="shared" si="272"/>
        <v>Green</v>
      </c>
      <c r="Z816" t="str">
        <f t="shared" si="273"/>
        <v>Red</v>
      </c>
      <c r="AA816" t="str">
        <f t="shared" si="274"/>
        <v>Green</v>
      </c>
      <c r="AB816" t="str">
        <f t="shared" si="275"/>
        <v>Green</v>
      </c>
      <c r="AC816" t="str">
        <f t="shared" si="276"/>
        <v>Red</v>
      </c>
      <c r="AD816" t="str">
        <f t="shared" si="277"/>
        <v>Green</v>
      </c>
    </row>
    <row r="817" spans="1:30" x14ac:dyDescent="0.25">
      <c r="A817" t="str">
        <f t="shared" si="260"/>
        <v>24/07/2026Haukar WomenHK Kopavogur Women</v>
      </c>
      <c r="D817" s="2">
        <v>46227</v>
      </c>
      <c r="E817" s="3">
        <v>0.80208333333333337</v>
      </c>
      <c r="F817" t="s">
        <v>2487</v>
      </c>
      <c r="G817" t="s">
        <v>2488</v>
      </c>
      <c r="H817">
        <v>0</v>
      </c>
      <c r="I817">
        <v>0</v>
      </c>
      <c r="J817">
        <v>0</v>
      </c>
      <c r="K817">
        <v>2</v>
      </c>
      <c r="L817" s="22" t="str">
        <f t="shared" si="278"/>
        <v>24/07/2026</v>
      </c>
      <c r="M817" s="23">
        <f t="shared" si="279"/>
        <v>0.67708333333333337</v>
      </c>
      <c r="N817" t="str">
        <f t="shared" si="261"/>
        <v>0 - 2</v>
      </c>
      <c r="O817" t="str">
        <f t="shared" si="262"/>
        <v>Red</v>
      </c>
      <c r="P817" t="str">
        <f t="shared" si="263"/>
        <v>Red</v>
      </c>
      <c r="Q817" t="str">
        <f t="shared" si="264"/>
        <v>Green</v>
      </c>
      <c r="R817" t="str">
        <f t="shared" si="265"/>
        <v>Red</v>
      </c>
      <c r="S817" t="str">
        <f t="shared" si="266"/>
        <v>Green</v>
      </c>
      <c r="T817" t="str">
        <f t="shared" si="267"/>
        <v>Green</v>
      </c>
      <c r="U817" t="str">
        <f t="shared" si="268"/>
        <v>Red</v>
      </c>
      <c r="V817" t="str">
        <f t="shared" si="269"/>
        <v>Green</v>
      </c>
      <c r="W817" t="str">
        <f t="shared" si="270"/>
        <v>Red</v>
      </c>
      <c r="X817" t="str">
        <f t="shared" si="271"/>
        <v>Red</v>
      </c>
      <c r="Y817" t="str">
        <f t="shared" si="272"/>
        <v>Green</v>
      </c>
      <c r="Z817" t="str">
        <f t="shared" si="273"/>
        <v>Red</v>
      </c>
      <c r="AA817" t="str">
        <f t="shared" si="274"/>
        <v>Green</v>
      </c>
      <c r="AB817" t="str">
        <f t="shared" si="275"/>
        <v>Green</v>
      </c>
      <c r="AC817" t="str">
        <f t="shared" si="276"/>
        <v>Red</v>
      </c>
      <c r="AD817" t="str">
        <f t="shared" si="277"/>
        <v>Green</v>
      </c>
    </row>
    <row r="818" spans="1:30" x14ac:dyDescent="0.25">
      <c r="A818" t="str">
        <f t="shared" si="260"/>
        <v>24/07/2026Gimnasia MendozaCentral Cordoba SDE</v>
      </c>
      <c r="B818" t="s">
        <v>806</v>
      </c>
      <c r="C818" t="s">
        <v>2222</v>
      </c>
      <c r="D818" s="2">
        <v>46227</v>
      </c>
      <c r="E818" s="3">
        <v>0.82291666666666663</v>
      </c>
      <c r="F818" t="s">
        <v>2223</v>
      </c>
      <c r="G818" t="s">
        <v>2224</v>
      </c>
      <c r="H818">
        <v>0</v>
      </c>
      <c r="I818">
        <v>0</v>
      </c>
      <c r="J818">
        <v>1</v>
      </c>
      <c r="K818">
        <v>0</v>
      </c>
      <c r="L818" s="22" t="str">
        <f t="shared" si="278"/>
        <v>24/07/2026</v>
      </c>
      <c r="M818" s="23">
        <f t="shared" si="279"/>
        <v>0.69791666666666663</v>
      </c>
      <c r="N818" t="str">
        <f t="shared" si="261"/>
        <v>1 - 0</v>
      </c>
      <c r="O818" t="str">
        <f t="shared" si="262"/>
        <v>Green</v>
      </c>
      <c r="P818" t="str">
        <f t="shared" si="263"/>
        <v>Red</v>
      </c>
      <c r="Q818" t="str">
        <f t="shared" si="264"/>
        <v>Red</v>
      </c>
      <c r="R818" t="str">
        <f t="shared" si="265"/>
        <v>Green</v>
      </c>
      <c r="S818" t="str">
        <f t="shared" si="266"/>
        <v>Red</v>
      </c>
      <c r="T818" t="str">
        <f t="shared" si="267"/>
        <v>Green</v>
      </c>
      <c r="U818" t="str">
        <f t="shared" si="268"/>
        <v>Red</v>
      </c>
      <c r="V818" t="str">
        <f t="shared" si="269"/>
        <v>Green</v>
      </c>
      <c r="W818" t="str">
        <f t="shared" si="270"/>
        <v>Red</v>
      </c>
      <c r="X818" t="str">
        <f t="shared" si="271"/>
        <v>Red</v>
      </c>
      <c r="Y818" t="str">
        <f t="shared" si="272"/>
        <v>Red</v>
      </c>
      <c r="Z818" t="str">
        <f t="shared" si="273"/>
        <v>Red</v>
      </c>
      <c r="AA818" t="str">
        <f t="shared" si="274"/>
        <v>Green</v>
      </c>
      <c r="AB818" t="str">
        <f t="shared" si="275"/>
        <v>Green</v>
      </c>
      <c r="AC818" t="str">
        <f t="shared" si="276"/>
        <v>Red</v>
      </c>
      <c r="AD818" t="str">
        <f t="shared" si="277"/>
        <v>Green</v>
      </c>
    </row>
    <row r="819" spans="1:30" x14ac:dyDescent="0.25">
      <c r="A819" t="str">
        <f t="shared" si="260"/>
        <v>24/07/2026Vikingur ReykjavikKeflavik</v>
      </c>
      <c r="D819" s="2">
        <v>46227</v>
      </c>
      <c r="E819" s="3">
        <v>0.83333333333333337</v>
      </c>
      <c r="F819" t="s">
        <v>167</v>
      </c>
      <c r="G819" t="s">
        <v>168</v>
      </c>
      <c r="H819">
        <v>2</v>
      </c>
      <c r="I819">
        <v>0</v>
      </c>
      <c r="J819">
        <v>5</v>
      </c>
      <c r="K819">
        <v>1</v>
      </c>
      <c r="L819" s="22" t="str">
        <f t="shared" si="278"/>
        <v>24/07/2026</v>
      </c>
      <c r="M819" s="23">
        <f t="shared" si="279"/>
        <v>0.70833333333333337</v>
      </c>
      <c r="N819" t="str">
        <f t="shared" si="261"/>
        <v>5 - 1</v>
      </c>
      <c r="O819" t="str">
        <f t="shared" si="262"/>
        <v>Green</v>
      </c>
      <c r="P819" t="str">
        <f t="shared" si="263"/>
        <v>Red</v>
      </c>
      <c r="Q819" t="str">
        <f t="shared" si="264"/>
        <v>Red</v>
      </c>
      <c r="R819" t="str">
        <f t="shared" si="265"/>
        <v>Green</v>
      </c>
      <c r="S819" t="str">
        <f t="shared" si="266"/>
        <v>Red</v>
      </c>
      <c r="T819" t="str">
        <f t="shared" si="267"/>
        <v>Green</v>
      </c>
      <c r="U819" t="str">
        <f t="shared" si="268"/>
        <v>Green</v>
      </c>
      <c r="V819" t="str">
        <f t="shared" si="269"/>
        <v>Red</v>
      </c>
      <c r="W819" t="str">
        <f t="shared" si="270"/>
        <v>Red</v>
      </c>
      <c r="X819" t="str">
        <f t="shared" si="271"/>
        <v>Green</v>
      </c>
      <c r="Y819" t="str">
        <f t="shared" si="272"/>
        <v>Green</v>
      </c>
      <c r="Z819" t="str">
        <f t="shared" si="273"/>
        <v>Green</v>
      </c>
      <c r="AA819" t="str">
        <f t="shared" si="274"/>
        <v>Red</v>
      </c>
      <c r="AB819" t="str">
        <f t="shared" si="275"/>
        <v>Red</v>
      </c>
      <c r="AC819" t="str">
        <f t="shared" si="276"/>
        <v>Green</v>
      </c>
      <c r="AD819" t="str">
        <f t="shared" si="277"/>
        <v>Red</v>
      </c>
    </row>
    <row r="820" spans="1:30" x14ac:dyDescent="0.25">
      <c r="A820" t="str">
        <f t="shared" si="260"/>
        <v>24/07/2026Hviti RiddarinnKari</v>
      </c>
      <c r="D820" s="2">
        <v>46227</v>
      </c>
      <c r="E820" s="3">
        <v>0.83333333333333337</v>
      </c>
      <c r="F820" t="s">
        <v>169</v>
      </c>
      <c r="G820" t="s">
        <v>170</v>
      </c>
      <c r="H820">
        <v>0</v>
      </c>
      <c r="I820">
        <v>1</v>
      </c>
      <c r="J820">
        <v>1</v>
      </c>
      <c r="K820">
        <v>3</v>
      </c>
      <c r="L820" s="22" t="str">
        <f t="shared" si="278"/>
        <v>24/07/2026</v>
      </c>
      <c r="M820" s="23">
        <f t="shared" si="279"/>
        <v>0.70833333333333337</v>
      </c>
      <c r="N820" t="str">
        <f t="shared" si="261"/>
        <v>1 - 3</v>
      </c>
      <c r="O820" t="str">
        <f t="shared" si="262"/>
        <v>Red</v>
      </c>
      <c r="P820" t="str">
        <f t="shared" si="263"/>
        <v>Red</v>
      </c>
      <c r="Q820" t="str">
        <f t="shared" si="264"/>
        <v>Green</v>
      </c>
      <c r="R820" t="str">
        <f t="shared" si="265"/>
        <v>Red</v>
      </c>
      <c r="S820" t="str">
        <f t="shared" si="266"/>
        <v>Green</v>
      </c>
      <c r="T820" t="str">
        <f t="shared" si="267"/>
        <v>Green</v>
      </c>
      <c r="U820" t="str">
        <f t="shared" si="268"/>
        <v>Red</v>
      </c>
      <c r="V820" t="str">
        <f t="shared" si="269"/>
        <v>Red</v>
      </c>
      <c r="W820" t="str">
        <f t="shared" si="270"/>
        <v>Green</v>
      </c>
      <c r="X820" t="str">
        <f t="shared" si="271"/>
        <v>Green</v>
      </c>
      <c r="Y820" t="str">
        <f t="shared" si="272"/>
        <v>Green</v>
      </c>
      <c r="Z820" t="str">
        <f t="shared" si="273"/>
        <v>Green</v>
      </c>
      <c r="AA820" t="str">
        <f t="shared" si="274"/>
        <v>Red</v>
      </c>
      <c r="AB820" t="str">
        <f t="shared" si="275"/>
        <v>Red</v>
      </c>
      <c r="AC820" t="str">
        <f t="shared" si="276"/>
        <v>Green</v>
      </c>
      <c r="AD820" t="str">
        <f t="shared" si="277"/>
        <v>Red</v>
      </c>
    </row>
    <row r="821" spans="1:30" x14ac:dyDescent="0.25">
      <c r="A821" t="str">
        <f t="shared" si="260"/>
        <v>24/07/2026Guatemala U20Costa Rica U20</v>
      </c>
      <c r="D821" s="2">
        <v>46227</v>
      </c>
      <c r="E821" s="3">
        <v>0.83333333333333337</v>
      </c>
      <c r="F821" t="s">
        <v>2521</v>
      </c>
      <c r="G821" t="s">
        <v>2522</v>
      </c>
      <c r="H821">
        <v>0</v>
      </c>
      <c r="I821">
        <v>0</v>
      </c>
      <c r="J821">
        <v>0</v>
      </c>
      <c r="K821">
        <v>1</v>
      </c>
      <c r="L821" s="22" t="str">
        <f t="shared" si="278"/>
        <v>24/07/2026</v>
      </c>
      <c r="M821" s="23">
        <f t="shared" si="279"/>
        <v>0.70833333333333337</v>
      </c>
      <c r="N821" t="str">
        <f t="shared" si="261"/>
        <v>0 - 1</v>
      </c>
      <c r="O821" t="str">
        <f t="shared" si="262"/>
        <v>Red</v>
      </c>
      <c r="P821" t="str">
        <f t="shared" si="263"/>
        <v>Red</v>
      </c>
      <c r="Q821" t="str">
        <f t="shared" si="264"/>
        <v>Green</v>
      </c>
      <c r="R821" t="str">
        <f t="shared" si="265"/>
        <v>Red</v>
      </c>
      <c r="S821" t="str">
        <f t="shared" si="266"/>
        <v>Green</v>
      </c>
      <c r="T821" t="str">
        <f t="shared" si="267"/>
        <v>Green</v>
      </c>
      <c r="U821" t="str">
        <f t="shared" si="268"/>
        <v>Red</v>
      </c>
      <c r="V821" t="str">
        <f t="shared" si="269"/>
        <v>Green</v>
      </c>
      <c r="W821" t="str">
        <f t="shared" si="270"/>
        <v>Red</v>
      </c>
      <c r="X821" t="str">
        <f t="shared" si="271"/>
        <v>Red</v>
      </c>
      <c r="Y821" t="str">
        <f t="shared" si="272"/>
        <v>Red</v>
      </c>
      <c r="Z821" t="str">
        <f t="shared" si="273"/>
        <v>Red</v>
      </c>
      <c r="AA821" t="str">
        <f t="shared" si="274"/>
        <v>Green</v>
      </c>
      <c r="AB821" t="str">
        <f t="shared" si="275"/>
        <v>Green</v>
      </c>
      <c r="AC821" t="str">
        <f t="shared" si="276"/>
        <v>Red</v>
      </c>
      <c r="AD821" t="str">
        <f t="shared" si="277"/>
        <v>Green</v>
      </c>
    </row>
    <row r="822" spans="1:30" x14ac:dyDescent="0.25">
      <c r="A822" t="str">
        <f t="shared" si="260"/>
        <v>24/07/2026Alianza AtleticoCSD Santa Rosa</v>
      </c>
      <c r="D822" s="2">
        <v>46227</v>
      </c>
      <c r="E822" s="3">
        <v>0.83333333333333337</v>
      </c>
      <c r="F822" t="s">
        <v>171</v>
      </c>
      <c r="G822" t="s">
        <v>2538</v>
      </c>
      <c r="H822">
        <v>1</v>
      </c>
      <c r="I822">
        <v>0</v>
      </c>
      <c r="J822">
        <v>3</v>
      </c>
      <c r="K822">
        <v>1</v>
      </c>
      <c r="L822" s="22" t="str">
        <f t="shared" si="278"/>
        <v>24/07/2026</v>
      </c>
      <c r="M822" s="23">
        <f t="shared" si="279"/>
        <v>0.70833333333333337</v>
      </c>
      <c r="N822" t="str">
        <f t="shared" si="261"/>
        <v>3 - 1</v>
      </c>
      <c r="O822" t="str">
        <f t="shared" si="262"/>
        <v>Green</v>
      </c>
      <c r="P822" t="str">
        <f t="shared" si="263"/>
        <v>Red</v>
      </c>
      <c r="Q822" t="str">
        <f t="shared" si="264"/>
        <v>Red</v>
      </c>
      <c r="R822" t="str">
        <f t="shared" si="265"/>
        <v>Green</v>
      </c>
      <c r="S822" t="str">
        <f t="shared" si="266"/>
        <v>Red</v>
      </c>
      <c r="T822" t="str">
        <f t="shared" si="267"/>
        <v>Green</v>
      </c>
      <c r="U822" t="str">
        <f t="shared" si="268"/>
        <v>Green</v>
      </c>
      <c r="V822" t="str">
        <f t="shared" si="269"/>
        <v>Red</v>
      </c>
      <c r="W822" t="str">
        <f t="shared" si="270"/>
        <v>Red</v>
      </c>
      <c r="X822" t="str">
        <f t="shared" si="271"/>
        <v>Green</v>
      </c>
      <c r="Y822" t="str">
        <f t="shared" si="272"/>
        <v>Green</v>
      </c>
      <c r="Z822" t="str">
        <f t="shared" si="273"/>
        <v>Green</v>
      </c>
      <c r="AA822" t="str">
        <f t="shared" si="274"/>
        <v>Red</v>
      </c>
      <c r="AB822" t="str">
        <f t="shared" si="275"/>
        <v>Red</v>
      </c>
      <c r="AC822" t="str">
        <f t="shared" si="276"/>
        <v>Green</v>
      </c>
      <c r="AD822" t="str">
        <f t="shared" si="277"/>
        <v>Red</v>
      </c>
    </row>
    <row r="823" spans="1:30" x14ac:dyDescent="0.25">
      <c r="A823" t="str">
        <f t="shared" si="260"/>
        <v>24/07/2026AD ComerciantesAlianza Universidad</v>
      </c>
      <c r="D823" s="2">
        <v>46227</v>
      </c>
      <c r="E823" s="3">
        <v>0.84375</v>
      </c>
      <c r="F823" t="s">
        <v>2541</v>
      </c>
      <c r="G823" t="s">
        <v>2542</v>
      </c>
      <c r="H823">
        <v>0</v>
      </c>
      <c r="I823">
        <v>0</v>
      </c>
      <c r="J823">
        <v>1</v>
      </c>
      <c r="K823">
        <v>0</v>
      </c>
      <c r="L823" s="22" t="str">
        <f t="shared" si="278"/>
        <v>24/07/2026</v>
      </c>
      <c r="M823" s="23">
        <f t="shared" si="279"/>
        <v>0.71875</v>
      </c>
      <c r="N823" t="str">
        <f t="shared" si="261"/>
        <v>1 - 0</v>
      </c>
      <c r="O823" t="str">
        <f t="shared" si="262"/>
        <v>Green</v>
      </c>
      <c r="P823" t="str">
        <f t="shared" si="263"/>
        <v>Red</v>
      </c>
      <c r="Q823" t="str">
        <f t="shared" si="264"/>
        <v>Red</v>
      </c>
      <c r="R823" t="str">
        <f t="shared" si="265"/>
        <v>Green</v>
      </c>
      <c r="S823" t="str">
        <f t="shared" si="266"/>
        <v>Red</v>
      </c>
      <c r="T823" t="str">
        <f t="shared" si="267"/>
        <v>Green</v>
      </c>
      <c r="U823" t="str">
        <f t="shared" si="268"/>
        <v>Red</v>
      </c>
      <c r="V823" t="str">
        <f t="shared" si="269"/>
        <v>Green</v>
      </c>
      <c r="W823" t="str">
        <f t="shared" si="270"/>
        <v>Red</v>
      </c>
      <c r="X823" t="str">
        <f t="shared" si="271"/>
        <v>Red</v>
      </c>
      <c r="Y823" t="str">
        <f t="shared" si="272"/>
        <v>Red</v>
      </c>
      <c r="Z823" t="str">
        <f t="shared" si="273"/>
        <v>Red</v>
      </c>
      <c r="AA823" t="str">
        <f t="shared" si="274"/>
        <v>Green</v>
      </c>
      <c r="AB823" t="str">
        <f t="shared" si="275"/>
        <v>Green</v>
      </c>
      <c r="AC823" t="str">
        <f t="shared" si="276"/>
        <v>Red</v>
      </c>
      <c r="AD823" t="str">
        <f t="shared" si="277"/>
        <v>Green</v>
      </c>
    </row>
    <row r="824" spans="1:30" x14ac:dyDescent="0.25">
      <c r="A824" t="str">
        <f t="shared" si="260"/>
        <v>24/07/2026Independiente Medellin WomenAtletico Nacional Women</v>
      </c>
      <c r="D824" s="2">
        <v>46227</v>
      </c>
      <c r="E824" s="3">
        <v>0.85416666666666663</v>
      </c>
      <c r="F824" t="s">
        <v>2390</v>
      </c>
      <c r="G824" t="s">
        <v>2391</v>
      </c>
      <c r="H824">
        <v>1</v>
      </c>
      <c r="I824">
        <v>1</v>
      </c>
      <c r="J824">
        <v>1</v>
      </c>
      <c r="K824">
        <v>3</v>
      </c>
      <c r="L824" s="22" t="str">
        <f t="shared" si="278"/>
        <v>24/07/2026</v>
      </c>
      <c r="M824" s="23">
        <f t="shared" si="279"/>
        <v>0.72916666666666663</v>
      </c>
      <c r="N824" t="str">
        <f t="shared" si="261"/>
        <v>1 - 3</v>
      </c>
      <c r="O824" t="str">
        <f t="shared" si="262"/>
        <v>Red</v>
      </c>
      <c r="P824" t="str">
        <f t="shared" si="263"/>
        <v>Red</v>
      </c>
      <c r="Q824" t="str">
        <f t="shared" si="264"/>
        <v>Green</v>
      </c>
      <c r="R824" t="str">
        <f t="shared" si="265"/>
        <v>Red</v>
      </c>
      <c r="S824" t="str">
        <f t="shared" si="266"/>
        <v>Green</v>
      </c>
      <c r="T824" t="str">
        <f t="shared" si="267"/>
        <v>Green</v>
      </c>
      <c r="U824" t="str">
        <f t="shared" si="268"/>
        <v>Red</v>
      </c>
      <c r="V824" t="str">
        <f t="shared" si="269"/>
        <v>Green</v>
      </c>
      <c r="W824" t="str">
        <f t="shared" si="270"/>
        <v>Red</v>
      </c>
      <c r="X824" t="str">
        <f t="shared" si="271"/>
        <v>Green</v>
      </c>
      <c r="Y824" t="str">
        <f t="shared" si="272"/>
        <v>Green</v>
      </c>
      <c r="Z824" t="str">
        <f t="shared" si="273"/>
        <v>Green</v>
      </c>
      <c r="AA824" t="str">
        <f t="shared" si="274"/>
        <v>Red</v>
      </c>
      <c r="AB824" t="str">
        <f t="shared" si="275"/>
        <v>Red</v>
      </c>
      <c r="AC824" t="str">
        <f t="shared" si="276"/>
        <v>Green</v>
      </c>
      <c r="AD824" t="str">
        <f t="shared" si="277"/>
        <v>Red</v>
      </c>
    </row>
    <row r="825" spans="1:30" x14ac:dyDescent="0.25">
      <c r="A825" t="str">
        <f t="shared" si="260"/>
        <v>24/07/2026Deportes QuindioUniversitario Popayan</v>
      </c>
      <c r="D825" s="2">
        <v>46227</v>
      </c>
      <c r="E825" s="3">
        <v>0.87847222222222221</v>
      </c>
      <c r="F825" t="s">
        <v>420</v>
      </c>
      <c r="G825" t="s">
        <v>2389</v>
      </c>
      <c r="H825">
        <v>0</v>
      </c>
      <c r="I825">
        <v>0</v>
      </c>
      <c r="J825">
        <v>0</v>
      </c>
      <c r="K825">
        <v>1</v>
      </c>
      <c r="L825" s="22" t="str">
        <f t="shared" si="278"/>
        <v>24/07/2026</v>
      </c>
      <c r="M825" s="23">
        <f t="shared" si="279"/>
        <v>0.75347222222222221</v>
      </c>
      <c r="N825" t="str">
        <f t="shared" si="261"/>
        <v>0 - 1</v>
      </c>
      <c r="O825" t="str">
        <f t="shared" si="262"/>
        <v>Red</v>
      </c>
      <c r="P825" t="str">
        <f t="shared" si="263"/>
        <v>Red</v>
      </c>
      <c r="Q825" t="str">
        <f t="shared" si="264"/>
        <v>Green</v>
      </c>
      <c r="R825" t="str">
        <f t="shared" si="265"/>
        <v>Red</v>
      </c>
      <c r="S825" t="str">
        <f t="shared" si="266"/>
        <v>Green</v>
      </c>
      <c r="T825" t="str">
        <f t="shared" si="267"/>
        <v>Green</v>
      </c>
      <c r="U825" t="str">
        <f t="shared" si="268"/>
        <v>Red</v>
      </c>
      <c r="V825" t="str">
        <f t="shared" si="269"/>
        <v>Green</v>
      </c>
      <c r="W825" t="str">
        <f t="shared" si="270"/>
        <v>Red</v>
      </c>
      <c r="X825" t="str">
        <f t="shared" si="271"/>
        <v>Red</v>
      </c>
      <c r="Y825" t="str">
        <f t="shared" si="272"/>
        <v>Red</v>
      </c>
      <c r="Z825" t="str">
        <f t="shared" si="273"/>
        <v>Red</v>
      </c>
      <c r="AA825" t="str">
        <f t="shared" si="274"/>
        <v>Green</v>
      </c>
      <c r="AB825" t="str">
        <f t="shared" si="275"/>
        <v>Green</v>
      </c>
      <c r="AC825" t="str">
        <f t="shared" si="276"/>
        <v>Red</v>
      </c>
      <c r="AD825" t="str">
        <f t="shared" si="277"/>
        <v>Green</v>
      </c>
    </row>
    <row r="826" spans="1:30" x14ac:dyDescent="0.25">
      <c r="A826" t="str">
        <f t="shared" si="260"/>
        <v>24/07/2026Deportivo Cuenca ReservesAtletico Rojiblanco</v>
      </c>
      <c r="D826" s="2">
        <v>46227</v>
      </c>
      <c r="E826" s="3">
        <v>0.89583333333333337</v>
      </c>
      <c r="F826" t="s">
        <v>1850</v>
      </c>
      <c r="G826" t="s">
        <v>1849</v>
      </c>
      <c r="H826">
        <v>0</v>
      </c>
      <c r="I826">
        <v>0</v>
      </c>
      <c r="J826">
        <v>0</v>
      </c>
      <c r="K826">
        <v>0</v>
      </c>
      <c r="L826" s="22" t="str">
        <f t="shared" si="278"/>
        <v>24/07/2026</v>
      </c>
      <c r="M826" s="23">
        <f t="shared" si="279"/>
        <v>0.77083333333333337</v>
      </c>
      <c r="N826" t="str">
        <f t="shared" si="261"/>
        <v>0 - 0</v>
      </c>
      <c r="O826" t="str">
        <f t="shared" si="262"/>
        <v>Red</v>
      </c>
      <c r="P826" t="str">
        <f t="shared" si="263"/>
        <v>Green</v>
      </c>
      <c r="Q826" t="str">
        <f t="shared" si="264"/>
        <v>Red</v>
      </c>
      <c r="R826" t="str">
        <f t="shared" si="265"/>
        <v>Green</v>
      </c>
      <c r="S826" t="str">
        <f t="shared" si="266"/>
        <v>Green</v>
      </c>
      <c r="T826" t="str">
        <f t="shared" si="267"/>
        <v>Red</v>
      </c>
      <c r="U826" t="str">
        <f t="shared" si="268"/>
        <v>Red</v>
      </c>
      <c r="V826" t="str">
        <f t="shared" si="269"/>
        <v>Green</v>
      </c>
      <c r="W826" t="str">
        <f t="shared" si="270"/>
        <v>Red</v>
      </c>
      <c r="X826" t="str">
        <f t="shared" si="271"/>
        <v>Red</v>
      </c>
      <c r="Y826" t="str">
        <f t="shared" si="272"/>
        <v>Red</v>
      </c>
      <c r="Z826" t="str">
        <f t="shared" si="273"/>
        <v>Red</v>
      </c>
      <c r="AA826" t="str">
        <f t="shared" si="274"/>
        <v>Green</v>
      </c>
      <c r="AB826" t="str">
        <f t="shared" si="275"/>
        <v>Green</v>
      </c>
      <c r="AC826" t="str">
        <f t="shared" si="276"/>
        <v>Red</v>
      </c>
      <c r="AD826" t="str">
        <f t="shared" si="277"/>
        <v>Green</v>
      </c>
    </row>
    <row r="827" spans="1:30" x14ac:dyDescent="0.25">
      <c r="A827" t="str">
        <f t="shared" si="260"/>
        <v>24/07/2026Cerro PortenoSportivo Trinidense</v>
      </c>
      <c r="D827" s="2">
        <v>46227</v>
      </c>
      <c r="E827" s="3">
        <v>0.89583333333333337</v>
      </c>
      <c r="F827" t="s">
        <v>2536</v>
      </c>
      <c r="G827" t="s">
        <v>176</v>
      </c>
      <c r="H827">
        <v>1</v>
      </c>
      <c r="I827">
        <v>0</v>
      </c>
      <c r="J827">
        <v>1</v>
      </c>
      <c r="K827">
        <v>2</v>
      </c>
      <c r="L827" s="22" t="str">
        <f t="shared" si="278"/>
        <v>24/07/2026</v>
      </c>
      <c r="M827" s="23">
        <f t="shared" si="279"/>
        <v>0.77083333333333337</v>
      </c>
      <c r="N827" t="str">
        <f t="shared" si="261"/>
        <v>1 - 2</v>
      </c>
      <c r="O827" t="str">
        <f t="shared" si="262"/>
        <v>Red</v>
      </c>
      <c r="P827" t="str">
        <f t="shared" si="263"/>
        <v>Red</v>
      </c>
      <c r="Q827" t="str">
        <f t="shared" si="264"/>
        <v>Green</v>
      </c>
      <c r="R827" t="str">
        <f t="shared" si="265"/>
        <v>Red</v>
      </c>
      <c r="S827" t="str">
        <f t="shared" si="266"/>
        <v>Green</v>
      </c>
      <c r="T827" t="str">
        <f t="shared" si="267"/>
        <v>Green</v>
      </c>
      <c r="U827" t="str">
        <f t="shared" si="268"/>
        <v>Green</v>
      </c>
      <c r="V827" t="str">
        <f t="shared" si="269"/>
        <v>Red</v>
      </c>
      <c r="W827" t="str">
        <f t="shared" si="270"/>
        <v>Red</v>
      </c>
      <c r="X827" t="str">
        <f t="shared" si="271"/>
        <v>Green</v>
      </c>
      <c r="Y827" t="str">
        <f t="shared" si="272"/>
        <v>Green</v>
      </c>
      <c r="Z827" t="str">
        <f t="shared" si="273"/>
        <v>Green</v>
      </c>
      <c r="AA827" t="str">
        <f t="shared" si="274"/>
        <v>Red</v>
      </c>
      <c r="AB827" t="str">
        <f t="shared" si="275"/>
        <v>Green</v>
      </c>
      <c r="AC827" t="str">
        <f t="shared" si="276"/>
        <v>Green</v>
      </c>
      <c r="AD827" t="str">
        <f t="shared" si="277"/>
        <v>Red</v>
      </c>
    </row>
    <row r="828" spans="1:30" x14ac:dyDescent="0.25">
      <c r="A828" t="str">
        <f t="shared" si="260"/>
        <v>24/07/2026Racing AvellanedaGimnasia La Plata</v>
      </c>
      <c r="B828" t="s">
        <v>806</v>
      </c>
      <c r="C828" t="s">
        <v>2222</v>
      </c>
      <c r="D828" s="2">
        <v>46227</v>
      </c>
      <c r="E828" s="3">
        <v>0.91666666666666663</v>
      </c>
      <c r="F828" t="s">
        <v>2225</v>
      </c>
      <c r="G828" t="s">
        <v>178</v>
      </c>
      <c r="H828">
        <v>1</v>
      </c>
      <c r="I828">
        <v>1</v>
      </c>
      <c r="J828">
        <v>2</v>
      </c>
      <c r="K828">
        <v>1</v>
      </c>
      <c r="L828" s="22" t="str">
        <f t="shared" si="278"/>
        <v>24/07/2026</v>
      </c>
      <c r="M828" s="23">
        <f t="shared" si="279"/>
        <v>0.79166666666666663</v>
      </c>
      <c r="N828" t="str">
        <f t="shared" si="261"/>
        <v>2 - 1</v>
      </c>
      <c r="O828" t="str">
        <f t="shared" si="262"/>
        <v>Green</v>
      </c>
      <c r="P828" t="str">
        <f t="shared" si="263"/>
        <v>Red</v>
      </c>
      <c r="Q828" t="str">
        <f t="shared" si="264"/>
        <v>Red</v>
      </c>
      <c r="R828" t="str">
        <f t="shared" si="265"/>
        <v>Green</v>
      </c>
      <c r="S828" t="str">
        <f t="shared" si="266"/>
        <v>Red</v>
      </c>
      <c r="T828" t="str">
        <f t="shared" si="267"/>
        <v>Green</v>
      </c>
      <c r="U828" t="str">
        <f t="shared" si="268"/>
        <v>Red</v>
      </c>
      <c r="V828" t="str">
        <f t="shared" si="269"/>
        <v>Green</v>
      </c>
      <c r="W828" t="str">
        <f t="shared" si="270"/>
        <v>Red</v>
      </c>
      <c r="X828" t="str">
        <f t="shared" si="271"/>
        <v>Green</v>
      </c>
      <c r="Y828" t="str">
        <f t="shared" si="272"/>
        <v>Green</v>
      </c>
      <c r="Z828" t="str">
        <f t="shared" si="273"/>
        <v>Green</v>
      </c>
      <c r="AA828" t="str">
        <f t="shared" si="274"/>
        <v>Red</v>
      </c>
      <c r="AB828" t="str">
        <f t="shared" si="275"/>
        <v>Green</v>
      </c>
      <c r="AC828" t="str">
        <f t="shared" si="276"/>
        <v>Green</v>
      </c>
      <c r="AD828" t="str">
        <f t="shared" si="277"/>
        <v>Red</v>
      </c>
    </row>
    <row r="829" spans="1:30" x14ac:dyDescent="0.25">
      <c r="A829" t="str">
        <f t="shared" si="260"/>
        <v>24/07/2026Velez SarsfieldInstituto de Cordoba</v>
      </c>
      <c r="B829" t="s">
        <v>806</v>
      </c>
      <c r="C829" t="s">
        <v>2222</v>
      </c>
      <c r="D829" s="2">
        <v>46227</v>
      </c>
      <c r="E829" s="3">
        <v>0.91666666666666663</v>
      </c>
      <c r="F829" t="s">
        <v>2226</v>
      </c>
      <c r="G829" t="s">
        <v>2227</v>
      </c>
      <c r="H829">
        <v>1</v>
      </c>
      <c r="I829">
        <v>0</v>
      </c>
      <c r="J829">
        <v>1</v>
      </c>
      <c r="K829">
        <v>0</v>
      </c>
      <c r="L829" s="22" t="str">
        <f t="shared" si="278"/>
        <v>24/07/2026</v>
      </c>
      <c r="M829" s="23">
        <f t="shared" si="279"/>
        <v>0.79166666666666663</v>
      </c>
      <c r="N829" t="str">
        <f t="shared" si="261"/>
        <v>1 - 0</v>
      </c>
      <c r="O829" t="str">
        <f t="shared" si="262"/>
        <v>Green</v>
      </c>
      <c r="P829" t="str">
        <f t="shared" si="263"/>
        <v>Red</v>
      </c>
      <c r="Q829" t="str">
        <f t="shared" si="264"/>
        <v>Red</v>
      </c>
      <c r="R829" t="str">
        <f t="shared" si="265"/>
        <v>Green</v>
      </c>
      <c r="S829" t="str">
        <f t="shared" si="266"/>
        <v>Red</v>
      </c>
      <c r="T829" t="str">
        <f t="shared" si="267"/>
        <v>Green</v>
      </c>
      <c r="U829" t="str">
        <f t="shared" si="268"/>
        <v>Green</v>
      </c>
      <c r="V829" t="str">
        <f t="shared" si="269"/>
        <v>Red</v>
      </c>
      <c r="W829" t="str">
        <f t="shared" si="270"/>
        <v>Red</v>
      </c>
      <c r="X829" t="str">
        <f t="shared" si="271"/>
        <v>Green</v>
      </c>
      <c r="Y829" t="str">
        <f t="shared" si="272"/>
        <v>Red</v>
      </c>
      <c r="Z829" t="str">
        <f t="shared" si="273"/>
        <v>Red</v>
      </c>
      <c r="AA829" t="str">
        <f t="shared" si="274"/>
        <v>Green</v>
      </c>
      <c r="AB829" t="str">
        <f t="shared" si="275"/>
        <v>Green</v>
      </c>
      <c r="AC829" t="str">
        <f t="shared" si="276"/>
        <v>Red</v>
      </c>
      <c r="AD829" t="str">
        <f t="shared" si="277"/>
        <v>Green</v>
      </c>
    </row>
    <row r="830" spans="1:30" x14ac:dyDescent="0.25">
      <c r="A830" t="str">
        <f t="shared" si="260"/>
        <v>24/07/2026America MG WomenSantos Women</v>
      </c>
      <c r="D830" s="2">
        <v>46227</v>
      </c>
      <c r="E830" s="3">
        <v>0.91666666666666663</v>
      </c>
      <c r="F830" t="s">
        <v>2351</v>
      </c>
      <c r="G830" t="s">
        <v>2352</v>
      </c>
      <c r="H830">
        <v>0</v>
      </c>
      <c r="I830">
        <v>0</v>
      </c>
      <c r="J830">
        <v>0</v>
      </c>
      <c r="K830">
        <v>1</v>
      </c>
      <c r="L830" s="22" t="str">
        <f t="shared" si="278"/>
        <v>24/07/2026</v>
      </c>
      <c r="M830" s="23">
        <f t="shared" si="279"/>
        <v>0.79166666666666663</v>
      </c>
      <c r="N830" t="str">
        <f t="shared" si="261"/>
        <v>0 - 1</v>
      </c>
      <c r="O830" t="str">
        <f t="shared" si="262"/>
        <v>Red</v>
      </c>
      <c r="P830" t="str">
        <f t="shared" si="263"/>
        <v>Red</v>
      </c>
      <c r="Q830" t="str">
        <f t="shared" si="264"/>
        <v>Green</v>
      </c>
      <c r="R830" t="str">
        <f t="shared" si="265"/>
        <v>Red</v>
      </c>
      <c r="S830" t="str">
        <f t="shared" si="266"/>
        <v>Green</v>
      </c>
      <c r="T830" t="str">
        <f t="shared" si="267"/>
        <v>Green</v>
      </c>
      <c r="U830" t="str">
        <f t="shared" si="268"/>
        <v>Red</v>
      </c>
      <c r="V830" t="str">
        <f t="shared" si="269"/>
        <v>Green</v>
      </c>
      <c r="W830" t="str">
        <f t="shared" si="270"/>
        <v>Red</v>
      </c>
      <c r="X830" t="str">
        <f t="shared" si="271"/>
        <v>Red</v>
      </c>
      <c r="Y830" t="str">
        <f t="shared" si="272"/>
        <v>Red</v>
      </c>
      <c r="Z830" t="str">
        <f t="shared" si="273"/>
        <v>Red</v>
      </c>
      <c r="AA830" t="str">
        <f t="shared" si="274"/>
        <v>Green</v>
      </c>
      <c r="AB830" t="str">
        <f t="shared" si="275"/>
        <v>Green</v>
      </c>
      <c r="AC830" t="str">
        <f t="shared" si="276"/>
        <v>Red</v>
      </c>
      <c r="AD830" t="str">
        <f t="shared" si="277"/>
        <v>Green</v>
      </c>
    </row>
    <row r="831" spans="1:30" x14ac:dyDescent="0.25">
      <c r="A831" t="str">
        <f t="shared" si="260"/>
        <v>24/07/2026Flamengo WomenGremio RS Women</v>
      </c>
      <c r="D831" s="2">
        <v>46227</v>
      </c>
      <c r="E831" s="3">
        <v>0.91666666666666663</v>
      </c>
      <c r="F831" t="s">
        <v>1316</v>
      </c>
      <c r="G831" t="s">
        <v>2353</v>
      </c>
      <c r="H831">
        <v>1</v>
      </c>
      <c r="I831">
        <v>1</v>
      </c>
      <c r="J831">
        <v>2</v>
      </c>
      <c r="K831">
        <v>2</v>
      </c>
      <c r="L831" s="22" t="str">
        <f t="shared" si="278"/>
        <v>24/07/2026</v>
      </c>
      <c r="M831" s="23">
        <f t="shared" si="279"/>
        <v>0.79166666666666663</v>
      </c>
      <c r="N831" t="str">
        <f t="shared" si="261"/>
        <v>2 - 2</v>
      </c>
      <c r="O831" t="str">
        <f t="shared" si="262"/>
        <v>Red</v>
      </c>
      <c r="P831" t="str">
        <f t="shared" si="263"/>
        <v>Green</v>
      </c>
      <c r="Q831" t="str">
        <f t="shared" si="264"/>
        <v>Red</v>
      </c>
      <c r="R831" t="str">
        <f t="shared" si="265"/>
        <v>Green</v>
      </c>
      <c r="S831" t="str">
        <f t="shared" si="266"/>
        <v>Green</v>
      </c>
      <c r="T831" t="str">
        <f t="shared" si="267"/>
        <v>Red</v>
      </c>
      <c r="U831" t="str">
        <f t="shared" si="268"/>
        <v>Red</v>
      </c>
      <c r="V831" t="str">
        <f t="shared" si="269"/>
        <v>Green</v>
      </c>
      <c r="W831" t="str">
        <f t="shared" si="270"/>
        <v>Red</v>
      </c>
      <c r="X831" t="str">
        <f t="shared" si="271"/>
        <v>Green</v>
      </c>
      <c r="Y831" t="str">
        <f t="shared" si="272"/>
        <v>Green</v>
      </c>
      <c r="Z831" t="str">
        <f t="shared" si="273"/>
        <v>Green</v>
      </c>
      <c r="AA831" t="str">
        <f t="shared" si="274"/>
        <v>Red</v>
      </c>
      <c r="AB831" t="str">
        <f t="shared" si="275"/>
        <v>Red</v>
      </c>
      <c r="AC831" t="str">
        <f t="shared" si="276"/>
        <v>Green</v>
      </c>
      <c r="AD831" t="str">
        <f t="shared" si="277"/>
        <v>Red</v>
      </c>
    </row>
    <row r="832" spans="1:30" x14ac:dyDescent="0.25">
      <c r="A832" t="str">
        <f t="shared" si="260"/>
        <v>24/07/2026HFX WanderersSupra du Quebec</v>
      </c>
      <c r="D832" s="2">
        <v>46227</v>
      </c>
      <c r="E832" s="3">
        <v>0.91666666666666663</v>
      </c>
      <c r="F832" t="s">
        <v>181</v>
      </c>
      <c r="G832" t="s">
        <v>182</v>
      </c>
      <c r="H832">
        <v>2</v>
      </c>
      <c r="I832">
        <v>0</v>
      </c>
      <c r="J832">
        <v>2</v>
      </c>
      <c r="K832">
        <v>3</v>
      </c>
      <c r="L832" s="22" t="str">
        <f t="shared" si="278"/>
        <v>24/07/2026</v>
      </c>
      <c r="M832" s="23">
        <f t="shared" si="279"/>
        <v>0.79166666666666663</v>
      </c>
      <c r="N832" t="str">
        <f t="shared" si="261"/>
        <v>2 - 3</v>
      </c>
      <c r="O832" t="str">
        <f t="shared" si="262"/>
        <v>Red</v>
      </c>
      <c r="P832" t="str">
        <f t="shared" si="263"/>
        <v>Red</v>
      </c>
      <c r="Q832" t="str">
        <f t="shared" si="264"/>
        <v>Green</v>
      </c>
      <c r="R832" t="str">
        <f t="shared" si="265"/>
        <v>Red</v>
      </c>
      <c r="S832" t="str">
        <f t="shared" si="266"/>
        <v>Green</v>
      </c>
      <c r="T832" t="str">
        <f t="shared" si="267"/>
        <v>Green</v>
      </c>
      <c r="U832" t="str">
        <f t="shared" si="268"/>
        <v>Green</v>
      </c>
      <c r="V832" t="str">
        <f t="shared" si="269"/>
        <v>Red</v>
      </c>
      <c r="W832" t="str">
        <f t="shared" si="270"/>
        <v>Red</v>
      </c>
      <c r="X832" t="str">
        <f t="shared" si="271"/>
        <v>Green</v>
      </c>
      <c r="Y832" t="str">
        <f t="shared" si="272"/>
        <v>Green</v>
      </c>
      <c r="Z832" t="str">
        <f t="shared" si="273"/>
        <v>Green</v>
      </c>
      <c r="AA832" t="str">
        <f t="shared" si="274"/>
        <v>Red</v>
      </c>
      <c r="AB832" t="str">
        <f t="shared" si="275"/>
        <v>Red</v>
      </c>
      <c r="AC832" t="str">
        <f t="shared" si="276"/>
        <v>Green</v>
      </c>
      <c r="AD832" t="str">
        <f t="shared" si="277"/>
        <v>Red</v>
      </c>
    </row>
    <row r="833" spans="1:30" x14ac:dyDescent="0.25">
      <c r="A833" t="str">
        <f t="shared" si="260"/>
        <v>24/07/2026Union La CaleraEverton de Vina</v>
      </c>
      <c r="D833" s="2">
        <v>46227</v>
      </c>
      <c r="E833" s="3">
        <v>0.91666666666666663</v>
      </c>
      <c r="F833" t="s">
        <v>2384</v>
      </c>
      <c r="G833" t="s">
        <v>2385</v>
      </c>
      <c r="L833" s="22" t="str">
        <f t="shared" si="278"/>
        <v>24/07/2026</v>
      </c>
      <c r="M833" s="23">
        <f t="shared" si="279"/>
        <v>0.79166666666666663</v>
      </c>
      <c r="N833" t="str">
        <f t="shared" si="261"/>
        <v xml:space="preserve"> - </v>
      </c>
      <c r="O833" t="str">
        <f t="shared" si="262"/>
        <v>Red</v>
      </c>
      <c r="P833" t="str">
        <f t="shared" si="263"/>
        <v>Green</v>
      </c>
      <c r="Q833" t="str">
        <f t="shared" si="264"/>
        <v>Red</v>
      </c>
      <c r="R833" t="str">
        <f t="shared" si="265"/>
        <v>Green</v>
      </c>
      <c r="S833" t="str">
        <f t="shared" si="266"/>
        <v>Green</v>
      </c>
      <c r="T833" t="str">
        <f t="shared" si="267"/>
        <v>Red</v>
      </c>
      <c r="U833" t="str">
        <f t="shared" si="268"/>
        <v>Red</v>
      </c>
      <c r="V833" t="str">
        <f t="shared" si="269"/>
        <v>Green</v>
      </c>
      <c r="W833" t="str">
        <f t="shared" si="270"/>
        <v>Red</v>
      </c>
      <c r="X833" t="str">
        <f t="shared" si="271"/>
        <v>Red</v>
      </c>
      <c r="Y833" t="str">
        <f t="shared" si="272"/>
        <v>Red</v>
      </c>
      <c r="Z833" t="str">
        <f t="shared" si="273"/>
        <v>Red</v>
      </c>
      <c r="AA833" t="str">
        <f t="shared" si="274"/>
        <v>Green</v>
      </c>
      <c r="AB833" t="str">
        <f t="shared" si="275"/>
        <v>Green</v>
      </c>
      <c r="AC833" t="str">
        <f t="shared" si="276"/>
        <v>Red</v>
      </c>
      <c r="AD833" t="str">
        <f t="shared" si="277"/>
        <v>Green</v>
      </c>
    </row>
    <row r="834" spans="1:30" x14ac:dyDescent="0.25">
      <c r="A834" t="str">
        <f t="shared" ref="A834:A878" si="280">L834&amp;F834&amp;G834</f>
        <v>24/07/2026TorqueDanubio</v>
      </c>
      <c r="D834" s="2">
        <v>46227</v>
      </c>
      <c r="E834" s="3">
        <v>0.91666666666666663</v>
      </c>
      <c r="F834" t="s">
        <v>1314</v>
      </c>
      <c r="G834" t="s">
        <v>1315</v>
      </c>
      <c r="H834">
        <v>0</v>
      </c>
      <c r="I834">
        <v>0</v>
      </c>
      <c r="J834">
        <v>1</v>
      </c>
      <c r="K834">
        <v>0</v>
      </c>
      <c r="L834" s="22" t="str">
        <f t="shared" si="278"/>
        <v>24/07/2026</v>
      </c>
      <c r="M834" s="23">
        <f t="shared" si="279"/>
        <v>0.79166666666666663</v>
      </c>
      <c r="N834" t="str">
        <f t="shared" ref="N834:N878" si="281">J834&amp;" - "&amp;K834</f>
        <v>1 - 0</v>
      </c>
      <c r="O834" t="str">
        <f t="shared" ref="O834:O897" si="282">IF($J834&gt;$K834,"Green","Red")</f>
        <v>Green</v>
      </c>
      <c r="P834" t="str">
        <f t="shared" ref="P834:P897" si="283">IF($J834=$K834,"Green","Red")</f>
        <v>Red</v>
      </c>
      <c r="Q834" t="str">
        <f t="shared" ref="Q834:Q897" si="284">IF($J834&lt;$K834,"Green","Red")</f>
        <v>Red</v>
      </c>
      <c r="R834" t="str">
        <f t="shared" ref="R834:R897" si="285">IF($J834&gt;=$K834,"Green","Red")</f>
        <v>Green</v>
      </c>
      <c r="S834" t="str">
        <f t="shared" ref="S834:S897" si="286">IF($J834&lt;=$K834,"Green","Red")</f>
        <v>Red</v>
      </c>
      <c r="T834" t="str">
        <f t="shared" ref="T834:T897" si="287">IF(OR($J834&gt;$K834,$J834&lt;$K834),"Green","Red")</f>
        <v>Green</v>
      </c>
      <c r="U834" t="str">
        <f t="shared" ref="U834:U897" si="288">IF($H834&gt;$I834,"Green","Red")</f>
        <v>Red</v>
      </c>
      <c r="V834" t="str">
        <f t="shared" ref="V834:V897" si="289">IF($H834=$I834,"Green","Red")</f>
        <v>Green</v>
      </c>
      <c r="W834" t="str">
        <f t="shared" ref="W834:W897" si="290">IF($H834&lt;$I834,"Green","Red")</f>
        <v>Red</v>
      </c>
      <c r="X834" t="str">
        <f t="shared" ref="X834:X897" si="291">IF($H834+$I834&gt;0,"Green","Red")</f>
        <v>Red</v>
      </c>
      <c r="Y834" t="str">
        <f t="shared" ref="Y834:Y897" si="292">IF($J834+$K834&gt;1.5,"Green","Red")</f>
        <v>Red</v>
      </c>
      <c r="Z834" t="str">
        <f t="shared" ref="Z834:Z897" si="293">IF($J834+$K834&gt;2.5,"Green","Red")</f>
        <v>Red</v>
      </c>
      <c r="AA834" t="str">
        <f t="shared" ref="AA834:AA897" si="294">IF($J834+$K834&lt;2.5,"Green","Red")</f>
        <v>Green</v>
      </c>
      <c r="AB834" t="str">
        <f t="shared" ref="AB834:AB897" si="295">IF($J834+$K834&lt;3.5,"Green","Red")</f>
        <v>Green</v>
      </c>
      <c r="AC834" t="str">
        <f t="shared" ref="AC834:AC897" si="296">IF(AND($J834&gt;0,$K834&gt;0),"Green","Red")</f>
        <v>Red</v>
      </c>
      <c r="AD834" t="str">
        <f t="shared" ref="AD834:AD897" si="297">IF(OR($J834=0,$K834=0),"Green","Red")</f>
        <v>Green</v>
      </c>
    </row>
    <row r="835" spans="1:30" x14ac:dyDescent="0.25">
      <c r="A835" t="str">
        <f t="shared" si="280"/>
        <v>24/07/2026Deportivo SantaniParaguari AC</v>
      </c>
      <c r="D835" s="2">
        <v>46227</v>
      </c>
      <c r="E835" s="3">
        <v>0.9375</v>
      </c>
      <c r="F835" t="s">
        <v>279</v>
      </c>
      <c r="G835" t="s">
        <v>2537</v>
      </c>
      <c r="H835">
        <v>1</v>
      </c>
      <c r="I835">
        <v>0</v>
      </c>
      <c r="J835">
        <v>2</v>
      </c>
      <c r="K835">
        <v>0</v>
      </c>
      <c r="L835" s="22" t="str">
        <f t="shared" si="278"/>
        <v>24/07/2026</v>
      </c>
      <c r="M835" s="23">
        <f t="shared" si="279"/>
        <v>0.8125</v>
      </c>
      <c r="N835" t="str">
        <f t="shared" si="281"/>
        <v>2 - 0</v>
      </c>
      <c r="O835" t="str">
        <f t="shared" si="282"/>
        <v>Green</v>
      </c>
      <c r="P835" t="str">
        <f t="shared" si="283"/>
        <v>Red</v>
      </c>
      <c r="Q835" t="str">
        <f t="shared" si="284"/>
        <v>Red</v>
      </c>
      <c r="R835" t="str">
        <f t="shared" si="285"/>
        <v>Green</v>
      </c>
      <c r="S835" t="str">
        <f t="shared" si="286"/>
        <v>Red</v>
      </c>
      <c r="T835" t="str">
        <f t="shared" si="287"/>
        <v>Green</v>
      </c>
      <c r="U835" t="str">
        <f t="shared" si="288"/>
        <v>Green</v>
      </c>
      <c r="V835" t="str">
        <f t="shared" si="289"/>
        <v>Red</v>
      </c>
      <c r="W835" t="str">
        <f t="shared" si="290"/>
        <v>Red</v>
      </c>
      <c r="X835" t="str">
        <f t="shared" si="291"/>
        <v>Green</v>
      </c>
      <c r="Y835" t="str">
        <f t="shared" si="292"/>
        <v>Green</v>
      </c>
      <c r="Z835" t="str">
        <f t="shared" si="293"/>
        <v>Red</v>
      </c>
      <c r="AA835" t="str">
        <f t="shared" si="294"/>
        <v>Green</v>
      </c>
      <c r="AB835" t="str">
        <f t="shared" si="295"/>
        <v>Green</v>
      </c>
      <c r="AC835" t="str">
        <f t="shared" si="296"/>
        <v>Red</v>
      </c>
      <c r="AD835" t="str">
        <f t="shared" si="297"/>
        <v>Green</v>
      </c>
    </row>
    <row r="836" spans="1:30" x14ac:dyDescent="0.25">
      <c r="A836" t="str">
        <f t="shared" si="280"/>
        <v>24/07/2026Nacional De FootballClub Atletico Progreso</v>
      </c>
      <c r="D836" s="2">
        <v>46227</v>
      </c>
      <c r="E836" s="3">
        <v>0.9375</v>
      </c>
      <c r="F836" t="s">
        <v>1323</v>
      </c>
      <c r="G836" t="s">
        <v>2607</v>
      </c>
      <c r="L836" s="22" t="str">
        <f t="shared" si="278"/>
        <v>24/07/2026</v>
      </c>
      <c r="M836" s="23">
        <f t="shared" si="279"/>
        <v>0.8125</v>
      </c>
      <c r="N836" t="str">
        <f t="shared" si="281"/>
        <v xml:space="preserve"> - </v>
      </c>
      <c r="O836" t="str">
        <f t="shared" si="282"/>
        <v>Red</v>
      </c>
      <c r="P836" t="str">
        <f t="shared" si="283"/>
        <v>Green</v>
      </c>
      <c r="Q836" t="str">
        <f t="shared" si="284"/>
        <v>Red</v>
      </c>
      <c r="R836" t="str">
        <f t="shared" si="285"/>
        <v>Green</v>
      </c>
      <c r="S836" t="str">
        <f t="shared" si="286"/>
        <v>Green</v>
      </c>
      <c r="T836" t="str">
        <f t="shared" si="287"/>
        <v>Red</v>
      </c>
      <c r="U836" t="str">
        <f t="shared" si="288"/>
        <v>Red</v>
      </c>
      <c r="V836" t="str">
        <f t="shared" si="289"/>
        <v>Green</v>
      </c>
      <c r="W836" t="str">
        <f t="shared" si="290"/>
        <v>Red</v>
      </c>
      <c r="X836" t="str">
        <f t="shared" si="291"/>
        <v>Red</v>
      </c>
      <c r="Y836" t="str">
        <f t="shared" si="292"/>
        <v>Red</v>
      </c>
      <c r="Z836" t="str">
        <f t="shared" si="293"/>
        <v>Red</v>
      </c>
      <c r="AA836" t="str">
        <f t="shared" si="294"/>
        <v>Green</v>
      </c>
      <c r="AB836" t="str">
        <f t="shared" si="295"/>
        <v>Green</v>
      </c>
      <c r="AC836" t="str">
        <f t="shared" si="296"/>
        <v>Red</v>
      </c>
      <c r="AD836" t="str">
        <f t="shared" si="297"/>
        <v>Green</v>
      </c>
    </row>
    <row r="837" spans="1:30" x14ac:dyDescent="0.25">
      <c r="A837" t="str">
        <f t="shared" si="280"/>
        <v>24/07/2026Vermont GreenAsheville City SC</v>
      </c>
      <c r="D837" s="2">
        <v>46227</v>
      </c>
      <c r="E837" s="3">
        <v>0.9375</v>
      </c>
      <c r="F837" t="s">
        <v>2610</v>
      </c>
      <c r="G837" t="s">
        <v>2611</v>
      </c>
      <c r="H837">
        <v>3</v>
      </c>
      <c r="I837">
        <v>0</v>
      </c>
      <c r="J837">
        <v>4</v>
      </c>
      <c r="K837">
        <v>0</v>
      </c>
      <c r="L837" s="22" t="str">
        <f t="shared" si="278"/>
        <v>24/07/2026</v>
      </c>
      <c r="M837" s="23">
        <f t="shared" si="279"/>
        <v>0.8125</v>
      </c>
      <c r="N837" t="str">
        <f t="shared" si="281"/>
        <v>4 - 0</v>
      </c>
      <c r="O837" t="str">
        <f t="shared" si="282"/>
        <v>Green</v>
      </c>
      <c r="P837" t="str">
        <f t="shared" si="283"/>
        <v>Red</v>
      </c>
      <c r="Q837" t="str">
        <f t="shared" si="284"/>
        <v>Red</v>
      </c>
      <c r="R837" t="str">
        <f t="shared" si="285"/>
        <v>Green</v>
      </c>
      <c r="S837" t="str">
        <f t="shared" si="286"/>
        <v>Red</v>
      </c>
      <c r="T837" t="str">
        <f t="shared" si="287"/>
        <v>Green</v>
      </c>
      <c r="U837" t="str">
        <f t="shared" si="288"/>
        <v>Green</v>
      </c>
      <c r="V837" t="str">
        <f t="shared" si="289"/>
        <v>Red</v>
      </c>
      <c r="W837" t="str">
        <f t="shared" si="290"/>
        <v>Red</v>
      </c>
      <c r="X837" t="str">
        <f t="shared" si="291"/>
        <v>Green</v>
      </c>
      <c r="Y837" t="str">
        <f t="shared" si="292"/>
        <v>Green</v>
      </c>
      <c r="Z837" t="str">
        <f t="shared" si="293"/>
        <v>Green</v>
      </c>
      <c r="AA837" t="str">
        <f t="shared" si="294"/>
        <v>Red</v>
      </c>
      <c r="AB837" t="str">
        <f t="shared" si="295"/>
        <v>Red</v>
      </c>
      <c r="AC837" t="str">
        <f t="shared" si="296"/>
        <v>Red</v>
      </c>
      <c r="AD837" t="str">
        <f t="shared" si="297"/>
        <v>Green</v>
      </c>
    </row>
    <row r="838" spans="1:30" x14ac:dyDescent="0.25">
      <c r="A838" t="str">
        <f t="shared" si="280"/>
        <v>24/07/2026Club Tijuana U21Club Leon U21</v>
      </c>
      <c r="D838" s="2">
        <v>46227</v>
      </c>
      <c r="E838" s="3">
        <v>0.94791666666666663</v>
      </c>
      <c r="F838" t="s">
        <v>2515</v>
      </c>
      <c r="G838" t="s">
        <v>2516</v>
      </c>
      <c r="L838" s="22" t="str">
        <f t="shared" si="278"/>
        <v>24/07/2026</v>
      </c>
      <c r="M838" s="23">
        <f t="shared" si="279"/>
        <v>0.82291666666666663</v>
      </c>
      <c r="N838" t="str">
        <f t="shared" si="281"/>
        <v xml:space="preserve"> - </v>
      </c>
      <c r="O838" t="str">
        <f t="shared" si="282"/>
        <v>Red</v>
      </c>
      <c r="P838" t="str">
        <f t="shared" si="283"/>
        <v>Green</v>
      </c>
      <c r="Q838" t="str">
        <f t="shared" si="284"/>
        <v>Red</v>
      </c>
      <c r="R838" t="str">
        <f t="shared" si="285"/>
        <v>Green</v>
      </c>
      <c r="S838" t="str">
        <f t="shared" si="286"/>
        <v>Green</v>
      </c>
      <c r="T838" t="str">
        <f t="shared" si="287"/>
        <v>Red</v>
      </c>
      <c r="U838" t="str">
        <f t="shared" si="288"/>
        <v>Red</v>
      </c>
      <c r="V838" t="str">
        <f t="shared" si="289"/>
        <v>Green</v>
      </c>
      <c r="W838" t="str">
        <f t="shared" si="290"/>
        <v>Red</v>
      </c>
      <c r="X838" t="str">
        <f t="shared" si="291"/>
        <v>Red</v>
      </c>
      <c r="Y838" t="str">
        <f t="shared" si="292"/>
        <v>Red</v>
      </c>
      <c r="Z838" t="str">
        <f t="shared" si="293"/>
        <v>Red</v>
      </c>
      <c r="AA838" t="str">
        <f t="shared" si="294"/>
        <v>Green</v>
      </c>
      <c r="AB838" t="str">
        <f t="shared" si="295"/>
        <v>Green</v>
      </c>
      <c r="AC838" t="str">
        <f t="shared" si="296"/>
        <v>Red</v>
      </c>
      <c r="AD838" t="str">
        <f t="shared" si="297"/>
        <v>Green</v>
      </c>
    </row>
    <row r="839" spans="1:30" x14ac:dyDescent="0.25">
      <c r="A839" t="str">
        <f t="shared" si="280"/>
        <v>24/07/2026Club AuroraABB</v>
      </c>
      <c r="D839" s="2">
        <v>46227</v>
      </c>
      <c r="E839" s="3">
        <v>0.95833333333333337</v>
      </c>
      <c r="F839" t="s">
        <v>2350</v>
      </c>
      <c r="G839" t="s">
        <v>310</v>
      </c>
      <c r="H839">
        <v>2</v>
      </c>
      <c r="I839">
        <v>1</v>
      </c>
      <c r="J839">
        <v>3</v>
      </c>
      <c r="K839">
        <v>2</v>
      </c>
      <c r="L839" s="22" t="str">
        <f t="shared" si="278"/>
        <v>24/07/2026</v>
      </c>
      <c r="M839" s="23">
        <f t="shared" si="279"/>
        <v>0.83333333333333337</v>
      </c>
      <c r="N839" t="str">
        <f t="shared" si="281"/>
        <v>3 - 2</v>
      </c>
      <c r="O839" t="str">
        <f t="shared" si="282"/>
        <v>Green</v>
      </c>
      <c r="P839" t="str">
        <f t="shared" si="283"/>
        <v>Red</v>
      </c>
      <c r="Q839" t="str">
        <f t="shared" si="284"/>
        <v>Red</v>
      </c>
      <c r="R839" t="str">
        <f t="shared" si="285"/>
        <v>Green</v>
      </c>
      <c r="S839" t="str">
        <f t="shared" si="286"/>
        <v>Red</v>
      </c>
      <c r="T839" t="str">
        <f t="shared" si="287"/>
        <v>Green</v>
      </c>
      <c r="U839" t="str">
        <f t="shared" si="288"/>
        <v>Green</v>
      </c>
      <c r="V839" t="str">
        <f t="shared" si="289"/>
        <v>Red</v>
      </c>
      <c r="W839" t="str">
        <f t="shared" si="290"/>
        <v>Red</v>
      </c>
      <c r="X839" t="str">
        <f t="shared" si="291"/>
        <v>Green</v>
      </c>
      <c r="Y839" t="str">
        <f t="shared" si="292"/>
        <v>Green</v>
      </c>
      <c r="Z839" t="str">
        <f t="shared" si="293"/>
        <v>Green</v>
      </c>
      <c r="AA839" t="str">
        <f t="shared" si="294"/>
        <v>Red</v>
      </c>
      <c r="AB839" t="str">
        <f t="shared" si="295"/>
        <v>Red</v>
      </c>
      <c r="AC839" t="str">
        <f t="shared" si="296"/>
        <v>Green</v>
      </c>
      <c r="AD839" t="str">
        <f t="shared" si="297"/>
        <v>Red</v>
      </c>
    </row>
    <row r="840" spans="1:30" x14ac:dyDescent="0.25">
      <c r="A840" t="str">
        <f t="shared" si="280"/>
        <v>24/07/2026Internacional RS WomenFluminense Women</v>
      </c>
      <c r="D840" s="2">
        <v>46227</v>
      </c>
      <c r="E840" s="3">
        <v>0.95833333333333337</v>
      </c>
      <c r="F840" t="s">
        <v>1308</v>
      </c>
      <c r="G840" t="s">
        <v>1337</v>
      </c>
      <c r="H840">
        <v>0</v>
      </c>
      <c r="I840">
        <v>0</v>
      </c>
      <c r="J840">
        <v>1</v>
      </c>
      <c r="K840">
        <v>0</v>
      </c>
      <c r="L840" s="22" t="str">
        <f t="shared" si="278"/>
        <v>24/07/2026</v>
      </c>
      <c r="M840" s="23">
        <f t="shared" si="279"/>
        <v>0.83333333333333337</v>
      </c>
      <c r="N840" t="str">
        <f t="shared" si="281"/>
        <v>1 - 0</v>
      </c>
      <c r="O840" t="str">
        <f t="shared" si="282"/>
        <v>Green</v>
      </c>
      <c r="P840" t="str">
        <f t="shared" si="283"/>
        <v>Red</v>
      </c>
      <c r="Q840" t="str">
        <f t="shared" si="284"/>
        <v>Red</v>
      </c>
      <c r="R840" t="str">
        <f t="shared" si="285"/>
        <v>Green</v>
      </c>
      <c r="S840" t="str">
        <f t="shared" si="286"/>
        <v>Red</v>
      </c>
      <c r="T840" t="str">
        <f t="shared" si="287"/>
        <v>Green</v>
      </c>
      <c r="U840" t="str">
        <f t="shared" si="288"/>
        <v>Red</v>
      </c>
      <c r="V840" t="str">
        <f t="shared" si="289"/>
        <v>Green</v>
      </c>
      <c r="W840" t="str">
        <f t="shared" si="290"/>
        <v>Red</v>
      </c>
      <c r="X840" t="str">
        <f t="shared" si="291"/>
        <v>Red</v>
      </c>
      <c r="Y840" t="str">
        <f t="shared" si="292"/>
        <v>Red</v>
      </c>
      <c r="Z840" t="str">
        <f t="shared" si="293"/>
        <v>Red</v>
      </c>
      <c r="AA840" t="str">
        <f t="shared" si="294"/>
        <v>Green</v>
      </c>
      <c r="AB840" t="str">
        <f t="shared" si="295"/>
        <v>Green</v>
      </c>
      <c r="AC840" t="str">
        <f t="shared" si="296"/>
        <v>Red</v>
      </c>
      <c r="AD840" t="str">
        <f t="shared" si="297"/>
        <v>Green</v>
      </c>
    </row>
    <row r="841" spans="1:30" x14ac:dyDescent="0.25">
      <c r="A841" t="str">
        <f t="shared" si="280"/>
        <v>24/07/2026Rio Negro RR WomenItabirito FC Women</v>
      </c>
      <c r="D841" s="2">
        <v>46227</v>
      </c>
      <c r="E841" s="3">
        <v>0.95833333333333337</v>
      </c>
      <c r="F841" t="s">
        <v>2354</v>
      </c>
      <c r="G841" t="s">
        <v>1339</v>
      </c>
      <c r="H841">
        <v>0</v>
      </c>
      <c r="I841">
        <v>0</v>
      </c>
      <c r="J841">
        <v>0</v>
      </c>
      <c r="K841">
        <v>2</v>
      </c>
      <c r="L841" s="22" t="str">
        <f t="shared" si="278"/>
        <v>24/07/2026</v>
      </c>
      <c r="M841" s="23">
        <f t="shared" si="279"/>
        <v>0.83333333333333337</v>
      </c>
      <c r="N841" t="str">
        <f t="shared" si="281"/>
        <v>0 - 2</v>
      </c>
      <c r="O841" t="str">
        <f t="shared" si="282"/>
        <v>Red</v>
      </c>
      <c r="P841" t="str">
        <f t="shared" si="283"/>
        <v>Red</v>
      </c>
      <c r="Q841" t="str">
        <f t="shared" si="284"/>
        <v>Green</v>
      </c>
      <c r="R841" t="str">
        <f t="shared" si="285"/>
        <v>Red</v>
      </c>
      <c r="S841" t="str">
        <f t="shared" si="286"/>
        <v>Green</v>
      </c>
      <c r="T841" t="str">
        <f t="shared" si="287"/>
        <v>Green</v>
      </c>
      <c r="U841" t="str">
        <f t="shared" si="288"/>
        <v>Red</v>
      </c>
      <c r="V841" t="str">
        <f t="shared" si="289"/>
        <v>Green</v>
      </c>
      <c r="W841" t="str">
        <f t="shared" si="290"/>
        <v>Red</v>
      </c>
      <c r="X841" t="str">
        <f t="shared" si="291"/>
        <v>Red</v>
      </c>
      <c r="Y841" t="str">
        <f t="shared" si="292"/>
        <v>Green</v>
      </c>
      <c r="Z841" t="str">
        <f t="shared" si="293"/>
        <v>Red</v>
      </c>
      <c r="AA841" t="str">
        <f t="shared" si="294"/>
        <v>Green</v>
      </c>
      <c r="AB841" t="str">
        <f t="shared" si="295"/>
        <v>Green</v>
      </c>
      <c r="AC841" t="str">
        <f t="shared" si="296"/>
        <v>Red</v>
      </c>
      <c r="AD841" t="str">
        <f t="shared" si="297"/>
        <v>Green</v>
      </c>
    </row>
    <row r="842" spans="1:30" x14ac:dyDescent="0.25">
      <c r="A842" t="str">
        <f t="shared" si="280"/>
        <v>24/07/2026Tigres FCLeones FC</v>
      </c>
      <c r="D842" s="2">
        <v>46227</v>
      </c>
      <c r="E842" s="3">
        <v>0.95833333333333337</v>
      </c>
      <c r="F842" t="s">
        <v>189</v>
      </c>
      <c r="G842" t="s">
        <v>100</v>
      </c>
      <c r="H842">
        <v>0</v>
      </c>
      <c r="I842">
        <v>1</v>
      </c>
      <c r="J842">
        <v>0</v>
      </c>
      <c r="K842">
        <v>1</v>
      </c>
      <c r="L842" s="22" t="str">
        <f t="shared" si="278"/>
        <v>24/07/2026</v>
      </c>
      <c r="M842" s="23">
        <f t="shared" si="279"/>
        <v>0.83333333333333337</v>
      </c>
      <c r="N842" t="str">
        <f t="shared" si="281"/>
        <v>0 - 1</v>
      </c>
      <c r="O842" t="str">
        <f t="shared" si="282"/>
        <v>Red</v>
      </c>
      <c r="P842" t="str">
        <f t="shared" si="283"/>
        <v>Red</v>
      </c>
      <c r="Q842" t="str">
        <f t="shared" si="284"/>
        <v>Green</v>
      </c>
      <c r="R842" t="str">
        <f t="shared" si="285"/>
        <v>Red</v>
      </c>
      <c r="S842" t="str">
        <f t="shared" si="286"/>
        <v>Green</v>
      </c>
      <c r="T842" t="str">
        <f t="shared" si="287"/>
        <v>Green</v>
      </c>
      <c r="U842" t="str">
        <f t="shared" si="288"/>
        <v>Red</v>
      </c>
      <c r="V842" t="str">
        <f t="shared" si="289"/>
        <v>Red</v>
      </c>
      <c r="W842" t="str">
        <f t="shared" si="290"/>
        <v>Green</v>
      </c>
      <c r="X842" t="str">
        <f t="shared" si="291"/>
        <v>Green</v>
      </c>
      <c r="Y842" t="str">
        <f t="shared" si="292"/>
        <v>Red</v>
      </c>
      <c r="Z842" t="str">
        <f t="shared" si="293"/>
        <v>Red</v>
      </c>
      <c r="AA842" t="str">
        <f t="shared" si="294"/>
        <v>Green</v>
      </c>
      <c r="AB842" t="str">
        <f t="shared" si="295"/>
        <v>Green</v>
      </c>
      <c r="AC842" t="str">
        <f t="shared" si="296"/>
        <v>Red</v>
      </c>
      <c r="AD842" t="str">
        <f t="shared" si="297"/>
        <v>Green</v>
      </c>
    </row>
    <row r="843" spans="1:30" x14ac:dyDescent="0.25">
      <c r="A843" t="str">
        <f t="shared" si="280"/>
        <v>24/07/2026Mexico U20Antigua &amp; Barbuda U20</v>
      </c>
      <c r="D843" s="2">
        <v>46227</v>
      </c>
      <c r="E843" s="3">
        <v>0.95833333333333337</v>
      </c>
      <c r="F843" t="s">
        <v>2523</v>
      </c>
      <c r="G843" t="s">
        <v>2524</v>
      </c>
      <c r="H843">
        <v>3</v>
      </c>
      <c r="I843">
        <v>0</v>
      </c>
      <c r="J843">
        <v>3</v>
      </c>
      <c r="K843">
        <v>0</v>
      </c>
      <c r="L843" s="22" t="str">
        <f t="shared" si="278"/>
        <v>24/07/2026</v>
      </c>
      <c r="M843" s="23">
        <f t="shared" si="279"/>
        <v>0.83333333333333337</v>
      </c>
      <c r="N843" t="str">
        <f t="shared" si="281"/>
        <v>3 - 0</v>
      </c>
      <c r="O843" t="str">
        <f t="shared" si="282"/>
        <v>Green</v>
      </c>
      <c r="P843" t="str">
        <f t="shared" si="283"/>
        <v>Red</v>
      </c>
      <c r="Q843" t="str">
        <f t="shared" si="284"/>
        <v>Red</v>
      </c>
      <c r="R843" t="str">
        <f t="shared" si="285"/>
        <v>Green</v>
      </c>
      <c r="S843" t="str">
        <f t="shared" si="286"/>
        <v>Red</v>
      </c>
      <c r="T843" t="str">
        <f t="shared" si="287"/>
        <v>Green</v>
      </c>
      <c r="U843" t="str">
        <f t="shared" si="288"/>
        <v>Green</v>
      </c>
      <c r="V843" t="str">
        <f t="shared" si="289"/>
        <v>Red</v>
      </c>
      <c r="W843" t="str">
        <f t="shared" si="290"/>
        <v>Red</v>
      </c>
      <c r="X843" t="str">
        <f t="shared" si="291"/>
        <v>Green</v>
      </c>
      <c r="Y843" t="str">
        <f t="shared" si="292"/>
        <v>Green</v>
      </c>
      <c r="Z843" t="str">
        <f t="shared" si="293"/>
        <v>Green</v>
      </c>
      <c r="AA843" t="str">
        <f t="shared" si="294"/>
        <v>Red</v>
      </c>
      <c r="AB843" t="str">
        <f t="shared" si="295"/>
        <v>Green</v>
      </c>
      <c r="AC843" t="str">
        <f t="shared" si="296"/>
        <v>Red</v>
      </c>
      <c r="AD843" t="str">
        <f t="shared" si="297"/>
        <v>Green</v>
      </c>
    </row>
    <row r="844" spans="1:30" x14ac:dyDescent="0.25">
      <c r="A844" t="str">
        <f t="shared" si="280"/>
        <v>24/07/2026New York Red Bulls IICrown Legacy</v>
      </c>
      <c r="D844" s="2">
        <v>46227</v>
      </c>
      <c r="E844" s="3">
        <v>0.95833333333333337</v>
      </c>
      <c r="F844" t="s">
        <v>191</v>
      </c>
      <c r="G844" t="s">
        <v>192</v>
      </c>
      <c r="H844">
        <v>0</v>
      </c>
      <c r="I844">
        <v>0</v>
      </c>
      <c r="J844">
        <v>0</v>
      </c>
      <c r="K844">
        <v>3</v>
      </c>
      <c r="L844" s="22" t="str">
        <f t="shared" si="278"/>
        <v>24/07/2026</v>
      </c>
      <c r="M844" s="23">
        <f t="shared" si="279"/>
        <v>0.83333333333333337</v>
      </c>
      <c r="N844" t="str">
        <f t="shared" si="281"/>
        <v>0 - 3</v>
      </c>
      <c r="O844" t="str">
        <f t="shared" si="282"/>
        <v>Red</v>
      </c>
      <c r="P844" t="str">
        <f t="shared" si="283"/>
        <v>Red</v>
      </c>
      <c r="Q844" t="str">
        <f t="shared" si="284"/>
        <v>Green</v>
      </c>
      <c r="R844" t="str">
        <f t="shared" si="285"/>
        <v>Red</v>
      </c>
      <c r="S844" t="str">
        <f t="shared" si="286"/>
        <v>Green</v>
      </c>
      <c r="T844" t="str">
        <f t="shared" si="287"/>
        <v>Green</v>
      </c>
      <c r="U844" t="str">
        <f t="shared" si="288"/>
        <v>Red</v>
      </c>
      <c r="V844" t="str">
        <f t="shared" si="289"/>
        <v>Green</v>
      </c>
      <c r="W844" t="str">
        <f t="shared" si="290"/>
        <v>Red</v>
      </c>
      <c r="X844" t="str">
        <f t="shared" si="291"/>
        <v>Red</v>
      </c>
      <c r="Y844" t="str">
        <f t="shared" si="292"/>
        <v>Green</v>
      </c>
      <c r="Z844" t="str">
        <f t="shared" si="293"/>
        <v>Green</v>
      </c>
      <c r="AA844" t="str">
        <f t="shared" si="294"/>
        <v>Red</v>
      </c>
      <c r="AB844" t="str">
        <f t="shared" si="295"/>
        <v>Green</v>
      </c>
      <c r="AC844" t="str">
        <f t="shared" si="296"/>
        <v>Red</v>
      </c>
      <c r="AD844" t="str">
        <f t="shared" si="297"/>
        <v>Green</v>
      </c>
    </row>
    <row r="845" spans="1:30" x14ac:dyDescent="0.25">
      <c r="A845" t="str">
        <f t="shared" si="280"/>
        <v>24/07/2026LlanerosDeportivo Pereira</v>
      </c>
      <c r="D845" s="2">
        <v>46227</v>
      </c>
      <c r="E845" s="3">
        <v>0.96527777777777779</v>
      </c>
      <c r="F845" t="s">
        <v>193</v>
      </c>
      <c r="G845" t="s">
        <v>194</v>
      </c>
      <c r="H845">
        <v>0</v>
      </c>
      <c r="I845">
        <v>0</v>
      </c>
      <c r="J845">
        <v>1</v>
      </c>
      <c r="K845">
        <v>0</v>
      </c>
      <c r="L845" s="22" t="str">
        <f t="shared" si="278"/>
        <v>24/07/2026</v>
      </c>
      <c r="M845" s="23">
        <f t="shared" si="279"/>
        <v>0.84027777777777779</v>
      </c>
      <c r="N845" t="str">
        <f t="shared" si="281"/>
        <v>1 - 0</v>
      </c>
      <c r="O845" t="str">
        <f t="shared" si="282"/>
        <v>Green</v>
      </c>
      <c r="P845" t="str">
        <f t="shared" si="283"/>
        <v>Red</v>
      </c>
      <c r="Q845" t="str">
        <f t="shared" si="284"/>
        <v>Red</v>
      </c>
      <c r="R845" t="str">
        <f t="shared" si="285"/>
        <v>Green</v>
      </c>
      <c r="S845" t="str">
        <f t="shared" si="286"/>
        <v>Red</v>
      </c>
      <c r="T845" t="str">
        <f t="shared" si="287"/>
        <v>Green</v>
      </c>
      <c r="U845" t="str">
        <f t="shared" si="288"/>
        <v>Red</v>
      </c>
      <c r="V845" t="str">
        <f t="shared" si="289"/>
        <v>Green</v>
      </c>
      <c r="W845" t="str">
        <f t="shared" si="290"/>
        <v>Red</v>
      </c>
      <c r="X845" t="str">
        <f t="shared" si="291"/>
        <v>Red</v>
      </c>
      <c r="Y845" t="str">
        <f t="shared" si="292"/>
        <v>Red</v>
      </c>
      <c r="Z845" t="str">
        <f t="shared" si="293"/>
        <v>Red</v>
      </c>
      <c r="AA845" t="str">
        <f t="shared" si="294"/>
        <v>Green</v>
      </c>
      <c r="AB845" t="str">
        <f t="shared" si="295"/>
        <v>Green</v>
      </c>
      <c r="AC845" t="str">
        <f t="shared" si="296"/>
        <v>Red</v>
      </c>
      <c r="AD845" t="str">
        <f t="shared" si="297"/>
        <v>Green</v>
      </c>
    </row>
    <row r="846" spans="1:30" x14ac:dyDescent="0.25">
      <c r="A846" t="str">
        <f t="shared" si="280"/>
        <v>24/07/2026Flint City BucksPeoria City</v>
      </c>
      <c r="D846" s="2">
        <v>46227</v>
      </c>
      <c r="E846" s="3">
        <v>0.97916666666666663</v>
      </c>
      <c r="F846" t="s">
        <v>2612</v>
      </c>
      <c r="G846" t="s">
        <v>2613</v>
      </c>
      <c r="H846">
        <v>1</v>
      </c>
      <c r="I846">
        <v>0</v>
      </c>
      <c r="J846">
        <v>4</v>
      </c>
      <c r="K846">
        <v>0</v>
      </c>
      <c r="L846" s="22" t="str">
        <f t="shared" si="278"/>
        <v>24/07/2026</v>
      </c>
      <c r="M846" s="23">
        <f t="shared" si="279"/>
        <v>0.85416666666666663</v>
      </c>
      <c r="N846" t="str">
        <f t="shared" si="281"/>
        <v>4 - 0</v>
      </c>
      <c r="O846" t="str">
        <f t="shared" si="282"/>
        <v>Green</v>
      </c>
      <c r="P846" t="str">
        <f t="shared" si="283"/>
        <v>Red</v>
      </c>
      <c r="Q846" t="str">
        <f t="shared" si="284"/>
        <v>Red</v>
      </c>
      <c r="R846" t="str">
        <f t="shared" si="285"/>
        <v>Green</v>
      </c>
      <c r="S846" t="str">
        <f t="shared" si="286"/>
        <v>Red</v>
      </c>
      <c r="T846" t="str">
        <f t="shared" si="287"/>
        <v>Green</v>
      </c>
      <c r="U846" t="str">
        <f t="shared" si="288"/>
        <v>Green</v>
      </c>
      <c r="V846" t="str">
        <f t="shared" si="289"/>
        <v>Red</v>
      </c>
      <c r="W846" t="str">
        <f t="shared" si="290"/>
        <v>Red</v>
      </c>
      <c r="X846" t="str">
        <f t="shared" si="291"/>
        <v>Green</v>
      </c>
      <c r="Y846" t="str">
        <f t="shared" si="292"/>
        <v>Green</v>
      </c>
      <c r="Z846" t="str">
        <f t="shared" si="293"/>
        <v>Green</v>
      </c>
      <c r="AA846" t="str">
        <f t="shared" si="294"/>
        <v>Red</v>
      </c>
      <c r="AB846" t="str">
        <f t="shared" si="295"/>
        <v>Red</v>
      </c>
      <c r="AC846" t="str">
        <f t="shared" si="296"/>
        <v>Red</v>
      </c>
      <c r="AD846" t="str">
        <f t="shared" si="297"/>
        <v>Green</v>
      </c>
    </row>
    <row r="847" spans="1:30" x14ac:dyDescent="0.25">
      <c r="A847" t="str">
        <f t="shared" si="280"/>
        <v>24/07/2026Sportivo BelgranoEscobar FC</v>
      </c>
      <c r="B847" t="s">
        <v>806</v>
      </c>
      <c r="C847" t="s">
        <v>2231</v>
      </c>
      <c r="D847" s="2">
        <v>46227</v>
      </c>
      <c r="E847" s="3">
        <v>0.98263888888888884</v>
      </c>
      <c r="F847" t="s">
        <v>2234</v>
      </c>
      <c r="G847" t="s">
        <v>2235</v>
      </c>
      <c r="H847">
        <v>2</v>
      </c>
      <c r="I847">
        <v>1</v>
      </c>
      <c r="J847">
        <v>2</v>
      </c>
      <c r="K847">
        <v>2</v>
      </c>
      <c r="L847" s="22" t="str">
        <f t="shared" si="278"/>
        <v>24/07/2026</v>
      </c>
      <c r="M847" s="23">
        <f t="shared" si="279"/>
        <v>0.85763888888888884</v>
      </c>
      <c r="N847" t="str">
        <f t="shared" si="281"/>
        <v>2 - 2</v>
      </c>
      <c r="O847" t="str">
        <f t="shared" si="282"/>
        <v>Red</v>
      </c>
      <c r="P847" t="str">
        <f t="shared" si="283"/>
        <v>Green</v>
      </c>
      <c r="Q847" t="str">
        <f t="shared" si="284"/>
        <v>Red</v>
      </c>
      <c r="R847" t="str">
        <f t="shared" si="285"/>
        <v>Green</v>
      </c>
      <c r="S847" t="str">
        <f t="shared" si="286"/>
        <v>Green</v>
      </c>
      <c r="T847" t="str">
        <f t="shared" si="287"/>
        <v>Red</v>
      </c>
      <c r="U847" t="str">
        <f t="shared" si="288"/>
        <v>Green</v>
      </c>
      <c r="V847" t="str">
        <f t="shared" si="289"/>
        <v>Red</v>
      </c>
      <c r="W847" t="str">
        <f t="shared" si="290"/>
        <v>Red</v>
      </c>
      <c r="X847" t="str">
        <f t="shared" si="291"/>
        <v>Green</v>
      </c>
      <c r="Y847" t="str">
        <f t="shared" si="292"/>
        <v>Green</v>
      </c>
      <c r="Z847" t="str">
        <f t="shared" si="293"/>
        <v>Green</v>
      </c>
      <c r="AA847" t="str">
        <f t="shared" si="294"/>
        <v>Red</v>
      </c>
      <c r="AB847" t="str">
        <f t="shared" si="295"/>
        <v>Red</v>
      </c>
      <c r="AC847" t="str">
        <f t="shared" si="296"/>
        <v>Green</v>
      </c>
      <c r="AD847" t="str">
        <f t="shared" si="297"/>
        <v>Red</v>
      </c>
    </row>
    <row r="848" spans="1:30" x14ac:dyDescent="0.25">
      <c r="A848" t="str">
        <f t="shared" si="280"/>
        <v>24/07/2026LDU PortoviejoDSD Santo Domingo</v>
      </c>
      <c r="D848" s="2">
        <v>46228</v>
      </c>
      <c r="E848" s="3">
        <v>0</v>
      </c>
      <c r="F848" t="s">
        <v>1851</v>
      </c>
      <c r="G848" t="s">
        <v>1855</v>
      </c>
      <c r="H848">
        <v>0</v>
      </c>
      <c r="I848">
        <v>0</v>
      </c>
      <c r="J848">
        <v>1</v>
      </c>
      <c r="K848">
        <v>0</v>
      </c>
      <c r="L848" s="30" t="str">
        <f t="shared" ref="L848:L872" si="298">DAY(D848)-1&amp;"/"&amp;"07"&amp;"/"&amp;YEAR(D848)</f>
        <v>24/07/2026</v>
      </c>
      <c r="M848" s="31">
        <f t="shared" ref="M848:M872" si="299">E848-TIME(3,0,0)+TIME(12,0,0)+TIME(12,0,0)</f>
        <v>0.875</v>
      </c>
      <c r="N848" t="str">
        <f t="shared" si="281"/>
        <v>1 - 0</v>
      </c>
      <c r="O848" t="str">
        <f t="shared" si="282"/>
        <v>Green</v>
      </c>
      <c r="P848" t="str">
        <f t="shared" si="283"/>
        <v>Red</v>
      </c>
      <c r="Q848" t="str">
        <f t="shared" si="284"/>
        <v>Red</v>
      </c>
      <c r="R848" t="str">
        <f t="shared" si="285"/>
        <v>Green</v>
      </c>
      <c r="S848" t="str">
        <f t="shared" si="286"/>
        <v>Red</v>
      </c>
      <c r="T848" t="str">
        <f t="shared" si="287"/>
        <v>Green</v>
      </c>
      <c r="U848" t="str">
        <f t="shared" si="288"/>
        <v>Red</v>
      </c>
      <c r="V848" t="str">
        <f t="shared" si="289"/>
        <v>Green</v>
      </c>
      <c r="W848" t="str">
        <f t="shared" si="290"/>
        <v>Red</v>
      </c>
      <c r="X848" t="str">
        <f t="shared" si="291"/>
        <v>Red</v>
      </c>
      <c r="Y848" t="str">
        <f t="shared" si="292"/>
        <v>Red</v>
      </c>
      <c r="Z848" t="str">
        <f t="shared" si="293"/>
        <v>Red</v>
      </c>
      <c r="AA848" t="str">
        <f t="shared" si="294"/>
        <v>Green</v>
      </c>
      <c r="AB848" t="str">
        <f t="shared" si="295"/>
        <v>Green</v>
      </c>
      <c r="AC848" t="str">
        <f t="shared" si="296"/>
        <v>Red</v>
      </c>
      <c r="AD848" t="str">
        <f t="shared" si="297"/>
        <v>Green</v>
      </c>
    </row>
    <row r="849" spans="1:30" x14ac:dyDescent="0.25">
      <c r="A849" t="str">
        <f t="shared" si="280"/>
        <v>24/07/2026Antigua GFCDeportivo Marquense</v>
      </c>
      <c r="D849" s="2">
        <v>46228</v>
      </c>
      <c r="E849" s="3">
        <v>0</v>
      </c>
      <c r="F849" t="s">
        <v>2475</v>
      </c>
      <c r="G849" t="s">
        <v>2476</v>
      </c>
      <c r="H849">
        <v>0</v>
      </c>
      <c r="I849">
        <v>0</v>
      </c>
      <c r="J849">
        <v>3</v>
      </c>
      <c r="K849">
        <v>1</v>
      </c>
      <c r="L849" s="30" t="str">
        <f t="shared" si="298"/>
        <v>24/07/2026</v>
      </c>
      <c r="M849" s="31">
        <f t="shared" si="299"/>
        <v>0.875</v>
      </c>
      <c r="N849" t="str">
        <f t="shared" si="281"/>
        <v>3 - 1</v>
      </c>
      <c r="O849" t="str">
        <f t="shared" si="282"/>
        <v>Green</v>
      </c>
      <c r="P849" t="str">
        <f t="shared" si="283"/>
        <v>Red</v>
      </c>
      <c r="Q849" t="str">
        <f t="shared" si="284"/>
        <v>Red</v>
      </c>
      <c r="R849" t="str">
        <f t="shared" si="285"/>
        <v>Green</v>
      </c>
      <c r="S849" t="str">
        <f t="shared" si="286"/>
        <v>Red</v>
      </c>
      <c r="T849" t="str">
        <f t="shared" si="287"/>
        <v>Green</v>
      </c>
      <c r="U849" t="str">
        <f t="shared" si="288"/>
        <v>Red</v>
      </c>
      <c r="V849" t="str">
        <f t="shared" si="289"/>
        <v>Green</v>
      </c>
      <c r="W849" t="str">
        <f t="shared" si="290"/>
        <v>Red</v>
      </c>
      <c r="X849" t="str">
        <f t="shared" si="291"/>
        <v>Red</v>
      </c>
      <c r="Y849" t="str">
        <f t="shared" si="292"/>
        <v>Green</v>
      </c>
      <c r="Z849" t="str">
        <f t="shared" si="293"/>
        <v>Green</v>
      </c>
      <c r="AA849" t="str">
        <f t="shared" si="294"/>
        <v>Red</v>
      </c>
      <c r="AB849" t="str">
        <f t="shared" si="295"/>
        <v>Red</v>
      </c>
      <c r="AC849" t="str">
        <f t="shared" si="296"/>
        <v>Green</v>
      </c>
      <c r="AD849" t="str">
        <f t="shared" si="297"/>
        <v>Red</v>
      </c>
    </row>
    <row r="850" spans="1:30" x14ac:dyDescent="0.25">
      <c r="A850" t="str">
        <f t="shared" si="280"/>
        <v>24/07/2026Houston Dash WomenFC Bay Area Women</v>
      </c>
      <c r="D850" s="2">
        <v>46228</v>
      </c>
      <c r="E850" s="3">
        <v>0</v>
      </c>
      <c r="F850" t="s">
        <v>2616</v>
      </c>
      <c r="G850" t="s">
        <v>2617</v>
      </c>
      <c r="H850">
        <v>0</v>
      </c>
      <c r="I850">
        <v>0</v>
      </c>
      <c r="J850">
        <v>1</v>
      </c>
      <c r="K850">
        <v>0</v>
      </c>
      <c r="L850" s="30" t="str">
        <f t="shared" si="298"/>
        <v>24/07/2026</v>
      </c>
      <c r="M850" s="31">
        <f t="shared" si="299"/>
        <v>0.875</v>
      </c>
      <c r="N850" t="str">
        <f t="shared" si="281"/>
        <v>1 - 0</v>
      </c>
      <c r="O850" t="str">
        <f t="shared" si="282"/>
        <v>Green</v>
      </c>
      <c r="P850" t="str">
        <f t="shared" si="283"/>
        <v>Red</v>
      </c>
      <c r="Q850" t="str">
        <f t="shared" si="284"/>
        <v>Red</v>
      </c>
      <c r="R850" t="str">
        <f t="shared" si="285"/>
        <v>Green</v>
      </c>
      <c r="S850" t="str">
        <f t="shared" si="286"/>
        <v>Red</v>
      </c>
      <c r="T850" t="str">
        <f t="shared" si="287"/>
        <v>Green</v>
      </c>
      <c r="U850" t="str">
        <f t="shared" si="288"/>
        <v>Red</v>
      </c>
      <c r="V850" t="str">
        <f t="shared" si="289"/>
        <v>Green</v>
      </c>
      <c r="W850" t="str">
        <f t="shared" si="290"/>
        <v>Red</v>
      </c>
      <c r="X850" t="str">
        <f t="shared" si="291"/>
        <v>Red</v>
      </c>
      <c r="Y850" t="str">
        <f t="shared" si="292"/>
        <v>Red</v>
      </c>
      <c r="Z850" t="str">
        <f t="shared" si="293"/>
        <v>Red</v>
      </c>
      <c r="AA850" t="str">
        <f t="shared" si="294"/>
        <v>Green</v>
      </c>
      <c r="AB850" t="str">
        <f t="shared" si="295"/>
        <v>Green</v>
      </c>
      <c r="AC850" t="str">
        <f t="shared" si="296"/>
        <v>Red</v>
      </c>
      <c r="AD850" t="str">
        <f t="shared" si="297"/>
        <v>Green</v>
      </c>
    </row>
    <row r="851" spans="1:30" x14ac:dyDescent="0.25">
      <c r="A851" t="str">
        <f t="shared" si="280"/>
        <v>24/07/2026Orlando Pride WomenChicago Red Stars Women</v>
      </c>
      <c r="D851" s="2">
        <v>46228</v>
      </c>
      <c r="E851" s="3">
        <v>0</v>
      </c>
      <c r="F851" t="s">
        <v>2618</v>
      </c>
      <c r="G851" t="s">
        <v>2619</v>
      </c>
      <c r="H851">
        <v>0</v>
      </c>
      <c r="I851">
        <v>0</v>
      </c>
      <c r="J851">
        <v>1</v>
      </c>
      <c r="K851">
        <v>0</v>
      </c>
      <c r="L851" s="30" t="str">
        <f t="shared" si="298"/>
        <v>24/07/2026</v>
      </c>
      <c r="M851" s="31">
        <f t="shared" si="299"/>
        <v>0.875</v>
      </c>
      <c r="N851" t="str">
        <f t="shared" si="281"/>
        <v>1 - 0</v>
      </c>
      <c r="O851" t="str">
        <f t="shared" si="282"/>
        <v>Green</v>
      </c>
      <c r="P851" t="str">
        <f t="shared" si="283"/>
        <v>Red</v>
      </c>
      <c r="Q851" t="str">
        <f t="shared" si="284"/>
        <v>Red</v>
      </c>
      <c r="R851" t="str">
        <f t="shared" si="285"/>
        <v>Green</v>
      </c>
      <c r="S851" t="str">
        <f t="shared" si="286"/>
        <v>Red</v>
      </c>
      <c r="T851" t="str">
        <f t="shared" si="287"/>
        <v>Green</v>
      </c>
      <c r="U851" t="str">
        <f t="shared" si="288"/>
        <v>Red</v>
      </c>
      <c r="V851" t="str">
        <f t="shared" si="289"/>
        <v>Green</v>
      </c>
      <c r="W851" t="str">
        <f t="shared" si="290"/>
        <v>Red</v>
      </c>
      <c r="X851" t="str">
        <f t="shared" si="291"/>
        <v>Red</v>
      </c>
      <c r="Y851" t="str">
        <f t="shared" si="292"/>
        <v>Red</v>
      </c>
      <c r="Z851" t="str">
        <f t="shared" si="293"/>
        <v>Red</v>
      </c>
      <c r="AA851" t="str">
        <f t="shared" si="294"/>
        <v>Green</v>
      </c>
      <c r="AB851" t="str">
        <f t="shared" si="295"/>
        <v>Green</v>
      </c>
      <c r="AC851" t="str">
        <f t="shared" si="296"/>
        <v>Red</v>
      </c>
      <c r="AD851" t="str">
        <f t="shared" si="297"/>
        <v>Green</v>
      </c>
    </row>
    <row r="852" spans="1:30" x14ac:dyDescent="0.25">
      <c r="A852" t="str">
        <f t="shared" si="280"/>
        <v>24/07/2026Atletico HuracanBanfield</v>
      </c>
      <c r="B852" t="s">
        <v>806</v>
      </c>
      <c r="C852" t="s">
        <v>2222</v>
      </c>
      <c r="D852" s="2">
        <v>46228</v>
      </c>
      <c r="E852" s="3">
        <v>1.0416666666666666E-2</v>
      </c>
      <c r="F852" t="s">
        <v>2228</v>
      </c>
      <c r="G852" t="s">
        <v>198</v>
      </c>
      <c r="H852">
        <v>0</v>
      </c>
      <c r="I852">
        <v>0</v>
      </c>
      <c r="J852">
        <v>1</v>
      </c>
      <c r="K852">
        <v>0</v>
      </c>
      <c r="L852" s="30" t="str">
        <f t="shared" si="298"/>
        <v>24/07/2026</v>
      </c>
      <c r="M852" s="31">
        <f t="shared" si="299"/>
        <v>0.88541666666666674</v>
      </c>
      <c r="N852" t="str">
        <f t="shared" si="281"/>
        <v>1 - 0</v>
      </c>
      <c r="O852" t="str">
        <f t="shared" si="282"/>
        <v>Green</v>
      </c>
      <c r="P852" t="str">
        <f t="shared" si="283"/>
        <v>Red</v>
      </c>
      <c r="Q852" t="str">
        <f t="shared" si="284"/>
        <v>Red</v>
      </c>
      <c r="R852" t="str">
        <f t="shared" si="285"/>
        <v>Green</v>
      </c>
      <c r="S852" t="str">
        <f t="shared" si="286"/>
        <v>Red</v>
      </c>
      <c r="T852" t="str">
        <f t="shared" si="287"/>
        <v>Green</v>
      </c>
      <c r="U852" t="str">
        <f t="shared" si="288"/>
        <v>Red</v>
      </c>
      <c r="V852" t="str">
        <f t="shared" si="289"/>
        <v>Green</v>
      </c>
      <c r="W852" t="str">
        <f t="shared" si="290"/>
        <v>Red</v>
      </c>
      <c r="X852" t="str">
        <f t="shared" si="291"/>
        <v>Red</v>
      </c>
      <c r="Y852" t="str">
        <f t="shared" si="292"/>
        <v>Red</v>
      </c>
      <c r="Z852" t="str">
        <f t="shared" si="293"/>
        <v>Red</v>
      </c>
      <c r="AA852" t="str">
        <f t="shared" si="294"/>
        <v>Green</v>
      </c>
      <c r="AB852" t="str">
        <f t="shared" si="295"/>
        <v>Green</v>
      </c>
      <c r="AC852" t="str">
        <f t="shared" si="296"/>
        <v>Red</v>
      </c>
      <c r="AD852" t="str">
        <f t="shared" si="297"/>
        <v>Green</v>
      </c>
    </row>
    <row r="853" spans="1:30" x14ac:dyDescent="0.25">
      <c r="A853" t="str">
        <f t="shared" si="280"/>
        <v>24/07/2026CA PlatenseUnion de Santa Fe</v>
      </c>
      <c r="B853" t="s">
        <v>806</v>
      </c>
      <c r="C853" t="s">
        <v>2222</v>
      </c>
      <c r="D853" s="2">
        <v>46228</v>
      </c>
      <c r="E853" s="3">
        <v>1.0416666666666666E-2</v>
      </c>
      <c r="F853" t="s">
        <v>2229</v>
      </c>
      <c r="G853" t="s">
        <v>2230</v>
      </c>
      <c r="H853">
        <v>1</v>
      </c>
      <c r="I853">
        <v>0</v>
      </c>
      <c r="J853">
        <v>2</v>
      </c>
      <c r="K853">
        <v>2</v>
      </c>
      <c r="L853" s="30" t="str">
        <f t="shared" si="298"/>
        <v>24/07/2026</v>
      </c>
      <c r="M853" s="31">
        <f t="shared" si="299"/>
        <v>0.88541666666666674</v>
      </c>
      <c r="N853" t="str">
        <f t="shared" si="281"/>
        <v>2 - 2</v>
      </c>
      <c r="O853" t="str">
        <f t="shared" si="282"/>
        <v>Red</v>
      </c>
      <c r="P853" t="str">
        <f t="shared" si="283"/>
        <v>Green</v>
      </c>
      <c r="Q853" t="str">
        <f t="shared" si="284"/>
        <v>Red</v>
      </c>
      <c r="R853" t="str">
        <f t="shared" si="285"/>
        <v>Green</v>
      </c>
      <c r="S853" t="str">
        <f t="shared" si="286"/>
        <v>Green</v>
      </c>
      <c r="T853" t="str">
        <f t="shared" si="287"/>
        <v>Red</v>
      </c>
      <c r="U853" t="str">
        <f t="shared" si="288"/>
        <v>Green</v>
      </c>
      <c r="V853" t="str">
        <f t="shared" si="289"/>
        <v>Red</v>
      </c>
      <c r="W853" t="str">
        <f t="shared" si="290"/>
        <v>Red</v>
      </c>
      <c r="X853" t="str">
        <f t="shared" si="291"/>
        <v>Green</v>
      </c>
      <c r="Y853" t="str">
        <f t="shared" si="292"/>
        <v>Green</v>
      </c>
      <c r="Z853" t="str">
        <f t="shared" si="293"/>
        <v>Green</v>
      </c>
      <c r="AA853" t="str">
        <f t="shared" si="294"/>
        <v>Red</v>
      </c>
      <c r="AB853" t="str">
        <f t="shared" si="295"/>
        <v>Red</v>
      </c>
      <c r="AC853" t="str">
        <f t="shared" si="296"/>
        <v>Green</v>
      </c>
      <c r="AD853" t="str">
        <f t="shared" si="297"/>
        <v>Red</v>
      </c>
    </row>
    <row r="854" spans="1:30" x14ac:dyDescent="0.25">
      <c r="A854" t="str">
        <f t="shared" si="280"/>
        <v>24/07/2026Cruzeiro RJ WomenSao Paulo Women</v>
      </c>
      <c r="D854" s="2">
        <v>46228</v>
      </c>
      <c r="E854" s="3">
        <v>2.0833333333333332E-2</v>
      </c>
      <c r="F854" t="s">
        <v>1338</v>
      </c>
      <c r="G854" t="s">
        <v>1342</v>
      </c>
      <c r="H854">
        <v>1</v>
      </c>
      <c r="I854">
        <v>1</v>
      </c>
      <c r="J854">
        <v>1</v>
      </c>
      <c r="K854">
        <v>2</v>
      </c>
      <c r="L854" s="30" t="str">
        <f t="shared" si="298"/>
        <v>24/07/2026</v>
      </c>
      <c r="M854" s="31">
        <f t="shared" si="299"/>
        <v>0.89583333333333326</v>
      </c>
      <c r="N854" t="str">
        <f t="shared" si="281"/>
        <v>1 - 2</v>
      </c>
      <c r="O854" t="str">
        <f t="shared" si="282"/>
        <v>Red</v>
      </c>
      <c r="P854" t="str">
        <f t="shared" si="283"/>
        <v>Red</v>
      </c>
      <c r="Q854" t="str">
        <f t="shared" si="284"/>
        <v>Green</v>
      </c>
      <c r="R854" t="str">
        <f t="shared" si="285"/>
        <v>Red</v>
      </c>
      <c r="S854" t="str">
        <f t="shared" si="286"/>
        <v>Green</v>
      </c>
      <c r="T854" t="str">
        <f t="shared" si="287"/>
        <v>Green</v>
      </c>
      <c r="U854" t="str">
        <f t="shared" si="288"/>
        <v>Red</v>
      </c>
      <c r="V854" t="str">
        <f t="shared" si="289"/>
        <v>Green</v>
      </c>
      <c r="W854" t="str">
        <f t="shared" si="290"/>
        <v>Red</v>
      </c>
      <c r="X854" t="str">
        <f t="shared" si="291"/>
        <v>Green</v>
      </c>
      <c r="Y854" t="str">
        <f t="shared" si="292"/>
        <v>Green</v>
      </c>
      <c r="Z854" t="str">
        <f t="shared" si="293"/>
        <v>Green</v>
      </c>
      <c r="AA854" t="str">
        <f t="shared" si="294"/>
        <v>Red</v>
      </c>
      <c r="AB854" t="str">
        <f t="shared" si="295"/>
        <v>Green</v>
      </c>
      <c r="AC854" t="str">
        <f t="shared" si="296"/>
        <v>Green</v>
      </c>
      <c r="AD854" t="str">
        <f t="shared" si="297"/>
        <v>Red</v>
      </c>
    </row>
    <row r="855" spans="1:30" x14ac:dyDescent="0.25">
      <c r="A855" t="str">
        <f t="shared" si="280"/>
        <v>24/07/2026Colo ColoDeportes Limache</v>
      </c>
      <c r="D855" s="2">
        <v>46228</v>
      </c>
      <c r="E855" s="3">
        <v>2.0833333333333332E-2</v>
      </c>
      <c r="F855" t="s">
        <v>201</v>
      </c>
      <c r="G855" t="s">
        <v>202</v>
      </c>
      <c r="H855">
        <v>0</v>
      </c>
      <c r="I855">
        <v>0</v>
      </c>
      <c r="J855">
        <v>3</v>
      </c>
      <c r="K855">
        <v>1</v>
      </c>
      <c r="L855" s="30" t="str">
        <f t="shared" si="298"/>
        <v>24/07/2026</v>
      </c>
      <c r="M855" s="31">
        <f t="shared" si="299"/>
        <v>0.89583333333333326</v>
      </c>
      <c r="N855" t="str">
        <f t="shared" si="281"/>
        <v>3 - 1</v>
      </c>
      <c r="O855" t="str">
        <f t="shared" si="282"/>
        <v>Green</v>
      </c>
      <c r="P855" t="str">
        <f t="shared" si="283"/>
        <v>Red</v>
      </c>
      <c r="Q855" t="str">
        <f t="shared" si="284"/>
        <v>Red</v>
      </c>
      <c r="R855" t="str">
        <f t="shared" si="285"/>
        <v>Green</v>
      </c>
      <c r="S855" t="str">
        <f t="shared" si="286"/>
        <v>Red</v>
      </c>
      <c r="T855" t="str">
        <f t="shared" si="287"/>
        <v>Green</v>
      </c>
      <c r="U855" t="str">
        <f t="shared" si="288"/>
        <v>Red</v>
      </c>
      <c r="V855" t="str">
        <f t="shared" si="289"/>
        <v>Green</v>
      </c>
      <c r="W855" t="str">
        <f t="shared" si="290"/>
        <v>Red</v>
      </c>
      <c r="X855" t="str">
        <f t="shared" si="291"/>
        <v>Red</v>
      </c>
      <c r="Y855" t="str">
        <f t="shared" si="292"/>
        <v>Green</v>
      </c>
      <c r="Z855" t="str">
        <f t="shared" si="293"/>
        <v>Green</v>
      </c>
      <c r="AA855" t="str">
        <f t="shared" si="294"/>
        <v>Red</v>
      </c>
      <c r="AB855" t="str">
        <f t="shared" si="295"/>
        <v>Red</v>
      </c>
      <c r="AC855" t="str">
        <f t="shared" si="296"/>
        <v>Green</v>
      </c>
      <c r="AD855" t="str">
        <f t="shared" si="297"/>
        <v>Red</v>
      </c>
    </row>
    <row r="856" spans="1:30" x14ac:dyDescent="0.25">
      <c r="A856" t="str">
        <f t="shared" si="280"/>
        <v>24/07/2026Deportes IquiqueDeportes Temuco</v>
      </c>
      <c r="D856" s="2">
        <v>46228</v>
      </c>
      <c r="E856" s="3">
        <v>2.0833333333333332E-2</v>
      </c>
      <c r="F856" t="s">
        <v>203</v>
      </c>
      <c r="G856" t="s">
        <v>204</v>
      </c>
      <c r="H856">
        <v>1</v>
      </c>
      <c r="I856">
        <v>0</v>
      </c>
      <c r="J856">
        <v>1</v>
      </c>
      <c r="K856">
        <v>0</v>
      </c>
      <c r="L856" s="30" t="str">
        <f t="shared" si="298"/>
        <v>24/07/2026</v>
      </c>
      <c r="M856" s="31">
        <f t="shared" si="299"/>
        <v>0.89583333333333326</v>
      </c>
      <c r="N856" t="str">
        <f t="shared" si="281"/>
        <v>1 - 0</v>
      </c>
      <c r="O856" t="str">
        <f t="shared" si="282"/>
        <v>Green</v>
      </c>
      <c r="P856" t="str">
        <f t="shared" si="283"/>
        <v>Red</v>
      </c>
      <c r="Q856" t="str">
        <f t="shared" si="284"/>
        <v>Red</v>
      </c>
      <c r="R856" t="str">
        <f t="shared" si="285"/>
        <v>Green</v>
      </c>
      <c r="S856" t="str">
        <f t="shared" si="286"/>
        <v>Red</v>
      </c>
      <c r="T856" t="str">
        <f t="shared" si="287"/>
        <v>Green</v>
      </c>
      <c r="U856" t="str">
        <f t="shared" si="288"/>
        <v>Green</v>
      </c>
      <c r="V856" t="str">
        <f t="shared" si="289"/>
        <v>Red</v>
      </c>
      <c r="W856" t="str">
        <f t="shared" si="290"/>
        <v>Red</v>
      </c>
      <c r="X856" t="str">
        <f t="shared" si="291"/>
        <v>Green</v>
      </c>
      <c r="Y856" t="str">
        <f t="shared" si="292"/>
        <v>Red</v>
      </c>
      <c r="Z856" t="str">
        <f t="shared" si="293"/>
        <v>Red</v>
      </c>
      <c r="AA856" t="str">
        <f t="shared" si="294"/>
        <v>Green</v>
      </c>
      <c r="AB856" t="str">
        <f t="shared" si="295"/>
        <v>Green</v>
      </c>
      <c r="AC856" t="str">
        <f t="shared" si="296"/>
        <v>Red</v>
      </c>
      <c r="AD856" t="str">
        <f t="shared" si="297"/>
        <v>Green</v>
      </c>
    </row>
    <row r="857" spans="1:30" x14ac:dyDescent="0.25">
      <c r="A857" t="str">
        <f t="shared" si="280"/>
        <v>24/07/2026Mineros De ZacatecasCorrecaminos UAT</v>
      </c>
      <c r="D857" s="2">
        <v>46228</v>
      </c>
      <c r="E857" s="3">
        <v>4.1666666666666664E-2</v>
      </c>
      <c r="F857" t="s">
        <v>2509</v>
      </c>
      <c r="G857" t="s">
        <v>2510</v>
      </c>
      <c r="H857">
        <v>1</v>
      </c>
      <c r="I857">
        <v>1</v>
      </c>
      <c r="J857">
        <v>3</v>
      </c>
      <c r="K857">
        <v>3</v>
      </c>
      <c r="L857" s="30" t="str">
        <f t="shared" si="298"/>
        <v>24/07/2026</v>
      </c>
      <c r="M857" s="31">
        <f t="shared" si="299"/>
        <v>0.91666666666666663</v>
      </c>
      <c r="N857" t="str">
        <f t="shared" si="281"/>
        <v>3 - 3</v>
      </c>
      <c r="O857" t="str">
        <f t="shared" si="282"/>
        <v>Red</v>
      </c>
      <c r="P857" t="str">
        <f t="shared" si="283"/>
        <v>Green</v>
      </c>
      <c r="Q857" t="str">
        <f t="shared" si="284"/>
        <v>Red</v>
      </c>
      <c r="R857" t="str">
        <f t="shared" si="285"/>
        <v>Green</v>
      </c>
      <c r="S857" t="str">
        <f t="shared" si="286"/>
        <v>Green</v>
      </c>
      <c r="T857" t="str">
        <f t="shared" si="287"/>
        <v>Red</v>
      </c>
      <c r="U857" t="str">
        <f t="shared" si="288"/>
        <v>Red</v>
      </c>
      <c r="V857" t="str">
        <f t="shared" si="289"/>
        <v>Green</v>
      </c>
      <c r="W857" t="str">
        <f t="shared" si="290"/>
        <v>Red</v>
      </c>
      <c r="X857" t="str">
        <f t="shared" si="291"/>
        <v>Green</v>
      </c>
      <c r="Y857" t="str">
        <f t="shared" si="292"/>
        <v>Green</v>
      </c>
      <c r="Z857" t="str">
        <f t="shared" si="293"/>
        <v>Green</v>
      </c>
      <c r="AA857" t="str">
        <f t="shared" si="294"/>
        <v>Red</v>
      </c>
      <c r="AB857" t="str">
        <f t="shared" si="295"/>
        <v>Red</v>
      </c>
      <c r="AC857" t="str">
        <f t="shared" si="296"/>
        <v>Green</v>
      </c>
      <c r="AD857" t="str">
        <f t="shared" si="297"/>
        <v>Red</v>
      </c>
    </row>
    <row r="858" spans="1:30" x14ac:dyDescent="0.25">
      <c r="A858" t="str">
        <f t="shared" si="280"/>
        <v>24/07/2026Tepatitlan de MorelosAlacranes de Durango</v>
      </c>
      <c r="D858" s="2">
        <v>46228</v>
      </c>
      <c r="E858" s="3">
        <v>4.1666666666666664E-2</v>
      </c>
      <c r="F858" t="s">
        <v>2511</v>
      </c>
      <c r="G858" t="s">
        <v>2512</v>
      </c>
      <c r="H858">
        <v>0</v>
      </c>
      <c r="I858">
        <v>0</v>
      </c>
      <c r="J858">
        <v>0</v>
      </c>
      <c r="K858">
        <v>1</v>
      </c>
      <c r="L858" s="30" t="str">
        <f t="shared" si="298"/>
        <v>24/07/2026</v>
      </c>
      <c r="M858" s="31">
        <f t="shared" si="299"/>
        <v>0.91666666666666663</v>
      </c>
      <c r="N858" t="str">
        <f t="shared" si="281"/>
        <v>0 - 1</v>
      </c>
      <c r="O858" t="str">
        <f t="shared" si="282"/>
        <v>Red</v>
      </c>
      <c r="P858" t="str">
        <f t="shared" si="283"/>
        <v>Red</v>
      </c>
      <c r="Q858" t="str">
        <f t="shared" si="284"/>
        <v>Green</v>
      </c>
      <c r="R858" t="str">
        <f t="shared" si="285"/>
        <v>Red</v>
      </c>
      <c r="S858" t="str">
        <f t="shared" si="286"/>
        <v>Green</v>
      </c>
      <c r="T858" t="str">
        <f t="shared" si="287"/>
        <v>Green</v>
      </c>
      <c r="U858" t="str">
        <f t="shared" si="288"/>
        <v>Red</v>
      </c>
      <c r="V858" t="str">
        <f t="shared" si="289"/>
        <v>Green</v>
      </c>
      <c r="W858" t="str">
        <f t="shared" si="290"/>
        <v>Red</v>
      </c>
      <c r="X858" t="str">
        <f t="shared" si="291"/>
        <v>Red</v>
      </c>
      <c r="Y858" t="str">
        <f t="shared" si="292"/>
        <v>Red</v>
      </c>
      <c r="Z858" t="str">
        <f t="shared" si="293"/>
        <v>Red</v>
      </c>
      <c r="AA858" t="str">
        <f t="shared" si="294"/>
        <v>Green</v>
      </c>
      <c r="AB858" t="str">
        <f t="shared" si="295"/>
        <v>Green</v>
      </c>
      <c r="AC858" t="str">
        <f t="shared" si="296"/>
        <v>Red</v>
      </c>
      <c r="AD858" t="str">
        <f t="shared" si="297"/>
        <v>Green</v>
      </c>
    </row>
    <row r="859" spans="1:30" x14ac:dyDescent="0.25">
      <c r="A859" t="str">
        <f t="shared" si="280"/>
        <v>24/07/2026Deportivo CaliJaguares de Cordoba</v>
      </c>
      <c r="D859" s="2">
        <v>46228</v>
      </c>
      <c r="E859" s="3">
        <v>5.2083333333333336E-2</v>
      </c>
      <c r="F859" t="s">
        <v>205</v>
      </c>
      <c r="G859" t="s">
        <v>2388</v>
      </c>
      <c r="H859">
        <v>0</v>
      </c>
      <c r="I859">
        <v>0</v>
      </c>
      <c r="J859">
        <v>2</v>
      </c>
      <c r="K859">
        <v>0</v>
      </c>
      <c r="L859" s="30" t="str">
        <f t="shared" si="298"/>
        <v>24/07/2026</v>
      </c>
      <c r="M859" s="31">
        <f t="shared" si="299"/>
        <v>0.92708333333333337</v>
      </c>
      <c r="N859" t="str">
        <f t="shared" si="281"/>
        <v>2 - 0</v>
      </c>
      <c r="O859" t="str">
        <f t="shared" si="282"/>
        <v>Green</v>
      </c>
      <c r="P859" t="str">
        <f t="shared" si="283"/>
        <v>Red</v>
      </c>
      <c r="Q859" t="str">
        <f t="shared" si="284"/>
        <v>Red</v>
      </c>
      <c r="R859" t="str">
        <f t="shared" si="285"/>
        <v>Green</v>
      </c>
      <c r="S859" t="str">
        <f t="shared" si="286"/>
        <v>Red</v>
      </c>
      <c r="T859" t="str">
        <f t="shared" si="287"/>
        <v>Green</v>
      </c>
      <c r="U859" t="str">
        <f t="shared" si="288"/>
        <v>Red</v>
      </c>
      <c r="V859" t="str">
        <f t="shared" si="289"/>
        <v>Green</v>
      </c>
      <c r="W859" t="str">
        <f t="shared" si="290"/>
        <v>Red</v>
      </c>
      <c r="X859" t="str">
        <f t="shared" si="291"/>
        <v>Red</v>
      </c>
      <c r="Y859" t="str">
        <f t="shared" si="292"/>
        <v>Green</v>
      </c>
      <c r="Z859" t="str">
        <f t="shared" si="293"/>
        <v>Red</v>
      </c>
      <c r="AA859" t="str">
        <f t="shared" si="294"/>
        <v>Green</v>
      </c>
      <c r="AB859" t="str">
        <f t="shared" si="295"/>
        <v>Green</v>
      </c>
      <c r="AC859" t="str">
        <f t="shared" si="296"/>
        <v>Red</v>
      </c>
      <c r="AD859" t="str">
        <f t="shared" si="297"/>
        <v>Green</v>
      </c>
    </row>
    <row r="860" spans="1:30" x14ac:dyDescent="0.25">
      <c r="A860" t="str">
        <f t="shared" si="280"/>
        <v>24/07/2026Cooks Hill United ReservesLambton Jaffas Reserves</v>
      </c>
      <c r="B860" t="s">
        <v>810</v>
      </c>
      <c r="C860" t="s">
        <v>813</v>
      </c>
      <c r="D860" s="2">
        <v>46228</v>
      </c>
      <c r="E860" s="3">
        <v>6.25E-2</v>
      </c>
      <c r="F860" t="s">
        <v>2273</v>
      </c>
      <c r="G860" t="s">
        <v>2274</v>
      </c>
      <c r="H860">
        <v>0</v>
      </c>
      <c r="I860">
        <v>0</v>
      </c>
      <c r="J860">
        <v>2</v>
      </c>
      <c r="K860">
        <v>1</v>
      </c>
      <c r="L860" s="30" t="str">
        <f t="shared" si="298"/>
        <v>24/07/2026</v>
      </c>
      <c r="M860" s="31">
        <f t="shared" si="299"/>
        <v>0.9375</v>
      </c>
      <c r="N860" t="str">
        <f t="shared" si="281"/>
        <v>2 - 1</v>
      </c>
      <c r="O860" t="str">
        <f t="shared" si="282"/>
        <v>Green</v>
      </c>
      <c r="P860" t="str">
        <f t="shared" si="283"/>
        <v>Red</v>
      </c>
      <c r="Q860" t="str">
        <f t="shared" si="284"/>
        <v>Red</v>
      </c>
      <c r="R860" t="str">
        <f t="shared" si="285"/>
        <v>Green</v>
      </c>
      <c r="S860" t="str">
        <f t="shared" si="286"/>
        <v>Red</v>
      </c>
      <c r="T860" t="str">
        <f t="shared" si="287"/>
        <v>Green</v>
      </c>
      <c r="U860" t="str">
        <f t="shared" si="288"/>
        <v>Red</v>
      </c>
      <c r="V860" t="str">
        <f t="shared" si="289"/>
        <v>Green</v>
      </c>
      <c r="W860" t="str">
        <f t="shared" si="290"/>
        <v>Red</v>
      </c>
      <c r="X860" t="str">
        <f t="shared" si="291"/>
        <v>Red</v>
      </c>
      <c r="Y860" t="str">
        <f t="shared" si="292"/>
        <v>Green</v>
      </c>
      <c r="Z860" t="str">
        <f t="shared" si="293"/>
        <v>Green</v>
      </c>
      <c r="AA860" t="str">
        <f t="shared" si="294"/>
        <v>Red</v>
      </c>
      <c r="AB860" t="str">
        <f t="shared" si="295"/>
        <v>Green</v>
      </c>
      <c r="AC860" t="str">
        <f t="shared" si="296"/>
        <v>Green</v>
      </c>
      <c r="AD860" t="str">
        <f t="shared" si="297"/>
        <v>Red</v>
      </c>
    </row>
    <row r="861" spans="1:30" x14ac:dyDescent="0.25">
      <c r="A861" t="str">
        <f t="shared" si="280"/>
        <v>24/07/2026CD FASMunicipal Limeno</v>
      </c>
      <c r="D861" s="2">
        <v>46228</v>
      </c>
      <c r="E861" s="3">
        <v>6.25E-2</v>
      </c>
      <c r="F861" t="s">
        <v>2414</v>
      </c>
      <c r="G861" t="s">
        <v>2415</v>
      </c>
      <c r="H861">
        <v>0</v>
      </c>
      <c r="I861">
        <v>1</v>
      </c>
      <c r="J861">
        <v>3</v>
      </c>
      <c r="K861">
        <v>1</v>
      </c>
      <c r="L861" s="30" t="str">
        <f t="shared" si="298"/>
        <v>24/07/2026</v>
      </c>
      <c r="M861" s="31">
        <f t="shared" si="299"/>
        <v>0.9375</v>
      </c>
      <c r="N861" t="str">
        <f t="shared" si="281"/>
        <v>3 - 1</v>
      </c>
      <c r="O861" t="str">
        <f t="shared" si="282"/>
        <v>Green</v>
      </c>
      <c r="P861" t="str">
        <f t="shared" si="283"/>
        <v>Red</v>
      </c>
      <c r="Q861" t="str">
        <f t="shared" si="284"/>
        <v>Red</v>
      </c>
      <c r="R861" t="str">
        <f t="shared" si="285"/>
        <v>Green</v>
      </c>
      <c r="S861" t="str">
        <f t="shared" si="286"/>
        <v>Red</v>
      </c>
      <c r="T861" t="str">
        <f t="shared" si="287"/>
        <v>Green</v>
      </c>
      <c r="U861" t="str">
        <f t="shared" si="288"/>
        <v>Red</v>
      </c>
      <c r="V861" t="str">
        <f t="shared" si="289"/>
        <v>Red</v>
      </c>
      <c r="W861" t="str">
        <f t="shared" si="290"/>
        <v>Green</v>
      </c>
      <c r="X861" t="str">
        <f t="shared" si="291"/>
        <v>Green</v>
      </c>
      <c r="Y861" t="str">
        <f t="shared" si="292"/>
        <v>Green</v>
      </c>
      <c r="Z861" t="str">
        <f t="shared" si="293"/>
        <v>Green</v>
      </c>
      <c r="AA861" t="str">
        <f t="shared" si="294"/>
        <v>Red</v>
      </c>
      <c r="AB861" t="str">
        <f t="shared" si="295"/>
        <v>Red</v>
      </c>
      <c r="AC861" t="str">
        <f t="shared" si="296"/>
        <v>Green</v>
      </c>
      <c r="AD861" t="str">
        <f t="shared" si="297"/>
        <v>Red</v>
      </c>
    </row>
    <row r="862" spans="1:30" x14ac:dyDescent="0.25">
      <c r="A862" t="str">
        <f t="shared" si="280"/>
        <v>24/07/2026Eastern Suburbs NPL WomenAuckland United Women</v>
      </c>
      <c r="D862" s="2">
        <v>46228</v>
      </c>
      <c r="E862" s="3">
        <v>6.25E-2</v>
      </c>
      <c r="F862" t="s">
        <v>2519</v>
      </c>
      <c r="G862" t="s">
        <v>2520</v>
      </c>
      <c r="L862" s="30" t="str">
        <f t="shared" si="298"/>
        <v>24/07/2026</v>
      </c>
      <c r="M862" s="31">
        <f t="shared" si="299"/>
        <v>0.9375</v>
      </c>
      <c r="N862" t="str">
        <f t="shared" si="281"/>
        <v xml:space="preserve"> - </v>
      </c>
      <c r="O862" t="str">
        <f t="shared" si="282"/>
        <v>Red</v>
      </c>
      <c r="P862" t="str">
        <f t="shared" si="283"/>
        <v>Green</v>
      </c>
      <c r="Q862" t="str">
        <f t="shared" si="284"/>
        <v>Red</v>
      </c>
      <c r="R862" t="str">
        <f t="shared" si="285"/>
        <v>Green</v>
      </c>
      <c r="S862" t="str">
        <f t="shared" si="286"/>
        <v>Green</v>
      </c>
      <c r="T862" t="str">
        <f t="shared" si="287"/>
        <v>Red</v>
      </c>
      <c r="U862" t="str">
        <f t="shared" si="288"/>
        <v>Red</v>
      </c>
      <c r="V862" t="str">
        <f t="shared" si="289"/>
        <v>Green</v>
      </c>
      <c r="W862" t="str">
        <f t="shared" si="290"/>
        <v>Red</v>
      </c>
      <c r="X862" t="str">
        <f t="shared" si="291"/>
        <v>Red</v>
      </c>
      <c r="Y862" t="str">
        <f t="shared" si="292"/>
        <v>Red</v>
      </c>
      <c r="Z862" t="str">
        <f t="shared" si="293"/>
        <v>Red</v>
      </c>
      <c r="AA862" t="str">
        <f t="shared" si="294"/>
        <v>Green</v>
      </c>
      <c r="AB862" t="str">
        <f t="shared" si="295"/>
        <v>Green</v>
      </c>
      <c r="AC862" t="str">
        <f t="shared" si="296"/>
        <v>Red</v>
      </c>
      <c r="AD862" t="str">
        <f t="shared" si="297"/>
        <v>Green</v>
      </c>
    </row>
    <row r="863" spans="1:30" x14ac:dyDescent="0.25">
      <c r="A863" t="str">
        <f t="shared" si="280"/>
        <v>24/07/2026Arabe UnidoPlaza Amador</v>
      </c>
      <c r="D863" s="2">
        <v>46228</v>
      </c>
      <c r="E863" s="3">
        <v>6.25E-2</v>
      </c>
      <c r="F863" t="s">
        <v>2534</v>
      </c>
      <c r="G863" t="s">
        <v>208</v>
      </c>
      <c r="H863">
        <v>2</v>
      </c>
      <c r="I863">
        <v>0</v>
      </c>
      <c r="J863">
        <v>2</v>
      </c>
      <c r="K863">
        <v>2</v>
      </c>
      <c r="L863" s="30" t="str">
        <f t="shared" si="298"/>
        <v>24/07/2026</v>
      </c>
      <c r="M863" s="31">
        <f t="shared" si="299"/>
        <v>0.9375</v>
      </c>
      <c r="N863" t="str">
        <f t="shared" si="281"/>
        <v>2 - 2</v>
      </c>
      <c r="O863" t="str">
        <f t="shared" si="282"/>
        <v>Red</v>
      </c>
      <c r="P863" t="str">
        <f t="shared" si="283"/>
        <v>Green</v>
      </c>
      <c r="Q863" t="str">
        <f t="shared" si="284"/>
        <v>Red</v>
      </c>
      <c r="R863" t="str">
        <f t="shared" si="285"/>
        <v>Green</v>
      </c>
      <c r="S863" t="str">
        <f t="shared" si="286"/>
        <v>Green</v>
      </c>
      <c r="T863" t="str">
        <f t="shared" si="287"/>
        <v>Red</v>
      </c>
      <c r="U863" t="str">
        <f t="shared" si="288"/>
        <v>Green</v>
      </c>
      <c r="V863" t="str">
        <f t="shared" si="289"/>
        <v>Red</v>
      </c>
      <c r="W863" t="str">
        <f t="shared" si="290"/>
        <v>Red</v>
      </c>
      <c r="X863" t="str">
        <f t="shared" si="291"/>
        <v>Green</v>
      </c>
      <c r="Y863" t="str">
        <f t="shared" si="292"/>
        <v>Green</v>
      </c>
      <c r="Z863" t="str">
        <f t="shared" si="293"/>
        <v>Green</v>
      </c>
      <c r="AA863" t="str">
        <f t="shared" si="294"/>
        <v>Red</v>
      </c>
      <c r="AB863" t="str">
        <f t="shared" si="295"/>
        <v>Red</v>
      </c>
      <c r="AC863" t="str">
        <f t="shared" si="296"/>
        <v>Green</v>
      </c>
      <c r="AD863" t="str">
        <f t="shared" si="297"/>
        <v>Red</v>
      </c>
    </row>
    <row r="864" spans="1:30" x14ac:dyDescent="0.25">
      <c r="A864" t="str">
        <f t="shared" si="280"/>
        <v>24/07/2026Universitario de DeportesCusco FC</v>
      </c>
      <c r="D864" s="2">
        <v>46228</v>
      </c>
      <c r="E864" s="3">
        <v>6.25E-2</v>
      </c>
      <c r="F864" t="s">
        <v>209</v>
      </c>
      <c r="G864" t="s">
        <v>210</v>
      </c>
      <c r="H864">
        <v>1</v>
      </c>
      <c r="I864">
        <v>0</v>
      </c>
      <c r="J864">
        <v>2</v>
      </c>
      <c r="K864">
        <v>1</v>
      </c>
      <c r="L864" s="30" t="str">
        <f t="shared" si="298"/>
        <v>24/07/2026</v>
      </c>
      <c r="M864" s="31">
        <f t="shared" si="299"/>
        <v>0.9375</v>
      </c>
      <c r="N864" t="str">
        <f t="shared" si="281"/>
        <v>2 - 1</v>
      </c>
      <c r="O864" t="str">
        <f t="shared" si="282"/>
        <v>Green</v>
      </c>
      <c r="P864" t="str">
        <f t="shared" si="283"/>
        <v>Red</v>
      </c>
      <c r="Q864" t="str">
        <f t="shared" si="284"/>
        <v>Red</v>
      </c>
      <c r="R864" t="str">
        <f t="shared" si="285"/>
        <v>Green</v>
      </c>
      <c r="S864" t="str">
        <f t="shared" si="286"/>
        <v>Red</v>
      </c>
      <c r="T864" t="str">
        <f t="shared" si="287"/>
        <v>Green</v>
      </c>
      <c r="U864" t="str">
        <f t="shared" si="288"/>
        <v>Green</v>
      </c>
      <c r="V864" t="str">
        <f t="shared" si="289"/>
        <v>Red</v>
      </c>
      <c r="W864" t="str">
        <f t="shared" si="290"/>
        <v>Red</v>
      </c>
      <c r="X864" t="str">
        <f t="shared" si="291"/>
        <v>Green</v>
      </c>
      <c r="Y864" t="str">
        <f t="shared" si="292"/>
        <v>Green</v>
      </c>
      <c r="Z864" t="str">
        <f t="shared" si="293"/>
        <v>Green</v>
      </c>
      <c r="AA864" t="str">
        <f t="shared" si="294"/>
        <v>Red</v>
      </c>
      <c r="AB864" t="str">
        <f t="shared" si="295"/>
        <v>Green</v>
      </c>
      <c r="AC864" t="str">
        <f t="shared" si="296"/>
        <v>Green</v>
      </c>
      <c r="AD864" t="str">
        <f t="shared" si="297"/>
        <v>Red</v>
      </c>
    </row>
    <row r="865" spans="1:30" x14ac:dyDescent="0.25">
      <c r="A865" t="str">
        <f t="shared" si="280"/>
        <v>24/07/2026Laredo Heat SCFort Lauderdale United</v>
      </c>
      <c r="D865" s="2">
        <v>46228</v>
      </c>
      <c r="E865" s="3">
        <v>6.25E-2</v>
      </c>
      <c r="F865" t="s">
        <v>2614</v>
      </c>
      <c r="G865" t="s">
        <v>2615</v>
      </c>
      <c r="H865">
        <v>0</v>
      </c>
      <c r="I865">
        <v>0</v>
      </c>
      <c r="J865">
        <v>1</v>
      </c>
      <c r="K865">
        <v>1</v>
      </c>
      <c r="L865" s="30" t="str">
        <f t="shared" si="298"/>
        <v>24/07/2026</v>
      </c>
      <c r="M865" s="31">
        <f t="shared" si="299"/>
        <v>0.9375</v>
      </c>
      <c r="N865" t="str">
        <f t="shared" si="281"/>
        <v>1 - 1</v>
      </c>
      <c r="O865" t="str">
        <f t="shared" si="282"/>
        <v>Red</v>
      </c>
      <c r="P865" t="str">
        <f t="shared" si="283"/>
        <v>Green</v>
      </c>
      <c r="Q865" t="str">
        <f t="shared" si="284"/>
        <v>Red</v>
      </c>
      <c r="R865" t="str">
        <f t="shared" si="285"/>
        <v>Green</v>
      </c>
      <c r="S865" t="str">
        <f t="shared" si="286"/>
        <v>Green</v>
      </c>
      <c r="T865" t="str">
        <f t="shared" si="287"/>
        <v>Red</v>
      </c>
      <c r="U865" t="str">
        <f t="shared" si="288"/>
        <v>Red</v>
      </c>
      <c r="V865" t="str">
        <f t="shared" si="289"/>
        <v>Green</v>
      </c>
      <c r="W865" t="str">
        <f t="shared" si="290"/>
        <v>Red</v>
      </c>
      <c r="X865" t="str">
        <f t="shared" si="291"/>
        <v>Red</v>
      </c>
      <c r="Y865" t="str">
        <f t="shared" si="292"/>
        <v>Green</v>
      </c>
      <c r="Z865" t="str">
        <f t="shared" si="293"/>
        <v>Red</v>
      </c>
      <c r="AA865" t="str">
        <f t="shared" si="294"/>
        <v>Green</v>
      </c>
      <c r="AB865" t="str">
        <f t="shared" si="295"/>
        <v>Green</v>
      </c>
      <c r="AC865" t="str">
        <f t="shared" si="296"/>
        <v>Green</v>
      </c>
      <c r="AD865" t="str">
        <f t="shared" si="297"/>
        <v>Red</v>
      </c>
    </row>
    <row r="866" spans="1:30" x14ac:dyDescent="0.25">
      <c r="A866" t="str">
        <f t="shared" si="280"/>
        <v>24/07/2026New Lambton FC ReservesLake Macquarie City Reserves</v>
      </c>
      <c r="B866" t="s">
        <v>810</v>
      </c>
      <c r="C866" t="s">
        <v>813</v>
      </c>
      <c r="D866" s="2">
        <v>46228</v>
      </c>
      <c r="E866" s="3">
        <v>8.3333333333333329E-2</v>
      </c>
      <c r="F866" t="s">
        <v>2271</v>
      </c>
      <c r="G866" t="s">
        <v>2272</v>
      </c>
      <c r="H866">
        <v>1</v>
      </c>
      <c r="I866">
        <v>3</v>
      </c>
      <c r="J866">
        <v>1</v>
      </c>
      <c r="K866">
        <v>5</v>
      </c>
      <c r="L866" s="30" t="str">
        <f t="shared" si="298"/>
        <v>24/07/2026</v>
      </c>
      <c r="M866" s="31">
        <f t="shared" si="299"/>
        <v>0.95833333333333326</v>
      </c>
      <c r="N866" t="str">
        <f t="shared" si="281"/>
        <v>1 - 5</v>
      </c>
      <c r="O866" t="str">
        <f t="shared" si="282"/>
        <v>Red</v>
      </c>
      <c r="P866" t="str">
        <f t="shared" si="283"/>
        <v>Red</v>
      </c>
      <c r="Q866" t="str">
        <f t="shared" si="284"/>
        <v>Green</v>
      </c>
      <c r="R866" t="str">
        <f t="shared" si="285"/>
        <v>Red</v>
      </c>
      <c r="S866" t="str">
        <f t="shared" si="286"/>
        <v>Green</v>
      </c>
      <c r="T866" t="str">
        <f t="shared" si="287"/>
        <v>Green</v>
      </c>
      <c r="U866" t="str">
        <f t="shared" si="288"/>
        <v>Red</v>
      </c>
      <c r="V866" t="str">
        <f t="shared" si="289"/>
        <v>Red</v>
      </c>
      <c r="W866" t="str">
        <f t="shared" si="290"/>
        <v>Green</v>
      </c>
      <c r="X866" t="str">
        <f t="shared" si="291"/>
        <v>Green</v>
      </c>
      <c r="Y866" t="str">
        <f t="shared" si="292"/>
        <v>Green</v>
      </c>
      <c r="Z866" t="str">
        <f t="shared" si="293"/>
        <v>Green</v>
      </c>
      <c r="AA866" t="str">
        <f t="shared" si="294"/>
        <v>Red</v>
      </c>
      <c r="AB866" t="str">
        <f t="shared" si="295"/>
        <v>Red</v>
      </c>
      <c r="AC866" t="str">
        <f t="shared" si="296"/>
        <v>Green</v>
      </c>
      <c r="AD866" t="str">
        <f t="shared" si="297"/>
        <v>Red</v>
      </c>
    </row>
    <row r="867" spans="1:30" x14ac:dyDescent="0.25">
      <c r="A867" t="str">
        <f t="shared" si="280"/>
        <v>24/07/2026Weston Workers ReservesAdamstown Rosebud Reserves</v>
      </c>
      <c r="B867" t="s">
        <v>810</v>
      </c>
      <c r="C867" t="s">
        <v>813</v>
      </c>
      <c r="D867" s="2">
        <v>46228</v>
      </c>
      <c r="E867" s="3">
        <v>8.3333333333333329E-2</v>
      </c>
      <c r="F867" t="s">
        <v>2275</v>
      </c>
      <c r="G867" t="s">
        <v>2276</v>
      </c>
      <c r="L867" s="30" t="str">
        <f t="shared" si="298"/>
        <v>24/07/2026</v>
      </c>
      <c r="M867" s="31">
        <f t="shared" si="299"/>
        <v>0.95833333333333326</v>
      </c>
      <c r="N867" t="str">
        <f t="shared" si="281"/>
        <v xml:space="preserve"> - </v>
      </c>
      <c r="O867" t="str">
        <f t="shared" si="282"/>
        <v>Red</v>
      </c>
      <c r="P867" t="str">
        <f t="shared" si="283"/>
        <v>Green</v>
      </c>
      <c r="Q867" t="str">
        <f t="shared" si="284"/>
        <v>Red</v>
      </c>
      <c r="R867" t="str">
        <f t="shared" si="285"/>
        <v>Green</v>
      </c>
      <c r="S867" t="str">
        <f t="shared" si="286"/>
        <v>Green</v>
      </c>
      <c r="T867" t="str">
        <f t="shared" si="287"/>
        <v>Red</v>
      </c>
      <c r="U867" t="str">
        <f t="shared" si="288"/>
        <v>Red</v>
      </c>
      <c r="V867" t="str">
        <f t="shared" si="289"/>
        <v>Green</v>
      </c>
      <c r="W867" t="str">
        <f t="shared" si="290"/>
        <v>Red</v>
      </c>
      <c r="X867" t="str">
        <f t="shared" si="291"/>
        <v>Red</v>
      </c>
      <c r="Y867" t="str">
        <f t="shared" si="292"/>
        <v>Red</v>
      </c>
      <c r="Z867" t="str">
        <f t="shared" si="293"/>
        <v>Red</v>
      </c>
      <c r="AA867" t="str">
        <f t="shared" si="294"/>
        <v>Green</v>
      </c>
      <c r="AB867" t="str">
        <f t="shared" si="295"/>
        <v>Green</v>
      </c>
      <c r="AC867" t="str">
        <f t="shared" si="296"/>
        <v>Red</v>
      </c>
      <c r="AD867" t="str">
        <f t="shared" si="297"/>
        <v>Green</v>
      </c>
    </row>
    <row r="868" spans="1:30" x14ac:dyDescent="0.25">
      <c r="A868" t="str">
        <f t="shared" si="280"/>
        <v>24/07/2026Canberra Olympic U23Queanbeyan City FC U23</v>
      </c>
      <c r="B868" t="s">
        <v>810</v>
      </c>
      <c r="C868" t="s">
        <v>909</v>
      </c>
      <c r="D868" s="2">
        <v>46228</v>
      </c>
      <c r="E868" s="3">
        <v>8.3333333333333329E-2</v>
      </c>
      <c r="F868" t="s">
        <v>2316</v>
      </c>
      <c r="G868" t="s">
        <v>2317</v>
      </c>
      <c r="H868">
        <v>0</v>
      </c>
      <c r="I868">
        <v>0</v>
      </c>
      <c r="J868">
        <v>1</v>
      </c>
      <c r="K868">
        <v>3</v>
      </c>
      <c r="L868" s="30" t="str">
        <f t="shared" si="298"/>
        <v>24/07/2026</v>
      </c>
      <c r="M868" s="31">
        <f t="shared" si="299"/>
        <v>0.95833333333333326</v>
      </c>
      <c r="N868" t="str">
        <f t="shared" si="281"/>
        <v>1 - 3</v>
      </c>
      <c r="O868" t="str">
        <f t="shared" si="282"/>
        <v>Red</v>
      </c>
      <c r="P868" t="str">
        <f t="shared" si="283"/>
        <v>Red</v>
      </c>
      <c r="Q868" t="str">
        <f t="shared" si="284"/>
        <v>Green</v>
      </c>
      <c r="R868" t="str">
        <f t="shared" si="285"/>
        <v>Red</v>
      </c>
      <c r="S868" t="str">
        <f t="shared" si="286"/>
        <v>Green</v>
      </c>
      <c r="T868" t="str">
        <f t="shared" si="287"/>
        <v>Green</v>
      </c>
      <c r="U868" t="str">
        <f t="shared" si="288"/>
        <v>Red</v>
      </c>
      <c r="V868" t="str">
        <f t="shared" si="289"/>
        <v>Green</v>
      </c>
      <c r="W868" t="str">
        <f t="shared" si="290"/>
        <v>Red</v>
      </c>
      <c r="X868" t="str">
        <f t="shared" si="291"/>
        <v>Red</v>
      </c>
      <c r="Y868" t="str">
        <f t="shared" si="292"/>
        <v>Green</v>
      </c>
      <c r="Z868" t="str">
        <f t="shared" si="293"/>
        <v>Green</v>
      </c>
      <c r="AA868" t="str">
        <f t="shared" si="294"/>
        <v>Red</v>
      </c>
      <c r="AB868" t="str">
        <f t="shared" si="295"/>
        <v>Red</v>
      </c>
      <c r="AC868" t="str">
        <f t="shared" si="296"/>
        <v>Green</v>
      </c>
      <c r="AD868" t="str">
        <f t="shared" si="297"/>
        <v>Red</v>
      </c>
    </row>
    <row r="869" spans="1:30" x14ac:dyDescent="0.25">
      <c r="A869" t="str">
        <f t="shared" si="280"/>
        <v>24/07/2026Vancouver LangleyCavalry FC</v>
      </c>
      <c r="D869" s="2">
        <v>46228</v>
      </c>
      <c r="E869" s="3">
        <v>8.3333333333333329E-2</v>
      </c>
      <c r="F869" t="s">
        <v>2383</v>
      </c>
      <c r="G869" t="s">
        <v>212</v>
      </c>
      <c r="H869">
        <v>0</v>
      </c>
      <c r="I869">
        <v>0</v>
      </c>
      <c r="J869">
        <v>1</v>
      </c>
      <c r="K869">
        <v>0</v>
      </c>
      <c r="L869" s="30" t="str">
        <f t="shared" si="298"/>
        <v>24/07/2026</v>
      </c>
      <c r="M869" s="31">
        <f t="shared" si="299"/>
        <v>0.95833333333333326</v>
      </c>
      <c r="N869" t="str">
        <f t="shared" si="281"/>
        <v>1 - 0</v>
      </c>
      <c r="O869" t="str">
        <f t="shared" si="282"/>
        <v>Green</v>
      </c>
      <c r="P869" t="str">
        <f t="shared" si="283"/>
        <v>Red</v>
      </c>
      <c r="Q869" t="str">
        <f t="shared" si="284"/>
        <v>Red</v>
      </c>
      <c r="R869" t="str">
        <f t="shared" si="285"/>
        <v>Green</v>
      </c>
      <c r="S869" t="str">
        <f t="shared" si="286"/>
        <v>Red</v>
      </c>
      <c r="T869" t="str">
        <f t="shared" si="287"/>
        <v>Green</v>
      </c>
      <c r="U869" t="str">
        <f t="shared" si="288"/>
        <v>Red</v>
      </c>
      <c r="V869" t="str">
        <f t="shared" si="289"/>
        <v>Green</v>
      </c>
      <c r="W869" t="str">
        <f t="shared" si="290"/>
        <v>Red</v>
      </c>
      <c r="X869" t="str">
        <f t="shared" si="291"/>
        <v>Red</v>
      </c>
      <c r="Y869" t="str">
        <f t="shared" si="292"/>
        <v>Red</v>
      </c>
      <c r="Z869" t="str">
        <f t="shared" si="293"/>
        <v>Red</v>
      </c>
      <c r="AA869" t="str">
        <f t="shared" si="294"/>
        <v>Green</v>
      </c>
      <c r="AB869" t="str">
        <f t="shared" si="295"/>
        <v>Green</v>
      </c>
      <c r="AC869" t="str">
        <f t="shared" si="296"/>
        <v>Red</v>
      </c>
      <c r="AD869" t="str">
        <f t="shared" si="297"/>
        <v>Green</v>
      </c>
    </row>
    <row r="870" spans="1:30" x14ac:dyDescent="0.25">
      <c r="A870" t="str">
        <f t="shared" si="280"/>
        <v>24/07/2026Deportivo SaprissaPerez Zeledon</v>
      </c>
      <c r="D870" s="2">
        <v>46228</v>
      </c>
      <c r="E870" s="3">
        <v>8.3333333333333329E-2</v>
      </c>
      <c r="F870" t="s">
        <v>2392</v>
      </c>
      <c r="G870" t="s">
        <v>2393</v>
      </c>
      <c r="H870">
        <v>0</v>
      </c>
      <c r="I870">
        <v>0</v>
      </c>
      <c r="J870">
        <v>5</v>
      </c>
      <c r="K870">
        <v>1</v>
      </c>
      <c r="L870" s="30" t="str">
        <f t="shared" si="298"/>
        <v>24/07/2026</v>
      </c>
      <c r="M870" s="31">
        <f t="shared" si="299"/>
        <v>0.95833333333333326</v>
      </c>
      <c r="N870" t="str">
        <f t="shared" si="281"/>
        <v>5 - 1</v>
      </c>
      <c r="O870" t="str">
        <f t="shared" si="282"/>
        <v>Green</v>
      </c>
      <c r="P870" t="str">
        <f t="shared" si="283"/>
        <v>Red</v>
      </c>
      <c r="Q870" t="str">
        <f t="shared" si="284"/>
        <v>Red</v>
      </c>
      <c r="R870" t="str">
        <f t="shared" si="285"/>
        <v>Green</v>
      </c>
      <c r="S870" t="str">
        <f t="shared" si="286"/>
        <v>Red</v>
      </c>
      <c r="T870" t="str">
        <f t="shared" si="287"/>
        <v>Green</v>
      </c>
      <c r="U870" t="str">
        <f t="shared" si="288"/>
        <v>Red</v>
      </c>
      <c r="V870" t="str">
        <f t="shared" si="289"/>
        <v>Green</v>
      </c>
      <c r="W870" t="str">
        <f t="shared" si="290"/>
        <v>Red</v>
      </c>
      <c r="X870" t="str">
        <f t="shared" si="291"/>
        <v>Red</v>
      </c>
      <c r="Y870" t="str">
        <f t="shared" si="292"/>
        <v>Green</v>
      </c>
      <c r="Z870" t="str">
        <f t="shared" si="293"/>
        <v>Green</v>
      </c>
      <c r="AA870" t="str">
        <f t="shared" si="294"/>
        <v>Red</v>
      </c>
      <c r="AB870" t="str">
        <f t="shared" si="295"/>
        <v>Red</v>
      </c>
      <c r="AC870" t="str">
        <f t="shared" si="296"/>
        <v>Green</v>
      </c>
      <c r="AD870" t="str">
        <f t="shared" si="297"/>
        <v>Red</v>
      </c>
    </row>
    <row r="871" spans="1:30" x14ac:dyDescent="0.25">
      <c r="A871" t="str">
        <f t="shared" si="280"/>
        <v>24/07/2026CSD MunicipalDeportivo Mixco</v>
      </c>
      <c r="D871" s="2">
        <v>46228</v>
      </c>
      <c r="E871" s="3">
        <v>8.3333333333333329E-2</v>
      </c>
      <c r="F871" t="s">
        <v>2477</v>
      </c>
      <c r="G871" t="s">
        <v>2478</v>
      </c>
      <c r="H871">
        <v>1</v>
      </c>
      <c r="I871">
        <v>0</v>
      </c>
      <c r="J871">
        <v>2</v>
      </c>
      <c r="K871">
        <v>0</v>
      </c>
      <c r="L871" s="30" t="str">
        <f t="shared" si="298"/>
        <v>24/07/2026</v>
      </c>
      <c r="M871" s="31">
        <f t="shared" si="299"/>
        <v>0.95833333333333326</v>
      </c>
      <c r="N871" t="str">
        <f t="shared" si="281"/>
        <v>2 - 0</v>
      </c>
      <c r="O871" t="str">
        <f t="shared" si="282"/>
        <v>Green</v>
      </c>
      <c r="P871" t="str">
        <f t="shared" si="283"/>
        <v>Red</v>
      </c>
      <c r="Q871" t="str">
        <f t="shared" si="284"/>
        <v>Red</v>
      </c>
      <c r="R871" t="str">
        <f t="shared" si="285"/>
        <v>Green</v>
      </c>
      <c r="S871" t="str">
        <f t="shared" si="286"/>
        <v>Red</v>
      </c>
      <c r="T871" t="str">
        <f t="shared" si="287"/>
        <v>Green</v>
      </c>
      <c r="U871" t="str">
        <f t="shared" si="288"/>
        <v>Green</v>
      </c>
      <c r="V871" t="str">
        <f t="shared" si="289"/>
        <v>Red</v>
      </c>
      <c r="W871" t="str">
        <f t="shared" si="290"/>
        <v>Red</v>
      </c>
      <c r="X871" t="str">
        <f t="shared" si="291"/>
        <v>Green</v>
      </c>
      <c r="Y871" t="str">
        <f t="shared" si="292"/>
        <v>Green</v>
      </c>
      <c r="Z871" t="str">
        <f t="shared" si="293"/>
        <v>Red</v>
      </c>
      <c r="AA871" t="str">
        <f t="shared" si="294"/>
        <v>Green</v>
      </c>
      <c r="AB871" t="str">
        <f t="shared" si="295"/>
        <v>Green</v>
      </c>
      <c r="AC871" t="str">
        <f t="shared" si="296"/>
        <v>Red</v>
      </c>
      <c r="AD871" t="str">
        <f t="shared" si="297"/>
        <v>Green</v>
      </c>
    </row>
    <row r="872" spans="1:30" x14ac:dyDescent="0.25">
      <c r="A872" t="str">
        <f t="shared" si="280"/>
        <v>24/07/2026Portland Thorns WomenSky Blue Women</v>
      </c>
      <c r="D872" s="2">
        <v>46228</v>
      </c>
      <c r="E872" s="3">
        <v>8.3333333333333329E-2</v>
      </c>
      <c r="F872" t="s">
        <v>2620</v>
      </c>
      <c r="G872" t="s">
        <v>2621</v>
      </c>
      <c r="H872">
        <v>1</v>
      </c>
      <c r="I872">
        <v>1</v>
      </c>
      <c r="J872">
        <v>2</v>
      </c>
      <c r="K872">
        <v>2</v>
      </c>
      <c r="L872" s="30" t="str">
        <f t="shared" si="298"/>
        <v>24/07/2026</v>
      </c>
      <c r="M872" s="31">
        <f t="shared" si="299"/>
        <v>0.95833333333333326</v>
      </c>
      <c r="N872" t="str">
        <f t="shared" si="281"/>
        <v>2 - 2</v>
      </c>
      <c r="O872" t="str">
        <f t="shared" si="282"/>
        <v>Red</v>
      </c>
      <c r="P872" t="str">
        <f t="shared" si="283"/>
        <v>Green</v>
      </c>
      <c r="Q872" t="str">
        <f t="shared" si="284"/>
        <v>Red</v>
      </c>
      <c r="R872" t="str">
        <f t="shared" si="285"/>
        <v>Green</v>
      </c>
      <c r="S872" t="str">
        <f t="shared" si="286"/>
        <v>Green</v>
      </c>
      <c r="T872" t="str">
        <f t="shared" si="287"/>
        <v>Red</v>
      </c>
      <c r="U872" t="str">
        <f t="shared" si="288"/>
        <v>Red</v>
      </c>
      <c r="V872" t="str">
        <f t="shared" si="289"/>
        <v>Green</v>
      </c>
      <c r="W872" t="str">
        <f t="shared" si="290"/>
        <v>Red</v>
      </c>
      <c r="X872" t="str">
        <f t="shared" si="291"/>
        <v>Green</v>
      </c>
      <c r="Y872" t="str">
        <f t="shared" si="292"/>
        <v>Green</v>
      </c>
      <c r="Z872" t="str">
        <f t="shared" si="293"/>
        <v>Green</v>
      </c>
      <c r="AA872" t="str">
        <f t="shared" si="294"/>
        <v>Red</v>
      </c>
      <c r="AB872" t="str">
        <f t="shared" si="295"/>
        <v>Red</v>
      </c>
      <c r="AC872" t="str">
        <f t="shared" si="296"/>
        <v>Green</v>
      </c>
      <c r="AD872" t="str">
        <f t="shared" si="297"/>
        <v>Red</v>
      </c>
    </row>
    <row r="873" spans="1:30" x14ac:dyDescent="0.25">
      <c r="A873" t="str">
        <f t="shared" si="280"/>
        <v>24/07/2026Green Gully SC U23Dandenong City U23</v>
      </c>
      <c r="B873" t="s">
        <v>810</v>
      </c>
      <c r="C873" t="s">
        <v>2304</v>
      </c>
      <c r="D873" s="2">
        <v>46228</v>
      </c>
      <c r="E873" s="3">
        <v>0.10416666666666667</v>
      </c>
      <c r="F873" t="s">
        <v>2307</v>
      </c>
      <c r="G873" t="s">
        <v>2308</v>
      </c>
      <c r="H873">
        <v>4</v>
      </c>
      <c r="I873">
        <v>1</v>
      </c>
      <c r="J873">
        <v>4</v>
      </c>
      <c r="K873">
        <v>1</v>
      </c>
      <c r="L873" s="30" t="str">
        <f>DAY(D873)-1&amp;"/"&amp;"07"&amp;"/"&amp;YEAR(D873)</f>
        <v>24/07/2026</v>
      </c>
      <c r="M873" s="31">
        <f>E873-TIME(3,0,0)+TIME(12,0,0)+TIME(12,0,0)</f>
        <v>0.97916666666666674</v>
      </c>
      <c r="N873" t="str">
        <f t="shared" si="281"/>
        <v>4 - 1</v>
      </c>
      <c r="O873" t="str">
        <f t="shared" si="282"/>
        <v>Green</v>
      </c>
      <c r="P873" t="str">
        <f t="shared" si="283"/>
        <v>Red</v>
      </c>
      <c r="Q873" t="str">
        <f t="shared" si="284"/>
        <v>Red</v>
      </c>
      <c r="R873" t="str">
        <f t="shared" si="285"/>
        <v>Green</v>
      </c>
      <c r="S873" t="str">
        <f t="shared" si="286"/>
        <v>Red</v>
      </c>
      <c r="T873" t="str">
        <f t="shared" si="287"/>
        <v>Green</v>
      </c>
      <c r="U873" t="str">
        <f t="shared" si="288"/>
        <v>Green</v>
      </c>
      <c r="V873" t="str">
        <f t="shared" si="289"/>
        <v>Red</v>
      </c>
      <c r="W873" t="str">
        <f t="shared" si="290"/>
        <v>Red</v>
      </c>
      <c r="X873" t="str">
        <f t="shared" si="291"/>
        <v>Green</v>
      </c>
      <c r="Y873" t="str">
        <f t="shared" si="292"/>
        <v>Green</v>
      </c>
      <c r="Z873" t="str">
        <f t="shared" si="293"/>
        <v>Green</v>
      </c>
      <c r="AA873" t="str">
        <f t="shared" si="294"/>
        <v>Red</v>
      </c>
      <c r="AB873" t="str">
        <f t="shared" si="295"/>
        <v>Red</v>
      </c>
      <c r="AC873" t="str">
        <f t="shared" si="296"/>
        <v>Green</v>
      </c>
      <c r="AD873" t="str">
        <f t="shared" si="297"/>
        <v>Red</v>
      </c>
    </row>
    <row r="874" spans="1:30" x14ac:dyDescent="0.25">
      <c r="A874" t="str">
        <f t="shared" si="280"/>
        <v>24/07/2026Melbourne City U23Avondale Heights U23</v>
      </c>
      <c r="B874" t="s">
        <v>810</v>
      </c>
      <c r="C874" t="s">
        <v>2304</v>
      </c>
      <c r="D874" s="2">
        <v>46228</v>
      </c>
      <c r="E874" s="3">
        <v>0.10416666666666667</v>
      </c>
      <c r="F874" t="s">
        <v>2309</v>
      </c>
      <c r="G874" t="s">
        <v>2310</v>
      </c>
      <c r="H874">
        <v>2</v>
      </c>
      <c r="I874">
        <v>1</v>
      </c>
      <c r="J874">
        <v>4</v>
      </c>
      <c r="K874">
        <v>3</v>
      </c>
      <c r="L874" s="30" t="str">
        <f>DAY(D874)-1&amp;"/"&amp;"07"&amp;"/"&amp;YEAR(D874)</f>
        <v>24/07/2026</v>
      </c>
      <c r="M874" s="31">
        <f>E874-TIME(3,0,0)+TIME(12,0,0)+TIME(12,0,0)</f>
        <v>0.97916666666666674</v>
      </c>
      <c r="N874" t="str">
        <f t="shared" si="281"/>
        <v>4 - 3</v>
      </c>
      <c r="O874" t="str">
        <f t="shared" si="282"/>
        <v>Green</v>
      </c>
      <c r="P874" t="str">
        <f t="shared" si="283"/>
        <v>Red</v>
      </c>
      <c r="Q874" t="str">
        <f t="shared" si="284"/>
        <v>Red</v>
      </c>
      <c r="R874" t="str">
        <f t="shared" si="285"/>
        <v>Green</v>
      </c>
      <c r="S874" t="str">
        <f t="shared" si="286"/>
        <v>Red</v>
      </c>
      <c r="T874" t="str">
        <f t="shared" si="287"/>
        <v>Green</v>
      </c>
      <c r="U874" t="str">
        <f t="shared" si="288"/>
        <v>Green</v>
      </c>
      <c r="V874" t="str">
        <f t="shared" si="289"/>
        <v>Red</v>
      </c>
      <c r="W874" t="str">
        <f t="shared" si="290"/>
        <v>Red</v>
      </c>
      <c r="X874" t="str">
        <f t="shared" si="291"/>
        <v>Green</v>
      </c>
      <c r="Y874" t="str">
        <f t="shared" si="292"/>
        <v>Green</v>
      </c>
      <c r="Z874" t="str">
        <f t="shared" si="293"/>
        <v>Green</v>
      </c>
      <c r="AA874" t="str">
        <f t="shared" si="294"/>
        <v>Red</v>
      </c>
      <c r="AB874" t="str">
        <f t="shared" si="295"/>
        <v>Red</v>
      </c>
      <c r="AC874" t="str">
        <f t="shared" si="296"/>
        <v>Green</v>
      </c>
      <c r="AD874" t="str">
        <f t="shared" si="297"/>
        <v>Red</v>
      </c>
    </row>
    <row r="875" spans="1:30" x14ac:dyDescent="0.25">
      <c r="A875" t="str">
        <f t="shared" si="280"/>
        <v>24/07/2026St Albans Saints U23Hume City U23</v>
      </c>
      <c r="B875" t="s">
        <v>810</v>
      </c>
      <c r="C875" t="s">
        <v>2304</v>
      </c>
      <c r="D875" s="2">
        <v>46228</v>
      </c>
      <c r="E875" s="3">
        <v>0.10416666666666667</v>
      </c>
      <c r="F875" t="s">
        <v>2311</v>
      </c>
      <c r="G875" t="s">
        <v>2312</v>
      </c>
      <c r="L875" s="30" t="str">
        <f>DAY(D875)-1&amp;"/"&amp;"07"&amp;"/"&amp;YEAR(D875)</f>
        <v>24/07/2026</v>
      </c>
      <c r="M875" s="31">
        <f>E875-TIME(3,0,0)+TIME(12,0,0)+TIME(12,0,0)</f>
        <v>0.97916666666666674</v>
      </c>
      <c r="N875" t="str">
        <f t="shared" si="281"/>
        <v xml:space="preserve"> - </v>
      </c>
      <c r="O875" t="str">
        <f t="shared" si="282"/>
        <v>Red</v>
      </c>
      <c r="P875" t="str">
        <f t="shared" si="283"/>
        <v>Green</v>
      </c>
      <c r="Q875" t="str">
        <f t="shared" si="284"/>
        <v>Red</v>
      </c>
      <c r="R875" t="str">
        <f t="shared" si="285"/>
        <v>Green</v>
      </c>
      <c r="S875" t="str">
        <f t="shared" si="286"/>
        <v>Green</v>
      </c>
      <c r="T875" t="str">
        <f t="shared" si="287"/>
        <v>Red</v>
      </c>
      <c r="U875" t="str">
        <f t="shared" si="288"/>
        <v>Red</v>
      </c>
      <c r="V875" t="str">
        <f t="shared" si="289"/>
        <v>Green</v>
      </c>
      <c r="W875" t="str">
        <f t="shared" si="290"/>
        <v>Red</v>
      </c>
      <c r="X875" t="str">
        <f t="shared" si="291"/>
        <v>Red</v>
      </c>
      <c r="Y875" t="str">
        <f t="shared" si="292"/>
        <v>Red</v>
      </c>
      <c r="Z875" t="str">
        <f t="shared" si="293"/>
        <v>Red</v>
      </c>
      <c r="AA875" t="str">
        <f t="shared" si="294"/>
        <v>Green</v>
      </c>
      <c r="AB875" t="str">
        <f t="shared" si="295"/>
        <v>Green</v>
      </c>
      <c r="AC875" t="str">
        <f t="shared" si="296"/>
        <v>Red</v>
      </c>
      <c r="AD875" t="str">
        <f t="shared" si="297"/>
        <v>Green</v>
      </c>
    </row>
    <row r="876" spans="1:30" x14ac:dyDescent="0.25">
      <c r="A876" t="str">
        <f t="shared" si="280"/>
        <v>24/07/2026Brindabella Blues U23Canberra White Eagles U23</v>
      </c>
      <c r="B876" t="s">
        <v>810</v>
      </c>
      <c r="C876" t="s">
        <v>909</v>
      </c>
      <c r="D876" s="2">
        <v>46228</v>
      </c>
      <c r="E876" s="3">
        <v>0.11458333333333333</v>
      </c>
      <c r="F876" t="s">
        <v>2318</v>
      </c>
      <c r="G876" t="s">
        <v>911</v>
      </c>
      <c r="H876">
        <v>0</v>
      </c>
      <c r="I876">
        <v>1</v>
      </c>
      <c r="J876">
        <v>0</v>
      </c>
      <c r="K876">
        <v>1</v>
      </c>
      <c r="L876" s="30" t="str">
        <f>DAY(D876)-1&amp;"/"&amp;"07"&amp;"/"&amp;YEAR(D876)</f>
        <v>24/07/2026</v>
      </c>
      <c r="M876" s="31">
        <f>E876-TIME(3,0,0)+TIME(12,0,0)+TIME(12,0,0)</f>
        <v>0.98958333333333326</v>
      </c>
      <c r="N876" t="str">
        <f t="shared" si="281"/>
        <v>0 - 1</v>
      </c>
      <c r="O876" t="str">
        <f t="shared" si="282"/>
        <v>Red</v>
      </c>
      <c r="P876" t="str">
        <f t="shared" si="283"/>
        <v>Red</v>
      </c>
      <c r="Q876" t="str">
        <f t="shared" si="284"/>
        <v>Green</v>
      </c>
      <c r="R876" t="str">
        <f t="shared" si="285"/>
        <v>Red</v>
      </c>
      <c r="S876" t="str">
        <f t="shared" si="286"/>
        <v>Green</v>
      </c>
      <c r="T876" t="str">
        <f t="shared" si="287"/>
        <v>Green</v>
      </c>
      <c r="U876" t="str">
        <f t="shared" si="288"/>
        <v>Red</v>
      </c>
      <c r="V876" t="str">
        <f t="shared" si="289"/>
        <v>Red</v>
      </c>
      <c r="W876" t="str">
        <f t="shared" si="290"/>
        <v>Green</v>
      </c>
      <c r="X876" t="str">
        <f t="shared" si="291"/>
        <v>Green</v>
      </c>
      <c r="Y876" t="str">
        <f t="shared" si="292"/>
        <v>Red</v>
      </c>
      <c r="Z876" t="str">
        <f t="shared" si="293"/>
        <v>Red</v>
      </c>
      <c r="AA876" t="str">
        <f t="shared" si="294"/>
        <v>Green</v>
      </c>
      <c r="AB876" t="str">
        <f t="shared" si="295"/>
        <v>Green</v>
      </c>
      <c r="AC876" t="str">
        <f t="shared" si="296"/>
        <v>Red</v>
      </c>
      <c r="AD876" t="str">
        <f t="shared" si="297"/>
        <v>Green</v>
      </c>
    </row>
    <row r="877" spans="1:30" x14ac:dyDescent="0.25">
      <c r="A877" t="str">
        <f t="shared" si="280"/>
        <v>25/07/2026AtlanteClub America</v>
      </c>
      <c r="D877" s="2">
        <v>46228</v>
      </c>
      <c r="E877" s="3">
        <v>0.125</v>
      </c>
      <c r="F877" t="s">
        <v>2505</v>
      </c>
      <c r="G877" t="s">
        <v>2506</v>
      </c>
      <c r="H877">
        <v>0</v>
      </c>
      <c r="I877">
        <v>1</v>
      </c>
      <c r="J877">
        <v>1</v>
      </c>
      <c r="K877">
        <v>1</v>
      </c>
      <c r="L877" s="22" t="str">
        <f>DAY(D877)&amp;"/"&amp;"07"&amp;"/"&amp;YEAR(D877)</f>
        <v>25/07/2026</v>
      </c>
      <c r="M877" s="23">
        <f>E877-TIME(3,0,0)</f>
        <v>0</v>
      </c>
      <c r="N877" t="str">
        <f t="shared" si="281"/>
        <v>1 - 1</v>
      </c>
      <c r="O877" t="str">
        <f t="shared" si="282"/>
        <v>Red</v>
      </c>
      <c r="P877" t="str">
        <f t="shared" si="283"/>
        <v>Green</v>
      </c>
      <c r="Q877" t="str">
        <f t="shared" si="284"/>
        <v>Red</v>
      </c>
      <c r="R877" t="str">
        <f t="shared" si="285"/>
        <v>Green</v>
      </c>
      <c r="S877" t="str">
        <f t="shared" si="286"/>
        <v>Green</v>
      </c>
      <c r="T877" t="str">
        <f t="shared" si="287"/>
        <v>Red</v>
      </c>
      <c r="U877" t="str">
        <f t="shared" si="288"/>
        <v>Red</v>
      </c>
      <c r="V877" t="str">
        <f t="shared" si="289"/>
        <v>Red</v>
      </c>
      <c r="W877" t="str">
        <f t="shared" si="290"/>
        <v>Green</v>
      </c>
      <c r="X877" t="str">
        <f t="shared" si="291"/>
        <v>Green</v>
      </c>
      <c r="Y877" t="str">
        <f t="shared" si="292"/>
        <v>Green</v>
      </c>
      <c r="Z877" t="str">
        <f t="shared" si="293"/>
        <v>Red</v>
      </c>
      <c r="AA877" t="str">
        <f t="shared" si="294"/>
        <v>Green</v>
      </c>
      <c r="AB877" t="str">
        <f t="shared" si="295"/>
        <v>Green</v>
      </c>
      <c r="AC877" t="str">
        <f t="shared" si="296"/>
        <v>Green</v>
      </c>
      <c r="AD877" t="str">
        <f t="shared" si="297"/>
        <v>Red</v>
      </c>
    </row>
    <row r="878" spans="1:30" x14ac:dyDescent="0.25">
      <c r="A878" t="str">
        <f t="shared" si="280"/>
        <v>25/07/2026Club TijuanaClub Leon</v>
      </c>
      <c r="D878" s="2">
        <v>46228</v>
      </c>
      <c r="E878" s="3">
        <v>0.125</v>
      </c>
      <c r="F878" t="s">
        <v>2507</v>
      </c>
      <c r="G878" t="s">
        <v>2508</v>
      </c>
      <c r="H878">
        <v>0</v>
      </c>
      <c r="I878">
        <v>0</v>
      </c>
      <c r="J878">
        <v>1</v>
      </c>
      <c r="K878">
        <v>0</v>
      </c>
      <c r="L878" s="22" t="str">
        <f>DAY(D878)&amp;"/"&amp;"07"&amp;"/"&amp;YEAR(D878)</f>
        <v>25/07/2026</v>
      </c>
      <c r="M878" s="23">
        <f>E878-TIME(3,0,0)</f>
        <v>0</v>
      </c>
      <c r="N878" t="str">
        <f t="shared" si="281"/>
        <v>1 - 0</v>
      </c>
      <c r="O878" t="str">
        <f t="shared" si="282"/>
        <v>Green</v>
      </c>
      <c r="P878" t="str">
        <f t="shared" si="283"/>
        <v>Red</v>
      </c>
      <c r="Q878" t="str">
        <f t="shared" si="284"/>
        <v>Red</v>
      </c>
      <c r="R878" t="str">
        <f t="shared" si="285"/>
        <v>Green</v>
      </c>
      <c r="S878" t="str">
        <f t="shared" si="286"/>
        <v>Red</v>
      </c>
      <c r="T878" t="str">
        <f t="shared" si="287"/>
        <v>Green</v>
      </c>
      <c r="U878" t="str">
        <f t="shared" si="288"/>
        <v>Red</v>
      </c>
      <c r="V878" t="str">
        <f t="shared" si="289"/>
        <v>Green</v>
      </c>
      <c r="W878" t="str">
        <f t="shared" si="290"/>
        <v>Red</v>
      </c>
      <c r="X878" t="str">
        <f t="shared" si="291"/>
        <v>Red</v>
      </c>
      <c r="Y878" t="str">
        <f t="shared" si="292"/>
        <v>Red</v>
      </c>
      <c r="Z878" t="str">
        <f t="shared" si="293"/>
        <v>Red</v>
      </c>
      <c r="AA878" t="str">
        <f t="shared" si="294"/>
        <v>Green</v>
      </c>
      <c r="AB878" t="str">
        <f t="shared" si="295"/>
        <v>Green</v>
      </c>
      <c r="AC878" t="str">
        <f t="shared" si="296"/>
        <v>Red</v>
      </c>
      <c r="AD878" t="str">
        <f t="shared" si="297"/>
        <v>Green</v>
      </c>
    </row>
    <row r="879" spans="1:30" x14ac:dyDescent="0.25">
      <c r="A879" t="str">
        <f t="shared" ref="A879:A942" si="300">L878&amp;F879&amp;G879</f>
        <v>25/07/2026Cooks Hill UnitedLambton Jaffas</v>
      </c>
      <c r="B879" t="s">
        <v>810</v>
      </c>
      <c r="C879" t="s">
        <v>893</v>
      </c>
      <c r="D879" s="2">
        <v>46228</v>
      </c>
      <c r="E879" s="3">
        <v>0.16666666666666666</v>
      </c>
      <c r="F879" t="s">
        <v>491</v>
      </c>
      <c r="G879" t="s">
        <v>492</v>
      </c>
      <c r="H879">
        <v>0</v>
      </c>
      <c r="I879">
        <v>0</v>
      </c>
      <c r="J879">
        <v>1</v>
      </c>
      <c r="K879">
        <v>0</v>
      </c>
      <c r="L879" s="22" t="str">
        <f t="shared" ref="L879:L942" si="301">DAY(D879)&amp;"/"&amp;"07"&amp;"/"&amp;YEAR(D879)</f>
        <v>25/07/2026</v>
      </c>
      <c r="M879" s="23">
        <f t="shared" ref="M879:M942" si="302">E879-TIME(3,0,0)</f>
        <v>4.1666666666666657E-2</v>
      </c>
      <c r="N879" t="str">
        <f t="shared" ref="N879:N942" si="303">J879&amp;" - "&amp;K879</f>
        <v>1 - 0</v>
      </c>
      <c r="O879" t="str">
        <f t="shared" si="282"/>
        <v>Green</v>
      </c>
      <c r="P879" t="str">
        <f t="shared" si="283"/>
        <v>Red</v>
      </c>
      <c r="Q879" t="str">
        <f t="shared" si="284"/>
        <v>Red</v>
      </c>
      <c r="R879" t="str">
        <f t="shared" si="285"/>
        <v>Green</v>
      </c>
      <c r="S879" t="str">
        <f t="shared" si="286"/>
        <v>Red</v>
      </c>
      <c r="T879" t="str">
        <f t="shared" si="287"/>
        <v>Green</v>
      </c>
      <c r="U879" t="str">
        <f t="shared" si="288"/>
        <v>Red</v>
      </c>
      <c r="V879" t="str">
        <f t="shared" si="289"/>
        <v>Green</v>
      </c>
      <c r="W879" t="str">
        <f t="shared" si="290"/>
        <v>Red</v>
      </c>
      <c r="X879" t="str">
        <f t="shared" si="291"/>
        <v>Red</v>
      </c>
      <c r="Y879" t="str">
        <f t="shared" si="292"/>
        <v>Red</v>
      </c>
      <c r="Z879" t="str">
        <f t="shared" si="293"/>
        <v>Red</v>
      </c>
      <c r="AA879" t="str">
        <f t="shared" si="294"/>
        <v>Green</v>
      </c>
      <c r="AB879" t="str">
        <f t="shared" si="295"/>
        <v>Green</v>
      </c>
      <c r="AC879" t="str">
        <f t="shared" si="296"/>
        <v>Red</v>
      </c>
      <c r="AD879" t="str">
        <f t="shared" si="297"/>
        <v>Green</v>
      </c>
    </row>
    <row r="880" spans="1:30" x14ac:dyDescent="0.25">
      <c r="A880" t="str">
        <f t="shared" si="300"/>
        <v>25/07/2026Weston WorkersAdamstown Rosebud</v>
      </c>
      <c r="B880" t="s">
        <v>810</v>
      </c>
      <c r="C880" t="s">
        <v>893</v>
      </c>
      <c r="D880" s="2">
        <v>46228</v>
      </c>
      <c r="E880" s="3">
        <v>0.16666666666666666</v>
      </c>
      <c r="F880" t="s">
        <v>2794</v>
      </c>
      <c r="G880" t="s">
        <v>2795</v>
      </c>
      <c r="L880" s="22" t="str">
        <f t="shared" si="301"/>
        <v>25/07/2026</v>
      </c>
      <c r="M880" s="23">
        <f t="shared" si="302"/>
        <v>4.1666666666666657E-2</v>
      </c>
      <c r="N880" t="str">
        <f t="shared" si="303"/>
        <v xml:space="preserve"> - </v>
      </c>
      <c r="O880" t="str">
        <f t="shared" si="282"/>
        <v>Red</v>
      </c>
      <c r="P880" t="str">
        <f t="shared" si="283"/>
        <v>Green</v>
      </c>
      <c r="Q880" t="str">
        <f t="shared" si="284"/>
        <v>Red</v>
      </c>
      <c r="R880" t="str">
        <f t="shared" si="285"/>
        <v>Green</v>
      </c>
      <c r="S880" t="str">
        <f t="shared" si="286"/>
        <v>Green</v>
      </c>
      <c r="T880" t="str">
        <f t="shared" si="287"/>
        <v>Red</v>
      </c>
      <c r="U880" t="str">
        <f t="shared" si="288"/>
        <v>Red</v>
      </c>
      <c r="V880" t="str">
        <f t="shared" si="289"/>
        <v>Green</v>
      </c>
      <c r="W880" t="str">
        <f t="shared" si="290"/>
        <v>Red</v>
      </c>
      <c r="X880" t="str">
        <f t="shared" si="291"/>
        <v>Red</v>
      </c>
      <c r="Y880" t="str">
        <f t="shared" si="292"/>
        <v>Red</v>
      </c>
      <c r="Z880" t="str">
        <f t="shared" si="293"/>
        <v>Red</v>
      </c>
      <c r="AA880" t="str">
        <f t="shared" si="294"/>
        <v>Green</v>
      </c>
      <c r="AB880" t="str">
        <f t="shared" si="295"/>
        <v>Green</v>
      </c>
      <c r="AC880" t="str">
        <f t="shared" si="296"/>
        <v>Red</v>
      </c>
      <c r="AD880" t="str">
        <f t="shared" si="297"/>
        <v>Green</v>
      </c>
    </row>
    <row r="881" spans="1:30" x14ac:dyDescent="0.25">
      <c r="A881" t="str">
        <f t="shared" si="300"/>
        <v>25/07/2026Port MelbourneNorthcote City</v>
      </c>
      <c r="B881" t="s">
        <v>810</v>
      </c>
      <c r="D881" s="2">
        <v>46228</v>
      </c>
      <c r="E881" s="3">
        <v>0.16666666666666666</v>
      </c>
      <c r="F881" t="s">
        <v>2810</v>
      </c>
      <c r="G881" t="s">
        <v>2811</v>
      </c>
      <c r="H881">
        <v>0</v>
      </c>
      <c r="I881">
        <v>2</v>
      </c>
      <c r="J881">
        <v>1</v>
      </c>
      <c r="K881">
        <v>3</v>
      </c>
      <c r="L881" s="22" t="str">
        <f t="shared" si="301"/>
        <v>25/07/2026</v>
      </c>
      <c r="M881" s="23">
        <f t="shared" si="302"/>
        <v>4.1666666666666657E-2</v>
      </c>
      <c r="N881" t="str">
        <f t="shared" si="303"/>
        <v>1 - 3</v>
      </c>
      <c r="O881" t="str">
        <f t="shared" si="282"/>
        <v>Red</v>
      </c>
      <c r="P881" t="str">
        <f t="shared" si="283"/>
        <v>Red</v>
      </c>
      <c r="Q881" t="str">
        <f t="shared" si="284"/>
        <v>Green</v>
      </c>
      <c r="R881" t="str">
        <f t="shared" si="285"/>
        <v>Red</v>
      </c>
      <c r="S881" t="str">
        <f t="shared" si="286"/>
        <v>Green</v>
      </c>
      <c r="T881" t="str">
        <f t="shared" si="287"/>
        <v>Green</v>
      </c>
      <c r="U881" t="str">
        <f t="shared" si="288"/>
        <v>Red</v>
      </c>
      <c r="V881" t="str">
        <f t="shared" si="289"/>
        <v>Red</v>
      </c>
      <c r="W881" t="str">
        <f t="shared" si="290"/>
        <v>Green</v>
      </c>
      <c r="X881" t="str">
        <f t="shared" si="291"/>
        <v>Green</v>
      </c>
      <c r="Y881" t="str">
        <f t="shared" si="292"/>
        <v>Green</v>
      </c>
      <c r="Z881" t="str">
        <f t="shared" si="293"/>
        <v>Green</v>
      </c>
      <c r="AA881" t="str">
        <f t="shared" si="294"/>
        <v>Red</v>
      </c>
      <c r="AB881" t="str">
        <f t="shared" si="295"/>
        <v>Red</v>
      </c>
      <c r="AC881" t="str">
        <f t="shared" si="296"/>
        <v>Green</v>
      </c>
      <c r="AD881" t="str">
        <f t="shared" si="297"/>
        <v>Red</v>
      </c>
    </row>
    <row r="882" spans="1:30" x14ac:dyDescent="0.25">
      <c r="A882" t="str">
        <f t="shared" si="300"/>
        <v xml:space="preserve">25/07/2026Moreland CityWerribee City </v>
      </c>
      <c r="B882" t="s">
        <v>810</v>
      </c>
      <c r="D882" s="2">
        <v>46228</v>
      </c>
      <c r="E882" s="3">
        <v>0.16666666666666666</v>
      </c>
      <c r="F882" t="s">
        <v>2816</v>
      </c>
      <c r="G882" t="s">
        <v>2817</v>
      </c>
      <c r="H882">
        <v>4</v>
      </c>
      <c r="I882">
        <v>0</v>
      </c>
      <c r="J882">
        <v>4</v>
      </c>
      <c r="K882">
        <v>4</v>
      </c>
      <c r="L882" s="22" t="str">
        <f t="shared" si="301"/>
        <v>25/07/2026</v>
      </c>
      <c r="M882" s="23">
        <f t="shared" si="302"/>
        <v>4.1666666666666657E-2</v>
      </c>
      <c r="N882" t="str">
        <f t="shared" si="303"/>
        <v>4 - 4</v>
      </c>
      <c r="O882" t="str">
        <f t="shared" si="282"/>
        <v>Red</v>
      </c>
      <c r="P882" t="str">
        <f t="shared" si="283"/>
        <v>Green</v>
      </c>
      <c r="Q882" t="str">
        <f t="shared" si="284"/>
        <v>Red</v>
      </c>
      <c r="R882" t="str">
        <f t="shared" si="285"/>
        <v>Green</v>
      </c>
      <c r="S882" t="str">
        <f t="shared" si="286"/>
        <v>Green</v>
      </c>
      <c r="T882" t="str">
        <f t="shared" si="287"/>
        <v>Red</v>
      </c>
      <c r="U882" t="str">
        <f t="shared" si="288"/>
        <v>Green</v>
      </c>
      <c r="V882" t="str">
        <f t="shared" si="289"/>
        <v>Red</v>
      </c>
      <c r="W882" t="str">
        <f t="shared" si="290"/>
        <v>Red</v>
      </c>
      <c r="X882" t="str">
        <f t="shared" si="291"/>
        <v>Green</v>
      </c>
      <c r="Y882" t="str">
        <f t="shared" si="292"/>
        <v>Green</v>
      </c>
      <c r="Z882" t="str">
        <f t="shared" si="293"/>
        <v>Green</v>
      </c>
      <c r="AA882" t="str">
        <f t="shared" si="294"/>
        <v>Red</v>
      </c>
      <c r="AB882" t="str">
        <f t="shared" si="295"/>
        <v>Red</v>
      </c>
      <c r="AC882" t="str">
        <f t="shared" si="296"/>
        <v>Green</v>
      </c>
      <c r="AD882" t="str">
        <f t="shared" si="297"/>
        <v>Red</v>
      </c>
    </row>
    <row r="883" spans="1:30" x14ac:dyDescent="0.25">
      <c r="A883" t="str">
        <f t="shared" si="300"/>
        <v>25/07/2026New Lambton FCLake Macquarie City</v>
      </c>
      <c r="B883" t="s">
        <v>810</v>
      </c>
      <c r="D883" s="2">
        <v>46228</v>
      </c>
      <c r="E883" s="3">
        <v>0.16666666666666666</v>
      </c>
      <c r="F883" t="s">
        <v>2877</v>
      </c>
      <c r="G883" t="s">
        <v>2878</v>
      </c>
      <c r="H883">
        <v>0</v>
      </c>
      <c r="I883">
        <v>4</v>
      </c>
      <c r="J883">
        <v>1</v>
      </c>
      <c r="K883">
        <v>5</v>
      </c>
      <c r="L883" s="22" t="str">
        <f t="shared" si="301"/>
        <v>25/07/2026</v>
      </c>
      <c r="M883" s="23">
        <f t="shared" si="302"/>
        <v>4.1666666666666657E-2</v>
      </c>
      <c r="N883" t="str">
        <f t="shared" si="303"/>
        <v>1 - 5</v>
      </c>
      <c r="O883" t="str">
        <f t="shared" si="282"/>
        <v>Red</v>
      </c>
      <c r="P883" t="str">
        <f t="shared" si="283"/>
        <v>Red</v>
      </c>
      <c r="Q883" t="str">
        <f t="shared" si="284"/>
        <v>Green</v>
      </c>
      <c r="R883" t="str">
        <f t="shared" si="285"/>
        <v>Red</v>
      </c>
      <c r="S883" t="str">
        <f t="shared" si="286"/>
        <v>Green</v>
      </c>
      <c r="T883" t="str">
        <f t="shared" si="287"/>
        <v>Green</v>
      </c>
      <c r="U883" t="str">
        <f t="shared" si="288"/>
        <v>Red</v>
      </c>
      <c r="V883" t="str">
        <f t="shared" si="289"/>
        <v>Red</v>
      </c>
      <c r="W883" t="str">
        <f t="shared" si="290"/>
        <v>Green</v>
      </c>
      <c r="X883" t="str">
        <f t="shared" si="291"/>
        <v>Green</v>
      </c>
      <c r="Y883" t="str">
        <f t="shared" si="292"/>
        <v>Green</v>
      </c>
      <c r="Z883" t="str">
        <f t="shared" si="293"/>
        <v>Green</v>
      </c>
      <c r="AA883" t="str">
        <f t="shared" si="294"/>
        <v>Red</v>
      </c>
      <c r="AB883" t="str">
        <f t="shared" si="295"/>
        <v>Red</v>
      </c>
      <c r="AC883" t="str">
        <f t="shared" si="296"/>
        <v>Green</v>
      </c>
      <c r="AD883" t="str">
        <f t="shared" si="297"/>
        <v>Red</v>
      </c>
    </row>
    <row r="884" spans="1:30" x14ac:dyDescent="0.25">
      <c r="A884" t="str">
        <f t="shared" si="300"/>
        <v>25/07/2026Charlestown City Blues WomenAdamstown Rosebud Women</v>
      </c>
      <c r="B884" t="s">
        <v>810</v>
      </c>
      <c r="D884" s="2">
        <v>46228</v>
      </c>
      <c r="E884" s="3">
        <v>0.16666666666666666</v>
      </c>
      <c r="F884" t="s">
        <v>2940</v>
      </c>
      <c r="G884" t="s">
        <v>2941</v>
      </c>
      <c r="H884">
        <v>0</v>
      </c>
      <c r="I884">
        <v>4</v>
      </c>
      <c r="J884">
        <v>2</v>
      </c>
      <c r="K884">
        <v>8</v>
      </c>
      <c r="L884" s="22" t="str">
        <f t="shared" si="301"/>
        <v>25/07/2026</v>
      </c>
      <c r="M884" s="23">
        <f t="shared" si="302"/>
        <v>4.1666666666666657E-2</v>
      </c>
      <c r="N884" t="str">
        <f t="shared" si="303"/>
        <v>2 - 8</v>
      </c>
      <c r="O884" t="str">
        <f t="shared" si="282"/>
        <v>Red</v>
      </c>
      <c r="P884" t="str">
        <f t="shared" si="283"/>
        <v>Red</v>
      </c>
      <c r="Q884" t="str">
        <f t="shared" si="284"/>
        <v>Green</v>
      </c>
      <c r="R884" t="str">
        <f t="shared" si="285"/>
        <v>Red</v>
      </c>
      <c r="S884" t="str">
        <f t="shared" si="286"/>
        <v>Green</v>
      </c>
      <c r="T884" t="str">
        <f t="shared" si="287"/>
        <v>Green</v>
      </c>
      <c r="U884" t="str">
        <f t="shared" si="288"/>
        <v>Red</v>
      </c>
      <c r="V884" t="str">
        <f t="shared" si="289"/>
        <v>Red</v>
      </c>
      <c r="W884" t="str">
        <f t="shared" si="290"/>
        <v>Green</v>
      </c>
      <c r="X884" t="str">
        <f t="shared" si="291"/>
        <v>Green</v>
      </c>
      <c r="Y884" t="str">
        <f t="shared" si="292"/>
        <v>Green</v>
      </c>
      <c r="Z884" t="str">
        <f t="shared" si="293"/>
        <v>Green</v>
      </c>
      <c r="AA884" t="str">
        <f t="shared" si="294"/>
        <v>Red</v>
      </c>
      <c r="AB884" t="str">
        <f t="shared" si="295"/>
        <v>Red</v>
      </c>
      <c r="AC884" t="str">
        <f t="shared" si="296"/>
        <v>Green</v>
      </c>
      <c r="AD884" t="str">
        <f t="shared" si="297"/>
        <v>Red</v>
      </c>
    </row>
    <row r="885" spans="1:30" x14ac:dyDescent="0.25">
      <c r="A885" t="str">
        <f t="shared" si="300"/>
        <v>25/07/2026Belconnen United U23O'Connor Knights U23</v>
      </c>
      <c r="B885" t="s">
        <v>810</v>
      </c>
      <c r="D885" s="2">
        <v>46228</v>
      </c>
      <c r="E885" s="3">
        <v>0.17708333333333334</v>
      </c>
      <c r="F885" t="s">
        <v>2994</v>
      </c>
      <c r="G885" t="s">
        <v>2995</v>
      </c>
      <c r="H885">
        <v>1</v>
      </c>
      <c r="I885">
        <v>0</v>
      </c>
      <c r="J885">
        <v>2</v>
      </c>
      <c r="K885">
        <v>1</v>
      </c>
      <c r="L885" s="22" t="str">
        <f t="shared" si="301"/>
        <v>25/07/2026</v>
      </c>
      <c r="M885" s="23">
        <f t="shared" si="302"/>
        <v>5.2083333333333343E-2</v>
      </c>
      <c r="N885" t="str">
        <f t="shared" si="303"/>
        <v>2 - 1</v>
      </c>
      <c r="O885" t="str">
        <f t="shared" si="282"/>
        <v>Green</v>
      </c>
      <c r="P885" t="str">
        <f t="shared" si="283"/>
        <v>Red</v>
      </c>
      <c r="Q885" t="str">
        <f t="shared" si="284"/>
        <v>Red</v>
      </c>
      <c r="R885" t="str">
        <f t="shared" si="285"/>
        <v>Green</v>
      </c>
      <c r="S885" t="str">
        <f t="shared" si="286"/>
        <v>Red</v>
      </c>
      <c r="T885" t="str">
        <f t="shared" si="287"/>
        <v>Green</v>
      </c>
      <c r="U885" t="str">
        <f t="shared" si="288"/>
        <v>Green</v>
      </c>
      <c r="V885" t="str">
        <f t="shared" si="289"/>
        <v>Red</v>
      </c>
      <c r="W885" t="str">
        <f t="shared" si="290"/>
        <v>Red</v>
      </c>
      <c r="X885" t="str">
        <f t="shared" si="291"/>
        <v>Green</v>
      </c>
      <c r="Y885" t="str">
        <f t="shared" si="292"/>
        <v>Green</v>
      </c>
      <c r="Z885" t="str">
        <f t="shared" si="293"/>
        <v>Green</v>
      </c>
      <c r="AA885" t="str">
        <f t="shared" si="294"/>
        <v>Red</v>
      </c>
      <c r="AB885" t="str">
        <f t="shared" si="295"/>
        <v>Green</v>
      </c>
      <c r="AC885" t="str">
        <f t="shared" si="296"/>
        <v>Green</v>
      </c>
      <c r="AD885" t="str">
        <f t="shared" si="297"/>
        <v>Red</v>
      </c>
    </row>
    <row r="886" spans="1:30" x14ac:dyDescent="0.25">
      <c r="A886" t="str">
        <f t="shared" si="300"/>
        <v>25/07/2026Canberra OlympicQueanbeyan City FC</v>
      </c>
      <c r="B886" t="s">
        <v>810</v>
      </c>
      <c r="C886" t="s">
        <v>811</v>
      </c>
      <c r="D886" s="2">
        <v>46228</v>
      </c>
      <c r="E886" s="3">
        <v>0.1875</v>
      </c>
      <c r="F886" t="s">
        <v>493</v>
      </c>
      <c r="G886" t="s">
        <v>2786</v>
      </c>
      <c r="H886">
        <v>1</v>
      </c>
      <c r="I886">
        <v>1</v>
      </c>
      <c r="J886">
        <v>2</v>
      </c>
      <c r="K886">
        <v>2</v>
      </c>
      <c r="L886" s="22" t="str">
        <f t="shared" si="301"/>
        <v>25/07/2026</v>
      </c>
      <c r="M886" s="23">
        <f t="shared" si="302"/>
        <v>6.25E-2</v>
      </c>
      <c r="N886" t="str">
        <f t="shared" si="303"/>
        <v>2 - 2</v>
      </c>
      <c r="O886" t="str">
        <f t="shared" si="282"/>
        <v>Red</v>
      </c>
      <c r="P886" t="str">
        <f t="shared" si="283"/>
        <v>Green</v>
      </c>
      <c r="Q886" t="str">
        <f t="shared" si="284"/>
        <v>Red</v>
      </c>
      <c r="R886" t="str">
        <f t="shared" si="285"/>
        <v>Green</v>
      </c>
      <c r="S886" t="str">
        <f t="shared" si="286"/>
        <v>Green</v>
      </c>
      <c r="T886" t="str">
        <f t="shared" si="287"/>
        <v>Red</v>
      </c>
      <c r="U886" t="str">
        <f t="shared" si="288"/>
        <v>Red</v>
      </c>
      <c r="V886" t="str">
        <f t="shared" si="289"/>
        <v>Green</v>
      </c>
      <c r="W886" t="str">
        <f t="shared" si="290"/>
        <v>Red</v>
      </c>
      <c r="X886" t="str">
        <f t="shared" si="291"/>
        <v>Green</v>
      </c>
      <c r="Y886" t="str">
        <f t="shared" si="292"/>
        <v>Green</v>
      </c>
      <c r="Z886" t="str">
        <f t="shared" si="293"/>
        <v>Green</v>
      </c>
      <c r="AA886" t="str">
        <f t="shared" si="294"/>
        <v>Red</v>
      </c>
      <c r="AB886" t="str">
        <f t="shared" si="295"/>
        <v>Red</v>
      </c>
      <c r="AC886" t="str">
        <f t="shared" si="296"/>
        <v>Green</v>
      </c>
      <c r="AD886" t="str">
        <f t="shared" si="297"/>
        <v>Red</v>
      </c>
    </row>
    <row r="887" spans="1:30" x14ac:dyDescent="0.25">
      <c r="A887" t="str">
        <f t="shared" si="300"/>
        <v>25/07/2026Launceston UnitedDevonport City</v>
      </c>
      <c r="B887" t="s">
        <v>810</v>
      </c>
      <c r="D887" s="2">
        <v>46228</v>
      </c>
      <c r="E887" s="3">
        <v>0.1875</v>
      </c>
      <c r="F887" t="s">
        <v>24</v>
      </c>
      <c r="G887" t="s">
        <v>495</v>
      </c>
      <c r="H887">
        <v>0</v>
      </c>
      <c r="I887">
        <v>1</v>
      </c>
      <c r="J887">
        <v>0</v>
      </c>
      <c r="K887">
        <v>6</v>
      </c>
      <c r="L887" s="22" t="str">
        <f t="shared" si="301"/>
        <v>25/07/2026</v>
      </c>
      <c r="M887" s="23">
        <f t="shared" si="302"/>
        <v>6.25E-2</v>
      </c>
      <c r="N887" t="str">
        <f t="shared" si="303"/>
        <v>0 - 6</v>
      </c>
      <c r="O887" t="str">
        <f t="shared" si="282"/>
        <v>Red</v>
      </c>
      <c r="P887" t="str">
        <f t="shared" si="283"/>
        <v>Red</v>
      </c>
      <c r="Q887" t="str">
        <f t="shared" si="284"/>
        <v>Green</v>
      </c>
      <c r="R887" t="str">
        <f t="shared" si="285"/>
        <v>Red</v>
      </c>
      <c r="S887" t="str">
        <f t="shared" si="286"/>
        <v>Green</v>
      </c>
      <c r="T887" t="str">
        <f t="shared" si="287"/>
        <v>Green</v>
      </c>
      <c r="U887" t="str">
        <f t="shared" si="288"/>
        <v>Red</v>
      </c>
      <c r="V887" t="str">
        <f t="shared" si="289"/>
        <v>Red</v>
      </c>
      <c r="W887" t="str">
        <f t="shared" si="290"/>
        <v>Green</v>
      </c>
      <c r="X887" t="str">
        <f t="shared" si="291"/>
        <v>Green</v>
      </c>
      <c r="Y887" t="str">
        <f t="shared" si="292"/>
        <v>Green</v>
      </c>
      <c r="Z887" t="str">
        <f t="shared" si="293"/>
        <v>Green</v>
      </c>
      <c r="AA887" t="str">
        <f t="shared" si="294"/>
        <v>Red</v>
      </c>
      <c r="AB887" t="str">
        <f t="shared" si="295"/>
        <v>Red</v>
      </c>
      <c r="AC887" t="str">
        <f t="shared" si="296"/>
        <v>Red</v>
      </c>
      <c r="AD887" t="str">
        <f t="shared" si="297"/>
        <v>Green</v>
      </c>
    </row>
    <row r="888" spans="1:30" x14ac:dyDescent="0.25">
      <c r="A888" t="str">
        <f t="shared" si="300"/>
        <v>25/07/2026Riverside OlympicLaunceston City</v>
      </c>
      <c r="B888" t="s">
        <v>810</v>
      </c>
      <c r="D888" s="2">
        <v>46228</v>
      </c>
      <c r="E888" s="3">
        <v>0.1875</v>
      </c>
      <c r="F888" t="s">
        <v>496</v>
      </c>
      <c r="G888" t="s">
        <v>23</v>
      </c>
      <c r="H888">
        <v>0</v>
      </c>
      <c r="I888">
        <v>0</v>
      </c>
      <c r="J888">
        <v>0</v>
      </c>
      <c r="K888">
        <v>0</v>
      </c>
      <c r="L888" s="22" t="str">
        <f t="shared" si="301"/>
        <v>25/07/2026</v>
      </c>
      <c r="M888" s="23">
        <f t="shared" si="302"/>
        <v>6.25E-2</v>
      </c>
      <c r="N888" t="str">
        <f t="shared" si="303"/>
        <v>0 - 0</v>
      </c>
      <c r="O888" t="str">
        <f t="shared" si="282"/>
        <v>Red</v>
      </c>
      <c r="P888" t="str">
        <f t="shared" si="283"/>
        <v>Green</v>
      </c>
      <c r="Q888" t="str">
        <f t="shared" si="284"/>
        <v>Red</v>
      </c>
      <c r="R888" t="str">
        <f t="shared" si="285"/>
        <v>Green</v>
      </c>
      <c r="S888" t="str">
        <f t="shared" si="286"/>
        <v>Green</v>
      </c>
      <c r="T888" t="str">
        <f t="shared" si="287"/>
        <v>Red</v>
      </c>
      <c r="U888" t="str">
        <f t="shared" si="288"/>
        <v>Red</v>
      </c>
      <c r="V888" t="str">
        <f t="shared" si="289"/>
        <v>Green</v>
      </c>
      <c r="W888" t="str">
        <f t="shared" si="290"/>
        <v>Red</v>
      </c>
      <c r="X888" t="str">
        <f t="shared" si="291"/>
        <v>Red</v>
      </c>
      <c r="Y888" t="str">
        <f t="shared" si="292"/>
        <v>Red</v>
      </c>
      <c r="Z888" t="str">
        <f t="shared" si="293"/>
        <v>Red</v>
      </c>
      <c r="AA888" t="str">
        <f t="shared" si="294"/>
        <v>Green</v>
      </c>
      <c r="AB888" t="str">
        <f t="shared" si="295"/>
        <v>Green</v>
      </c>
      <c r="AC888" t="str">
        <f t="shared" si="296"/>
        <v>Red</v>
      </c>
      <c r="AD888" t="str">
        <f t="shared" si="297"/>
        <v>Green</v>
      </c>
    </row>
    <row r="889" spans="1:30" x14ac:dyDescent="0.25">
      <c r="A889" t="str">
        <f t="shared" si="300"/>
        <v>25/07/2026Maitland FC ReservesBroadmeadow Magic Reserves</v>
      </c>
      <c r="B889" t="s">
        <v>810</v>
      </c>
      <c r="D889" s="2">
        <v>46228</v>
      </c>
      <c r="E889" s="3">
        <v>0.1875</v>
      </c>
      <c r="F889" t="s">
        <v>2889</v>
      </c>
      <c r="G889" t="s">
        <v>2890</v>
      </c>
      <c r="L889" s="22" t="str">
        <f t="shared" si="301"/>
        <v>25/07/2026</v>
      </c>
      <c r="M889" s="23">
        <f t="shared" si="302"/>
        <v>6.25E-2</v>
      </c>
      <c r="N889" t="str">
        <f t="shared" si="303"/>
        <v xml:space="preserve"> - </v>
      </c>
      <c r="O889" t="str">
        <f t="shared" si="282"/>
        <v>Red</v>
      </c>
      <c r="P889" t="str">
        <f t="shared" si="283"/>
        <v>Green</v>
      </c>
      <c r="Q889" t="str">
        <f t="shared" si="284"/>
        <v>Red</v>
      </c>
      <c r="R889" t="str">
        <f t="shared" si="285"/>
        <v>Green</v>
      </c>
      <c r="S889" t="str">
        <f t="shared" si="286"/>
        <v>Green</v>
      </c>
      <c r="T889" t="str">
        <f t="shared" si="287"/>
        <v>Red</v>
      </c>
      <c r="U889" t="str">
        <f t="shared" si="288"/>
        <v>Red</v>
      </c>
      <c r="V889" t="str">
        <f t="shared" si="289"/>
        <v>Green</v>
      </c>
      <c r="W889" t="str">
        <f t="shared" si="290"/>
        <v>Red</v>
      </c>
      <c r="X889" t="str">
        <f t="shared" si="291"/>
        <v>Red</v>
      </c>
      <c r="Y889" t="str">
        <f t="shared" si="292"/>
        <v>Red</v>
      </c>
      <c r="Z889" t="str">
        <f t="shared" si="293"/>
        <v>Red</v>
      </c>
      <c r="AA889" t="str">
        <f t="shared" si="294"/>
        <v>Green</v>
      </c>
      <c r="AB889" t="str">
        <f t="shared" si="295"/>
        <v>Green</v>
      </c>
      <c r="AC889" t="str">
        <f t="shared" si="296"/>
        <v>Red</v>
      </c>
      <c r="AD889" t="str">
        <f t="shared" si="297"/>
        <v>Green</v>
      </c>
    </row>
    <row r="890" spans="1:30" x14ac:dyDescent="0.25">
      <c r="A890" t="str">
        <f t="shared" si="300"/>
        <v>25/07/2026Valentine Phoenix ReservesCharlestown City Blues Reserves</v>
      </c>
      <c r="B890" t="s">
        <v>810</v>
      </c>
      <c r="D890" s="2">
        <v>46228</v>
      </c>
      <c r="E890" s="3">
        <v>0.1875</v>
      </c>
      <c r="F890" t="s">
        <v>2891</v>
      </c>
      <c r="G890" t="s">
        <v>2892</v>
      </c>
      <c r="L890" s="22" t="str">
        <f t="shared" si="301"/>
        <v>25/07/2026</v>
      </c>
      <c r="M890" s="23">
        <f t="shared" si="302"/>
        <v>6.25E-2</v>
      </c>
      <c r="N890" t="str">
        <f t="shared" si="303"/>
        <v xml:space="preserve"> - </v>
      </c>
      <c r="O890" t="str">
        <f t="shared" si="282"/>
        <v>Red</v>
      </c>
      <c r="P890" t="str">
        <f t="shared" si="283"/>
        <v>Green</v>
      </c>
      <c r="Q890" t="str">
        <f t="shared" si="284"/>
        <v>Red</v>
      </c>
      <c r="R890" t="str">
        <f t="shared" si="285"/>
        <v>Green</v>
      </c>
      <c r="S890" t="str">
        <f t="shared" si="286"/>
        <v>Green</v>
      </c>
      <c r="T890" t="str">
        <f t="shared" si="287"/>
        <v>Red</v>
      </c>
      <c r="U890" t="str">
        <f t="shared" si="288"/>
        <v>Red</v>
      </c>
      <c r="V890" t="str">
        <f t="shared" si="289"/>
        <v>Green</v>
      </c>
      <c r="W890" t="str">
        <f t="shared" si="290"/>
        <v>Red</v>
      </c>
      <c r="X890" t="str">
        <f t="shared" si="291"/>
        <v>Red</v>
      </c>
      <c r="Y890" t="str">
        <f t="shared" si="292"/>
        <v>Red</v>
      </c>
      <c r="Z890" t="str">
        <f t="shared" si="293"/>
        <v>Red</v>
      </c>
      <c r="AA890" t="str">
        <f t="shared" si="294"/>
        <v>Green</v>
      </c>
      <c r="AB890" t="str">
        <f t="shared" si="295"/>
        <v>Green</v>
      </c>
      <c r="AC890" t="str">
        <f t="shared" si="296"/>
        <v>Red</v>
      </c>
      <c r="AD890" t="str">
        <f t="shared" si="297"/>
        <v>Green</v>
      </c>
    </row>
    <row r="891" spans="1:30" x14ac:dyDescent="0.25">
      <c r="A891" t="str">
        <f t="shared" si="300"/>
        <v>25/07/2026Riverside Olympic WomenKingborough Lions Women</v>
      </c>
      <c r="B891" t="s">
        <v>810</v>
      </c>
      <c r="D891" s="2">
        <v>46228</v>
      </c>
      <c r="E891" s="3">
        <v>0.1875</v>
      </c>
      <c r="F891" t="s">
        <v>2924</v>
      </c>
      <c r="G891" t="s">
        <v>2925</v>
      </c>
      <c r="L891" s="22" t="str">
        <f t="shared" si="301"/>
        <v>25/07/2026</v>
      </c>
      <c r="M891" s="23">
        <f t="shared" si="302"/>
        <v>6.25E-2</v>
      </c>
      <c r="N891" t="str">
        <f t="shared" si="303"/>
        <v xml:space="preserve"> - </v>
      </c>
      <c r="O891" t="str">
        <f t="shared" si="282"/>
        <v>Red</v>
      </c>
      <c r="P891" t="str">
        <f t="shared" si="283"/>
        <v>Green</v>
      </c>
      <c r="Q891" t="str">
        <f t="shared" si="284"/>
        <v>Red</v>
      </c>
      <c r="R891" t="str">
        <f t="shared" si="285"/>
        <v>Green</v>
      </c>
      <c r="S891" t="str">
        <f t="shared" si="286"/>
        <v>Green</v>
      </c>
      <c r="T891" t="str">
        <f t="shared" si="287"/>
        <v>Red</v>
      </c>
      <c r="U891" t="str">
        <f t="shared" si="288"/>
        <v>Red</v>
      </c>
      <c r="V891" t="str">
        <f t="shared" si="289"/>
        <v>Green</v>
      </c>
      <c r="W891" t="str">
        <f t="shared" si="290"/>
        <v>Red</v>
      </c>
      <c r="X891" t="str">
        <f t="shared" si="291"/>
        <v>Red</v>
      </c>
      <c r="Y891" t="str">
        <f t="shared" si="292"/>
        <v>Red</v>
      </c>
      <c r="Z891" t="str">
        <f t="shared" si="293"/>
        <v>Red</v>
      </c>
      <c r="AA891" t="str">
        <f t="shared" si="294"/>
        <v>Green</v>
      </c>
      <c r="AB891" t="str">
        <f t="shared" si="295"/>
        <v>Green</v>
      </c>
      <c r="AC891" t="str">
        <f t="shared" si="296"/>
        <v>Red</v>
      </c>
      <c r="AD891" t="str">
        <f t="shared" si="297"/>
        <v>Green</v>
      </c>
    </row>
    <row r="892" spans="1:30" x14ac:dyDescent="0.25">
      <c r="A892" t="str">
        <f t="shared" si="300"/>
        <v>25/07/2026Dandenong Thunder U23Altona Magic U23</v>
      </c>
      <c r="B892" t="s">
        <v>810</v>
      </c>
      <c r="D892" s="2">
        <v>46228</v>
      </c>
      <c r="E892" s="3">
        <v>0.1875</v>
      </c>
      <c r="F892" t="s">
        <v>2952</v>
      </c>
      <c r="G892" t="s">
        <v>2953</v>
      </c>
      <c r="H892">
        <v>2</v>
      </c>
      <c r="I892">
        <v>0</v>
      </c>
      <c r="J892">
        <v>3</v>
      </c>
      <c r="K892">
        <v>3</v>
      </c>
      <c r="L892" s="22" t="str">
        <f t="shared" si="301"/>
        <v>25/07/2026</v>
      </c>
      <c r="M892" s="23">
        <f t="shared" si="302"/>
        <v>6.25E-2</v>
      </c>
      <c r="N892" t="str">
        <f t="shared" si="303"/>
        <v>3 - 3</v>
      </c>
      <c r="O892" t="str">
        <f t="shared" si="282"/>
        <v>Red</v>
      </c>
      <c r="P892" t="str">
        <f t="shared" si="283"/>
        <v>Green</v>
      </c>
      <c r="Q892" t="str">
        <f t="shared" si="284"/>
        <v>Red</v>
      </c>
      <c r="R892" t="str">
        <f t="shared" si="285"/>
        <v>Green</v>
      </c>
      <c r="S892" t="str">
        <f t="shared" si="286"/>
        <v>Green</v>
      </c>
      <c r="T892" t="str">
        <f t="shared" si="287"/>
        <v>Red</v>
      </c>
      <c r="U892" t="str">
        <f t="shared" si="288"/>
        <v>Green</v>
      </c>
      <c r="V892" t="str">
        <f t="shared" si="289"/>
        <v>Red</v>
      </c>
      <c r="W892" t="str">
        <f t="shared" si="290"/>
        <v>Red</v>
      </c>
      <c r="X892" t="str">
        <f t="shared" si="291"/>
        <v>Green</v>
      </c>
      <c r="Y892" t="str">
        <f t="shared" si="292"/>
        <v>Green</v>
      </c>
      <c r="Z892" t="str">
        <f t="shared" si="293"/>
        <v>Green</v>
      </c>
      <c r="AA892" t="str">
        <f t="shared" si="294"/>
        <v>Red</v>
      </c>
      <c r="AB892" t="str">
        <f t="shared" si="295"/>
        <v>Red</v>
      </c>
      <c r="AC892" t="str">
        <f t="shared" si="296"/>
        <v>Green</v>
      </c>
      <c r="AD892" t="str">
        <f t="shared" si="297"/>
        <v>Red</v>
      </c>
    </row>
    <row r="893" spans="1:30" x14ac:dyDescent="0.25">
      <c r="A893" t="str">
        <f t="shared" si="300"/>
        <v>25/07/2026Brindabella Blues FCCanberra White Eagles</v>
      </c>
      <c r="B893" t="s">
        <v>810</v>
      </c>
      <c r="C893" t="s">
        <v>811</v>
      </c>
      <c r="D893" s="2">
        <v>46228</v>
      </c>
      <c r="E893" s="3">
        <v>0.20833333333333334</v>
      </c>
      <c r="F893" t="s">
        <v>497</v>
      </c>
      <c r="G893" t="s">
        <v>22</v>
      </c>
      <c r="H893">
        <v>0</v>
      </c>
      <c r="I893">
        <v>1</v>
      </c>
      <c r="J893">
        <v>1</v>
      </c>
      <c r="K893">
        <v>2</v>
      </c>
      <c r="L893" s="22" t="str">
        <f t="shared" si="301"/>
        <v>25/07/2026</v>
      </c>
      <c r="M893" s="23">
        <f t="shared" si="302"/>
        <v>8.3333333333333343E-2</v>
      </c>
      <c r="N893" t="str">
        <f t="shared" si="303"/>
        <v>1 - 2</v>
      </c>
      <c r="O893" t="str">
        <f t="shared" si="282"/>
        <v>Red</v>
      </c>
      <c r="P893" t="str">
        <f t="shared" si="283"/>
        <v>Red</v>
      </c>
      <c r="Q893" t="str">
        <f t="shared" si="284"/>
        <v>Green</v>
      </c>
      <c r="R893" t="str">
        <f t="shared" si="285"/>
        <v>Red</v>
      </c>
      <c r="S893" t="str">
        <f t="shared" si="286"/>
        <v>Green</v>
      </c>
      <c r="T893" t="str">
        <f t="shared" si="287"/>
        <v>Green</v>
      </c>
      <c r="U893" t="str">
        <f t="shared" si="288"/>
        <v>Red</v>
      </c>
      <c r="V893" t="str">
        <f t="shared" si="289"/>
        <v>Red</v>
      </c>
      <c r="W893" t="str">
        <f t="shared" si="290"/>
        <v>Green</v>
      </c>
      <c r="X893" t="str">
        <f t="shared" si="291"/>
        <v>Green</v>
      </c>
      <c r="Y893" t="str">
        <f t="shared" si="292"/>
        <v>Green</v>
      </c>
      <c r="Z893" t="str">
        <f t="shared" si="293"/>
        <v>Green</v>
      </c>
      <c r="AA893" t="str">
        <f t="shared" si="294"/>
        <v>Red</v>
      </c>
      <c r="AB893" t="str">
        <f t="shared" si="295"/>
        <v>Green</v>
      </c>
      <c r="AC893" t="str">
        <f t="shared" si="296"/>
        <v>Green</v>
      </c>
      <c r="AD893" t="str">
        <f t="shared" si="297"/>
        <v>Red</v>
      </c>
    </row>
    <row r="894" spans="1:30" x14ac:dyDescent="0.25">
      <c r="A894" t="str">
        <f t="shared" si="300"/>
        <v>25/07/2026Adelaide CityWest Torrens Birkalla</v>
      </c>
      <c r="B894" t="s">
        <v>810</v>
      </c>
      <c r="D894" s="2">
        <v>46228</v>
      </c>
      <c r="E894" s="3">
        <v>0.20833333333333334</v>
      </c>
      <c r="F894" t="s">
        <v>499</v>
      </c>
      <c r="G894" t="s">
        <v>500</v>
      </c>
      <c r="H894">
        <v>1</v>
      </c>
      <c r="I894">
        <v>0</v>
      </c>
      <c r="J894">
        <v>1</v>
      </c>
      <c r="K894">
        <v>0</v>
      </c>
      <c r="L894" s="22" t="str">
        <f t="shared" si="301"/>
        <v>25/07/2026</v>
      </c>
      <c r="M894" s="23">
        <f t="shared" si="302"/>
        <v>8.3333333333333343E-2</v>
      </c>
      <c r="N894" t="str">
        <f t="shared" si="303"/>
        <v>1 - 0</v>
      </c>
      <c r="O894" t="str">
        <f t="shared" si="282"/>
        <v>Green</v>
      </c>
      <c r="P894" t="str">
        <f t="shared" si="283"/>
        <v>Red</v>
      </c>
      <c r="Q894" t="str">
        <f t="shared" si="284"/>
        <v>Red</v>
      </c>
      <c r="R894" t="str">
        <f t="shared" si="285"/>
        <v>Green</v>
      </c>
      <c r="S894" t="str">
        <f t="shared" si="286"/>
        <v>Red</v>
      </c>
      <c r="T894" t="str">
        <f t="shared" si="287"/>
        <v>Green</v>
      </c>
      <c r="U894" t="str">
        <f t="shared" si="288"/>
        <v>Green</v>
      </c>
      <c r="V894" t="str">
        <f t="shared" si="289"/>
        <v>Red</v>
      </c>
      <c r="W894" t="str">
        <f t="shared" si="290"/>
        <v>Red</v>
      </c>
      <c r="X894" t="str">
        <f t="shared" si="291"/>
        <v>Green</v>
      </c>
      <c r="Y894" t="str">
        <f t="shared" si="292"/>
        <v>Red</v>
      </c>
      <c r="Z894" t="str">
        <f t="shared" si="293"/>
        <v>Red</v>
      </c>
      <c r="AA894" t="str">
        <f t="shared" si="294"/>
        <v>Green</v>
      </c>
      <c r="AB894" t="str">
        <f t="shared" si="295"/>
        <v>Green</v>
      </c>
      <c r="AC894" t="str">
        <f t="shared" si="296"/>
        <v>Red</v>
      </c>
      <c r="AD894" t="str">
        <f t="shared" si="297"/>
        <v>Green</v>
      </c>
    </row>
    <row r="895" spans="1:30" x14ac:dyDescent="0.25">
      <c r="A895" t="str">
        <f t="shared" si="300"/>
        <v>25/07/2026Croydon KingsCampbelltown City</v>
      </c>
      <c r="B895" t="s">
        <v>810</v>
      </c>
      <c r="D895" s="2">
        <v>46228</v>
      </c>
      <c r="E895" s="3">
        <v>0.20833333333333334</v>
      </c>
      <c r="F895" t="s">
        <v>2799</v>
      </c>
      <c r="G895" t="s">
        <v>502</v>
      </c>
      <c r="H895">
        <v>1</v>
      </c>
      <c r="I895">
        <v>1</v>
      </c>
      <c r="J895">
        <v>2</v>
      </c>
      <c r="K895">
        <v>2</v>
      </c>
      <c r="L895" s="22" t="str">
        <f t="shared" si="301"/>
        <v>25/07/2026</v>
      </c>
      <c r="M895" s="23">
        <f t="shared" si="302"/>
        <v>8.3333333333333343E-2</v>
      </c>
      <c r="N895" t="str">
        <f t="shared" si="303"/>
        <v>2 - 2</v>
      </c>
      <c r="O895" t="str">
        <f t="shared" si="282"/>
        <v>Red</v>
      </c>
      <c r="P895" t="str">
        <f t="shared" si="283"/>
        <v>Green</v>
      </c>
      <c r="Q895" t="str">
        <f t="shared" si="284"/>
        <v>Red</v>
      </c>
      <c r="R895" t="str">
        <f t="shared" si="285"/>
        <v>Green</v>
      </c>
      <c r="S895" t="str">
        <f t="shared" si="286"/>
        <v>Green</v>
      </c>
      <c r="T895" t="str">
        <f t="shared" si="287"/>
        <v>Red</v>
      </c>
      <c r="U895" t="str">
        <f t="shared" si="288"/>
        <v>Red</v>
      </c>
      <c r="V895" t="str">
        <f t="shared" si="289"/>
        <v>Green</v>
      </c>
      <c r="W895" t="str">
        <f t="shared" si="290"/>
        <v>Red</v>
      </c>
      <c r="X895" t="str">
        <f t="shared" si="291"/>
        <v>Green</v>
      </c>
      <c r="Y895" t="str">
        <f t="shared" si="292"/>
        <v>Green</v>
      </c>
      <c r="Z895" t="str">
        <f t="shared" si="293"/>
        <v>Green</v>
      </c>
      <c r="AA895" t="str">
        <f t="shared" si="294"/>
        <v>Red</v>
      </c>
      <c r="AB895" t="str">
        <f t="shared" si="295"/>
        <v>Red</v>
      </c>
      <c r="AC895" t="str">
        <f t="shared" si="296"/>
        <v>Green</v>
      </c>
      <c r="AD895" t="str">
        <f t="shared" si="297"/>
        <v>Red</v>
      </c>
    </row>
    <row r="896" spans="1:30" x14ac:dyDescent="0.25">
      <c r="A896" t="str">
        <f t="shared" si="300"/>
        <v>25/07/2026Melbourne City ReservesAvondale Heights</v>
      </c>
      <c r="B896" t="s">
        <v>810</v>
      </c>
      <c r="D896" s="2">
        <v>46228</v>
      </c>
      <c r="E896" s="3">
        <v>0.20833333333333334</v>
      </c>
      <c r="F896" t="s">
        <v>2803</v>
      </c>
      <c r="G896" t="s">
        <v>2804</v>
      </c>
      <c r="H896">
        <v>2</v>
      </c>
      <c r="I896">
        <v>0</v>
      </c>
      <c r="J896">
        <v>2</v>
      </c>
      <c r="K896">
        <v>3</v>
      </c>
      <c r="L896" s="22" t="str">
        <f t="shared" si="301"/>
        <v>25/07/2026</v>
      </c>
      <c r="M896" s="23">
        <f t="shared" si="302"/>
        <v>8.3333333333333343E-2</v>
      </c>
      <c r="N896" t="str">
        <f t="shared" si="303"/>
        <v>2 - 3</v>
      </c>
      <c r="O896" t="str">
        <f t="shared" si="282"/>
        <v>Red</v>
      </c>
      <c r="P896" t="str">
        <f t="shared" si="283"/>
        <v>Red</v>
      </c>
      <c r="Q896" t="str">
        <f t="shared" si="284"/>
        <v>Green</v>
      </c>
      <c r="R896" t="str">
        <f t="shared" si="285"/>
        <v>Red</v>
      </c>
      <c r="S896" t="str">
        <f t="shared" si="286"/>
        <v>Green</v>
      </c>
      <c r="T896" t="str">
        <f t="shared" si="287"/>
        <v>Green</v>
      </c>
      <c r="U896" t="str">
        <f t="shared" si="288"/>
        <v>Green</v>
      </c>
      <c r="V896" t="str">
        <f t="shared" si="289"/>
        <v>Red</v>
      </c>
      <c r="W896" t="str">
        <f t="shared" si="290"/>
        <v>Red</v>
      </c>
      <c r="X896" t="str">
        <f t="shared" si="291"/>
        <v>Green</v>
      </c>
      <c r="Y896" t="str">
        <f t="shared" si="292"/>
        <v>Green</v>
      </c>
      <c r="Z896" t="str">
        <f t="shared" si="293"/>
        <v>Green</v>
      </c>
      <c r="AA896" t="str">
        <f t="shared" si="294"/>
        <v>Red</v>
      </c>
      <c r="AB896" t="str">
        <f t="shared" si="295"/>
        <v>Red</v>
      </c>
      <c r="AC896" t="str">
        <f t="shared" si="296"/>
        <v>Green</v>
      </c>
      <c r="AD896" t="str">
        <f t="shared" si="297"/>
        <v>Red</v>
      </c>
    </row>
    <row r="897" spans="1:30" x14ac:dyDescent="0.25">
      <c r="A897" t="str">
        <f t="shared" si="300"/>
        <v>25/07/2026Plympton FCGhan Kilburn SC</v>
      </c>
      <c r="B897" t="s">
        <v>810</v>
      </c>
      <c r="D897" s="2">
        <v>46228</v>
      </c>
      <c r="E897" s="3">
        <v>0.20833333333333334</v>
      </c>
      <c r="F897" t="s">
        <v>2837</v>
      </c>
      <c r="G897" t="s">
        <v>2838</v>
      </c>
      <c r="H897">
        <v>2</v>
      </c>
      <c r="I897">
        <v>4</v>
      </c>
      <c r="J897">
        <v>2</v>
      </c>
      <c r="K897">
        <v>6</v>
      </c>
      <c r="L897" s="22" t="str">
        <f t="shared" si="301"/>
        <v>25/07/2026</v>
      </c>
      <c r="M897" s="23">
        <f t="shared" si="302"/>
        <v>8.3333333333333343E-2</v>
      </c>
      <c r="N897" t="str">
        <f t="shared" si="303"/>
        <v>2 - 6</v>
      </c>
      <c r="O897" t="str">
        <f t="shared" si="282"/>
        <v>Red</v>
      </c>
      <c r="P897" t="str">
        <f t="shared" si="283"/>
        <v>Red</v>
      </c>
      <c r="Q897" t="str">
        <f t="shared" si="284"/>
        <v>Green</v>
      </c>
      <c r="R897" t="str">
        <f t="shared" si="285"/>
        <v>Red</v>
      </c>
      <c r="S897" t="str">
        <f t="shared" si="286"/>
        <v>Green</v>
      </c>
      <c r="T897" t="str">
        <f t="shared" si="287"/>
        <v>Green</v>
      </c>
      <c r="U897" t="str">
        <f t="shared" si="288"/>
        <v>Red</v>
      </c>
      <c r="V897" t="str">
        <f t="shared" si="289"/>
        <v>Red</v>
      </c>
      <c r="W897" t="str">
        <f t="shared" si="290"/>
        <v>Green</v>
      </c>
      <c r="X897" t="str">
        <f t="shared" si="291"/>
        <v>Green</v>
      </c>
      <c r="Y897" t="str">
        <f t="shared" si="292"/>
        <v>Green</v>
      </c>
      <c r="Z897" t="str">
        <f t="shared" si="293"/>
        <v>Green</v>
      </c>
      <c r="AA897" t="str">
        <f t="shared" si="294"/>
        <v>Red</v>
      </c>
      <c r="AB897" t="str">
        <f t="shared" si="295"/>
        <v>Red</v>
      </c>
      <c r="AC897" t="str">
        <f t="shared" si="296"/>
        <v>Green</v>
      </c>
      <c r="AD897" t="str">
        <f t="shared" si="297"/>
        <v>Red</v>
      </c>
    </row>
    <row r="898" spans="1:30" x14ac:dyDescent="0.25">
      <c r="A898" t="str">
        <f t="shared" si="300"/>
        <v>25/07/2026Mandurah City ReservesInglewood United Reserves</v>
      </c>
      <c r="B898" t="s">
        <v>810</v>
      </c>
      <c r="D898" s="2">
        <v>46228</v>
      </c>
      <c r="E898" s="3">
        <v>0.20833333333333334</v>
      </c>
      <c r="F898" t="s">
        <v>2867</v>
      </c>
      <c r="G898" t="s">
        <v>2868</v>
      </c>
      <c r="H898">
        <v>2</v>
      </c>
      <c r="I898">
        <v>2</v>
      </c>
      <c r="J898">
        <v>3</v>
      </c>
      <c r="K898">
        <v>3</v>
      </c>
      <c r="L898" s="22" t="str">
        <f t="shared" si="301"/>
        <v>25/07/2026</v>
      </c>
      <c r="M898" s="23">
        <f t="shared" si="302"/>
        <v>8.3333333333333343E-2</v>
      </c>
      <c r="N898" t="str">
        <f t="shared" si="303"/>
        <v>3 - 3</v>
      </c>
      <c r="O898" t="str">
        <f t="shared" ref="O898:O961" si="304">IF($J898&gt;$K898,"Green","Red")</f>
        <v>Red</v>
      </c>
      <c r="P898" t="str">
        <f t="shared" ref="P898:P961" si="305">IF($J898=$K898,"Green","Red")</f>
        <v>Green</v>
      </c>
      <c r="Q898" t="str">
        <f t="shared" ref="Q898:Q961" si="306">IF($J898&lt;$K898,"Green","Red")</f>
        <v>Red</v>
      </c>
      <c r="R898" t="str">
        <f t="shared" ref="R898:R961" si="307">IF($J898&gt;=$K898,"Green","Red")</f>
        <v>Green</v>
      </c>
      <c r="S898" t="str">
        <f t="shared" ref="S898:S961" si="308">IF($J898&lt;=$K898,"Green","Red")</f>
        <v>Green</v>
      </c>
      <c r="T898" t="str">
        <f t="shared" ref="T898:T961" si="309">IF(OR($J898&gt;$K898,$J898&lt;$K898),"Green","Red")</f>
        <v>Red</v>
      </c>
      <c r="U898" t="str">
        <f t="shared" ref="U898:U961" si="310">IF($H898&gt;$I898,"Green","Red")</f>
        <v>Red</v>
      </c>
      <c r="V898" t="str">
        <f t="shared" ref="V898:V961" si="311">IF($H898=$I898,"Green","Red")</f>
        <v>Green</v>
      </c>
      <c r="W898" t="str">
        <f t="shared" ref="W898:W961" si="312">IF($H898&lt;$I898,"Green","Red")</f>
        <v>Red</v>
      </c>
      <c r="X898" t="str">
        <f t="shared" ref="X898:X961" si="313">IF($H898+$I898&gt;0,"Green","Red")</f>
        <v>Green</v>
      </c>
      <c r="Y898" t="str">
        <f t="shared" ref="Y898:Y961" si="314">IF($J898+$K898&gt;1.5,"Green","Red")</f>
        <v>Green</v>
      </c>
      <c r="Z898" t="str">
        <f t="shared" ref="Z898:Z961" si="315">IF($J898+$K898&gt;2.5,"Green","Red")</f>
        <v>Green</v>
      </c>
      <c r="AA898" t="str">
        <f t="shared" ref="AA898:AA961" si="316">IF($J898+$K898&lt;2.5,"Green","Red")</f>
        <v>Red</v>
      </c>
      <c r="AB898" t="str">
        <f t="shared" ref="AB898:AB961" si="317">IF($J898+$K898&lt;3.5,"Green","Red")</f>
        <v>Red</v>
      </c>
      <c r="AC898" t="str">
        <f t="shared" ref="AC898:AC961" si="318">IF(AND($J898&gt;0,$K898&gt;0),"Green","Red")</f>
        <v>Green</v>
      </c>
      <c r="AD898" t="str">
        <f t="shared" ref="AD898:AD961" si="319">IF(OR($J898=0,$K898=0),"Green","Red")</f>
        <v>Red</v>
      </c>
    </row>
    <row r="899" spans="1:30" x14ac:dyDescent="0.25">
      <c r="A899" t="str">
        <f t="shared" si="300"/>
        <v>25/07/2026Murdoch University Melville ReservesGwelup Croatia SC Reserves</v>
      </c>
      <c r="B899" t="s">
        <v>810</v>
      </c>
      <c r="D899" s="2">
        <v>46228</v>
      </c>
      <c r="E899" s="3">
        <v>0.20833333333333334</v>
      </c>
      <c r="F899" t="s">
        <v>2869</v>
      </c>
      <c r="G899" t="s">
        <v>2870</v>
      </c>
      <c r="H899">
        <v>1</v>
      </c>
      <c r="I899">
        <v>1</v>
      </c>
      <c r="J899">
        <v>2</v>
      </c>
      <c r="K899">
        <v>2</v>
      </c>
      <c r="L899" s="22" t="str">
        <f t="shared" si="301"/>
        <v>25/07/2026</v>
      </c>
      <c r="M899" s="23">
        <f t="shared" si="302"/>
        <v>8.3333333333333343E-2</v>
      </c>
      <c r="N899" t="str">
        <f t="shared" si="303"/>
        <v>2 - 2</v>
      </c>
      <c r="O899" t="str">
        <f t="shared" si="304"/>
        <v>Red</v>
      </c>
      <c r="P899" t="str">
        <f t="shared" si="305"/>
        <v>Green</v>
      </c>
      <c r="Q899" t="str">
        <f t="shared" si="306"/>
        <v>Red</v>
      </c>
      <c r="R899" t="str">
        <f t="shared" si="307"/>
        <v>Green</v>
      </c>
      <c r="S899" t="str">
        <f t="shared" si="308"/>
        <v>Green</v>
      </c>
      <c r="T899" t="str">
        <f t="shared" si="309"/>
        <v>Red</v>
      </c>
      <c r="U899" t="str">
        <f t="shared" si="310"/>
        <v>Red</v>
      </c>
      <c r="V899" t="str">
        <f t="shared" si="311"/>
        <v>Green</v>
      </c>
      <c r="W899" t="str">
        <f t="shared" si="312"/>
        <v>Red</v>
      </c>
      <c r="X899" t="str">
        <f t="shared" si="313"/>
        <v>Green</v>
      </c>
      <c r="Y899" t="str">
        <f t="shared" si="314"/>
        <v>Green</v>
      </c>
      <c r="Z899" t="str">
        <f t="shared" si="315"/>
        <v>Green</v>
      </c>
      <c r="AA899" t="str">
        <f t="shared" si="316"/>
        <v>Red</v>
      </c>
      <c r="AB899" t="str">
        <f t="shared" si="317"/>
        <v>Red</v>
      </c>
      <c r="AC899" t="str">
        <f t="shared" si="318"/>
        <v>Green</v>
      </c>
      <c r="AD899" t="str">
        <f t="shared" si="319"/>
        <v>Red</v>
      </c>
    </row>
    <row r="900" spans="1:30" x14ac:dyDescent="0.25">
      <c r="A900" t="str">
        <f t="shared" si="300"/>
        <v>25/07/2026Quinns FC ReservesCockburn City Reserves</v>
      </c>
      <c r="B900" t="s">
        <v>810</v>
      </c>
      <c r="D900" s="2">
        <v>46228</v>
      </c>
      <c r="E900" s="3">
        <v>0.20833333333333334</v>
      </c>
      <c r="F900" t="s">
        <v>2871</v>
      </c>
      <c r="G900" t="s">
        <v>1333</v>
      </c>
      <c r="H900">
        <v>0</v>
      </c>
      <c r="I900">
        <v>1</v>
      </c>
      <c r="J900">
        <v>0</v>
      </c>
      <c r="K900">
        <v>1</v>
      </c>
      <c r="L900" s="22" t="str">
        <f t="shared" si="301"/>
        <v>25/07/2026</v>
      </c>
      <c r="M900" s="23">
        <f t="shared" si="302"/>
        <v>8.3333333333333343E-2</v>
      </c>
      <c r="N900" t="str">
        <f t="shared" si="303"/>
        <v>0 - 1</v>
      </c>
      <c r="O900" t="str">
        <f t="shared" si="304"/>
        <v>Red</v>
      </c>
      <c r="P900" t="str">
        <f t="shared" si="305"/>
        <v>Red</v>
      </c>
      <c r="Q900" t="str">
        <f t="shared" si="306"/>
        <v>Green</v>
      </c>
      <c r="R900" t="str">
        <f t="shared" si="307"/>
        <v>Red</v>
      </c>
      <c r="S900" t="str">
        <f t="shared" si="308"/>
        <v>Green</v>
      </c>
      <c r="T900" t="str">
        <f t="shared" si="309"/>
        <v>Green</v>
      </c>
      <c r="U900" t="str">
        <f t="shared" si="310"/>
        <v>Red</v>
      </c>
      <c r="V900" t="str">
        <f t="shared" si="311"/>
        <v>Red</v>
      </c>
      <c r="W900" t="str">
        <f t="shared" si="312"/>
        <v>Green</v>
      </c>
      <c r="X900" t="str">
        <f t="shared" si="313"/>
        <v>Green</v>
      </c>
      <c r="Y900" t="str">
        <f t="shared" si="314"/>
        <v>Red</v>
      </c>
      <c r="Z900" t="str">
        <f t="shared" si="315"/>
        <v>Red</v>
      </c>
      <c r="AA900" t="str">
        <f t="shared" si="316"/>
        <v>Green</v>
      </c>
      <c r="AB900" t="str">
        <f t="shared" si="317"/>
        <v>Green</v>
      </c>
      <c r="AC900" t="str">
        <f t="shared" si="318"/>
        <v>Red</v>
      </c>
      <c r="AD900" t="str">
        <f t="shared" si="319"/>
        <v>Green</v>
      </c>
    </row>
    <row r="901" spans="1:30" x14ac:dyDescent="0.25">
      <c r="A901" t="str">
        <f t="shared" si="300"/>
        <v>25/07/2026Subiaco AFC ReservesFloreat Athena Reserves</v>
      </c>
      <c r="B901" t="s">
        <v>810</v>
      </c>
      <c r="D901" s="2">
        <v>46228</v>
      </c>
      <c r="E901" s="3">
        <v>0.20833333333333334</v>
      </c>
      <c r="F901" t="s">
        <v>2872</v>
      </c>
      <c r="G901" t="s">
        <v>2873</v>
      </c>
      <c r="H901">
        <v>0</v>
      </c>
      <c r="I901">
        <v>1</v>
      </c>
      <c r="J901">
        <v>1</v>
      </c>
      <c r="K901">
        <v>1</v>
      </c>
      <c r="L901" s="22" t="str">
        <f t="shared" si="301"/>
        <v>25/07/2026</v>
      </c>
      <c r="M901" s="23">
        <f t="shared" si="302"/>
        <v>8.3333333333333343E-2</v>
      </c>
      <c r="N901" t="str">
        <f t="shared" si="303"/>
        <v>1 - 1</v>
      </c>
      <c r="O901" t="str">
        <f t="shared" si="304"/>
        <v>Red</v>
      </c>
      <c r="P901" t="str">
        <f t="shared" si="305"/>
        <v>Green</v>
      </c>
      <c r="Q901" t="str">
        <f t="shared" si="306"/>
        <v>Red</v>
      </c>
      <c r="R901" t="str">
        <f t="shared" si="307"/>
        <v>Green</v>
      </c>
      <c r="S901" t="str">
        <f t="shared" si="308"/>
        <v>Green</v>
      </c>
      <c r="T901" t="str">
        <f t="shared" si="309"/>
        <v>Red</v>
      </c>
      <c r="U901" t="str">
        <f t="shared" si="310"/>
        <v>Red</v>
      </c>
      <c r="V901" t="str">
        <f t="shared" si="311"/>
        <v>Red</v>
      </c>
      <c r="W901" t="str">
        <f t="shared" si="312"/>
        <v>Green</v>
      </c>
      <c r="X901" t="str">
        <f t="shared" si="313"/>
        <v>Green</v>
      </c>
      <c r="Y901" t="str">
        <f t="shared" si="314"/>
        <v>Green</v>
      </c>
      <c r="Z901" t="str">
        <f t="shared" si="315"/>
        <v>Red</v>
      </c>
      <c r="AA901" t="str">
        <f t="shared" si="316"/>
        <v>Green</v>
      </c>
      <c r="AB901" t="str">
        <f t="shared" si="317"/>
        <v>Green</v>
      </c>
      <c r="AC901" t="str">
        <f t="shared" si="318"/>
        <v>Green</v>
      </c>
      <c r="AD901" t="str">
        <f t="shared" si="319"/>
        <v>Red</v>
      </c>
    </row>
    <row r="902" spans="1:30" x14ac:dyDescent="0.25">
      <c r="A902" t="str">
        <f t="shared" si="300"/>
        <v>25/07/2026UWA-Nedlands FC ReservesCurtin University SC Reserves</v>
      </c>
      <c r="B902" t="s">
        <v>810</v>
      </c>
      <c r="D902" s="2">
        <v>46228</v>
      </c>
      <c r="E902" s="3">
        <v>0.20833333333333334</v>
      </c>
      <c r="F902" t="s">
        <v>1334</v>
      </c>
      <c r="G902" t="s">
        <v>2874</v>
      </c>
      <c r="H902">
        <v>0</v>
      </c>
      <c r="I902">
        <v>0</v>
      </c>
      <c r="J902">
        <v>2</v>
      </c>
      <c r="K902">
        <v>0</v>
      </c>
      <c r="L902" s="22" t="str">
        <f t="shared" si="301"/>
        <v>25/07/2026</v>
      </c>
      <c r="M902" s="23">
        <f t="shared" si="302"/>
        <v>8.3333333333333343E-2</v>
      </c>
      <c r="N902" t="str">
        <f t="shared" si="303"/>
        <v>2 - 0</v>
      </c>
      <c r="O902" t="str">
        <f t="shared" si="304"/>
        <v>Green</v>
      </c>
      <c r="P902" t="str">
        <f t="shared" si="305"/>
        <v>Red</v>
      </c>
      <c r="Q902" t="str">
        <f t="shared" si="306"/>
        <v>Red</v>
      </c>
      <c r="R902" t="str">
        <f t="shared" si="307"/>
        <v>Green</v>
      </c>
      <c r="S902" t="str">
        <f t="shared" si="308"/>
        <v>Red</v>
      </c>
      <c r="T902" t="str">
        <f t="shared" si="309"/>
        <v>Green</v>
      </c>
      <c r="U902" t="str">
        <f t="shared" si="310"/>
        <v>Red</v>
      </c>
      <c r="V902" t="str">
        <f t="shared" si="311"/>
        <v>Green</v>
      </c>
      <c r="W902" t="str">
        <f t="shared" si="312"/>
        <v>Red</v>
      </c>
      <c r="X902" t="str">
        <f t="shared" si="313"/>
        <v>Red</v>
      </c>
      <c r="Y902" t="str">
        <f t="shared" si="314"/>
        <v>Green</v>
      </c>
      <c r="Z902" t="str">
        <f t="shared" si="315"/>
        <v>Red</v>
      </c>
      <c r="AA902" t="str">
        <f t="shared" si="316"/>
        <v>Green</v>
      </c>
      <c r="AB902" t="str">
        <f t="shared" si="317"/>
        <v>Green</v>
      </c>
      <c r="AC902" t="str">
        <f t="shared" si="318"/>
        <v>Red</v>
      </c>
      <c r="AD902" t="str">
        <f t="shared" si="319"/>
        <v>Green</v>
      </c>
    </row>
    <row r="903" spans="1:30" x14ac:dyDescent="0.25">
      <c r="A903" t="str">
        <f t="shared" si="300"/>
        <v>25/07/2026Gold Coast United WomenSunshine Coast Women</v>
      </c>
      <c r="B903" t="s">
        <v>810</v>
      </c>
      <c r="D903" s="2">
        <v>46228</v>
      </c>
      <c r="E903" s="3">
        <v>0.20833333333333334</v>
      </c>
      <c r="F903" t="s">
        <v>2915</v>
      </c>
      <c r="G903" t="s">
        <v>2916</v>
      </c>
      <c r="L903" s="22" t="str">
        <f t="shared" si="301"/>
        <v>25/07/2026</v>
      </c>
      <c r="M903" s="23">
        <f t="shared" si="302"/>
        <v>8.3333333333333343E-2</v>
      </c>
      <c r="N903" t="str">
        <f t="shared" si="303"/>
        <v xml:space="preserve"> - </v>
      </c>
      <c r="O903" t="str">
        <f t="shared" si="304"/>
        <v>Red</v>
      </c>
      <c r="P903" t="str">
        <f t="shared" si="305"/>
        <v>Green</v>
      </c>
      <c r="Q903" t="str">
        <f t="shared" si="306"/>
        <v>Red</v>
      </c>
      <c r="R903" t="str">
        <f t="shared" si="307"/>
        <v>Green</v>
      </c>
      <c r="S903" t="str">
        <f t="shared" si="308"/>
        <v>Green</v>
      </c>
      <c r="T903" t="str">
        <f t="shared" si="309"/>
        <v>Red</v>
      </c>
      <c r="U903" t="str">
        <f t="shared" si="310"/>
        <v>Red</v>
      </c>
      <c r="V903" t="str">
        <f t="shared" si="311"/>
        <v>Green</v>
      </c>
      <c r="W903" t="str">
        <f t="shared" si="312"/>
        <v>Red</v>
      </c>
      <c r="X903" t="str">
        <f t="shared" si="313"/>
        <v>Red</v>
      </c>
      <c r="Y903" t="str">
        <f t="shared" si="314"/>
        <v>Red</v>
      </c>
      <c r="Z903" t="str">
        <f t="shared" si="315"/>
        <v>Red</v>
      </c>
      <c r="AA903" t="str">
        <f t="shared" si="316"/>
        <v>Green</v>
      </c>
      <c r="AB903" t="str">
        <f t="shared" si="317"/>
        <v>Green</v>
      </c>
      <c r="AC903" t="str">
        <f t="shared" si="318"/>
        <v>Red</v>
      </c>
      <c r="AD903" t="str">
        <f t="shared" si="319"/>
        <v>Green</v>
      </c>
    </row>
    <row r="904" spans="1:30" x14ac:dyDescent="0.25">
      <c r="A904" t="str">
        <f t="shared" si="300"/>
        <v>25/07/2026North West Sydney WomenHills Brumbies Women</v>
      </c>
      <c r="B904" t="s">
        <v>810</v>
      </c>
      <c r="D904" s="2">
        <v>46228</v>
      </c>
      <c r="E904" s="3">
        <v>0.20833333333333334</v>
      </c>
      <c r="F904" t="s">
        <v>2920</v>
      </c>
      <c r="G904" t="s">
        <v>2921</v>
      </c>
      <c r="H904">
        <v>0</v>
      </c>
      <c r="I904">
        <v>0</v>
      </c>
      <c r="J904">
        <v>1</v>
      </c>
      <c r="K904">
        <v>0</v>
      </c>
      <c r="L904" s="22" t="str">
        <f t="shared" si="301"/>
        <v>25/07/2026</v>
      </c>
      <c r="M904" s="23">
        <f t="shared" si="302"/>
        <v>8.3333333333333343E-2</v>
      </c>
      <c r="N904" t="str">
        <f t="shared" si="303"/>
        <v>1 - 0</v>
      </c>
      <c r="O904" t="str">
        <f t="shared" si="304"/>
        <v>Green</v>
      </c>
      <c r="P904" t="str">
        <f t="shared" si="305"/>
        <v>Red</v>
      </c>
      <c r="Q904" t="str">
        <f t="shared" si="306"/>
        <v>Red</v>
      </c>
      <c r="R904" t="str">
        <f t="shared" si="307"/>
        <v>Green</v>
      </c>
      <c r="S904" t="str">
        <f t="shared" si="308"/>
        <v>Red</v>
      </c>
      <c r="T904" t="str">
        <f t="shared" si="309"/>
        <v>Green</v>
      </c>
      <c r="U904" t="str">
        <f t="shared" si="310"/>
        <v>Red</v>
      </c>
      <c r="V904" t="str">
        <f t="shared" si="311"/>
        <v>Green</v>
      </c>
      <c r="W904" t="str">
        <f t="shared" si="312"/>
        <v>Red</v>
      </c>
      <c r="X904" t="str">
        <f t="shared" si="313"/>
        <v>Red</v>
      </c>
      <c r="Y904" t="str">
        <f t="shared" si="314"/>
        <v>Red</v>
      </c>
      <c r="Z904" t="str">
        <f t="shared" si="315"/>
        <v>Red</v>
      </c>
      <c r="AA904" t="str">
        <f t="shared" si="316"/>
        <v>Green</v>
      </c>
      <c r="AB904" t="str">
        <f t="shared" si="317"/>
        <v>Green</v>
      </c>
      <c r="AC904" t="str">
        <f t="shared" si="318"/>
        <v>Red</v>
      </c>
      <c r="AD904" t="str">
        <f t="shared" si="319"/>
        <v>Green</v>
      </c>
    </row>
    <row r="905" spans="1:30" x14ac:dyDescent="0.25">
      <c r="A905" t="str">
        <f t="shared" si="300"/>
        <v>25/07/2026Essendon Royals SC WomenMelbourne Victory Reserves Women</v>
      </c>
      <c r="B905" t="s">
        <v>810</v>
      </c>
      <c r="D905" s="2">
        <v>46228</v>
      </c>
      <c r="E905" s="3">
        <v>0.20833333333333334</v>
      </c>
      <c r="F905" t="s">
        <v>2926</v>
      </c>
      <c r="G905" t="s">
        <v>2927</v>
      </c>
      <c r="H905">
        <v>1</v>
      </c>
      <c r="I905">
        <v>0</v>
      </c>
      <c r="J905">
        <v>6</v>
      </c>
      <c r="K905">
        <v>0</v>
      </c>
      <c r="L905" s="22" t="str">
        <f t="shared" si="301"/>
        <v>25/07/2026</v>
      </c>
      <c r="M905" s="23">
        <f t="shared" si="302"/>
        <v>8.3333333333333343E-2</v>
      </c>
      <c r="N905" t="str">
        <f t="shared" si="303"/>
        <v>6 - 0</v>
      </c>
      <c r="O905" t="str">
        <f t="shared" si="304"/>
        <v>Green</v>
      </c>
      <c r="P905" t="str">
        <f t="shared" si="305"/>
        <v>Red</v>
      </c>
      <c r="Q905" t="str">
        <f t="shared" si="306"/>
        <v>Red</v>
      </c>
      <c r="R905" t="str">
        <f t="shared" si="307"/>
        <v>Green</v>
      </c>
      <c r="S905" t="str">
        <f t="shared" si="308"/>
        <v>Red</v>
      </c>
      <c r="T905" t="str">
        <f t="shared" si="309"/>
        <v>Green</v>
      </c>
      <c r="U905" t="str">
        <f t="shared" si="310"/>
        <v>Green</v>
      </c>
      <c r="V905" t="str">
        <f t="shared" si="311"/>
        <v>Red</v>
      </c>
      <c r="W905" t="str">
        <f t="shared" si="312"/>
        <v>Red</v>
      </c>
      <c r="X905" t="str">
        <f t="shared" si="313"/>
        <v>Green</v>
      </c>
      <c r="Y905" t="str">
        <f t="shared" si="314"/>
        <v>Green</v>
      </c>
      <c r="Z905" t="str">
        <f t="shared" si="315"/>
        <v>Green</v>
      </c>
      <c r="AA905" t="str">
        <f t="shared" si="316"/>
        <v>Red</v>
      </c>
      <c r="AB905" t="str">
        <f t="shared" si="317"/>
        <v>Red</v>
      </c>
      <c r="AC905" t="str">
        <f t="shared" si="318"/>
        <v>Red</v>
      </c>
      <c r="AD905" t="str">
        <f t="shared" si="319"/>
        <v>Green</v>
      </c>
    </row>
    <row r="906" spans="1:30" x14ac:dyDescent="0.25">
      <c r="A906" t="str">
        <f t="shared" si="300"/>
        <v>25/07/2026Perth Glory U23Dianella White Eagle U23</v>
      </c>
      <c r="B906" t="s">
        <v>810</v>
      </c>
      <c r="D906" s="2">
        <v>46228</v>
      </c>
      <c r="E906" s="3">
        <v>0.20833333333333334</v>
      </c>
      <c r="F906" t="s">
        <v>2982</v>
      </c>
      <c r="G906" t="s">
        <v>2983</v>
      </c>
      <c r="H906">
        <v>3</v>
      </c>
      <c r="I906">
        <v>0</v>
      </c>
      <c r="J906">
        <v>5</v>
      </c>
      <c r="K906">
        <v>1</v>
      </c>
      <c r="L906" s="22" t="str">
        <f t="shared" si="301"/>
        <v>25/07/2026</v>
      </c>
      <c r="M906" s="23">
        <f t="shared" si="302"/>
        <v>8.3333333333333343E-2</v>
      </c>
      <c r="N906" t="str">
        <f t="shared" si="303"/>
        <v>5 - 1</v>
      </c>
      <c r="O906" t="str">
        <f t="shared" si="304"/>
        <v>Green</v>
      </c>
      <c r="P906" t="str">
        <f t="shared" si="305"/>
        <v>Red</v>
      </c>
      <c r="Q906" t="str">
        <f t="shared" si="306"/>
        <v>Red</v>
      </c>
      <c r="R906" t="str">
        <f t="shared" si="307"/>
        <v>Green</v>
      </c>
      <c r="S906" t="str">
        <f t="shared" si="308"/>
        <v>Red</v>
      </c>
      <c r="T906" t="str">
        <f t="shared" si="309"/>
        <v>Green</v>
      </c>
      <c r="U906" t="str">
        <f t="shared" si="310"/>
        <v>Green</v>
      </c>
      <c r="V906" t="str">
        <f t="shared" si="311"/>
        <v>Red</v>
      </c>
      <c r="W906" t="str">
        <f t="shared" si="312"/>
        <v>Red</v>
      </c>
      <c r="X906" t="str">
        <f t="shared" si="313"/>
        <v>Green</v>
      </c>
      <c r="Y906" t="str">
        <f t="shared" si="314"/>
        <v>Green</v>
      </c>
      <c r="Z906" t="str">
        <f t="shared" si="315"/>
        <v>Green</v>
      </c>
      <c r="AA906" t="str">
        <f t="shared" si="316"/>
        <v>Red</v>
      </c>
      <c r="AB906" t="str">
        <f t="shared" si="317"/>
        <v>Red</v>
      </c>
      <c r="AC906" t="str">
        <f t="shared" si="318"/>
        <v>Green</v>
      </c>
      <c r="AD906" t="str">
        <f t="shared" si="319"/>
        <v>Red</v>
      </c>
    </row>
    <row r="907" spans="1:30" x14ac:dyDescent="0.25">
      <c r="A907" t="str">
        <f t="shared" si="300"/>
        <v>25/07/2026Perth RedStar U23Balcatta U23</v>
      </c>
      <c r="B907" t="s">
        <v>810</v>
      </c>
      <c r="D907" s="2">
        <v>46228</v>
      </c>
      <c r="E907" s="3">
        <v>0.20833333333333334</v>
      </c>
      <c r="F907" t="s">
        <v>2984</v>
      </c>
      <c r="G907" t="s">
        <v>2985</v>
      </c>
      <c r="H907">
        <v>1</v>
      </c>
      <c r="I907">
        <v>1</v>
      </c>
      <c r="J907">
        <v>4</v>
      </c>
      <c r="K907">
        <v>1</v>
      </c>
      <c r="L907" s="22" t="str">
        <f t="shared" si="301"/>
        <v>25/07/2026</v>
      </c>
      <c r="M907" s="23">
        <f t="shared" si="302"/>
        <v>8.3333333333333343E-2</v>
      </c>
      <c r="N907" t="str">
        <f t="shared" si="303"/>
        <v>4 - 1</v>
      </c>
      <c r="O907" t="str">
        <f t="shared" si="304"/>
        <v>Green</v>
      </c>
      <c r="P907" t="str">
        <f t="shared" si="305"/>
        <v>Red</v>
      </c>
      <c r="Q907" t="str">
        <f t="shared" si="306"/>
        <v>Red</v>
      </c>
      <c r="R907" t="str">
        <f t="shared" si="307"/>
        <v>Green</v>
      </c>
      <c r="S907" t="str">
        <f t="shared" si="308"/>
        <v>Red</v>
      </c>
      <c r="T907" t="str">
        <f t="shared" si="309"/>
        <v>Green</v>
      </c>
      <c r="U907" t="str">
        <f t="shared" si="310"/>
        <v>Red</v>
      </c>
      <c r="V907" t="str">
        <f t="shared" si="311"/>
        <v>Green</v>
      </c>
      <c r="W907" t="str">
        <f t="shared" si="312"/>
        <v>Red</v>
      </c>
      <c r="X907" t="str">
        <f t="shared" si="313"/>
        <v>Green</v>
      </c>
      <c r="Y907" t="str">
        <f t="shared" si="314"/>
        <v>Green</v>
      </c>
      <c r="Z907" t="str">
        <f t="shared" si="315"/>
        <v>Green</v>
      </c>
      <c r="AA907" t="str">
        <f t="shared" si="316"/>
        <v>Red</v>
      </c>
      <c r="AB907" t="str">
        <f t="shared" si="317"/>
        <v>Red</v>
      </c>
      <c r="AC907" t="str">
        <f t="shared" si="318"/>
        <v>Green</v>
      </c>
      <c r="AD907" t="str">
        <f t="shared" si="319"/>
        <v>Red</v>
      </c>
    </row>
    <row r="908" spans="1:30" x14ac:dyDescent="0.25">
      <c r="A908" t="str">
        <f t="shared" si="300"/>
        <v>25/07/2026Perth SC U23Bayswater City U23</v>
      </c>
      <c r="B908" t="s">
        <v>810</v>
      </c>
      <c r="D908" s="2">
        <v>46228</v>
      </c>
      <c r="E908" s="3">
        <v>0.20833333333333334</v>
      </c>
      <c r="F908" t="s">
        <v>2986</v>
      </c>
      <c r="G908" t="s">
        <v>2987</v>
      </c>
      <c r="H908">
        <v>1</v>
      </c>
      <c r="I908">
        <v>0</v>
      </c>
      <c r="J908">
        <v>3</v>
      </c>
      <c r="K908">
        <v>0</v>
      </c>
      <c r="L908" s="22" t="str">
        <f t="shared" si="301"/>
        <v>25/07/2026</v>
      </c>
      <c r="M908" s="23">
        <f t="shared" si="302"/>
        <v>8.3333333333333343E-2</v>
      </c>
      <c r="N908" t="str">
        <f t="shared" si="303"/>
        <v>3 - 0</v>
      </c>
      <c r="O908" t="str">
        <f t="shared" si="304"/>
        <v>Green</v>
      </c>
      <c r="P908" t="str">
        <f t="shared" si="305"/>
        <v>Red</v>
      </c>
      <c r="Q908" t="str">
        <f t="shared" si="306"/>
        <v>Red</v>
      </c>
      <c r="R908" t="str">
        <f t="shared" si="307"/>
        <v>Green</v>
      </c>
      <c r="S908" t="str">
        <f t="shared" si="308"/>
        <v>Red</v>
      </c>
      <c r="T908" t="str">
        <f t="shared" si="309"/>
        <v>Green</v>
      </c>
      <c r="U908" t="str">
        <f t="shared" si="310"/>
        <v>Green</v>
      </c>
      <c r="V908" t="str">
        <f t="shared" si="311"/>
        <v>Red</v>
      </c>
      <c r="W908" t="str">
        <f t="shared" si="312"/>
        <v>Red</v>
      </c>
      <c r="X908" t="str">
        <f t="shared" si="313"/>
        <v>Green</v>
      </c>
      <c r="Y908" t="str">
        <f t="shared" si="314"/>
        <v>Green</v>
      </c>
      <c r="Z908" t="str">
        <f t="shared" si="315"/>
        <v>Green</v>
      </c>
      <c r="AA908" t="str">
        <f t="shared" si="316"/>
        <v>Red</v>
      </c>
      <c r="AB908" t="str">
        <f t="shared" si="317"/>
        <v>Green</v>
      </c>
      <c r="AC908" t="str">
        <f t="shared" si="318"/>
        <v>Red</v>
      </c>
      <c r="AD908" t="str">
        <f t="shared" si="319"/>
        <v>Green</v>
      </c>
    </row>
    <row r="909" spans="1:30" x14ac:dyDescent="0.25">
      <c r="A909" t="str">
        <f t="shared" si="300"/>
        <v>25/07/2026Stirling Lions U23Armadale U23</v>
      </c>
      <c r="B909" t="s">
        <v>810</v>
      </c>
      <c r="D909" s="2">
        <v>46228</v>
      </c>
      <c r="E909" s="3">
        <v>0.20833333333333334</v>
      </c>
      <c r="F909" t="s">
        <v>2988</v>
      </c>
      <c r="G909" t="s">
        <v>2989</v>
      </c>
      <c r="H909">
        <v>1</v>
      </c>
      <c r="I909">
        <v>0</v>
      </c>
      <c r="J909">
        <v>3</v>
      </c>
      <c r="K909">
        <v>0</v>
      </c>
      <c r="L909" s="22" t="str">
        <f t="shared" si="301"/>
        <v>25/07/2026</v>
      </c>
      <c r="M909" s="23">
        <f t="shared" si="302"/>
        <v>8.3333333333333343E-2</v>
      </c>
      <c r="N909" t="str">
        <f t="shared" si="303"/>
        <v>3 - 0</v>
      </c>
      <c r="O909" t="str">
        <f t="shared" si="304"/>
        <v>Green</v>
      </c>
      <c r="P909" t="str">
        <f t="shared" si="305"/>
        <v>Red</v>
      </c>
      <c r="Q909" t="str">
        <f t="shared" si="306"/>
        <v>Red</v>
      </c>
      <c r="R909" t="str">
        <f t="shared" si="307"/>
        <v>Green</v>
      </c>
      <c r="S909" t="str">
        <f t="shared" si="308"/>
        <v>Red</v>
      </c>
      <c r="T909" t="str">
        <f t="shared" si="309"/>
        <v>Green</v>
      </c>
      <c r="U909" t="str">
        <f t="shared" si="310"/>
        <v>Green</v>
      </c>
      <c r="V909" t="str">
        <f t="shared" si="311"/>
        <v>Red</v>
      </c>
      <c r="W909" t="str">
        <f t="shared" si="312"/>
        <v>Red</v>
      </c>
      <c r="X909" t="str">
        <f t="shared" si="313"/>
        <v>Green</v>
      </c>
      <c r="Y909" t="str">
        <f t="shared" si="314"/>
        <v>Green</v>
      </c>
      <c r="Z909" t="str">
        <f t="shared" si="315"/>
        <v>Green</v>
      </c>
      <c r="AA909" t="str">
        <f t="shared" si="316"/>
        <v>Red</v>
      </c>
      <c r="AB909" t="str">
        <f t="shared" si="317"/>
        <v>Green</v>
      </c>
      <c r="AC909" t="str">
        <f t="shared" si="318"/>
        <v>Red</v>
      </c>
      <c r="AD909" t="str">
        <f t="shared" si="319"/>
        <v>Green</v>
      </c>
    </row>
    <row r="910" spans="1:30" x14ac:dyDescent="0.25">
      <c r="A910" t="str">
        <f t="shared" si="300"/>
        <v>25/07/2026Western Knights U23Olympic Kingsway SC U23</v>
      </c>
      <c r="B910" t="s">
        <v>810</v>
      </c>
      <c r="D910" s="2">
        <v>46228</v>
      </c>
      <c r="E910" s="3">
        <v>0.20833333333333334</v>
      </c>
      <c r="F910" t="s">
        <v>2990</v>
      </c>
      <c r="G910" t="s">
        <v>2991</v>
      </c>
      <c r="H910">
        <v>2</v>
      </c>
      <c r="I910">
        <v>1</v>
      </c>
      <c r="J910">
        <v>3</v>
      </c>
      <c r="K910">
        <v>2</v>
      </c>
      <c r="L910" s="22" t="str">
        <f t="shared" si="301"/>
        <v>25/07/2026</v>
      </c>
      <c r="M910" s="23">
        <f t="shared" si="302"/>
        <v>8.3333333333333343E-2</v>
      </c>
      <c r="N910" t="str">
        <f t="shared" si="303"/>
        <v>3 - 2</v>
      </c>
      <c r="O910" t="str">
        <f t="shared" si="304"/>
        <v>Green</v>
      </c>
      <c r="P910" t="str">
        <f t="shared" si="305"/>
        <v>Red</v>
      </c>
      <c r="Q910" t="str">
        <f t="shared" si="306"/>
        <v>Red</v>
      </c>
      <c r="R910" t="str">
        <f t="shared" si="307"/>
        <v>Green</v>
      </c>
      <c r="S910" t="str">
        <f t="shared" si="308"/>
        <v>Red</v>
      </c>
      <c r="T910" t="str">
        <f t="shared" si="309"/>
        <v>Green</v>
      </c>
      <c r="U910" t="str">
        <f t="shared" si="310"/>
        <v>Green</v>
      </c>
      <c r="V910" t="str">
        <f t="shared" si="311"/>
        <v>Red</v>
      </c>
      <c r="W910" t="str">
        <f t="shared" si="312"/>
        <v>Red</v>
      </c>
      <c r="X910" t="str">
        <f t="shared" si="313"/>
        <v>Green</v>
      </c>
      <c r="Y910" t="str">
        <f t="shared" si="314"/>
        <v>Green</v>
      </c>
      <c r="Z910" t="str">
        <f t="shared" si="315"/>
        <v>Green</v>
      </c>
      <c r="AA910" t="str">
        <f t="shared" si="316"/>
        <v>Red</v>
      </c>
      <c r="AB910" t="str">
        <f t="shared" si="317"/>
        <v>Red</v>
      </c>
      <c r="AC910" t="str">
        <f t="shared" si="318"/>
        <v>Green</v>
      </c>
      <c r="AD910" t="str">
        <f t="shared" si="319"/>
        <v>Red</v>
      </c>
    </row>
    <row r="911" spans="1:30" x14ac:dyDescent="0.25">
      <c r="A911" t="str">
        <f t="shared" si="300"/>
        <v>25/07/2026Manningham UnitedMelbourne Knights</v>
      </c>
      <c r="B911" t="s">
        <v>810</v>
      </c>
      <c r="D911" s="2">
        <v>46228</v>
      </c>
      <c r="E911" s="3">
        <v>0.21875</v>
      </c>
      <c r="F911" t="s">
        <v>2812</v>
      </c>
      <c r="G911" t="s">
        <v>2813</v>
      </c>
      <c r="H911">
        <v>1</v>
      </c>
      <c r="I911">
        <v>5</v>
      </c>
      <c r="J911">
        <v>1</v>
      </c>
      <c r="K911">
        <v>5</v>
      </c>
      <c r="L911" s="22" t="str">
        <f t="shared" si="301"/>
        <v>25/07/2026</v>
      </c>
      <c r="M911" s="23">
        <f t="shared" si="302"/>
        <v>9.375E-2</v>
      </c>
      <c r="N911" t="str">
        <f t="shared" si="303"/>
        <v>1 - 5</v>
      </c>
      <c r="O911" t="str">
        <f t="shared" si="304"/>
        <v>Red</v>
      </c>
      <c r="P911" t="str">
        <f t="shared" si="305"/>
        <v>Red</v>
      </c>
      <c r="Q911" t="str">
        <f t="shared" si="306"/>
        <v>Green</v>
      </c>
      <c r="R911" t="str">
        <f t="shared" si="307"/>
        <v>Red</v>
      </c>
      <c r="S911" t="str">
        <f t="shared" si="308"/>
        <v>Green</v>
      </c>
      <c r="T911" t="str">
        <f t="shared" si="309"/>
        <v>Green</v>
      </c>
      <c r="U911" t="str">
        <f t="shared" si="310"/>
        <v>Red</v>
      </c>
      <c r="V911" t="str">
        <f t="shared" si="311"/>
        <v>Red</v>
      </c>
      <c r="W911" t="str">
        <f t="shared" si="312"/>
        <v>Green</v>
      </c>
      <c r="X911" t="str">
        <f t="shared" si="313"/>
        <v>Green</v>
      </c>
      <c r="Y911" t="str">
        <f t="shared" si="314"/>
        <v>Green</v>
      </c>
      <c r="Z911" t="str">
        <f t="shared" si="315"/>
        <v>Green</v>
      </c>
      <c r="AA911" t="str">
        <f t="shared" si="316"/>
        <v>Red</v>
      </c>
      <c r="AB911" t="str">
        <f t="shared" si="317"/>
        <v>Red</v>
      </c>
      <c r="AC911" t="str">
        <f t="shared" si="318"/>
        <v>Green</v>
      </c>
      <c r="AD911" t="str">
        <f t="shared" si="319"/>
        <v>Red</v>
      </c>
    </row>
    <row r="912" spans="1:30" x14ac:dyDescent="0.25">
      <c r="A912" t="str">
        <f t="shared" si="300"/>
        <v>25/07/2026Adelaide CometsWhite City</v>
      </c>
      <c r="B912" t="s">
        <v>810</v>
      </c>
      <c r="D912" s="2">
        <v>46228</v>
      </c>
      <c r="E912" s="3">
        <v>0.22916666666666666</v>
      </c>
      <c r="F912" t="s">
        <v>505</v>
      </c>
      <c r="G912" t="s">
        <v>2800</v>
      </c>
      <c r="H912">
        <v>1</v>
      </c>
      <c r="I912">
        <v>0</v>
      </c>
      <c r="J912">
        <v>1</v>
      </c>
      <c r="K912">
        <v>0</v>
      </c>
      <c r="L912" s="22" t="str">
        <f t="shared" si="301"/>
        <v>25/07/2026</v>
      </c>
      <c r="M912" s="23">
        <f t="shared" si="302"/>
        <v>0.10416666666666666</v>
      </c>
      <c r="N912" t="str">
        <f t="shared" si="303"/>
        <v>1 - 0</v>
      </c>
      <c r="O912" t="str">
        <f t="shared" si="304"/>
        <v>Green</v>
      </c>
      <c r="P912" t="str">
        <f t="shared" si="305"/>
        <v>Red</v>
      </c>
      <c r="Q912" t="str">
        <f t="shared" si="306"/>
        <v>Red</v>
      </c>
      <c r="R912" t="str">
        <f t="shared" si="307"/>
        <v>Green</v>
      </c>
      <c r="S912" t="str">
        <f t="shared" si="308"/>
        <v>Red</v>
      </c>
      <c r="T912" t="str">
        <f t="shared" si="309"/>
        <v>Green</v>
      </c>
      <c r="U912" t="str">
        <f t="shared" si="310"/>
        <v>Green</v>
      </c>
      <c r="V912" t="str">
        <f t="shared" si="311"/>
        <v>Red</v>
      </c>
      <c r="W912" t="str">
        <f t="shared" si="312"/>
        <v>Red</v>
      </c>
      <c r="X912" t="str">
        <f t="shared" si="313"/>
        <v>Green</v>
      </c>
      <c r="Y912" t="str">
        <f t="shared" si="314"/>
        <v>Red</v>
      </c>
      <c r="Z912" t="str">
        <f t="shared" si="315"/>
        <v>Red</v>
      </c>
      <c r="AA912" t="str">
        <f t="shared" si="316"/>
        <v>Green</v>
      </c>
      <c r="AB912" t="str">
        <f t="shared" si="317"/>
        <v>Green</v>
      </c>
      <c r="AC912" t="str">
        <f t="shared" si="318"/>
        <v>Red</v>
      </c>
      <c r="AD912" t="str">
        <f t="shared" si="319"/>
        <v>Green</v>
      </c>
    </row>
    <row r="913" spans="1:30" x14ac:dyDescent="0.25">
      <c r="A913" t="str">
        <f t="shared" si="300"/>
        <v>25/07/2026Adelaide United U21Sturt Lions</v>
      </c>
      <c r="B913" t="s">
        <v>810</v>
      </c>
      <c r="D913" s="2">
        <v>46228</v>
      </c>
      <c r="E913" s="3">
        <v>0.22916666666666666</v>
      </c>
      <c r="F913" t="s">
        <v>2801</v>
      </c>
      <c r="G913" t="s">
        <v>508</v>
      </c>
      <c r="H913">
        <v>1</v>
      </c>
      <c r="I913">
        <v>2</v>
      </c>
      <c r="J913">
        <v>2</v>
      </c>
      <c r="K913">
        <v>3</v>
      </c>
      <c r="L913" s="22" t="str">
        <f t="shared" si="301"/>
        <v>25/07/2026</v>
      </c>
      <c r="M913" s="23">
        <f t="shared" si="302"/>
        <v>0.10416666666666666</v>
      </c>
      <c r="N913" t="str">
        <f t="shared" si="303"/>
        <v>2 - 3</v>
      </c>
      <c r="O913" t="str">
        <f t="shared" si="304"/>
        <v>Red</v>
      </c>
      <c r="P913" t="str">
        <f t="shared" si="305"/>
        <v>Red</v>
      </c>
      <c r="Q913" t="str">
        <f t="shared" si="306"/>
        <v>Green</v>
      </c>
      <c r="R913" t="str">
        <f t="shared" si="307"/>
        <v>Red</v>
      </c>
      <c r="S913" t="str">
        <f t="shared" si="308"/>
        <v>Green</v>
      </c>
      <c r="T913" t="str">
        <f t="shared" si="309"/>
        <v>Green</v>
      </c>
      <c r="U913" t="str">
        <f t="shared" si="310"/>
        <v>Red</v>
      </c>
      <c r="V913" t="str">
        <f t="shared" si="311"/>
        <v>Red</v>
      </c>
      <c r="W913" t="str">
        <f t="shared" si="312"/>
        <v>Green</v>
      </c>
      <c r="X913" t="str">
        <f t="shared" si="313"/>
        <v>Green</v>
      </c>
      <c r="Y913" t="str">
        <f t="shared" si="314"/>
        <v>Green</v>
      </c>
      <c r="Z913" t="str">
        <f t="shared" si="315"/>
        <v>Green</v>
      </c>
      <c r="AA913" t="str">
        <f t="shared" si="316"/>
        <v>Red</v>
      </c>
      <c r="AB913" t="str">
        <f t="shared" si="317"/>
        <v>Red</v>
      </c>
      <c r="AC913" t="str">
        <f t="shared" si="318"/>
        <v>Green</v>
      </c>
      <c r="AD913" t="str">
        <f t="shared" si="319"/>
        <v>Red</v>
      </c>
    </row>
    <row r="914" spans="1:30" x14ac:dyDescent="0.25">
      <c r="A914" t="str">
        <f t="shared" si="300"/>
        <v>25/07/2026Para Hills KnightsPlayford City</v>
      </c>
      <c r="B914" t="s">
        <v>810</v>
      </c>
      <c r="D914" s="2">
        <v>46228</v>
      </c>
      <c r="E914" s="3">
        <v>0.22916666666666666</v>
      </c>
      <c r="F914" t="s">
        <v>509</v>
      </c>
      <c r="G914" t="s">
        <v>1287</v>
      </c>
      <c r="H914">
        <v>1</v>
      </c>
      <c r="I914">
        <v>0</v>
      </c>
      <c r="J914">
        <v>2</v>
      </c>
      <c r="K914">
        <v>4</v>
      </c>
      <c r="L914" s="22" t="str">
        <f t="shared" si="301"/>
        <v>25/07/2026</v>
      </c>
      <c r="M914" s="23">
        <f t="shared" si="302"/>
        <v>0.10416666666666666</v>
      </c>
      <c r="N914" t="str">
        <f t="shared" si="303"/>
        <v>2 - 4</v>
      </c>
      <c r="O914" t="str">
        <f t="shared" si="304"/>
        <v>Red</v>
      </c>
      <c r="P914" t="str">
        <f t="shared" si="305"/>
        <v>Red</v>
      </c>
      <c r="Q914" t="str">
        <f t="shared" si="306"/>
        <v>Green</v>
      </c>
      <c r="R914" t="str">
        <f t="shared" si="307"/>
        <v>Red</v>
      </c>
      <c r="S914" t="str">
        <f t="shared" si="308"/>
        <v>Green</v>
      </c>
      <c r="T914" t="str">
        <f t="shared" si="309"/>
        <v>Green</v>
      </c>
      <c r="U914" t="str">
        <f t="shared" si="310"/>
        <v>Green</v>
      </c>
      <c r="V914" t="str">
        <f t="shared" si="311"/>
        <v>Red</v>
      </c>
      <c r="W914" t="str">
        <f t="shared" si="312"/>
        <v>Red</v>
      </c>
      <c r="X914" t="str">
        <f t="shared" si="313"/>
        <v>Green</v>
      </c>
      <c r="Y914" t="str">
        <f t="shared" si="314"/>
        <v>Green</v>
      </c>
      <c r="Z914" t="str">
        <f t="shared" si="315"/>
        <v>Green</v>
      </c>
      <c r="AA914" t="str">
        <f t="shared" si="316"/>
        <v>Red</v>
      </c>
      <c r="AB914" t="str">
        <f t="shared" si="317"/>
        <v>Red</v>
      </c>
      <c r="AC914" t="str">
        <f t="shared" si="318"/>
        <v>Green</v>
      </c>
      <c r="AD914" t="str">
        <f t="shared" si="319"/>
        <v>Red</v>
      </c>
    </row>
    <row r="915" spans="1:30" x14ac:dyDescent="0.25">
      <c r="A915" t="str">
        <f t="shared" si="300"/>
        <v>25/07/2026Adelaide RaidersFulham United FC</v>
      </c>
      <c r="B915" t="s">
        <v>810</v>
      </c>
      <c r="D915" s="2">
        <v>46228</v>
      </c>
      <c r="E915" s="3">
        <v>0.22916666666666666</v>
      </c>
      <c r="F915" t="s">
        <v>2830</v>
      </c>
      <c r="G915" t="s">
        <v>2831</v>
      </c>
      <c r="H915">
        <v>0</v>
      </c>
      <c r="I915">
        <v>0</v>
      </c>
      <c r="J915">
        <v>1</v>
      </c>
      <c r="K915">
        <v>0</v>
      </c>
      <c r="L915" s="22" t="str">
        <f t="shared" si="301"/>
        <v>25/07/2026</v>
      </c>
      <c r="M915" s="23">
        <f t="shared" si="302"/>
        <v>0.10416666666666666</v>
      </c>
      <c r="N915" t="str">
        <f t="shared" si="303"/>
        <v>1 - 0</v>
      </c>
      <c r="O915" t="str">
        <f t="shared" si="304"/>
        <v>Green</v>
      </c>
      <c r="P915" t="str">
        <f t="shared" si="305"/>
        <v>Red</v>
      </c>
      <c r="Q915" t="str">
        <f t="shared" si="306"/>
        <v>Red</v>
      </c>
      <c r="R915" t="str">
        <f t="shared" si="307"/>
        <v>Green</v>
      </c>
      <c r="S915" t="str">
        <f t="shared" si="308"/>
        <v>Red</v>
      </c>
      <c r="T915" t="str">
        <f t="shared" si="309"/>
        <v>Green</v>
      </c>
      <c r="U915" t="str">
        <f t="shared" si="310"/>
        <v>Red</v>
      </c>
      <c r="V915" t="str">
        <f t="shared" si="311"/>
        <v>Green</v>
      </c>
      <c r="W915" t="str">
        <f t="shared" si="312"/>
        <v>Red</v>
      </c>
      <c r="X915" t="str">
        <f t="shared" si="313"/>
        <v>Red</v>
      </c>
      <c r="Y915" t="str">
        <f t="shared" si="314"/>
        <v>Red</v>
      </c>
      <c r="Z915" t="str">
        <f t="shared" si="315"/>
        <v>Red</v>
      </c>
      <c r="AA915" t="str">
        <f t="shared" si="316"/>
        <v>Green</v>
      </c>
      <c r="AB915" t="str">
        <f t="shared" si="317"/>
        <v>Green</v>
      </c>
      <c r="AC915" t="str">
        <f t="shared" si="318"/>
        <v>Red</v>
      </c>
      <c r="AD915" t="str">
        <f t="shared" si="319"/>
        <v>Green</v>
      </c>
    </row>
    <row r="916" spans="1:30" x14ac:dyDescent="0.25">
      <c r="A916" t="str">
        <f t="shared" si="300"/>
        <v>25/07/2026Modbury Jets SCAdelaide Victory</v>
      </c>
      <c r="B916" t="s">
        <v>810</v>
      </c>
      <c r="D916" s="2">
        <v>46228</v>
      </c>
      <c r="E916" s="3">
        <v>0.22916666666666666</v>
      </c>
      <c r="F916" t="s">
        <v>2832</v>
      </c>
      <c r="G916" t="s">
        <v>2833</v>
      </c>
      <c r="H916">
        <v>1</v>
      </c>
      <c r="I916">
        <v>0</v>
      </c>
      <c r="J916">
        <v>4</v>
      </c>
      <c r="K916">
        <v>0</v>
      </c>
      <c r="L916" s="22" t="str">
        <f t="shared" si="301"/>
        <v>25/07/2026</v>
      </c>
      <c r="M916" s="23">
        <f t="shared" si="302"/>
        <v>0.10416666666666666</v>
      </c>
      <c r="N916" t="str">
        <f t="shared" si="303"/>
        <v>4 - 0</v>
      </c>
      <c r="O916" t="str">
        <f t="shared" si="304"/>
        <v>Green</v>
      </c>
      <c r="P916" t="str">
        <f t="shared" si="305"/>
        <v>Red</v>
      </c>
      <c r="Q916" t="str">
        <f t="shared" si="306"/>
        <v>Red</v>
      </c>
      <c r="R916" t="str">
        <f t="shared" si="307"/>
        <v>Green</v>
      </c>
      <c r="S916" t="str">
        <f t="shared" si="308"/>
        <v>Red</v>
      </c>
      <c r="T916" t="str">
        <f t="shared" si="309"/>
        <v>Green</v>
      </c>
      <c r="U916" t="str">
        <f t="shared" si="310"/>
        <v>Green</v>
      </c>
      <c r="V916" t="str">
        <f t="shared" si="311"/>
        <v>Red</v>
      </c>
      <c r="W916" t="str">
        <f t="shared" si="312"/>
        <v>Red</v>
      </c>
      <c r="X916" t="str">
        <f t="shared" si="313"/>
        <v>Green</v>
      </c>
      <c r="Y916" t="str">
        <f t="shared" si="314"/>
        <v>Green</v>
      </c>
      <c r="Z916" t="str">
        <f t="shared" si="315"/>
        <v>Green</v>
      </c>
      <c r="AA916" t="str">
        <f t="shared" si="316"/>
        <v>Red</v>
      </c>
      <c r="AB916" t="str">
        <f t="shared" si="317"/>
        <v>Red</v>
      </c>
      <c r="AC916" t="str">
        <f t="shared" si="318"/>
        <v>Red</v>
      </c>
      <c r="AD916" t="str">
        <f t="shared" si="319"/>
        <v>Green</v>
      </c>
    </row>
    <row r="917" spans="1:30" x14ac:dyDescent="0.25">
      <c r="A917" t="str">
        <f t="shared" si="300"/>
        <v>25/07/2026Adelaide TitansWestern Strikers</v>
      </c>
      <c r="B917" t="s">
        <v>810</v>
      </c>
      <c r="D917" s="2">
        <v>46228</v>
      </c>
      <c r="E917" s="3">
        <v>0.22916666666666666</v>
      </c>
      <c r="F917" t="s">
        <v>2839</v>
      </c>
      <c r="G917" t="s">
        <v>2840</v>
      </c>
      <c r="H917">
        <v>0</v>
      </c>
      <c r="I917">
        <v>0</v>
      </c>
      <c r="J917">
        <v>1</v>
      </c>
      <c r="K917">
        <v>2</v>
      </c>
      <c r="L917" s="22" t="str">
        <f t="shared" si="301"/>
        <v>25/07/2026</v>
      </c>
      <c r="M917" s="23">
        <f t="shared" si="302"/>
        <v>0.10416666666666666</v>
      </c>
      <c r="N917" t="str">
        <f t="shared" si="303"/>
        <v>1 - 2</v>
      </c>
      <c r="O917" t="str">
        <f t="shared" si="304"/>
        <v>Red</v>
      </c>
      <c r="P917" t="str">
        <f t="shared" si="305"/>
        <v>Red</v>
      </c>
      <c r="Q917" t="str">
        <f t="shared" si="306"/>
        <v>Green</v>
      </c>
      <c r="R917" t="str">
        <f t="shared" si="307"/>
        <v>Red</v>
      </c>
      <c r="S917" t="str">
        <f t="shared" si="308"/>
        <v>Green</v>
      </c>
      <c r="T917" t="str">
        <f t="shared" si="309"/>
        <v>Green</v>
      </c>
      <c r="U917" t="str">
        <f t="shared" si="310"/>
        <v>Red</v>
      </c>
      <c r="V917" t="str">
        <f t="shared" si="311"/>
        <v>Green</v>
      </c>
      <c r="W917" t="str">
        <f t="shared" si="312"/>
        <v>Red</v>
      </c>
      <c r="X917" t="str">
        <f t="shared" si="313"/>
        <v>Red</v>
      </c>
      <c r="Y917" t="str">
        <f t="shared" si="314"/>
        <v>Green</v>
      </c>
      <c r="Z917" t="str">
        <f t="shared" si="315"/>
        <v>Green</v>
      </c>
      <c r="AA917" t="str">
        <f t="shared" si="316"/>
        <v>Red</v>
      </c>
      <c r="AB917" t="str">
        <f t="shared" si="317"/>
        <v>Green</v>
      </c>
      <c r="AC917" t="str">
        <f t="shared" si="318"/>
        <v>Green</v>
      </c>
      <c r="AD917" t="str">
        <f t="shared" si="319"/>
        <v>Red</v>
      </c>
    </row>
    <row r="918" spans="1:30" x14ac:dyDescent="0.25">
      <c r="A918" t="str">
        <f t="shared" si="300"/>
        <v>25/07/2026Angle ValePontian Eagles</v>
      </c>
      <c r="B918" t="s">
        <v>810</v>
      </c>
      <c r="D918" s="2">
        <v>46228</v>
      </c>
      <c r="E918" s="3">
        <v>0.22916666666666666</v>
      </c>
      <c r="F918" t="s">
        <v>2841</v>
      </c>
      <c r="G918" t="s">
        <v>2842</v>
      </c>
      <c r="H918">
        <v>0</v>
      </c>
      <c r="I918">
        <v>0</v>
      </c>
      <c r="J918">
        <v>1</v>
      </c>
      <c r="K918">
        <v>0</v>
      </c>
      <c r="L918" s="22" t="str">
        <f t="shared" si="301"/>
        <v>25/07/2026</v>
      </c>
      <c r="M918" s="23">
        <f t="shared" si="302"/>
        <v>0.10416666666666666</v>
      </c>
      <c r="N918" t="str">
        <f t="shared" si="303"/>
        <v>1 - 0</v>
      </c>
      <c r="O918" t="str">
        <f t="shared" si="304"/>
        <v>Green</v>
      </c>
      <c r="P918" t="str">
        <f t="shared" si="305"/>
        <v>Red</v>
      </c>
      <c r="Q918" t="str">
        <f t="shared" si="306"/>
        <v>Red</v>
      </c>
      <c r="R918" t="str">
        <f t="shared" si="307"/>
        <v>Green</v>
      </c>
      <c r="S918" t="str">
        <f t="shared" si="308"/>
        <v>Red</v>
      </c>
      <c r="T918" t="str">
        <f t="shared" si="309"/>
        <v>Green</v>
      </c>
      <c r="U918" t="str">
        <f t="shared" si="310"/>
        <v>Red</v>
      </c>
      <c r="V918" t="str">
        <f t="shared" si="311"/>
        <v>Green</v>
      </c>
      <c r="W918" t="str">
        <f t="shared" si="312"/>
        <v>Red</v>
      </c>
      <c r="X918" t="str">
        <f t="shared" si="313"/>
        <v>Red</v>
      </c>
      <c r="Y918" t="str">
        <f t="shared" si="314"/>
        <v>Red</v>
      </c>
      <c r="Z918" t="str">
        <f t="shared" si="315"/>
        <v>Red</v>
      </c>
      <c r="AA918" t="str">
        <f t="shared" si="316"/>
        <v>Green</v>
      </c>
      <c r="AB918" t="str">
        <f t="shared" si="317"/>
        <v>Green</v>
      </c>
      <c r="AC918" t="str">
        <f t="shared" si="318"/>
        <v>Red</v>
      </c>
      <c r="AD918" t="str">
        <f t="shared" si="319"/>
        <v>Green</v>
      </c>
    </row>
    <row r="919" spans="1:30" x14ac:dyDescent="0.25">
      <c r="A919" t="str">
        <f t="shared" si="300"/>
        <v>25/07/2026Barossa UnitedModbury Vista</v>
      </c>
      <c r="B919" t="s">
        <v>810</v>
      </c>
      <c r="D919" s="2">
        <v>46228</v>
      </c>
      <c r="E919" s="3">
        <v>0.22916666666666666</v>
      </c>
      <c r="F919" t="s">
        <v>2843</v>
      </c>
      <c r="G919" t="s">
        <v>2844</v>
      </c>
      <c r="H919">
        <v>0</v>
      </c>
      <c r="I919">
        <v>3</v>
      </c>
      <c r="J919">
        <v>1</v>
      </c>
      <c r="K919">
        <v>8</v>
      </c>
      <c r="L919" s="22" t="str">
        <f t="shared" si="301"/>
        <v>25/07/2026</v>
      </c>
      <c r="M919" s="23">
        <f t="shared" si="302"/>
        <v>0.10416666666666666</v>
      </c>
      <c r="N919" t="str">
        <f t="shared" si="303"/>
        <v>1 - 8</v>
      </c>
      <c r="O919" t="str">
        <f t="shared" si="304"/>
        <v>Red</v>
      </c>
      <c r="P919" t="str">
        <f t="shared" si="305"/>
        <v>Red</v>
      </c>
      <c r="Q919" t="str">
        <f t="shared" si="306"/>
        <v>Green</v>
      </c>
      <c r="R919" t="str">
        <f t="shared" si="307"/>
        <v>Red</v>
      </c>
      <c r="S919" t="str">
        <f t="shared" si="308"/>
        <v>Green</v>
      </c>
      <c r="T919" t="str">
        <f t="shared" si="309"/>
        <v>Green</v>
      </c>
      <c r="U919" t="str">
        <f t="shared" si="310"/>
        <v>Red</v>
      </c>
      <c r="V919" t="str">
        <f t="shared" si="311"/>
        <v>Red</v>
      </c>
      <c r="W919" t="str">
        <f t="shared" si="312"/>
        <v>Green</v>
      </c>
      <c r="X919" t="str">
        <f t="shared" si="313"/>
        <v>Green</v>
      </c>
      <c r="Y919" t="str">
        <f t="shared" si="314"/>
        <v>Green</v>
      </c>
      <c r="Z919" t="str">
        <f t="shared" si="315"/>
        <v>Green</v>
      </c>
      <c r="AA919" t="str">
        <f t="shared" si="316"/>
        <v>Red</v>
      </c>
      <c r="AB919" t="str">
        <f t="shared" si="317"/>
        <v>Red</v>
      </c>
      <c r="AC919" t="str">
        <f t="shared" si="318"/>
        <v>Green</v>
      </c>
      <c r="AD919" t="str">
        <f t="shared" si="319"/>
        <v>Red</v>
      </c>
    </row>
    <row r="920" spans="1:30" x14ac:dyDescent="0.25">
      <c r="A920" t="str">
        <f t="shared" si="300"/>
        <v>25/07/2026Gawler SCPort Adelaide SC</v>
      </c>
      <c r="B920" t="s">
        <v>810</v>
      </c>
      <c r="D920" s="2">
        <v>46228</v>
      </c>
      <c r="E920" s="3">
        <v>0.22916666666666666</v>
      </c>
      <c r="F920" t="s">
        <v>2845</v>
      </c>
      <c r="G920" t="s">
        <v>2846</v>
      </c>
      <c r="H920">
        <v>1</v>
      </c>
      <c r="I920">
        <v>0</v>
      </c>
      <c r="J920">
        <v>2</v>
      </c>
      <c r="K920">
        <v>0</v>
      </c>
      <c r="L920" s="22" t="str">
        <f t="shared" si="301"/>
        <v>25/07/2026</v>
      </c>
      <c r="M920" s="23">
        <f t="shared" si="302"/>
        <v>0.10416666666666666</v>
      </c>
      <c r="N920" t="str">
        <f t="shared" si="303"/>
        <v>2 - 0</v>
      </c>
      <c r="O920" t="str">
        <f t="shared" si="304"/>
        <v>Green</v>
      </c>
      <c r="P920" t="str">
        <f t="shared" si="305"/>
        <v>Red</v>
      </c>
      <c r="Q920" t="str">
        <f t="shared" si="306"/>
        <v>Red</v>
      </c>
      <c r="R920" t="str">
        <f t="shared" si="307"/>
        <v>Green</v>
      </c>
      <c r="S920" t="str">
        <f t="shared" si="308"/>
        <v>Red</v>
      </c>
      <c r="T920" t="str">
        <f t="shared" si="309"/>
        <v>Green</v>
      </c>
      <c r="U920" t="str">
        <f t="shared" si="310"/>
        <v>Green</v>
      </c>
      <c r="V920" t="str">
        <f t="shared" si="311"/>
        <v>Red</v>
      </c>
      <c r="W920" t="str">
        <f t="shared" si="312"/>
        <v>Red</v>
      </c>
      <c r="X920" t="str">
        <f t="shared" si="313"/>
        <v>Green</v>
      </c>
      <c r="Y920" t="str">
        <f t="shared" si="314"/>
        <v>Green</v>
      </c>
      <c r="Z920" t="str">
        <f t="shared" si="315"/>
        <v>Red</v>
      </c>
      <c r="AA920" t="str">
        <f t="shared" si="316"/>
        <v>Green</v>
      </c>
      <c r="AB920" t="str">
        <f t="shared" si="317"/>
        <v>Green</v>
      </c>
      <c r="AC920" t="str">
        <f t="shared" si="318"/>
        <v>Red</v>
      </c>
      <c r="AD920" t="str">
        <f t="shared" si="319"/>
        <v>Green</v>
      </c>
    </row>
    <row r="921" spans="1:30" x14ac:dyDescent="0.25">
      <c r="A921" t="str">
        <f t="shared" si="300"/>
        <v>25/07/2026Seaford Rangers FCAdelaide University SC</v>
      </c>
      <c r="B921" t="s">
        <v>810</v>
      </c>
      <c r="D921" s="2">
        <v>46228</v>
      </c>
      <c r="E921" s="3">
        <v>0.22916666666666666</v>
      </c>
      <c r="F921" t="s">
        <v>2847</v>
      </c>
      <c r="G921" t="s">
        <v>2848</v>
      </c>
      <c r="H921">
        <v>4</v>
      </c>
      <c r="I921">
        <v>2</v>
      </c>
      <c r="J921">
        <v>4</v>
      </c>
      <c r="K921">
        <v>2</v>
      </c>
      <c r="L921" s="22" t="str">
        <f t="shared" si="301"/>
        <v>25/07/2026</v>
      </c>
      <c r="M921" s="23">
        <f t="shared" si="302"/>
        <v>0.10416666666666666</v>
      </c>
      <c r="N921" t="str">
        <f t="shared" si="303"/>
        <v>4 - 2</v>
      </c>
      <c r="O921" t="str">
        <f t="shared" si="304"/>
        <v>Green</v>
      </c>
      <c r="P921" t="str">
        <f t="shared" si="305"/>
        <v>Red</v>
      </c>
      <c r="Q921" t="str">
        <f t="shared" si="306"/>
        <v>Red</v>
      </c>
      <c r="R921" t="str">
        <f t="shared" si="307"/>
        <v>Green</v>
      </c>
      <c r="S921" t="str">
        <f t="shared" si="308"/>
        <v>Red</v>
      </c>
      <c r="T921" t="str">
        <f t="shared" si="309"/>
        <v>Green</v>
      </c>
      <c r="U921" t="str">
        <f t="shared" si="310"/>
        <v>Green</v>
      </c>
      <c r="V921" t="str">
        <f t="shared" si="311"/>
        <v>Red</v>
      </c>
      <c r="W921" t="str">
        <f t="shared" si="312"/>
        <v>Red</v>
      </c>
      <c r="X921" t="str">
        <f t="shared" si="313"/>
        <v>Green</v>
      </c>
      <c r="Y921" t="str">
        <f t="shared" si="314"/>
        <v>Green</v>
      </c>
      <c r="Z921" t="str">
        <f t="shared" si="315"/>
        <v>Green</v>
      </c>
      <c r="AA921" t="str">
        <f t="shared" si="316"/>
        <v>Red</v>
      </c>
      <c r="AB921" t="str">
        <f t="shared" si="317"/>
        <v>Red</v>
      </c>
      <c r="AC921" t="str">
        <f t="shared" si="318"/>
        <v>Green</v>
      </c>
      <c r="AD921" t="str">
        <f t="shared" si="319"/>
        <v>Red</v>
      </c>
    </row>
    <row r="922" spans="1:30" x14ac:dyDescent="0.25">
      <c r="A922" t="str">
        <f t="shared" si="300"/>
        <v>25/07/2026Vipers FC Adelaide ReservesNoarlunga United</v>
      </c>
      <c r="B922" t="s">
        <v>810</v>
      </c>
      <c r="D922" s="2">
        <v>46228</v>
      </c>
      <c r="E922" s="3">
        <v>0.22916666666666666</v>
      </c>
      <c r="F922" t="s">
        <v>2849</v>
      </c>
      <c r="G922" t="s">
        <v>2850</v>
      </c>
      <c r="L922" s="22" t="str">
        <f t="shared" si="301"/>
        <v>25/07/2026</v>
      </c>
      <c r="M922" s="23">
        <f t="shared" si="302"/>
        <v>0.10416666666666666</v>
      </c>
      <c r="N922" t="str">
        <f t="shared" si="303"/>
        <v xml:space="preserve"> - </v>
      </c>
      <c r="O922" t="str">
        <f t="shared" si="304"/>
        <v>Red</v>
      </c>
      <c r="P922" t="str">
        <f t="shared" si="305"/>
        <v>Green</v>
      </c>
      <c r="Q922" t="str">
        <f t="shared" si="306"/>
        <v>Red</v>
      </c>
      <c r="R922" t="str">
        <f t="shared" si="307"/>
        <v>Green</v>
      </c>
      <c r="S922" t="str">
        <f t="shared" si="308"/>
        <v>Green</v>
      </c>
      <c r="T922" t="str">
        <f t="shared" si="309"/>
        <v>Red</v>
      </c>
      <c r="U922" t="str">
        <f t="shared" si="310"/>
        <v>Red</v>
      </c>
      <c r="V922" t="str">
        <f t="shared" si="311"/>
        <v>Green</v>
      </c>
      <c r="W922" t="str">
        <f t="shared" si="312"/>
        <v>Red</v>
      </c>
      <c r="X922" t="str">
        <f t="shared" si="313"/>
        <v>Red</v>
      </c>
      <c r="Y922" t="str">
        <f t="shared" si="314"/>
        <v>Red</v>
      </c>
      <c r="Z922" t="str">
        <f t="shared" si="315"/>
        <v>Red</v>
      </c>
      <c r="AA922" t="str">
        <f t="shared" si="316"/>
        <v>Green</v>
      </c>
      <c r="AB922" t="str">
        <f t="shared" si="317"/>
        <v>Green</v>
      </c>
      <c r="AC922" t="str">
        <f t="shared" si="318"/>
        <v>Red</v>
      </c>
      <c r="AD922" t="str">
        <f t="shared" si="319"/>
        <v>Green</v>
      </c>
    </row>
    <row r="923" spans="1:30" x14ac:dyDescent="0.25">
      <c r="A923" t="str">
        <f t="shared" si="300"/>
        <v>25/07/2026South Melbourne WomenBulleen Lions Women</v>
      </c>
      <c r="B923" t="s">
        <v>810</v>
      </c>
      <c r="D923" s="2">
        <v>46228</v>
      </c>
      <c r="E923" s="3">
        <v>0.22916666666666666</v>
      </c>
      <c r="F923" t="s">
        <v>2928</v>
      </c>
      <c r="G923" t="s">
        <v>2929</v>
      </c>
      <c r="H923">
        <v>0</v>
      </c>
      <c r="I923">
        <v>1</v>
      </c>
      <c r="J923">
        <v>1</v>
      </c>
      <c r="K923">
        <v>2</v>
      </c>
      <c r="L923" s="22" t="str">
        <f t="shared" si="301"/>
        <v>25/07/2026</v>
      </c>
      <c r="M923" s="23">
        <f t="shared" si="302"/>
        <v>0.10416666666666666</v>
      </c>
      <c r="N923" t="str">
        <f t="shared" si="303"/>
        <v>1 - 2</v>
      </c>
      <c r="O923" t="str">
        <f t="shared" si="304"/>
        <v>Red</v>
      </c>
      <c r="P923" t="str">
        <f t="shared" si="305"/>
        <v>Red</v>
      </c>
      <c r="Q923" t="str">
        <f t="shared" si="306"/>
        <v>Green</v>
      </c>
      <c r="R923" t="str">
        <f t="shared" si="307"/>
        <v>Red</v>
      </c>
      <c r="S923" t="str">
        <f t="shared" si="308"/>
        <v>Green</v>
      </c>
      <c r="T923" t="str">
        <f t="shared" si="309"/>
        <v>Green</v>
      </c>
      <c r="U923" t="str">
        <f t="shared" si="310"/>
        <v>Red</v>
      </c>
      <c r="V923" t="str">
        <f t="shared" si="311"/>
        <v>Red</v>
      </c>
      <c r="W923" t="str">
        <f t="shared" si="312"/>
        <v>Green</v>
      </c>
      <c r="X923" t="str">
        <f t="shared" si="313"/>
        <v>Green</v>
      </c>
      <c r="Y923" t="str">
        <f t="shared" si="314"/>
        <v>Green</v>
      </c>
      <c r="Z923" t="str">
        <f t="shared" si="315"/>
        <v>Green</v>
      </c>
      <c r="AA923" t="str">
        <f t="shared" si="316"/>
        <v>Red</v>
      </c>
      <c r="AB923" t="str">
        <f t="shared" si="317"/>
        <v>Green</v>
      </c>
      <c r="AC923" t="str">
        <f t="shared" si="318"/>
        <v>Green</v>
      </c>
      <c r="AD923" t="str">
        <f t="shared" si="319"/>
        <v>Red</v>
      </c>
    </row>
    <row r="924" spans="1:30" x14ac:dyDescent="0.25">
      <c r="A924" t="str">
        <f t="shared" si="300"/>
        <v>25/07/2026APIA Leichhardt Tigers U20UNSW U20</v>
      </c>
      <c r="B924" t="s">
        <v>810</v>
      </c>
      <c r="D924" s="2">
        <v>46228</v>
      </c>
      <c r="E924" s="3">
        <v>0.22916666666666666</v>
      </c>
      <c r="F924" t="s">
        <v>2954</v>
      </c>
      <c r="G924" t="s">
        <v>2955</v>
      </c>
      <c r="H924">
        <v>0</v>
      </c>
      <c r="I924">
        <v>0</v>
      </c>
      <c r="J924">
        <v>1</v>
      </c>
      <c r="K924">
        <v>0</v>
      </c>
      <c r="L924" s="22" t="str">
        <f t="shared" si="301"/>
        <v>25/07/2026</v>
      </c>
      <c r="M924" s="23">
        <f t="shared" si="302"/>
        <v>0.10416666666666666</v>
      </c>
      <c r="N924" t="str">
        <f t="shared" si="303"/>
        <v>1 - 0</v>
      </c>
      <c r="O924" t="str">
        <f t="shared" si="304"/>
        <v>Green</v>
      </c>
      <c r="P924" t="str">
        <f t="shared" si="305"/>
        <v>Red</v>
      </c>
      <c r="Q924" t="str">
        <f t="shared" si="306"/>
        <v>Red</v>
      </c>
      <c r="R924" t="str">
        <f t="shared" si="307"/>
        <v>Green</v>
      </c>
      <c r="S924" t="str">
        <f t="shared" si="308"/>
        <v>Red</v>
      </c>
      <c r="T924" t="str">
        <f t="shared" si="309"/>
        <v>Green</v>
      </c>
      <c r="U924" t="str">
        <f t="shared" si="310"/>
        <v>Red</v>
      </c>
      <c r="V924" t="str">
        <f t="shared" si="311"/>
        <v>Green</v>
      </c>
      <c r="W924" t="str">
        <f t="shared" si="312"/>
        <v>Red</v>
      </c>
      <c r="X924" t="str">
        <f t="shared" si="313"/>
        <v>Red</v>
      </c>
      <c r="Y924" t="str">
        <f t="shared" si="314"/>
        <v>Red</v>
      </c>
      <c r="Z924" t="str">
        <f t="shared" si="315"/>
        <v>Red</v>
      </c>
      <c r="AA924" t="str">
        <f t="shared" si="316"/>
        <v>Green</v>
      </c>
      <c r="AB924" t="str">
        <f t="shared" si="317"/>
        <v>Green</v>
      </c>
      <c r="AC924" t="str">
        <f t="shared" si="318"/>
        <v>Red</v>
      </c>
      <c r="AD924" t="str">
        <f t="shared" si="319"/>
        <v>Green</v>
      </c>
    </row>
    <row r="925" spans="1:30" x14ac:dyDescent="0.25">
      <c r="A925" t="str">
        <f t="shared" si="300"/>
        <v>25/07/2026Cooma Tigers U23Tuggeranong United U23</v>
      </c>
      <c r="B925" t="s">
        <v>810</v>
      </c>
      <c r="D925" s="2">
        <v>46228</v>
      </c>
      <c r="E925" s="3">
        <v>0.22916666666666666</v>
      </c>
      <c r="F925" t="s">
        <v>2996</v>
      </c>
      <c r="G925" t="s">
        <v>910</v>
      </c>
      <c r="H925">
        <v>0</v>
      </c>
      <c r="I925">
        <v>1</v>
      </c>
      <c r="J925">
        <v>1</v>
      </c>
      <c r="K925">
        <v>2</v>
      </c>
      <c r="L925" s="22" t="str">
        <f t="shared" si="301"/>
        <v>25/07/2026</v>
      </c>
      <c r="M925" s="23">
        <f t="shared" si="302"/>
        <v>0.10416666666666666</v>
      </c>
      <c r="N925" t="str">
        <f t="shared" si="303"/>
        <v>1 - 2</v>
      </c>
      <c r="O925" t="str">
        <f t="shared" si="304"/>
        <v>Red</v>
      </c>
      <c r="P925" t="str">
        <f t="shared" si="305"/>
        <v>Red</v>
      </c>
      <c r="Q925" t="str">
        <f t="shared" si="306"/>
        <v>Green</v>
      </c>
      <c r="R925" t="str">
        <f t="shared" si="307"/>
        <v>Red</v>
      </c>
      <c r="S925" t="str">
        <f t="shared" si="308"/>
        <v>Green</v>
      </c>
      <c r="T925" t="str">
        <f t="shared" si="309"/>
        <v>Green</v>
      </c>
      <c r="U925" t="str">
        <f t="shared" si="310"/>
        <v>Red</v>
      </c>
      <c r="V925" t="str">
        <f t="shared" si="311"/>
        <v>Red</v>
      </c>
      <c r="W925" t="str">
        <f t="shared" si="312"/>
        <v>Green</v>
      </c>
      <c r="X925" t="str">
        <f t="shared" si="313"/>
        <v>Green</v>
      </c>
      <c r="Y925" t="str">
        <f t="shared" si="314"/>
        <v>Green</v>
      </c>
      <c r="Z925" t="str">
        <f t="shared" si="315"/>
        <v>Green</v>
      </c>
      <c r="AA925" t="str">
        <f t="shared" si="316"/>
        <v>Red</v>
      </c>
      <c r="AB925" t="str">
        <f t="shared" si="317"/>
        <v>Green</v>
      </c>
      <c r="AC925" t="str">
        <f t="shared" si="318"/>
        <v>Green</v>
      </c>
      <c r="AD925" t="str">
        <f t="shared" si="319"/>
        <v>Red</v>
      </c>
    </row>
    <row r="926" spans="1:30" x14ac:dyDescent="0.25">
      <c r="A926" t="str">
        <f t="shared" si="300"/>
        <v>25/07/2026Taringa RoversPine Hills</v>
      </c>
      <c r="B926" t="s">
        <v>810</v>
      </c>
      <c r="D926" s="2">
        <v>46228</v>
      </c>
      <c r="E926" s="3">
        <v>0.25</v>
      </c>
      <c r="F926" t="s">
        <v>2822</v>
      </c>
      <c r="G926" t="s">
        <v>2823</v>
      </c>
      <c r="H926">
        <v>0</v>
      </c>
      <c r="I926">
        <v>1</v>
      </c>
      <c r="J926">
        <v>0</v>
      </c>
      <c r="K926">
        <v>1</v>
      </c>
      <c r="L926" s="22" t="str">
        <f t="shared" si="301"/>
        <v>25/07/2026</v>
      </c>
      <c r="M926" s="23">
        <f t="shared" si="302"/>
        <v>0.125</v>
      </c>
      <c r="N926" t="str">
        <f t="shared" si="303"/>
        <v>0 - 1</v>
      </c>
      <c r="O926" t="str">
        <f t="shared" si="304"/>
        <v>Red</v>
      </c>
      <c r="P926" t="str">
        <f t="shared" si="305"/>
        <v>Red</v>
      </c>
      <c r="Q926" t="str">
        <f t="shared" si="306"/>
        <v>Green</v>
      </c>
      <c r="R926" t="str">
        <f t="shared" si="307"/>
        <v>Red</v>
      </c>
      <c r="S926" t="str">
        <f t="shared" si="308"/>
        <v>Green</v>
      </c>
      <c r="T926" t="str">
        <f t="shared" si="309"/>
        <v>Green</v>
      </c>
      <c r="U926" t="str">
        <f t="shared" si="310"/>
        <v>Red</v>
      </c>
      <c r="V926" t="str">
        <f t="shared" si="311"/>
        <v>Red</v>
      </c>
      <c r="W926" t="str">
        <f t="shared" si="312"/>
        <v>Green</v>
      </c>
      <c r="X926" t="str">
        <f t="shared" si="313"/>
        <v>Green</v>
      </c>
      <c r="Y926" t="str">
        <f t="shared" si="314"/>
        <v>Red</v>
      </c>
      <c r="Z926" t="str">
        <f t="shared" si="315"/>
        <v>Red</v>
      </c>
      <c r="AA926" t="str">
        <f t="shared" si="316"/>
        <v>Green</v>
      </c>
      <c r="AB926" t="str">
        <f t="shared" si="317"/>
        <v>Green</v>
      </c>
      <c r="AC926" t="str">
        <f t="shared" si="318"/>
        <v>Red</v>
      </c>
      <c r="AD926" t="str">
        <f t="shared" si="319"/>
        <v>Green</v>
      </c>
    </row>
    <row r="927" spans="1:30" x14ac:dyDescent="0.25">
      <c r="A927" t="str">
        <f t="shared" si="300"/>
        <v>25/07/2026Elizabeth GroveNorthern Demons</v>
      </c>
      <c r="B927" t="s">
        <v>810</v>
      </c>
      <c r="D927" s="2">
        <v>46228</v>
      </c>
      <c r="E927" s="3">
        <v>0.25</v>
      </c>
      <c r="F927" t="s">
        <v>2851</v>
      </c>
      <c r="G927" t="s">
        <v>2852</v>
      </c>
      <c r="H927">
        <v>0</v>
      </c>
      <c r="I927">
        <v>0</v>
      </c>
      <c r="J927">
        <v>0</v>
      </c>
      <c r="K927">
        <v>1</v>
      </c>
      <c r="L927" s="22" t="str">
        <f t="shared" si="301"/>
        <v>25/07/2026</v>
      </c>
      <c r="M927" s="23">
        <f t="shared" si="302"/>
        <v>0.125</v>
      </c>
      <c r="N927" t="str">
        <f t="shared" si="303"/>
        <v>0 - 1</v>
      </c>
      <c r="O927" t="str">
        <f t="shared" si="304"/>
        <v>Red</v>
      </c>
      <c r="P927" t="str">
        <f t="shared" si="305"/>
        <v>Red</v>
      </c>
      <c r="Q927" t="str">
        <f t="shared" si="306"/>
        <v>Green</v>
      </c>
      <c r="R927" t="str">
        <f t="shared" si="307"/>
        <v>Red</v>
      </c>
      <c r="S927" t="str">
        <f t="shared" si="308"/>
        <v>Green</v>
      </c>
      <c r="T927" t="str">
        <f t="shared" si="309"/>
        <v>Green</v>
      </c>
      <c r="U927" t="str">
        <f t="shared" si="310"/>
        <v>Red</v>
      </c>
      <c r="V927" t="str">
        <f t="shared" si="311"/>
        <v>Green</v>
      </c>
      <c r="W927" t="str">
        <f t="shared" si="312"/>
        <v>Red</v>
      </c>
      <c r="X927" t="str">
        <f t="shared" si="313"/>
        <v>Red</v>
      </c>
      <c r="Y927" t="str">
        <f t="shared" si="314"/>
        <v>Red</v>
      </c>
      <c r="Z927" t="str">
        <f t="shared" si="315"/>
        <v>Red</v>
      </c>
      <c r="AA927" t="str">
        <f t="shared" si="316"/>
        <v>Green</v>
      </c>
      <c r="AB927" t="str">
        <f t="shared" si="317"/>
        <v>Green</v>
      </c>
      <c r="AC927" t="str">
        <f t="shared" si="318"/>
        <v>Red</v>
      </c>
      <c r="AD927" t="str">
        <f t="shared" si="319"/>
        <v>Green</v>
      </c>
    </row>
    <row r="928" spans="1:30" x14ac:dyDescent="0.25">
      <c r="A928" t="str">
        <f t="shared" si="300"/>
        <v>25/07/2026Bentleigh Greens WomenMelbourne City Reserves Women</v>
      </c>
      <c r="B928" t="s">
        <v>810</v>
      </c>
      <c r="D928" s="2">
        <v>46228</v>
      </c>
      <c r="E928" s="3">
        <v>0.25</v>
      </c>
      <c r="F928" t="s">
        <v>2930</v>
      </c>
      <c r="G928" t="s">
        <v>2931</v>
      </c>
      <c r="H928">
        <v>1</v>
      </c>
      <c r="I928">
        <v>0</v>
      </c>
      <c r="J928">
        <v>2</v>
      </c>
      <c r="K928">
        <v>0</v>
      </c>
      <c r="L928" s="22" t="str">
        <f t="shared" si="301"/>
        <v>25/07/2026</v>
      </c>
      <c r="M928" s="23">
        <f t="shared" si="302"/>
        <v>0.125</v>
      </c>
      <c r="N928" t="str">
        <f t="shared" si="303"/>
        <v>2 - 0</v>
      </c>
      <c r="O928" t="str">
        <f t="shared" si="304"/>
        <v>Green</v>
      </c>
      <c r="P928" t="str">
        <f t="shared" si="305"/>
        <v>Red</v>
      </c>
      <c r="Q928" t="str">
        <f t="shared" si="306"/>
        <v>Red</v>
      </c>
      <c r="R928" t="str">
        <f t="shared" si="307"/>
        <v>Green</v>
      </c>
      <c r="S928" t="str">
        <f t="shared" si="308"/>
        <v>Red</v>
      </c>
      <c r="T928" t="str">
        <f t="shared" si="309"/>
        <v>Green</v>
      </c>
      <c r="U928" t="str">
        <f t="shared" si="310"/>
        <v>Green</v>
      </c>
      <c r="V928" t="str">
        <f t="shared" si="311"/>
        <v>Red</v>
      </c>
      <c r="W928" t="str">
        <f t="shared" si="312"/>
        <v>Red</v>
      </c>
      <c r="X928" t="str">
        <f t="shared" si="313"/>
        <v>Green</v>
      </c>
      <c r="Y928" t="str">
        <f t="shared" si="314"/>
        <v>Green</v>
      </c>
      <c r="Z928" t="str">
        <f t="shared" si="315"/>
        <v>Red</v>
      </c>
      <c r="AA928" t="str">
        <f t="shared" si="316"/>
        <v>Green</v>
      </c>
      <c r="AB928" t="str">
        <f t="shared" si="317"/>
        <v>Green</v>
      </c>
      <c r="AC928" t="str">
        <f t="shared" si="318"/>
        <v>Red</v>
      </c>
      <c r="AD928" t="str">
        <f t="shared" si="319"/>
        <v>Green</v>
      </c>
    </row>
    <row r="929" spans="1:30" x14ac:dyDescent="0.25">
      <c r="A929" t="str">
        <f t="shared" si="300"/>
        <v>25/07/2026Gold Coast Knights U23Gold Coast United U23</v>
      </c>
      <c r="B929" t="s">
        <v>810</v>
      </c>
      <c r="D929" s="2">
        <v>46228</v>
      </c>
      <c r="E929" s="3">
        <v>0.25</v>
      </c>
      <c r="F929" t="s">
        <v>2992</v>
      </c>
      <c r="G929" t="s">
        <v>2993</v>
      </c>
      <c r="H929">
        <v>1</v>
      </c>
      <c r="I929">
        <v>2</v>
      </c>
      <c r="J929">
        <v>2</v>
      </c>
      <c r="K929">
        <v>4</v>
      </c>
      <c r="L929" s="22" t="str">
        <f t="shared" si="301"/>
        <v>25/07/2026</v>
      </c>
      <c r="M929" s="23">
        <f t="shared" si="302"/>
        <v>0.125</v>
      </c>
      <c r="N929" t="str">
        <f t="shared" si="303"/>
        <v>2 - 4</v>
      </c>
      <c r="O929" t="str">
        <f t="shared" si="304"/>
        <v>Red</v>
      </c>
      <c r="P929" t="str">
        <f t="shared" si="305"/>
        <v>Red</v>
      </c>
      <c r="Q929" t="str">
        <f t="shared" si="306"/>
        <v>Green</v>
      </c>
      <c r="R929" t="str">
        <f t="shared" si="307"/>
        <v>Red</v>
      </c>
      <c r="S929" t="str">
        <f t="shared" si="308"/>
        <v>Green</v>
      </c>
      <c r="T929" t="str">
        <f t="shared" si="309"/>
        <v>Green</v>
      </c>
      <c r="U929" t="str">
        <f t="shared" si="310"/>
        <v>Red</v>
      </c>
      <c r="V929" t="str">
        <f t="shared" si="311"/>
        <v>Red</v>
      </c>
      <c r="W929" t="str">
        <f t="shared" si="312"/>
        <v>Green</v>
      </c>
      <c r="X929" t="str">
        <f t="shared" si="313"/>
        <v>Green</v>
      </c>
      <c r="Y929" t="str">
        <f t="shared" si="314"/>
        <v>Green</v>
      </c>
      <c r="Z929" t="str">
        <f t="shared" si="315"/>
        <v>Green</v>
      </c>
      <c r="AA929" t="str">
        <f t="shared" si="316"/>
        <v>Red</v>
      </c>
      <c r="AB929" t="str">
        <f t="shared" si="317"/>
        <v>Red</v>
      </c>
      <c r="AC929" t="str">
        <f t="shared" si="318"/>
        <v>Green</v>
      </c>
      <c r="AD929" t="str">
        <f t="shared" si="319"/>
        <v>Red</v>
      </c>
    </row>
    <row r="930" spans="1:30" x14ac:dyDescent="0.25">
      <c r="A930" t="str">
        <f t="shared" si="300"/>
        <v>25/07/2026Fencibles UnitedAuckland City</v>
      </c>
      <c r="D930" s="2">
        <v>46228</v>
      </c>
      <c r="E930" s="3">
        <v>0.25</v>
      </c>
      <c r="F930" t="s">
        <v>3422</v>
      </c>
      <c r="G930" t="s">
        <v>3423</v>
      </c>
      <c r="H930">
        <v>2</v>
      </c>
      <c r="I930">
        <v>0</v>
      </c>
      <c r="J930">
        <v>3</v>
      </c>
      <c r="K930">
        <v>2</v>
      </c>
      <c r="L930" s="22" t="str">
        <f t="shared" si="301"/>
        <v>25/07/2026</v>
      </c>
      <c r="M930" s="23">
        <f t="shared" si="302"/>
        <v>0.125</v>
      </c>
      <c r="N930" t="str">
        <f t="shared" si="303"/>
        <v>3 - 2</v>
      </c>
      <c r="O930" t="str">
        <f t="shared" si="304"/>
        <v>Green</v>
      </c>
      <c r="P930" t="str">
        <f t="shared" si="305"/>
        <v>Red</v>
      </c>
      <c r="Q930" t="str">
        <f t="shared" si="306"/>
        <v>Red</v>
      </c>
      <c r="R930" t="str">
        <f t="shared" si="307"/>
        <v>Green</v>
      </c>
      <c r="S930" t="str">
        <f t="shared" si="308"/>
        <v>Red</v>
      </c>
      <c r="T930" t="str">
        <f t="shared" si="309"/>
        <v>Green</v>
      </c>
      <c r="U930" t="str">
        <f t="shared" si="310"/>
        <v>Green</v>
      </c>
      <c r="V930" t="str">
        <f t="shared" si="311"/>
        <v>Red</v>
      </c>
      <c r="W930" t="str">
        <f t="shared" si="312"/>
        <v>Red</v>
      </c>
      <c r="X930" t="str">
        <f t="shared" si="313"/>
        <v>Green</v>
      </c>
      <c r="Y930" t="str">
        <f t="shared" si="314"/>
        <v>Green</v>
      </c>
      <c r="Z930" t="str">
        <f t="shared" si="315"/>
        <v>Green</v>
      </c>
      <c r="AA930" t="str">
        <f t="shared" si="316"/>
        <v>Red</v>
      </c>
      <c r="AB930" t="str">
        <f t="shared" si="317"/>
        <v>Red</v>
      </c>
      <c r="AC930" t="str">
        <f t="shared" si="318"/>
        <v>Green</v>
      </c>
      <c r="AD930" t="str">
        <f t="shared" si="319"/>
        <v>Red</v>
      </c>
    </row>
    <row r="931" spans="1:30" x14ac:dyDescent="0.25">
      <c r="A931" t="str">
        <f t="shared" si="300"/>
        <v>25/07/2026Heidelberg United WomenAvondale Heights Women</v>
      </c>
      <c r="B931" t="s">
        <v>810</v>
      </c>
      <c r="D931" s="2">
        <v>46228</v>
      </c>
      <c r="E931" s="3">
        <v>0.26041666666666669</v>
      </c>
      <c r="F931" t="s">
        <v>2932</v>
      </c>
      <c r="G931" t="s">
        <v>2933</v>
      </c>
      <c r="H931">
        <v>0</v>
      </c>
      <c r="I931">
        <v>4</v>
      </c>
      <c r="J931">
        <v>0</v>
      </c>
      <c r="K931">
        <v>4</v>
      </c>
      <c r="L931" s="22" t="str">
        <f t="shared" si="301"/>
        <v>25/07/2026</v>
      </c>
      <c r="M931" s="23">
        <f t="shared" si="302"/>
        <v>0.13541666666666669</v>
      </c>
      <c r="N931" t="str">
        <f t="shared" si="303"/>
        <v>0 - 4</v>
      </c>
      <c r="O931" t="str">
        <f t="shared" si="304"/>
        <v>Red</v>
      </c>
      <c r="P931" t="str">
        <f t="shared" si="305"/>
        <v>Red</v>
      </c>
      <c r="Q931" t="str">
        <f t="shared" si="306"/>
        <v>Green</v>
      </c>
      <c r="R931" t="str">
        <f t="shared" si="307"/>
        <v>Red</v>
      </c>
      <c r="S931" t="str">
        <f t="shared" si="308"/>
        <v>Green</v>
      </c>
      <c r="T931" t="str">
        <f t="shared" si="309"/>
        <v>Green</v>
      </c>
      <c r="U931" t="str">
        <f t="shared" si="310"/>
        <v>Red</v>
      </c>
      <c r="V931" t="str">
        <f t="shared" si="311"/>
        <v>Red</v>
      </c>
      <c r="W931" t="str">
        <f t="shared" si="312"/>
        <v>Green</v>
      </c>
      <c r="X931" t="str">
        <f t="shared" si="313"/>
        <v>Green</v>
      </c>
      <c r="Y931" t="str">
        <f t="shared" si="314"/>
        <v>Green</v>
      </c>
      <c r="Z931" t="str">
        <f t="shared" si="315"/>
        <v>Green</v>
      </c>
      <c r="AA931" t="str">
        <f t="shared" si="316"/>
        <v>Red</v>
      </c>
      <c r="AB931" t="str">
        <f t="shared" si="317"/>
        <v>Red</v>
      </c>
      <c r="AC931" t="str">
        <f t="shared" si="318"/>
        <v>Red</v>
      </c>
      <c r="AD931" t="str">
        <f t="shared" si="319"/>
        <v>Green</v>
      </c>
    </row>
    <row r="932" spans="1:30" x14ac:dyDescent="0.25">
      <c r="A932" t="str">
        <f t="shared" si="300"/>
        <v>25/07/2026Belconnen UnitedO'Connor Knights</v>
      </c>
      <c r="B932" t="s">
        <v>810</v>
      </c>
      <c r="C932" t="s">
        <v>811</v>
      </c>
      <c r="D932" s="2">
        <v>46228</v>
      </c>
      <c r="E932" s="3">
        <v>0.27083333333333331</v>
      </c>
      <c r="F932" t="s">
        <v>511</v>
      </c>
      <c r="G932" t="s">
        <v>512</v>
      </c>
      <c r="H932">
        <v>1</v>
      </c>
      <c r="I932">
        <v>0</v>
      </c>
      <c r="J932">
        <v>1</v>
      </c>
      <c r="K932">
        <v>1</v>
      </c>
      <c r="L932" s="22" t="str">
        <f t="shared" si="301"/>
        <v>25/07/2026</v>
      </c>
      <c r="M932" s="23">
        <f t="shared" si="302"/>
        <v>0.14583333333333331</v>
      </c>
      <c r="N932" t="str">
        <f t="shared" si="303"/>
        <v>1 - 1</v>
      </c>
      <c r="O932" t="str">
        <f t="shared" si="304"/>
        <v>Red</v>
      </c>
      <c r="P932" t="str">
        <f t="shared" si="305"/>
        <v>Green</v>
      </c>
      <c r="Q932" t="str">
        <f t="shared" si="306"/>
        <v>Red</v>
      </c>
      <c r="R932" t="str">
        <f t="shared" si="307"/>
        <v>Green</v>
      </c>
      <c r="S932" t="str">
        <f t="shared" si="308"/>
        <v>Green</v>
      </c>
      <c r="T932" t="str">
        <f t="shared" si="309"/>
        <v>Red</v>
      </c>
      <c r="U932" t="str">
        <f t="shared" si="310"/>
        <v>Green</v>
      </c>
      <c r="V932" t="str">
        <f t="shared" si="311"/>
        <v>Red</v>
      </c>
      <c r="W932" t="str">
        <f t="shared" si="312"/>
        <v>Red</v>
      </c>
      <c r="X932" t="str">
        <f t="shared" si="313"/>
        <v>Green</v>
      </c>
      <c r="Y932" t="str">
        <f t="shared" si="314"/>
        <v>Green</v>
      </c>
      <c r="Z932" t="str">
        <f t="shared" si="315"/>
        <v>Red</v>
      </c>
      <c r="AA932" t="str">
        <f t="shared" si="316"/>
        <v>Green</v>
      </c>
      <c r="AB932" t="str">
        <f t="shared" si="317"/>
        <v>Green</v>
      </c>
      <c r="AC932" t="str">
        <f t="shared" si="318"/>
        <v>Green</v>
      </c>
      <c r="AD932" t="str">
        <f t="shared" si="319"/>
        <v>Red</v>
      </c>
    </row>
    <row r="933" spans="1:30" x14ac:dyDescent="0.25">
      <c r="A933" t="str">
        <f t="shared" si="300"/>
        <v>25/07/2026Maitland FCBroadmeadow Magic</v>
      </c>
      <c r="B933" t="s">
        <v>810</v>
      </c>
      <c r="C933" t="s">
        <v>893</v>
      </c>
      <c r="D933" s="2">
        <v>46228</v>
      </c>
      <c r="E933" s="3">
        <v>0.27083333333333331</v>
      </c>
      <c r="F933" t="s">
        <v>513</v>
      </c>
      <c r="G933" t="s">
        <v>514</v>
      </c>
      <c r="H933">
        <v>0</v>
      </c>
      <c r="I933">
        <v>0</v>
      </c>
      <c r="J933">
        <v>0</v>
      </c>
      <c r="K933">
        <v>1</v>
      </c>
      <c r="L933" s="22" t="str">
        <f t="shared" si="301"/>
        <v>25/07/2026</v>
      </c>
      <c r="M933" s="23">
        <f t="shared" si="302"/>
        <v>0.14583333333333331</v>
      </c>
      <c r="N933" t="str">
        <f t="shared" si="303"/>
        <v>0 - 1</v>
      </c>
      <c r="O933" t="str">
        <f t="shared" si="304"/>
        <v>Red</v>
      </c>
      <c r="P933" t="str">
        <f t="shared" si="305"/>
        <v>Red</v>
      </c>
      <c r="Q933" t="str">
        <f t="shared" si="306"/>
        <v>Green</v>
      </c>
      <c r="R933" t="str">
        <f t="shared" si="307"/>
        <v>Red</v>
      </c>
      <c r="S933" t="str">
        <f t="shared" si="308"/>
        <v>Green</v>
      </c>
      <c r="T933" t="str">
        <f t="shared" si="309"/>
        <v>Green</v>
      </c>
      <c r="U933" t="str">
        <f t="shared" si="310"/>
        <v>Red</v>
      </c>
      <c r="V933" t="str">
        <f t="shared" si="311"/>
        <v>Green</v>
      </c>
      <c r="W933" t="str">
        <f t="shared" si="312"/>
        <v>Red</v>
      </c>
      <c r="X933" t="str">
        <f t="shared" si="313"/>
        <v>Red</v>
      </c>
      <c r="Y933" t="str">
        <f t="shared" si="314"/>
        <v>Red</v>
      </c>
      <c r="Z933" t="str">
        <f t="shared" si="315"/>
        <v>Red</v>
      </c>
      <c r="AA933" t="str">
        <f t="shared" si="316"/>
        <v>Green</v>
      </c>
      <c r="AB933" t="str">
        <f t="shared" si="317"/>
        <v>Green</v>
      </c>
      <c r="AC933" t="str">
        <f t="shared" si="318"/>
        <v>Red</v>
      </c>
      <c r="AD933" t="str">
        <f t="shared" si="319"/>
        <v>Green</v>
      </c>
    </row>
    <row r="934" spans="1:30" x14ac:dyDescent="0.25">
      <c r="A934" t="str">
        <f t="shared" si="300"/>
        <v>25/07/2026Valentine PhoenixCharlestown City Blues</v>
      </c>
      <c r="B934" t="s">
        <v>810</v>
      </c>
      <c r="C934" t="s">
        <v>893</v>
      </c>
      <c r="D934" s="2">
        <v>46228</v>
      </c>
      <c r="E934" s="3">
        <v>0.27083333333333331</v>
      </c>
      <c r="F934" t="s">
        <v>515</v>
      </c>
      <c r="G934" t="s">
        <v>2796</v>
      </c>
      <c r="H934">
        <v>0</v>
      </c>
      <c r="I934">
        <v>0</v>
      </c>
      <c r="J934">
        <v>1</v>
      </c>
      <c r="K934">
        <v>0</v>
      </c>
      <c r="L934" s="22" t="str">
        <f t="shared" si="301"/>
        <v>25/07/2026</v>
      </c>
      <c r="M934" s="23">
        <f t="shared" si="302"/>
        <v>0.14583333333333331</v>
      </c>
      <c r="N934" t="str">
        <f t="shared" si="303"/>
        <v>1 - 0</v>
      </c>
      <c r="O934" t="str">
        <f t="shared" si="304"/>
        <v>Green</v>
      </c>
      <c r="P934" t="str">
        <f t="shared" si="305"/>
        <v>Red</v>
      </c>
      <c r="Q934" t="str">
        <f t="shared" si="306"/>
        <v>Red</v>
      </c>
      <c r="R934" t="str">
        <f t="shared" si="307"/>
        <v>Green</v>
      </c>
      <c r="S934" t="str">
        <f t="shared" si="308"/>
        <v>Red</v>
      </c>
      <c r="T934" t="str">
        <f t="shared" si="309"/>
        <v>Green</v>
      </c>
      <c r="U934" t="str">
        <f t="shared" si="310"/>
        <v>Red</v>
      </c>
      <c r="V934" t="str">
        <f t="shared" si="311"/>
        <v>Green</v>
      </c>
      <c r="W934" t="str">
        <f t="shared" si="312"/>
        <v>Red</v>
      </c>
      <c r="X934" t="str">
        <f t="shared" si="313"/>
        <v>Red</v>
      </c>
      <c r="Y934" t="str">
        <f t="shared" si="314"/>
        <v>Red</v>
      </c>
      <c r="Z934" t="str">
        <f t="shared" si="315"/>
        <v>Red</v>
      </c>
      <c r="AA934" t="str">
        <f t="shared" si="316"/>
        <v>Green</v>
      </c>
      <c r="AB934" t="str">
        <f t="shared" si="317"/>
        <v>Green</v>
      </c>
      <c r="AC934" t="str">
        <f t="shared" si="318"/>
        <v>Red</v>
      </c>
      <c r="AD934" t="str">
        <f t="shared" si="319"/>
        <v>Green</v>
      </c>
    </row>
    <row r="935" spans="1:30" x14ac:dyDescent="0.25">
      <c r="A935" t="str">
        <f t="shared" si="300"/>
        <v>25/07/2026Newcastle CroatiaSingleton Strikers FC</v>
      </c>
      <c r="B935" t="s">
        <v>810</v>
      </c>
      <c r="D935" s="2">
        <v>46228</v>
      </c>
      <c r="E935" s="3">
        <v>0.27083333333333331</v>
      </c>
      <c r="F935" t="s">
        <v>2879</v>
      </c>
      <c r="G935" t="s">
        <v>2880</v>
      </c>
      <c r="H935">
        <v>3</v>
      </c>
      <c r="I935">
        <v>2</v>
      </c>
      <c r="J935">
        <v>5</v>
      </c>
      <c r="K935">
        <v>2</v>
      </c>
      <c r="L935" s="22" t="str">
        <f t="shared" si="301"/>
        <v>25/07/2026</v>
      </c>
      <c r="M935" s="23">
        <f t="shared" si="302"/>
        <v>0.14583333333333331</v>
      </c>
      <c r="N935" t="str">
        <f t="shared" si="303"/>
        <v>5 - 2</v>
      </c>
      <c r="O935" t="str">
        <f t="shared" si="304"/>
        <v>Green</v>
      </c>
      <c r="P935" t="str">
        <f t="shared" si="305"/>
        <v>Red</v>
      </c>
      <c r="Q935" t="str">
        <f t="shared" si="306"/>
        <v>Red</v>
      </c>
      <c r="R935" t="str">
        <f t="shared" si="307"/>
        <v>Green</v>
      </c>
      <c r="S935" t="str">
        <f t="shared" si="308"/>
        <v>Red</v>
      </c>
      <c r="T935" t="str">
        <f t="shared" si="309"/>
        <v>Green</v>
      </c>
      <c r="U935" t="str">
        <f t="shared" si="310"/>
        <v>Green</v>
      </c>
      <c r="V935" t="str">
        <f t="shared" si="311"/>
        <v>Red</v>
      </c>
      <c r="W935" t="str">
        <f t="shared" si="312"/>
        <v>Red</v>
      </c>
      <c r="X935" t="str">
        <f t="shared" si="313"/>
        <v>Green</v>
      </c>
      <c r="Y935" t="str">
        <f t="shared" si="314"/>
        <v>Green</v>
      </c>
      <c r="Z935" t="str">
        <f t="shared" si="315"/>
        <v>Green</v>
      </c>
      <c r="AA935" t="str">
        <f t="shared" si="316"/>
        <v>Red</v>
      </c>
      <c r="AB935" t="str">
        <f t="shared" si="317"/>
        <v>Red</v>
      </c>
      <c r="AC935" t="str">
        <f t="shared" si="318"/>
        <v>Green</v>
      </c>
      <c r="AD935" t="str">
        <f t="shared" si="319"/>
        <v>Red</v>
      </c>
    </row>
    <row r="936" spans="1:30" x14ac:dyDescent="0.25">
      <c r="A936" t="str">
        <f t="shared" si="300"/>
        <v>25/07/2026Hakoah Sydney CityRydalmere Lions FC</v>
      </c>
      <c r="B936" t="s">
        <v>810</v>
      </c>
      <c r="D936" s="2">
        <v>46228</v>
      </c>
      <c r="E936" s="3">
        <v>0.27083333333333331</v>
      </c>
      <c r="F936" t="s">
        <v>2893</v>
      </c>
      <c r="G936" t="s">
        <v>2894</v>
      </c>
      <c r="H936">
        <v>0</v>
      </c>
      <c r="I936">
        <v>0</v>
      </c>
      <c r="J936">
        <v>1</v>
      </c>
      <c r="K936">
        <v>0</v>
      </c>
      <c r="L936" s="22" t="str">
        <f t="shared" si="301"/>
        <v>25/07/2026</v>
      </c>
      <c r="M936" s="23">
        <f t="shared" si="302"/>
        <v>0.14583333333333331</v>
      </c>
      <c r="N936" t="str">
        <f t="shared" si="303"/>
        <v>1 - 0</v>
      </c>
      <c r="O936" t="str">
        <f t="shared" si="304"/>
        <v>Green</v>
      </c>
      <c r="P936" t="str">
        <f t="shared" si="305"/>
        <v>Red</v>
      </c>
      <c r="Q936" t="str">
        <f t="shared" si="306"/>
        <v>Red</v>
      </c>
      <c r="R936" t="str">
        <f t="shared" si="307"/>
        <v>Green</v>
      </c>
      <c r="S936" t="str">
        <f t="shared" si="308"/>
        <v>Red</v>
      </c>
      <c r="T936" t="str">
        <f t="shared" si="309"/>
        <v>Green</v>
      </c>
      <c r="U936" t="str">
        <f t="shared" si="310"/>
        <v>Red</v>
      </c>
      <c r="V936" t="str">
        <f t="shared" si="311"/>
        <v>Green</v>
      </c>
      <c r="W936" t="str">
        <f t="shared" si="312"/>
        <v>Red</v>
      </c>
      <c r="X936" t="str">
        <f t="shared" si="313"/>
        <v>Red</v>
      </c>
      <c r="Y936" t="str">
        <f t="shared" si="314"/>
        <v>Red</v>
      </c>
      <c r="Z936" t="str">
        <f t="shared" si="315"/>
        <v>Red</v>
      </c>
      <c r="AA936" t="str">
        <f t="shared" si="316"/>
        <v>Green</v>
      </c>
      <c r="AB936" t="str">
        <f t="shared" si="317"/>
        <v>Green</v>
      </c>
      <c r="AC936" t="str">
        <f t="shared" si="318"/>
        <v>Red</v>
      </c>
      <c r="AD936" t="str">
        <f t="shared" si="319"/>
        <v>Green</v>
      </c>
    </row>
    <row r="937" spans="1:30" x14ac:dyDescent="0.25">
      <c r="A937" t="str">
        <f t="shared" si="300"/>
        <v>25/07/2026Macarthur RamsHurstville ZFC</v>
      </c>
      <c r="B937" t="s">
        <v>810</v>
      </c>
      <c r="D937" s="2">
        <v>46228</v>
      </c>
      <c r="E937" s="3">
        <v>0.27083333333333331</v>
      </c>
      <c r="F937" t="s">
        <v>2895</v>
      </c>
      <c r="G937" t="s">
        <v>2896</v>
      </c>
      <c r="H937">
        <v>0</v>
      </c>
      <c r="I937">
        <v>0</v>
      </c>
      <c r="J937">
        <v>1</v>
      </c>
      <c r="K937">
        <v>2</v>
      </c>
      <c r="L937" s="22" t="str">
        <f t="shared" si="301"/>
        <v>25/07/2026</v>
      </c>
      <c r="M937" s="23">
        <f t="shared" si="302"/>
        <v>0.14583333333333331</v>
      </c>
      <c r="N937" t="str">
        <f t="shared" si="303"/>
        <v>1 - 2</v>
      </c>
      <c r="O937" t="str">
        <f t="shared" si="304"/>
        <v>Red</v>
      </c>
      <c r="P937" t="str">
        <f t="shared" si="305"/>
        <v>Red</v>
      </c>
      <c r="Q937" t="str">
        <f t="shared" si="306"/>
        <v>Green</v>
      </c>
      <c r="R937" t="str">
        <f t="shared" si="307"/>
        <v>Red</v>
      </c>
      <c r="S937" t="str">
        <f t="shared" si="308"/>
        <v>Green</v>
      </c>
      <c r="T937" t="str">
        <f t="shared" si="309"/>
        <v>Green</v>
      </c>
      <c r="U937" t="str">
        <f t="shared" si="310"/>
        <v>Red</v>
      </c>
      <c r="V937" t="str">
        <f t="shared" si="311"/>
        <v>Green</v>
      </c>
      <c r="W937" t="str">
        <f t="shared" si="312"/>
        <v>Red</v>
      </c>
      <c r="X937" t="str">
        <f t="shared" si="313"/>
        <v>Red</v>
      </c>
      <c r="Y937" t="str">
        <f t="shared" si="314"/>
        <v>Green</v>
      </c>
      <c r="Z937" t="str">
        <f t="shared" si="315"/>
        <v>Green</v>
      </c>
      <c r="AA937" t="str">
        <f t="shared" si="316"/>
        <v>Red</v>
      </c>
      <c r="AB937" t="str">
        <f t="shared" si="317"/>
        <v>Green</v>
      </c>
      <c r="AC937" t="str">
        <f t="shared" si="318"/>
        <v>Green</v>
      </c>
      <c r="AD937" t="str">
        <f t="shared" si="319"/>
        <v>Red</v>
      </c>
    </row>
    <row r="938" spans="1:30" x14ac:dyDescent="0.25">
      <c r="A938" t="str">
        <f t="shared" si="300"/>
        <v>25/07/2026Northern TigersBlacktown Spartans</v>
      </c>
      <c r="B938" t="s">
        <v>810</v>
      </c>
      <c r="D938" s="2">
        <v>46228</v>
      </c>
      <c r="E938" s="3">
        <v>0.27083333333333331</v>
      </c>
      <c r="F938" t="s">
        <v>2897</v>
      </c>
      <c r="G938" t="s">
        <v>2898</v>
      </c>
      <c r="H938">
        <v>0</v>
      </c>
      <c r="I938">
        <v>3</v>
      </c>
      <c r="J938">
        <v>0</v>
      </c>
      <c r="K938">
        <v>3</v>
      </c>
      <c r="L938" s="22" t="str">
        <f t="shared" si="301"/>
        <v>25/07/2026</v>
      </c>
      <c r="M938" s="23">
        <f t="shared" si="302"/>
        <v>0.14583333333333331</v>
      </c>
      <c r="N938" t="str">
        <f t="shared" si="303"/>
        <v>0 - 3</v>
      </c>
      <c r="O938" t="str">
        <f t="shared" si="304"/>
        <v>Red</v>
      </c>
      <c r="P938" t="str">
        <f t="shared" si="305"/>
        <v>Red</v>
      </c>
      <c r="Q938" t="str">
        <f t="shared" si="306"/>
        <v>Green</v>
      </c>
      <c r="R938" t="str">
        <f t="shared" si="307"/>
        <v>Red</v>
      </c>
      <c r="S938" t="str">
        <f t="shared" si="308"/>
        <v>Green</v>
      </c>
      <c r="T938" t="str">
        <f t="shared" si="309"/>
        <v>Green</v>
      </c>
      <c r="U938" t="str">
        <f t="shared" si="310"/>
        <v>Red</v>
      </c>
      <c r="V938" t="str">
        <f t="shared" si="311"/>
        <v>Red</v>
      </c>
      <c r="W938" t="str">
        <f t="shared" si="312"/>
        <v>Green</v>
      </c>
      <c r="X938" t="str">
        <f t="shared" si="313"/>
        <v>Green</v>
      </c>
      <c r="Y938" t="str">
        <f t="shared" si="314"/>
        <v>Green</v>
      </c>
      <c r="Z938" t="str">
        <f t="shared" si="315"/>
        <v>Green</v>
      </c>
      <c r="AA938" t="str">
        <f t="shared" si="316"/>
        <v>Red</v>
      </c>
      <c r="AB938" t="str">
        <f t="shared" si="317"/>
        <v>Green</v>
      </c>
      <c r="AC938" t="str">
        <f t="shared" si="318"/>
        <v>Red</v>
      </c>
      <c r="AD938" t="str">
        <f t="shared" si="319"/>
        <v>Green</v>
      </c>
    </row>
    <row r="939" spans="1:30" x14ac:dyDescent="0.25">
      <c r="A939" t="str">
        <f t="shared" si="300"/>
        <v>25/07/2026St George U20Sydney FC U20</v>
      </c>
      <c r="B939" t="s">
        <v>810</v>
      </c>
      <c r="D939" s="2">
        <v>46228</v>
      </c>
      <c r="E939" s="3">
        <v>0.27083333333333331</v>
      </c>
      <c r="F939" t="s">
        <v>2956</v>
      </c>
      <c r="G939" t="s">
        <v>2957</v>
      </c>
      <c r="H939">
        <v>2</v>
      </c>
      <c r="I939">
        <v>1</v>
      </c>
      <c r="J939">
        <v>2</v>
      </c>
      <c r="K939">
        <v>3</v>
      </c>
      <c r="L939" s="22" t="str">
        <f t="shared" si="301"/>
        <v>25/07/2026</v>
      </c>
      <c r="M939" s="23">
        <f t="shared" si="302"/>
        <v>0.14583333333333331</v>
      </c>
      <c r="N939" t="str">
        <f t="shared" si="303"/>
        <v>2 - 3</v>
      </c>
      <c r="O939" t="str">
        <f t="shared" si="304"/>
        <v>Red</v>
      </c>
      <c r="P939" t="str">
        <f t="shared" si="305"/>
        <v>Red</v>
      </c>
      <c r="Q939" t="str">
        <f t="shared" si="306"/>
        <v>Green</v>
      </c>
      <c r="R939" t="str">
        <f t="shared" si="307"/>
        <v>Red</v>
      </c>
      <c r="S939" t="str">
        <f t="shared" si="308"/>
        <v>Green</v>
      </c>
      <c r="T939" t="str">
        <f t="shared" si="309"/>
        <v>Green</v>
      </c>
      <c r="U939" t="str">
        <f t="shared" si="310"/>
        <v>Green</v>
      </c>
      <c r="V939" t="str">
        <f t="shared" si="311"/>
        <v>Red</v>
      </c>
      <c r="W939" t="str">
        <f t="shared" si="312"/>
        <v>Red</v>
      </c>
      <c r="X939" t="str">
        <f t="shared" si="313"/>
        <v>Green</v>
      </c>
      <c r="Y939" t="str">
        <f t="shared" si="314"/>
        <v>Green</v>
      </c>
      <c r="Z939" t="str">
        <f t="shared" si="315"/>
        <v>Green</v>
      </c>
      <c r="AA939" t="str">
        <f t="shared" si="316"/>
        <v>Red</v>
      </c>
      <c r="AB939" t="str">
        <f t="shared" si="317"/>
        <v>Red</v>
      </c>
      <c r="AC939" t="str">
        <f t="shared" si="318"/>
        <v>Green</v>
      </c>
      <c r="AD939" t="str">
        <f t="shared" si="319"/>
        <v>Red</v>
      </c>
    </row>
    <row r="940" spans="1:30" x14ac:dyDescent="0.25">
      <c r="A940" t="str">
        <f t="shared" si="300"/>
        <v>25/07/2026SD Raiders FCMarconi Stallions</v>
      </c>
      <c r="B940" t="s">
        <v>810</v>
      </c>
      <c r="C940" t="s">
        <v>2242</v>
      </c>
      <c r="D940" s="2">
        <v>46228</v>
      </c>
      <c r="E940" s="3">
        <v>0.29166666666666669</v>
      </c>
      <c r="F940" t="s">
        <v>2787</v>
      </c>
      <c r="G940" t="s">
        <v>518</v>
      </c>
      <c r="H940">
        <v>0</v>
      </c>
      <c r="I940">
        <v>1</v>
      </c>
      <c r="J940">
        <v>2</v>
      </c>
      <c r="K940">
        <v>1</v>
      </c>
      <c r="L940" s="22" t="str">
        <f t="shared" si="301"/>
        <v>25/07/2026</v>
      </c>
      <c r="M940" s="23">
        <f t="shared" si="302"/>
        <v>0.16666666666666669</v>
      </c>
      <c r="N940" t="str">
        <f t="shared" si="303"/>
        <v>2 - 1</v>
      </c>
      <c r="O940" t="str">
        <f t="shared" si="304"/>
        <v>Green</v>
      </c>
      <c r="P940" t="str">
        <f t="shared" si="305"/>
        <v>Red</v>
      </c>
      <c r="Q940" t="str">
        <f t="shared" si="306"/>
        <v>Red</v>
      </c>
      <c r="R940" t="str">
        <f t="shared" si="307"/>
        <v>Green</v>
      </c>
      <c r="S940" t="str">
        <f t="shared" si="308"/>
        <v>Red</v>
      </c>
      <c r="T940" t="str">
        <f t="shared" si="309"/>
        <v>Green</v>
      </c>
      <c r="U940" t="str">
        <f t="shared" si="310"/>
        <v>Red</v>
      </c>
      <c r="V940" t="str">
        <f t="shared" si="311"/>
        <v>Red</v>
      </c>
      <c r="W940" t="str">
        <f t="shared" si="312"/>
        <v>Green</v>
      </c>
      <c r="X940" t="str">
        <f t="shared" si="313"/>
        <v>Green</v>
      </c>
      <c r="Y940" t="str">
        <f t="shared" si="314"/>
        <v>Green</v>
      </c>
      <c r="Z940" t="str">
        <f t="shared" si="315"/>
        <v>Green</v>
      </c>
      <c r="AA940" t="str">
        <f t="shared" si="316"/>
        <v>Red</v>
      </c>
      <c r="AB940" t="str">
        <f t="shared" si="317"/>
        <v>Green</v>
      </c>
      <c r="AC940" t="str">
        <f t="shared" si="318"/>
        <v>Green</v>
      </c>
      <c r="AD940" t="str">
        <f t="shared" si="319"/>
        <v>Red</v>
      </c>
    </row>
    <row r="941" spans="1:30" x14ac:dyDescent="0.25">
      <c r="A941" t="str">
        <f t="shared" si="300"/>
        <v>25/07/2026Dandenong ThunderAltona Magic</v>
      </c>
      <c r="B941" t="s">
        <v>810</v>
      </c>
      <c r="D941" s="2">
        <v>46228</v>
      </c>
      <c r="E941" s="3">
        <v>0.29166666666666669</v>
      </c>
      <c r="F941" t="s">
        <v>519</v>
      </c>
      <c r="G941" t="s">
        <v>520</v>
      </c>
      <c r="H941">
        <v>0</v>
      </c>
      <c r="I941">
        <v>0</v>
      </c>
      <c r="J941">
        <v>0</v>
      </c>
      <c r="K941">
        <v>2</v>
      </c>
      <c r="L941" s="22" t="str">
        <f t="shared" si="301"/>
        <v>25/07/2026</v>
      </c>
      <c r="M941" s="23">
        <f t="shared" si="302"/>
        <v>0.16666666666666669</v>
      </c>
      <c r="N941" t="str">
        <f t="shared" si="303"/>
        <v>0 - 2</v>
      </c>
      <c r="O941" t="str">
        <f t="shared" si="304"/>
        <v>Red</v>
      </c>
      <c r="P941" t="str">
        <f t="shared" si="305"/>
        <v>Red</v>
      </c>
      <c r="Q941" t="str">
        <f t="shared" si="306"/>
        <v>Green</v>
      </c>
      <c r="R941" t="str">
        <f t="shared" si="307"/>
        <v>Red</v>
      </c>
      <c r="S941" t="str">
        <f t="shared" si="308"/>
        <v>Green</v>
      </c>
      <c r="T941" t="str">
        <f t="shared" si="309"/>
        <v>Green</v>
      </c>
      <c r="U941" t="str">
        <f t="shared" si="310"/>
        <v>Red</v>
      </c>
      <c r="V941" t="str">
        <f t="shared" si="311"/>
        <v>Green</v>
      </c>
      <c r="W941" t="str">
        <f t="shared" si="312"/>
        <v>Red</v>
      </c>
      <c r="X941" t="str">
        <f t="shared" si="313"/>
        <v>Red</v>
      </c>
      <c r="Y941" t="str">
        <f t="shared" si="314"/>
        <v>Green</v>
      </c>
      <c r="Z941" t="str">
        <f t="shared" si="315"/>
        <v>Red</v>
      </c>
      <c r="AA941" t="str">
        <f t="shared" si="316"/>
        <v>Green</v>
      </c>
      <c r="AB941" t="str">
        <f t="shared" si="317"/>
        <v>Green</v>
      </c>
      <c r="AC941" t="str">
        <f t="shared" si="318"/>
        <v>Red</v>
      </c>
      <c r="AD941" t="str">
        <f t="shared" si="319"/>
        <v>Green</v>
      </c>
    </row>
    <row r="942" spans="1:30" x14ac:dyDescent="0.25">
      <c r="A942" t="str">
        <f t="shared" si="300"/>
        <v>25/07/2026Perth Glory U21Dianella White Eagles</v>
      </c>
      <c r="B942" t="s">
        <v>810</v>
      </c>
      <c r="D942" s="2">
        <v>46228</v>
      </c>
      <c r="E942" s="3">
        <v>0.29166666666666669</v>
      </c>
      <c r="F942" t="s">
        <v>522</v>
      </c>
      <c r="G942" t="s">
        <v>523</v>
      </c>
      <c r="H942">
        <v>1</v>
      </c>
      <c r="I942">
        <v>0</v>
      </c>
      <c r="J942">
        <v>4</v>
      </c>
      <c r="K942">
        <v>0</v>
      </c>
      <c r="L942" s="22" t="str">
        <f t="shared" si="301"/>
        <v>25/07/2026</v>
      </c>
      <c r="M942" s="23">
        <f t="shared" si="302"/>
        <v>0.16666666666666669</v>
      </c>
      <c r="N942" t="str">
        <f t="shared" si="303"/>
        <v>4 - 0</v>
      </c>
      <c r="O942" t="str">
        <f t="shared" si="304"/>
        <v>Green</v>
      </c>
      <c r="P942" t="str">
        <f t="shared" si="305"/>
        <v>Red</v>
      </c>
      <c r="Q942" t="str">
        <f t="shared" si="306"/>
        <v>Red</v>
      </c>
      <c r="R942" t="str">
        <f t="shared" si="307"/>
        <v>Green</v>
      </c>
      <c r="S942" t="str">
        <f t="shared" si="308"/>
        <v>Red</v>
      </c>
      <c r="T942" t="str">
        <f t="shared" si="309"/>
        <v>Green</v>
      </c>
      <c r="U942" t="str">
        <f t="shared" si="310"/>
        <v>Green</v>
      </c>
      <c r="V942" t="str">
        <f t="shared" si="311"/>
        <v>Red</v>
      </c>
      <c r="W942" t="str">
        <f t="shared" si="312"/>
        <v>Red</v>
      </c>
      <c r="X942" t="str">
        <f t="shared" si="313"/>
        <v>Green</v>
      </c>
      <c r="Y942" t="str">
        <f t="shared" si="314"/>
        <v>Green</v>
      </c>
      <c r="Z942" t="str">
        <f t="shared" si="315"/>
        <v>Green</v>
      </c>
      <c r="AA942" t="str">
        <f t="shared" si="316"/>
        <v>Red</v>
      </c>
      <c r="AB942" t="str">
        <f t="shared" si="317"/>
        <v>Red</v>
      </c>
      <c r="AC942" t="str">
        <f t="shared" si="318"/>
        <v>Red</v>
      </c>
      <c r="AD942" t="str">
        <f t="shared" si="319"/>
        <v>Green</v>
      </c>
    </row>
    <row r="943" spans="1:30" x14ac:dyDescent="0.25">
      <c r="A943" t="str">
        <f t="shared" ref="A943:A1006" si="320">L942&amp;F943&amp;G943</f>
        <v>25/07/2026Perth RedStarBalcatta</v>
      </c>
      <c r="B943" t="s">
        <v>810</v>
      </c>
      <c r="D943" s="2">
        <v>46228</v>
      </c>
      <c r="E943" s="3">
        <v>0.29166666666666669</v>
      </c>
      <c r="F943" t="s">
        <v>2805</v>
      </c>
      <c r="G943" t="s">
        <v>525</v>
      </c>
      <c r="H943">
        <v>0</v>
      </c>
      <c r="I943">
        <v>0</v>
      </c>
      <c r="J943">
        <v>0</v>
      </c>
      <c r="K943">
        <v>0</v>
      </c>
      <c r="L943" s="22" t="str">
        <f t="shared" ref="L943:L1006" si="321">DAY(D943)&amp;"/"&amp;"07"&amp;"/"&amp;YEAR(D943)</f>
        <v>25/07/2026</v>
      </c>
      <c r="M943" s="23">
        <f t="shared" ref="M943:M1006" si="322">E943-TIME(3,0,0)</f>
        <v>0.16666666666666669</v>
      </c>
      <c r="N943" t="str">
        <f t="shared" ref="N943:N1006" si="323">J943&amp;" - "&amp;K943</f>
        <v>0 - 0</v>
      </c>
      <c r="O943" t="str">
        <f t="shared" si="304"/>
        <v>Red</v>
      </c>
      <c r="P943" t="str">
        <f t="shared" si="305"/>
        <v>Green</v>
      </c>
      <c r="Q943" t="str">
        <f t="shared" si="306"/>
        <v>Red</v>
      </c>
      <c r="R943" t="str">
        <f t="shared" si="307"/>
        <v>Green</v>
      </c>
      <c r="S943" t="str">
        <f t="shared" si="308"/>
        <v>Green</v>
      </c>
      <c r="T943" t="str">
        <f t="shared" si="309"/>
        <v>Red</v>
      </c>
      <c r="U943" t="str">
        <f t="shared" si="310"/>
        <v>Red</v>
      </c>
      <c r="V943" t="str">
        <f t="shared" si="311"/>
        <v>Green</v>
      </c>
      <c r="W943" t="str">
        <f t="shared" si="312"/>
        <v>Red</v>
      </c>
      <c r="X943" t="str">
        <f t="shared" si="313"/>
        <v>Red</v>
      </c>
      <c r="Y943" t="str">
        <f t="shared" si="314"/>
        <v>Red</v>
      </c>
      <c r="Z943" t="str">
        <f t="shared" si="315"/>
        <v>Red</v>
      </c>
      <c r="AA943" t="str">
        <f t="shared" si="316"/>
        <v>Green</v>
      </c>
      <c r="AB943" t="str">
        <f t="shared" si="317"/>
        <v>Green</v>
      </c>
      <c r="AC943" t="str">
        <f t="shared" si="318"/>
        <v>Red</v>
      </c>
      <c r="AD943" t="str">
        <f t="shared" si="319"/>
        <v>Green</v>
      </c>
    </row>
    <row r="944" spans="1:30" x14ac:dyDescent="0.25">
      <c r="A944" t="str">
        <f t="shared" si="320"/>
        <v>25/07/2026Perth AzzurriBayswater City</v>
      </c>
      <c r="B944" t="s">
        <v>810</v>
      </c>
      <c r="D944" s="2">
        <v>46228</v>
      </c>
      <c r="E944" s="3">
        <v>0.29166666666666669</v>
      </c>
      <c r="F944" t="s">
        <v>2806</v>
      </c>
      <c r="G944" t="s">
        <v>393</v>
      </c>
      <c r="H944">
        <v>0</v>
      </c>
      <c r="I944">
        <v>1</v>
      </c>
      <c r="J944">
        <v>0</v>
      </c>
      <c r="K944">
        <v>2</v>
      </c>
      <c r="L944" s="22" t="str">
        <f t="shared" si="321"/>
        <v>25/07/2026</v>
      </c>
      <c r="M944" s="23">
        <f t="shared" si="322"/>
        <v>0.16666666666666669</v>
      </c>
      <c r="N944" t="str">
        <f t="shared" si="323"/>
        <v>0 - 2</v>
      </c>
      <c r="O944" t="str">
        <f t="shared" si="304"/>
        <v>Red</v>
      </c>
      <c r="P944" t="str">
        <f t="shared" si="305"/>
        <v>Red</v>
      </c>
      <c r="Q944" t="str">
        <f t="shared" si="306"/>
        <v>Green</v>
      </c>
      <c r="R944" t="str">
        <f t="shared" si="307"/>
        <v>Red</v>
      </c>
      <c r="S944" t="str">
        <f t="shared" si="308"/>
        <v>Green</v>
      </c>
      <c r="T944" t="str">
        <f t="shared" si="309"/>
        <v>Green</v>
      </c>
      <c r="U944" t="str">
        <f t="shared" si="310"/>
        <v>Red</v>
      </c>
      <c r="V944" t="str">
        <f t="shared" si="311"/>
        <v>Red</v>
      </c>
      <c r="W944" t="str">
        <f t="shared" si="312"/>
        <v>Green</v>
      </c>
      <c r="X944" t="str">
        <f t="shared" si="313"/>
        <v>Green</v>
      </c>
      <c r="Y944" t="str">
        <f t="shared" si="314"/>
        <v>Green</v>
      </c>
      <c r="Z944" t="str">
        <f t="shared" si="315"/>
        <v>Red</v>
      </c>
      <c r="AA944" t="str">
        <f t="shared" si="316"/>
        <v>Green</v>
      </c>
      <c r="AB944" t="str">
        <f t="shared" si="317"/>
        <v>Green</v>
      </c>
      <c r="AC944" t="str">
        <f t="shared" si="318"/>
        <v>Red</v>
      </c>
      <c r="AD944" t="str">
        <f t="shared" si="319"/>
        <v>Green</v>
      </c>
    </row>
    <row r="945" spans="1:30" x14ac:dyDescent="0.25">
      <c r="A945" t="str">
        <f t="shared" si="320"/>
        <v>25/07/2026SorrentoFremantle City FC</v>
      </c>
      <c r="B945" t="s">
        <v>810</v>
      </c>
      <c r="D945" s="2">
        <v>46228</v>
      </c>
      <c r="E945" s="3">
        <v>0.29166666666666669</v>
      </c>
      <c r="F945" t="s">
        <v>2807</v>
      </c>
      <c r="G945" t="s">
        <v>905</v>
      </c>
      <c r="L945" s="22" t="str">
        <f t="shared" si="321"/>
        <v>25/07/2026</v>
      </c>
      <c r="M945" s="23">
        <f t="shared" si="322"/>
        <v>0.16666666666666669</v>
      </c>
      <c r="N945" t="str">
        <f t="shared" si="323"/>
        <v xml:space="preserve"> - </v>
      </c>
      <c r="O945" t="str">
        <f t="shared" si="304"/>
        <v>Red</v>
      </c>
      <c r="P945" t="str">
        <f t="shared" si="305"/>
        <v>Green</v>
      </c>
      <c r="Q945" t="str">
        <f t="shared" si="306"/>
        <v>Red</v>
      </c>
      <c r="R945" t="str">
        <f t="shared" si="307"/>
        <v>Green</v>
      </c>
      <c r="S945" t="str">
        <f t="shared" si="308"/>
        <v>Green</v>
      </c>
      <c r="T945" t="str">
        <f t="shared" si="309"/>
        <v>Red</v>
      </c>
      <c r="U945" t="str">
        <f t="shared" si="310"/>
        <v>Red</v>
      </c>
      <c r="V945" t="str">
        <f t="shared" si="311"/>
        <v>Green</v>
      </c>
      <c r="W945" t="str">
        <f t="shared" si="312"/>
        <v>Red</v>
      </c>
      <c r="X945" t="str">
        <f t="shared" si="313"/>
        <v>Red</v>
      </c>
      <c r="Y945" t="str">
        <f t="shared" si="314"/>
        <v>Red</v>
      </c>
      <c r="Z945" t="str">
        <f t="shared" si="315"/>
        <v>Red</v>
      </c>
      <c r="AA945" t="str">
        <f t="shared" si="316"/>
        <v>Green</v>
      </c>
      <c r="AB945" t="str">
        <f t="shared" si="317"/>
        <v>Green</v>
      </c>
      <c r="AC945" t="str">
        <f t="shared" si="318"/>
        <v>Red</v>
      </c>
      <c r="AD945" t="str">
        <f t="shared" si="319"/>
        <v>Green</v>
      </c>
    </row>
    <row r="946" spans="1:30" x14ac:dyDescent="0.25">
      <c r="A946" t="str">
        <f t="shared" si="320"/>
        <v>25/07/2026Stirling LionsArmadale</v>
      </c>
      <c r="B946" t="s">
        <v>810</v>
      </c>
      <c r="D946" s="2">
        <v>46228</v>
      </c>
      <c r="E946" s="3">
        <v>0.29166666666666669</v>
      </c>
      <c r="F946" t="s">
        <v>2808</v>
      </c>
      <c r="G946" t="s">
        <v>528</v>
      </c>
      <c r="H946">
        <v>0</v>
      </c>
      <c r="I946">
        <v>1</v>
      </c>
      <c r="J946">
        <v>1</v>
      </c>
      <c r="K946">
        <v>1</v>
      </c>
      <c r="L946" s="22" t="str">
        <f t="shared" si="321"/>
        <v>25/07/2026</v>
      </c>
      <c r="M946" s="23">
        <f t="shared" si="322"/>
        <v>0.16666666666666669</v>
      </c>
      <c r="N946" t="str">
        <f t="shared" si="323"/>
        <v>1 - 1</v>
      </c>
      <c r="O946" t="str">
        <f t="shared" si="304"/>
        <v>Red</v>
      </c>
      <c r="P946" t="str">
        <f t="shared" si="305"/>
        <v>Green</v>
      </c>
      <c r="Q946" t="str">
        <f t="shared" si="306"/>
        <v>Red</v>
      </c>
      <c r="R946" t="str">
        <f t="shared" si="307"/>
        <v>Green</v>
      </c>
      <c r="S946" t="str">
        <f t="shared" si="308"/>
        <v>Green</v>
      </c>
      <c r="T946" t="str">
        <f t="shared" si="309"/>
        <v>Red</v>
      </c>
      <c r="U946" t="str">
        <f t="shared" si="310"/>
        <v>Red</v>
      </c>
      <c r="V946" t="str">
        <f t="shared" si="311"/>
        <v>Red</v>
      </c>
      <c r="W946" t="str">
        <f t="shared" si="312"/>
        <v>Green</v>
      </c>
      <c r="X946" t="str">
        <f t="shared" si="313"/>
        <v>Green</v>
      </c>
      <c r="Y946" t="str">
        <f t="shared" si="314"/>
        <v>Green</v>
      </c>
      <c r="Z946" t="str">
        <f t="shared" si="315"/>
        <v>Red</v>
      </c>
      <c r="AA946" t="str">
        <f t="shared" si="316"/>
        <v>Green</v>
      </c>
      <c r="AB946" t="str">
        <f t="shared" si="317"/>
        <v>Green</v>
      </c>
      <c r="AC946" t="str">
        <f t="shared" si="318"/>
        <v>Green</v>
      </c>
      <c r="AD946" t="str">
        <f t="shared" si="319"/>
        <v>Red</v>
      </c>
    </row>
    <row r="947" spans="1:30" x14ac:dyDescent="0.25">
      <c r="A947" t="str">
        <f t="shared" si="320"/>
        <v>25/07/2026Western KnightsOlympic Kingsway SC</v>
      </c>
      <c r="B947" t="s">
        <v>810</v>
      </c>
      <c r="D947" s="2">
        <v>46228</v>
      </c>
      <c r="E947" s="3">
        <v>0.29166666666666669</v>
      </c>
      <c r="F947" t="s">
        <v>529</v>
      </c>
      <c r="G947" t="s">
        <v>2809</v>
      </c>
      <c r="H947">
        <v>0</v>
      </c>
      <c r="I947">
        <v>0</v>
      </c>
      <c r="J947">
        <v>1</v>
      </c>
      <c r="K947">
        <v>2</v>
      </c>
      <c r="L947" s="22" t="str">
        <f t="shared" si="321"/>
        <v>25/07/2026</v>
      </c>
      <c r="M947" s="23">
        <f t="shared" si="322"/>
        <v>0.16666666666666669</v>
      </c>
      <c r="N947" t="str">
        <f t="shared" si="323"/>
        <v>1 - 2</v>
      </c>
      <c r="O947" t="str">
        <f t="shared" si="304"/>
        <v>Red</v>
      </c>
      <c r="P947" t="str">
        <f t="shared" si="305"/>
        <v>Red</v>
      </c>
      <c r="Q947" t="str">
        <f t="shared" si="306"/>
        <v>Green</v>
      </c>
      <c r="R947" t="str">
        <f t="shared" si="307"/>
        <v>Red</v>
      </c>
      <c r="S947" t="str">
        <f t="shared" si="308"/>
        <v>Green</v>
      </c>
      <c r="T947" t="str">
        <f t="shared" si="309"/>
        <v>Green</v>
      </c>
      <c r="U947" t="str">
        <f t="shared" si="310"/>
        <v>Red</v>
      </c>
      <c r="V947" t="str">
        <f t="shared" si="311"/>
        <v>Green</v>
      </c>
      <c r="W947" t="str">
        <f t="shared" si="312"/>
        <v>Red</v>
      </c>
      <c r="X947" t="str">
        <f t="shared" si="313"/>
        <v>Red</v>
      </c>
      <c r="Y947" t="str">
        <f t="shared" si="314"/>
        <v>Green</v>
      </c>
      <c r="Z947" t="str">
        <f t="shared" si="315"/>
        <v>Green</v>
      </c>
      <c r="AA947" t="str">
        <f t="shared" si="316"/>
        <v>Red</v>
      </c>
      <c r="AB947" t="str">
        <f t="shared" si="317"/>
        <v>Green</v>
      </c>
      <c r="AC947" t="str">
        <f t="shared" si="318"/>
        <v>Green</v>
      </c>
      <c r="AD947" t="str">
        <f t="shared" si="319"/>
        <v>Red</v>
      </c>
    </row>
    <row r="948" spans="1:30" x14ac:dyDescent="0.25">
      <c r="A948" t="str">
        <f t="shared" si="320"/>
        <v>25/07/2026Goulburn Valley SunsSpringvale White Eagles</v>
      </c>
      <c r="B948" t="s">
        <v>810</v>
      </c>
      <c r="D948" s="2">
        <v>46228</v>
      </c>
      <c r="E948" s="3">
        <v>0.29166666666666669</v>
      </c>
      <c r="F948" t="s">
        <v>2818</v>
      </c>
      <c r="G948" t="s">
        <v>2819</v>
      </c>
      <c r="H948">
        <v>0</v>
      </c>
      <c r="I948">
        <v>0</v>
      </c>
      <c r="J948">
        <v>2</v>
      </c>
      <c r="K948">
        <v>1</v>
      </c>
      <c r="L948" s="22" t="str">
        <f t="shared" si="321"/>
        <v>25/07/2026</v>
      </c>
      <c r="M948" s="23">
        <f t="shared" si="322"/>
        <v>0.16666666666666669</v>
      </c>
      <c r="N948" t="str">
        <f t="shared" si="323"/>
        <v>2 - 1</v>
      </c>
      <c r="O948" t="str">
        <f t="shared" si="304"/>
        <v>Green</v>
      </c>
      <c r="P948" t="str">
        <f t="shared" si="305"/>
        <v>Red</v>
      </c>
      <c r="Q948" t="str">
        <f t="shared" si="306"/>
        <v>Red</v>
      </c>
      <c r="R948" t="str">
        <f t="shared" si="307"/>
        <v>Green</v>
      </c>
      <c r="S948" t="str">
        <f t="shared" si="308"/>
        <v>Red</v>
      </c>
      <c r="T948" t="str">
        <f t="shared" si="309"/>
        <v>Green</v>
      </c>
      <c r="U948" t="str">
        <f t="shared" si="310"/>
        <v>Red</v>
      </c>
      <c r="V948" t="str">
        <f t="shared" si="311"/>
        <v>Green</v>
      </c>
      <c r="W948" t="str">
        <f t="shared" si="312"/>
        <v>Red</v>
      </c>
      <c r="X948" t="str">
        <f t="shared" si="313"/>
        <v>Red</v>
      </c>
      <c r="Y948" t="str">
        <f t="shared" si="314"/>
        <v>Green</v>
      </c>
      <c r="Z948" t="str">
        <f t="shared" si="315"/>
        <v>Green</v>
      </c>
      <c r="AA948" t="str">
        <f t="shared" si="316"/>
        <v>Red</v>
      </c>
      <c r="AB948" t="str">
        <f t="shared" si="317"/>
        <v>Green</v>
      </c>
      <c r="AC948" t="str">
        <f t="shared" si="318"/>
        <v>Green</v>
      </c>
      <c r="AD948" t="str">
        <f t="shared" si="319"/>
        <v>Red</v>
      </c>
    </row>
    <row r="949" spans="1:30" x14ac:dyDescent="0.25">
      <c r="A949" t="str">
        <f t="shared" si="320"/>
        <v>25/07/2026Grange ThistleMoreton City Reserves</v>
      </c>
      <c r="B949" t="s">
        <v>810</v>
      </c>
      <c r="D949" s="2">
        <v>46228</v>
      </c>
      <c r="E949" s="3">
        <v>0.29166666666666669</v>
      </c>
      <c r="F949" t="s">
        <v>2824</v>
      </c>
      <c r="G949" t="s">
        <v>2825</v>
      </c>
      <c r="H949">
        <v>1</v>
      </c>
      <c r="I949">
        <v>0</v>
      </c>
      <c r="J949">
        <v>4</v>
      </c>
      <c r="K949">
        <v>0</v>
      </c>
      <c r="L949" s="22" t="str">
        <f t="shared" si="321"/>
        <v>25/07/2026</v>
      </c>
      <c r="M949" s="23">
        <f t="shared" si="322"/>
        <v>0.16666666666666669</v>
      </c>
      <c r="N949" t="str">
        <f t="shared" si="323"/>
        <v>4 - 0</v>
      </c>
      <c r="O949" t="str">
        <f t="shared" si="304"/>
        <v>Green</v>
      </c>
      <c r="P949" t="str">
        <f t="shared" si="305"/>
        <v>Red</v>
      </c>
      <c r="Q949" t="str">
        <f t="shared" si="306"/>
        <v>Red</v>
      </c>
      <c r="R949" t="str">
        <f t="shared" si="307"/>
        <v>Green</v>
      </c>
      <c r="S949" t="str">
        <f t="shared" si="308"/>
        <v>Red</v>
      </c>
      <c r="T949" t="str">
        <f t="shared" si="309"/>
        <v>Green</v>
      </c>
      <c r="U949" t="str">
        <f t="shared" si="310"/>
        <v>Green</v>
      </c>
      <c r="V949" t="str">
        <f t="shared" si="311"/>
        <v>Red</v>
      </c>
      <c r="W949" t="str">
        <f t="shared" si="312"/>
        <v>Red</v>
      </c>
      <c r="X949" t="str">
        <f t="shared" si="313"/>
        <v>Green</v>
      </c>
      <c r="Y949" t="str">
        <f t="shared" si="314"/>
        <v>Green</v>
      </c>
      <c r="Z949" t="str">
        <f t="shared" si="315"/>
        <v>Green</v>
      </c>
      <c r="AA949" t="str">
        <f t="shared" si="316"/>
        <v>Red</v>
      </c>
      <c r="AB949" t="str">
        <f t="shared" si="317"/>
        <v>Red</v>
      </c>
      <c r="AC949" t="str">
        <f t="shared" si="318"/>
        <v>Red</v>
      </c>
      <c r="AD949" t="str">
        <f t="shared" si="319"/>
        <v>Green</v>
      </c>
    </row>
    <row r="950" spans="1:30" x14ac:dyDescent="0.25">
      <c r="A950" t="str">
        <f t="shared" si="320"/>
        <v>25/07/2026Mandurah CityInglewood United</v>
      </c>
      <c r="B950" t="s">
        <v>810</v>
      </c>
      <c r="D950" s="2">
        <v>46228</v>
      </c>
      <c r="E950" s="3">
        <v>0.29166666666666669</v>
      </c>
      <c r="F950" t="s">
        <v>2855</v>
      </c>
      <c r="G950" t="s">
        <v>2856</v>
      </c>
      <c r="H950">
        <v>0</v>
      </c>
      <c r="I950">
        <v>1</v>
      </c>
      <c r="J950">
        <v>1</v>
      </c>
      <c r="K950">
        <v>1</v>
      </c>
      <c r="L950" s="22" t="str">
        <f t="shared" si="321"/>
        <v>25/07/2026</v>
      </c>
      <c r="M950" s="23">
        <f t="shared" si="322"/>
        <v>0.16666666666666669</v>
      </c>
      <c r="N950" t="str">
        <f t="shared" si="323"/>
        <v>1 - 1</v>
      </c>
      <c r="O950" t="str">
        <f t="shared" si="304"/>
        <v>Red</v>
      </c>
      <c r="P950" t="str">
        <f t="shared" si="305"/>
        <v>Green</v>
      </c>
      <c r="Q950" t="str">
        <f t="shared" si="306"/>
        <v>Red</v>
      </c>
      <c r="R950" t="str">
        <f t="shared" si="307"/>
        <v>Green</v>
      </c>
      <c r="S950" t="str">
        <f t="shared" si="308"/>
        <v>Green</v>
      </c>
      <c r="T950" t="str">
        <f t="shared" si="309"/>
        <v>Red</v>
      </c>
      <c r="U950" t="str">
        <f t="shared" si="310"/>
        <v>Red</v>
      </c>
      <c r="V950" t="str">
        <f t="shared" si="311"/>
        <v>Red</v>
      </c>
      <c r="W950" t="str">
        <f t="shared" si="312"/>
        <v>Green</v>
      </c>
      <c r="X950" t="str">
        <f t="shared" si="313"/>
        <v>Green</v>
      </c>
      <c r="Y950" t="str">
        <f t="shared" si="314"/>
        <v>Green</v>
      </c>
      <c r="Z950" t="str">
        <f t="shared" si="315"/>
        <v>Red</v>
      </c>
      <c r="AA950" t="str">
        <f t="shared" si="316"/>
        <v>Green</v>
      </c>
      <c r="AB950" t="str">
        <f t="shared" si="317"/>
        <v>Green</v>
      </c>
      <c r="AC950" t="str">
        <f t="shared" si="318"/>
        <v>Green</v>
      </c>
      <c r="AD950" t="str">
        <f t="shared" si="319"/>
        <v>Red</v>
      </c>
    </row>
    <row r="951" spans="1:30" x14ac:dyDescent="0.25">
      <c r="A951" t="str">
        <f t="shared" si="320"/>
        <v>25/07/2026Murdoch University MelvilleGwelup Croatia SC</v>
      </c>
      <c r="B951" t="s">
        <v>810</v>
      </c>
      <c r="D951" s="2">
        <v>46228</v>
      </c>
      <c r="E951" s="3">
        <v>0.29166666666666669</v>
      </c>
      <c r="F951" t="s">
        <v>2857</v>
      </c>
      <c r="G951" t="s">
        <v>2858</v>
      </c>
      <c r="H951">
        <v>1</v>
      </c>
      <c r="I951">
        <v>1</v>
      </c>
      <c r="J951">
        <v>5</v>
      </c>
      <c r="K951">
        <v>3</v>
      </c>
      <c r="L951" s="22" t="str">
        <f t="shared" si="321"/>
        <v>25/07/2026</v>
      </c>
      <c r="M951" s="23">
        <f t="shared" si="322"/>
        <v>0.16666666666666669</v>
      </c>
      <c r="N951" t="str">
        <f t="shared" si="323"/>
        <v>5 - 3</v>
      </c>
      <c r="O951" t="str">
        <f t="shared" si="304"/>
        <v>Green</v>
      </c>
      <c r="P951" t="str">
        <f t="shared" si="305"/>
        <v>Red</v>
      </c>
      <c r="Q951" t="str">
        <f t="shared" si="306"/>
        <v>Red</v>
      </c>
      <c r="R951" t="str">
        <f t="shared" si="307"/>
        <v>Green</v>
      </c>
      <c r="S951" t="str">
        <f t="shared" si="308"/>
        <v>Red</v>
      </c>
      <c r="T951" t="str">
        <f t="shared" si="309"/>
        <v>Green</v>
      </c>
      <c r="U951" t="str">
        <f t="shared" si="310"/>
        <v>Red</v>
      </c>
      <c r="V951" t="str">
        <f t="shared" si="311"/>
        <v>Green</v>
      </c>
      <c r="W951" t="str">
        <f t="shared" si="312"/>
        <v>Red</v>
      </c>
      <c r="X951" t="str">
        <f t="shared" si="313"/>
        <v>Green</v>
      </c>
      <c r="Y951" t="str">
        <f t="shared" si="314"/>
        <v>Green</v>
      </c>
      <c r="Z951" t="str">
        <f t="shared" si="315"/>
        <v>Green</v>
      </c>
      <c r="AA951" t="str">
        <f t="shared" si="316"/>
        <v>Red</v>
      </c>
      <c r="AB951" t="str">
        <f t="shared" si="317"/>
        <v>Red</v>
      </c>
      <c r="AC951" t="str">
        <f t="shared" si="318"/>
        <v>Green</v>
      </c>
      <c r="AD951" t="str">
        <f t="shared" si="319"/>
        <v>Red</v>
      </c>
    </row>
    <row r="952" spans="1:30" x14ac:dyDescent="0.25">
      <c r="A952" t="str">
        <f t="shared" si="320"/>
        <v>25/07/2026Quinns FCCockburn City</v>
      </c>
      <c r="B952" t="s">
        <v>810</v>
      </c>
      <c r="D952" s="2">
        <v>46228</v>
      </c>
      <c r="E952" s="3">
        <v>0.29166666666666669</v>
      </c>
      <c r="F952" t="s">
        <v>2859</v>
      </c>
      <c r="G952" t="s">
        <v>2860</v>
      </c>
      <c r="H952">
        <v>0</v>
      </c>
      <c r="I952">
        <v>1</v>
      </c>
      <c r="J952">
        <v>3</v>
      </c>
      <c r="K952">
        <v>1</v>
      </c>
      <c r="L952" s="22" t="str">
        <f t="shared" si="321"/>
        <v>25/07/2026</v>
      </c>
      <c r="M952" s="23">
        <f t="shared" si="322"/>
        <v>0.16666666666666669</v>
      </c>
      <c r="N952" t="str">
        <f t="shared" si="323"/>
        <v>3 - 1</v>
      </c>
      <c r="O952" t="str">
        <f t="shared" si="304"/>
        <v>Green</v>
      </c>
      <c r="P952" t="str">
        <f t="shared" si="305"/>
        <v>Red</v>
      </c>
      <c r="Q952" t="str">
        <f t="shared" si="306"/>
        <v>Red</v>
      </c>
      <c r="R952" t="str">
        <f t="shared" si="307"/>
        <v>Green</v>
      </c>
      <c r="S952" t="str">
        <f t="shared" si="308"/>
        <v>Red</v>
      </c>
      <c r="T952" t="str">
        <f t="shared" si="309"/>
        <v>Green</v>
      </c>
      <c r="U952" t="str">
        <f t="shared" si="310"/>
        <v>Red</v>
      </c>
      <c r="V952" t="str">
        <f t="shared" si="311"/>
        <v>Red</v>
      </c>
      <c r="W952" t="str">
        <f t="shared" si="312"/>
        <v>Green</v>
      </c>
      <c r="X952" t="str">
        <f t="shared" si="313"/>
        <v>Green</v>
      </c>
      <c r="Y952" t="str">
        <f t="shared" si="314"/>
        <v>Green</v>
      </c>
      <c r="Z952" t="str">
        <f t="shared" si="315"/>
        <v>Green</v>
      </c>
      <c r="AA952" t="str">
        <f t="shared" si="316"/>
        <v>Red</v>
      </c>
      <c r="AB952" t="str">
        <f t="shared" si="317"/>
        <v>Red</v>
      </c>
      <c r="AC952" t="str">
        <f t="shared" si="318"/>
        <v>Green</v>
      </c>
      <c r="AD952" t="str">
        <f t="shared" si="319"/>
        <v>Red</v>
      </c>
    </row>
    <row r="953" spans="1:30" x14ac:dyDescent="0.25">
      <c r="A953" t="str">
        <f t="shared" si="320"/>
        <v>25/07/2026Subiaco AFCFloreat Athena</v>
      </c>
      <c r="B953" t="s">
        <v>810</v>
      </c>
      <c r="D953" s="2">
        <v>46228</v>
      </c>
      <c r="E953" s="3">
        <v>0.29166666666666669</v>
      </c>
      <c r="F953" t="s">
        <v>2861</v>
      </c>
      <c r="G953" t="s">
        <v>2862</v>
      </c>
      <c r="H953">
        <v>1</v>
      </c>
      <c r="I953">
        <v>0</v>
      </c>
      <c r="J953">
        <v>1</v>
      </c>
      <c r="K953">
        <v>2</v>
      </c>
      <c r="L953" s="22" t="str">
        <f t="shared" si="321"/>
        <v>25/07/2026</v>
      </c>
      <c r="M953" s="23">
        <f t="shared" si="322"/>
        <v>0.16666666666666669</v>
      </c>
      <c r="N953" t="str">
        <f t="shared" si="323"/>
        <v>1 - 2</v>
      </c>
      <c r="O953" t="str">
        <f t="shared" si="304"/>
        <v>Red</v>
      </c>
      <c r="P953" t="str">
        <f t="shared" si="305"/>
        <v>Red</v>
      </c>
      <c r="Q953" t="str">
        <f t="shared" si="306"/>
        <v>Green</v>
      </c>
      <c r="R953" t="str">
        <f t="shared" si="307"/>
        <v>Red</v>
      </c>
      <c r="S953" t="str">
        <f t="shared" si="308"/>
        <v>Green</v>
      </c>
      <c r="T953" t="str">
        <f t="shared" si="309"/>
        <v>Green</v>
      </c>
      <c r="U953" t="str">
        <f t="shared" si="310"/>
        <v>Green</v>
      </c>
      <c r="V953" t="str">
        <f t="shared" si="311"/>
        <v>Red</v>
      </c>
      <c r="W953" t="str">
        <f t="shared" si="312"/>
        <v>Red</v>
      </c>
      <c r="X953" t="str">
        <f t="shared" si="313"/>
        <v>Green</v>
      </c>
      <c r="Y953" t="str">
        <f t="shared" si="314"/>
        <v>Green</v>
      </c>
      <c r="Z953" t="str">
        <f t="shared" si="315"/>
        <v>Green</v>
      </c>
      <c r="AA953" t="str">
        <f t="shared" si="316"/>
        <v>Red</v>
      </c>
      <c r="AB953" t="str">
        <f t="shared" si="317"/>
        <v>Green</v>
      </c>
      <c r="AC953" t="str">
        <f t="shared" si="318"/>
        <v>Green</v>
      </c>
      <c r="AD953" t="str">
        <f t="shared" si="319"/>
        <v>Red</v>
      </c>
    </row>
    <row r="954" spans="1:30" x14ac:dyDescent="0.25">
      <c r="A954" t="str">
        <f t="shared" si="320"/>
        <v>25/07/2026UWA-Nedlands FCCurtin University SC</v>
      </c>
      <c r="B954" t="s">
        <v>810</v>
      </c>
      <c r="D954" s="2">
        <v>46228</v>
      </c>
      <c r="E954" s="3">
        <v>0.29166666666666669</v>
      </c>
      <c r="F954" t="s">
        <v>2863</v>
      </c>
      <c r="G954" t="s">
        <v>2864</v>
      </c>
      <c r="H954">
        <v>1</v>
      </c>
      <c r="I954">
        <v>0</v>
      </c>
      <c r="J954">
        <v>2</v>
      </c>
      <c r="K954">
        <v>1</v>
      </c>
      <c r="L954" s="22" t="str">
        <f t="shared" si="321"/>
        <v>25/07/2026</v>
      </c>
      <c r="M954" s="23">
        <f t="shared" si="322"/>
        <v>0.16666666666666669</v>
      </c>
      <c r="N954" t="str">
        <f t="shared" si="323"/>
        <v>2 - 1</v>
      </c>
      <c r="O954" t="str">
        <f t="shared" si="304"/>
        <v>Green</v>
      </c>
      <c r="P954" t="str">
        <f t="shared" si="305"/>
        <v>Red</v>
      </c>
      <c r="Q954" t="str">
        <f t="shared" si="306"/>
        <v>Red</v>
      </c>
      <c r="R954" t="str">
        <f t="shared" si="307"/>
        <v>Green</v>
      </c>
      <c r="S954" t="str">
        <f t="shared" si="308"/>
        <v>Red</v>
      </c>
      <c r="T954" t="str">
        <f t="shared" si="309"/>
        <v>Green</v>
      </c>
      <c r="U954" t="str">
        <f t="shared" si="310"/>
        <v>Green</v>
      </c>
      <c r="V954" t="str">
        <f t="shared" si="311"/>
        <v>Red</v>
      </c>
      <c r="W954" t="str">
        <f t="shared" si="312"/>
        <v>Red</v>
      </c>
      <c r="X954" t="str">
        <f t="shared" si="313"/>
        <v>Green</v>
      </c>
      <c r="Y954" t="str">
        <f t="shared" si="314"/>
        <v>Green</v>
      </c>
      <c r="Z954" t="str">
        <f t="shared" si="315"/>
        <v>Green</v>
      </c>
      <c r="AA954" t="str">
        <f t="shared" si="316"/>
        <v>Red</v>
      </c>
      <c r="AB954" t="str">
        <f t="shared" si="317"/>
        <v>Green</v>
      </c>
      <c r="AC954" t="str">
        <f t="shared" si="318"/>
        <v>Green</v>
      </c>
      <c r="AD954" t="str">
        <f t="shared" si="319"/>
        <v>Red</v>
      </c>
    </row>
    <row r="955" spans="1:30" x14ac:dyDescent="0.25">
      <c r="A955" t="str">
        <f t="shared" si="320"/>
        <v>25/07/2026Bankstown City LionsBankstown Berries</v>
      </c>
      <c r="B955" t="s">
        <v>810</v>
      </c>
      <c r="D955" s="2">
        <v>46228</v>
      </c>
      <c r="E955" s="3">
        <v>0.29166666666666669</v>
      </c>
      <c r="F955" t="s">
        <v>2899</v>
      </c>
      <c r="G955" t="s">
        <v>2900</v>
      </c>
      <c r="H955">
        <v>0</v>
      </c>
      <c r="I955">
        <v>0</v>
      </c>
      <c r="J955">
        <v>2</v>
      </c>
      <c r="K955">
        <v>1</v>
      </c>
      <c r="L955" s="22" t="str">
        <f t="shared" si="321"/>
        <v>25/07/2026</v>
      </c>
      <c r="M955" s="23">
        <f t="shared" si="322"/>
        <v>0.16666666666666669</v>
      </c>
      <c r="N955" t="str">
        <f t="shared" si="323"/>
        <v>2 - 1</v>
      </c>
      <c r="O955" t="str">
        <f t="shared" si="304"/>
        <v>Green</v>
      </c>
      <c r="P955" t="str">
        <f t="shared" si="305"/>
        <v>Red</v>
      </c>
      <c r="Q955" t="str">
        <f t="shared" si="306"/>
        <v>Red</v>
      </c>
      <c r="R955" t="str">
        <f t="shared" si="307"/>
        <v>Green</v>
      </c>
      <c r="S955" t="str">
        <f t="shared" si="308"/>
        <v>Red</v>
      </c>
      <c r="T955" t="str">
        <f t="shared" si="309"/>
        <v>Green</v>
      </c>
      <c r="U955" t="str">
        <f t="shared" si="310"/>
        <v>Red</v>
      </c>
      <c r="V955" t="str">
        <f t="shared" si="311"/>
        <v>Green</v>
      </c>
      <c r="W955" t="str">
        <f t="shared" si="312"/>
        <v>Red</v>
      </c>
      <c r="X955" t="str">
        <f t="shared" si="313"/>
        <v>Red</v>
      </c>
      <c r="Y955" t="str">
        <f t="shared" si="314"/>
        <v>Green</v>
      </c>
      <c r="Z955" t="str">
        <f t="shared" si="315"/>
        <v>Green</v>
      </c>
      <c r="AA955" t="str">
        <f t="shared" si="316"/>
        <v>Red</v>
      </c>
      <c r="AB955" t="str">
        <f t="shared" si="317"/>
        <v>Green</v>
      </c>
      <c r="AC955" t="str">
        <f t="shared" si="318"/>
        <v>Green</v>
      </c>
      <c r="AD955" t="str">
        <f t="shared" si="319"/>
        <v>Red</v>
      </c>
    </row>
    <row r="956" spans="1:30" x14ac:dyDescent="0.25">
      <c r="A956" t="str">
        <f t="shared" si="320"/>
        <v>25/07/2026Dulwich HillWestern City Rangers</v>
      </c>
      <c r="B956" t="s">
        <v>810</v>
      </c>
      <c r="D956" s="2">
        <v>46228</v>
      </c>
      <c r="E956" s="3">
        <v>0.29166666666666669</v>
      </c>
      <c r="F956" t="s">
        <v>2901</v>
      </c>
      <c r="G956" t="s">
        <v>2902</v>
      </c>
      <c r="H956">
        <v>1</v>
      </c>
      <c r="I956">
        <v>0</v>
      </c>
      <c r="J956">
        <v>4</v>
      </c>
      <c r="K956">
        <v>0</v>
      </c>
      <c r="L956" s="22" t="str">
        <f t="shared" si="321"/>
        <v>25/07/2026</v>
      </c>
      <c r="M956" s="23">
        <f t="shared" si="322"/>
        <v>0.16666666666666669</v>
      </c>
      <c r="N956" t="str">
        <f t="shared" si="323"/>
        <v>4 - 0</v>
      </c>
      <c r="O956" t="str">
        <f t="shared" si="304"/>
        <v>Green</v>
      </c>
      <c r="P956" t="str">
        <f t="shared" si="305"/>
        <v>Red</v>
      </c>
      <c r="Q956" t="str">
        <f t="shared" si="306"/>
        <v>Red</v>
      </c>
      <c r="R956" t="str">
        <f t="shared" si="307"/>
        <v>Green</v>
      </c>
      <c r="S956" t="str">
        <f t="shared" si="308"/>
        <v>Red</v>
      </c>
      <c r="T956" t="str">
        <f t="shared" si="309"/>
        <v>Green</v>
      </c>
      <c r="U956" t="str">
        <f t="shared" si="310"/>
        <v>Green</v>
      </c>
      <c r="V956" t="str">
        <f t="shared" si="311"/>
        <v>Red</v>
      </c>
      <c r="W956" t="str">
        <f t="shared" si="312"/>
        <v>Red</v>
      </c>
      <c r="X956" t="str">
        <f t="shared" si="313"/>
        <v>Green</v>
      </c>
      <c r="Y956" t="str">
        <f t="shared" si="314"/>
        <v>Green</v>
      </c>
      <c r="Z956" t="str">
        <f t="shared" si="315"/>
        <v>Green</v>
      </c>
      <c r="AA956" t="str">
        <f t="shared" si="316"/>
        <v>Red</v>
      </c>
      <c r="AB956" t="str">
        <f t="shared" si="317"/>
        <v>Red</v>
      </c>
      <c r="AC956" t="str">
        <f t="shared" si="318"/>
        <v>Red</v>
      </c>
      <c r="AD956" t="str">
        <f t="shared" si="319"/>
        <v>Green</v>
      </c>
    </row>
    <row r="957" spans="1:30" x14ac:dyDescent="0.25">
      <c r="A957" t="str">
        <f t="shared" si="320"/>
        <v>25/07/2026Inter LionsProspect United</v>
      </c>
      <c r="B957" t="s">
        <v>810</v>
      </c>
      <c r="D957" s="2">
        <v>46228</v>
      </c>
      <c r="E957" s="3">
        <v>0.29166666666666669</v>
      </c>
      <c r="F957" t="s">
        <v>2903</v>
      </c>
      <c r="G957" t="s">
        <v>2904</v>
      </c>
      <c r="H957">
        <v>1</v>
      </c>
      <c r="I957">
        <v>0</v>
      </c>
      <c r="J957">
        <v>1</v>
      </c>
      <c r="K957">
        <v>1</v>
      </c>
      <c r="L957" s="22" t="str">
        <f t="shared" si="321"/>
        <v>25/07/2026</v>
      </c>
      <c r="M957" s="23">
        <f t="shared" si="322"/>
        <v>0.16666666666666669</v>
      </c>
      <c r="N957" t="str">
        <f t="shared" si="323"/>
        <v>1 - 1</v>
      </c>
      <c r="O957" t="str">
        <f t="shared" si="304"/>
        <v>Red</v>
      </c>
      <c r="P957" t="str">
        <f t="shared" si="305"/>
        <v>Green</v>
      </c>
      <c r="Q957" t="str">
        <f t="shared" si="306"/>
        <v>Red</v>
      </c>
      <c r="R957" t="str">
        <f t="shared" si="307"/>
        <v>Green</v>
      </c>
      <c r="S957" t="str">
        <f t="shared" si="308"/>
        <v>Green</v>
      </c>
      <c r="T957" t="str">
        <f t="shared" si="309"/>
        <v>Red</v>
      </c>
      <c r="U957" t="str">
        <f t="shared" si="310"/>
        <v>Green</v>
      </c>
      <c r="V957" t="str">
        <f t="shared" si="311"/>
        <v>Red</v>
      </c>
      <c r="W957" t="str">
        <f t="shared" si="312"/>
        <v>Red</v>
      </c>
      <c r="X957" t="str">
        <f t="shared" si="313"/>
        <v>Green</v>
      </c>
      <c r="Y957" t="str">
        <f t="shared" si="314"/>
        <v>Green</v>
      </c>
      <c r="Z957" t="str">
        <f t="shared" si="315"/>
        <v>Red</v>
      </c>
      <c r="AA957" t="str">
        <f t="shared" si="316"/>
        <v>Green</v>
      </c>
      <c r="AB957" t="str">
        <f t="shared" si="317"/>
        <v>Green</v>
      </c>
      <c r="AC957" t="str">
        <f t="shared" si="318"/>
        <v>Green</v>
      </c>
      <c r="AD957" t="str">
        <f t="shared" si="319"/>
        <v>Red</v>
      </c>
    </row>
    <row r="958" spans="1:30" x14ac:dyDescent="0.25">
      <c r="A958" t="str">
        <f t="shared" si="320"/>
        <v>25/07/2026Newcastle Jets U21Hills Brumbies</v>
      </c>
      <c r="B958" t="s">
        <v>810</v>
      </c>
      <c r="D958" s="2">
        <v>46228</v>
      </c>
      <c r="E958" s="3">
        <v>0.29166666666666669</v>
      </c>
      <c r="F958" t="s">
        <v>2905</v>
      </c>
      <c r="G958" t="s">
        <v>2906</v>
      </c>
      <c r="H958">
        <v>2</v>
      </c>
      <c r="I958">
        <v>0</v>
      </c>
      <c r="J958">
        <v>2</v>
      </c>
      <c r="K958">
        <v>1</v>
      </c>
      <c r="L958" s="22" t="str">
        <f t="shared" si="321"/>
        <v>25/07/2026</v>
      </c>
      <c r="M958" s="23">
        <f t="shared" si="322"/>
        <v>0.16666666666666669</v>
      </c>
      <c r="N958" t="str">
        <f t="shared" si="323"/>
        <v>2 - 1</v>
      </c>
      <c r="O958" t="str">
        <f t="shared" si="304"/>
        <v>Green</v>
      </c>
      <c r="P958" t="str">
        <f t="shared" si="305"/>
        <v>Red</v>
      </c>
      <c r="Q958" t="str">
        <f t="shared" si="306"/>
        <v>Red</v>
      </c>
      <c r="R958" t="str">
        <f t="shared" si="307"/>
        <v>Green</v>
      </c>
      <c r="S958" t="str">
        <f t="shared" si="308"/>
        <v>Red</v>
      </c>
      <c r="T958" t="str">
        <f t="shared" si="309"/>
        <v>Green</v>
      </c>
      <c r="U958" t="str">
        <f t="shared" si="310"/>
        <v>Green</v>
      </c>
      <c r="V958" t="str">
        <f t="shared" si="311"/>
        <v>Red</v>
      </c>
      <c r="W958" t="str">
        <f t="shared" si="312"/>
        <v>Red</v>
      </c>
      <c r="X958" t="str">
        <f t="shared" si="313"/>
        <v>Green</v>
      </c>
      <c r="Y958" t="str">
        <f t="shared" si="314"/>
        <v>Green</v>
      </c>
      <c r="Z958" t="str">
        <f t="shared" si="315"/>
        <v>Green</v>
      </c>
      <c r="AA958" t="str">
        <f t="shared" si="316"/>
        <v>Red</v>
      </c>
      <c r="AB958" t="str">
        <f t="shared" si="317"/>
        <v>Green</v>
      </c>
      <c r="AC958" t="str">
        <f t="shared" si="318"/>
        <v>Green</v>
      </c>
      <c r="AD958" t="str">
        <f t="shared" si="319"/>
        <v>Red</v>
      </c>
    </row>
    <row r="959" spans="1:30" x14ac:dyDescent="0.25">
      <c r="A959" t="str">
        <f t="shared" si="320"/>
        <v>25/07/2026Bankstown United FCGranville Rage</v>
      </c>
      <c r="B959" t="s">
        <v>810</v>
      </c>
      <c r="D959" s="2">
        <v>46228</v>
      </c>
      <c r="E959" s="3">
        <v>0.29166666666666669</v>
      </c>
      <c r="F959" t="s">
        <v>2907</v>
      </c>
      <c r="G959" t="s">
        <v>2908</v>
      </c>
      <c r="H959">
        <v>1</v>
      </c>
      <c r="I959">
        <v>0</v>
      </c>
      <c r="J959">
        <v>2</v>
      </c>
      <c r="K959">
        <v>0</v>
      </c>
      <c r="L959" s="22" t="str">
        <f t="shared" si="321"/>
        <v>25/07/2026</v>
      </c>
      <c r="M959" s="23">
        <f t="shared" si="322"/>
        <v>0.16666666666666669</v>
      </c>
      <c r="N959" t="str">
        <f t="shared" si="323"/>
        <v>2 - 0</v>
      </c>
      <c r="O959" t="str">
        <f t="shared" si="304"/>
        <v>Green</v>
      </c>
      <c r="P959" t="str">
        <f t="shared" si="305"/>
        <v>Red</v>
      </c>
      <c r="Q959" t="str">
        <f t="shared" si="306"/>
        <v>Red</v>
      </c>
      <c r="R959" t="str">
        <f t="shared" si="307"/>
        <v>Green</v>
      </c>
      <c r="S959" t="str">
        <f t="shared" si="308"/>
        <v>Red</v>
      </c>
      <c r="T959" t="str">
        <f t="shared" si="309"/>
        <v>Green</v>
      </c>
      <c r="U959" t="str">
        <f t="shared" si="310"/>
        <v>Green</v>
      </c>
      <c r="V959" t="str">
        <f t="shared" si="311"/>
        <v>Red</v>
      </c>
      <c r="W959" t="str">
        <f t="shared" si="312"/>
        <v>Red</v>
      </c>
      <c r="X959" t="str">
        <f t="shared" si="313"/>
        <v>Green</v>
      </c>
      <c r="Y959" t="str">
        <f t="shared" si="314"/>
        <v>Green</v>
      </c>
      <c r="Z959" t="str">
        <f t="shared" si="315"/>
        <v>Red</v>
      </c>
      <c r="AA959" t="str">
        <f t="shared" si="316"/>
        <v>Green</v>
      </c>
      <c r="AB959" t="str">
        <f t="shared" si="317"/>
        <v>Green</v>
      </c>
      <c r="AC959" t="str">
        <f t="shared" si="318"/>
        <v>Red</v>
      </c>
      <c r="AD959" t="str">
        <f t="shared" si="319"/>
        <v>Green</v>
      </c>
    </row>
    <row r="960" spans="1:30" x14ac:dyDescent="0.25">
      <c r="A960" t="str">
        <f t="shared" si="320"/>
        <v>25/07/2026Hawkesbury City SCParramatta</v>
      </c>
      <c r="B960" t="s">
        <v>810</v>
      </c>
      <c r="D960" s="2">
        <v>46228</v>
      </c>
      <c r="E960" s="3">
        <v>0.29166666666666669</v>
      </c>
      <c r="F960" t="s">
        <v>2909</v>
      </c>
      <c r="G960" t="s">
        <v>2910</v>
      </c>
      <c r="H960">
        <v>0</v>
      </c>
      <c r="I960">
        <v>1</v>
      </c>
      <c r="J960">
        <v>1</v>
      </c>
      <c r="K960">
        <v>5</v>
      </c>
      <c r="L960" s="22" t="str">
        <f t="shared" si="321"/>
        <v>25/07/2026</v>
      </c>
      <c r="M960" s="23">
        <f t="shared" si="322"/>
        <v>0.16666666666666669</v>
      </c>
      <c r="N960" t="str">
        <f t="shared" si="323"/>
        <v>1 - 5</v>
      </c>
      <c r="O960" t="str">
        <f t="shared" si="304"/>
        <v>Red</v>
      </c>
      <c r="P960" t="str">
        <f t="shared" si="305"/>
        <v>Red</v>
      </c>
      <c r="Q960" t="str">
        <f t="shared" si="306"/>
        <v>Green</v>
      </c>
      <c r="R960" t="str">
        <f t="shared" si="307"/>
        <v>Red</v>
      </c>
      <c r="S960" t="str">
        <f t="shared" si="308"/>
        <v>Green</v>
      </c>
      <c r="T960" t="str">
        <f t="shared" si="309"/>
        <v>Green</v>
      </c>
      <c r="U960" t="str">
        <f t="shared" si="310"/>
        <v>Red</v>
      </c>
      <c r="V960" t="str">
        <f t="shared" si="311"/>
        <v>Red</v>
      </c>
      <c r="W960" t="str">
        <f t="shared" si="312"/>
        <v>Green</v>
      </c>
      <c r="X960" t="str">
        <f t="shared" si="313"/>
        <v>Green</v>
      </c>
      <c r="Y960" t="str">
        <f t="shared" si="314"/>
        <v>Green</v>
      </c>
      <c r="Z960" t="str">
        <f t="shared" si="315"/>
        <v>Green</v>
      </c>
      <c r="AA960" t="str">
        <f t="shared" si="316"/>
        <v>Red</v>
      </c>
      <c r="AB960" t="str">
        <f t="shared" si="317"/>
        <v>Red</v>
      </c>
      <c r="AC960" t="str">
        <f t="shared" si="318"/>
        <v>Green</v>
      </c>
      <c r="AD960" t="str">
        <f t="shared" si="319"/>
        <v>Red</v>
      </c>
    </row>
    <row r="961" spans="1:30" x14ac:dyDescent="0.25">
      <c r="A961" t="str">
        <f t="shared" si="320"/>
        <v>25/07/2026South Coast FlameStanmore Hawks</v>
      </c>
      <c r="B961" t="s">
        <v>810</v>
      </c>
      <c r="D961" s="2">
        <v>46228</v>
      </c>
      <c r="E961" s="3">
        <v>0.29166666666666669</v>
      </c>
      <c r="F961" t="s">
        <v>2911</v>
      </c>
      <c r="G961" t="s">
        <v>2912</v>
      </c>
      <c r="H961">
        <v>0</v>
      </c>
      <c r="I961">
        <v>1</v>
      </c>
      <c r="J961">
        <v>0</v>
      </c>
      <c r="K961">
        <v>2</v>
      </c>
      <c r="L961" s="22" t="str">
        <f t="shared" si="321"/>
        <v>25/07/2026</v>
      </c>
      <c r="M961" s="23">
        <f t="shared" si="322"/>
        <v>0.16666666666666669</v>
      </c>
      <c r="N961" t="str">
        <f t="shared" si="323"/>
        <v>0 - 2</v>
      </c>
      <c r="O961" t="str">
        <f t="shared" si="304"/>
        <v>Red</v>
      </c>
      <c r="P961" t="str">
        <f t="shared" si="305"/>
        <v>Red</v>
      </c>
      <c r="Q961" t="str">
        <f t="shared" si="306"/>
        <v>Green</v>
      </c>
      <c r="R961" t="str">
        <f t="shared" si="307"/>
        <v>Red</v>
      </c>
      <c r="S961" t="str">
        <f t="shared" si="308"/>
        <v>Green</v>
      </c>
      <c r="T961" t="str">
        <f t="shared" si="309"/>
        <v>Green</v>
      </c>
      <c r="U961" t="str">
        <f t="shared" si="310"/>
        <v>Red</v>
      </c>
      <c r="V961" t="str">
        <f t="shared" si="311"/>
        <v>Red</v>
      </c>
      <c r="W961" t="str">
        <f t="shared" si="312"/>
        <v>Green</v>
      </c>
      <c r="X961" t="str">
        <f t="shared" si="313"/>
        <v>Green</v>
      </c>
      <c r="Y961" t="str">
        <f t="shared" si="314"/>
        <v>Green</v>
      </c>
      <c r="Z961" t="str">
        <f t="shared" si="315"/>
        <v>Red</v>
      </c>
      <c r="AA961" t="str">
        <f t="shared" si="316"/>
        <v>Green</v>
      </c>
      <c r="AB961" t="str">
        <f t="shared" si="317"/>
        <v>Green</v>
      </c>
      <c r="AC961" t="str">
        <f t="shared" si="318"/>
        <v>Red</v>
      </c>
      <c r="AD961" t="str">
        <f t="shared" si="319"/>
        <v>Green</v>
      </c>
    </row>
    <row r="962" spans="1:30" x14ac:dyDescent="0.25">
      <c r="A962" t="str">
        <f t="shared" si="320"/>
        <v>25/07/2026UNSW WomenAPIA Leichhardt Tigers Women</v>
      </c>
      <c r="B962" t="s">
        <v>810</v>
      </c>
      <c r="D962" s="2">
        <v>46228</v>
      </c>
      <c r="E962" s="3">
        <v>0.29166666666666669</v>
      </c>
      <c r="F962" t="s">
        <v>2922</v>
      </c>
      <c r="G962" t="s">
        <v>2923</v>
      </c>
      <c r="H962">
        <v>1</v>
      </c>
      <c r="I962">
        <v>1</v>
      </c>
      <c r="J962">
        <v>1</v>
      </c>
      <c r="K962">
        <v>1</v>
      </c>
      <c r="L962" s="22" t="str">
        <f t="shared" si="321"/>
        <v>25/07/2026</v>
      </c>
      <c r="M962" s="23">
        <f t="shared" si="322"/>
        <v>0.16666666666666669</v>
      </c>
      <c r="N962" t="str">
        <f t="shared" si="323"/>
        <v>1 - 1</v>
      </c>
      <c r="O962" t="str">
        <f t="shared" ref="O962:O1025" si="324">IF($J962&gt;$K962,"Green","Red")</f>
        <v>Red</v>
      </c>
      <c r="P962" t="str">
        <f t="shared" ref="P962:P1025" si="325">IF($J962=$K962,"Green","Red")</f>
        <v>Green</v>
      </c>
      <c r="Q962" t="str">
        <f t="shared" ref="Q962:Q1025" si="326">IF($J962&lt;$K962,"Green","Red")</f>
        <v>Red</v>
      </c>
      <c r="R962" t="str">
        <f t="shared" ref="R962:R1025" si="327">IF($J962&gt;=$K962,"Green","Red")</f>
        <v>Green</v>
      </c>
      <c r="S962" t="str">
        <f t="shared" ref="S962:S1025" si="328">IF($J962&lt;=$K962,"Green","Red")</f>
        <v>Green</v>
      </c>
      <c r="T962" t="str">
        <f t="shared" ref="T962:T1025" si="329">IF(OR($J962&gt;$K962,$J962&lt;$K962),"Green","Red")</f>
        <v>Red</v>
      </c>
      <c r="U962" t="str">
        <f t="shared" ref="U962:U1025" si="330">IF($H962&gt;$I962,"Green","Red")</f>
        <v>Red</v>
      </c>
      <c r="V962" t="str">
        <f t="shared" ref="V962:V1025" si="331">IF($H962=$I962,"Green","Red")</f>
        <v>Green</v>
      </c>
      <c r="W962" t="str">
        <f t="shared" ref="W962:W1025" si="332">IF($H962&lt;$I962,"Green","Red")</f>
        <v>Red</v>
      </c>
      <c r="X962" t="str">
        <f t="shared" ref="X962:X1025" si="333">IF($H962+$I962&gt;0,"Green","Red")</f>
        <v>Green</v>
      </c>
      <c r="Y962" t="str">
        <f t="shared" ref="Y962:Y1025" si="334">IF($J962+$K962&gt;1.5,"Green","Red")</f>
        <v>Green</v>
      </c>
      <c r="Z962" t="str">
        <f t="shared" ref="Z962:Z1025" si="335">IF($J962+$K962&gt;2.5,"Green","Red")</f>
        <v>Red</v>
      </c>
      <c r="AA962" t="str">
        <f t="shared" ref="AA962:AA1025" si="336">IF($J962+$K962&lt;2.5,"Green","Red")</f>
        <v>Green</v>
      </c>
      <c r="AB962" t="str">
        <f t="shared" ref="AB962:AB1025" si="337">IF($J962+$K962&lt;3.5,"Green","Red")</f>
        <v>Green</v>
      </c>
      <c r="AC962" t="str">
        <f t="shared" ref="AC962:AC1025" si="338">IF(AND($J962&gt;0,$K962&gt;0),"Green","Red")</f>
        <v>Green</v>
      </c>
      <c r="AD962" t="str">
        <f t="shared" ref="AD962:AD1025" si="339">IF(OR($J962=0,$K962=0),"Green","Red")</f>
        <v>Red</v>
      </c>
    </row>
    <row r="963" spans="1:30" x14ac:dyDescent="0.25">
      <c r="A963" t="str">
        <f t="shared" si="320"/>
        <v>25/07/2026Boroondara Eagles WomenSpring Hills Women</v>
      </c>
      <c r="B963" t="s">
        <v>810</v>
      </c>
      <c r="D963" s="2">
        <v>46228</v>
      </c>
      <c r="E963" s="3">
        <v>0.29166666666666669</v>
      </c>
      <c r="F963" t="s">
        <v>2934</v>
      </c>
      <c r="G963" t="s">
        <v>2935</v>
      </c>
      <c r="H963">
        <v>2</v>
      </c>
      <c r="I963">
        <v>0</v>
      </c>
      <c r="J963">
        <v>2</v>
      </c>
      <c r="K963">
        <v>1</v>
      </c>
      <c r="L963" s="22" t="str">
        <f t="shared" si="321"/>
        <v>25/07/2026</v>
      </c>
      <c r="M963" s="23">
        <f t="shared" si="322"/>
        <v>0.16666666666666669</v>
      </c>
      <c r="N963" t="str">
        <f t="shared" si="323"/>
        <v>2 - 1</v>
      </c>
      <c r="O963" t="str">
        <f t="shared" si="324"/>
        <v>Green</v>
      </c>
      <c r="P963" t="str">
        <f t="shared" si="325"/>
        <v>Red</v>
      </c>
      <c r="Q963" t="str">
        <f t="shared" si="326"/>
        <v>Red</v>
      </c>
      <c r="R963" t="str">
        <f t="shared" si="327"/>
        <v>Green</v>
      </c>
      <c r="S963" t="str">
        <f t="shared" si="328"/>
        <v>Red</v>
      </c>
      <c r="T963" t="str">
        <f t="shared" si="329"/>
        <v>Green</v>
      </c>
      <c r="U963" t="str">
        <f t="shared" si="330"/>
        <v>Green</v>
      </c>
      <c r="V963" t="str">
        <f t="shared" si="331"/>
        <v>Red</v>
      </c>
      <c r="W963" t="str">
        <f t="shared" si="332"/>
        <v>Red</v>
      </c>
      <c r="X963" t="str">
        <f t="shared" si="333"/>
        <v>Green</v>
      </c>
      <c r="Y963" t="str">
        <f t="shared" si="334"/>
        <v>Green</v>
      </c>
      <c r="Z963" t="str">
        <f t="shared" si="335"/>
        <v>Green</v>
      </c>
      <c r="AA963" t="str">
        <f t="shared" si="336"/>
        <v>Red</v>
      </c>
      <c r="AB963" t="str">
        <f t="shared" si="337"/>
        <v>Green</v>
      </c>
      <c r="AC963" t="str">
        <f t="shared" si="338"/>
        <v>Green</v>
      </c>
      <c r="AD963" t="str">
        <f t="shared" si="339"/>
        <v>Red</v>
      </c>
    </row>
    <row r="964" spans="1:30" x14ac:dyDescent="0.25">
      <c r="A964" t="str">
        <f t="shared" si="320"/>
        <v>25/07/2026North Eastern MetroStars WomenFlinders United Women</v>
      </c>
      <c r="B964" t="s">
        <v>810</v>
      </c>
      <c r="D964" s="2">
        <v>46228</v>
      </c>
      <c r="E964" s="3">
        <v>0.29166666666666669</v>
      </c>
      <c r="F964" t="s">
        <v>2938</v>
      </c>
      <c r="G964" t="s">
        <v>2939</v>
      </c>
      <c r="H964">
        <v>5</v>
      </c>
      <c r="I964">
        <v>0</v>
      </c>
      <c r="J964">
        <v>8</v>
      </c>
      <c r="K964">
        <v>0</v>
      </c>
      <c r="L964" s="22" t="str">
        <f t="shared" si="321"/>
        <v>25/07/2026</v>
      </c>
      <c r="M964" s="23">
        <f t="shared" si="322"/>
        <v>0.16666666666666669</v>
      </c>
      <c r="N964" t="str">
        <f t="shared" si="323"/>
        <v>8 - 0</v>
      </c>
      <c r="O964" t="str">
        <f t="shared" si="324"/>
        <v>Green</v>
      </c>
      <c r="P964" t="str">
        <f t="shared" si="325"/>
        <v>Red</v>
      </c>
      <c r="Q964" t="str">
        <f t="shared" si="326"/>
        <v>Red</v>
      </c>
      <c r="R964" t="str">
        <f t="shared" si="327"/>
        <v>Green</v>
      </c>
      <c r="S964" t="str">
        <f t="shared" si="328"/>
        <v>Red</v>
      </c>
      <c r="T964" t="str">
        <f t="shared" si="329"/>
        <v>Green</v>
      </c>
      <c r="U964" t="str">
        <f t="shared" si="330"/>
        <v>Green</v>
      </c>
      <c r="V964" t="str">
        <f t="shared" si="331"/>
        <v>Red</v>
      </c>
      <c r="W964" t="str">
        <f t="shared" si="332"/>
        <v>Red</v>
      </c>
      <c r="X964" t="str">
        <f t="shared" si="333"/>
        <v>Green</v>
      </c>
      <c r="Y964" t="str">
        <f t="shared" si="334"/>
        <v>Green</v>
      </c>
      <c r="Z964" t="str">
        <f t="shared" si="335"/>
        <v>Green</v>
      </c>
      <c r="AA964" t="str">
        <f t="shared" si="336"/>
        <v>Red</v>
      </c>
      <c r="AB964" t="str">
        <f t="shared" si="337"/>
        <v>Red</v>
      </c>
      <c r="AC964" t="str">
        <f t="shared" si="338"/>
        <v>Red</v>
      </c>
      <c r="AD964" t="str">
        <f t="shared" si="339"/>
        <v>Green</v>
      </c>
    </row>
    <row r="965" spans="1:30" x14ac:dyDescent="0.25">
      <c r="A965" t="str">
        <f t="shared" si="320"/>
        <v>25/07/2026Virginia United WomenMoreton City Excelsior Women</v>
      </c>
      <c r="B965" t="s">
        <v>810</v>
      </c>
      <c r="D965" s="2">
        <v>46228</v>
      </c>
      <c r="E965" s="3">
        <v>0.29166666666666669</v>
      </c>
      <c r="F965" t="s">
        <v>2944</v>
      </c>
      <c r="G965" t="s">
        <v>2945</v>
      </c>
      <c r="H965">
        <v>1</v>
      </c>
      <c r="I965">
        <v>0</v>
      </c>
      <c r="J965">
        <v>1</v>
      </c>
      <c r="K965">
        <v>0</v>
      </c>
      <c r="L965" s="22" t="str">
        <f t="shared" si="321"/>
        <v>25/07/2026</v>
      </c>
      <c r="M965" s="23">
        <f t="shared" si="322"/>
        <v>0.16666666666666669</v>
      </c>
      <c r="N965" t="str">
        <f t="shared" si="323"/>
        <v>1 - 0</v>
      </c>
      <c r="O965" t="str">
        <f t="shared" si="324"/>
        <v>Green</v>
      </c>
      <c r="P965" t="str">
        <f t="shared" si="325"/>
        <v>Red</v>
      </c>
      <c r="Q965" t="str">
        <f t="shared" si="326"/>
        <v>Red</v>
      </c>
      <c r="R965" t="str">
        <f t="shared" si="327"/>
        <v>Green</v>
      </c>
      <c r="S965" t="str">
        <f t="shared" si="328"/>
        <v>Red</v>
      </c>
      <c r="T965" t="str">
        <f t="shared" si="329"/>
        <v>Green</v>
      </c>
      <c r="U965" t="str">
        <f t="shared" si="330"/>
        <v>Green</v>
      </c>
      <c r="V965" t="str">
        <f t="shared" si="331"/>
        <v>Red</v>
      </c>
      <c r="W965" t="str">
        <f t="shared" si="332"/>
        <v>Red</v>
      </c>
      <c r="X965" t="str">
        <f t="shared" si="333"/>
        <v>Green</v>
      </c>
      <c r="Y965" t="str">
        <f t="shared" si="334"/>
        <v>Red</v>
      </c>
      <c r="Z965" t="str">
        <f t="shared" si="335"/>
        <v>Red</v>
      </c>
      <c r="AA965" t="str">
        <f t="shared" si="336"/>
        <v>Green</v>
      </c>
      <c r="AB965" t="str">
        <f t="shared" si="337"/>
        <v>Green</v>
      </c>
      <c r="AC965" t="str">
        <f t="shared" si="338"/>
        <v>Red</v>
      </c>
      <c r="AD965" t="str">
        <f t="shared" si="339"/>
        <v>Green</v>
      </c>
    </row>
    <row r="966" spans="1:30" x14ac:dyDescent="0.25">
      <c r="A966" t="str">
        <f t="shared" si="320"/>
        <v>25/07/2026St George City U20Sydney United U20</v>
      </c>
      <c r="B966" t="s">
        <v>810</v>
      </c>
      <c r="D966" s="2">
        <v>46228</v>
      </c>
      <c r="E966" s="3">
        <v>0.29166666666666669</v>
      </c>
      <c r="F966" t="s">
        <v>2958</v>
      </c>
      <c r="G966" t="s">
        <v>2959</v>
      </c>
      <c r="H966">
        <v>0</v>
      </c>
      <c r="I966">
        <v>1</v>
      </c>
      <c r="J966">
        <v>1</v>
      </c>
      <c r="K966">
        <v>1</v>
      </c>
      <c r="L966" s="22" t="str">
        <f t="shared" si="321"/>
        <v>25/07/2026</v>
      </c>
      <c r="M966" s="23">
        <f t="shared" si="322"/>
        <v>0.16666666666666669</v>
      </c>
      <c r="N966" t="str">
        <f t="shared" si="323"/>
        <v>1 - 1</v>
      </c>
      <c r="O966" t="str">
        <f t="shared" si="324"/>
        <v>Red</v>
      </c>
      <c r="P966" t="str">
        <f t="shared" si="325"/>
        <v>Green</v>
      </c>
      <c r="Q966" t="str">
        <f t="shared" si="326"/>
        <v>Red</v>
      </c>
      <c r="R966" t="str">
        <f t="shared" si="327"/>
        <v>Green</v>
      </c>
      <c r="S966" t="str">
        <f t="shared" si="328"/>
        <v>Green</v>
      </c>
      <c r="T966" t="str">
        <f t="shared" si="329"/>
        <v>Red</v>
      </c>
      <c r="U966" t="str">
        <f t="shared" si="330"/>
        <v>Red</v>
      </c>
      <c r="V966" t="str">
        <f t="shared" si="331"/>
        <v>Red</v>
      </c>
      <c r="W966" t="str">
        <f t="shared" si="332"/>
        <v>Green</v>
      </c>
      <c r="X966" t="str">
        <f t="shared" si="333"/>
        <v>Green</v>
      </c>
      <c r="Y966" t="str">
        <f t="shared" si="334"/>
        <v>Green</v>
      </c>
      <c r="Z966" t="str">
        <f t="shared" si="335"/>
        <v>Red</v>
      </c>
      <c r="AA966" t="str">
        <f t="shared" si="336"/>
        <v>Green</v>
      </c>
      <c r="AB966" t="str">
        <f t="shared" si="337"/>
        <v>Green</v>
      </c>
      <c r="AC966" t="str">
        <f t="shared" si="338"/>
        <v>Green</v>
      </c>
      <c r="AD966" t="str">
        <f t="shared" si="339"/>
        <v>Red</v>
      </c>
    </row>
    <row r="967" spans="1:30" x14ac:dyDescent="0.25">
      <c r="A967" t="str">
        <f t="shared" si="320"/>
        <v>25/07/2026Spirit FCWestern Sydney Wanderers U21</v>
      </c>
      <c r="B967" t="s">
        <v>810</v>
      </c>
      <c r="C967" t="s">
        <v>2242</v>
      </c>
      <c r="D967" s="2">
        <v>46228</v>
      </c>
      <c r="E967" s="3">
        <v>0.3125</v>
      </c>
      <c r="F967" t="s">
        <v>2788</v>
      </c>
      <c r="G967" t="s">
        <v>532</v>
      </c>
      <c r="H967">
        <v>0</v>
      </c>
      <c r="I967">
        <v>2</v>
      </c>
      <c r="J967">
        <v>0</v>
      </c>
      <c r="K967">
        <v>4</v>
      </c>
      <c r="L967" s="22" t="str">
        <f t="shared" si="321"/>
        <v>25/07/2026</v>
      </c>
      <c r="M967" s="23">
        <f t="shared" si="322"/>
        <v>0.1875</v>
      </c>
      <c r="N967" t="str">
        <f t="shared" si="323"/>
        <v>0 - 4</v>
      </c>
      <c r="O967" t="str">
        <f t="shared" si="324"/>
        <v>Red</v>
      </c>
      <c r="P967" t="str">
        <f t="shared" si="325"/>
        <v>Red</v>
      </c>
      <c r="Q967" t="str">
        <f t="shared" si="326"/>
        <v>Green</v>
      </c>
      <c r="R967" t="str">
        <f t="shared" si="327"/>
        <v>Red</v>
      </c>
      <c r="S967" t="str">
        <f t="shared" si="328"/>
        <v>Green</v>
      </c>
      <c r="T967" t="str">
        <f t="shared" si="329"/>
        <v>Green</v>
      </c>
      <c r="U967" t="str">
        <f t="shared" si="330"/>
        <v>Red</v>
      </c>
      <c r="V967" t="str">
        <f t="shared" si="331"/>
        <v>Red</v>
      </c>
      <c r="W967" t="str">
        <f t="shared" si="332"/>
        <v>Green</v>
      </c>
      <c r="X967" t="str">
        <f t="shared" si="333"/>
        <v>Green</v>
      </c>
      <c r="Y967" t="str">
        <f t="shared" si="334"/>
        <v>Green</v>
      </c>
      <c r="Z967" t="str">
        <f t="shared" si="335"/>
        <v>Green</v>
      </c>
      <c r="AA967" t="str">
        <f t="shared" si="336"/>
        <v>Red</v>
      </c>
      <c r="AB967" t="str">
        <f t="shared" si="337"/>
        <v>Red</v>
      </c>
      <c r="AC967" t="str">
        <f t="shared" si="338"/>
        <v>Red</v>
      </c>
      <c r="AD967" t="str">
        <f t="shared" si="339"/>
        <v>Green</v>
      </c>
    </row>
    <row r="968" spans="1:30" x14ac:dyDescent="0.25">
      <c r="A968" t="str">
        <f t="shared" si="320"/>
        <v>25/07/2026The Cove FCAdelaide Cobras</v>
      </c>
      <c r="B968" t="s">
        <v>810</v>
      </c>
      <c r="D968" s="2">
        <v>46228</v>
      </c>
      <c r="E968" s="3">
        <v>0.3125</v>
      </c>
      <c r="F968" t="s">
        <v>2834</v>
      </c>
      <c r="G968" t="s">
        <v>2835</v>
      </c>
      <c r="H968">
        <v>0</v>
      </c>
      <c r="I968">
        <v>1</v>
      </c>
      <c r="J968">
        <v>0</v>
      </c>
      <c r="K968">
        <v>1</v>
      </c>
      <c r="L968" s="22" t="str">
        <f t="shared" si="321"/>
        <v>25/07/2026</v>
      </c>
      <c r="M968" s="23">
        <f t="shared" si="322"/>
        <v>0.1875</v>
      </c>
      <c r="N968" t="str">
        <f t="shared" si="323"/>
        <v>0 - 1</v>
      </c>
      <c r="O968" t="str">
        <f t="shared" si="324"/>
        <v>Red</v>
      </c>
      <c r="P968" t="str">
        <f t="shared" si="325"/>
        <v>Red</v>
      </c>
      <c r="Q968" t="str">
        <f t="shared" si="326"/>
        <v>Green</v>
      </c>
      <c r="R968" t="str">
        <f t="shared" si="327"/>
        <v>Red</v>
      </c>
      <c r="S968" t="str">
        <f t="shared" si="328"/>
        <v>Green</v>
      </c>
      <c r="T968" t="str">
        <f t="shared" si="329"/>
        <v>Green</v>
      </c>
      <c r="U968" t="str">
        <f t="shared" si="330"/>
        <v>Red</v>
      </c>
      <c r="V968" t="str">
        <f t="shared" si="331"/>
        <v>Red</v>
      </c>
      <c r="W968" t="str">
        <f t="shared" si="332"/>
        <v>Green</v>
      </c>
      <c r="X968" t="str">
        <f t="shared" si="333"/>
        <v>Green</v>
      </c>
      <c r="Y968" t="str">
        <f t="shared" si="334"/>
        <v>Red</v>
      </c>
      <c r="Z968" t="str">
        <f t="shared" si="335"/>
        <v>Red</v>
      </c>
      <c r="AA968" t="str">
        <f t="shared" si="336"/>
        <v>Green</v>
      </c>
      <c r="AB968" t="str">
        <f t="shared" si="337"/>
        <v>Green</v>
      </c>
      <c r="AC968" t="str">
        <f t="shared" si="338"/>
        <v>Red</v>
      </c>
      <c r="AD968" t="str">
        <f t="shared" si="339"/>
        <v>Green</v>
      </c>
    </row>
    <row r="969" spans="1:30" x14ac:dyDescent="0.25">
      <c r="A969" t="str">
        <f t="shared" si="320"/>
        <v>25/07/2026Salisbury InterElizabeth Downs</v>
      </c>
      <c r="B969" t="s">
        <v>810</v>
      </c>
      <c r="D969" s="2">
        <v>46228</v>
      </c>
      <c r="E969" s="3">
        <v>0.3125</v>
      </c>
      <c r="F969" t="s">
        <v>2853</v>
      </c>
      <c r="G969" t="s">
        <v>2854</v>
      </c>
      <c r="H969">
        <v>1</v>
      </c>
      <c r="I969">
        <v>0</v>
      </c>
      <c r="J969">
        <v>1</v>
      </c>
      <c r="K969">
        <v>0</v>
      </c>
      <c r="L969" s="22" t="str">
        <f t="shared" si="321"/>
        <v>25/07/2026</v>
      </c>
      <c r="M969" s="23">
        <f t="shared" si="322"/>
        <v>0.1875</v>
      </c>
      <c r="N969" t="str">
        <f t="shared" si="323"/>
        <v>1 - 0</v>
      </c>
      <c r="O969" t="str">
        <f t="shared" si="324"/>
        <v>Green</v>
      </c>
      <c r="P969" t="str">
        <f t="shared" si="325"/>
        <v>Red</v>
      </c>
      <c r="Q969" t="str">
        <f t="shared" si="326"/>
        <v>Red</v>
      </c>
      <c r="R969" t="str">
        <f t="shared" si="327"/>
        <v>Green</v>
      </c>
      <c r="S969" t="str">
        <f t="shared" si="328"/>
        <v>Red</v>
      </c>
      <c r="T969" t="str">
        <f t="shared" si="329"/>
        <v>Green</v>
      </c>
      <c r="U969" t="str">
        <f t="shared" si="330"/>
        <v>Green</v>
      </c>
      <c r="V969" t="str">
        <f t="shared" si="331"/>
        <v>Red</v>
      </c>
      <c r="W969" t="str">
        <f t="shared" si="332"/>
        <v>Red</v>
      </c>
      <c r="X969" t="str">
        <f t="shared" si="333"/>
        <v>Green</v>
      </c>
      <c r="Y969" t="str">
        <f t="shared" si="334"/>
        <v>Red</v>
      </c>
      <c r="Z969" t="str">
        <f t="shared" si="335"/>
        <v>Red</v>
      </c>
      <c r="AA969" t="str">
        <f t="shared" si="336"/>
        <v>Green</v>
      </c>
      <c r="AB969" t="str">
        <f t="shared" si="337"/>
        <v>Green</v>
      </c>
      <c r="AC969" t="str">
        <f t="shared" si="338"/>
        <v>Red</v>
      </c>
      <c r="AD969" t="str">
        <f t="shared" si="339"/>
        <v>Green</v>
      </c>
    </row>
    <row r="970" spans="1:30" x14ac:dyDescent="0.25">
      <c r="A970" t="str">
        <f t="shared" si="320"/>
        <v>25/07/2026CoomaTuggeranong United</v>
      </c>
      <c r="B970" t="s">
        <v>810</v>
      </c>
      <c r="C970" t="s">
        <v>811</v>
      </c>
      <c r="D970" s="2">
        <v>46228</v>
      </c>
      <c r="E970" s="3">
        <v>0.33333333333333331</v>
      </c>
      <c r="F970" t="s">
        <v>903</v>
      </c>
      <c r="G970" t="s">
        <v>892</v>
      </c>
      <c r="H970">
        <v>2</v>
      </c>
      <c r="I970">
        <v>0</v>
      </c>
      <c r="J970">
        <v>4</v>
      </c>
      <c r="K970">
        <v>1</v>
      </c>
      <c r="L970" s="22" t="str">
        <f t="shared" si="321"/>
        <v>25/07/2026</v>
      </c>
      <c r="M970" s="23">
        <f t="shared" si="322"/>
        <v>0.20833333333333331</v>
      </c>
      <c r="N970" t="str">
        <f t="shared" si="323"/>
        <v>4 - 1</v>
      </c>
      <c r="O970" t="str">
        <f t="shared" si="324"/>
        <v>Green</v>
      </c>
      <c r="P970" t="str">
        <f t="shared" si="325"/>
        <v>Red</v>
      </c>
      <c r="Q970" t="str">
        <f t="shared" si="326"/>
        <v>Red</v>
      </c>
      <c r="R970" t="str">
        <f t="shared" si="327"/>
        <v>Green</v>
      </c>
      <c r="S970" t="str">
        <f t="shared" si="328"/>
        <v>Red</v>
      </c>
      <c r="T970" t="str">
        <f t="shared" si="329"/>
        <v>Green</v>
      </c>
      <c r="U970" t="str">
        <f t="shared" si="330"/>
        <v>Green</v>
      </c>
      <c r="V970" t="str">
        <f t="shared" si="331"/>
        <v>Red</v>
      </c>
      <c r="W970" t="str">
        <f t="shared" si="332"/>
        <v>Red</v>
      </c>
      <c r="X970" t="str">
        <f t="shared" si="333"/>
        <v>Green</v>
      </c>
      <c r="Y970" t="str">
        <f t="shared" si="334"/>
        <v>Green</v>
      </c>
      <c r="Z970" t="str">
        <f t="shared" si="335"/>
        <v>Green</v>
      </c>
      <c r="AA970" t="str">
        <f t="shared" si="336"/>
        <v>Red</v>
      </c>
      <c r="AB970" t="str">
        <f t="shared" si="337"/>
        <v>Red</v>
      </c>
      <c r="AC970" t="str">
        <f t="shared" si="338"/>
        <v>Green</v>
      </c>
      <c r="AD970" t="str">
        <f t="shared" si="339"/>
        <v>Red</v>
      </c>
    </row>
    <row r="971" spans="1:30" x14ac:dyDescent="0.25">
      <c r="A971" t="str">
        <f t="shared" si="320"/>
        <v>25/07/2026APIA Leichhardt TigersUNSW</v>
      </c>
      <c r="B971" t="s">
        <v>810</v>
      </c>
      <c r="C971" t="s">
        <v>2242</v>
      </c>
      <c r="D971" s="2">
        <v>46228</v>
      </c>
      <c r="E971" s="3">
        <v>0.33333333333333331</v>
      </c>
      <c r="F971" t="s">
        <v>2789</v>
      </c>
      <c r="G971" t="s">
        <v>2790</v>
      </c>
      <c r="H971">
        <v>2</v>
      </c>
      <c r="I971">
        <v>0</v>
      </c>
      <c r="J971">
        <v>4</v>
      </c>
      <c r="K971">
        <v>1</v>
      </c>
      <c r="L971" s="22" t="str">
        <f t="shared" si="321"/>
        <v>25/07/2026</v>
      </c>
      <c r="M971" s="23">
        <f t="shared" si="322"/>
        <v>0.20833333333333331</v>
      </c>
      <c r="N971" t="str">
        <f t="shared" si="323"/>
        <v>4 - 1</v>
      </c>
      <c r="O971" t="str">
        <f t="shared" si="324"/>
        <v>Green</v>
      </c>
      <c r="P971" t="str">
        <f t="shared" si="325"/>
        <v>Red</v>
      </c>
      <c r="Q971" t="str">
        <f t="shared" si="326"/>
        <v>Red</v>
      </c>
      <c r="R971" t="str">
        <f t="shared" si="327"/>
        <v>Green</v>
      </c>
      <c r="S971" t="str">
        <f t="shared" si="328"/>
        <v>Red</v>
      </c>
      <c r="T971" t="str">
        <f t="shared" si="329"/>
        <v>Green</v>
      </c>
      <c r="U971" t="str">
        <f t="shared" si="330"/>
        <v>Green</v>
      </c>
      <c r="V971" t="str">
        <f t="shared" si="331"/>
        <v>Red</v>
      </c>
      <c r="W971" t="str">
        <f t="shared" si="332"/>
        <v>Red</v>
      </c>
      <c r="X971" t="str">
        <f t="shared" si="333"/>
        <v>Green</v>
      </c>
      <c r="Y971" t="str">
        <f t="shared" si="334"/>
        <v>Green</v>
      </c>
      <c r="Z971" t="str">
        <f t="shared" si="335"/>
        <v>Green</v>
      </c>
      <c r="AA971" t="str">
        <f t="shared" si="336"/>
        <v>Red</v>
      </c>
      <c r="AB971" t="str">
        <f t="shared" si="337"/>
        <v>Red</v>
      </c>
      <c r="AC971" t="str">
        <f t="shared" si="338"/>
        <v>Green</v>
      </c>
      <c r="AD971" t="str">
        <f t="shared" si="339"/>
        <v>Red</v>
      </c>
    </row>
    <row r="972" spans="1:30" x14ac:dyDescent="0.25">
      <c r="A972" t="str">
        <f t="shared" si="320"/>
        <v>25/07/2026Brunswick JuventusNorth Geelong Warriors</v>
      </c>
      <c r="B972" t="s">
        <v>810</v>
      </c>
      <c r="D972" s="2">
        <v>46228</v>
      </c>
      <c r="E972" s="3">
        <v>0.33333333333333331</v>
      </c>
      <c r="F972" t="s">
        <v>2814</v>
      </c>
      <c r="G972" t="s">
        <v>2815</v>
      </c>
      <c r="H972">
        <v>2</v>
      </c>
      <c r="I972">
        <v>0</v>
      </c>
      <c r="J972">
        <v>3</v>
      </c>
      <c r="K972">
        <v>0</v>
      </c>
      <c r="L972" s="22" t="str">
        <f t="shared" si="321"/>
        <v>25/07/2026</v>
      </c>
      <c r="M972" s="23">
        <f t="shared" si="322"/>
        <v>0.20833333333333331</v>
      </c>
      <c r="N972" t="str">
        <f t="shared" si="323"/>
        <v>3 - 0</v>
      </c>
      <c r="O972" t="str">
        <f t="shared" si="324"/>
        <v>Green</v>
      </c>
      <c r="P972" t="str">
        <f t="shared" si="325"/>
        <v>Red</v>
      </c>
      <c r="Q972" t="str">
        <f t="shared" si="326"/>
        <v>Red</v>
      </c>
      <c r="R972" t="str">
        <f t="shared" si="327"/>
        <v>Green</v>
      </c>
      <c r="S972" t="str">
        <f t="shared" si="328"/>
        <v>Red</v>
      </c>
      <c r="T972" t="str">
        <f t="shared" si="329"/>
        <v>Green</v>
      </c>
      <c r="U972" t="str">
        <f t="shared" si="330"/>
        <v>Green</v>
      </c>
      <c r="V972" t="str">
        <f t="shared" si="331"/>
        <v>Red</v>
      </c>
      <c r="W972" t="str">
        <f t="shared" si="332"/>
        <v>Red</v>
      </c>
      <c r="X972" t="str">
        <f t="shared" si="333"/>
        <v>Green</v>
      </c>
      <c r="Y972" t="str">
        <f t="shared" si="334"/>
        <v>Green</v>
      </c>
      <c r="Z972" t="str">
        <f t="shared" si="335"/>
        <v>Green</v>
      </c>
      <c r="AA972" t="str">
        <f t="shared" si="336"/>
        <v>Red</v>
      </c>
      <c r="AB972" t="str">
        <f t="shared" si="337"/>
        <v>Green</v>
      </c>
      <c r="AC972" t="str">
        <f t="shared" si="338"/>
        <v>Red</v>
      </c>
      <c r="AD972" t="str">
        <f t="shared" si="339"/>
        <v>Green</v>
      </c>
    </row>
    <row r="973" spans="1:30" x14ac:dyDescent="0.25">
      <c r="A973" t="str">
        <f t="shared" si="320"/>
        <v>25/07/2026SWQ ThunderCaloundra FC</v>
      </c>
      <c r="B973" t="s">
        <v>810</v>
      </c>
      <c r="D973" s="2">
        <v>46228</v>
      </c>
      <c r="E973" s="3">
        <v>0.33333333333333331</v>
      </c>
      <c r="F973" t="s">
        <v>2826</v>
      </c>
      <c r="G973" t="s">
        <v>2827</v>
      </c>
      <c r="H973">
        <v>1</v>
      </c>
      <c r="I973">
        <v>0</v>
      </c>
      <c r="J973">
        <v>2</v>
      </c>
      <c r="K973">
        <v>0</v>
      </c>
      <c r="L973" s="22" t="str">
        <f t="shared" si="321"/>
        <v>25/07/2026</v>
      </c>
      <c r="M973" s="23">
        <f t="shared" si="322"/>
        <v>0.20833333333333331</v>
      </c>
      <c r="N973" t="str">
        <f t="shared" si="323"/>
        <v>2 - 0</v>
      </c>
      <c r="O973" t="str">
        <f t="shared" si="324"/>
        <v>Green</v>
      </c>
      <c r="P973" t="str">
        <f t="shared" si="325"/>
        <v>Red</v>
      </c>
      <c r="Q973" t="str">
        <f t="shared" si="326"/>
        <v>Red</v>
      </c>
      <c r="R973" t="str">
        <f t="shared" si="327"/>
        <v>Green</v>
      </c>
      <c r="S973" t="str">
        <f t="shared" si="328"/>
        <v>Red</v>
      </c>
      <c r="T973" t="str">
        <f t="shared" si="329"/>
        <v>Green</v>
      </c>
      <c r="U973" t="str">
        <f t="shared" si="330"/>
        <v>Green</v>
      </c>
      <c r="V973" t="str">
        <f t="shared" si="331"/>
        <v>Red</v>
      </c>
      <c r="W973" t="str">
        <f t="shared" si="332"/>
        <v>Red</v>
      </c>
      <c r="X973" t="str">
        <f t="shared" si="333"/>
        <v>Green</v>
      </c>
      <c r="Y973" t="str">
        <f t="shared" si="334"/>
        <v>Green</v>
      </c>
      <c r="Z973" t="str">
        <f t="shared" si="335"/>
        <v>Red</v>
      </c>
      <c r="AA973" t="str">
        <f t="shared" si="336"/>
        <v>Green</v>
      </c>
      <c r="AB973" t="str">
        <f t="shared" si="337"/>
        <v>Green</v>
      </c>
      <c r="AC973" t="str">
        <f t="shared" si="338"/>
        <v>Red</v>
      </c>
      <c r="AD973" t="str">
        <f t="shared" si="339"/>
        <v>Green</v>
      </c>
    </row>
    <row r="974" spans="1:30" x14ac:dyDescent="0.25">
      <c r="A974" t="str">
        <f t="shared" si="320"/>
        <v>25/07/2026Kingsley FC ReservesJoondalup City Reserves</v>
      </c>
      <c r="B974" t="s">
        <v>810</v>
      </c>
      <c r="D974" s="2">
        <v>46228</v>
      </c>
      <c r="E974" s="3">
        <v>0.33333333333333331</v>
      </c>
      <c r="F974" t="s">
        <v>2875</v>
      </c>
      <c r="G974" t="s">
        <v>2876</v>
      </c>
      <c r="H974">
        <v>0</v>
      </c>
      <c r="I974">
        <v>2</v>
      </c>
      <c r="J974">
        <v>0</v>
      </c>
      <c r="K974">
        <v>2</v>
      </c>
      <c r="L974" s="22" t="str">
        <f t="shared" si="321"/>
        <v>25/07/2026</v>
      </c>
      <c r="M974" s="23">
        <f t="shared" si="322"/>
        <v>0.20833333333333331</v>
      </c>
      <c r="N974" t="str">
        <f t="shared" si="323"/>
        <v>0 - 2</v>
      </c>
      <c r="O974" t="str">
        <f t="shared" si="324"/>
        <v>Red</v>
      </c>
      <c r="P974" t="str">
        <f t="shared" si="325"/>
        <v>Red</v>
      </c>
      <c r="Q974" t="str">
        <f t="shared" si="326"/>
        <v>Green</v>
      </c>
      <c r="R974" t="str">
        <f t="shared" si="327"/>
        <v>Red</v>
      </c>
      <c r="S974" t="str">
        <f t="shared" si="328"/>
        <v>Green</v>
      </c>
      <c r="T974" t="str">
        <f t="shared" si="329"/>
        <v>Green</v>
      </c>
      <c r="U974" t="str">
        <f t="shared" si="330"/>
        <v>Red</v>
      </c>
      <c r="V974" t="str">
        <f t="shared" si="331"/>
        <v>Red</v>
      </c>
      <c r="W974" t="str">
        <f t="shared" si="332"/>
        <v>Green</v>
      </c>
      <c r="X974" t="str">
        <f t="shared" si="333"/>
        <v>Green</v>
      </c>
      <c r="Y974" t="str">
        <f t="shared" si="334"/>
        <v>Green</v>
      </c>
      <c r="Z974" t="str">
        <f t="shared" si="335"/>
        <v>Red</v>
      </c>
      <c r="AA974" t="str">
        <f t="shared" si="336"/>
        <v>Green</v>
      </c>
      <c r="AB974" t="str">
        <f t="shared" si="337"/>
        <v>Green</v>
      </c>
      <c r="AC974" t="str">
        <f t="shared" si="338"/>
        <v>Red</v>
      </c>
      <c r="AD974" t="str">
        <f t="shared" si="339"/>
        <v>Green</v>
      </c>
    </row>
    <row r="975" spans="1:30" x14ac:dyDescent="0.25">
      <c r="A975" t="str">
        <f t="shared" si="320"/>
        <v>25/07/2026Souths United NPL WomenGold Coast Knights Women</v>
      </c>
      <c r="B975" t="s">
        <v>810</v>
      </c>
      <c r="D975" s="2">
        <v>46228</v>
      </c>
      <c r="E975" s="3">
        <v>0.33333333333333331</v>
      </c>
      <c r="F975" t="s">
        <v>2917</v>
      </c>
      <c r="G975" t="s">
        <v>2918</v>
      </c>
      <c r="H975">
        <v>0</v>
      </c>
      <c r="I975">
        <v>0</v>
      </c>
      <c r="J975">
        <v>0</v>
      </c>
      <c r="K975">
        <v>3</v>
      </c>
      <c r="L975" s="22" t="str">
        <f t="shared" si="321"/>
        <v>25/07/2026</v>
      </c>
      <c r="M975" s="23">
        <f t="shared" si="322"/>
        <v>0.20833333333333331</v>
      </c>
      <c r="N975" t="str">
        <f t="shared" si="323"/>
        <v>0 - 3</v>
      </c>
      <c r="O975" t="str">
        <f t="shared" si="324"/>
        <v>Red</v>
      </c>
      <c r="P975" t="str">
        <f t="shared" si="325"/>
        <v>Red</v>
      </c>
      <c r="Q975" t="str">
        <f t="shared" si="326"/>
        <v>Green</v>
      </c>
      <c r="R975" t="str">
        <f t="shared" si="327"/>
        <v>Red</v>
      </c>
      <c r="S975" t="str">
        <f t="shared" si="328"/>
        <v>Green</v>
      </c>
      <c r="T975" t="str">
        <f t="shared" si="329"/>
        <v>Green</v>
      </c>
      <c r="U975" t="str">
        <f t="shared" si="330"/>
        <v>Red</v>
      </c>
      <c r="V975" t="str">
        <f t="shared" si="331"/>
        <v>Green</v>
      </c>
      <c r="W975" t="str">
        <f t="shared" si="332"/>
        <v>Red</v>
      </c>
      <c r="X975" t="str">
        <f t="shared" si="333"/>
        <v>Red</v>
      </c>
      <c r="Y975" t="str">
        <f t="shared" si="334"/>
        <v>Green</v>
      </c>
      <c r="Z975" t="str">
        <f t="shared" si="335"/>
        <v>Green</v>
      </c>
      <c r="AA975" t="str">
        <f t="shared" si="336"/>
        <v>Red</v>
      </c>
      <c r="AB975" t="str">
        <f t="shared" si="337"/>
        <v>Green</v>
      </c>
      <c r="AC975" t="str">
        <f t="shared" si="338"/>
        <v>Red</v>
      </c>
      <c r="AD975" t="str">
        <f t="shared" si="339"/>
        <v>Green</v>
      </c>
    </row>
    <row r="976" spans="1:30" x14ac:dyDescent="0.25">
      <c r="A976" t="str">
        <f t="shared" si="320"/>
        <v>25/07/2026Mitchelton WomenLogan Lightning Women</v>
      </c>
      <c r="B976" t="s">
        <v>810</v>
      </c>
      <c r="D976" s="2">
        <v>46228</v>
      </c>
      <c r="E976" s="3">
        <v>0.33333333333333331</v>
      </c>
      <c r="F976" t="s">
        <v>2946</v>
      </c>
      <c r="G976" t="s">
        <v>2947</v>
      </c>
      <c r="H976">
        <v>1</v>
      </c>
      <c r="I976">
        <v>1</v>
      </c>
      <c r="J976">
        <v>3</v>
      </c>
      <c r="K976">
        <v>1</v>
      </c>
      <c r="L976" s="22" t="str">
        <f t="shared" si="321"/>
        <v>25/07/2026</v>
      </c>
      <c r="M976" s="23">
        <f t="shared" si="322"/>
        <v>0.20833333333333331</v>
      </c>
      <c r="N976" t="str">
        <f t="shared" si="323"/>
        <v>3 - 1</v>
      </c>
      <c r="O976" t="str">
        <f t="shared" si="324"/>
        <v>Green</v>
      </c>
      <c r="P976" t="str">
        <f t="shared" si="325"/>
        <v>Red</v>
      </c>
      <c r="Q976" t="str">
        <f t="shared" si="326"/>
        <v>Red</v>
      </c>
      <c r="R976" t="str">
        <f t="shared" si="327"/>
        <v>Green</v>
      </c>
      <c r="S976" t="str">
        <f t="shared" si="328"/>
        <v>Red</v>
      </c>
      <c r="T976" t="str">
        <f t="shared" si="329"/>
        <v>Green</v>
      </c>
      <c r="U976" t="str">
        <f t="shared" si="330"/>
        <v>Red</v>
      </c>
      <c r="V976" t="str">
        <f t="shared" si="331"/>
        <v>Green</v>
      </c>
      <c r="W976" t="str">
        <f t="shared" si="332"/>
        <v>Red</v>
      </c>
      <c r="X976" t="str">
        <f t="shared" si="333"/>
        <v>Green</v>
      </c>
      <c r="Y976" t="str">
        <f t="shared" si="334"/>
        <v>Green</v>
      </c>
      <c r="Z976" t="str">
        <f t="shared" si="335"/>
        <v>Green</v>
      </c>
      <c r="AA976" t="str">
        <f t="shared" si="336"/>
        <v>Red</v>
      </c>
      <c r="AB976" t="str">
        <f t="shared" si="337"/>
        <v>Red</v>
      </c>
      <c r="AC976" t="str">
        <f t="shared" si="338"/>
        <v>Green</v>
      </c>
      <c r="AD976" t="str">
        <f t="shared" si="339"/>
        <v>Red</v>
      </c>
    </row>
    <row r="977" spans="1:30" x14ac:dyDescent="0.25">
      <c r="A977" t="str">
        <f t="shared" si="320"/>
        <v>25/07/2026North Lakes United WomenPalm Beach Sharks SC Women</v>
      </c>
      <c r="B977" t="s">
        <v>810</v>
      </c>
      <c r="D977" s="2">
        <v>46228</v>
      </c>
      <c r="E977" s="3">
        <v>0.33333333333333331</v>
      </c>
      <c r="F977" t="s">
        <v>2948</v>
      </c>
      <c r="G977" t="s">
        <v>2949</v>
      </c>
      <c r="H977">
        <v>1</v>
      </c>
      <c r="I977">
        <v>1</v>
      </c>
      <c r="J977">
        <v>3</v>
      </c>
      <c r="K977">
        <v>1</v>
      </c>
      <c r="L977" s="22" t="str">
        <f t="shared" si="321"/>
        <v>25/07/2026</v>
      </c>
      <c r="M977" s="23">
        <f t="shared" si="322"/>
        <v>0.20833333333333331</v>
      </c>
      <c r="N977" t="str">
        <f t="shared" si="323"/>
        <v>3 - 1</v>
      </c>
      <c r="O977" t="str">
        <f t="shared" si="324"/>
        <v>Green</v>
      </c>
      <c r="P977" t="str">
        <f t="shared" si="325"/>
        <v>Red</v>
      </c>
      <c r="Q977" t="str">
        <f t="shared" si="326"/>
        <v>Red</v>
      </c>
      <c r="R977" t="str">
        <f t="shared" si="327"/>
        <v>Green</v>
      </c>
      <c r="S977" t="str">
        <f t="shared" si="328"/>
        <v>Red</v>
      </c>
      <c r="T977" t="str">
        <f t="shared" si="329"/>
        <v>Green</v>
      </c>
      <c r="U977" t="str">
        <f t="shared" si="330"/>
        <v>Red</v>
      </c>
      <c r="V977" t="str">
        <f t="shared" si="331"/>
        <v>Green</v>
      </c>
      <c r="W977" t="str">
        <f t="shared" si="332"/>
        <v>Red</v>
      </c>
      <c r="X977" t="str">
        <f t="shared" si="333"/>
        <v>Green</v>
      </c>
      <c r="Y977" t="str">
        <f t="shared" si="334"/>
        <v>Green</v>
      </c>
      <c r="Z977" t="str">
        <f t="shared" si="335"/>
        <v>Green</v>
      </c>
      <c r="AA977" t="str">
        <f t="shared" si="336"/>
        <v>Red</v>
      </c>
      <c r="AB977" t="str">
        <f t="shared" si="337"/>
        <v>Red</v>
      </c>
      <c r="AC977" t="str">
        <f t="shared" si="338"/>
        <v>Green</v>
      </c>
      <c r="AD977" t="str">
        <f t="shared" si="339"/>
        <v>Red</v>
      </c>
    </row>
    <row r="978" spans="1:30" x14ac:dyDescent="0.25">
      <c r="A978" t="str">
        <f t="shared" si="320"/>
        <v>25/07/2026Buducnost Podgorica WomenHapoel Jerusalem Women</v>
      </c>
      <c r="D978" s="2">
        <v>46228</v>
      </c>
      <c r="E978" s="3">
        <v>0.33333333333333331</v>
      </c>
      <c r="F978" t="s">
        <v>1585</v>
      </c>
      <c r="G978" t="s">
        <v>1646</v>
      </c>
      <c r="H978">
        <v>0</v>
      </c>
      <c r="I978">
        <v>1</v>
      </c>
      <c r="J978">
        <v>0</v>
      </c>
      <c r="K978">
        <v>1</v>
      </c>
      <c r="L978" s="22" t="str">
        <f t="shared" si="321"/>
        <v>25/07/2026</v>
      </c>
      <c r="M978" s="23">
        <f t="shared" si="322"/>
        <v>0.20833333333333331</v>
      </c>
      <c r="N978" t="str">
        <f t="shared" si="323"/>
        <v>0 - 1</v>
      </c>
      <c r="O978" t="str">
        <f t="shared" si="324"/>
        <v>Red</v>
      </c>
      <c r="P978" t="str">
        <f t="shared" si="325"/>
        <v>Red</v>
      </c>
      <c r="Q978" t="str">
        <f t="shared" si="326"/>
        <v>Green</v>
      </c>
      <c r="R978" t="str">
        <f t="shared" si="327"/>
        <v>Red</v>
      </c>
      <c r="S978" t="str">
        <f t="shared" si="328"/>
        <v>Green</v>
      </c>
      <c r="T978" t="str">
        <f t="shared" si="329"/>
        <v>Green</v>
      </c>
      <c r="U978" t="str">
        <f t="shared" si="330"/>
        <v>Red</v>
      </c>
      <c r="V978" t="str">
        <f t="shared" si="331"/>
        <v>Red</v>
      </c>
      <c r="W978" t="str">
        <f t="shared" si="332"/>
        <v>Green</v>
      </c>
      <c r="X978" t="str">
        <f t="shared" si="333"/>
        <v>Green</v>
      </c>
      <c r="Y978" t="str">
        <f t="shared" si="334"/>
        <v>Red</v>
      </c>
      <c r="Z978" t="str">
        <f t="shared" si="335"/>
        <v>Red</v>
      </c>
      <c r="AA978" t="str">
        <f t="shared" si="336"/>
        <v>Green</v>
      </c>
      <c r="AB978" t="str">
        <f t="shared" si="337"/>
        <v>Green</v>
      </c>
      <c r="AC978" t="str">
        <f t="shared" si="338"/>
        <v>Red</v>
      </c>
      <c r="AD978" t="str">
        <f t="shared" si="339"/>
        <v>Green</v>
      </c>
    </row>
    <row r="979" spans="1:30" x14ac:dyDescent="0.25">
      <c r="A979" t="str">
        <f t="shared" si="320"/>
        <v>25/07/2026Gyeongju KHNPSiheung Citizen</v>
      </c>
      <c r="D979" s="2">
        <v>46228</v>
      </c>
      <c r="E979" s="3">
        <v>0.33333333333333331</v>
      </c>
      <c r="F979" t="s">
        <v>3636</v>
      </c>
      <c r="G979" t="s">
        <v>3637</v>
      </c>
      <c r="H979">
        <v>0</v>
      </c>
      <c r="I979">
        <v>0</v>
      </c>
      <c r="J979">
        <v>1</v>
      </c>
      <c r="K979">
        <v>0</v>
      </c>
      <c r="L979" s="22" t="str">
        <f t="shared" si="321"/>
        <v>25/07/2026</v>
      </c>
      <c r="M979" s="23">
        <f t="shared" si="322"/>
        <v>0.20833333333333331</v>
      </c>
      <c r="N979" t="str">
        <f t="shared" si="323"/>
        <v>1 - 0</v>
      </c>
      <c r="O979" t="str">
        <f t="shared" si="324"/>
        <v>Green</v>
      </c>
      <c r="P979" t="str">
        <f t="shared" si="325"/>
        <v>Red</v>
      </c>
      <c r="Q979" t="str">
        <f t="shared" si="326"/>
        <v>Red</v>
      </c>
      <c r="R979" t="str">
        <f t="shared" si="327"/>
        <v>Green</v>
      </c>
      <c r="S979" t="str">
        <f t="shared" si="328"/>
        <v>Red</v>
      </c>
      <c r="T979" t="str">
        <f t="shared" si="329"/>
        <v>Green</v>
      </c>
      <c r="U979" t="str">
        <f t="shared" si="330"/>
        <v>Red</v>
      </c>
      <c r="V979" t="str">
        <f t="shared" si="331"/>
        <v>Green</v>
      </c>
      <c r="W979" t="str">
        <f t="shared" si="332"/>
        <v>Red</v>
      </c>
      <c r="X979" t="str">
        <f t="shared" si="333"/>
        <v>Red</v>
      </c>
      <c r="Y979" t="str">
        <f t="shared" si="334"/>
        <v>Red</v>
      </c>
      <c r="Z979" t="str">
        <f t="shared" si="335"/>
        <v>Red</v>
      </c>
      <c r="AA979" t="str">
        <f t="shared" si="336"/>
        <v>Green</v>
      </c>
      <c r="AB979" t="str">
        <f t="shared" si="337"/>
        <v>Green</v>
      </c>
      <c r="AC979" t="str">
        <f t="shared" si="338"/>
        <v>Red</v>
      </c>
      <c r="AD979" t="str">
        <f t="shared" si="339"/>
        <v>Green</v>
      </c>
    </row>
    <row r="980" spans="1:30" x14ac:dyDescent="0.25">
      <c r="A980" t="str">
        <f t="shared" si="320"/>
        <v>25/07/2026EldenseAl Ettifaq</v>
      </c>
      <c r="D980" s="2">
        <v>46228</v>
      </c>
      <c r="E980" s="3">
        <v>0.33333333333333331</v>
      </c>
      <c r="F980" t="s">
        <v>1809</v>
      </c>
      <c r="G980" t="s">
        <v>2662</v>
      </c>
      <c r="H980">
        <v>3</v>
      </c>
      <c r="I980">
        <v>1</v>
      </c>
      <c r="J980">
        <v>3</v>
      </c>
      <c r="K980">
        <v>1</v>
      </c>
      <c r="L980" s="22" t="str">
        <f t="shared" si="321"/>
        <v>25/07/2026</v>
      </c>
      <c r="M980" s="23">
        <f t="shared" si="322"/>
        <v>0.20833333333333331</v>
      </c>
      <c r="N980" t="str">
        <f t="shared" si="323"/>
        <v>3 - 1</v>
      </c>
      <c r="O980" t="str">
        <f t="shared" si="324"/>
        <v>Green</v>
      </c>
      <c r="P980" t="str">
        <f t="shared" si="325"/>
        <v>Red</v>
      </c>
      <c r="Q980" t="str">
        <f t="shared" si="326"/>
        <v>Red</v>
      </c>
      <c r="R980" t="str">
        <f t="shared" si="327"/>
        <v>Green</v>
      </c>
      <c r="S980" t="str">
        <f t="shared" si="328"/>
        <v>Red</v>
      </c>
      <c r="T980" t="str">
        <f t="shared" si="329"/>
        <v>Green</v>
      </c>
      <c r="U980" t="str">
        <f t="shared" si="330"/>
        <v>Green</v>
      </c>
      <c r="V980" t="str">
        <f t="shared" si="331"/>
        <v>Red</v>
      </c>
      <c r="W980" t="str">
        <f t="shared" si="332"/>
        <v>Red</v>
      </c>
      <c r="X980" t="str">
        <f t="shared" si="333"/>
        <v>Green</v>
      </c>
      <c r="Y980" t="str">
        <f t="shared" si="334"/>
        <v>Green</v>
      </c>
      <c r="Z980" t="str">
        <f t="shared" si="335"/>
        <v>Green</v>
      </c>
      <c r="AA980" t="str">
        <f t="shared" si="336"/>
        <v>Red</v>
      </c>
      <c r="AB980" t="str">
        <f t="shared" si="337"/>
        <v>Red</v>
      </c>
      <c r="AC980" t="str">
        <f t="shared" si="338"/>
        <v>Green</v>
      </c>
      <c r="AD980" t="str">
        <f t="shared" si="339"/>
        <v>Red</v>
      </c>
    </row>
    <row r="981" spans="1:30" x14ac:dyDescent="0.25">
      <c r="A981" t="str">
        <f t="shared" si="320"/>
        <v>25/07/2026Matsumoto Yamaga Ventforet Kofu</v>
      </c>
      <c r="D981" s="2">
        <v>46228</v>
      </c>
      <c r="E981" s="3">
        <v>0.33333333333333331</v>
      </c>
      <c r="F981" t="s">
        <v>3730</v>
      </c>
      <c r="G981" t="s">
        <v>3731</v>
      </c>
      <c r="H981">
        <v>2</v>
      </c>
      <c r="I981">
        <v>0</v>
      </c>
      <c r="J981">
        <v>3</v>
      </c>
      <c r="K981">
        <v>0</v>
      </c>
      <c r="L981" s="22" t="str">
        <f t="shared" si="321"/>
        <v>25/07/2026</v>
      </c>
      <c r="M981" s="23">
        <f t="shared" si="322"/>
        <v>0.20833333333333331</v>
      </c>
      <c r="N981" t="str">
        <f t="shared" si="323"/>
        <v>3 - 0</v>
      </c>
      <c r="O981" t="str">
        <f t="shared" si="324"/>
        <v>Green</v>
      </c>
      <c r="P981" t="str">
        <f t="shared" si="325"/>
        <v>Red</v>
      </c>
      <c r="Q981" t="str">
        <f t="shared" si="326"/>
        <v>Red</v>
      </c>
      <c r="R981" t="str">
        <f t="shared" si="327"/>
        <v>Green</v>
      </c>
      <c r="S981" t="str">
        <f t="shared" si="328"/>
        <v>Red</v>
      </c>
      <c r="T981" t="str">
        <f t="shared" si="329"/>
        <v>Green</v>
      </c>
      <c r="U981" t="str">
        <f t="shared" si="330"/>
        <v>Green</v>
      </c>
      <c r="V981" t="str">
        <f t="shared" si="331"/>
        <v>Red</v>
      </c>
      <c r="W981" t="str">
        <f t="shared" si="332"/>
        <v>Red</v>
      </c>
      <c r="X981" t="str">
        <f t="shared" si="333"/>
        <v>Green</v>
      </c>
      <c r="Y981" t="str">
        <f t="shared" si="334"/>
        <v>Green</v>
      </c>
      <c r="Z981" t="str">
        <f t="shared" si="335"/>
        <v>Green</v>
      </c>
      <c r="AA981" t="str">
        <f t="shared" si="336"/>
        <v>Red</v>
      </c>
      <c r="AB981" t="str">
        <f t="shared" si="337"/>
        <v>Green</v>
      </c>
      <c r="AC981" t="str">
        <f t="shared" si="338"/>
        <v>Red</v>
      </c>
      <c r="AD981" t="str">
        <f t="shared" si="339"/>
        <v>Green</v>
      </c>
    </row>
    <row r="982" spans="1:30" x14ac:dyDescent="0.25">
      <c r="A982" t="str">
        <f t="shared" si="320"/>
        <v>25/07/2026NK Dubrava ZagrebNK Kustosija</v>
      </c>
      <c r="D982" s="2">
        <v>46228</v>
      </c>
      <c r="E982" s="3">
        <v>0.33333333333333331</v>
      </c>
      <c r="F982" t="s">
        <v>1714</v>
      </c>
      <c r="G982" t="s">
        <v>1586</v>
      </c>
      <c r="H982">
        <v>0</v>
      </c>
      <c r="I982">
        <v>1</v>
      </c>
      <c r="J982">
        <v>0</v>
      </c>
      <c r="K982">
        <v>1</v>
      </c>
      <c r="L982" s="22" t="str">
        <f t="shared" si="321"/>
        <v>25/07/2026</v>
      </c>
      <c r="M982" s="23">
        <f t="shared" si="322"/>
        <v>0.20833333333333331</v>
      </c>
      <c r="N982" t="str">
        <f t="shared" si="323"/>
        <v>0 - 1</v>
      </c>
      <c r="O982" t="str">
        <f t="shared" si="324"/>
        <v>Red</v>
      </c>
      <c r="P982" t="str">
        <f t="shared" si="325"/>
        <v>Red</v>
      </c>
      <c r="Q982" t="str">
        <f t="shared" si="326"/>
        <v>Green</v>
      </c>
      <c r="R982" t="str">
        <f t="shared" si="327"/>
        <v>Red</v>
      </c>
      <c r="S982" t="str">
        <f t="shared" si="328"/>
        <v>Green</v>
      </c>
      <c r="T982" t="str">
        <f t="shared" si="329"/>
        <v>Green</v>
      </c>
      <c r="U982" t="str">
        <f t="shared" si="330"/>
        <v>Red</v>
      </c>
      <c r="V982" t="str">
        <f t="shared" si="331"/>
        <v>Red</v>
      </c>
      <c r="W982" t="str">
        <f t="shared" si="332"/>
        <v>Green</v>
      </c>
      <c r="X982" t="str">
        <f t="shared" si="333"/>
        <v>Green</v>
      </c>
      <c r="Y982" t="str">
        <f t="shared" si="334"/>
        <v>Red</v>
      </c>
      <c r="Z982" t="str">
        <f t="shared" si="335"/>
        <v>Red</v>
      </c>
      <c r="AA982" t="str">
        <f t="shared" si="336"/>
        <v>Green</v>
      </c>
      <c r="AB982" t="str">
        <f t="shared" si="337"/>
        <v>Green</v>
      </c>
      <c r="AC982" t="str">
        <f t="shared" si="338"/>
        <v>Red</v>
      </c>
      <c r="AD982" t="str">
        <f t="shared" si="339"/>
        <v>Green</v>
      </c>
    </row>
    <row r="983" spans="1:30" x14ac:dyDescent="0.25">
      <c r="A983" t="str">
        <f t="shared" si="320"/>
        <v>25/07/2026NK Radnik-KrizevciNK Jarun</v>
      </c>
      <c r="D983" s="2">
        <v>46228</v>
      </c>
      <c r="E983" s="3">
        <v>0.33333333333333331</v>
      </c>
      <c r="F983" t="s">
        <v>3732</v>
      </c>
      <c r="G983" t="s">
        <v>3733</v>
      </c>
      <c r="H983">
        <v>1</v>
      </c>
      <c r="I983">
        <v>0</v>
      </c>
      <c r="J983">
        <v>1</v>
      </c>
      <c r="K983">
        <v>1</v>
      </c>
      <c r="L983" s="22" t="str">
        <f t="shared" si="321"/>
        <v>25/07/2026</v>
      </c>
      <c r="M983" s="23">
        <f t="shared" si="322"/>
        <v>0.20833333333333331</v>
      </c>
      <c r="N983" t="str">
        <f t="shared" si="323"/>
        <v>1 - 1</v>
      </c>
      <c r="O983" t="str">
        <f t="shared" si="324"/>
        <v>Red</v>
      </c>
      <c r="P983" t="str">
        <f t="shared" si="325"/>
        <v>Green</v>
      </c>
      <c r="Q983" t="str">
        <f t="shared" si="326"/>
        <v>Red</v>
      </c>
      <c r="R983" t="str">
        <f t="shared" si="327"/>
        <v>Green</v>
      </c>
      <c r="S983" t="str">
        <f t="shared" si="328"/>
        <v>Green</v>
      </c>
      <c r="T983" t="str">
        <f t="shared" si="329"/>
        <v>Red</v>
      </c>
      <c r="U983" t="str">
        <f t="shared" si="330"/>
        <v>Green</v>
      </c>
      <c r="V983" t="str">
        <f t="shared" si="331"/>
        <v>Red</v>
      </c>
      <c r="W983" t="str">
        <f t="shared" si="332"/>
        <v>Red</v>
      </c>
      <c r="X983" t="str">
        <f t="shared" si="333"/>
        <v>Green</v>
      </c>
      <c r="Y983" t="str">
        <f t="shared" si="334"/>
        <v>Green</v>
      </c>
      <c r="Z983" t="str">
        <f t="shared" si="335"/>
        <v>Red</v>
      </c>
      <c r="AA983" t="str">
        <f t="shared" si="336"/>
        <v>Green</v>
      </c>
      <c r="AB983" t="str">
        <f t="shared" si="337"/>
        <v>Green</v>
      </c>
      <c r="AC983" t="str">
        <f t="shared" si="338"/>
        <v>Green</v>
      </c>
      <c r="AD983" t="str">
        <f t="shared" si="339"/>
        <v>Red</v>
      </c>
    </row>
    <row r="984" spans="1:30" x14ac:dyDescent="0.25">
      <c r="A984" t="str">
        <f t="shared" si="320"/>
        <v>25/07/2026SD HuescaPetro Luanda</v>
      </c>
      <c r="D984" s="2">
        <v>46228</v>
      </c>
      <c r="E984" s="3">
        <v>0.33333333333333331</v>
      </c>
      <c r="F984" t="s">
        <v>3734</v>
      </c>
      <c r="G984" t="s">
        <v>1445</v>
      </c>
      <c r="H984">
        <v>1</v>
      </c>
      <c r="I984">
        <v>0</v>
      </c>
      <c r="J984">
        <v>1</v>
      </c>
      <c r="K984">
        <v>0</v>
      </c>
      <c r="L984" s="22" t="str">
        <f t="shared" si="321"/>
        <v>25/07/2026</v>
      </c>
      <c r="M984" s="23">
        <f t="shared" si="322"/>
        <v>0.20833333333333331</v>
      </c>
      <c r="N984" t="str">
        <f t="shared" si="323"/>
        <v>1 - 0</v>
      </c>
      <c r="O984" t="str">
        <f t="shared" si="324"/>
        <v>Green</v>
      </c>
      <c r="P984" t="str">
        <f t="shared" si="325"/>
        <v>Red</v>
      </c>
      <c r="Q984" t="str">
        <f t="shared" si="326"/>
        <v>Red</v>
      </c>
      <c r="R984" t="str">
        <f t="shared" si="327"/>
        <v>Green</v>
      </c>
      <c r="S984" t="str">
        <f t="shared" si="328"/>
        <v>Red</v>
      </c>
      <c r="T984" t="str">
        <f t="shared" si="329"/>
        <v>Green</v>
      </c>
      <c r="U984" t="str">
        <f t="shared" si="330"/>
        <v>Green</v>
      </c>
      <c r="V984" t="str">
        <f t="shared" si="331"/>
        <v>Red</v>
      </c>
      <c r="W984" t="str">
        <f t="shared" si="332"/>
        <v>Red</v>
      </c>
      <c r="X984" t="str">
        <f t="shared" si="333"/>
        <v>Green</v>
      </c>
      <c r="Y984" t="str">
        <f t="shared" si="334"/>
        <v>Red</v>
      </c>
      <c r="Z984" t="str">
        <f t="shared" si="335"/>
        <v>Red</v>
      </c>
      <c r="AA984" t="str">
        <f t="shared" si="336"/>
        <v>Green</v>
      </c>
      <c r="AB984" t="str">
        <f t="shared" si="337"/>
        <v>Green</v>
      </c>
      <c r="AC984" t="str">
        <f t="shared" si="338"/>
        <v>Red</v>
      </c>
      <c r="AD984" t="str">
        <f t="shared" si="339"/>
        <v>Green</v>
      </c>
    </row>
    <row r="985" spans="1:30" x14ac:dyDescent="0.25">
      <c r="A985" t="str">
        <f t="shared" si="320"/>
        <v>25/07/2026SK Aritma PrahaBenatky Nad Jizerou</v>
      </c>
      <c r="D985" s="2">
        <v>46228</v>
      </c>
      <c r="E985" s="3">
        <v>0.33333333333333331</v>
      </c>
      <c r="F985" t="s">
        <v>3735</v>
      </c>
      <c r="G985" t="s">
        <v>3736</v>
      </c>
      <c r="H985">
        <v>0</v>
      </c>
      <c r="I985">
        <v>0</v>
      </c>
      <c r="J985">
        <v>1</v>
      </c>
      <c r="K985">
        <v>0</v>
      </c>
      <c r="L985" s="22" t="str">
        <f t="shared" si="321"/>
        <v>25/07/2026</v>
      </c>
      <c r="M985" s="23">
        <f t="shared" si="322"/>
        <v>0.20833333333333331</v>
      </c>
      <c r="N985" t="str">
        <f t="shared" si="323"/>
        <v>1 - 0</v>
      </c>
      <c r="O985" t="str">
        <f t="shared" si="324"/>
        <v>Green</v>
      </c>
      <c r="P985" t="str">
        <f t="shared" si="325"/>
        <v>Red</v>
      </c>
      <c r="Q985" t="str">
        <f t="shared" si="326"/>
        <v>Red</v>
      </c>
      <c r="R985" t="str">
        <f t="shared" si="327"/>
        <v>Green</v>
      </c>
      <c r="S985" t="str">
        <f t="shared" si="328"/>
        <v>Red</v>
      </c>
      <c r="T985" t="str">
        <f t="shared" si="329"/>
        <v>Green</v>
      </c>
      <c r="U985" t="str">
        <f t="shared" si="330"/>
        <v>Red</v>
      </c>
      <c r="V985" t="str">
        <f t="shared" si="331"/>
        <v>Green</v>
      </c>
      <c r="W985" t="str">
        <f t="shared" si="332"/>
        <v>Red</v>
      </c>
      <c r="X985" t="str">
        <f t="shared" si="333"/>
        <v>Red</v>
      </c>
      <c r="Y985" t="str">
        <f t="shared" si="334"/>
        <v>Red</v>
      </c>
      <c r="Z985" t="str">
        <f t="shared" si="335"/>
        <v>Red</v>
      </c>
      <c r="AA985" t="str">
        <f t="shared" si="336"/>
        <v>Green</v>
      </c>
      <c r="AB985" t="str">
        <f t="shared" si="337"/>
        <v>Green</v>
      </c>
      <c r="AC985" t="str">
        <f t="shared" si="338"/>
        <v>Red</v>
      </c>
      <c r="AD985" t="str">
        <f t="shared" si="339"/>
        <v>Green</v>
      </c>
    </row>
    <row r="986" spans="1:30" x14ac:dyDescent="0.25">
      <c r="A986" t="str">
        <f t="shared" si="320"/>
        <v>25/07/2026SK Vysoke MytoHradec Kralove II</v>
      </c>
      <c r="D986" s="2">
        <v>46228</v>
      </c>
      <c r="E986" s="3">
        <v>0.33333333333333331</v>
      </c>
      <c r="F986" t="s">
        <v>1660</v>
      </c>
      <c r="G986" t="s">
        <v>3737</v>
      </c>
      <c r="H986">
        <v>2</v>
      </c>
      <c r="I986">
        <v>1</v>
      </c>
      <c r="J986">
        <v>2</v>
      </c>
      <c r="K986">
        <v>1</v>
      </c>
      <c r="L986" s="22" t="str">
        <f t="shared" si="321"/>
        <v>25/07/2026</v>
      </c>
      <c r="M986" s="23">
        <f t="shared" si="322"/>
        <v>0.20833333333333331</v>
      </c>
      <c r="N986" t="str">
        <f t="shared" si="323"/>
        <v>2 - 1</v>
      </c>
      <c r="O986" t="str">
        <f t="shared" si="324"/>
        <v>Green</v>
      </c>
      <c r="P986" t="str">
        <f t="shared" si="325"/>
        <v>Red</v>
      </c>
      <c r="Q986" t="str">
        <f t="shared" si="326"/>
        <v>Red</v>
      </c>
      <c r="R986" t="str">
        <f t="shared" si="327"/>
        <v>Green</v>
      </c>
      <c r="S986" t="str">
        <f t="shared" si="328"/>
        <v>Red</v>
      </c>
      <c r="T986" t="str">
        <f t="shared" si="329"/>
        <v>Green</v>
      </c>
      <c r="U986" t="str">
        <f t="shared" si="330"/>
        <v>Green</v>
      </c>
      <c r="V986" t="str">
        <f t="shared" si="331"/>
        <v>Red</v>
      </c>
      <c r="W986" t="str">
        <f t="shared" si="332"/>
        <v>Red</v>
      </c>
      <c r="X986" t="str">
        <f t="shared" si="333"/>
        <v>Green</v>
      </c>
      <c r="Y986" t="str">
        <f t="shared" si="334"/>
        <v>Green</v>
      </c>
      <c r="Z986" t="str">
        <f t="shared" si="335"/>
        <v>Green</v>
      </c>
      <c r="AA986" t="str">
        <f t="shared" si="336"/>
        <v>Red</v>
      </c>
      <c r="AB986" t="str">
        <f t="shared" si="337"/>
        <v>Green</v>
      </c>
      <c r="AC986" t="str">
        <f t="shared" si="338"/>
        <v>Green</v>
      </c>
      <c r="AD986" t="str">
        <f t="shared" si="339"/>
        <v>Red</v>
      </c>
    </row>
    <row r="987" spans="1:30" x14ac:dyDescent="0.25">
      <c r="A987" t="str">
        <f t="shared" si="320"/>
        <v>25/07/2026Gold Coast KnightsGold Coast United</v>
      </c>
      <c r="B987" t="s">
        <v>810</v>
      </c>
      <c r="D987" s="2">
        <v>46228</v>
      </c>
      <c r="E987" s="3">
        <v>0.34375</v>
      </c>
      <c r="F987" t="s">
        <v>537</v>
      </c>
      <c r="G987" t="s">
        <v>2798</v>
      </c>
      <c r="H987">
        <v>0</v>
      </c>
      <c r="I987">
        <v>0</v>
      </c>
      <c r="J987">
        <v>1</v>
      </c>
      <c r="K987">
        <v>1</v>
      </c>
      <c r="L987" s="22" t="str">
        <f t="shared" si="321"/>
        <v>25/07/2026</v>
      </c>
      <c r="M987" s="23">
        <f t="shared" si="322"/>
        <v>0.21875</v>
      </c>
      <c r="N987" t="str">
        <f t="shared" si="323"/>
        <v>1 - 1</v>
      </c>
      <c r="O987" t="str">
        <f t="shared" si="324"/>
        <v>Red</v>
      </c>
      <c r="P987" t="str">
        <f t="shared" si="325"/>
        <v>Green</v>
      </c>
      <c r="Q987" t="str">
        <f t="shared" si="326"/>
        <v>Red</v>
      </c>
      <c r="R987" t="str">
        <f t="shared" si="327"/>
        <v>Green</v>
      </c>
      <c r="S987" t="str">
        <f t="shared" si="328"/>
        <v>Green</v>
      </c>
      <c r="T987" t="str">
        <f t="shared" si="329"/>
        <v>Red</v>
      </c>
      <c r="U987" t="str">
        <f t="shared" si="330"/>
        <v>Red</v>
      </c>
      <c r="V987" t="str">
        <f t="shared" si="331"/>
        <v>Green</v>
      </c>
      <c r="W987" t="str">
        <f t="shared" si="332"/>
        <v>Red</v>
      </c>
      <c r="X987" t="str">
        <f t="shared" si="333"/>
        <v>Red</v>
      </c>
      <c r="Y987" t="str">
        <f t="shared" si="334"/>
        <v>Green</v>
      </c>
      <c r="Z987" t="str">
        <f t="shared" si="335"/>
        <v>Red</v>
      </c>
      <c r="AA987" t="str">
        <f t="shared" si="336"/>
        <v>Green</v>
      </c>
      <c r="AB987" t="str">
        <f t="shared" si="337"/>
        <v>Green</v>
      </c>
      <c r="AC987" t="str">
        <f t="shared" si="338"/>
        <v>Green</v>
      </c>
      <c r="AD987" t="str">
        <f t="shared" si="339"/>
        <v>Red</v>
      </c>
    </row>
    <row r="988" spans="1:30" x14ac:dyDescent="0.25">
      <c r="A988" t="str">
        <f t="shared" si="320"/>
        <v>25/07/2026Altona CityWhittlesea United SC</v>
      </c>
      <c r="B988" t="s">
        <v>810</v>
      </c>
      <c r="D988" s="2">
        <v>46228</v>
      </c>
      <c r="E988" s="3">
        <v>0.34375</v>
      </c>
      <c r="F988" t="s">
        <v>2820</v>
      </c>
      <c r="G988" t="s">
        <v>2821</v>
      </c>
      <c r="H988">
        <v>0</v>
      </c>
      <c r="I988">
        <v>0</v>
      </c>
      <c r="J988">
        <v>0</v>
      </c>
      <c r="K988">
        <v>0</v>
      </c>
      <c r="L988" s="22" t="str">
        <f t="shared" si="321"/>
        <v>25/07/2026</v>
      </c>
      <c r="M988" s="23">
        <f t="shared" si="322"/>
        <v>0.21875</v>
      </c>
      <c r="N988" t="str">
        <f t="shared" si="323"/>
        <v>0 - 0</v>
      </c>
      <c r="O988" t="str">
        <f t="shared" si="324"/>
        <v>Red</v>
      </c>
      <c r="P988" t="str">
        <f t="shared" si="325"/>
        <v>Green</v>
      </c>
      <c r="Q988" t="str">
        <f t="shared" si="326"/>
        <v>Red</v>
      </c>
      <c r="R988" t="str">
        <f t="shared" si="327"/>
        <v>Green</v>
      </c>
      <c r="S988" t="str">
        <f t="shared" si="328"/>
        <v>Green</v>
      </c>
      <c r="T988" t="str">
        <f t="shared" si="329"/>
        <v>Red</v>
      </c>
      <c r="U988" t="str">
        <f t="shared" si="330"/>
        <v>Red</v>
      </c>
      <c r="V988" t="str">
        <f t="shared" si="331"/>
        <v>Green</v>
      </c>
      <c r="W988" t="str">
        <f t="shared" si="332"/>
        <v>Red</v>
      </c>
      <c r="X988" t="str">
        <f t="shared" si="333"/>
        <v>Red</v>
      </c>
      <c r="Y988" t="str">
        <f t="shared" si="334"/>
        <v>Red</v>
      </c>
      <c r="Z988" t="str">
        <f t="shared" si="335"/>
        <v>Red</v>
      </c>
      <c r="AA988" t="str">
        <f t="shared" si="336"/>
        <v>Green</v>
      </c>
      <c r="AB988" t="str">
        <f t="shared" si="337"/>
        <v>Green</v>
      </c>
      <c r="AC988" t="str">
        <f t="shared" si="338"/>
        <v>Red</v>
      </c>
      <c r="AD988" t="str">
        <f t="shared" si="339"/>
        <v>Green</v>
      </c>
    </row>
    <row r="989" spans="1:30" x14ac:dyDescent="0.25">
      <c r="A989" t="str">
        <f t="shared" si="320"/>
        <v>25/07/2026FC VratimovMFK Havirov</v>
      </c>
      <c r="D989" s="2">
        <v>46228</v>
      </c>
      <c r="E989" s="3">
        <v>0.34375</v>
      </c>
      <c r="F989" t="s">
        <v>3154</v>
      </c>
      <c r="G989" t="s">
        <v>3155</v>
      </c>
      <c r="H989">
        <v>0</v>
      </c>
      <c r="I989">
        <v>0</v>
      </c>
      <c r="J989">
        <v>1</v>
      </c>
      <c r="K989">
        <v>1</v>
      </c>
      <c r="L989" s="22" t="str">
        <f t="shared" si="321"/>
        <v>25/07/2026</v>
      </c>
      <c r="M989" s="23">
        <f t="shared" si="322"/>
        <v>0.21875</v>
      </c>
      <c r="N989" t="str">
        <f t="shared" si="323"/>
        <v>1 - 1</v>
      </c>
      <c r="O989" t="str">
        <f t="shared" si="324"/>
        <v>Red</v>
      </c>
      <c r="P989" t="str">
        <f t="shared" si="325"/>
        <v>Green</v>
      </c>
      <c r="Q989" t="str">
        <f t="shared" si="326"/>
        <v>Red</v>
      </c>
      <c r="R989" t="str">
        <f t="shared" si="327"/>
        <v>Green</v>
      </c>
      <c r="S989" t="str">
        <f t="shared" si="328"/>
        <v>Green</v>
      </c>
      <c r="T989" t="str">
        <f t="shared" si="329"/>
        <v>Red</v>
      </c>
      <c r="U989" t="str">
        <f t="shared" si="330"/>
        <v>Red</v>
      </c>
      <c r="V989" t="str">
        <f t="shared" si="331"/>
        <v>Green</v>
      </c>
      <c r="W989" t="str">
        <f t="shared" si="332"/>
        <v>Red</v>
      </c>
      <c r="X989" t="str">
        <f t="shared" si="333"/>
        <v>Red</v>
      </c>
      <c r="Y989" t="str">
        <f t="shared" si="334"/>
        <v>Green</v>
      </c>
      <c r="Z989" t="str">
        <f t="shared" si="335"/>
        <v>Red</v>
      </c>
      <c r="AA989" t="str">
        <f t="shared" si="336"/>
        <v>Green</v>
      </c>
      <c r="AB989" t="str">
        <f t="shared" si="337"/>
        <v>Green</v>
      </c>
      <c r="AC989" t="str">
        <f t="shared" si="338"/>
        <v>Green</v>
      </c>
      <c r="AD989" t="str">
        <f t="shared" si="339"/>
        <v>Red</v>
      </c>
    </row>
    <row r="990" spans="1:30" x14ac:dyDescent="0.25">
      <c r="A990" t="str">
        <f t="shared" si="320"/>
        <v>25/07/2026TJ Tatran BohuniceCSK Uhersky Brod</v>
      </c>
      <c r="D990" s="2">
        <v>46228</v>
      </c>
      <c r="E990" s="3">
        <v>0.34375</v>
      </c>
      <c r="F990" t="s">
        <v>3156</v>
      </c>
      <c r="G990" t="s">
        <v>3157</v>
      </c>
      <c r="H990">
        <v>0</v>
      </c>
      <c r="I990">
        <v>0</v>
      </c>
      <c r="J990">
        <v>1</v>
      </c>
      <c r="K990">
        <v>1</v>
      </c>
      <c r="L990" s="22" t="str">
        <f t="shared" si="321"/>
        <v>25/07/2026</v>
      </c>
      <c r="M990" s="23">
        <f t="shared" si="322"/>
        <v>0.21875</v>
      </c>
      <c r="N990" t="str">
        <f t="shared" si="323"/>
        <v>1 - 1</v>
      </c>
      <c r="O990" t="str">
        <f t="shared" si="324"/>
        <v>Red</v>
      </c>
      <c r="P990" t="str">
        <f t="shared" si="325"/>
        <v>Green</v>
      </c>
      <c r="Q990" t="str">
        <f t="shared" si="326"/>
        <v>Red</v>
      </c>
      <c r="R990" t="str">
        <f t="shared" si="327"/>
        <v>Green</v>
      </c>
      <c r="S990" t="str">
        <f t="shared" si="328"/>
        <v>Green</v>
      </c>
      <c r="T990" t="str">
        <f t="shared" si="329"/>
        <v>Red</v>
      </c>
      <c r="U990" t="str">
        <f t="shared" si="330"/>
        <v>Red</v>
      </c>
      <c r="V990" t="str">
        <f t="shared" si="331"/>
        <v>Green</v>
      </c>
      <c r="W990" t="str">
        <f t="shared" si="332"/>
        <v>Red</v>
      </c>
      <c r="X990" t="str">
        <f t="shared" si="333"/>
        <v>Red</v>
      </c>
      <c r="Y990" t="str">
        <f t="shared" si="334"/>
        <v>Green</v>
      </c>
      <c r="Z990" t="str">
        <f t="shared" si="335"/>
        <v>Red</v>
      </c>
      <c r="AA990" t="str">
        <f t="shared" si="336"/>
        <v>Green</v>
      </c>
      <c r="AB990" t="str">
        <f t="shared" si="337"/>
        <v>Green</v>
      </c>
      <c r="AC990" t="str">
        <f t="shared" si="338"/>
        <v>Green</v>
      </c>
      <c r="AD990" t="str">
        <f t="shared" si="339"/>
        <v>Red</v>
      </c>
    </row>
    <row r="991" spans="1:30" x14ac:dyDescent="0.25">
      <c r="A991" t="str">
        <f t="shared" si="320"/>
        <v>25/07/2026FC HlinskoUsti Nad Orlici</v>
      </c>
      <c r="D991" s="2">
        <v>46228</v>
      </c>
      <c r="E991" s="3">
        <v>0.34375</v>
      </c>
      <c r="F991" t="s">
        <v>3738</v>
      </c>
      <c r="G991" t="s">
        <v>3739</v>
      </c>
      <c r="H991">
        <v>0</v>
      </c>
      <c r="I991">
        <v>3</v>
      </c>
      <c r="J991">
        <v>2</v>
      </c>
      <c r="K991">
        <v>4</v>
      </c>
      <c r="L991" s="22" t="str">
        <f t="shared" si="321"/>
        <v>25/07/2026</v>
      </c>
      <c r="M991" s="23">
        <f t="shared" si="322"/>
        <v>0.21875</v>
      </c>
      <c r="N991" t="str">
        <f t="shared" si="323"/>
        <v>2 - 4</v>
      </c>
      <c r="O991" t="str">
        <f t="shared" si="324"/>
        <v>Red</v>
      </c>
      <c r="P991" t="str">
        <f t="shared" si="325"/>
        <v>Red</v>
      </c>
      <c r="Q991" t="str">
        <f t="shared" si="326"/>
        <v>Green</v>
      </c>
      <c r="R991" t="str">
        <f t="shared" si="327"/>
        <v>Red</v>
      </c>
      <c r="S991" t="str">
        <f t="shared" si="328"/>
        <v>Green</v>
      </c>
      <c r="T991" t="str">
        <f t="shared" si="329"/>
        <v>Green</v>
      </c>
      <c r="U991" t="str">
        <f t="shared" si="330"/>
        <v>Red</v>
      </c>
      <c r="V991" t="str">
        <f t="shared" si="331"/>
        <v>Red</v>
      </c>
      <c r="W991" t="str">
        <f t="shared" si="332"/>
        <v>Green</v>
      </c>
      <c r="X991" t="str">
        <f t="shared" si="333"/>
        <v>Green</v>
      </c>
      <c r="Y991" t="str">
        <f t="shared" si="334"/>
        <v>Green</v>
      </c>
      <c r="Z991" t="str">
        <f t="shared" si="335"/>
        <v>Green</v>
      </c>
      <c r="AA991" t="str">
        <f t="shared" si="336"/>
        <v>Red</v>
      </c>
      <c r="AB991" t="str">
        <f t="shared" si="337"/>
        <v>Red</v>
      </c>
      <c r="AC991" t="str">
        <f t="shared" si="338"/>
        <v>Green</v>
      </c>
      <c r="AD991" t="str">
        <f t="shared" si="339"/>
        <v>Red</v>
      </c>
    </row>
    <row r="992" spans="1:30" x14ac:dyDescent="0.25">
      <c r="A992" t="str">
        <f t="shared" si="320"/>
        <v>25/07/2026St GeorgeSydney U21</v>
      </c>
      <c r="B992" t="s">
        <v>810</v>
      </c>
      <c r="C992" t="s">
        <v>2242</v>
      </c>
      <c r="D992" s="2">
        <v>46228</v>
      </c>
      <c r="E992" s="3">
        <v>0.35416666666666669</v>
      </c>
      <c r="F992" t="s">
        <v>2791</v>
      </c>
      <c r="G992" t="s">
        <v>2792</v>
      </c>
      <c r="H992">
        <v>0</v>
      </c>
      <c r="I992">
        <v>0</v>
      </c>
      <c r="J992">
        <v>0</v>
      </c>
      <c r="K992">
        <v>0</v>
      </c>
      <c r="L992" s="22" t="str">
        <f t="shared" si="321"/>
        <v>25/07/2026</v>
      </c>
      <c r="M992" s="23">
        <f t="shared" si="322"/>
        <v>0.22916666666666669</v>
      </c>
      <c r="N992" t="str">
        <f t="shared" si="323"/>
        <v>0 - 0</v>
      </c>
      <c r="O992" t="str">
        <f t="shared" si="324"/>
        <v>Red</v>
      </c>
      <c r="P992" t="str">
        <f t="shared" si="325"/>
        <v>Green</v>
      </c>
      <c r="Q992" t="str">
        <f t="shared" si="326"/>
        <v>Red</v>
      </c>
      <c r="R992" t="str">
        <f t="shared" si="327"/>
        <v>Green</v>
      </c>
      <c r="S992" t="str">
        <f t="shared" si="328"/>
        <v>Green</v>
      </c>
      <c r="T992" t="str">
        <f t="shared" si="329"/>
        <v>Red</v>
      </c>
      <c r="U992" t="str">
        <f t="shared" si="330"/>
        <v>Red</v>
      </c>
      <c r="V992" t="str">
        <f t="shared" si="331"/>
        <v>Green</v>
      </c>
      <c r="W992" t="str">
        <f t="shared" si="332"/>
        <v>Red</v>
      </c>
      <c r="X992" t="str">
        <f t="shared" si="333"/>
        <v>Red</v>
      </c>
      <c r="Y992" t="str">
        <f t="shared" si="334"/>
        <v>Red</v>
      </c>
      <c r="Z992" t="str">
        <f t="shared" si="335"/>
        <v>Red</v>
      </c>
      <c r="AA992" t="str">
        <f t="shared" si="336"/>
        <v>Green</v>
      </c>
      <c r="AB992" t="str">
        <f t="shared" si="337"/>
        <v>Green</v>
      </c>
      <c r="AC992" t="str">
        <f t="shared" si="338"/>
        <v>Red</v>
      </c>
      <c r="AD992" t="str">
        <f t="shared" si="339"/>
        <v>Green</v>
      </c>
    </row>
    <row r="993" spans="1:30" x14ac:dyDescent="0.25">
      <c r="A993" t="str">
        <f t="shared" si="320"/>
        <v>25/07/2026University Azzurri FCCasuarina FC</v>
      </c>
      <c r="B993" t="s">
        <v>810</v>
      </c>
      <c r="D993" s="2">
        <v>46228</v>
      </c>
      <c r="E993" s="3">
        <v>0.35416666666666669</v>
      </c>
      <c r="F993" t="s">
        <v>907</v>
      </c>
      <c r="G993" t="s">
        <v>900</v>
      </c>
      <c r="H993">
        <v>1</v>
      </c>
      <c r="I993">
        <v>0</v>
      </c>
      <c r="J993">
        <v>5</v>
      </c>
      <c r="K993">
        <v>1</v>
      </c>
      <c r="L993" s="22" t="str">
        <f t="shared" si="321"/>
        <v>25/07/2026</v>
      </c>
      <c r="M993" s="23">
        <f t="shared" si="322"/>
        <v>0.22916666666666669</v>
      </c>
      <c r="N993" t="str">
        <f t="shared" si="323"/>
        <v>5 - 1</v>
      </c>
      <c r="O993" t="str">
        <f t="shared" si="324"/>
        <v>Green</v>
      </c>
      <c r="P993" t="str">
        <f t="shared" si="325"/>
        <v>Red</v>
      </c>
      <c r="Q993" t="str">
        <f t="shared" si="326"/>
        <v>Red</v>
      </c>
      <c r="R993" t="str">
        <f t="shared" si="327"/>
        <v>Green</v>
      </c>
      <c r="S993" t="str">
        <f t="shared" si="328"/>
        <v>Red</v>
      </c>
      <c r="T993" t="str">
        <f t="shared" si="329"/>
        <v>Green</v>
      </c>
      <c r="U993" t="str">
        <f t="shared" si="330"/>
        <v>Green</v>
      </c>
      <c r="V993" t="str">
        <f t="shared" si="331"/>
        <v>Red</v>
      </c>
      <c r="W993" t="str">
        <f t="shared" si="332"/>
        <v>Red</v>
      </c>
      <c r="X993" t="str">
        <f t="shared" si="333"/>
        <v>Green</v>
      </c>
      <c r="Y993" t="str">
        <f t="shared" si="334"/>
        <v>Green</v>
      </c>
      <c r="Z993" t="str">
        <f t="shared" si="335"/>
        <v>Green</v>
      </c>
      <c r="AA993" t="str">
        <f t="shared" si="336"/>
        <v>Red</v>
      </c>
      <c r="AB993" t="str">
        <f t="shared" si="337"/>
        <v>Red</v>
      </c>
      <c r="AC993" t="str">
        <f t="shared" si="338"/>
        <v>Green</v>
      </c>
      <c r="AD993" t="str">
        <f t="shared" si="339"/>
        <v>Red</v>
      </c>
    </row>
    <row r="994" spans="1:30" x14ac:dyDescent="0.25">
      <c r="A994" t="str">
        <f t="shared" si="320"/>
        <v>25/07/2026Hakoah Sydney City East U20Rydalmere Lions FC U20</v>
      </c>
      <c r="B994" t="s">
        <v>810</v>
      </c>
      <c r="D994" s="2">
        <v>46228</v>
      </c>
      <c r="E994" s="3">
        <v>0.35416666666666669</v>
      </c>
      <c r="F994" t="s">
        <v>2960</v>
      </c>
      <c r="G994" t="s">
        <v>2961</v>
      </c>
      <c r="H994">
        <v>1</v>
      </c>
      <c r="I994">
        <v>1</v>
      </c>
      <c r="J994">
        <v>2</v>
      </c>
      <c r="K994">
        <v>1</v>
      </c>
      <c r="L994" s="22" t="str">
        <f t="shared" si="321"/>
        <v>25/07/2026</v>
      </c>
      <c r="M994" s="23">
        <f t="shared" si="322"/>
        <v>0.22916666666666669</v>
      </c>
      <c r="N994" t="str">
        <f t="shared" si="323"/>
        <v>2 - 1</v>
      </c>
      <c r="O994" t="str">
        <f t="shared" si="324"/>
        <v>Green</v>
      </c>
      <c r="P994" t="str">
        <f t="shared" si="325"/>
        <v>Red</v>
      </c>
      <c r="Q994" t="str">
        <f t="shared" si="326"/>
        <v>Red</v>
      </c>
      <c r="R994" t="str">
        <f t="shared" si="327"/>
        <v>Green</v>
      </c>
      <c r="S994" t="str">
        <f t="shared" si="328"/>
        <v>Red</v>
      </c>
      <c r="T994" t="str">
        <f t="shared" si="329"/>
        <v>Green</v>
      </c>
      <c r="U994" t="str">
        <f t="shared" si="330"/>
        <v>Red</v>
      </c>
      <c r="V994" t="str">
        <f t="shared" si="331"/>
        <v>Green</v>
      </c>
      <c r="W994" t="str">
        <f t="shared" si="332"/>
        <v>Red</v>
      </c>
      <c r="X994" t="str">
        <f t="shared" si="333"/>
        <v>Green</v>
      </c>
      <c r="Y994" t="str">
        <f t="shared" si="334"/>
        <v>Green</v>
      </c>
      <c r="Z994" t="str">
        <f t="shared" si="335"/>
        <v>Green</v>
      </c>
      <c r="AA994" t="str">
        <f t="shared" si="336"/>
        <v>Red</v>
      </c>
      <c r="AB994" t="str">
        <f t="shared" si="337"/>
        <v>Green</v>
      </c>
      <c r="AC994" t="str">
        <f t="shared" si="338"/>
        <v>Green</v>
      </c>
      <c r="AD994" t="str">
        <f t="shared" si="339"/>
        <v>Red</v>
      </c>
    </row>
    <row r="995" spans="1:30" x14ac:dyDescent="0.25">
      <c r="A995" t="str">
        <f t="shared" si="320"/>
        <v>25/07/2026Macarthur Rams U20Hurstville ZFC U20</v>
      </c>
      <c r="B995" t="s">
        <v>810</v>
      </c>
      <c r="D995" s="2">
        <v>46228</v>
      </c>
      <c r="E995" s="3">
        <v>0.35416666666666669</v>
      </c>
      <c r="F995" t="s">
        <v>2962</v>
      </c>
      <c r="G995" t="s">
        <v>2963</v>
      </c>
      <c r="H995">
        <v>0</v>
      </c>
      <c r="I995">
        <v>2</v>
      </c>
      <c r="J995">
        <v>1</v>
      </c>
      <c r="K995">
        <v>2</v>
      </c>
      <c r="L995" s="22" t="str">
        <f t="shared" si="321"/>
        <v>25/07/2026</v>
      </c>
      <c r="M995" s="23">
        <f t="shared" si="322"/>
        <v>0.22916666666666669</v>
      </c>
      <c r="N995" t="str">
        <f t="shared" si="323"/>
        <v>1 - 2</v>
      </c>
      <c r="O995" t="str">
        <f t="shared" si="324"/>
        <v>Red</v>
      </c>
      <c r="P995" t="str">
        <f t="shared" si="325"/>
        <v>Red</v>
      </c>
      <c r="Q995" t="str">
        <f t="shared" si="326"/>
        <v>Green</v>
      </c>
      <c r="R995" t="str">
        <f t="shared" si="327"/>
        <v>Red</v>
      </c>
      <c r="S995" t="str">
        <f t="shared" si="328"/>
        <v>Green</v>
      </c>
      <c r="T995" t="str">
        <f t="shared" si="329"/>
        <v>Green</v>
      </c>
      <c r="U995" t="str">
        <f t="shared" si="330"/>
        <v>Red</v>
      </c>
      <c r="V995" t="str">
        <f t="shared" si="331"/>
        <v>Red</v>
      </c>
      <c r="W995" t="str">
        <f t="shared" si="332"/>
        <v>Green</v>
      </c>
      <c r="X995" t="str">
        <f t="shared" si="333"/>
        <v>Green</v>
      </c>
      <c r="Y995" t="str">
        <f t="shared" si="334"/>
        <v>Green</v>
      </c>
      <c r="Z995" t="str">
        <f t="shared" si="335"/>
        <v>Green</v>
      </c>
      <c r="AA995" t="str">
        <f t="shared" si="336"/>
        <v>Red</v>
      </c>
      <c r="AB995" t="str">
        <f t="shared" si="337"/>
        <v>Green</v>
      </c>
      <c r="AC995" t="str">
        <f t="shared" si="338"/>
        <v>Green</v>
      </c>
      <c r="AD995" t="str">
        <f t="shared" si="339"/>
        <v>Red</v>
      </c>
    </row>
    <row r="996" spans="1:30" x14ac:dyDescent="0.25">
      <c r="A996" t="str">
        <f t="shared" si="320"/>
        <v>25/07/2026Northern Tigers U20Blacktown Spartans U20</v>
      </c>
      <c r="B996" t="s">
        <v>810</v>
      </c>
      <c r="D996" s="2">
        <v>46228</v>
      </c>
      <c r="E996" s="3">
        <v>0.35416666666666669</v>
      </c>
      <c r="F996" t="s">
        <v>2964</v>
      </c>
      <c r="G996" t="s">
        <v>2965</v>
      </c>
      <c r="H996">
        <v>3</v>
      </c>
      <c r="I996">
        <v>1</v>
      </c>
      <c r="J996">
        <v>3</v>
      </c>
      <c r="K996">
        <v>1</v>
      </c>
      <c r="L996" s="22" t="str">
        <f t="shared" si="321"/>
        <v>25/07/2026</v>
      </c>
      <c r="M996" s="23">
        <f t="shared" si="322"/>
        <v>0.22916666666666669</v>
      </c>
      <c r="N996" t="str">
        <f t="shared" si="323"/>
        <v>3 - 1</v>
      </c>
      <c r="O996" t="str">
        <f t="shared" si="324"/>
        <v>Green</v>
      </c>
      <c r="P996" t="str">
        <f t="shared" si="325"/>
        <v>Red</v>
      </c>
      <c r="Q996" t="str">
        <f t="shared" si="326"/>
        <v>Red</v>
      </c>
      <c r="R996" t="str">
        <f t="shared" si="327"/>
        <v>Green</v>
      </c>
      <c r="S996" t="str">
        <f t="shared" si="328"/>
        <v>Red</v>
      </c>
      <c r="T996" t="str">
        <f t="shared" si="329"/>
        <v>Green</v>
      </c>
      <c r="U996" t="str">
        <f t="shared" si="330"/>
        <v>Green</v>
      </c>
      <c r="V996" t="str">
        <f t="shared" si="331"/>
        <v>Red</v>
      </c>
      <c r="W996" t="str">
        <f t="shared" si="332"/>
        <v>Red</v>
      </c>
      <c r="X996" t="str">
        <f t="shared" si="333"/>
        <v>Green</v>
      </c>
      <c r="Y996" t="str">
        <f t="shared" si="334"/>
        <v>Green</v>
      </c>
      <c r="Z996" t="str">
        <f t="shared" si="335"/>
        <v>Green</v>
      </c>
      <c r="AA996" t="str">
        <f t="shared" si="336"/>
        <v>Red</v>
      </c>
      <c r="AB996" t="str">
        <f t="shared" si="337"/>
        <v>Red</v>
      </c>
      <c r="AC996" t="str">
        <f t="shared" si="338"/>
        <v>Green</v>
      </c>
      <c r="AD996" t="str">
        <f t="shared" si="339"/>
        <v>Red</v>
      </c>
    </row>
    <row r="997" spans="1:30" x14ac:dyDescent="0.25">
      <c r="A997" t="str">
        <f t="shared" si="320"/>
        <v>25/07/2026FK BlanskoVelka Bites</v>
      </c>
      <c r="D997" s="2">
        <v>46228</v>
      </c>
      <c r="E997" s="3">
        <v>0.35416666666666669</v>
      </c>
      <c r="F997" t="s">
        <v>3158</v>
      </c>
      <c r="G997" t="s">
        <v>3159</v>
      </c>
      <c r="H997">
        <v>0</v>
      </c>
      <c r="I997">
        <v>0</v>
      </c>
      <c r="J997">
        <v>1</v>
      </c>
      <c r="K997">
        <v>1</v>
      </c>
      <c r="L997" s="22" t="str">
        <f t="shared" si="321"/>
        <v>25/07/2026</v>
      </c>
      <c r="M997" s="23">
        <f t="shared" si="322"/>
        <v>0.22916666666666669</v>
      </c>
      <c r="N997" t="str">
        <f t="shared" si="323"/>
        <v>1 - 1</v>
      </c>
      <c r="O997" t="str">
        <f t="shared" si="324"/>
        <v>Red</v>
      </c>
      <c r="P997" t="str">
        <f t="shared" si="325"/>
        <v>Green</v>
      </c>
      <c r="Q997" t="str">
        <f t="shared" si="326"/>
        <v>Red</v>
      </c>
      <c r="R997" t="str">
        <f t="shared" si="327"/>
        <v>Green</v>
      </c>
      <c r="S997" t="str">
        <f t="shared" si="328"/>
        <v>Green</v>
      </c>
      <c r="T997" t="str">
        <f t="shared" si="329"/>
        <v>Red</v>
      </c>
      <c r="U997" t="str">
        <f t="shared" si="330"/>
        <v>Red</v>
      </c>
      <c r="V997" t="str">
        <f t="shared" si="331"/>
        <v>Green</v>
      </c>
      <c r="W997" t="str">
        <f t="shared" si="332"/>
        <v>Red</v>
      </c>
      <c r="X997" t="str">
        <f t="shared" si="333"/>
        <v>Red</v>
      </c>
      <c r="Y997" t="str">
        <f t="shared" si="334"/>
        <v>Green</v>
      </c>
      <c r="Z997" t="str">
        <f t="shared" si="335"/>
        <v>Red</v>
      </c>
      <c r="AA997" t="str">
        <f t="shared" si="336"/>
        <v>Green</v>
      </c>
      <c r="AB997" t="str">
        <f t="shared" si="337"/>
        <v>Green</v>
      </c>
      <c r="AC997" t="str">
        <f t="shared" si="338"/>
        <v>Green</v>
      </c>
      <c r="AD997" t="str">
        <f t="shared" si="339"/>
        <v>Red</v>
      </c>
    </row>
    <row r="998" spans="1:30" x14ac:dyDescent="0.25">
      <c r="A998" t="str">
        <f t="shared" si="320"/>
        <v>25/07/2026Sparta BrnoSFK Vrchovina</v>
      </c>
      <c r="D998" s="2">
        <v>46228</v>
      </c>
      <c r="E998" s="3">
        <v>0.35416666666666669</v>
      </c>
      <c r="F998" t="s">
        <v>1724</v>
      </c>
      <c r="G998" t="s">
        <v>3160</v>
      </c>
      <c r="H998">
        <v>0</v>
      </c>
      <c r="I998">
        <v>0</v>
      </c>
      <c r="J998">
        <v>1</v>
      </c>
      <c r="K998">
        <v>0</v>
      </c>
      <c r="L998" s="22" t="str">
        <f t="shared" si="321"/>
        <v>25/07/2026</v>
      </c>
      <c r="M998" s="23">
        <f t="shared" si="322"/>
        <v>0.22916666666666669</v>
      </c>
      <c r="N998" t="str">
        <f t="shared" si="323"/>
        <v>1 - 0</v>
      </c>
      <c r="O998" t="str">
        <f t="shared" si="324"/>
        <v>Green</v>
      </c>
      <c r="P998" t="str">
        <f t="shared" si="325"/>
        <v>Red</v>
      </c>
      <c r="Q998" t="str">
        <f t="shared" si="326"/>
        <v>Red</v>
      </c>
      <c r="R998" t="str">
        <f t="shared" si="327"/>
        <v>Green</v>
      </c>
      <c r="S998" t="str">
        <f t="shared" si="328"/>
        <v>Red</v>
      </c>
      <c r="T998" t="str">
        <f t="shared" si="329"/>
        <v>Green</v>
      </c>
      <c r="U998" t="str">
        <f t="shared" si="330"/>
        <v>Red</v>
      </c>
      <c r="V998" t="str">
        <f t="shared" si="331"/>
        <v>Green</v>
      </c>
      <c r="W998" t="str">
        <f t="shared" si="332"/>
        <v>Red</v>
      </c>
      <c r="X998" t="str">
        <f t="shared" si="333"/>
        <v>Red</v>
      </c>
      <c r="Y998" t="str">
        <f t="shared" si="334"/>
        <v>Red</v>
      </c>
      <c r="Z998" t="str">
        <f t="shared" si="335"/>
        <v>Red</v>
      </c>
      <c r="AA998" t="str">
        <f t="shared" si="336"/>
        <v>Green</v>
      </c>
      <c r="AB998" t="str">
        <f t="shared" si="337"/>
        <v>Green</v>
      </c>
      <c r="AC998" t="str">
        <f t="shared" si="338"/>
        <v>Red</v>
      </c>
      <c r="AD998" t="str">
        <f t="shared" si="339"/>
        <v>Green</v>
      </c>
    </row>
    <row r="999" spans="1:30" x14ac:dyDescent="0.25">
      <c r="A999" t="str">
        <f t="shared" si="320"/>
        <v>25/07/2026EspanyolCE Sabadell</v>
      </c>
      <c r="D999" s="2">
        <v>46228</v>
      </c>
      <c r="E999" s="3">
        <v>0.35416666666666669</v>
      </c>
      <c r="F999" t="s">
        <v>1466</v>
      </c>
      <c r="G999" t="s">
        <v>3740</v>
      </c>
      <c r="H999">
        <v>0</v>
      </c>
      <c r="I999">
        <v>0</v>
      </c>
      <c r="J999">
        <v>1</v>
      </c>
      <c r="K999">
        <v>1</v>
      </c>
      <c r="L999" s="22" t="str">
        <f t="shared" si="321"/>
        <v>25/07/2026</v>
      </c>
      <c r="M999" s="23">
        <f t="shared" si="322"/>
        <v>0.22916666666666669</v>
      </c>
      <c r="N999" t="str">
        <f t="shared" si="323"/>
        <v>1 - 1</v>
      </c>
      <c r="O999" t="str">
        <f t="shared" si="324"/>
        <v>Red</v>
      </c>
      <c r="P999" t="str">
        <f t="shared" si="325"/>
        <v>Green</v>
      </c>
      <c r="Q999" t="str">
        <f t="shared" si="326"/>
        <v>Red</v>
      </c>
      <c r="R999" t="str">
        <f t="shared" si="327"/>
        <v>Green</v>
      </c>
      <c r="S999" t="str">
        <f t="shared" si="328"/>
        <v>Green</v>
      </c>
      <c r="T999" t="str">
        <f t="shared" si="329"/>
        <v>Red</v>
      </c>
      <c r="U999" t="str">
        <f t="shared" si="330"/>
        <v>Red</v>
      </c>
      <c r="V999" t="str">
        <f t="shared" si="331"/>
        <v>Green</v>
      </c>
      <c r="W999" t="str">
        <f t="shared" si="332"/>
        <v>Red</v>
      </c>
      <c r="X999" t="str">
        <f t="shared" si="333"/>
        <v>Red</v>
      </c>
      <c r="Y999" t="str">
        <f t="shared" si="334"/>
        <v>Green</v>
      </c>
      <c r="Z999" t="str">
        <f t="shared" si="335"/>
        <v>Red</v>
      </c>
      <c r="AA999" t="str">
        <f t="shared" si="336"/>
        <v>Green</v>
      </c>
      <c r="AB999" t="str">
        <f t="shared" si="337"/>
        <v>Green</v>
      </c>
      <c r="AC999" t="str">
        <f t="shared" si="338"/>
        <v>Green</v>
      </c>
      <c r="AD999" t="str">
        <f t="shared" si="339"/>
        <v>Red</v>
      </c>
    </row>
    <row r="1000" spans="1:30" x14ac:dyDescent="0.25">
      <c r="A1000" t="str">
        <f t="shared" si="320"/>
        <v>25/07/2026FK Jedinstvo Stara PazovaVeternik</v>
      </c>
      <c r="D1000" s="2">
        <v>46228</v>
      </c>
      <c r="E1000" s="3">
        <v>0.35416666666666669</v>
      </c>
      <c r="F1000" t="s">
        <v>3741</v>
      </c>
      <c r="G1000" t="s">
        <v>3742</v>
      </c>
      <c r="H1000">
        <v>2</v>
      </c>
      <c r="I1000">
        <v>0</v>
      </c>
      <c r="J1000">
        <v>3</v>
      </c>
      <c r="K1000">
        <v>1</v>
      </c>
      <c r="L1000" s="22" t="str">
        <f t="shared" si="321"/>
        <v>25/07/2026</v>
      </c>
      <c r="M1000" s="23">
        <f t="shared" si="322"/>
        <v>0.22916666666666669</v>
      </c>
      <c r="N1000" t="str">
        <f t="shared" si="323"/>
        <v>3 - 1</v>
      </c>
      <c r="O1000" t="str">
        <f t="shared" si="324"/>
        <v>Green</v>
      </c>
      <c r="P1000" t="str">
        <f t="shared" si="325"/>
        <v>Red</v>
      </c>
      <c r="Q1000" t="str">
        <f t="shared" si="326"/>
        <v>Red</v>
      </c>
      <c r="R1000" t="str">
        <f t="shared" si="327"/>
        <v>Green</v>
      </c>
      <c r="S1000" t="str">
        <f t="shared" si="328"/>
        <v>Red</v>
      </c>
      <c r="T1000" t="str">
        <f t="shared" si="329"/>
        <v>Green</v>
      </c>
      <c r="U1000" t="str">
        <f t="shared" si="330"/>
        <v>Green</v>
      </c>
      <c r="V1000" t="str">
        <f t="shared" si="331"/>
        <v>Red</v>
      </c>
      <c r="W1000" t="str">
        <f t="shared" si="332"/>
        <v>Red</v>
      </c>
      <c r="X1000" t="str">
        <f t="shared" si="333"/>
        <v>Green</v>
      </c>
      <c r="Y1000" t="str">
        <f t="shared" si="334"/>
        <v>Green</v>
      </c>
      <c r="Z1000" t="str">
        <f t="shared" si="335"/>
        <v>Green</v>
      </c>
      <c r="AA1000" t="str">
        <f t="shared" si="336"/>
        <v>Red</v>
      </c>
      <c r="AB1000" t="str">
        <f t="shared" si="337"/>
        <v>Red</v>
      </c>
      <c r="AC1000" t="str">
        <f t="shared" si="338"/>
        <v>Green</v>
      </c>
      <c r="AD1000" t="str">
        <f t="shared" si="339"/>
        <v>Red</v>
      </c>
    </row>
    <row r="1001" spans="1:30" x14ac:dyDescent="0.25">
      <c r="A1001" t="str">
        <f t="shared" si="320"/>
        <v>25/07/2026GironaAlaves</v>
      </c>
      <c r="D1001" s="2">
        <v>46228</v>
      </c>
      <c r="E1001" s="3">
        <v>0.35416666666666669</v>
      </c>
      <c r="F1001" t="s">
        <v>1807</v>
      </c>
      <c r="G1001" t="s">
        <v>3743</v>
      </c>
      <c r="H1001">
        <v>0</v>
      </c>
      <c r="I1001">
        <v>0</v>
      </c>
      <c r="J1001">
        <v>0</v>
      </c>
      <c r="K1001">
        <v>1</v>
      </c>
      <c r="L1001" s="22" t="str">
        <f t="shared" si="321"/>
        <v>25/07/2026</v>
      </c>
      <c r="M1001" s="23">
        <f t="shared" si="322"/>
        <v>0.22916666666666669</v>
      </c>
      <c r="N1001" t="str">
        <f t="shared" si="323"/>
        <v>0 - 1</v>
      </c>
      <c r="O1001" t="str">
        <f t="shared" si="324"/>
        <v>Red</v>
      </c>
      <c r="P1001" t="str">
        <f t="shared" si="325"/>
        <v>Red</v>
      </c>
      <c r="Q1001" t="str">
        <f t="shared" si="326"/>
        <v>Green</v>
      </c>
      <c r="R1001" t="str">
        <f t="shared" si="327"/>
        <v>Red</v>
      </c>
      <c r="S1001" t="str">
        <f t="shared" si="328"/>
        <v>Green</v>
      </c>
      <c r="T1001" t="str">
        <f t="shared" si="329"/>
        <v>Green</v>
      </c>
      <c r="U1001" t="str">
        <f t="shared" si="330"/>
        <v>Red</v>
      </c>
      <c r="V1001" t="str">
        <f t="shared" si="331"/>
        <v>Green</v>
      </c>
      <c r="W1001" t="str">
        <f t="shared" si="332"/>
        <v>Red</v>
      </c>
      <c r="X1001" t="str">
        <f t="shared" si="333"/>
        <v>Red</v>
      </c>
      <c r="Y1001" t="str">
        <f t="shared" si="334"/>
        <v>Red</v>
      </c>
      <c r="Z1001" t="str">
        <f t="shared" si="335"/>
        <v>Red</v>
      </c>
      <c r="AA1001" t="str">
        <f t="shared" si="336"/>
        <v>Green</v>
      </c>
      <c r="AB1001" t="str">
        <f t="shared" si="337"/>
        <v>Green</v>
      </c>
      <c r="AC1001" t="str">
        <f t="shared" si="338"/>
        <v>Red</v>
      </c>
      <c r="AD1001" t="str">
        <f t="shared" si="339"/>
        <v>Green</v>
      </c>
    </row>
    <row r="1002" spans="1:30" x14ac:dyDescent="0.25">
      <c r="A1002" t="str">
        <f t="shared" si="320"/>
        <v>25/07/2026Virginia UnitedBrisbane Knights</v>
      </c>
      <c r="B1002" t="s">
        <v>810</v>
      </c>
      <c r="D1002" s="2">
        <v>46228</v>
      </c>
      <c r="E1002" s="3">
        <v>0.375</v>
      </c>
      <c r="F1002" t="s">
        <v>2828</v>
      </c>
      <c r="G1002" t="s">
        <v>2829</v>
      </c>
      <c r="H1002">
        <v>0</v>
      </c>
      <c r="I1002">
        <v>0</v>
      </c>
      <c r="J1002">
        <v>3</v>
      </c>
      <c r="K1002">
        <v>0</v>
      </c>
      <c r="L1002" s="22" t="str">
        <f t="shared" si="321"/>
        <v>25/07/2026</v>
      </c>
      <c r="M1002" s="23">
        <f t="shared" si="322"/>
        <v>0.25</v>
      </c>
      <c r="N1002" t="str">
        <f t="shared" si="323"/>
        <v>3 - 0</v>
      </c>
      <c r="O1002" t="str">
        <f t="shared" si="324"/>
        <v>Green</v>
      </c>
      <c r="P1002" t="str">
        <f t="shared" si="325"/>
        <v>Red</v>
      </c>
      <c r="Q1002" t="str">
        <f t="shared" si="326"/>
        <v>Red</v>
      </c>
      <c r="R1002" t="str">
        <f t="shared" si="327"/>
        <v>Green</v>
      </c>
      <c r="S1002" t="str">
        <f t="shared" si="328"/>
        <v>Red</v>
      </c>
      <c r="T1002" t="str">
        <f t="shared" si="329"/>
        <v>Green</v>
      </c>
      <c r="U1002" t="str">
        <f t="shared" si="330"/>
        <v>Red</v>
      </c>
      <c r="V1002" t="str">
        <f t="shared" si="331"/>
        <v>Green</v>
      </c>
      <c r="W1002" t="str">
        <f t="shared" si="332"/>
        <v>Red</v>
      </c>
      <c r="X1002" t="str">
        <f t="shared" si="333"/>
        <v>Red</v>
      </c>
      <c r="Y1002" t="str">
        <f t="shared" si="334"/>
        <v>Green</v>
      </c>
      <c r="Z1002" t="str">
        <f t="shared" si="335"/>
        <v>Green</v>
      </c>
      <c r="AA1002" t="str">
        <f t="shared" si="336"/>
        <v>Red</v>
      </c>
      <c r="AB1002" t="str">
        <f t="shared" si="337"/>
        <v>Green</v>
      </c>
      <c r="AC1002" t="str">
        <f t="shared" si="338"/>
        <v>Red</v>
      </c>
      <c r="AD1002" t="str">
        <f t="shared" si="339"/>
        <v>Green</v>
      </c>
    </row>
    <row r="1003" spans="1:30" x14ac:dyDescent="0.25">
      <c r="A1003" t="str">
        <f t="shared" si="320"/>
        <v>25/07/2026Camden TigersNepean FC</v>
      </c>
      <c r="B1003" t="s">
        <v>810</v>
      </c>
      <c r="D1003" s="2">
        <v>46228</v>
      </c>
      <c r="E1003" s="3">
        <v>0.375</v>
      </c>
      <c r="F1003" t="s">
        <v>2913</v>
      </c>
      <c r="G1003" t="s">
        <v>2914</v>
      </c>
      <c r="H1003">
        <v>1</v>
      </c>
      <c r="I1003">
        <v>1</v>
      </c>
      <c r="J1003">
        <v>2</v>
      </c>
      <c r="K1003">
        <v>2</v>
      </c>
      <c r="L1003" s="22" t="str">
        <f t="shared" si="321"/>
        <v>25/07/2026</v>
      </c>
      <c r="M1003" s="23">
        <f t="shared" si="322"/>
        <v>0.25</v>
      </c>
      <c r="N1003" t="str">
        <f t="shared" si="323"/>
        <v>2 - 2</v>
      </c>
      <c r="O1003" t="str">
        <f t="shared" si="324"/>
        <v>Red</v>
      </c>
      <c r="P1003" t="str">
        <f t="shared" si="325"/>
        <v>Green</v>
      </c>
      <c r="Q1003" t="str">
        <f t="shared" si="326"/>
        <v>Red</v>
      </c>
      <c r="R1003" t="str">
        <f t="shared" si="327"/>
        <v>Green</v>
      </c>
      <c r="S1003" t="str">
        <f t="shared" si="328"/>
        <v>Green</v>
      </c>
      <c r="T1003" t="str">
        <f t="shared" si="329"/>
        <v>Red</v>
      </c>
      <c r="U1003" t="str">
        <f t="shared" si="330"/>
        <v>Red</v>
      </c>
      <c r="V1003" t="str">
        <f t="shared" si="331"/>
        <v>Green</v>
      </c>
      <c r="W1003" t="str">
        <f t="shared" si="332"/>
        <v>Red</v>
      </c>
      <c r="X1003" t="str">
        <f t="shared" si="333"/>
        <v>Green</v>
      </c>
      <c r="Y1003" t="str">
        <f t="shared" si="334"/>
        <v>Green</v>
      </c>
      <c r="Z1003" t="str">
        <f t="shared" si="335"/>
        <v>Green</v>
      </c>
      <c r="AA1003" t="str">
        <f t="shared" si="336"/>
        <v>Red</v>
      </c>
      <c r="AB1003" t="str">
        <f t="shared" si="337"/>
        <v>Red</v>
      </c>
      <c r="AC1003" t="str">
        <f t="shared" si="338"/>
        <v>Green</v>
      </c>
      <c r="AD1003" t="str">
        <f t="shared" si="339"/>
        <v>Red</v>
      </c>
    </row>
    <row r="1004" spans="1:30" x14ac:dyDescent="0.25">
      <c r="A1004" t="str">
        <f t="shared" si="320"/>
        <v>25/07/2026Eastern Suburbs NPL WomenBrisbane Roar NTC Women</v>
      </c>
      <c r="B1004" t="s">
        <v>810</v>
      </c>
      <c r="D1004" s="2">
        <v>46228</v>
      </c>
      <c r="E1004" s="3">
        <v>0.375</v>
      </c>
      <c r="F1004" t="s">
        <v>2519</v>
      </c>
      <c r="G1004" t="s">
        <v>2919</v>
      </c>
      <c r="H1004">
        <v>1</v>
      </c>
      <c r="I1004">
        <v>0</v>
      </c>
      <c r="J1004">
        <v>3</v>
      </c>
      <c r="K1004">
        <v>0</v>
      </c>
      <c r="L1004" s="22" t="str">
        <f t="shared" si="321"/>
        <v>25/07/2026</v>
      </c>
      <c r="M1004" s="23">
        <f t="shared" si="322"/>
        <v>0.25</v>
      </c>
      <c r="N1004" t="str">
        <f t="shared" si="323"/>
        <v>3 - 0</v>
      </c>
      <c r="O1004" t="str">
        <f t="shared" si="324"/>
        <v>Green</v>
      </c>
      <c r="P1004" t="str">
        <f t="shared" si="325"/>
        <v>Red</v>
      </c>
      <c r="Q1004" t="str">
        <f t="shared" si="326"/>
        <v>Red</v>
      </c>
      <c r="R1004" t="str">
        <f t="shared" si="327"/>
        <v>Green</v>
      </c>
      <c r="S1004" t="str">
        <f t="shared" si="328"/>
        <v>Red</v>
      </c>
      <c r="T1004" t="str">
        <f t="shared" si="329"/>
        <v>Green</v>
      </c>
      <c r="U1004" t="str">
        <f t="shared" si="330"/>
        <v>Green</v>
      </c>
      <c r="V1004" t="str">
        <f t="shared" si="331"/>
        <v>Red</v>
      </c>
      <c r="W1004" t="str">
        <f t="shared" si="332"/>
        <v>Red</v>
      </c>
      <c r="X1004" t="str">
        <f t="shared" si="333"/>
        <v>Green</v>
      </c>
      <c r="Y1004" t="str">
        <f t="shared" si="334"/>
        <v>Green</v>
      </c>
      <c r="Z1004" t="str">
        <f t="shared" si="335"/>
        <v>Green</v>
      </c>
      <c r="AA1004" t="str">
        <f t="shared" si="336"/>
        <v>Red</v>
      </c>
      <c r="AB1004" t="str">
        <f t="shared" si="337"/>
        <v>Green</v>
      </c>
      <c r="AC1004" t="str">
        <f t="shared" si="338"/>
        <v>Red</v>
      </c>
      <c r="AD1004" t="str">
        <f t="shared" si="339"/>
        <v>Green</v>
      </c>
    </row>
    <row r="1005" spans="1:30" x14ac:dyDescent="0.25">
      <c r="A1005" t="str">
        <f t="shared" si="320"/>
        <v>25/07/2026Perth RedStar WomenBalcatta Women</v>
      </c>
      <c r="B1005" t="s">
        <v>810</v>
      </c>
      <c r="D1005" s="2">
        <v>46228</v>
      </c>
      <c r="E1005" s="3">
        <v>0.375</v>
      </c>
      <c r="F1005" t="s">
        <v>2936</v>
      </c>
      <c r="G1005" t="s">
        <v>2937</v>
      </c>
      <c r="H1005">
        <v>0</v>
      </c>
      <c r="I1005">
        <v>3</v>
      </c>
      <c r="J1005">
        <v>1</v>
      </c>
      <c r="K1005">
        <v>5</v>
      </c>
      <c r="L1005" s="22" t="str">
        <f t="shared" si="321"/>
        <v>25/07/2026</v>
      </c>
      <c r="M1005" s="23">
        <f t="shared" si="322"/>
        <v>0.25</v>
      </c>
      <c r="N1005" t="str">
        <f t="shared" si="323"/>
        <v>1 - 5</v>
      </c>
      <c r="O1005" t="str">
        <f t="shared" si="324"/>
        <v>Red</v>
      </c>
      <c r="P1005" t="str">
        <f t="shared" si="325"/>
        <v>Red</v>
      </c>
      <c r="Q1005" t="str">
        <f t="shared" si="326"/>
        <v>Green</v>
      </c>
      <c r="R1005" t="str">
        <f t="shared" si="327"/>
        <v>Red</v>
      </c>
      <c r="S1005" t="str">
        <f t="shared" si="328"/>
        <v>Green</v>
      </c>
      <c r="T1005" t="str">
        <f t="shared" si="329"/>
        <v>Green</v>
      </c>
      <c r="U1005" t="str">
        <f t="shared" si="330"/>
        <v>Red</v>
      </c>
      <c r="V1005" t="str">
        <f t="shared" si="331"/>
        <v>Red</v>
      </c>
      <c r="W1005" t="str">
        <f t="shared" si="332"/>
        <v>Green</v>
      </c>
      <c r="X1005" t="str">
        <f t="shared" si="333"/>
        <v>Green</v>
      </c>
      <c r="Y1005" t="str">
        <f t="shared" si="334"/>
        <v>Green</v>
      </c>
      <c r="Z1005" t="str">
        <f t="shared" si="335"/>
        <v>Green</v>
      </c>
      <c r="AA1005" t="str">
        <f t="shared" si="336"/>
        <v>Red</v>
      </c>
      <c r="AB1005" t="str">
        <f t="shared" si="337"/>
        <v>Red</v>
      </c>
      <c r="AC1005" t="str">
        <f t="shared" si="338"/>
        <v>Green</v>
      </c>
      <c r="AD1005" t="str">
        <f t="shared" si="339"/>
        <v>Red</v>
      </c>
    </row>
    <row r="1006" spans="1:30" x14ac:dyDescent="0.25">
      <c r="A1006" t="str">
        <f t="shared" si="320"/>
        <v>25/07/2026Grange Thistle WomenCaboolture FC Women</v>
      </c>
      <c r="B1006" t="s">
        <v>810</v>
      </c>
      <c r="D1006" s="2">
        <v>46228</v>
      </c>
      <c r="E1006" s="3">
        <v>0.375</v>
      </c>
      <c r="F1006" t="s">
        <v>2950</v>
      </c>
      <c r="G1006" t="s">
        <v>2951</v>
      </c>
      <c r="H1006">
        <v>0</v>
      </c>
      <c r="I1006">
        <v>0</v>
      </c>
      <c r="J1006">
        <v>1</v>
      </c>
      <c r="K1006">
        <v>1</v>
      </c>
      <c r="L1006" s="22" t="str">
        <f t="shared" si="321"/>
        <v>25/07/2026</v>
      </c>
      <c r="M1006" s="23">
        <f t="shared" si="322"/>
        <v>0.25</v>
      </c>
      <c r="N1006" t="str">
        <f t="shared" si="323"/>
        <v>1 - 1</v>
      </c>
      <c r="O1006" t="str">
        <f t="shared" si="324"/>
        <v>Red</v>
      </c>
      <c r="P1006" t="str">
        <f t="shared" si="325"/>
        <v>Green</v>
      </c>
      <c r="Q1006" t="str">
        <f t="shared" si="326"/>
        <v>Red</v>
      </c>
      <c r="R1006" t="str">
        <f t="shared" si="327"/>
        <v>Green</v>
      </c>
      <c r="S1006" t="str">
        <f t="shared" si="328"/>
        <v>Green</v>
      </c>
      <c r="T1006" t="str">
        <f t="shared" si="329"/>
        <v>Red</v>
      </c>
      <c r="U1006" t="str">
        <f t="shared" si="330"/>
        <v>Red</v>
      </c>
      <c r="V1006" t="str">
        <f t="shared" si="331"/>
        <v>Green</v>
      </c>
      <c r="W1006" t="str">
        <f t="shared" si="332"/>
        <v>Red</v>
      </c>
      <c r="X1006" t="str">
        <f t="shared" si="333"/>
        <v>Red</v>
      </c>
      <c r="Y1006" t="str">
        <f t="shared" si="334"/>
        <v>Green</v>
      </c>
      <c r="Z1006" t="str">
        <f t="shared" si="335"/>
        <v>Red</v>
      </c>
      <c r="AA1006" t="str">
        <f t="shared" si="336"/>
        <v>Green</v>
      </c>
      <c r="AB1006" t="str">
        <f t="shared" si="337"/>
        <v>Green</v>
      </c>
      <c r="AC1006" t="str">
        <f t="shared" si="338"/>
        <v>Green</v>
      </c>
      <c r="AD1006" t="str">
        <f t="shared" si="339"/>
        <v>Red</v>
      </c>
    </row>
    <row r="1007" spans="1:30" x14ac:dyDescent="0.25">
      <c r="A1007" t="str">
        <f t="shared" ref="A1007:A1070" si="340">L1006&amp;F1007&amp;G1007</f>
        <v>25/07/2026Bankstown City Lions U20Bankstown Berries U20</v>
      </c>
      <c r="B1007" t="s">
        <v>810</v>
      </c>
      <c r="D1007" s="2">
        <v>46228</v>
      </c>
      <c r="E1007" s="3">
        <v>0.375</v>
      </c>
      <c r="F1007" t="s">
        <v>2966</v>
      </c>
      <c r="G1007" t="s">
        <v>2967</v>
      </c>
      <c r="H1007">
        <v>1</v>
      </c>
      <c r="I1007">
        <v>0</v>
      </c>
      <c r="J1007">
        <v>2</v>
      </c>
      <c r="K1007">
        <v>0</v>
      </c>
      <c r="L1007" s="22" t="str">
        <f t="shared" ref="L1007:L1070" si="341">DAY(D1007)&amp;"/"&amp;"07"&amp;"/"&amp;YEAR(D1007)</f>
        <v>25/07/2026</v>
      </c>
      <c r="M1007" s="23">
        <f t="shared" ref="M1007:M1070" si="342">E1007-TIME(3,0,0)</f>
        <v>0.25</v>
      </c>
      <c r="N1007" t="str">
        <f t="shared" ref="N1007:N1070" si="343">J1007&amp;" - "&amp;K1007</f>
        <v>2 - 0</v>
      </c>
      <c r="O1007" t="str">
        <f t="shared" si="324"/>
        <v>Green</v>
      </c>
      <c r="P1007" t="str">
        <f t="shared" si="325"/>
        <v>Red</v>
      </c>
      <c r="Q1007" t="str">
        <f t="shared" si="326"/>
        <v>Red</v>
      </c>
      <c r="R1007" t="str">
        <f t="shared" si="327"/>
        <v>Green</v>
      </c>
      <c r="S1007" t="str">
        <f t="shared" si="328"/>
        <v>Red</v>
      </c>
      <c r="T1007" t="str">
        <f t="shared" si="329"/>
        <v>Green</v>
      </c>
      <c r="U1007" t="str">
        <f t="shared" si="330"/>
        <v>Green</v>
      </c>
      <c r="V1007" t="str">
        <f t="shared" si="331"/>
        <v>Red</v>
      </c>
      <c r="W1007" t="str">
        <f t="shared" si="332"/>
        <v>Red</v>
      </c>
      <c r="X1007" t="str">
        <f t="shared" si="333"/>
        <v>Green</v>
      </c>
      <c r="Y1007" t="str">
        <f t="shared" si="334"/>
        <v>Green</v>
      </c>
      <c r="Z1007" t="str">
        <f t="shared" si="335"/>
        <v>Red</v>
      </c>
      <c r="AA1007" t="str">
        <f t="shared" si="336"/>
        <v>Green</v>
      </c>
      <c r="AB1007" t="str">
        <f t="shared" si="337"/>
        <v>Green</v>
      </c>
      <c r="AC1007" t="str">
        <f t="shared" si="338"/>
        <v>Red</v>
      </c>
      <c r="AD1007" t="str">
        <f t="shared" si="339"/>
        <v>Green</v>
      </c>
    </row>
    <row r="1008" spans="1:30" x14ac:dyDescent="0.25">
      <c r="A1008" t="str">
        <f t="shared" si="340"/>
        <v>25/07/2026Dulwich Hill U20Western City Rangers U20</v>
      </c>
      <c r="B1008" t="s">
        <v>810</v>
      </c>
      <c r="D1008" s="2">
        <v>46228</v>
      </c>
      <c r="E1008" s="3">
        <v>0.375</v>
      </c>
      <c r="F1008" t="s">
        <v>2968</v>
      </c>
      <c r="G1008" t="s">
        <v>2969</v>
      </c>
      <c r="H1008">
        <v>3</v>
      </c>
      <c r="I1008">
        <v>2</v>
      </c>
      <c r="J1008">
        <v>3</v>
      </c>
      <c r="K1008">
        <v>2</v>
      </c>
      <c r="L1008" s="22" t="str">
        <f t="shared" si="341"/>
        <v>25/07/2026</v>
      </c>
      <c r="M1008" s="23">
        <f t="shared" si="342"/>
        <v>0.25</v>
      </c>
      <c r="N1008" t="str">
        <f t="shared" si="343"/>
        <v>3 - 2</v>
      </c>
      <c r="O1008" t="str">
        <f t="shared" si="324"/>
        <v>Green</v>
      </c>
      <c r="P1008" t="str">
        <f t="shared" si="325"/>
        <v>Red</v>
      </c>
      <c r="Q1008" t="str">
        <f t="shared" si="326"/>
        <v>Red</v>
      </c>
      <c r="R1008" t="str">
        <f t="shared" si="327"/>
        <v>Green</v>
      </c>
      <c r="S1008" t="str">
        <f t="shared" si="328"/>
        <v>Red</v>
      </c>
      <c r="T1008" t="str">
        <f t="shared" si="329"/>
        <v>Green</v>
      </c>
      <c r="U1008" t="str">
        <f t="shared" si="330"/>
        <v>Green</v>
      </c>
      <c r="V1008" t="str">
        <f t="shared" si="331"/>
        <v>Red</v>
      </c>
      <c r="W1008" t="str">
        <f t="shared" si="332"/>
        <v>Red</v>
      </c>
      <c r="X1008" t="str">
        <f t="shared" si="333"/>
        <v>Green</v>
      </c>
      <c r="Y1008" t="str">
        <f t="shared" si="334"/>
        <v>Green</v>
      </c>
      <c r="Z1008" t="str">
        <f t="shared" si="335"/>
        <v>Green</v>
      </c>
      <c r="AA1008" t="str">
        <f t="shared" si="336"/>
        <v>Red</v>
      </c>
      <c r="AB1008" t="str">
        <f t="shared" si="337"/>
        <v>Red</v>
      </c>
      <c r="AC1008" t="str">
        <f t="shared" si="338"/>
        <v>Green</v>
      </c>
      <c r="AD1008" t="str">
        <f t="shared" si="339"/>
        <v>Red</v>
      </c>
    </row>
    <row r="1009" spans="1:30" x14ac:dyDescent="0.25">
      <c r="A1009" t="str">
        <f t="shared" si="340"/>
        <v>25/07/2026Inter Lions U20Prospect United U20</v>
      </c>
      <c r="B1009" t="s">
        <v>810</v>
      </c>
      <c r="D1009" s="2">
        <v>46228</v>
      </c>
      <c r="E1009" s="3">
        <v>0.375</v>
      </c>
      <c r="F1009" t="s">
        <v>2970</v>
      </c>
      <c r="G1009" t="s">
        <v>2971</v>
      </c>
      <c r="H1009">
        <v>0</v>
      </c>
      <c r="I1009">
        <v>2</v>
      </c>
      <c r="J1009">
        <v>1</v>
      </c>
      <c r="K1009">
        <v>4</v>
      </c>
      <c r="L1009" s="22" t="str">
        <f t="shared" si="341"/>
        <v>25/07/2026</v>
      </c>
      <c r="M1009" s="23">
        <f t="shared" si="342"/>
        <v>0.25</v>
      </c>
      <c r="N1009" t="str">
        <f t="shared" si="343"/>
        <v>1 - 4</v>
      </c>
      <c r="O1009" t="str">
        <f t="shared" si="324"/>
        <v>Red</v>
      </c>
      <c r="P1009" t="str">
        <f t="shared" si="325"/>
        <v>Red</v>
      </c>
      <c r="Q1009" t="str">
        <f t="shared" si="326"/>
        <v>Green</v>
      </c>
      <c r="R1009" t="str">
        <f t="shared" si="327"/>
        <v>Red</v>
      </c>
      <c r="S1009" t="str">
        <f t="shared" si="328"/>
        <v>Green</v>
      </c>
      <c r="T1009" t="str">
        <f t="shared" si="329"/>
        <v>Green</v>
      </c>
      <c r="U1009" t="str">
        <f t="shared" si="330"/>
        <v>Red</v>
      </c>
      <c r="V1009" t="str">
        <f t="shared" si="331"/>
        <v>Red</v>
      </c>
      <c r="W1009" t="str">
        <f t="shared" si="332"/>
        <v>Green</v>
      </c>
      <c r="X1009" t="str">
        <f t="shared" si="333"/>
        <v>Green</v>
      </c>
      <c r="Y1009" t="str">
        <f t="shared" si="334"/>
        <v>Green</v>
      </c>
      <c r="Z1009" t="str">
        <f t="shared" si="335"/>
        <v>Green</v>
      </c>
      <c r="AA1009" t="str">
        <f t="shared" si="336"/>
        <v>Red</v>
      </c>
      <c r="AB1009" t="str">
        <f t="shared" si="337"/>
        <v>Red</v>
      </c>
      <c r="AC1009" t="str">
        <f t="shared" si="338"/>
        <v>Green</v>
      </c>
      <c r="AD1009" t="str">
        <f t="shared" si="339"/>
        <v>Red</v>
      </c>
    </row>
    <row r="1010" spans="1:30" x14ac:dyDescent="0.25">
      <c r="A1010" t="str">
        <f t="shared" si="340"/>
        <v>25/07/2026Newcastle Jets U20Hills Brumbies U20</v>
      </c>
      <c r="B1010" t="s">
        <v>810</v>
      </c>
      <c r="D1010" s="2">
        <v>46228</v>
      </c>
      <c r="E1010" s="3">
        <v>0.375</v>
      </c>
      <c r="F1010" t="s">
        <v>2972</v>
      </c>
      <c r="G1010" t="s">
        <v>2973</v>
      </c>
      <c r="H1010">
        <v>0</v>
      </c>
      <c r="I1010">
        <v>0</v>
      </c>
      <c r="J1010">
        <v>0</v>
      </c>
      <c r="K1010">
        <v>1</v>
      </c>
      <c r="L1010" s="22" t="str">
        <f t="shared" si="341"/>
        <v>25/07/2026</v>
      </c>
      <c r="M1010" s="23">
        <f t="shared" si="342"/>
        <v>0.25</v>
      </c>
      <c r="N1010" t="str">
        <f t="shared" si="343"/>
        <v>0 - 1</v>
      </c>
      <c r="O1010" t="str">
        <f t="shared" si="324"/>
        <v>Red</v>
      </c>
      <c r="P1010" t="str">
        <f t="shared" si="325"/>
        <v>Red</v>
      </c>
      <c r="Q1010" t="str">
        <f t="shared" si="326"/>
        <v>Green</v>
      </c>
      <c r="R1010" t="str">
        <f t="shared" si="327"/>
        <v>Red</v>
      </c>
      <c r="S1010" t="str">
        <f t="shared" si="328"/>
        <v>Green</v>
      </c>
      <c r="T1010" t="str">
        <f t="shared" si="329"/>
        <v>Green</v>
      </c>
      <c r="U1010" t="str">
        <f t="shared" si="330"/>
        <v>Red</v>
      </c>
      <c r="V1010" t="str">
        <f t="shared" si="331"/>
        <v>Green</v>
      </c>
      <c r="W1010" t="str">
        <f t="shared" si="332"/>
        <v>Red</v>
      </c>
      <c r="X1010" t="str">
        <f t="shared" si="333"/>
        <v>Red</v>
      </c>
      <c r="Y1010" t="str">
        <f t="shared" si="334"/>
        <v>Red</v>
      </c>
      <c r="Z1010" t="str">
        <f t="shared" si="335"/>
        <v>Red</v>
      </c>
      <c r="AA1010" t="str">
        <f t="shared" si="336"/>
        <v>Green</v>
      </c>
      <c r="AB1010" t="str">
        <f t="shared" si="337"/>
        <v>Green</v>
      </c>
      <c r="AC1010" t="str">
        <f t="shared" si="338"/>
        <v>Red</v>
      </c>
      <c r="AD1010" t="str">
        <f t="shared" si="339"/>
        <v>Green</v>
      </c>
    </row>
    <row r="1011" spans="1:30" x14ac:dyDescent="0.25">
      <c r="A1011" t="str">
        <f t="shared" si="340"/>
        <v>25/07/2026SD Raiders FC U20Marconi Stallions U20</v>
      </c>
      <c r="B1011" t="s">
        <v>810</v>
      </c>
      <c r="D1011" s="2">
        <v>46228</v>
      </c>
      <c r="E1011" s="3">
        <v>0.375</v>
      </c>
      <c r="F1011" t="s">
        <v>2974</v>
      </c>
      <c r="G1011" t="s">
        <v>2975</v>
      </c>
      <c r="H1011">
        <v>1</v>
      </c>
      <c r="I1011">
        <v>0</v>
      </c>
      <c r="J1011">
        <v>1</v>
      </c>
      <c r="K1011">
        <v>2</v>
      </c>
      <c r="L1011" s="22" t="str">
        <f t="shared" si="341"/>
        <v>25/07/2026</v>
      </c>
      <c r="M1011" s="23">
        <f t="shared" si="342"/>
        <v>0.25</v>
      </c>
      <c r="N1011" t="str">
        <f t="shared" si="343"/>
        <v>1 - 2</v>
      </c>
      <c r="O1011" t="str">
        <f t="shared" si="324"/>
        <v>Red</v>
      </c>
      <c r="P1011" t="str">
        <f t="shared" si="325"/>
        <v>Red</v>
      </c>
      <c r="Q1011" t="str">
        <f t="shared" si="326"/>
        <v>Green</v>
      </c>
      <c r="R1011" t="str">
        <f t="shared" si="327"/>
        <v>Red</v>
      </c>
      <c r="S1011" t="str">
        <f t="shared" si="328"/>
        <v>Green</v>
      </c>
      <c r="T1011" t="str">
        <f t="shared" si="329"/>
        <v>Green</v>
      </c>
      <c r="U1011" t="str">
        <f t="shared" si="330"/>
        <v>Green</v>
      </c>
      <c r="V1011" t="str">
        <f t="shared" si="331"/>
        <v>Red</v>
      </c>
      <c r="W1011" t="str">
        <f t="shared" si="332"/>
        <v>Red</v>
      </c>
      <c r="X1011" t="str">
        <f t="shared" si="333"/>
        <v>Green</v>
      </c>
      <c r="Y1011" t="str">
        <f t="shared" si="334"/>
        <v>Green</v>
      </c>
      <c r="Z1011" t="str">
        <f t="shared" si="335"/>
        <v>Green</v>
      </c>
      <c r="AA1011" t="str">
        <f t="shared" si="336"/>
        <v>Red</v>
      </c>
      <c r="AB1011" t="str">
        <f t="shared" si="337"/>
        <v>Green</v>
      </c>
      <c r="AC1011" t="str">
        <f t="shared" si="338"/>
        <v>Green</v>
      </c>
      <c r="AD1011" t="str">
        <f t="shared" si="339"/>
        <v>Red</v>
      </c>
    </row>
    <row r="1012" spans="1:30" x14ac:dyDescent="0.25">
      <c r="A1012" t="str">
        <f t="shared" si="340"/>
        <v>25/07/2026Nike WomenZFK Dragon Women</v>
      </c>
      <c r="D1012" s="2">
        <v>46228</v>
      </c>
      <c r="E1012" s="3">
        <v>0.375</v>
      </c>
      <c r="F1012" t="s">
        <v>1678</v>
      </c>
      <c r="G1012" t="s">
        <v>1589</v>
      </c>
      <c r="H1012">
        <v>1</v>
      </c>
      <c r="I1012">
        <v>0</v>
      </c>
      <c r="J1012">
        <v>2</v>
      </c>
      <c r="K1012">
        <v>0</v>
      </c>
      <c r="L1012" s="22" t="str">
        <f t="shared" si="341"/>
        <v>25/07/2026</v>
      </c>
      <c r="M1012" s="23">
        <f t="shared" si="342"/>
        <v>0.25</v>
      </c>
      <c r="N1012" t="str">
        <f t="shared" si="343"/>
        <v>2 - 0</v>
      </c>
      <c r="O1012" t="str">
        <f t="shared" si="324"/>
        <v>Green</v>
      </c>
      <c r="P1012" t="str">
        <f t="shared" si="325"/>
        <v>Red</v>
      </c>
      <c r="Q1012" t="str">
        <f t="shared" si="326"/>
        <v>Red</v>
      </c>
      <c r="R1012" t="str">
        <f t="shared" si="327"/>
        <v>Green</v>
      </c>
      <c r="S1012" t="str">
        <f t="shared" si="328"/>
        <v>Red</v>
      </c>
      <c r="T1012" t="str">
        <f t="shared" si="329"/>
        <v>Green</v>
      </c>
      <c r="U1012" t="str">
        <f t="shared" si="330"/>
        <v>Green</v>
      </c>
      <c r="V1012" t="str">
        <f t="shared" si="331"/>
        <v>Red</v>
      </c>
      <c r="W1012" t="str">
        <f t="shared" si="332"/>
        <v>Red</v>
      </c>
      <c r="X1012" t="str">
        <f t="shared" si="333"/>
        <v>Green</v>
      </c>
      <c r="Y1012" t="str">
        <f t="shared" si="334"/>
        <v>Green</v>
      </c>
      <c r="Z1012" t="str">
        <f t="shared" si="335"/>
        <v>Red</v>
      </c>
      <c r="AA1012" t="str">
        <f t="shared" si="336"/>
        <v>Green</v>
      </c>
      <c r="AB1012" t="str">
        <f t="shared" si="337"/>
        <v>Green</v>
      </c>
      <c r="AC1012" t="str">
        <f t="shared" si="338"/>
        <v>Red</v>
      </c>
      <c r="AD1012" t="str">
        <f t="shared" si="339"/>
        <v>Green</v>
      </c>
    </row>
    <row r="1013" spans="1:30" x14ac:dyDescent="0.25">
      <c r="A1013" t="str">
        <f t="shared" si="340"/>
        <v>25/07/2026Aaland United WomenVIFK Vaasa Women</v>
      </c>
      <c r="D1013" s="2">
        <v>46228</v>
      </c>
      <c r="E1013" s="3">
        <v>0.375</v>
      </c>
      <c r="F1013" t="s">
        <v>3245</v>
      </c>
      <c r="G1013" t="s">
        <v>3246</v>
      </c>
      <c r="H1013">
        <v>2</v>
      </c>
      <c r="I1013">
        <v>0</v>
      </c>
      <c r="J1013">
        <v>6</v>
      </c>
      <c r="K1013">
        <v>1</v>
      </c>
      <c r="L1013" s="22" t="str">
        <f t="shared" si="341"/>
        <v>25/07/2026</v>
      </c>
      <c r="M1013" s="23">
        <f t="shared" si="342"/>
        <v>0.25</v>
      </c>
      <c r="N1013" t="str">
        <f t="shared" si="343"/>
        <v>6 - 1</v>
      </c>
      <c r="O1013" t="str">
        <f t="shared" si="324"/>
        <v>Green</v>
      </c>
      <c r="P1013" t="str">
        <f t="shared" si="325"/>
        <v>Red</v>
      </c>
      <c r="Q1013" t="str">
        <f t="shared" si="326"/>
        <v>Red</v>
      </c>
      <c r="R1013" t="str">
        <f t="shared" si="327"/>
        <v>Green</v>
      </c>
      <c r="S1013" t="str">
        <f t="shared" si="328"/>
        <v>Red</v>
      </c>
      <c r="T1013" t="str">
        <f t="shared" si="329"/>
        <v>Green</v>
      </c>
      <c r="U1013" t="str">
        <f t="shared" si="330"/>
        <v>Green</v>
      </c>
      <c r="V1013" t="str">
        <f t="shared" si="331"/>
        <v>Red</v>
      </c>
      <c r="W1013" t="str">
        <f t="shared" si="332"/>
        <v>Red</v>
      </c>
      <c r="X1013" t="str">
        <f t="shared" si="333"/>
        <v>Green</v>
      </c>
      <c r="Y1013" t="str">
        <f t="shared" si="334"/>
        <v>Green</v>
      </c>
      <c r="Z1013" t="str">
        <f t="shared" si="335"/>
        <v>Green</v>
      </c>
      <c r="AA1013" t="str">
        <f t="shared" si="336"/>
        <v>Red</v>
      </c>
      <c r="AB1013" t="str">
        <f t="shared" si="337"/>
        <v>Red</v>
      </c>
      <c r="AC1013" t="str">
        <f t="shared" si="338"/>
        <v>Green</v>
      </c>
      <c r="AD1013" t="str">
        <f t="shared" si="339"/>
        <v>Red</v>
      </c>
    </row>
    <row r="1014" spans="1:30" x14ac:dyDescent="0.25">
      <c r="A1014" t="str">
        <f t="shared" si="340"/>
        <v>25/07/2026Nyiregyhaza Spartacus IIDiosgyori VTK II</v>
      </c>
      <c r="D1014" s="2">
        <v>46228</v>
      </c>
      <c r="E1014" s="3">
        <v>0.375</v>
      </c>
      <c r="F1014" t="s">
        <v>3310</v>
      </c>
      <c r="G1014" t="s">
        <v>3311</v>
      </c>
      <c r="H1014">
        <v>1</v>
      </c>
      <c r="I1014">
        <v>0</v>
      </c>
      <c r="J1014">
        <v>3</v>
      </c>
      <c r="K1014">
        <v>1</v>
      </c>
      <c r="L1014" s="22" t="str">
        <f t="shared" si="341"/>
        <v>25/07/2026</v>
      </c>
      <c r="M1014" s="23">
        <f t="shared" si="342"/>
        <v>0.25</v>
      </c>
      <c r="N1014" t="str">
        <f t="shared" si="343"/>
        <v>3 - 1</v>
      </c>
      <c r="O1014" t="str">
        <f t="shared" si="324"/>
        <v>Green</v>
      </c>
      <c r="P1014" t="str">
        <f t="shared" si="325"/>
        <v>Red</v>
      </c>
      <c r="Q1014" t="str">
        <f t="shared" si="326"/>
        <v>Red</v>
      </c>
      <c r="R1014" t="str">
        <f t="shared" si="327"/>
        <v>Green</v>
      </c>
      <c r="S1014" t="str">
        <f t="shared" si="328"/>
        <v>Red</v>
      </c>
      <c r="T1014" t="str">
        <f t="shared" si="329"/>
        <v>Green</v>
      </c>
      <c r="U1014" t="str">
        <f t="shared" si="330"/>
        <v>Green</v>
      </c>
      <c r="V1014" t="str">
        <f t="shared" si="331"/>
        <v>Red</v>
      </c>
      <c r="W1014" t="str">
        <f t="shared" si="332"/>
        <v>Red</v>
      </c>
      <c r="X1014" t="str">
        <f t="shared" si="333"/>
        <v>Green</v>
      </c>
      <c r="Y1014" t="str">
        <f t="shared" si="334"/>
        <v>Green</v>
      </c>
      <c r="Z1014" t="str">
        <f t="shared" si="335"/>
        <v>Green</v>
      </c>
      <c r="AA1014" t="str">
        <f t="shared" si="336"/>
        <v>Red</v>
      </c>
      <c r="AB1014" t="str">
        <f t="shared" si="337"/>
        <v>Red</v>
      </c>
      <c r="AC1014" t="str">
        <f t="shared" si="338"/>
        <v>Green</v>
      </c>
      <c r="AD1014" t="str">
        <f t="shared" si="339"/>
        <v>Red</v>
      </c>
    </row>
    <row r="1015" spans="1:30" x14ac:dyDescent="0.25">
      <c r="A1015" t="str">
        <f t="shared" si="340"/>
        <v>25/07/2026PocheonDaejeon Korail</v>
      </c>
      <c r="D1015" s="2">
        <v>46228</v>
      </c>
      <c r="E1015" s="3">
        <v>0.375</v>
      </c>
      <c r="F1015" t="s">
        <v>3638</v>
      </c>
      <c r="G1015" t="s">
        <v>3639</v>
      </c>
      <c r="H1015">
        <v>1</v>
      </c>
      <c r="I1015">
        <v>1</v>
      </c>
      <c r="J1015">
        <v>1</v>
      </c>
      <c r="K1015">
        <v>1</v>
      </c>
      <c r="L1015" s="22" t="str">
        <f t="shared" si="341"/>
        <v>25/07/2026</v>
      </c>
      <c r="M1015" s="23">
        <f t="shared" si="342"/>
        <v>0.25</v>
      </c>
      <c r="N1015" t="str">
        <f t="shared" si="343"/>
        <v>1 - 1</v>
      </c>
      <c r="O1015" t="str">
        <f t="shared" si="324"/>
        <v>Red</v>
      </c>
      <c r="P1015" t="str">
        <f t="shared" si="325"/>
        <v>Green</v>
      </c>
      <c r="Q1015" t="str">
        <f t="shared" si="326"/>
        <v>Red</v>
      </c>
      <c r="R1015" t="str">
        <f t="shared" si="327"/>
        <v>Green</v>
      </c>
      <c r="S1015" t="str">
        <f t="shared" si="328"/>
        <v>Green</v>
      </c>
      <c r="T1015" t="str">
        <f t="shared" si="329"/>
        <v>Red</v>
      </c>
      <c r="U1015" t="str">
        <f t="shared" si="330"/>
        <v>Red</v>
      </c>
      <c r="V1015" t="str">
        <f t="shared" si="331"/>
        <v>Green</v>
      </c>
      <c r="W1015" t="str">
        <f t="shared" si="332"/>
        <v>Red</v>
      </c>
      <c r="X1015" t="str">
        <f t="shared" si="333"/>
        <v>Green</v>
      </c>
      <c r="Y1015" t="str">
        <f t="shared" si="334"/>
        <v>Green</v>
      </c>
      <c r="Z1015" t="str">
        <f t="shared" si="335"/>
        <v>Red</v>
      </c>
      <c r="AA1015" t="str">
        <f t="shared" si="336"/>
        <v>Green</v>
      </c>
      <c r="AB1015" t="str">
        <f t="shared" si="337"/>
        <v>Green</v>
      </c>
      <c r="AC1015" t="str">
        <f t="shared" si="338"/>
        <v>Green</v>
      </c>
      <c r="AD1015" t="str">
        <f t="shared" si="339"/>
        <v>Red</v>
      </c>
    </row>
    <row r="1016" spans="1:30" x14ac:dyDescent="0.25">
      <c r="A1016" t="str">
        <f t="shared" si="340"/>
        <v>25/07/2026Agrobiznes VolochyskSC Poltava</v>
      </c>
      <c r="D1016" s="2">
        <v>46228</v>
      </c>
      <c r="E1016" s="3">
        <v>0.375</v>
      </c>
      <c r="F1016" t="s">
        <v>3671</v>
      </c>
      <c r="G1016" t="s">
        <v>3672</v>
      </c>
      <c r="H1016">
        <v>0</v>
      </c>
      <c r="I1016">
        <v>0</v>
      </c>
      <c r="J1016">
        <v>0</v>
      </c>
      <c r="K1016">
        <v>3</v>
      </c>
      <c r="L1016" s="22" t="str">
        <f t="shared" si="341"/>
        <v>25/07/2026</v>
      </c>
      <c r="M1016" s="23">
        <f t="shared" si="342"/>
        <v>0.25</v>
      </c>
      <c r="N1016" t="str">
        <f t="shared" si="343"/>
        <v>0 - 3</v>
      </c>
      <c r="O1016" t="str">
        <f t="shared" si="324"/>
        <v>Red</v>
      </c>
      <c r="P1016" t="str">
        <f t="shared" si="325"/>
        <v>Red</v>
      </c>
      <c r="Q1016" t="str">
        <f t="shared" si="326"/>
        <v>Green</v>
      </c>
      <c r="R1016" t="str">
        <f t="shared" si="327"/>
        <v>Red</v>
      </c>
      <c r="S1016" t="str">
        <f t="shared" si="328"/>
        <v>Green</v>
      </c>
      <c r="T1016" t="str">
        <f t="shared" si="329"/>
        <v>Green</v>
      </c>
      <c r="U1016" t="str">
        <f t="shared" si="330"/>
        <v>Red</v>
      </c>
      <c r="V1016" t="str">
        <f t="shared" si="331"/>
        <v>Green</v>
      </c>
      <c r="W1016" t="str">
        <f t="shared" si="332"/>
        <v>Red</v>
      </c>
      <c r="X1016" t="str">
        <f t="shared" si="333"/>
        <v>Red</v>
      </c>
      <c r="Y1016" t="str">
        <f t="shared" si="334"/>
        <v>Green</v>
      </c>
      <c r="Z1016" t="str">
        <f t="shared" si="335"/>
        <v>Green</v>
      </c>
      <c r="AA1016" t="str">
        <f t="shared" si="336"/>
        <v>Red</v>
      </c>
      <c r="AB1016" t="str">
        <f t="shared" si="337"/>
        <v>Green</v>
      </c>
      <c r="AC1016" t="str">
        <f t="shared" si="338"/>
        <v>Red</v>
      </c>
      <c r="AD1016" t="str">
        <f t="shared" si="339"/>
        <v>Green</v>
      </c>
    </row>
    <row r="1017" spans="1:30" x14ac:dyDescent="0.25">
      <c r="A1017" t="str">
        <f t="shared" si="340"/>
        <v>25/07/2026Chainat HornbillLopburi City</v>
      </c>
      <c r="D1017" s="2">
        <v>46228</v>
      </c>
      <c r="E1017" s="3">
        <v>0.375</v>
      </c>
      <c r="F1017" t="s">
        <v>3744</v>
      </c>
      <c r="G1017" t="s">
        <v>3745</v>
      </c>
      <c r="H1017">
        <v>1</v>
      </c>
      <c r="I1017">
        <v>1</v>
      </c>
      <c r="J1017">
        <v>1</v>
      </c>
      <c r="K1017">
        <v>1</v>
      </c>
      <c r="L1017" s="22" t="str">
        <f t="shared" si="341"/>
        <v>25/07/2026</v>
      </c>
      <c r="M1017" s="23">
        <f t="shared" si="342"/>
        <v>0.25</v>
      </c>
      <c r="N1017" t="str">
        <f t="shared" si="343"/>
        <v>1 - 1</v>
      </c>
      <c r="O1017" t="str">
        <f t="shared" si="324"/>
        <v>Red</v>
      </c>
      <c r="P1017" t="str">
        <f t="shared" si="325"/>
        <v>Green</v>
      </c>
      <c r="Q1017" t="str">
        <f t="shared" si="326"/>
        <v>Red</v>
      </c>
      <c r="R1017" t="str">
        <f t="shared" si="327"/>
        <v>Green</v>
      </c>
      <c r="S1017" t="str">
        <f t="shared" si="328"/>
        <v>Green</v>
      </c>
      <c r="T1017" t="str">
        <f t="shared" si="329"/>
        <v>Red</v>
      </c>
      <c r="U1017" t="str">
        <f t="shared" si="330"/>
        <v>Red</v>
      </c>
      <c r="V1017" t="str">
        <f t="shared" si="331"/>
        <v>Green</v>
      </c>
      <c r="W1017" t="str">
        <f t="shared" si="332"/>
        <v>Red</v>
      </c>
      <c r="X1017" t="str">
        <f t="shared" si="333"/>
        <v>Green</v>
      </c>
      <c r="Y1017" t="str">
        <f t="shared" si="334"/>
        <v>Green</v>
      </c>
      <c r="Z1017" t="str">
        <f t="shared" si="335"/>
        <v>Red</v>
      </c>
      <c r="AA1017" t="str">
        <f t="shared" si="336"/>
        <v>Green</v>
      </c>
      <c r="AB1017" t="str">
        <f t="shared" si="337"/>
        <v>Green</v>
      </c>
      <c r="AC1017" t="str">
        <f t="shared" si="338"/>
        <v>Green</v>
      </c>
      <c r="AD1017" t="str">
        <f t="shared" si="339"/>
        <v>Red</v>
      </c>
    </row>
    <row r="1018" spans="1:30" x14ac:dyDescent="0.25">
      <c r="A1018" t="str">
        <f t="shared" si="340"/>
        <v>25/07/2026FC LangenthalFC Rotkreuz</v>
      </c>
      <c r="D1018" s="2">
        <v>46228</v>
      </c>
      <c r="E1018" s="3">
        <v>0.375</v>
      </c>
      <c r="F1018" t="s">
        <v>3746</v>
      </c>
      <c r="G1018" t="s">
        <v>3747</v>
      </c>
      <c r="L1018" s="22" t="str">
        <f t="shared" si="341"/>
        <v>25/07/2026</v>
      </c>
      <c r="M1018" s="23">
        <f t="shared" si="342"/>
        <v>0.25</v>
      </c>
      <c r="N1018" t="str">
        <f t="shared" si="343"/>
        <v xml:space="preserve"> - </v>
      </c>
      <c r="O1018" t="str">
        <f t="shared" si="324"/>
        <v>Red</v>
      </c>
      <c r="P1018" t="str">
        <f t="shared" si="325"/>
        <v>Green</v>
      </c>
      <c r="Q1018" t="str">
        <f t="shared" si="326"/>
        <v>Red</v>
      </c>
      <c r="R1018" t="str">
        <f t="shared" si="327"/>
        <v>Green</v>
      </c>
      <c r="S1018" t="str">
        <f t="shared" si="328"/>
        <v>Green</v>
      </c>
      <c r="T1018" t="str">
        <f t="shared" si="329"/>
        <v>Red</v>
      </c>
      <c r="U1018" t="str">
        <f t="shared" si="330"/>
        <v>Red</v>
      </c>
      <c r="V1018" t="str">
        <f t="shared" si="331"/>
        <v>Green</v>
      </c>
      <c r="W1018" t="str">
        <f t="shared" si="332"/>
        <v>Red</v>
      </c>
      <c r="X1018" t="str">
        <f t="shared" si="333"/>
        <v>Red</v>
      </c>
      <c r="Y1018" t="str">
        <f t="shared" si="334"/>
        <v>Red</v>
      </c>
      <c r="Z1018" t="str">
        <f t="shared" si="335"/>
        <v>Red</v>
      </c>
      <c r="AA1018" t="str">
        <f t="shared" si="336"/>
        <v>Green</v>
      </c>
      <c r="AB1018" t="str">
        <f t="shared" si="337"/>
        <v>Green</v>
      </c>
      <c r="AC1018" t="str">
        <f t="shared" si="338"/>
        <v>Red</v>
      </c>
      <c r="AD1018" t="str">
        <f t="shared" si="339"/>
        <v>Green</v>
      </c>
    </row>
    <row r="1019" spans="1:30" x14ac:dyDescent="0.25">
      <c r="A1019" t="str">
        <f t="shared" si="340"/>
        <v>25/07/2026KaiserslauternFC Sudtirol</v>
      </c>
      <c r="D1019" s="2">
        <v>46228</v>
      </c>
      <c r="E1019" s="3">
        <v>0.375</v>
      </c>
      <c r="F1019" t="s">
        <v>3748</v>
      </c>
      <c r="G1019" t="s">
        <v>3749</v>
      </c>
      <c r="H1019">
        <v>0</v>
      </c>
      <c r="I1019">
        <v>0</v>
      </c>
      <c r="J1019">
        <v>0</v>
      </c>
      <c r="K1019">
        <v>0</v>
      </c>
      <c r="L1019" s="22" t="str">
        <f t="shared" si="341"/>
        <v>25/07/2026</v>
      </c>
      <c r="M1019" s="23">
        <f t="shared" si="342"/>
        <v>0.25</v>
      </c>
      <c r="N1019" t="str">
        <f t="shared" si="343"/>
        <v>0 - 0</v>
      </c>
      <c r="O1019" t="str">
        <f t="shared" si="324"/>
        <v>Red</v>
      </c>
      <c r="P1019" t="str">
        <f t="shared" si="325"/>
        <v>Green</v>
      </c>
      <c r="Q1019" t="str">
        <f t="shared" si="326"/>
        <v>Red</v>
      </c>
      <c r="R1019" t="str">
        <f t="shared" si="327"/>
        <v>Green</v>
      </c>
      <c r="S1019" t="str">
        <f t="shared" si="328"/>
        <v>Green</v>
      </c>
      <c r="T1019" t="str">
        <f t="shared" si="329"/>
        <v>Red</v>
      </c>
      <c r="U1019" t="str">
        <f t="shared" si="330"/>
        <v>Red</v>
      </c>
      <c r="V1019" t="str">
        <f t="shared" si="331"/>
        <v>Green</v>
      </c>
      <c r="W1019" t="str">
        <f t="shared" si="332"/>
        <v>Red</v>
      </c>
      <c r="X1019" t="str">
        <f t="shared" si="333"/>
        <v>Red</v>
      </c>
      <c r="Y1019" t="str">
        <f t="shared" si="334"/>
        <v>Red</v>
      </c>
      <c r="Z1019" t="str">
        <f t="shared" si="335"/>
        <v>Red</v>
      </c>
      <c r="AA1019" t="str">
        <f t="shared" si="336"/>
        <v>Green</v>
      </c>
      <c r="AB1019" t="str">
        <f t="shared" si="337"/>
        <v>Green</v>
      </c>
      <c r="AC1019" t="str">
        <f t="shared" si="338"/>
        <v>Red</v>
      </c>
      <c r="AD1019" t="str">
        <f t="shared" si="339"/>
        <v>Green</v>
      </c>
    </row>
    <row r="1020" spans="1:30" x14ac:dyDescent="0.25">
      <c r="A1020" t="str">
        <f t="shared" si="340"/>
        <v>25/07/2026KV KortrijkRoyal Knokke</v>
      </c>
      <c r="D1020" s="2">
        <v>46228</v>
      </c>
      <c r="E1020" s="3">
        <v>0.375</v>
      </c>
      <c r="F1020" t="s">
        <v>3750</v>
      </c>
      <c r="G1020" t="s">
        <v>3751</v>
      </c>
      <c r="H1020">
        <v>1</v>
      </c>
      <c r="I1020">
        <v>0</v>
      </c>
      <c r="J1020">
        <v>4</v>
      </c>
      <c r="K1020">
        <v>1</v>
      </c>
      <c r="L1020" s="22" t="str">
        <f t="shared" si="341"/>
        <v>25/07/2026</v>
      </c>
      <c r="M1020" s="23">
        <f t="shared" si="342"/>
        <v>0.25</v>
      </c>
      <c r="N1020" t="str">
        <f t="shared" si="343"/>
        <v>4 - 1</v>
      </c>
      <c r="O1020" t="str">
        <f t="shared" si="324"/>
        <v>Green</v>
      </c>
      <c r="P1020" t="str">
        <f t="shared" si="325"/>
        <v>Red</v>
      </c>
      <c r="Q1020" t="str">
        <f t="shared" si="326"/>
        <v>Red</v>
      </c>
      <c r="R1020" t="str">
        <f t="shared" si="327"/>
        <v>Green</v>
      </c>
      <c r="S1020" t="str">
        <f t="shared" si="328"/>
        <v>Red</v>
      </c>
      <c r="T1020" t="str">
        <f t="shared" si="329"/>
        <v>Green</v>
      </c>
      <c r="U1020" t="str">
        <f t="shared" si="330"/>
        <v>Green</v>
      </c>
      <c r="V1020" t="str">
        <f t="shared" si="331"/>
        <v>Red</v>
      </c>
      <c r="W1020" t="str">
        <f t="shared" si="332"/>
        <v>Red</v>
      </c>
      <c r="X1020" t="str">
        <f t="shared" si="333"/>
        <v>Green</v>
      </c>
      <c r="Y1020" t="str">
        <f t="shared" si="334"/>
        <v>Green</v>
      </c>
      <c r="Z1020" t="str">
        <f t="shared" si="335"/>
        <v>Green</v>
      </c>
      <c r="AA1020" t="str">
        <f t="shared" si="336"/>
        <v>Red</v>
      </c>
      <c r="AB1020" t="str">
        <f t="shared" si="337"/>
        <v>Red</v>
      </c>
      <c r="AC1020" t="str">
        <f t="shared" si="338"/>
        <v>Green</v>
      </c>
      <c r="AD1020" t="str">
        <f t="shared" si="339"/>
        <v>Red</v>
      </c>
    </row>
    <row r="1021" spans="1:30" x14ac:dyDescent="0.25">
      <c r="A1021" t="str">
        <f t="shared" si="340"/>
        <v>25/07/2026LavalConcarneau</v>
      </c>
      <c r="D1021" s="2">
        <v>46228</v>
      </c>
      <c r="E1021" s="3">
        <v>0.375</v>
      </c>
      <c r="F1021" t="s">
        <v>1703</v>
      </c>
      <c r="G1021" t="s">
        <v>1652</v>
      </c>
      <c r="H1021">
        <v>1</v>
      </c>
      <c r="I1021">
        <v>1</v>
      </c>
      <c r="J1021">
        <v>1</v>
      </c>
      <c r="K1021">
        <v>2</v>
      </c>
      <c r="L1021" s="22" t="str">
        <f t="shared" si="341"/>
        <v>25/07/2026</v>
      </c>
      <c r="M1021" s="23">
        <f t="shared" si="342"/>
        <v>0.25</v>
      </c>
      <c r="N1021" t="str">
        <f t="shared" si="343"/>
        <v>1 - 2</v>
      </c>
      <c r="O1021" t="str">
        <f t="shared" si="324"/>
        <v>Red</v>
      </c>
      <c r="P1021" t="str">
        <f t="shared" si="325"/>
        <v>Red</v>
      </c>
      <c r="Q1021" t="str">
        <f t="shared" si="326"/>
        <v>Green</v>
      </c>
      <c r="R1021" t="str">
        <f t="shared" si="327"/>
        <v>Red</v>
      </c>
      <c r="S1021" t="str">
        <f t="shared" si="328"/>
        <v>Green</v>
      </c>
      <c r="T1021" t="str">
        <f t="shared" si="329"/>
        <v>Green</v>
      </c>
      <c r="U1021" t="str">
        <f t="shared" si="330"/>
        <v>Red</v>
      </c>
      <c r="V1021" t="str">
        <f t="shared" si="331"/>
        <v>Green</v>
      </c>
      <c r="W1021" t="str">
        <f t="shared" si="332"/>
        <v>Red</v>
      </c>
      <c r="X1021" t="str">
        <f t="shared" si="333"/>
        <v>Green</v>
      </c>
      <c r="Y1021" t="str">
        <f t="shared" si="334"/>
        <v>Green</v>
      </c>
      <c r="Z1021" t="str">
        <f t="shared" si="335"/>
        <v>Green</v>
      </c>
      <c r="AA1021" t="str">
        <f t="shared" si="336"/>
        <v>Red</v>
      </c>
      <c r="AB1021" t="str">
        <f t="shared" si="337"/>
        <v>Green</v>
      </c>
      <c r="AC1021" t="str">
        <f t="shared" si="338"/>
        <v>Green</v>
      </c>
      <c r="AD1021" t="str">
        <f t="shared" si="339"/>
        <v>Red</v>
      </c>
    </row>
    <row r="1022" spans="1:30" x14ac:dyDescent="0.25">
      <c r="A1022" t="str">
        <f t="shared" si="340"/>
        <v>25/07/2026Luton TownAl Kholood</v>
      </c>
      <c r="D1022" s="2">
        <v>46228</v>
      </c>
      <c r="E1022" s="3">
        <v>0.375</v>
      </c>
      <c r="F1022" t="s">
        <v>3752</v>
      </c>
      <c r="G1022" t="s">
        <v>1468</v>
      </c>
      <c r="H1022">
        <v>1</v>
      </c>
      <c r="I1022">
        <v>0</v>
      </c>
      <c r="J1022">
        <v>2</v>
      </c>
      <c r="K1022">
        <v>0</v>
      </c>
      <c r="L1022" s="22" t="str">
        <f t="shared" si="341"/>
        <v>25/07/2026</v>
      </c>
      <c r="M1022" s="23">
        <f t="shared" si="342"/>
        <v>0.25</v>
      </c>
      <c r="N1022" t="str">
        <f t="shared" si="343"/>
        <v>2 - 0</v>
      </c>
      <c r="O1022" t="str">
        <f t="shared" si="324"/>
        <v>Green</v>
      </c>
      <c r="P1022" t="str">
        <f t="shared" si="325"/>
        <v>Red</v>
      </c>
      <c r="Q1022" t="str">
        <f t="shared" si="326"/>
        <v>Red</v>
      </c>
      <c r="R1022" t="str">
        <f t="shared" si="327"/>
        <v>Green</v>
      </c>
      <c r="S1022" t="str">
        <f t="shared" si="328"/>
        <v>Red</v>
      </c>
      <c r="T1022" t="str">
        <f t="shared" si="329"/>
        <v>Green</v>
      </c>
      <c r="U1022" t="str">
        <f t="shared" si="330"/>
        <v>Green</v>
      </c>
      <c r="V1022" t="str">
        <f t="shared" si="331"/>
        <v>Red</v>
      </c>
      <c r="W1022" t="str">
        <f t="shared" si="332"/>
        <v>Red</v>
      </c>
      <c r="X1022" t="str">
        <f t="shared" si="333"/>
        <v>Green</v>
      </c>
      <c r="Y1022" t="str">
        <f t="shared" si="334"/>
        <v>Green</v>
      </c>
      <c r="Z1022" t="str">
        <f t="shared" si="335"/>
        <v>Red</v>
      </c>
      <c r="AA1022" t="str">
        <f t="shared" si="336"/>
        <v>Green</v>
      </c>
      <c r="AB1022" t="str">
        <f t="shared" si="337"/>
        <v>Green</v>
      </c>
      <c r="AC1022" t="str">
        <f t="shared" si="338"/>
        <v>Red</v>
      </c>
      <c r="AD1022" t="str">
        <f t="shared" si="339"/>
        <v>Green</v>
      </c>
    </row>
    <row r="1023" spans="1:30" x14ac:dyDescent="0.25">
      <c r="A1023" t="str">
        <f t="shared" si="340"/>
        <v>25/07/2026Real Oviedo BReal Aviles</v>
      </c>
      <c r="D1023" s="2">
        <v>46228</v>
      </c>
      <c r="E1023" s="3">
        <v>0.375</v>
      </c>
      <c r="F1023" t="s">
        <v>3753</v>
      </c>
      <c r="G1023" t="s">
        <v>3754</v>
      </c>
      <c r="H1023">
        <v>0</v>
      </c>
      <c r="I1023">
        <v>0</v>
      </c>
      <c r="J1023">
        <v>0</v>
      </c>
      <c r="K1023">
        <v>0</v>
      </c>
      <c r="L1023" s="22" t="str">
        <f t="shared" si="341"/>
        <v>25/07/2026</v>
      </c>
      <c r="M1023" s="23">
        <f t="shared" si="342"/>
        <v>0.25</v>
      </c>
      <c r="N1023" t="str">
        <f t="shared" si="343"/>
        <v>0 - 0</v>
      </c>
      <c r="O1023" t="str">
        <f t="shared" si="324"/>
        <v>Red</v>
      </c>
      <c r="P1023" t="str">
        <f t="shared" si="325"/>
        <v>Green</v>
      </c>
      <c r="Q1023" t="str">
        <f t="shared" si="326"/>
        <v>Red</v>
      </c>
      <c r="R1023" t="str">
        <f t="shared" si="327"/>
        <v>Green</v>
      </c>
      <c r="S1023" t="str">
        <f t="shared" si="328"/>
        <v>Green</v>
      </c>
      <c r="T1023" t="str">
        <f t="shared" si="329"/>
        <v>Red</v>
      </c>
      <c r="U1023" t="str">
        <f t="shared" si="330"/>
        <v>Red</v>
      </c>
      <c r="V1023" t="str">
        <f t="shared" si="331"/>
        <v>Green</v>
      </c>
      <c r="W1023" t="str">
        <f t="shared" si="332"/>
        <v>Red</v>
      </c>
      <c r="X1023" t="str">
        <f t="shared" si="333"/>
        <v>Red</v>
      </c>
      <c r="Y1023" t="str">
        <f t="shared" si="334"/>
        <v>Red</v>
      </c>
      <c r="Z1023" t="str">
        <f t="shared" si="335"/>
        <v>Red</v>
      </c>
      <c r="AA1023" t="str">
        <f t="shared" si="336"/>
        <v>Green</v>
      </c>
      <c r="AB1023" t="str">
        <f t="shared" si="337"/>
        <v>Green</v>
      </c>
      <c r="AC1023" t="str">
        <f t="shared" si="338"/>
        <v>Red</v>
      </c>
      <c r="AD1023" t="str">
        <f t="shared" si="339"/>
        <v>Green</v>
      </c>
    </row>
    <row r="1024" spans="1:30" x14ac:dyDescent="0.25">
      <c r="A1024" t="str">
        <f t="shared" si="340"/>
        <v>25/07/2026Versailles 78Fleury Merogis</v>
      </c>
      <c r="D1024" s="2">
        <v>46228</v>
      </c>
      <c r="E1024" s="3">
        <v>0.375</v>
      </c>
      <c r="F1024" t="s">
        <v>1706</v>
      </c>
      <c r="G1024" t="s">
        <v>3755</v>
      </c>
      <c r="H1024">
        <v>1</v>
      </c>
      <c r="I1024">
        <v>0</v>
      </c>
      <c r="J1024">
        <v>2</v>
      </c>
      <c r="K1024">
        <v>1</v>
      </c>
      <c r="L1024" s="22" t="str">
        <f t="shared" si="341"/>
        <v>25/07/2026</v>
      </c>
      <c r="M1024" s="23">
        <f t="shared" si="342"/>
        <v>0.25</v>
      </c>
      <c r="N1024" t="str">
        <f t="shared" si="343"/>
        <v>2 - 1</v>
      </c>
      <c r="O1024" t="str">
        <f t="shared" si="324"/>
        <v>Green</v>
      </c>
      <c r="P1024" t="str">
        <f t="shared" si="325"/>
        <v>Red</v>
      </c>
      <c r="Q1024" t="str">
        <f t="shared" si="326"/>
        <v>Red</v>
      </c>
      <c r="R1024" t="str">
        <f t="shared" si="327"/>
        <v>Green</v>
      </c>
      <c r="S1024" t="str">
        <f t="shared" si="328"/>
        <v>Red</v>
      </c>
      <c r="T1024" t="str">
        <f t="shared" si="329"/>
        <v>Green</v>
      </c>
      <c r="U1024" t="str">
        <f t="shared" si="330"/>
        <v>Green</v>
      </c>
      <c r="V1024" t="str">
        <f t="shared" si="331"/>
        <v>Red</v>
      </c>
      <c r="W1024" t="str">
        <f t="shared" si="332"/>
        <v>Red</v>
      </c>
      <c r="X1024" t="str">
        <f t="shared" si="333"/>
        <v>Green</v>
      </c>
      <c r="Y1024" t="str">
        <f t="shared" si="334"/>
        <v>Green</v>
      </c>
      <c r="Z1024" t="str">
        <f t="shared" si="335"/>
        <v>Green</v>
      </c>
      <c r="AA1024" t="str">
        <f t="shared" si="336"/>
        <v>Red</v>
      </c>
      <c r="AB1024" t="str">
        <f t="shared" si="337"/>
        <v>Green</v>
      </c>
      <c r="AC1024" t="str">
        <f t="shared" si="338"/>
        <v>Green</v>
      </c>
      <c r="AD1024" t="str">
        <f t="shared" si="339"/>
        <v>Red</v>
      </c>
    </row>
    <row r="1025" spans="1:30" x14ac:dyDescent="0.25">
      <c r="A1025" t="str">
        <f t="shared" si="340"/>
        <v>25/07/2026St George CitySydney United 58</v>
      </c>
      <c r="B1025" t="s">
        <v>810</v>
      </c>
      <c r="C1025" t="s">
        <v>2242</v>
      </c>
      <c r="D1025" s="2">
        <v>46228</v>
      </c>
      <c r="E1025" s="3">
        <v>0.38541666666666669</v>
      </c>
      <c r="F1025" t="s">
        <v>2793</v>
      </c>
      <c r="G1025" t="s">
        <v>542</v>
      </c>
      <c r="H1025">
        <v>0</v>
      </c>
      <c r="I1025">
        <v>0</v>
      </c>
      <c r="J1025">
        <v>1</v>
      </c>
      <c r="K1025">
        <v>0</v>
      </c>
      <c r="L1025" s="22" t="str">
        <f t="shared" si="341"/>
        <v>25/07/2026</v>
      </c>
      <c r="M1025" s="23">
        <f t="shared" si="342"/>
        <v>0.26041666666666669</v>
      </c>
      <c r="N1025" t="str">
        <f t="shared" si="343"/>
        <v>1 - 0</v>
      </c>
      <c r="O1025" t="str">
        <f t="shared" si="324"/>
        <v>Green</v>
      </c>
      <c r="P1025" t="str">
        <f t="shared" si="325"/>
        <v>Red</v>
      </c>
      <c r="Q1025" t="str">
        <f t="shared" si="326"/>
        <v>Red</v>
      </c>
      <c r="R1025" t="str">
        <f t="shared" si="327"/>
        <v>Green</v>
      </c>
      <c r="S1025" t="str">
        <f t="shared" si="328"/>
        <v>Red</v>
      </c>
      <c r="T1025" t="str">
        <f t="shared" si="329"/>
        <v>Green</v>
      </c>
      <c r="U1025" t="str">
        <f t="shared" si="330"/>
        <v>Red</v>
      </c>
      <c r="V1025" t="str">
        <f t="shared" si="331"/>
        <v>Green</v>
      </c>
      <c r="W1025" t="str">
        <f t="shared" si="332"/>
        <v>Red</v>
      </c>
      <c r="X1025" t="str">
        <f t="shared" si="333"/>
        <v>Red</v>
      </c>
      <c r="Y1025" t="str">
        <f t="shared" si="334"/>
        <v>Red</v>
      </c>
      <c r="Z1025" t="str">
        <f t="shared" si="335"/>
        <v>Red</v>
      </c>
      <c r="AA1025" t="str">
        <f t="shared" si="336"/>
        <v>Green</v>
      </c>
      <c r="AB1025" t="str">
        <f t="shared" si="337"/>
        <v>Green</v>
      </c>
      <c r="AC1025" t="str">
        <f t="shared" si="338"/>
        <v>Red</v>
      </c>
      <c r="AD1025" t="str">
        <f t="shared" si="339"/>
        <v>Green</v>
      </c>
    </row>
    <row r="1026" spans="1:30" x14ac:dyDescent="0.25">
      <c r="A1026" t="str">
        <f t="shared" si="340"/>
        <v>25/07/2026NKP PodhaleSlask Wroclaw II</v>
      </c>
      <c r="D1026" s="2">
        <v>46228</v>
      </c>
      <c r="E1026" s="3">
        <v>0.38541666666666669</v>
      </c>
      <c r="F1026" t="s">
        <v>3535</v>
      </c>
      <c r="G1026" t="s">
        <v>3536</v>
      </c>
      <c r="H1026">
        <v>2</v>
      </c>
      <c r="I1026">
        <v>0</v>
      </c>
      <c r="J1026">
        <v>3</v>
      </c>
      <c r="K1026">
        <v>1</v>
      </c>
      <c r="L1026" s="22" t="str">
        <f t="shared" si="341"/>
        <v>25/07/2026</v>
      </c>
      <c r="M1026" s="23">
        <f t="shared" si="342"/>
        <v>0.26041666666666669</v>
      </c>
      <c r="N1026" t="str">
        <f t="shared" si="343"/>
        <v>3 - 1</v>
      </c>
      <c r="O1026" t="str">
        <f t="shared" ref="O1026:O1089" si="344">IF($J1026&gt;$K1026,"Green","Red")</f>
        <v>Green</v>
      </c>
      <c r="P1026" t="str">
        <f t="shared" ref="P1026:P1089" si="345">IF($J1026=$K1026,"Green","Red")</f>
        <v>Red</v>
      </c>
      <c r="Q1026" t="str">
        <f t="shared" ref="Q1026:Q1089" si="346">IF($J1026&lt;$K1026,"Green","Red")</f>
        <v>Red</v>
      </c>
      <c r="R1026" t="str">
        <f t="shared" ref="R1026:R1089" si="347">IF($J1026&gt;=$K1026,"Green","Red")</f>
        <v>Green</v>
      </c>
      <c r="S1026" t="str">
        <f t="shared" ref="S1026:S1089" si="348">IF($J1026&lt;=$K1026,"Green","Red")</f>
        <v>Red</v>
      </c>
      <c r="T1026" t="str">
        <f t="shared" ref="T1026:T1089" si="349">IF(OR($J1026&gt;$K1026,$J1026&lt;$K1026),"Green","Red")</f>
        <v>Green</v>
      </c>
      <c r="U1026" t="str">
        <f t="shared" ref="U1026:U1089" si="350">IF($H1026&gt;$I1026,"Green","Red")</f>
        <v>Green</v>
      </c>
      <c r="V1026" t="str">
        <f t="shared" ref="V1026:V1089" si="351">IF($H1026=$I1026,"Green","Red")</f>
        <v>Red</v>
      </c>
      <c r="W1026" t="str">
        <f t="shared" ref="W1026:W1089" si="352">IF($H1026&lt;$I1026,"Green","Red")</f>
        <v>Red</v>
      </c>
      <c r="X1026" t="str">
        <f t="shared" ref="X1026:X1089" si="353">IF($H1026+$I1026&gt;0,"Green","Red")</f>
        <v>Green</v>
      </c>
      <c r="Y1026" t="str">
        <f t="shared" ref="Y1026:Y1089" si="354">IF($J1026+$K1026&gt;1.5,"Green","Red")</f>
        <v>Green</v>
      </c>
      <c r="Z1026" t="str">
        <f t="shared" ref="Z1026:Z1089" si="355">IF($J1026+$K1026&gt;2.5,"Green","Red")</f>
        <v>Green</v>
      </c>
      <c r="AA1026" t="str">
        <f t="shared" ref="AA1026:AA1089" si="356">IF($J1026+$K1026&lt;2.5,"Green","Red")</f>
        <v>Red</v>
      </c>
      <c r="AB1026" t="str">
        <f t="shared" ref="AB1026:AB1089" si="357">IF($J1026+$K1026&lt;3.5,"Green","Red")</f>
        <v>Red</v>
      </c>
      <c r="AC1026" t="str">
        <f t="shared" ref="AC1026:AC1089" si="358">IF(AND($J1026&gt;0,$K1026&gt;0),"Green","Red")</f>
        <v>Green</v>
      </c>
      <c r="AD1026" t="str">
        <f t="shared" ref="AD1026:AD1089" si="359">IF(OR($J1026=0,$K1026=0),"Green","Red")</f>
        <v>Red</v>
      </c>
    </row>
    <row r="1027" spans="1:30" x14ac:dyDescent="0.25">
      <c r="A1027" t="str">
        <f t="shared" si="340"/>
        <v>25/07/2026Cumberland UnitedAdelaide Blue Eagles</v>
      </c>
      <c r="B1027" t="s">
        <v>810</v>
      </c>
      <c r="D1027" s="2">
        <v>46228</v>
      </c>
      <c r="E1027" s="3">
        <v>0.39583333333333331</v>
      </c>
      <c r="F1027" t="s">
        <v>391</v>
      </c>
      <c r="G1027" t="s">
        <v>2836</v>
      </c>
      <c r="H1027">
        <v>1</v>
      </c>
      <c r="I1027">
        <v>1</v>
      </c>
      <c r="J1027">
        <v>2</v>
      </c>
      <c r="K1027">
        <v>1</v>
      </c>
      <c r="L1027" s="22" t="str">
        <f t="shared" si="341"/>
        <v>25/07/2026</v>
      </c>
      <c r="M1027" s="23">
        <f t="shared" si="342"/>
        <v>0.27083333333333331</v>
      </c>
      <c r="N1027" t="str">
        <f t="shared" si="343"/>
        <v>2 - 1</v>
      </c>
      <c r="O1027" t="str">
        <f t="shared" si="344"/>
        <v>Green</v>
      </c>
      <c r="P1027" t="str">
        <f t="shared" si="345"/>
        <v>Red</v>
      </c>
      <c r="Q1027" t="str">
        <f t="shared" si="346"/>
        <v>Red</v>
      </c>
      <c r="R1027" t="str">
        <f t="shared" si="347"/>
        <v>Green</v>
      </c>
      <c r="S1027" t="str">
        <f t="shared" si="348"/>
        <v>Red</v>
      </c>
      <c r="T1027" t="str">
        <f t="shared" si="349"/>
        <v>Green</v>
      </c>
      <c r="U1027" t="str">
        <f t="shared" si="350"/>
        <v>Red</v>
      </c>
      <c r="V1027" t="str">
        <f t="shared" si="351"/>
        <v>Green</v>
      </c>
      <c r="W1027" t="str">
        <f t="shared" si="352"/>
        <v>Red</v>
      </c>
      <c r="X1027" t="str">
        <f t="shared" si="353"/>
        <v>Green</v>
      </c>
      <c r="Y1027" t="str">
        <f t="shared" si="354"/>
        <v>Green</v>
      </c>
      <c r="Z1027" t="str">
        <f t="shared" si="355"/>
        <v>Green</v>
      </c>
      <c r="AA1027" t="str">
        <f t="shared" si="356"/>
        <v>Red</v>
      </c>
      <c r="AB1027" t="str">
        <f t="shared" si="357"/>
        <v>Green</v>
      </c>
      <c r="AC1027" t="str">
        <f t="shared" si="358"/>
        <v>Green</v>
      </c>
      <c r="AD1027" t="str">
        <f t="shared" si="359"/>
        <v>Red</v>
      </c>
    </row>
    <row r="1028" spans="1:30" x14ac:dyDescent="0.25">
      <c r="A1028" t="str">
        <f t="shared" si="340"/>
        <v>25/07/2026Qingdao JonoonTianjin Teda</v>
      </c>
      <c r="D1028" s="2">
        <v>46228</v>
      </c>
      <c r="E1028" s="3">
        <v>0.39583333333333331</v>
      </c>
      <c r="F1028" t="s">
        <v>409</v>
      </c>
      <c r="G1028" t="s">
        <v>3118</v>
      </c>
      <c r="H1028">
        <v>0</v>
      </c>
      <c r="I1028">
        <v>1</v>
      </c>
      <c r="J1028">
        <v>0</v>
      </c>
      <c r="K1028">
        <v>2</v>
      </c>
      <c r="L1028" s="22" t="str">
        <f t="shared" si="341"/>
        <v>25/07/2026</v>
      </c>
      <c r="M1028" s="23">
        <f t="shared" si="342"/>
        <v>0.27083333333333331</v>
      </c>
      <c r="N1028" t="str">
        <f t="shared" si="343"/>
        <v>0 - 2</v>
      </c>
      <c r="O1028" t="str">
        <f t="shared" si="344"/>
        <v>Red</v>
      </c>
      <c r="P1028" t="str">
        <f t="shared" si="345"/>
        <v>Red</v>
      </c>
      <c r="Q1028" t="str">
        <f t="shared" si="346"/>
        <v>Green</v>
      </c>
      <c r="R1028" t="str">
        <f t="shared" si="347"/>
        <v>Red</v>
      </c>
      <c r="S1028" t="str">
        <f t="shared" si="348"/>
        <v>Green</v>
      </c>
      <c r="T1028" t="str">
        <f t="shared" si="349"/>
        <v>Green</v>
      </c>
      <c r="U1028" t="str">
        <f t="shared" si="350"/>
        <v>Red</v>
      </c>
      <c r="V1028" t="str">
        <f t="shared" si="351"/>
        <v>Red</v>
      </c>
      <c r="W1028" t="str">
        <f t="shared" si="352"/>
        <v>Green</v>
      </c>
      <c r="X1028" t="str">
        <f t="shared" si="353"/>
        <v>Green</v>
      </c>
      <c r="Y1028" t="str">
        <f t="shared" si="354"/>
        <v>Green</v>
      </c>
      <c r="Z1028" t="str">
        <f t="shared" si="355"/>
        <v>Red</v>
      </c>
      <c r="AA1028" t="str">
        <f t="shared" si="356"/>
        <v>Green</v>
      </c>
      <c r="AB1028" t="str">
        <f t="shared" si="357"/>
        <v>Green</v>
      </c>
      <c r="AC1028" t="str">
        <f t="shared" si="358"/>
        <v>Red</v>
      </c>
      <c r="AD1028" t="str">
        <f t="shared" si="359"/>
        <v>Green</v>
      </c>
    </row>
    <row r="1029" spans="1:30" x14ac:dyDescent="0.25">
      <c r="A1029" t="str">
        <f t="shared" si="340"/>
        <v>25/07/2026Dalian KeweiDalian Yingbo Reserves</v>
      </c>
      <c r="D1029" s="2">
        <v>46228</v>
      </c>
      <c r="E1029" s="3">
        <v>0.39583333333333331</v>
      </c>
      <c r="F1029" t="s">
        <v>402</v>
      </c>
      <c r="G1029" t="s">
        <v>3124</v>
      </c>
      <c r="H1029">
        <v>1</v>
      </c>
      <c r="I1029">
        <v>0</v>
      </c>
      <c r="J1029">
        <v>2</v>
      </c>
      <c r="K1029">
        <v>0</v>
      </c>
      <c r="L1029" s="22" t="str">
        <f t="shared" si="341"/>
        <v>25/07/2026</v>
      </c>
      <c r="M1029" s="23">
        <f t="shared" si="342"/>
        <v>0.27083333333333331</v>
      </c>
      <c r="N1029" t="str">
        <f t="shared" si="343"/>
        <v>2 - 0</v>
      </c>
      <c r="O1029" t="str">
        <f t="shared" si="344"/>
        <v>Green</v>
      </c>
      <c r="P1029" t="str">
        <f t="shared" si="345"/>
        <v>Red</v>
      </c>
      <c r="Q1029" t="str">
        <f t="shared" si="346"/>
        <v>Red</v>
      </c>
      <c r="R1029" t="str">
        <f t="shared" si="347"/>
        <v>Green</v>
      </c>
      <c r="S1029" t="str">
        <f t="shared" si="348"/>
        <v>Red</v>
      </c>
      <c r="T1029" t="str">
        <f t="shared" si="349"/>
        <v>Green</v>
      </c>
      <c r="U1029" t="str">
        <f t="shared" si="350"/>
        <v>Green</v>
      </c>
      <c r="V1029" t="str">
        <f t="shared" si="351"/>
        <v>Red</v>
      </c>
      <c r="W1029" t="str">
        <f t="shared" si="352"/>
        <v>Red</v>
      </c>
      <c r="X1029" t="str">
        <f t="shared" si="353"/>
        <v>Green</v>
      </c>
      <c r="Y1029" t="str">
        <f t="shared" si="354"/>
        <v>Green</v>
      </c>
      <c r="Z1029" t="str">
        <f t="shared" si="355"/>
        <v>Red</v>
      </c>
      <c r="AA1029" t="str">
        <f t="shared" si="356"/>
        <v>Green</v>
      </c>
      <c r="AB1029" t="str">
        <f t="shared" si="357"/>
        <v>Green</v>
      </c>
      <c r="AC1029" t="str">
        <f t="shared" si="358"/>
        <v>Red</v>
      </c>
      <c r="AD1029" t="str">
        <f t="shared" si="359"/>
        <v>Green</v>
      </c>
    </row>
    <row r="1030" spans="1:30" x14ac:dyDescent="0.25">
      <c r="A1030" t="str">
        <f t="shared" si="340"/>
        <v>25/07/2026RB LeipzigIngolstadt</v>
      </c>
      <c r="D1030" s="2">
        <v>46228</v>
      </c>
      <c r="E1030" s="3">
        <v>0.39583333333333331</v>
      </c>
      <c r="F1030" t="s">
        <v>3756</v>
      </c>
      <c r="G1030" t="s">
        <v>3757</v>
      </c>
      <c r="H1030">
        <v>1</v>
      </c>
      <c r="I1030">
        <v>0</v>
      </c>
      <c r="J1030">
        <v>1</v>
      </c>
      <c r="K1030">
        <v>0</v>
      </c>
      <c r="L1030" s="22" t="str">
        <f t="shared" si="341"/>
        <v>25/07/2026</v>
      </c>
      <c r="M1030" s="23">
        <f t="shared" si="342"/>
        <v>0.27083333333333331</v>
      </c>
      <c r="N1030" t="str">
        <f t="shared" si="343"/>
        <v>1 - 0</v>
      </c>
      <c r="O1030" t="str">
        <f t="shared" si="344"/>
        <v>Green</v>
      </c>
      <c r="P1030" t="str">
        <f t="shared" si="345"/>
        <v>Red</v>
      </c>
      <c r="Q1030" t="str">
        <f t="shared" si="346"/>
        <v>Red</v>
      </c>
      <c r="R1030" t="str">
        <f t="shared" si="347"/>
        <v>Green</v>
      </c>
      <c r="S1030" t="str">
        <f t="shared" si="348"/>
        <v>Red</v>
      </c>
      <c r="T1030" t="str">
        <f t="shared" si="349"/>
        <v>Green</v>
      </c>
      <c r="U1030" t="str">
        <f t="shared" si="350"/>
        <v>Green</v>
      </c>
      <c r="V1030" t="str">
        <f t="shared" si="351"/>
        <v>Red</v>
      </c>
      <c r="W1030" t="str">
        <f t="shared" si="352"/>
        <v>Red</v>
      </c>
      <c r="X1030" t="str">
        <f t="shared" si="353"/>
        <v>Green</v>
      </c>
      <c r="Y1030" t="str">
        <f t="shared" si="354"/>
        <v>Red</v>
      </c>
      <c r="Z1030" t="str">
        <f t="shared" si="355"/>
        <v>Red</v>
      </c>
      <c r="AA1030" t="str">
        <f t="shared" si="356"/>
        <v>Green</v>
      </c>
      <c r="AB1030" t="str">
        <f t="shared" si="357"/>
        <v>Green</v>
      </c>
      <c r="AC1030" t="str">
        <f t="shared" si="358"/>
        <v>Red</v>
      </c>
      <c r="AD1030" t="str">
        <f t="shared" si="359"/>
        <v>Green</v>
      </c>
    </row>
    <row r="1031" spans="1:30" x14ac:dyDescent="0.25">
      <c r="A1031" t="str">
        <f t="shared" si="340"/>
        <v>25/07/2026North Eastern MetroStarsWest Adelaide</v>
      </c>
      <c r="B1031" t="s">
        <v>810</v>
      </c>
      <c r="D1031" s="2">
        <v>46228</v>
      </c>
      <c r="E1031" s="3">
        <v>0.40625</v>
      </c>
      <c r="F1031" t="s">
        <v>2802</v>
      </c>
      <c r="G1031" t="s">
        <v>549</v>
      </c>
      <c r="H1031">
        <v>0</v>
      </c>
      <c r="I1031">
        <v>1</v>
      </c>
      <c r="J1031">
        <v>1</v>
      </c>
      <c r="K1031">
        <v>3</v>
      </c>
      <c r="L1031" s="22" t="str">
        <f t="shared" si="341"/>
        <v>25/07/2026</v>
      </c>
      <c r="M1031" s="23">
        <f t="shared" si="342"/>
        <v>0.28125</v>
      </c>
      <c r="N1031" t="str">
        <f t="shared" si="343"/>
        <v>1 - 3</v>
      </c>
      <c r="O1031" t="str">
        <f t="shared" si="344"/>
        <v>Red</v>
      </c>
      <c r="P1031" t="str">
        <f t="shared" si="345"/>
        <v>Red</v>
      </c>
      <c r="Q1031" t="str">
        <f t="shared" si="346"/>
        <v>Green</v>
      </c>
      <c r="R1031" t="str">
        <f t="shared" si="347"/>
        <v>Red</v>
      </c>
      <c r="S1031" t="str">
        <f t="shared" si="348"/>
        <v>Green</v>
      </c>
      <c r="T1031" t="str">
        <f t="shared" si="349"/>
        <v>Green</v>
      </c>
      <c r="U1031" t="str">
        <f t="shared" si="350"/>
        <v>Red</v>
      </c>
      <c r="V1031" t="str">
        <f t="shared" si="351"/>
        <v>Red</v>
      </c>
      <c r="W1031" t="str">
        <f t="shared" si="352"/>
        <v>Green</v>
      </c>
      <c r="X1031" t="str">
        <f t="shared" si="353"/>
        <v>Green</v>
      </c>
      <c r="Y1031" t="str">
        <f t="shared" si="354"/>
        <v>Green</v>
      </c>
      <c r="Z1031" t="str">
        <f t="shared" si="355"/>
        <v>Green</v>
      </c>
      <c r="AA1031" t="str">
        <f t="shared" si="356"/>
        <v>Red</v>
      </c>
      <c r="AB1031" t="str">
        <f t="shared" si="357"/>
        <v>Red</v>
      </c>
      <c r="AC1031" t="str">
        <f t="shared" si="358"/>
        <v>Green</v>
      </c>
      <c r="AD1031" t="str">
        <f t="shared" si="359"/>
        <v>Red</v>
      </c>
    </row>
    <row r="1032" spans="1:30" x14ac:dyDescent="0.25">
      <c r="A1032" t="str">
        <f t="shared" si="340"/>
        <v>25/07/2026Spirit FC U20Western Sydney Wanderers U20</v>
      </c>
      <c r="B1032" t="s">
        <v>810</v>
      </c>
      <c r="D1032" s="2">
        <v>46228</v>
      </c>
      <c r="E1032" s="3">
        <v>0.40625</v>
      </c>
      <c r="F1032" t="s">
        <v>2976</v>
      </c>
      <c r="G1032" t="s">
        <v>2977</v>
      </c>
      <c r="H1032">
        <v>3</v>
      </c>
      <c r="I1032">
        <v>2</v>
      </c>
      <c r="J1032">
        <v>4</v>
      </c>
      <c r="K1032">
        <v>3</v>
      </c>
      <c r="L1032" s="22" t="str">
        <f t="shared" si="341"/>
        <v>25/07/2026</v>
      </c>
      <c r="M1032" s="23">
        <f t="shared" si="342"/>
        <v>0.28125</v>
      </c>
      <c r="N1032" t="str">
        <f t="shared" si="343"/>
        <v>4 - 3</v>
      </c>
      <c r="O1032" t="str">
        <f t="shared" si="344"/>
        <v>Green</v>
      </c>
      <c r="P1032" t="str">
        <f t="shared" si="345"/>
        <v>Red</v>
      </c>
      <c r="Q1032" t="str">
        <f t="shared" si="346"/>
        <v>Red</v>
      </c>
      <c r="R1032" t="str">
        <f t="shared" si="347"/>
        <v>Green</v>
      </c>
      <c r="S1032" t="str">
        <f t="shared" si="348"/>
        <v>Red</v>
      </c>
      <c r="T1032" t="str">
        <f t="shared" si="349"/>
        <v>Green</v>
      </c>
      <c r="U1032" t="str">
        <f t="shared" si="350"/>
        <v>Green</v>
      </c>
      <c r="V1032" t="str">
        <f t="shared" si="351"/>
        <v>Red</v>
      </c>
      <c r="W1032" t="str">
        <f t="shared" si="352"/>
        <v>Red</v>
      </c>
      <c r="X1032" t="str">
        <f t="shared" si="353"/>
        <v>Green</v>
      </c>
      <c r="Y1032" t="str">
        <f t="shared" si="354"/>
        <v>Green</v>
      </c>
      <c r="Z1032" t="str">
        <f t="shared" si="355"/>
        <v>Green</v>
      </c>
      <c r="AA1032" t="str">
        <f t="shared" si="356"/>
        <v>Red</v>
      </c>
      <c r="AB1032" t="str">
        <f t="shared" si="357"/>
        <v>Red</v>
      </c>
      <c r="AC1032" t="str">
        <f t="shared" si="358"/>
        <v>Green</v>
      </c>
      <c r="AD1032" t="str">
        <f t="shared" si="359"/>
        <v>Red</v>
      </c>
    </row>
    <row r="1033" spans="1:30" x14ac:dyDescent="0.25">
      <c r="A1033" t="str">
        <f t="shared" si="340"/>
        <v>25/07/2026MyanmarMalaysia</v>
      </c>
      <c r="B1033" t="s">
        <v>2236</v>
      </c>
      <c r="C1033" t="s">
        <v>2237</v>
      </c>
      <c r="D1033" s="2">
        <v>46228</v>
      </c>
      <c r="E1033" s="3">
        <v>0.41666666666666669</v>
      </c>
      <c r="F1033" t="s">
        <v>2782</v>
      </c>
      <c r="G1033" t="s">
        <v>2783</v>
      </c>
      <c r="H1033">
        <v>1</v>
      </c>
      <c r="I1033">
        <v>0</v>
      </c>
      <c r="J1033">
        <v>1</v>
      </c>
      <c r="K1033">
        <v>2</v>
      </c>
      <c r="L1033" s="22" t="str">
        <f t="shared" si="341"/>
        <v>25/07/2026</v>
      </c>
      <c r="M1033" s="23">
        <f t="shared" si="342"/>
        <v>0.29166666666666669</v>
      </c>
      <c r="N1033" t="str">
        <f t="shared" si="343"/>
        <v>1 - 2</v>
      </c>
      <c r="O1033" t="str">
        <f t="shared" si="344"/>
        <v>Red</v>
      </c>
      <c r="P1033" t="str">
        <f t="shared" si="345"/>
        <v>Red</v>
      </c>
      <c r="Q1033" t="str">
        <f t="shared" si="346"/>
        <v>Green</v>
      </c>
      <c r="R1033" t="str">
        <f t="shared" si="347"/>
        <v>Red</v>
      </c>
      <c r="S1033" t="str">
        <f t="shared" si="348"/>
        <v>Green</v>
      </c>
      <c r="T1033" t="str">
        <f t="shared" si="349"/>
        <v>Green</v>
      </c>
      <c r="U1033" t="str">
        <f t="shared" si="350"/>
        <v>Green</v>
      </c>
      <c r="V1033" t="str">
        <f t="shared" si="351"/>
        <v>Red</v>
      </c>
      <c r="W1033" t="str">
        <f t="shared" si="352"/>
        <v>Red</v>
      </c>
      <c r="X1033" t="str">
        <f t="shared" si="353"/>
        <v>Green</v>
      </c>
      <c r="Y1033" t="str">
        <f t="shared" si="354"/>
        <v>Green</v>
      </c>
      <c r="Z1033" t="str">
        <f t="shared" si="355"/>
        <v>Green</v>
      </c>
      <c r="AA1033" t="str">
        <f t="shared" si="356"/>
        <v>Red</v>
      </c>
      <c r="AB1033" t="str">
        <f t="shared" si="357"/>
        <v>Green</v>
      </c>
      <c r="AC1033" t="str">
        <f t="shared" si="358"/>
        <v>Green</v>
      </c>
      <c r="AD1033" t="str">
        <f t="shared" si="359"/>
        <v>Red</v>
      </c>
    </row>
    <row r="1034" spans="1:30" x14ac:dyDescent="0.25">
      <c r="A1034" t="str">
        <f t="shared" si="340"/>
        <v>25/07/2026Kingsley FCJoondalup City</v>
      </c>
      <c r="B1034" t="s">
        <v>810</v>
      </c>
      <c r="D1034" s="2">
        <v>46228</v>
      </c>
      <c r="E1034" s="3">
        <v>0.41666666666666669</v>
      </c>
      <c r="F1034" t="s">
        <v>2865</v>
      </c>
      <c r="G1034" t="s">
        <v>2866</v>
      </c>
      <c r="H1034">
        <v>1</v>
      </c>
      <c r="I1034">
        <v>1</v>
      </c>
      <c r="J1034">
        <v>2</v>
      </c>
      <c r="K1034">
        <v>2</v>
      </c>
      <c r="L1034" s="22" t="str">
        <f t="shared" si="341"/>
        <v>25/07/2026</v>
      </c>
      <c r="M1034" s="23">
        <f t="shared" si="342"/>
        <v>0.29166666666666669</v>
      </c>
      <c r="N1034" t="str">
        <f t="shared" si="343"/>
        <v>2 - 2</v>
      </c>
      <c r="O1034" t="str">
        <f t="shared" si="344"/>
        <v>Red</v>
      </c>
      <c r="P1034" t="str">
        <f t="shared" si="345"/>
        <v>Green</v>
      </c>
      <c r="Q1034" t="str">
        <f t="shared" si="346"/>
        <v>Red</v>
      </c>
      <c r="R1034" t="str">
        <f t="shared" si="347"/>
        <v>Green</v>
      </c>
      <c r="S1034" t="str">
        <f t="shared" si="348"/>
        <v>Green</v>
      </c>
      <c r="T1034" t="str">
        <f t="shared" si="349"/>
        <v>Red</v>
      </c>
      <c r="U1034" t="str">
        <f t="shared" si="350"/>
        <v>Red</v>
      </c>
      <c r="V1034" t="str">
        <f t="shared" si="351"/>
        <v>Green</v>
      </c>
      <c r="W1034" t="str">
        <f t="shared" si="352"/>
        <v>Red</v>
      </c>
      <c r="X1034" t="str">
        <f t="shared" si="353"/>
        <v>Green</v>
      </c>
      <c r="Y1034" t="str">
        <f t="shared" si="354"/>
        <v>Green</v>
      </c>
      <c r="Z1034" t="str">
        <f t="shared" si="355"/>
        <v>Green</v>
      </c>
      <c r="AA1034" t="str">
        <f t="shared" si="356"/>
        <v>Red</v>
      </c>
      <c r="AB1034" t="str">
        <f t="shared" si="357"/>
        <v>Red</v>
      </c>
      <c r="AC1034" t="str">
        <f t="shared" si="358"/>
        <v>Green</v>
      </c>
      <c r="AD1034" t="str">
        <f t="shared" si="359"/>
        <v>Red</v>
      </c>
    </row>
    <row r="1035" spans="1:30" x14ac:dyDescent="0.25">
      <c r="A1035" t="str">
        <f t="shared" si="340"/>
        <v>25/07/2026Avangard KurskEnergiya Khabarovsk U21</v>
      </c>
      <c r="D1035" s="2">
        <v>46228</v>
      </c>
      <c r="E1035" s="3">
        <v>0.41666666666666669</v>
      </c>
      <c r="F1035" t="s">
        <v>3577</v>
      </c>
      <c r="G1035" t="s">
        <v>3578</v>
      </c>
      <c r="H1035">
        <v>0</v>
      </c>
      <c r="I1035">
        <v>0</v>
      </c>
      <c r="J1035">
        <v>1</v>
      </c>
      <c r="K1035">
        <v>2</v>
      </c>
      <c r="L1035" s="22" t="str">
        <f t="shared" si="341"/>
        <v>25/07/2026</v>
      </c>
      <c r="M1035" s="23">
        <f t="shared" si="342"/>
        <v>0.29166666666666669</v>
      </c>
      <c r="N1035" t="str">
        <f t="shared" si="343"/>
        <v>1 - 2</v>
      </c>
      <c r="O1035" t="str">
        <f t="shared" si="344"/>
        <v>Red</v>
      </c>
      <c r="P1035" t="str">
        <f t="shared" si="345"/>
        <v>Red</v>
      </c>
      <c r="Q1035" t="str">
        <f t="shared" si="346"/>
        <v>Green</v>
      </c>
      <c r="R1035" t="str">
        <f t="shared" si="347"/>
        <v>Red</v>
      </c>
      <c r="S1035" t="str">
        <f t="shared" si="348"/>
        <v>Green</v>
      </c>
      <c r="T1035" t="str">
        <f t="shared" si="349"/>
        <v>Green</v>
      </c>
      <c r="U1035" t="str">
        <f t="shared" si="350"/>
        <v>Red</v>
      </c>
      <c r="V1035" t="str">
        <f t="shared" si="351"/>
        <v>Green</v>
      </c>
      <c r="W1035" t="str">
        <f t="shared" si="352"/>
        <v>Red</v>
      </c>
      <c r="X1035" t="str">
        <f t="shared" si="353"/>
        <v>Red</v>
      </c>
      <c r="Y1035" t="str">
        <f t="shared" si="354"/>
        <v>Green</v>
      </c>
      <c r="Z1035" t="str">
        <f t="shared" si="355"/>
        <v>Green</v>
      </c>
      <c r="AA1035" t="str">
        <f t="shared" si="356"/>
        <v>Red</v>
      </c>
      <c r="AB1035" t="str">
        <f t="shared" si="357"/>
        <v>Green</v>
      </c>
      <c r="AC1035" t="str">
        <f t="shared" si="358"/>
        <v>Green</v>
      </c>
      <c r="AD1035" t="str">
        <f t="shared" si="359"/>
        <v>Red</v>
      </c>
    </row>
    <row r="1036" spans="1:30" x14ac:dyDescent="0.25">
      <c r="A1036" t="str">
        <f t="shared" si="340"/>
        <v>25/07/2026Rodina IIISalyut Belgorod</v>
      </c>
      <c r="D1036" s="2">
        <v>46228</v>
      </c>
      <c r="E1036" s="3">
        <v>0.41666666666666669</v>
      </c>
      <c r="F1036" t="s">
        <v>3579</v>
      </c>
      <c r="G1036" t="s">
        <v>3580</v>
      </c>
      <c r="H1036">
        <v>0</v>
      </c>
      <c r="I1036">
        <v>0</v>
      </c>
      <c r="J1036">
        <v>1</v>
      </c>
      <c r="K1036">
        <v>3</v>
      </c>
      <c r="L1036" s="22" t="str">
        <f t="shared" si="341"/>
        <v>25/07/2026</v>
      </c>
      <c r="M1036" s="23">
        <f t="shared" si="342"/>
        <v>0.29166666666666669</v>
      </c>
      <c r="N1036" t="str">
        <f t="shared" si="343"/>
        <v>1 - 3</v>
      </c>
      <c r="O1036" t="str">
        <f t="shared" si="344"/>
        <v>Red</v>
      </c>
      <c r="P1036" t="str">
        <f t="shared" si="345"/>
        <v>Red</v>
      </c>
      <c r="Q1036" t="str">
        <f t="shared" si="346"/>
        <v>Green</v>
      </c>
      <c r="R1036" t="str">
        <f t="shared" si="347"/>
        <v>Red</v>
      </c>
      <c r="S1036" t="str">
        <f t="shared" si="348"/>
        <v>Green</v>
      </c>
      <c r="T1036" t="str">
        <f t="shared" si="349"/>
        <v>Green</v>
      </c>
      <c r="U1036" t="str">
        <f t="shared" si="350"/>
        <v>Red</v>
      </c>
      <c r="V1036" t="str">
        <f t="shared" si="351"/>
        <v>Green</v>
      </c>
      <c r="W1036" t="str">
        <f t="shared" si="352"/>
        <v>Red</v>
      </c>
      <c r="X1036" t="str">
        <f t="shared" si="353"/>
        <v>Red</v>
      </c>
      <c r="Y1036" t="str">
        <f t="shared" si="354"/>
        <v>Green</v>
      </c>
      <c r="Z1036" t="str">
        <f t="shared" si="355"/>
        <v>Green</v>
      </c>
      <c r="AA1036" t="str">
        <f t="shared" si="356"/>
        <v>Red</v>
      </c>
      <c r="AB1036" t="str">
        <f t="shared" si="357"/>
        <v>Red</v>
      </c>
      <c r="AC1036" t="str">
        <f t="shared" si="358"/>
        <v>Green</v>
      </c>
      <c r="AD1036" t="str">
        <f t="shared" si="359"/>
        <v>Red</v>
      </c>
    </row>
    <row r="1037" spans="1:30" x14ac:dyDescent="0.25">
      <c r="A1037" t="str">
        <f t="shared" si="340"/>
        <v>25/07/2026Dynamo Moscow WomenYM Spartak Moscow Women</v>
      </c>
      <c r="D1037" s="2">
        <v>46228</v>
      </c>
      <c r="E1037" s="3">
        <v>0.41666666666666669</v>
      </c>
      <c r="F1037" t="s">
        <v>3591</v>
      </c>
      <c r="G1037" t="s">
        <v>3592</v>
      </c>
      <c r="H1037">
        <v>0</v>
      </c>
      <c r="I1037">
        <v>0</v>
      </c>
      <c r="J1037">
        <v>1</v>
      </c>
      <c r="K1037">
        <v>1</v>
      </c>
      <c r="L1037" s="22" t="str">
        <f t="shared" si="341"/>
        <v>25/07/2026</v>
      </c>
      <c r="M1037" s="23">
        <f t="shared" si="342"/>
        <v>0.29166666666666669</v>
      </c>
      <c r="N1037" t="str">
        <f t="shared" si="343"/>
        <v>1 - 1</v>
      </c>
      <c r="O1037" t="str">
        <f t="shared" si="344"/>
        <v>Red</v>
      </c>
      <c r="P1037" t="str">
        <f t="shared" si="345"/>
        <v>Green</v>
      </c>
      <c r="Q1037" t="str">
        <f t="shared" si="346"/>
        <v>Red</v>
      </c>
      <c r="R1037" t="str">
        <f t="shared" si="347"/>
        <v>Green</v>
      </c>
      <c r="S1037" t="str">
        <f t="shared" si="348"/>
        <v>Green</v>
      </c>
      <c r="T1037" t="str">
        <f t="shared" si="349"/>
        <v>Red</v>
      </c>
      <c r="U1037" t="str">
        <f t="shared" si="350"/>
        <v>Red</v>
      </c>
      <c r="V1037" t="str">
        <f t="shared" si="351"/>
        <v>Green</v>
      </c>
      <c r="W1037" t="str">
        <f t="shared" si="352"/>
        <v>Red</v>
      </c>
      <c r="X1037" t="str">
        <f t="shared" si="353"/>
        <v>Red</v>
      </c>
      <c r="Y1037" t="str">
        <f t="shared" si="354"/>
        <v>Green</v>
      </c>
      <c r="Z1037" t="str">
        <f t="shared" si="355"/>
        <v>Red</v>
      </c>
      <c r="AA1037" t="str">
        <f t="shared" si="356"/>
        <v>Green</v>
      </c>
      <c r="AB1037" t="str">
        <f t="shared" si="357"/>
        <v>Green</v>
      </c>
      <c r="AC1037" t="str">
        <f t="shared" si="358"/>
        <v>Green</v>
      </c>
      <c r="AD1037" t="str">
        <f t="shared" si="359"/>
        <v>Red</v>
      </c>
    </row>
    <row r="1038" spans="1:30" x14ac:dyDescent="0.25">
      <c r="A1038" t="str">
        <f t="shared" si="340"/>
        <v>25/07/2026Dangjin CitizenMokpo City</v>
      </c>
      <c r="D1038" s="2">
        <v>46228</v>
      </c>
      <c r="E1038" s="3">
        <v>0.41666666666666669</v>
      </c>
      <c r="F1038" t="s">
        <v>3640</v>
      </c>
      <c r="G1038" t="s">
        <v>3641</v>
      </c>
      <c r="H1038">
        <v>2</v>
      </c>
      <c r="I1038">
        <v>1</v>
      </c>
      <c r="J1038">
        <v>6</v>
      </c>
      <c r="K1038">
        <v>1</v>
      </c>
      <c r="L1038" s="22" t="str">
        <f t="shared" si="341"/>
        <v>25/07/2026</v>
      </c>
      <c r="M1038" s="23">
        <f t="shared" si="342"/>
        <v>0.29166666666666669</v>
      </c>
      <c r="N1038" t="str">
        <f t="shared" si="343"/>
        <v>6 - 1</v>
      </c>
      <c r="O1038" t="str">
        <f t="shared" si="344"/>
        <v>Green</v>
      </c>
      <c r="P1038" t="str">
        <f t="shared" si="345"/>
        <v>Red</v>
      </c>
      <c r="Q1038" t="str">
        <f t="shared" si="346"/>
        <v>Red</v>
      </c>
      <c r="R1038" t="str">
        <f t="shared" si="347"/>
        <v>Green</v>
      </c>
      <c r="S1038" t="str">
        <f t="shared" si="348"/>
        <v>Red</v>
      </c>
      <c r="T1038" t="str">
        <f t="shared" si="349"/>
        <v>Green</v>
      </c>
      <c r="U1038" t="str">
        <f t="shared" si="350"/>
        <v>Green</v>
      </c>
      <c r="V1038" t="str">
        <f t="shared" si="351"/>
        <v>Red</v>
      </c>
      <c r="W1038" t="str">
        <f t="shared" si="352"/>
        <v>Red</v>
      </c>
      <c r="X1038" t="str">
        <f t="shared" si="353"/>
        <v>Green</v>
      </c>
      <c r="Y1038" t="str">
        <f t="shared" si="354"/>
        <v>Green</v>
      </c>
      <c r="Z1038" t="str">
        <f t="shared" si="355"/>
        <v>Green</v>
      </c>
      <c r="AA1038" t="str">
        <f t="shared" si="356"/>
        <v>Red</v>
      </c>
      <c r="AB1038" t="str">
        <f t="shared" si="357"/>
        <v>Red</v>
      </c>
      <c r="AC1038" t="str">
        <f t="shared" si="358"/>
        <v>Green</v>
      </c>
      <c r="AD1038" t="str">
        <f t="shared" si="359"/>
        <v>Red</v>
      </c>
    </row>
    <row r="1039" spans="1:30" x14ac:dyDescent="0.25">
      <c r="A1039" t="str">
        <f t="shared" si="340"/>
        <v>25/07/2026Gangneung CityYeoju Citizen</v>
      </c>
      <c r="D1039" s="2">
        <v>46228</v>
      </c>
      <c r="E1039" s="3">
        <v>0.41666666666666669</v>
      </c>
      <c r="F1039" t="s">
        <v>3642</v>
      </c>
      <c r="G1039" t="s">
        <v>3643</v>
      </c>
      <c r="H1039">
        <v>0</v>
      </c>
      <c r="I1039">
        <v>0</v>
      </c>
      <c r="J1039">
        <v>1</v>
      </c>
      <c r="K1039">
        <v>1</v>
      </c>
      <c r="L1039" s="22" t="str">
        <f t="shared" si="341"/>
        <v>25/07/2026</v>
      </c>
      <c r="M1039" s="23">
        <f t="shared" si="342"/>
        <v>0.29166666666666669</v>
      </c>
      <c r="N1039" t="str">
        <f t="shared" si="343"/>
        <v>1 - 1</v>
      </c>
      <c r="O1039" t="str">
        <f t="shared" si="344"/>
        <v>Red</v>
      </c>
      <c r="P1039" t="str">
        <f t="shared" si="345"/>
        <v>Green</v>
      </c>
      <c r="Q1039" t="str">
        <f t="shared" si="346"/>
        <v>Red</v>
      </c>
      <c r="R1039" t="str">
        <f t="shared" si="347"/>
        <v>Green</v>
      </c>
      <c r="S1039" t="str">
        <f t="shared" si="348"/>
        <v>Green</v>
      </c>
      <c r="T1039" t="str">
        <f t="shared" si="349"/>
        <v>Red</v>
      </c>
      <c r="U1039" t="str">
        <f t="shared" si="350"/>
        <v>Red</v>
      </c>
      <c r="V1039" t="str">
        <f t="shared" si="351"/>
        <v>Green</v>
      </c>
      <c r="W1039" t="str">
        <f t="shared" si="352"/>
        <v>Red</v>
      </c>
      <c r="X1039" t="str">
        <f t="shared" si="353"/>
        <v>Red</v>
      </c>
      <c r="Y1039" t="str">
        <f t="shared" si="354"/>
        <v>Green</v>
      </c>
      <c r="Z1039" t="str">
        <f t="shared" si="355"/>
        <v>Red</v>
      </c>
      <c r="AA1039" t="str">
        <f t="shared" si="356"/>
        <v>Green</v>
      </c>
      <c r="AB1039" t="str">
        <f t="shared" si="357"/>
        <v>Green</v>
      </c>
      <c r="AC1039" t="str">
        <f t="shared" si="358"/>
        <v>Green</v>
      </c>
      <c r="AD1039" t="str">
        <f t="shared" si="359"/>
        <v>Red</v>
      </c>
    </row>
    <row r="1040" spans="1:30" x14ac:dyDescent="0.25">
      <c r="A1040" t="str">
        <f t="shared" si="340"/>
        <v>25/07/2026AnnecyBrighton</v>
      </c>
      <c r="D1040" s="2">
        <v>46228</v>
      </c>
      <c r="E1040" s="3">
        <v>0.41666666666666669</v>
      </c>
      <c r="F1040" t="s">
        <v>3758</v>
      </c>
      <c r="G1040" t="s">
        <v>3759</v>
      </c>
      <c r="L1040" s="22" t="str">
        <f t="shared" si="341"/>
        <v>25/07/2026</v>
      </c>
      <c r="M1040" s="23">
        <f t="shared" si="342"/>
        <v>0.29166666666666669</v>
      </c>
      <c r="N1040" t="str">
        <f t="shared" si="343"/>
        <v xml:space="preserve"> - </v>
      </c>
      <c r="O1040" t="str">
        <f t="shared" si="344"/>
        <v>Red</v>
      </c>
      <c r="P1040" t="str">
        <f t="shared" si="345"/>
        <v>Green</v>
      </c>
      <c r="Q1040" t="str">
        <f t="shared" si="346"/>
        <v>Red</v>
      </c>
      <c r="R1040" t="str">
        <f t="shared" si="347"/>
        <v>Green</v>
      </c>
      <c r="S1040" t="str">
        <f t="shared" si="348"/>
        <v>Green</v>
      </c>
      <c r="T1040" t="str">
        <f t="shared" si="349"/>
        <v>Red</v>
      </c>
      <c r="U1040" t="str">
        <f t="shared" si="350"/>
        <v>Red</v>
      </c>
      <c r="V1040" t="str">
        <f t="shared" si="351"/>
        <v>Green</v>
      </c>
      <c r="W1040" t="str">
        <f t="shared" si="352"/>
        <v>Red</v>
      </c>
      <c r="X1040" t="str">
        <f t="shared" si="353"/>
        <v>Red</v>
      </c>
      <c r="Y1040" t="str">
        <f t="shared" si="354"/>
        <v>Red</v>
      </c>
      <c r="Z1040" t="str">
        <f t="shared" si="355"/>
        <v>Red</v>
      </c>
      <c r="AA1040" t="str">
        <f t="shared" si="356"/>
        <v>Green</v>
      </c>
      <c r="AB1040" t="str">
        <f t="shared" si="357"/>
        <v>Green</v>
      </c>
      <c r="AC1040" t="str">
        <f t="shared" si="358"/>
        <v>Red</v>
      </c>
      <c r="AD1040" t="str">
        <f t="shared" si="359"/>
        <v>Green</v>
      </c>
    </row>
    <row r="1041" spans="1:30" x14ac:dyDescent="0.25">
      <c r="A1041" t="str">
        <f t="shared" si="340"/>
        <v>25/07/2026LensRoyal Charleroi SC</v>
      </c>
      <c r="D1041" s="2">
        <v>46228</v>
      </c>
      <c r="E1041" s="3">
        <v>0.41666666666666669</v>
      </c>
      <c r="F1041" t="s">
        <v>3760</v>
      </c>
      <c r="G1041" t="s">
        <v>3761</v>
      </c>
      <c r="H1041">
        <v>1</v>
      </c>
      <c r="I1041">
        <v>1</v>
      </c>
      <c r="J1041">
        <v>2</v>
      </c>
      <c r="K1041">
        <v>2</v>
      </c>
      <c r="L1041" s="22" t="str">
        <f t="shared" si="341"/>
        <v>25/07/2026</v>
      </c>
      <c r="M1041" s="23">
        <f t="shared" si="342"/>
        <v>0.29166666666666669</v>
      </c>
      <c r="N1041" t="str">
        <f t="shared" si="343"/>
        <v>2 - 2</v>
      </c>
      <c r="O1041" t="str">
        <f t="shared" si="344"/>
        <v>Red</v>
      </c>
      <c r="P1041" t="str">
        <f t="shared" si="345"/>
        <v>Green</v>
      </c>
      <c r="Q1041" t="str">
        <f t="shared" si="346"/>
        <v>Red</v>
      </c>
      <c r="R1041" t="str">
        <f t="shared" si="347"/>
        <v>Green</v>
      </c>
      <c r="S1041" t="str">
        <f t="shared" si="348"/>
        <v>Green</v>
      </c>
      <c r="T1041" t="str">
        <f t="shared" si="349"/>
        <v>Red</v>
      </c>
      <c r="U1041" t="str">
        <f t="shared" si="350"/>
        <v>Red</v>
      </c>
      <c r="V1041" t="str">
        <f t="shared" si="351"/>
        <v>Green</v>
      </c>
      <c r="W1041" t="str">
        <f t="shared" si="352"/>
        <v>Red</v>
      </c>
      <c r="X1041" t="str">
        <f t="shared" si="353"/>
        <v>Green</v>
      </c>
      <c r="Y1041" t="str">
        <f t="shared" si="354"/>
        <v>Green</v>
      </c>
      <c r="Z1041" t="str">
        <f t="shared" si="355"/>
        <v>Green</v>
      </c>
      <c r="AA1041" t="str">
        <f t="shared" si="356"/>
        <v>Red</v>
      </c>
      <c r="AB1041" t="str">
        <f t="shared" si="357"/>
        <v>Red</v>
      </c>
      <c r="AC1041" t="str">
        <f t="shared" si="358"/>
        <v>Green</v>
      </c>
      <c r="AD1041" t="str">
        <f t="shared" si="359"/>
        <v>Red</v>
      </c>
    </row>
    <row r="1042" spans="1:30" x14ac:dyDescent="0.25">
      <c r="A1042" t="str">
        <f t="shared" si="340"/>
        <v>25/07/2026SC BruhlDietikon</v>
      </c>
      <c r="D1042" s="2">
        <v>46228</v>
      </c>
      <c r="E1042" s="3">
        <v>0.41666666666666669</v>
      </c>
      <c r="F1042" t="s">
        <v>3762</v>
      </c>
      <c r="G1042" t="s">
        <v>3763</v>
      </c>
      <c r="H1042">
        <v>1</v>
      </c>
      <c r="I1042">
        <v>0</v>
      </c>
      <c r="J1042">
        <v>3</v>
      </c>
      <c r="K1042">
        <v>0</v>
      </c>
      <c r="L1042" s="22" t="str">
        <f t="shared" si="341"/>
        <v>25/07/2026</v>
      </c>
      <c r="M1042" s="23">
        <f t="shared" si="342"/>
        <v>0.29166666666666669</v>
      </c>
      <c r="N1042" t="str">
        <f t="shared" si="343"/>
        <v>3 - 0</v>
      </c>
      <c r="O1042" t="str">
        <f t="shared" si="344"/>
        <v>Green</v>
      </c>
      <c r="P1042" t="str">
        <f t="shared" si="345"/>
        <v>Red</v>
      </c>
      <c r="Q1042" t="str">
        <f t="shared" si="346"/>
        <v>Red</v>
      </c>
      <c r="R1042" t="str">
        <f t="shared" si="347"/>
        <v>Green</v>
      </c>
      <c r="S1042" t="str">
        <f t="shared" si="348"/>
        <v>Red</v>
      </c>
      <c r="T1042" t="str">
        <f t="shared" si="349"/>
        <v>Green</v>
      </c>
      <c r="U1042" t="str">
        <f t="shared" si="350"/>
        <v>Green</v>
      </c>
      <c r="V1042" t="str">
        <f t="shared" si="351"/>
        <v>Red</v>
      </c>
      <c r="W1042" t="str">
        <f t="shared" si="352"/>
        <v>Red</v>
      </c>
      <c r="X1042" t="str">
        <f t="shared" si="353"/>
        <v>Green</v>
      </c>
      <c r="Y1042" t="str">
        <f t="shared" si="354"/>
        <v>Green</v>
      </c>
      <c r="Z1042" t="str">
        <f t="shared" si="355"/>
        <v>Green</v>
      </c>
      <c r="AA1042" t="str">
        <f t="shared" si="356"/>
        <v>Red</v>
      </c>
      <c r="AB1042" t="str">
        <f t="shared" si="357"/>
        <v>Green</v>
      </c>
      <c r="AC1042" t="str">
        <f t="shared" si="358"/>
        <v>Red</v>
      </c>
      <c r="AD1042" t="str">
        <f t="shared" si="359"/>
        <v>Green</v>
      </c>
    </row>
    <row r="1043" spans="1:30" x14ac:dyDescent="0.25">
      <c r="A1043" t="str">
        <f t="shared" si="340"/>
        <v>25/07/2026Darwin OlympicPort Darwin FC</v>
      </c>
      <c r="B1043" t="s">
        <v>810</v>
      </c>
      <c r="D1043" s="2">
        <v>46228</v>
      </c>
      <c r="E1043" s="3">
        <v>0.4375</v>
      </c>
      <c r="F1043" t="s">
        <v>902</v>
      </c>
      <c r="G1043" t="s">
        <v>899</v>
      </c>
      <c r="H1043">
        <v>0</v>
      </c>
      <c r="I1043">
        <v>0</v>
      </c>
      <c r="J1043">
        <v>1</v>
      </c>
      <c r="K1043">
        <v>0</v>
      </c>
      <c r="L1043" s="22" t="str">
        <f t="shared" si="341"/>
        <v>25/07/2026</v>
      </c>
      <c r="M1043" s="23">
        <f t="shared" si="342"/>
        <v>0.3125</v>
      </c>
      <c r="N1043" t="str">
        <f t="shared" si="343"/>
        <v>1 - 0</v>
      </c>
      <c r="O1043" t="str">
        <f t="shared" si="344"/>
        <v>Green</v>
      </c>
      <c r="P1043" t="str">
        <f t="shared" si="345"/>
        <v>Red</v>
      </c>
      <c r="Q1043" t="str">
        <f t="shared" si="346"/>
        <v>Red</v>
      </c>
      <c r="R1043" t="str">
        <f t="shared" si="347"/>
        <v>Green</v>
      </c>
      <c r="S1043" t="str">
        <f t="shared" si="348"/>
        <v>Red</v>
      </c>
      <c r="T1043" t="str">
        <f t="shared" si="349"/>
        <v>Green</v>
      </c>
      <c r="U1043" t="str">
        <f t="shared" si="350"/>
        <v>Red</v>
      </c>
      <c r="V1043" t="str">
        <f t="shared" si="351"/>
        <v>Green</v>
      </c>
      <c r="W1043" t="str">
        <f t="shared" si="352"/>
        <v>Red</v>
      </c>
      <c r="X1043" t="str">
        <f t="shared" si="353"/>
        <v>Red</v>
      </c>
      <c r="Y1043" t="str">
        <f t="shared" si="354"/>
        <v>Red</v>
      </c>
      <c r="Z1043" t="str">
        <f t="shared" si="355"/>
        <v>Red</v>
      </c>
      <c r="AA1043" t="str">
        <f t="shared" si="356"/>
        <v>Green</v>
      </c>
      <c r="AB1043" t="str">
        <f t="shared" si="357"/>
        <v>Green</v>
      </c>
      <c r="AC1043" t="str">
        <f t="shared" si="358"/>
        <v>Red</v>
      </c>
      <c r="AD1043" t="str">
        <f t="shared" si="359"/>
        <v>Green</v>
      </c>
    </row>
    <row r="1044" spans="1:30" x14ac:dyDescent="0.25">
      <c r="A1044" t="str">
        <f t="shared" si="340"/>
        <v>25/07/2026Pohang SteelersJeonbuk Hyundai Motors</v>
      </c>
      <c r="D1044" s="2">
        <v>46228</v>
      </c>
      <c r="E1044" s="3">
        <v>0.4375</v>
      </c>
      <c r="F1044" t="s">
        <v>28</v>
      </c>
      <c r="G1044" t="s">
        <v>1414</v>
      </c>
      <c r="H1044">
        <v>0</v>
      </c>
      <c r="I1044">
        <v>1</v>
      </c>
      <c r="J1044">
        <v>0</v>
      </c>
      <c r="K1044">
        <v>2</v>
      </c>
      <c r="L1044" s="22" t="str">
        <f t="shared" si="341"/>
        <v>25/07/2026</v>
      </c>
      <c r="M1044" s="23">
        <f t="shared" si="342"/>
        <v>0.3125</v>
      </c>
      <c r="N1044" t="str">
        <f t="shared" si="343"/>
        <v>0 - 2</v>
      </c>
      <c r="O1044" t="str">
        <f t="shared" si="344"/>
        <v>Red</v>
      </c>
      <c r="P1044" t="str">
        <f t="shared" si="345"/>
        <v>Red</v>
      </c>
      <c r="Q1044" t="str">
        <f t="shared" si="346"/>
        <v>Green</v>
      </c>
      <c r="R1044" t="str">
        <f t="shared" si="347"/>
        <v>Red</v>
      </c>
      <c r="S1044" t="str">
        <f t="shared" si="348"/>
        <v>Green</v>
      </c>
      <c r="T1044" t="str">
        <f t="shared" si="349"/>
        <v>Green</v>
      </c>
      <c r="U1044" t="str">
        <f t="shared" si="350"/>
        <v>Red</v>
      </c>
      <c r="V1044" t="str">
        <f t="shared" si="351"/>
        <v>Red</v>
      </c>
      <c r="W1044" t="str">
        <f t="shared" si="352"/>
        <v>Green</v>
      </c>
      <c r="X1044" t="str">
        <f t="shared" si="353"/>
        <v>Green</v>
      </c>
      <c r="Y1044" t="str">
        <f t="shared" si="354"/>
        <v>Green</v>
      </c>
      <c r="Z1044" t="str">
        <f t="shared" si="355"/>
        <v>Red</v>
      </c>
      <c r="AA1044" t="str">
        <f t="shared" si="356"/>
        <v>Green</v>
      </c>
      <c r="AB1044" t="str">
        <f t="shared" si="357"/>
        <v>Green</v>
      </c>
      <c r="AC1044" t="str">
        <f t="shared" si="358"/>
        <v>Red</v>
      </c>
      <c r="AD1044" t="str">
        <f t="shared" si="359"/>
        <v>Green</v>
      </c>
    </row>
    <row r="1045" spans="1:30" x14ac:dyDescent="0.25">
      <c r="A1045" t="str">
        <f t="shared" si="340"/>
        <v>25/07/2026Sangju SangmuDaejeon Citizen</v>
      </c>
      <c r="D1045" s="2">
        <v>46228</v>
      </c>
      <c r="E1045" s="3">
        <v>0.4375</v>
      </c>
      <c r="F1045" t="s">
        <v>1599</v>
      </c>
      <c r="G1045" t="s">
        <v>1415</v>
      </c>
      <c r="H1045">
        <v>2</v>
      </c>
      <c r="I1045">
        <v>1</v>
      </c>
      <c r="J1045">
        <v>3</v>
      </c>
      <c r="K1045">
        <v>2</v>
      </c>
      <c r="L1045" s="22" t="str">
        <f t="shared" si="341"/>
        <v>25/07/2026</v>
      </c>
      <c r="M1045" s="23">
        <f t="shared" si="342"/>
        <v>0.3125</v>
      </c>
      <c r="N1045" t="str">
        <f t="shared" si="343"/>
        <v>3 - 2</v>
      </c>
      <c r="O1045" t="str">
        <f t="shared" si="344"/>
        <v>Green</v>
      </c>
      <c r="P1045" t="str">
        <f t="shared" si="345"/>
        <v>Red</v>
      </c>
      <c r="Q1045" t="str">
        <f t="shared" si="346"/>
        <v>Red</v>
      </c>
      <c r="R1045" t="str">
        <f t="shared" si="347"/>
        <v>Green</v>
      </c>
      <c r="S1045" t="str">
        <f t="shared" si="348"/>
        <v>Red</v>
      </c>
      <c r="T1045" t="str">
        <f t="shared" si="349"/>
        <v>Green</v>
      </c>
      <c r="U1045" t="str">
        <f t="shared" si="350"/>
        <v>Green</v>
      </c>
      <c r="V1045" t="str">
        <f t="shared" si="351"/>
        <v>Red</v>
      </c>
      <c r="W1045" t="str">
        <f t="shared" si="352"/>
        <v>Red</v>
      </c>
      <c r="X1045" t="str">
        <f t="shared" si="353"/>
        <v>Green</v>
      </c>
      <c r="Y1045" t="str">
        <f t="shared" si="354"/>
        <v>Green</v>
      </c>
      <c r="Z1045" t="str">
        <f t="shared" si="355"/>
        <v>Green</v>
      </c>
      <c r="AA1045" t="str">
        <f t="shared" si="356"/>
        <v>Red</v>
      </c>
      <c r="AB1045" t="str">
        <f t="shared" si="357"/>
        <v>Red</v>
      </c>
      <c r="AC1045" t="str">
        <f t="shared" si="358"/>
        <v>Green</v>
      </c>
      <c r="AD1045" t="str">
        <f t="shared" si="359"/>
        <v>Red</v>
      </c>
    </row>
    <row r="1046" spans="1:30" x14ac:dyDescent="0.25">
      <c r="A1046" t="str">
        <f t="shared" si="340"/>
        <v>25/07/2026Busan IParkSuwon Samsung Bluewings</v>
      </c>
      <c r="D1046" s="2">
        <v>46228</v>
      </c>
      <c r="E1046" s="3">
        <v>0.4375</v>
      </c>
      <c r="F1046" t="s">
        <v>3630</v>
      </c>
      <c r="G1046" t="s">
        <v>3631</v>
      </c>
      <c r="H1046">
        <v>1</v>
      </c>
      <c r="I1046">
        <v>1</v>
      </c>
      <c r="J1046">
        <v>1</v>
      </c>
      <c r="K1046">
        <v>4</v>
      </c>
      <c r="L1046" s="22" t="str">
        <f t="shared" si="341"/>
        <v>25/07/2026</v>
      </c>
      <c r="M1046" s="23">
        <f t="shared" si="342"/>
        <v>0.3125</v>
      </c>
      <c r="N1046" t="str">
        <f t="shared" si="343"/>
        <v>1 - 4</v>
      </c>
      <c r="O1046" t="str">
        <f t="shared" si="344"/>
        <v>Red</v>
      </c>
      <c r="P1046" t="str">
        <f t="shared" si="345"/>
        <v>Red</v>
      </c>
      <c r="Q1046" t="str">
        <f t="shared" si="346"/>
        <v>Green</v>
      </c>
      <c r="R1046" t="str">
        <f t="shared" si="347"/>
        <v>Red</v>
      </c>
      <c r="S1046" t="str">
        <f t="shared" si="348"/>
        <v>Green</v>
      </c>
      <c r="T1046" t="str">
        <f t="shared" si="349"/>
        <v>Green</v>
      </c>
      <c r="U1046" t="str">
        <f t="shared" si="350"/>
        <v>Red</v>
      </c>
      <c r="V1046" t="str">
        <f t="shared" si="351"/>
        <v>Green</v>
      </c>
      <c r="W1046" t="str">
        <f t="shared" si="352"/>
        <v>Red</v>
      </c>
      <c r="X1046" t="str">
        <f t="shared" si="353"/>
        <v>Green</v>
      </c>
      <c r="Y1046" t="str">
        <f t="shared" si="354"/>
        <v>Green</v>
      </c>
      <c r="Z1046" t="str">
        <f t="shared" si="355"/>
        <v>Green</v>
      </c>
      <c r="AA1046" t="str">
        <f t="shared" si="356"/>
        <v>Red</v>
      </c>
      <c r="AB1046" t="str">
        <f t="shared" si="357"/>
        <v>Red</v>
      </c>
      <c r="AC1046" t="str">
        <f t="shared" si="358"/>
        <v>Green</v>
      </c>
      <c r="AD1046" t="str">
        <f t="shared" si="359"/>
        <v>Red</v>
      </c>
    </row>
    <row r="1047" spans="1:30" x14ac:dyDescent="0.25">
      <c r="A1047" t="str">
        <f t="shared" si="340"/>
        <v>25/07/2026DaeguSuwon FC</v>
      </c>
      <c r="D1047" s="2">
        <v>46228</v>
      </c>
      <c r="E1047" s="3">
        <v>0.4375</v>
      </c>
      <c r="F1047" t="s">
        <v>3632</v>
      </c>
      <c r="G1047" t="s">
        <v>553</v>
      </c>
      <c r="H1047">
        <v>0</v>
      </c>
      <c r="I1047">
        <v>2</v>
      </c>
      <c r="J1047">
        <v>1</v>
      </c>
      <c r="K1047">
        <v>2</v>
      </c>
      <c r="L1047" s="22" t="str">
        <f t="shared" si="341"/>
        <v>25/07/2026</v>
      </c>
      <c r="M1047" s="23">
        <f t="shared" si="342"/>
        <v>0.3125</v>
      </c>
      <c r="N1047" t="str">
        <f t="shared" si="343"/>
        <v>1 - 2</v>
      </c>
      <c r="O1047" t="str">
        <f t="shared" si="344"/>
        <v>Red</v>
      </c>
      <c r="P1047" t="str">
        <f t="shared" si="345"/>
        <v>Red</v>
      </c>
      <c r="Q1047" t="str">
        <f t="shared" si="346"/>
        <v>Green</v>
      </c>
      <c r="R1047" t="str">
        <f t="shared" si="347"/>
        <v>Red</v>
      </c>
      <c r="S1047" t="str">
        <f t="shared" si="348"/>
        <v>Green</v>
      </c>
      <c r="T1047" t="str">
        <f t="shared" si="349"/>
        <v>Green</v>
      </c>
      <c r="U1047" t="str">
        <f t="shared" si="350"/>
        <v>Red</v>
      </c>
      <c r="V1047" t="str">
        <f t="shared" si="351"/>
        <v>Red</v>
      </c>
      <c r="W1047" t="str">
        <f t="shared" si="352"/>
        <v>Green</v>
      </c>
      <c r="X1047" t="str">
        <f t="shared" si="353"/>
        <v>Green</v>
      </c>
      <c r="Y1047" t="str">
        <f t="shared" si="354"/>
        <v>Green</v>
      </c>
      <c r="Z1047" t="str">
        <f t="shared" si="355"/>
        <v>Green</v>
      </c>
      <c r="AA1047" t="str">
        <f t="shared" si="356"/>
        <v>Red</v>
      </c>
      <c r="AB1047" t="str">
        <f t="shared" si="357"/>
        <v>Green</v>
      </c>
      <c r="AC1047" t="str">
        <f t="shared" si="358"/>
        <v>Green</v>
      </c>
      <c r="AD1047" t="str">
        <f t="shared" si="359"/>
        <v>Red</v>
      </c>
    </row>
    <row r="1048" spans="1:30" x14ac:dyDescent="0.25">
      <c r="A1048" t="str">
        <f t="shared" si="340"/>
        <v>25/07/2026HwaseongAnsan Police</v>
      </c>
      <c r="D1048" s="2">
        <v>46228</v>
      </c>
      <c r="E1048" s="3">
        <v>0.4375</v>
      </c>
      <c r="F1048" t="s">
        <v>3633</v>
      </c>
      <c r="G1048" t="s">
        <v>3634</v>
      </c>
      <c r="H1048">
        <v>2</v>
      </c>
      <c r="I1048">
        <v>0</v>
      </c>
      <c r="J1048">
        <v>3</v>
      </c>
      <c r="K1048">
        <v>2</v>
      </c>
      <c r="L1048" s="22" t="str">
        <f t="shared" si="341"/>
        <v>25/07/2026</v>
      </c>
      <c r="M1048" s="23">
        <f t="shared" si="342"/>
        <v>0.3125</v>
      </c>
      <c r="N1048" t="str">
        <f t="shared" si="343"/>
        <v>3 - 2</v>
      </c>
      <c r="O1048" t="str">
        <f t="shared" si="344"/>
        <v>Green</v>
      </c>
      <c r="P1048" t="str">
        <f t="shared" si="345"/>
        <v>Red</v>
      </c>
      <c r="Q1048" t="str">
        <f t="shared" si="346"/>
        <v>Red</v>
      </c>
      <c r="R1048" t="str">
        <f t="shared" si="347"/>
        <v>Green</v>
      </c>
      <c r="S1048" t="str">
        <f t="shared" si="348"/>
        <v>Red</v>
      </c>
      <c r="T1048" t="str">
        <f t="shared" si="349"/>
        <v>Green</v>
      </c>
      <c r="U1048" t="str">
        <f t="shared" si="350"/>
        <v>Green</v>
      </c>
      <c r="V1048" t="str">
        <f t="shared" si="351"/>
        <v>Red</v>
      </c>
      <c r="W1048" t="str">
        <f t="shared" si="352"/>
        <v>Red</v>
      </c>
      <c r="X1048" t="str">
        <f t="shared" si="353"/>
        <v>Green</v>
      </c>
      <c r="Y1048" t="str">
        <f t="shared" si="354"/>
        <v>Green</v>
      </c>
      <c r="Z1048" t="str">
        <f t="shared" si="355"/>
        <v>Green</v>
      </c>
      <c r="AA1048" t="str">
        <f t="shared" si="356"/>
        <v>Red</v>
      </c>
      <c r="AB1048" t="str">
        <f t="shared" si="357"/>
        <v>Red</v>
      </c>
      <c r="AC1048" t="str">
        <f t="shared" si="358"/>
        <v>Green</v>
      </c>
      <c r="AD1048" t="str">
        <f t="shared" si="359"/>
        <v>Red</v>
      </c>
    </row>
    <row r="1049" spans="1:30" x14ac:dyDescent="0.25">
      <c r="A1049" t="str">
        <f t="shared" si="340"/>
        <v>25/07/2026Jeonnam DragonsGyeongnam</v>
      </c>
      <c r="D1049" s="2">
        <v>46228</v>
      </c>
      <c r="E1049" s="3">
        <v>0.4375</v>
      </c>
      <c r="F1049" t="s">
        <v>556</v>
      </c>
      <c r="G1049" t="s">
        <v>3635</v>
      </c>
      <c r="H1049">
        <v>1</v>
      </c>
      <c r="I1049">
        <v>0</v>
      </c>
      <c r="J1049">
        <v>1</v>
      </c>
      <c r="K1049">
        <v>1</v>
      </c>
      <c r="L1049" s="22" t="str">
        <f t="shared" si="341"/>
        <v>25/07/2026</v>
      </c>
      <c r="M1049" s="23">
        <f t="shared" si="342"/>
        <v>0.3125</v>
      </c>
      <c r="N1049" t="str">
        <f t="shared" si="343"/>
        <v>1 - 1</v>
      </c>
      <c r="O1049" t="str">
        <f t="shared" si="344"/>
        <v>Red</v>
      </c>
      <c r="P1049" t="str">
        <f t="shared" si="345"/>
        <v>Green</v>
      </c>
      <c r="Q1049" t="str">
        <f t="shared" si="346"/>
        <v>Red</v>
      </c>
      <c r="R1049" t="str">
        <f t="shared" si="347"/>
        <v>Green</v>
      </c>
      <c r="S1049" t="str">
        <f t="shared" si="348"/>
        <v>Green</v>
      </c>
      <c r="T1049" t="str">
        <f t="shared" si="349"/>
        <v>Red</v>
      </c>
      <c r="U1049" t="str">
        <f t="shared" si="350"/>
        <v>Green</v>
      </c>
      <c r="V1049" t="str">
        <f t="shared" si="351"/>
        <v>Red</v>
      </c>
      <c r="W1049" t="str">
        <f t="shared" si="352"/>
        <v>Red</v>
      </c>
      <c r="X1049" t="str">
        <f t="shared" si="353"/>
        <v>Green</v>
      </c>
      <c r="Y1049" t="str">
        <f t="shared" si="354"/>
        <v>Green</v>
      </c>
      <c r="Z1049" t="str">
        <f t="shared" si="355"/>
        <v>Red</v>
      </c>
      <c r="AA1049" t="str">
        <f t="shared" si="356"/>
        <v>Green</v>
      </c>
      <c r="AB1049" t="str">
        <f t="shared" si="357"/>
        <v>Green</v>
      </c>
      <c r="AC1049" t="str">
        <f t="shared" si="358"/>
        <v>Green</v>
      </c>
      <c r="AD1049" t="str">
        <f t="shared" si="359"/>
        <v>Red</v>
      </c>
    </row>
    <row r="1050" spans="1:30" x14ac:dyDescent="0.25">
      <c r="A1050" t="str">
        <f t="shared" si="340"/>
        <v>25/07/2026FC SmorgonFC Gomel Reserves</v>
      </c>
      <c r="D1050" s="2">
        <v>46228</v>
      </c>
      <c r="E1050" s="3">
        <v>0.45833333333333331</v>
      </c>
      <c r="F1050" t="s">
        <v>3021</v>
      </c>
      <c r="G1050" t="s">
        <v>3022</v>
      </c>
      <c r="H1050">
        <v>0</v>
      </c>
      <c r="I1050">
        <v>0</v>
      </c>
      <c r="J1050">
        <v>2</v>
      </c>
      <c r="K1050">
        <v>0</v>
      </c>
      <c r="L1050" s="22" t="str">
        <f t="shared" si="341"/>
        <v>25/07/2026</v>
      </c>
      <c r="M1050" s="23">
        <f t="shared" si="342"/>
        <v>0.33333333333333331</v>
      </c>
      <c r="N1050" t="str">
        <f t="shared" si="343"/>
        <v>2 - 0</v>
      </c>
      <c r="O1050" t="str">
        <f t="shared" si="344"/>
        <v>Green</v>
      </c>
      <c r="P1050" t="str">
        <f t="shared" si="345"/>
        <v>Red</v>
      </c>
      <c r="Q1050" t="str">
        <f t="shared" si="346"/>
        <v>Red</v>
      </c>
      <c r="R1050" t="str">
        <f t="shared" si="347"/>
        <v>Green</v>
      </c>
      <c r="S1050" t="str">
        <f t="shared" si="348"/>
        <v>Red</v>
      </c>
      <c r="T1050" t="str">
        <f t="shared" si="349"/>
        <v>Green</v>
      </c>
      <c r="U1050" t="str">
        <f t="shared" si="350"/>
        <v>Red</v>
      </c>
      <c r="V1050" t="str">
        <f t="shared" si="351"/>
        <v>Green</v>
      </c>
      <c r="W1050" t="str">
        <f t="shared" si="352"/>
        <v>Red</v>
      </c>
      <c r="X1050" t="str">
        <f t="shared" si="353"/>
        <v>Red</v>
      </c>
      <c r="Y1050" t="str">
        <f t="shared" si="354"/>
        <v>Green</v>
      </c>
      <c r="Z1050" t="str">
        <f t="shared" si="355"/>
        <v>Red</v>
      </c>
      <c r="AA1050" t="str">
        <f t="shared" si="356"/>
        <v>Green</v>
      </c>
      <c r="AB1050" t="str">
        <f t="shared" si="357"/>
        <v>Green</v>
      </c>
      <c r="AC1050" t="str">
        <f t="shared" si="358"/>
        <v>Red</v>
      </c>
      <c r="AD1050" t="str">
        <f t="shared" si="359"/>
        <v>Green</v>
      </c>
    </row>
    <row r="1051" spans="1:30" x14ac:dyDescent="0.25">
      <c r="A1051" t="str">
        <f t="shared" si="340"/>
        <v>25/07/2026Belshina BobruiskFC Minsk</v>
      </c>
      <c r="D1051" s="2">
        <v>46228</v>
      </c>
      <c r="E1051" s="3">
        <v>0.45833333333333331</v>
      </c>
      <c r="F1051" t="s">
        <v>3029</v>
      </c>
      <c r="G1051" t="s">
        <v>3030</v>
      </c>
      <c r="H1051">
        <v>0</v>
      </c>
      <c r="I1051">
        <v>1</v>
      </c>
      <c r="J1051">
        <v>1</v>
      </c>
      <c r="K1051">
        <v>2</v>
      </c>
      <c r="L1051" s="22" t="str">
        <f t="shared" si="341"/>
        <v>25/07/2026</v>
      </c>
      <c r="M1051" s="23">
        <f t="shared" si="342"/>
        <v>0.33333333333333331</v>
      </c>
      <c r="N1051" t="str">
        <f t="shared" si="343"/>
        <v>1 - 2</v>
      </c>
      <c r="O1051" t="str">
        <f t="shared" si="344"/>
        <v>Red</v>
      </c>
      <c r="P1051" t="str">
        <f t="shared" si="345"/>
        <v>Red</v>
      </c>
      <c r="Q1051" t="str">
        <f t="shared" si="346"/>
        <v>Green</v>
      </c>
      <c r="R1051" t="str">
        <f t="shared" si="347"/>
        <v>Red</v>
      </c>
      <c r="S1051" t="str">
        <f t="shared" si="348"/>
        <v>Green</v>
      </c>
      <c r="T1051" t="str">
        <f t="shared" si="349"/>
        <v>Green</v>
      </c>
      <c r="U1051" t="str">
        <f t="shared" si="350"/>
        <v>Red</v>
      </c>
      <c r="V1051" t="str">
        <f t="shared" si="351"/>
        <v>Red</v>
      </c>
      <c r="W1051" t="str">
        <f t="shared" si="352"/>
        <v>Green</v>
      </c>
      <c r="X1051" t="str">
        <f t="shared" si="353"/>
        <v>Green</v>
      </c>
      <c r="Y1051" t="str">
        <f t="shared" si="354"/>
        <v>Green</v>
      </c>
      <c r="Z1051" t="str">
        <f t="shared" si="355"/>
        <v>Green</v>
      </c>
      <c r="AA1051" t="str">
        <f t="shared" si="356"/>
        <v>Red</v>
      </c>
      <c r="AB1051" t="str">
        <f t="shared" si="357"/>
        <v>Green</v>
      </c>
      <c r="AC1051" t="str">
        <f t="shared" si="358"/>
        <v>Green</v>
      </c>
      <c r="AD1051" t="str">
        <f t="shared" si="359"/>
        <v>Red</v>
      </c>
    </row>
    <row r="1052" spans="1:30" x14ac:dyDescent="0.25">
      <c r="A1052" t="str">
        <f t="shared" si="340"/>
        <v>25/07/2026Changchun YataiNanjing City</v>
      </c>
      <c r="D1052" s="2">
        <v>46228</v>
      </c>
      <c r="E1052" s="3">
        <v>0.45833333333333331</v>
      </c>
      <c r="F1052" t="s">
        <v>559</v>
      </c>
      <c r="G1052" t="s">
        <v>560</v>
      </c>
      <c r="H1052">
        <v>2</v>
      </c>
      <c r="I1052">
        <v>0</v>
      </c>
      <c r="J1052">
        <v>2</v>
      </c>
      <c r="K1052">
        <v>1</v>
      </c>
      <c r="L1052" s="22" t="str">
        <f t="shared" si="341"/>
        <v>25/07/2026</v>
      </c>
      <c r="M1052" s="23">
        <f t="shared" si="342"/>
        <v>0.33333333333333331</v>
      </c>
      <c r="N1052" t="str">
        <f t="shared" si="343"/>
        <v>2 - 1</v>
      </c>
      <c r="O1052" t="str">
        <f t="shared" si="344"/>
        <v>Green</v>
      </c>
      <c r="P1052" t="str">
        <f t="shared" si="345"/>
        <v>Red</v>
      </c>
      <c r="Q1052" t="str">
        <f t="shared" si="346"/>
        <v>Red</v>
      </c>
      <c r="R1052" t="str">
        <f t="shared" si="347"/>
        <v>Green</v>
      </c>
      <c r="S1052" t="str">
        <f t="shared" si="348"/>
        <v>Red</v>
      </c>
      <c r="T1052" t="str">
        <f t="shared" si="349"/>
        <v>Green</v>
      </c>
      <c r="U1052" t="str">
        <f t="shared" si="350"/>
        <v>Green</v>
      </c>
      <c r="V1052" t="str">
        <f t="shared" si="351"/>
        <v>Red</v>
      </c>
      <c r="W1052" t="str">
        <f t="shared" si="352"/>
        <v>Red</v>
      </c>
      <c r="X1052" t="str">
        <f t="shared" si="353"/>
        <v>Green</v>
      </c>
      <c r="Y1052" t="str">
        <f t="shared" si="354"/>
        <v>Green</v>
      </c>
      <c r="Z1052" t="str">
        <f t="shared" si="355"/>
        <v>Green</v>
      </c>
      <c r="AA1052" t="str">
        <f t="shared" si="356"/>
        <v>Red</v>
      </c>
      <c r="AB1052" t="str">
        <f t="shared" si="357"/>
        <v>Green</v>
      </c>
      <c r="AC1052" t="str">
        <f t="shared" si="358"/>
        <v>Green</v>
      </c>
      <c r="AD1052" t="str">
        <f t="shared" si="359"/>
        <v>Red</v>
      </c>
    </row>
    <row r="1053" spans="1:30" x14ac:dyDescent="0.25">
      <c r="A1053" t="str">
        <f t="shared" si="340"/>
        <v>25/07/2026Shaanxi Union FCShenzhen Juniors</v>
      </c>
      <c r="D1053" s="2">
        <v>46228</v>
      </c>
      <c r="E1053" s="3">
        <v>0.45833333333333331</v>
      </c>
      <c r="F1053" t="s">
        <v>1601</v>
      </c>
      <c r="G1053" t="s">
        <v>564</v>
      </c>
      <c r="H1053">
        <v>2</v>
      </c>
      <c r="I1053">
        <v>0</v>
      </c>
      <c r="J1053">
        <v>3</v>
      </c>
      <c r="K1053">
        <v>0</v>
      </c>
      <c r="L1053" s="22" t="str">
        <f t="shared" si="341"/>
        <v>25/07/2026</v>
      </c>
      <c r="M1053" s="23">
        <f t="shared" si="342"/>
        <v>0.33333333333333331</v>
      </c>
      <c r="N1053" t="str">
        <f t="shared" si="343"/>
        <v>3 - 0</v>
      </c>
      <c r="O1053" t="str">
        <f t="shared" si="344"/>
        <v>Green</v>
      </c>
      <c r="P1053" t="str">
        <f t="shared" si="345"/>
        <v>Red</v>
      </c>
      <c r="Q1053" t="str">
        <f t="shared" si="346"/>
        <v>Red</v>
      </c>
      <c r="R1053" t="str">
        <f t="shared" si="347"/>
        <v>Green</v>
      </c>
      <c r="S1053" t="str">
        <f t="shared" si="348"/>
        <v>Red</v>
      </c>
      <c r="T1053" t="str">
        <f t="shared" si="349"/>
        <v>Green</v>
      </c>
      <c r="U1053" t="str">
        <f t="shared" si="350"/>
        <v>Green</v>
      </c>
      <c r="V1053" t="str">
        <f t="shared" si="351"/>
        <v>Red</v>
      </c>
      <c r="W1053" t="str">
        <f t="shared" si="352"/>
        <v>Red</v>
      </c>
      <c r="X1053" t="str">
        <f t="shared" si="353"/>
        <v>Green</v>
      </c>
      <c r="Y1053" t="str">
        <f t="shared" si="354"/>
        <v>Green</v>
      </c>
      <c r="Z1053" t="str">
        <f t="shared" si="355"/>
        <v>Green</v>
      </c>
      <c r="AA1053" t="str">
        <f t="shared" si="356"/>
        <v>Red</v>
      </c>
      <c r="AB1053" t="str">
        <f t="shared" si="357"/>
        <v>Green</v>
      </c>
      <c r="AC1053" t="str">
        <f t="shared" si="358"/>
        <v>Red</v>
      </c>
      <c r="AD1053" t="str">
        <f t="shared" si="359"/>
        <v>Green</v>
      </c>
    </row>
    <row r="1054" spans="1:30" x14ac:dyDescent="0.25">
      <c r="A1054" t="str">
        <f t="shared" si="340"/>
        <v>25/07/2026Ningbo ProfessionalGuandong GZ-Power FC</v>
      </c>
      <c r="D1054" s="2">
        <v>46228</v>
      </c>
      <c r="E1054" s="3">
        <v>0.45833333333333331</v>
      </c>
      <c r="F1054" t="s">
        <v>3120</v>
      </c>
      <c r="G1054" t="s">
        <v>3121</v>
      </c>
      <c r="H1054">
        <v>0</v>
      </c>
      <c r="I1054">
        <v>0</v>
      </c>
      <c r="J1054">
        <v>1</v>
      </c>
      <c r="K1054">
        <v>2</v>
      </c>
      <c r="L1054" s="22" t="str">
        <f t="shared" si="341"/>
        <v>25/07/2026</v>
      </c>
      <c r="M1054" s="23">
        <f t="shared" si="342"/>
        <v>0.33333333333333331</v>
      </c>
      <c r="N1054" t="str">
        <f t="shared" si="343"/>
        <v>1 - 2</v>
      </c>
      <c r="O1054" t="str">
        <f t="shared" si="344"/>
        <v>Red</v>
      </c>
      <c r="P1054" t="str">
        <f t="shared" si="345"/>
        <v>Red</v>
      </c>
      <c r="Q1054" t="str">
        <f t="shared" si="346"/>
        <v>Green</v>
      </c>
      <c r="R1054" t="str">
        <f t="shared" si="347"/>
        <v>Red</v>
      </c>
      <c r="S1054" t="str">
        <f t="shared" si="348"/>
        <v>Green</v>
      </c>
      <c r="T1054" t="str">
        <f t="shared" si="349"/>
        <v>Green</v>
      </c>
      <c r="U1054" t="str">
        <f t="shared" si="350"/>
        <v>Red</v>
      </c>
      <c r="V1054" t="str">
        <f t="shared" si="351"/>
        <v>Green</v>
      </c>
      <c r="W1054" t="str">
        <f t="shared" si="352"/>
        <v>Red</v>
      </c>
      <c r="X1054" t="str">
        <f t="shared" si="353"/>
        <v>Red</v>
      </c>
      <c r="Y1054" t="str">
        <f t="shared" si="354"/>
        <v>Green</v>
      </c>
      <c r="Z1054" t="str">
        <f t="shared" si="355"/>
        <v>Green</v>
      </c>
      <c r="AA1054" t="str">
        <f t="shared" si="356"/>
        <v>Red</v>
      </c>
      <c r="AB1054" t="str">
        <f t="shared" si="357"/>
        <v>Green</v>
      </c>
      <c r="AC1054" t="str">
        <f t="shared" si="358"/>
        <v>Green</v>
      </c>
      <c r="AD1054" t="str">
        <f t="shared" si="359"/>
        <v>Red</v>
      </c>
    </row>
    <row r="1055" spans="1:30" x14ac:dyDescent="0.25">
      <c r="A1055" t="str">
        <f t="shared" si="340"/>
        <v>25/07/2026Guangzhou Dandelion AlphaYichun Grand Tiger</v>
      </c>
      <c r="D1055" s="2">
        <v>46228</v>
      </c>
      <c r="E1055" s="3">
        <v>0.45833333333333331</v>
      </c>
      <c r="F1055" t="s">
        <v>3125</v>
      </c>
      <c r="G1055" t="s">
        <v>3126</v>
      </c>
      <c r="H1055">
        <v>0</v>
      </c>
      <c r="I1055">
        <v>0</v>
      </c>
      <c r="J1055">
        <v>0</v>
      </c>
      <c r="K1055">
        <v>0</v>
      </c>
      <c r="L1055" s="22" t="str">
        <f t="shared" si="341"/>
        <v>25/07/2026</v>
      </c>
      <c r="M1055" s="23">
        <f t="shared" si="342"/>
        <v>0.33333333333333331</v>
      </c>
      <c r="N1055" t="str">
        <f t="shared" si="343"/>
        <v>0 - 0</v>
      </c>
      <c r="O1055" t="str">
        <f t="shared" si="344"/>
        <v>Red</v>
      </c>
      <c r="P1055" t="str">
        <f t="shared" si="345"/>
        <v>Green</v>
      </c>
      <c r="Q1055" t="str">
        <f t="shared" si="346"/>
        <v>Red</v>
      </c>
      <c r="R1055" t="str">
        <f t="shared" si="347"/>
        <v>Green</v>
      </c>
      <c r="S1055" t="str">
        <f t="shared" si="348"/>
        <v>Green</v>
      </c>
      <c r="T1055" t="str">
        <f t="shared" si="349"/>
        <v>Red</v>
      </c>
      <c r="U1055" t="str">
        <f t="shared" si="350"/>
        <v>Red</v>
      </c>
      <c r="V1055" t="str">
        <f t="shared" si="351"/>
        <v>Green</v>
      </c>
      <c r="W1055" t="str">
        <f t="shared" si="352"/>
        <v>Red</v>
      </c>
      <c r="X1055" t="str">
        <f t="shared" si="353"/>
        <v>Red</v>
      </c>
      <c r="Y1055" t="str">
        <f t="shared" si="354"/>
        <v>Red</v>
      </c>
      <c r="Z1055" t="str">
        <f t="shared" si="355"/>
        <v>Red</v>
      </c>
      <c r="AA1055" t="str">
        <f t="shared" si="356"/>
        <v>Green</v>
      </c>
      <c r="AB1055" t="str">
        <f t="shared" si="357"/>
        <v>Green</v>
      </c>
      <c r="AC1055" t="str">
        <f t="shared" si="358"/>
        <v>Red</v>
      </c>
      <c r="AD1055" t="str">
        <f t="shared" si="359"/>
        <v>Green</v>
      </c>
    </row>
    <row r="1056" spans="1:30" x14ac:dyDescent="0.25">
      <c r="A1056" t="str">
        <f t="shared" si="340"/>
        <v>25/07/2026Shandong Luneng Taishan ReservesChangchun Xidu</v>
      </c>
      <c r="D1056" s="2">
        <v>46228</v>
      </c>
      <c r="E1056" s="3">
        <v>0.45833333333333331</v>
      </c>
      <c r="F1056" t="s">
        <v>3127</v>
      </c>
      <c r="G1056" t="s">
        <v>568</v>
      </c>
      <c r="H1056">
        <v>0</v>
      </c>
      <c r="I1056">
        <v>0</v>
      </c>
      <c r="J1056">
        <v>1</v>
      </c>
      <c r="K1056">
        <v>1</v>
      </c>
      <c r="L1056" s="22" t="str">
        <f t="shared" si="341"/>
        <v>25/07/2026</v>
      </c>
      <c r="M1056" s="23">
        <f t="shared" si="342"/>
        <v>0.33333333333333331</v>
      </c>
      <c r="N1056" t="str">
        <f t="shared" si="343"/>
        <v>1 - 1</v>
      </c>
      <c r="O1056" t="str">
        <f t="shared" si="344"/>
        <v>Red</v>
      </c>
      <c r="P1056" t="str">
        <f t="shared" si="345"/>
        <v>Green</v>
      </c>
      <c r="Q1056" t="str">
        <f t="shared" si="346"/>
        <v>Red</v>
      </c>
      <c r="R1056" t="str">
        <f t="shared" si="347"/>
        <v>Green</v>
      </c>
      <c r="S1056" t="str">
        <f t="shared" si="348"/>
        <v>Green</v>
      </c>
      <c r="T1056" t="str">
        <f t="shared" si="349"/>
        <v>Red</v>
      </c>
      <c r="U1056" t="str">
        <f t="shared" si="350"/>
        <v>Red</v>
      </c>
      <c r="V1056" t="str">
        <f t="shared" si="351"/>
        <v>Green</v>
      </c>
      <c r="W1056" t="str">
        <f t="shared" si="352"/>
        <v>Red</v>
      </c>
      <c r="X1056" t="str">
        <f t="shared" si="353"/>
        <v>Red</v>
      </c>
      <c r="Y1056" t="str">
        <f t="shared" si="354"/>
        <v>Green</v>
      </c>
      <c r="Z1056" t="str">
        <f t="shared" si="355"/>
        <v>Red</v>
      </c>
      <c r="AA1056" t="str">
        <f t="shared" si="356"/>
        <v>Green</v>
      </c>
      <c r="AB1056" t="str">
        <f t="shared" si="357"/>
        <v>Green</v>
      </c>
      <c r="AC1056" t="str">
        <f t="shared" si="358"/>
        <v>Green</v>
      </c>
      <c r="AD1056" t="str">
        <f t="shared" si="359"/>
        <v>Red</v>
      </c>
    </row>
    <row r="1057" spans="1:30" x14ac:dyDescent="0.25">
      <c r="A1057" t="str">
        <f t="shared" si="340"/>
        <v>25/07/2026ASA Aarhus WomenAGF Aarhus Women</v>
      </c>
      <c r="D1057" s="2">
        <v>46228</v>
      </c>
      <c r="E1057" s="3">
        <v>0.45833333333333331</v>
      </c>
      <c r="F1057" t="s">
        <v>3180</v>
      </c>
      <c r="G1057" t="s">
        <v>3181</v>
      </c>
      <c r="H1057">
        <v>0</v>
      </c>
      <c r="I1057">
        <v>0</v>
      </c>
      <c r="J1057">
        <v>3</v>
      </c>
      <c r="K1057">
        <v>1</v>
      </c>
      <c r="L1057" s="22" t="str">
        <f t="shared" si="341"/>
        <v>25/07/2026</v>
      </c>
      <c r="M1057" s="23">
        <f t="shared" si="342"/>
        <v>0.33333333333333331</v>
      </c>
      <c r="N1057" t="str">
        <f t="shared" si="343"/>
        <v>3 - 1</v>
      </c>
      <c r="O1057" t="str">
        <f t="shared" si="344"/>
        <v>Green</v>
      </c>
      <c r="P1057" t="str">
        <f t="shared" si="345"/>
        <v>Red</v>
      </c>
      <c r="Q1057" t="str">
        <f t="shared" si="346"/>
        <v>Red</v>
      </c>
      <c r="R1057" t="str">
        <f t="shared" si="347"/>
        <v>Green</v>
      </c>
      <c r="S1057" t="str">
        <f t="shared" si="348"/>
        <v>Red</v>
      </c>
      <c r="T1057" t="str">
        <f t="shared" si="349"/>
        <v>Green</v>
      </c>
      <c r="U1057" t="str">
        <f t="shared" si="350"/>
        <v>Red</v>
      </c>
      <c r="V1057" t="str">
        <f t="shared" si="351"/>
        <v>Green</v>
      </c>
      <c r="W1057" t="str">
        <f t="shared" si="352"/>
        <v>Red</v>
      </c>
      <c r="X1057" t="str">
        <f t="shared" si="353"/>
        <v>Red</v>
      </c>
      <c r="Y1057" t="str">
        <f t="shared" si="354"/>
        <v>Green</v>
      </c>
      <c r="Z1057" t="str">
        <f t="shared" si="355"/>
        <v>Green</v>
      </c>
      <c r="AA1057" t="str">
        <f t="shared" si="356"/>
        <v>Red</v>
      </c>
      <c r="AB1057" t="str">
        <f t="shared" si="357"/>
        <v>Red</v>
      </c>
      <c r="AC1057" t="str">
        <f t="shared" si="358"/>
        <v>Green</v>
      </c>
      <c r="AD1057" t="str">
        <f t="shared" si="359"/>
        <v>Red</v>
      </c>
    </row>
    <row r="1058" spans="1:30" x14ac:dyDescent="0.25">
      <c r="A1058" t="str">
        <f t="shared" si="340"/>
        <v>25/07/2026FC Midtjylland WomenBrondby Women</v>
      </c>
      <c r="D1058" s="2">
        <v>46228</v>
      </c>
      <c r="E1058" s="3">
        <v>0.45833333333333331</v>
      </c>
      <c r="F1058" t="s">
        <v>3182</v>
      </c>
      <c r="G1058" t="s">
        <v>3183</v>
      </c>
      <c r="H1058">
        <v>0</v>
      </c>
      <c r="I1058">
        <v>0</v>
      </c>
      <c r="J1058">
        <v>1</v>
      </c>
      <c r="K1058">
        <v>1</v>
      </c>
      <c r="L1058" s="22" t="str">
        <f t="shared" si="341"/>
        <v>25/07/2026</v>
      </c>
      <c r="M1058" s="23">
        <f t="shared" si="342"/>
        <v>0.33333333333333331</v>
      </c>
      <c r="N1058" t="str">
        <f t="shared" si="343"/>
        <v>1 - 1</v>
      </c>
      <c r="O1058" t="str">
        <f t="shared" si="344"/>
        <v>Red</v>
      </c>
      <c r="P1058" t="str">
        <f t="shared" si="345"/>
        <v>Green</v>
      </c>
      <c r="Q1058" t="str">
        <f t="shared" si="346"/>
        <v>Red</v>
      </c>
      <c r="R1058" t="str">
        <f t="shared" si="347"/>
        <v>Green</v>
      </c>
      <c r="S1058" t="str">
        <f t="shared" si="348"/>
        <v>Green</v>
      </c>
      <c r="T1058" t="str">
        <f t="shared" si="349"/>
        <v>Red</v>
      </c>
      <c r="U1058" t="str">
        <f t="shared" si="350"/>
        <v>Red</v>
      </c>
      <c r="V1058" t="str">
        <f t="shared" si="351"/>
        <v>Green</v>
      </c>
      <c r="W1058" t="str">
        <f t="shared" si="352"/>
        <v>Red</v>
      </c>
      <c r="X1058" t="str">
        <f t="shared" si="353"/>
        <v>Red</v>
      </c>
      <c r="Y1058" t="str">
        <f t="shared" si="354"/>
        <v>Green</v>
      </c>
      <c r="Z1058" t="str">
        <f t="shared" si="355"/>
        <v>Red</v>
      </c>
      <c r="AA1058" t="str">
        <f t="shared" si="356"/>
        <v>Green</v>
      </c>
      <c r="AB1058" t="str">
        <f t="shared" si="357"/>
        <v>Green</v>
      </c>
      <c r="AC1058" t="str">
        <f t="shared" si="358"/>
        <v>Green</v>
      </c>
      <c r="AD1058" t="str">
        <f t="shared" si="359"/>
        <v>Red</v>
      </c>
    </row>
    <row r="1059" spans="1:30" x14ac:dyDescent="0.25">
      <c r="A1059" t="str">
        <f t="shared" si="340"/>
        <v>25/07/2026JK Viljandi TulevikJohvi FC Phoenix</v>
      </c>
      <c r="D1059" s="2">
        <v>46228</v>
      </c>
      <c r="E1059" s="3">
        <v>0.45833333333333331</v>
      </c>
      <c r="F1059" t="s">
        <v>1628</v>
      </c>
      <c r="G1059" t="s">
        <v>1673</v>
      </c>
      <c r="H1059">
        <v>0</v>
      </c>
      <c r="I1059">
        <v>0</v>
      </c>
      <c r="J1059">
        <v>0</v>
      </c>
      <c r="K1059">
        <v>0</v>
      </c>
      <c r="L1059" s="22" t="str">
        <f t="shared" si="341"/>
        <v>25/07/2026</v>
      </c>
      <c r="M1059" s="23">
        <f t="shared" si="342"/>
        <v>0.33333333333333331</v>
      </c>
      <c r="N1059" t="str">
        <f t="shared" si="343"/>
        <v>0 - 0</v>
      </c>
      <c r="O1059" t="str">
        <f t="shared" si="344"/>
        <v>Red</v>
      </c>
      <c r="P1059" t="str">
        <f t="shared" si="345"/>
        <v>Green</v>
      </c>
      <c r="Q1059" t="str">
        <f t="shared" si="346"/>
        <v>Red</v>
      </c>
      <c r="R1059" t="str">
        <f t="shared" si="347"/>
        <v>Green</v>
      </c>
      <c r="S1059" t="str">
        <f t="shared" si="348"/>
        <v>Green</v>
      </c>
      <c r="T1059" t="str">
        <f t="shared" si="349"/>
        <v>Red</v>
      </c>
      <c r="U1059" t="str">
        <f t="shared" si="350"/>
        <v>Red</v>
      </c>
      <c r="V1059" t="str">
        <f t="shared" si="351"/>
        <v>Green</v>
      </c>
      <c r="W1059" t="str">
        <f t="shared" si="352"/>
        <v>Red</v>
      </c>
      <c r="X1059" t="str">
        <f t="shared" si="353"/>
        <v>Red</v>
      </c>
      <c r="Y1059" t="str">
        <f t="shared" si="354"/>
        <v>Red</v>
      </c>
      <c r="Z1059" t="str">
        <f t="shared" si="355"/>
        <v>Red</v>
      </c>
      <c r="AA1059" t="str">
        <f t="shared" si="356"/>
        <v>Green</v>
      </c>
      <c r="AB1059" t="str">
        <f t="shared" si="357"/>
        <v>Green</v>
      </c>
      <c r="AC1059" t="str">
        <f t="shared" si="358"/>
        <v>Red</v>
      </c>
      <c r="AD1059" t="str">
        <f t="shared" si="359"/>
        <v>Green</v>
      </c>
    </row>
    <row r="1060" spans="1:30" x14ac:dyDescent="0.25">
      <c r="A1060" t="str">
        <f t="shared" si="340"/>
        <v>25/07/2026Estham UnitedFC Kose</v>
      </c>
      <c r="D1060" s="2">
        <v>46228</v>
      </c>
      <c r="E1060" s="3">
        <v>0.45833333333333331</v>
      </c>
      <c r="F1060" t="s">
        <v>3202</v>
      </c>
      <c r="G1060" t="s">
        <v>3203</v>
      </c>
      <c r="H1060">
        <v>1</v>
      </c>
      <c r="I1060">
        <v>4</v>
      </c>
      <c r="J1060">
        <v>1</v>
      </c>
      <c r="K1060">
        <v>5</v>
      </c>
      <c r="L1060" s="22" t="str">
        <f t="shared" si="341"/>
        <v>25/07/2026</v>
      </c>
      <c r="M1060" s="23">
        <f t="shared" si="342"/>
        <v>0.33333333333333331</v>
      </c>
      <c r="N1060" t="str">
        <f t="shared" si="343"/>
        <v>1 - 5</v>
      </c>
      <c r="O1060" t="str">
        <f t="shared" si="344"/>
        <v>Red</v>
      </c>
      <c r="P1060" t="str">
        <f t="shared" si="345"/>
        <v>Red</v>
      </c>
      <c r="Q1060" t="str">
        <f t="shared" si="346"/>
        <v>Green</v>
      </c>
      <c r="R1060" t="str">
        <f t="shared" si="347"/>
        <v>Red</v>
      </c>
      <c r="S1060" t="str">
        <f t="shared" si="348"/>
        <v>Green</v>
      </c>
      <c r="T1060" t="str">
        <f t="shared" si="349"/>
        <v>Green</v>
      </c>
      <c r="U1060" t="str">
        <f t="shared" si="350"/>
        <v>Red</v>
      </c>
      <c r="V1060" t="str">
        <f t="shared" si="351"/>
        <v>Red</v>
      </c>
      <c r="W1060" t="str">
        <f t="shared" si="352"/>
        <v>Green</v>
      </c>
      <c r="X1060" t="str">
        <f t="shared" si="353"/>
        <v>Green</v>
      </c>
      <c r="Y1060" t="str">
        <f t="shared" si="354"/>
        <v>Green</v>
      </c>
      <c r="Z1060" t="str">
        <f t="shared" si="355"/>
        <v>Green</v>
      </c>
      <c r="AA1060" t="str">
        <f t="shared" si="356"/>
        <v>Red</v>
      </c>
      <c r="AB1060" t="str">
        <f t="shared" si="357"/>
        <v>Red</v>
      </c>
      <c r="AC1060" t="str">
        <f t="shared" si="358"/>
        <v>Green</v>
      </c>
      <c r="AD1060" t="str">
        <f t="shared" si="359"/>
        <v>Red</v>
      </c>
    </row>
    <row r="1061" spans="1:30" x14ac:dyDescent="0.25">
      <c r="A1061" t="str">
        <f t="shared" si="340"/>
        <v>25/07/2026Glentoran Belfast United WomenPyunik Women Women</v>
      </c>
      <c r="D1061" s="2">
        <v>46228</v>
      </c>
      <c r="E1061" s="3">
        <v>0.45833333333333331</v>
      </c>
      <c r="F1061" t="s">
        <v>1602</v>
      </c>
      <c r="G1061" t="s">
        <v>1798</v>
      </c>
      <c r="H1061">
        <v>1</v>
      </c>
      <c r="I1061">
        <v>1</v>
      </c>
      <c r="J1061">
        <v>4</v>
      </c>
      <c r="K1061">
        <v>2</v>
      </c>
      <c r="L1061" s="22" t="str">
        <f t="shared" si="341"/>
        <v>25/07/2026</v>
      </c>
      <c r="M1061" s="23">
        <f t="shared" si="342"/>
        <v>0.33333333333333331</v>
      </c>
      <c r="N1061" t="str">
        <f t="shared" si="343"/>
        <v>4 - 2</v>
      </c>
      <c r="O1061" t="str">
        <f t="shared" si="344"/>
        <v>Green</v>
      </c>
      <c r="P1061" t="str">
        <f t="shared" si="345"/>
        <v>Red</v>
      </c>
      <c r="Q1061" t="str">
        <f t="shared" si="346"/>
        <v>Red</v>
      </c>
      <c r="R1061" t="str">
        <f t="shared" si="347"/>
        <v>Green</v>
      </c>
      <c r="S1061" t="str">
        <f t="shared" si="348"/>
        <v>Red</v>
      </c>
      <c r="T1061" t="str">
        <f t="shared" si="349"/>
        <v>Green</v>
      </c>
      <c r="U1061" t="str">
        <f t="shared" si="350"/>
        <v>Red</v>
      </c>
      <c r="V1061" t="str">
        <f t="shared" si="351"/>
        <v>Green</v>
      </c>
      <c r="W1061" t="str">
        <f t="shared" si="352"/>
        <v>Red</v>
      </c>
      <c r="X1061" t="str">
        <f t="shared" si="353"/>
        <v>Green</v>
      </c>
      <c r="Y1061" t="str">
        <f t="shared" si="354"/>
        <v>Green</v>
      </c>
      <c r="Z1061" t="str">
        <f t="shared" si="355"/>
        <v>Green</v>
      </c>
      <c r="AA1061" t="str">
        <f t="shared" si="356"/>
        <v>Red</v>
      </c>
      <c r="AB1061" t="str">
        <f t="shared" si="357"/>
        <v>Red</v>
      </c>
      <c r="AC1061" t="str">
        <f t="shared" si="358"/>
        <v>Green</v>
      </c>
      <c r="AD1061" t="str">
        <f t="shared" si="359"/>
        <v>Red</v>
      </c>
    </row>
    <row r="1062" spans="1:30" x14ac:dyDescent="0.25">
      <c r="A1062" t="str">
        <f t="shared" si="340"/>
        <v>25/07/2026Tampere United IIFC Lasten</v>
      </c>
      <c r="D1062" s="2">
        <v>46228</v>
      </c>
      <c r="E1062" s="3">
        <v>0.45833333333333331</v>
      </c>
      <c r="F1062" t="s">
        <v>3227</v>
      </c>
      <c r="G1062" t="s">
        <v>3228</v>
      </c>
      <c r="H1062">
        <v>0</v>
      </c>
      <c r="I1062">
        <v>0</v>
      </c>
      <c r="J1062">
        <v>1</v>
      </c>
      <c r="K1062">
        <v>1</v>
      </c>
      <c r="L1062" s="22" t="str">
        <f t="shared" si="341"/>
        <v>25/07/2026</v>
      </c>
      <c r="M1062" s="23">
        <f t="shared" si="342"/>
        <v>0.33333333333333331</v>
      </c>
      <c r="N1062" t="str">
        <f t="shared" si="343"/>
        <v>1 - 1</v>
      </c>
      <c r="O1062" t="str">
        <f t="shared" si="344"/>
        <v>Red</v>
      </c>
      <c r="P1062" t="str">
        <f t="shared" si="345"/>
        <v>Green</v>
      </c>
      <c r="Q1062" t="str">
        <f t="shared" si="346"/>
        <v>Red</v>
      </c>
      <c r="R1062" t="str">
        <f t="shared" si="347"/>
        <v>Green</v>
      </c>
      <c r="S1062" t="str">
        <f t="shared" si="348"/>
        <v>Green</v>
      </c>
      <c r="T1062" t="str">
        <f t="shared" si="349"/>
        <v>Red</v>
      </c>
      <c r="U1062" t="str">
        <f t="shared" si="350"/>
        <v>Red</v>
      </c>
      <c r="V1062" t="str">
        <f t="shared" si="351"/>
        <v>Green</v>
      </c>
      <c r="W1062" t="str">
        <f t="shared" si="352"/>
        <v>Red</v>
      </c>
      <c r="X1062" t="str">
        <f t="shared" si="353"/>
        <v>Red</v>
      </c>
      <c r="Y1062" t="str">
        <f t="shared" si="354"/>
        <v>Green</v>
      </c>
      <c r="Z1062" t="str">
        <f t="shared" si="355"/>
        <v>Red</v>
      </c>
      <c r="AA1062" t="str">
        <f t="shared" si="356"/>
        <v>Green</v>
      </c>
      <c r="AB1062" t="str">
        <f t="shared" si="357"/>
        <v>Green</v>
      </c>
      <c r="AC1062" t="str">
        <f t="shared" si="358"/>
        <v>Green</v>
      </c>
      <c r="AD1062" t="str">
        <f t="shared" si="359"/>
        <v>Red</v>
      </c>
    </row>
    <row r="1063" spans="1:30" x14ac:dyDescent="0.25">
      <c r="A1063" t="str">
        <f t="shared" si="340"/>
        <v>25/07/2026Virkia LapuaSaaripotku</v>
      </c>
      <c r="D1063" s="2">
        <v>46228</v>
      </c>
      <c r="E1063" s="3">
        <v>0.45833333333333331</v>
      </c>
      <c r="F1063" t="s">
        <v>3243</v>
      </c>
      <c r="G1063" t="s">
        <v>3244</v>
      </c>
      <c r="H1063">
        <v>0</v>
      </c>
      <c r="I1063">
        <v>0</v>
      </c>
      <c r="J1063">
        <v>18</v>
      </c>
      <c r="K1063">
        <v>0</v>
      </c>
      <c r="L1063" s="22" t="str">
        <f t="shared" si="341"/>
        <v>25/07/2026</v>
      </c>
      <c r="M1063" s="23">
        <f t="shared" si="342"/>
        <v>0.33333333333333331</v>
      </c>
      <c r="N1063" t="str">
        <f t="shared" si="343"/>
        <v>18 - 0</v>
      </c>
      <c r="O1063" t="str">
        <f t="shared" si="344"/>
        <v>Green</v>
      </c>
      <c r="P1063" t="str">
        <f t="shared" si="345"/>
        <v>Red</v>
      </c>
      <c r="Q1063" t="str">
        <f t="shared" si="346"/>
        <v>Red</v>
      </c>
      <c r="R1063" t="str">
        <f t="shared" si="347"/>
        <v>Green</v>
      </c>
      <c r="S1063" t="str">
        <f t="shared" si="348"/>
        <v>Red</v>
      </c>
      <c r="T1063" t="str">
        <f t="shared" si="349"/>
        <v>Green</v>
      </c>
      <c r="U1063" t="str">
        <f t="shared" si="350"/>
        <v>Red</v>
      </c>
      <c r="V1063" t="str">
        <f t="shared" si="351"/>
        <v>Green</v>
      </c>
      <c r="W1063" t="str">
        <f t="shared" si="352"/>
        <v>Red</v>
      </c>
      <c r="X1063" t="str">
        <f t="shared" si="353"/>
        <v>Red</v>
      </c>
      <c r="Y1063" t="str">
        <f t="shared" si="354"/>
        <v>Green</v>
      </c>
      <c r="Z1063" t="str">
        <f t="shared" si="355"/>
        <v>Green</v>
      </c>
      <c r="AA1063" t="str">
        <f t="shared" si="356"/>
        <v>Red</v>
      </c>
      <c r="AB1063" t="str">
        <f t="shared" si="357"/>
        <v>Red</v>
      </c>
      <c r="AC1063" t="str">
        <f t="shared" si="358"/>
        <v>Red</v>
      </c>
      <c r="AD1063" t="str">
        <f t="shared" si="359"/>
        <v>Green</v>
      </c>
    </row>
    <row r="1064" spans="1:30" x14ac:dyDescent="0.25">
      <c r="A1064" t="str">
        <f t="shared" si="340"/>
        <v>25/07/2026HPS WomenIlves Women</v>
      </c>
      <c r="D1064" s="2">
        <v>46228</v>
      </c>
      <c r="E1064" s="3">
        <v>0.45833333333333331</v>
      </c>
      <c r="F1064" t="s">
        <v>3247</v>
      </c>
      <c r="G1064" t="s">
        <v>3248</v>
      </c>
      <c r="H1064">
        <v>0</v>
      </c>
      <c r="I1064">
        <v>1</v>
      </c>
      <c r="J1064">
        <v>1</v>
      </c>
      <c r="K1064">
        <v>2</v>
      </c>
      <c r="L1064" s="22" t="str">
        <f t="shared" si="341"/>
        <v>25/07/2026</v>
      </c>
      <c r="M1064" s="23">
        <f t="shared" si="342"/>
        <v>0.33333333333333331</v>
      </c>
      <c r="N1064" t="str">
        <f t="shared" si="343"/>
        <v>1 - 2</v>
      </c>
      <c r="O1064" t="str">
        <f t="shared" si="344"/>
        <v>Red</v>
      </c>
      <c r="P1064" t="str">
        <f t="shared" si="345"/>
        <v>Red</v>
      </c>
      <c r="Q1064" t="str">
        <f t="shared" si="346"/>
        <v>Green</v>
      </c>
      <c r="R1064" t="str">
        <f t="shared" si="347"/>
        <v>Red</v>
      </c>
      <c r="S1064" t="str">
        <f t="shared" si="348"/>
        <v>Green</v>
      </c>
      <c r="T1064" t="str">
        <f t="shared" si="349"/>
        <v>Green</v>
      </c>
      <c r="U1064" t="str">
        <f t="shared" si="350"/>
        <v>Red</v>
      </c>
      <c r="V1064" t="str">
        <f t="shared" si="351"/>
        <v>Red</v>
      </c>
      <c r="W1064" t="str">
        <f t="shared" si="352"/>
        <v>Green</v>
      </c>
      <c r="X1064" t="str">
        <f t="shared" si="353"/>
        <v>Green</v>
      </c>
      <c r="Y1064" t="str">
        <f t="shared" si="354"/>
        <v>Green</v>
      </c>
      <c r="Z1064" t="str">
        <f t="shared" si="355"/>
        <v>Green</v>
      </c>
      <c r="AA1064" t="str">
        <f t="shared" si="356"/>
        <v>Red</v>
      </c>
      <c r="AB1064" t="str">
        <f t="shared" si="357"/>
        <v>Green</v>
      </c>
      <c r="AC1064" t="str">
        <f t="shared" si="358"/>
        <v>Green</v>
      </c>
      <c r="AD1064" t="str">
        <f t="shared" si="359"/>
        <v>Red</v>
      </c>
    </row>
    <row r="1065" spans="1:30" x14ac:dyDescent="0.25">
      <c r="A1065" t="str">
        <f t="shared" si="340"/>
        <v>25/07/2026IF Gnistan WomenKuopio PS Women</v>
      </c>
      <c r="D1065" s="2">
        <v>46228</v>
      </c>
      <c r="E1065" s="3">
        <v>0.45833333333333331</v>
      </c>
      <c r="F1065" t="s">
        <v>3249</v>
      </c>
      <c r="G1065" t="s">
        <v>3250</v>
      </c>
      <c r="H1065">
        <v>0</v>
      </c>
      <c r="I1065">
        <v>0</v>
      </c>
      <c r="J1065">
        <v>0</v>
      </c>
      <c r="K1065">
        <v>1</v>
      </c>
      <c r="L1065" s="22" t="str">
        <f t="shared" si="341"/>
        <v>25/07/2026</v>
      </c>
      <c r="M1065" s="23">
        <f t="shared" si="342"/>
        <v>0.33333333333333331</v>
      </c>
      <c r="N1065" t="str">
        <f t="shared" si="343"/>
        <v>0 - 1</v>
      </c>
      <c r="O1065" t="str">
        <f t="shared" si="344"/>
        <v>Red</v>
      </c>
      <c r="P1065" t="str">
        <f t="shared" si="345"/>
        <v>Red</v>
      </c>
      <c r="Q1065" t="str">
        <f t="shared" si="346"/>
        <v>Green</v>
      </c>
      <c r="R1065" t="str">
        <f t="shared" si="347"/>
        <v>Red</v>
      </c>
      <c r="S1065" t="str">
        <f t="shared" si="348"/>
        <v>Green</v>
      </c>
      <c r="T1065" t="str">
        <f t="shared" si="349"/>
        <v>Green</v>
      </c>
      <c r="U1065" t="str">
        <f t="shared" si="350"/>
        <v>Red</v>
      </c>
      <c r="V1065" t="str">
        <f t="shared" si="351"/>
        <v>Green</v>
      </c>
      <c r="W1065" t="str">
        <f t="shared" si="352"/>
        <v>Red</v>
      </c>
      <c r="X1065" t="str">
        <f t="shared" si="353"/>
        <v>Red</v>
      </c>
      <c r="Y1065" t="str">
        <f t="shared" si="354"/>
        <v>Red</v>
      </c>
      <c r="Z1065" t="str">
        <f t="shared" si="355"/>
        <v>Red</v>
      </c>
      <c r="AA1065" t="str">
        <f t="shared" si="356"/>
        <v>Green</v>
      </c>
      <c r="AB1065" t="str">
        <f t="shared" si="357"/>
        <v>Green</v>
      </c>
      <c r="AC1065" t="str">
        <f t="shared" si="358"/>
        <v>Red</v>
      </c>
      <c r="AD1065" t="str">
        <f t="shared" si="359"/>
        <v>Green</v>
      </c>
    </row>
    <row r="1066" spans="1:30" x14ac:dyDescent="0.25">
      <c r="A1066" t="str">
        <f t="shared" si="340"/>
        <v>25/07/2026PK-35 Vantaa WomenHJK Helsinki Women</v>
      </c>
      <c r="D1066" s="2">
        <v>46228</v>
      </c>
      <c r="E1066" s="3">
        <v>0.45833333333333331</v>
      </c>
      <c r="F1066" t="s">
        <v>3251</v>
      </c>
      <c r="G1066" t="s">
        <v>3252</v>
      </c>
      <c r="H1066">
        <v>0</v>
      </c>
      <c r="I1066">
        <v>1</v>
      </c>
      <c r="J1066">
        <v>0</v>
      </c>
      <c r="K1066">
        <v>2</v>
      </c>
      <c r="L1066" s="22" t="str">
        <f t="shared" si="341"/>
        <v>25/07/2026</v>
      </c>
      <c r="M1066" s="23">
        <f t="shared" si="342"/>
        <v>0.33333333333333331</v>
      </c>
      <c r="N1066" t="str">
        <f t="shared" si="343"/>
        <v>0 - 2</v>
      </c>
      <c r="O1066" t="str">
        <f t="shared" si="344"/>
        <v>Red</v>
      </c>
      <c r="P1066" t="str">
        <f t="shared" si="345"/>
        <v>Red</v>
      </c>
      <c r="Q1066" t="str">
        <f t="shared" si="346"/>
        <v>Green</v>
      </c>
      <c r="R1066" t="str">
        <f t="shared" si="347"/>
        <v>Red</v>
      </c>
      <c r="S1066" t="str">
        <f t="shared" si="348"/>
        <v>Green</v>
      </c>
      <c r="T1066" t="str">
        <f t="shared" si="349"/>
        <v>Green</v>
      </c>
      <c r="U1066" t="str">
        <f t="shared" si="350"/>
        <v>Red</v>
      </c>
      <c r="V1066" t="str">
        <f t="shared" si="351"/>
        <v>Red</v>
      </c>
      <c r="W1066" t="str">
        <f t="shared" si="352"/>
        <v>Green</v>
      </c>
      <c r="X1066" t="str">
        <f t="shared" si="353"/>
        <v>Green</v>
      </c>
      <c r="Y1066" t="str">
        <f t="shared" si="354"/>
        <v>Green</v>
      </c>
      <c r="Z1066" t="str">
        <f t="shared" si="355"/>
        <v>Red</v>
      </c>
      <c r="AA1066" t="str">
        <f t="shared" si="356"/>
        <v>Green</v>
      </c>
      <c r="AB1066" t="str">
        <f t="shared" si="357"/>
        <v>Green</v>
      </c>
      <c r="AC1066" t="str">
        <f t="shared" si="358"/>
        <v>Red</v>
      </c>
      <c r="AD1066" t="str">
        <f t="shared" si="359"/>
        <v>Green</v>
      </c>
    </row>
    <row r="1067" spans="1:30" x14ac:dyDescent="0.25">
      <c r="A1067" t="str">
        <f t="shared" si="340"/>
        <v>25/07/2026Tus DassendorfEtsv Hamburg</v>
      </c>
      <c r="D1067" s="2">
        <v>46228</v>
      </c>
      <c r="E1067" s="3">
        <v>0.45833333333333331</v>
      </c>
      <c r="F1067" t="s">
        <v>3272</v>
      </c>
      <c r="G1067" t="s">
        <v>3273</v>
      </c>
      <c r="H1067">
        <v>0</v>
      </c>
      <c r="I1067">
        <v>1</v>
      </c>
      <c r="J1067">
        <v>1</v>
      </c>
      <c r="K1067">
        <v>1</v>
      </c>
      <c r="L1067" s="22" t="str">
        <f t="shared" si="341"/>
        <v>25/07/2026</v>
      </c>
      <c r="M1067" s="23">
        <f t="shared" si="342"/>
        <v>0.33333333333333331</v>
      </c>
      <c r="N1067" t="str">
        <f t="shared" si="343"/>
        <v>1 - 1</v>
      </c>
      <c r="O1067" t="str">
        <f t="shared" si="344"/>
        <v>Red</v>
      </c>
      <c r="P1067" t="str">
        <f t="shared" si="345"/>
        <v>Green</v>
      </c>
      <c r="Q1067" t="str">
        <f t="shared" si="346"/>
        <v>Red</v>
      </c>
      <c r="R1067" t="str">
        <f t="shared" si="347"/>
        <v>Green</v>
      </c>
      <c r="S1067" t="str">
        <f t="shared" si="348"/>
        <v>Green</v>
      </c>
      <c r="T1067" t="str">
        <f t="shared" si="349"/>
        <v>Red</v>
      </c>
      <c r="U1067" t="str">
        <f t="shared" si="350"/>
        <v>Red</v>
      </c>
      <c r="V1067" t="str">
        <f t="shared" si="351"/>
        <v>Red</v>
      </c>
      <c r="W1067" t="str">
        <f t="shared" si="352"/>
        <v>Green</v>
      </c>
      <c r="X1067" t="str">
        <f t="shared" si="353"/>
        <v>Green</v>
      </c>
      <c r="Y1067" t="str">
        <f t="shared" si="354"/>
        <v>Green</v>
      </c>
      <c r="Z1067" t="str">
        <f t="shared" si="355"/>
        <v>Red</v>
      </c>
      <c r="AA1067" t="str">
        <f t="shared" si="356"/>
        <v>Green</v>
      </c>
      <c r="AB1067" t="str">
        <f t="shared" si="357"/>
        <v>Green</v>
      </c>
      <c r="AC1067" t="str">
        <f t="shared" si="358"/>
        <v>Green</v>
      </c>
      <c r="AD1067" t="str">
        <f t="shared" si="359"/>
        <v>Red</v>
      </c>
    </row>
    <row r="1068" spans="1:30" x14ac:dyDescent="0.25">
      <c r="A1068" t="str">
        <f t="shared" si="340"/>
        <v>25/07/2026FK SmilteneRigas Futbola Skola II</v>
      </c>
      <c r="D1068" s="2">
        <v>46228</v>
      </c>
      <c r="E1068" s="3">
        <v>0.45833333333333331</v>
      </c>
      <c r="F1068" t="s">
        <v>3381</v>
      </c>
      <c r="G1068" t="s">
        <v>288</v>
      </c>
      <c r="H1068">
        <v>1</v>
      </c>
      <c r="I1068">
        <v>2</v>
      </c>
      <c r="J1068">
        <v>3</v>
      </c>
      <c r="K1068">
        <v>5</v>
      </c>
      <c r="L1068" s="22" t="str">
        <f t="shared" si="341"/>
        <v>25/07/2026</v>
      </c>
      <c r="M1068" s="23">
        <f t="shared" si="342"/>
        <v>0.33333333333333331</v>
      </c>
      <c r="N1068" t="str">
        <f t="shared" si="343"/>
        <v>3 - 5</v>
      </c>
      <c r="O1068" t="str">
        <f t="shared" si="344"/>
        <v>Red</v>
      </c>
      <c r="P1068" t="str">
        <f t="shared" si="345"/>
        <v>Red</v>
      </c>
      <c r="Q1068" t="str">
        <f t="shared" si="346"/>
        <v>Green</v>
      </c>
      <c r="R1068" t="str">
        <f t="shared" si="347"/>
        <v>Red</v>
      </c>
      <c r="S1068" t="str">
        <f t="shared" si="348"/>
        <v>Green</v>
      </c>
      <c r="T1068" t="str">
        <f t="shared" si="349"/>
        <v>Green</v>
      </c>
      <c r="U1068" t="str">
        <f t="shared" si="350"/>
        <v>Red</v>
      </c>
      <c r="V1068" t="str">
        <f t="shared" si="351"/>
        <v>Red</v>
      </c>
      <c r="W1068" t="str">
        <f t="shared" si="352"/>
        <v>Green</v>
      </c>
      <c r="X1068" t="str">
        <f t="shared" si="353"/>
        <v>Green</v>
      </c>
      <c r="Y1068" t="str">
        <f t="shared" si="354"/>
        <v>Green</v>
      </c>
      <c r="Z1068" t="str">
        <f t="shared" si="355"/>
        <v>Green</v>
      </c>
      <c r="AA1068" t="str">
        <f t="shared" si="356"/>
        <v>Red</v>
      </c>
      <c r="AB1068" t="str">
        <f t="shared" si="357"/>
        <v>Red</v>
      </c>
      <c r="AC1068" t="str">
        <f t="shared" si="358"/>
        <v>Green</v>
      </c>
      <c r="AD1068" t="str">
        <f t="shared" si="359"/>
        <v>Red</v>
      </c>
    </row>
    <row r="1069" spans="1:30" x14ac:dyDescent="0.25">
      <c r="A1069" t="str">
        <f t="shared" si="340"/>
        <v>25/07/2026BjargPors Grenland</v>
      </c>
      <c r="D1069" s="2">
        <v>46228</v>
      </c>
      <c r="E1069" s="3">
        <v>0.45833333333333331</v>
      </c>
      <c r="F1069" t="s">
        <v>3438</v>
      </c>
      <c r="G1069" t="s">
        <v>3439</v>
      </c>
      <c r="H1069">
        <v>0</v>
      </c>
      <c r="I1069">
        <v>0</v>
      </c>
      <c r="J1069">
        <v>0</v>
      </c>
      <c r="K1069">
        <v>1</v>
      </c>
      <c r="L1069" s="22" t="str">
        <f t="shared" si="341"/>
        <v>25/07/2026</v>
      </c>
      <c r="M1069" s="23">
        <f t="shared" si="342"/>
        <v>0.33333333333333331</v>
      </c>
      <c r="N1069" t="str">
        <f t="shared" si="343"/>
        <v>0 - 1</v>
      </c>
      <c r="O1069" t="str">
        <f t="shared" si="344"/>
        <v>Red</v>
      </c>
      <c r="P1069" t="str">
        <f t="shared" si="345"/>
        <v>Red</v>
      </c>
      <c r="Q1069" t="str">
        <f t="shared" si="346"/>
        <v>Green</v>
      </c>
      <c r="R1069" t="str">
        <f t="shared" si="347"/>
        <v>Red</v>
      </c>
      <c r="S1069" t="str">
        <f t="shared" si="348"/>
        <v>Green</v>
      </c>
      <c r="T1069" t="str">
        <f t="shared" si="349"/>
        <v>Green</v>
      </c>
      <c r="U1069" t="str">
        <f t="shared" si="350"/>
        <v>Red</v>
      </c>
      <c r="V1069" t="str">
        <f t="shared" si="351"/>
        <v>Green</v>
      </c>
      <c r="W1069" t="str">
        <f t="shared" si="352"/>
        <v>Red</v>
      </c>
      <c r="X1069" t="str">
        <f t="shared" si="353"/>
        <v>Red</v>
      </c>
      <c r="Y1069" t="str">
        <f t="shared" si="354"/>
        <v>Red</v>
      </c>
      <c r="Z1069" t="str">
        <f t="shared" si="355"/>
        <v>Red</v>
      </c>
      <c r="AA1069" t="str">
        <f t="shared" si="356"/>
        <v>Green</v>
      </c>
      <c r="AB1069" t="str">
        <f t="shared" si="357"/>
        <v>Green</v>
      </c>
      <c r="AC1069" t="str">
        <f t="shared" si="358"/>
        <v>Red</v>
      </c>
      <c r="AD1069" t="str">
        <f t="shared" si="359"/>
        <v>Green</v>
      </c>
    </row>
    <row r="1070" spans="1:30" x14ac:dyDescent="0.25">
      <c r="A1070" t="str">
        <f t="shared" si="340"/>
        <v>25/07/2026GreiKonnerud</v>
      </c>
      <c r="D1070" s="2">
        <v>46228</v>
      </c>
      <c r="E1070" s="3">
        <v>0.45833333333333331</v>
      </c>
      <c r="F1070" t="s">
        <v>3458</v>
      </c>
      <c r="G1070" t="s">
        <v>3459</v>
      </c>
      <c r="H1070">
        <v>2</v>
      </c>
      <c r="I1070">
        <v>0</v>
      </c>
      <c r="J1070">
        <v>3</v>
      </c>
      <c r="K1070">
        <v>1</v>
      </c>
      <c r="L1070" s="22" t="str">
        <f t="shared" si="341"/>
        <v>25/07/2026</v>
      </c>
      <c r="M1070" s="23">
        <f t="shared" si="342"/>
        <v>0.33333333333333331</v>
      </c>
      <c r="N1070" t="str">
        <f t="shared" si="343"/>
        <v>3 - 1</v>
      </c>
      <c r="O1070" t="str">
        <f t="shared" si="344"/>
        <v>Green</v>
      </c>
      <c r="P1070" t="str">
        <f t="shared" si="345"/>
        <v>Red</v>
      </c>
      <c r="Q1070" t="str">
        <f t="shared" si="346"/>
        <v>Red</v>
      </c>
      <c r="R1070" t="str">
        <f t="shared" si="347"/>
        <v>Green</v>
      </c>
      <c r="S1070" t="str">
        <f t="shared" si="348"/>
        <v>Red</v>
      </c>
      <c r="T1070" t="str">
        <f t="shared" si="349"/>
        <v>Green</v>
      </c>
      <c r="U1070" t="str">
        <f t="shared" si="350"/>
        <v>Green</v>
      </c>
      <c r="V1070" t="str">
        <f t="shared" si="351"/>
        <v>Red</v>
      </c>
      <c r="W1070" t="str">
        <f t="shared" si="352"/>
        <v>Red</v>
      </c>
      <c r="X1070" t="str">
        <f t="shared" si="353"/>
        <v>Green</v>
      </c>
      <c r="Y1070" t="str">
        <f t="shared" si="354"/>
        <v>Green</v>
      </c>
      <c r="Z1070" t="str">
        <f t="shared" si="355"/>
        <v>Green</v>
      </c>
      <c r="AA1070" t="str">
        <f t="shared" si="356"/>
        <v>Red</v>
      </c>
      <c r="AB1070" t="str">
        <f t="shared" si="357"/>
        <v>Red</v>
      </c>
      <c r="AC1070" t="str">
        <f t="shared" si="358"/>
        <v>Green</v>
      </c>
      <c r="AD1070" t="str">
        <f t="shared" si="359"/>
        <v>Red</v>
      </c>
    </row>
    <row r="1071" spans="1:30" x14ac:dyDescent="0.25">
      <c r="A1071" t="str">
        <f t="shared" ref="A1071:A1134" si="360">L1070&amp;F1071&amp;G1071</f>
        <v>25/07/2026NordstrandGamle Oslo</v>
      </c>
      <c r="D1071" s="2">
        <v>46228</v>
      </c>
      <c r="E1071" s="3">
        <v>0.45833333333333331</v>
      </c>
      <c r="F1071" t="s">
        <v>3460</v>
      </c>
      <c r="G1071" t="s">
        <v>3461</v>
      </c>
      <c r="H1071">
        <v>1</v>
      </c>
      <c r="I1071">
        <v>1</v>
      </c>
      <c r="J1071">
        <v>1</v>
      </c>
      <c r="K1071">
        <v>2</v>
      </c>
      <c r="L1071" s="22" t="str">
        <f t="shared" ref="L1071:L1134" si="361">DAY(D1071)&amp;"/"&amp;"07"&amp;"/"&amp;YEAR(D1071)</f>
        <v>25/07/2026</v>
      </c>
      <c r="M1071" s="23">
        <f t="shared" ref="M1071:M1134" si="362">E1071-TIME(3,0,0)</f>
        <v>0.33333333333333331</v>
      </c>
      <c r="N1071" t="str">
        <f t="shared" ref="N1071:N1134" si="363">J1071&amp;" - "&amp;K1071</f>
        <v>1 - 2</v>
      </c>
      <c r="O1071" t="str">
        <f t="shared" si="344"/>
        <v>Red</v>
      </c>
      <c r="P1071" t="str">
        <f t="shared" si="345"/>
        <v>Red</v>
      </c>
      <c r="Q1071" t="str">
        <f t="shared" si="346"/>
        <v>Green</v>
      </c>
      <c r="R1071" t="str">
        <f t="shared" si="347"/>
        <v>Red</v>
      </c>
      <c r="S1071" t="str">
        <f t="shared" si="348"/>
        <v>Green</v>
      </c>
      <c r="T1071" t="str">
        <f t="shared" si="349"/>
        <v>Green</v>
      </c>
      <c r="U1071" t="str">
        <f t="shared" si="350"/>
        <v>Red</v>
      </c>
      <c r="V1071" t="str">
        <f t="shared" si="351"/>
        <v>Green</v>
      </c>
      <c r="W1071" t="str">
        <f t="shared" si="352"/>
        <v>Red</v>
      </c>
      <c r="X1071" t="str">
        <f t="shared" si="353"/>
        <v>Green</v>
      </c>
      <c r="Y1071" t="str">
        <f t="shared" si="354"/>
        <v>Green</v>
      </c>
      <c r="Z1071" t="str">
        <f t="shared" si="355"/>
        <v>Green</v>
      </c>
      <c r="AA1071" t="str">
        <f t="shared" si="356"/>
        <v>Red</v>
      </c>
      <c r="AB1071" t="str">
        <f t="shared" si="357"/>
        <v>Green</v>
      </c>
      <c r="AC1071" t="str">
        <f t="shared" si="358"/>
        <v>Green</v>
      </c>
      <c r="AD1071" t="str">
        <f t="shared" si="359"/>
        <v>Red</v>
      </c>
    </row>
    <row r="1072" spans="1:30" x14ac:dyDescent="0.25">
      <c r="A1072" t="str">
        <f t="shared" si="360"/>
        <v>25/07/2026UllernHeming</v>
      </c>
      <c r="D1072" s="2">
        <v>46228</v>
      </c>
      <c r="E1072" s="3">
        <v>0.45833333333333331</v>
      </c>
      <c r="F1072" t="s">
        <v>3462</v>
      </c>
      <c r="G1072" t="s">
        <v>3463</v>
      </c>
      <c r="H1072">
        <v>0</v>
      </c>
      <c r="I1072">
        <v>1</v>
      </c>
      <c r="J1072">
        <v>1</v>
      </c>
      <c r="K1072">
        <v>3</v>
      </c>
      <c r="L1072" s="22" t="str">
        <f t="shared" si="361"/>
        <v>25/07/2026</v>
      </c>
      <c r="M1072" s="23">
        <f t="shared" si="362"/>
        <v>0.33333333333333331</v>
      </c>
      <c r="N1072" t="str">
        <f t="shared" si="363"/>
        <v>1 - 3</v>
      </c>
      <c r="O1072" t="str">
        <f t="shared" si="344"/>
        <v>Red</v>
      </c>
      <c r="P1072" t="str">
        <f t="shared" si="345"/>
        <v>Red</v>
      </c>
      <c r="Q1072" t="str">
        <f t="shared" si="346"/>
        <v>Green</v>
      </c>
      <c r="R1072" t="str">
        <f t="shared" si="347"/>
        <v>Red</v>
      </c>
      <c r="S1072" t="str">
        <f t="shared" si="348"/>
        <v>Green</v>
      </c>
      <c r="T1072" t="str">
        <f t="shared" si="349"/>
        <v>Green</v>
      </c>
      <c r="U1072" t="str">
        <f t="shared" si="350"/>
        <v>Red</v>
      </c>
      <c r="V1072" t="str">
        <f t="shared" si="351"/>
        <v>Red</v>
      </c>
      <c r="W1072" t="str">
        <f t="shared" si="352"/>
        <v>Green</v>
      </c>
      <c r="X1072" t="str">
        <f t="shared" si="353"/>
        <v>Green</v>
      </c>
      <c r="Y1072" t="str">
        <f t="shared" si="354"/>
        <v>Green</v>
      </c>
      <c r="Z1072" t="str">
        <f t="shared" si="355"/>
        <v>Green</v>
      </c>
      <c r="AA1072" t="str">
        <f t="shared" si="356"/>
        <v>Red</v>
      </c>
      <c r="AB1072" t="str">
        <f t="shared" si="357"/>
        <v>Red</v>
      </c>
      <c r="AC1072" t="str">
        <f t="shared" si="358"/>
        <v>Green</v>
      </c>
      <c r="AD1072" t="str">
        <f t="shared" si="359"/>
        <v>Red</v>
      </c>
    </row>
    <row r="1073" spans="1:30" x14ac:dyDescent="0.25">
      <c r="A1073" t="str">
        <f t="shared" si="360"/>
        <v>25/07/2026FordeAustevoll</v>
      </c>
      <c r="D1073" s="2">
        <v>46228</v>
      </c>
      <c r="E1073" s="3">
        <v>0.45833333333333331</v>
      </c>
      <c r="F1073" t="s">
        <v>3474</v>
      </c>
      <c r="G1073" t="s">
        <v>3475</v>
      </c>
      <c r="H1073">
        <v>0</v>
      </c>
      <c r="I1073">
        <v>1</v>
      </c>
      <c r="J1073">
        <v>1</v>
      </c>
      <c r="K1073">
        <v>1</v>
      </c>
      <c r="L1073" s="22" t="str">
        <f t="shared" si="361"/>
        <v>25/07/2026</v>
      </c>
      <c r="M1073" s="23">
        <f t="shared" si="362"/>
        <v>0.33333333333333331</v>
      </c>
      <c r="N1073" t="str">
        <f t="shared" si="363"/>
        <v>1 - 1</v>
      </c>
      <c r="O1073" t="str">
        <f t="shared" si="344"/>
        <v>Red</v>
      </c>
      <c r="P1073" t="str">
        <f t="shared" si="345"/>
        <v>Green</v>
      </c>
      <c r="Q1073" t="str">
        <f t="shared" si="346"/>
        <v>Red</v>
      </c>
      <c r="R1073" t="str">
        <f t="shared" si="347"/>
        <v>Green</v>
      </c>
      <c r="S1073" t="str">
        <f t="shared" si="348"/>
        <v>Green</v>
      </c>
      <c r="T1073" t="str">
        <f t="shared" si="349"/>
        <v>Red</v>
      </c>
      <c r="U1073" t="str">
        <f t="shared" si="350"/>
        <v>Red</v>
      </c>
      <c r="V1073" t="str">
        <f t="shared" si="351"/>
        <v>Red</v>
      </c>
      <c r="W1073" t="str">
        <f t="shared" si="352"/>
        <v>Green</v>
      </c>
      <c r="X1073" t="str">
        <f t="shared" si="353"/>
        <v>Green</v>
      </c>
      <c r="Y1073" t="str">
        <f t="shared" si="354"/>
        <v>Green</v>
      </c>
      <c r="Z1073" t="str">
        <f t="shared" si="355"/>
        <v>Red</v>
      </c>
      <c r="AA1073" t="str">
        <f t="shared" si="356"/>
        <v>Green</v>
      </c>
      <c r="AB1073" t="str">
        <f t="shared" si="357"/>
        <v>Green</v>
      </c>
      <c r="AC1073" t="str">
        <f t="shared" si="358"/>
        <v>Green</v>
      </c>
      <c r="AD1073" t="str">
        <f t="shared" si="359"/>
        <v>Red</v>
      </c>
    </row>
    <row r="1074" spans="1:30" x14ac:dyDescent="0.25">
      <c r="A1074" t="str">
        <f t="shared" si="360"/>
        <v>25/07/2026Legia IIStal Stalowa Wola</v>
      </c>
      <c r="D1074" s="2">
        <v>46228</v>
      </c>
      <c r="E1074" s="3">
        <v>0.45833333333333331</v>
      </c>
      <c r="F1074" t="s">
        <v>3537</v>
      </c>
      <c r="G1074" t="s">
        <v>3538</v>
      </c>
      <c r="H1074">
        <v>0</v>
      </c>
      <c r="I1074">
        <v>0</v>
      </c>
      <c r="J1074">
        <v>0</v>
      </c>
      <c r="K1074">
        <v>2</v>
      </c>
      <c r="L1074" s="22" t="str">
        <f t="shared" si="361"/>
        <v>25/07/2026</v>
      </c>
      <c r="M1074" s="23">
        <f t="shared" si="362"/>
        <v>0.33333333333333331</v>
      </c>
      <c r="N1074" t="str">
        <f t="shared" si="363"/>
        <v>0 - 2</v>
      </c>
      <c r="O1074" t="str">
        <f t="shared" si="344"/>
        <v>Red</v>
      </c>
      <c r="P1074" t="str">
        <f t="shared" si="345"/>
        <v>Red</v>
      </c>
      <c r="Q1074" t="str">
        <f t="shared" si="346"/>
        <v>Green</v>
      </c>
      <c r="R1074" t="str">
        <f t="shared" si="347"/>
        <v>Red</v>
      </c>
      <c r="S1074" t="str">
        <f t="shared" si="348"/>
        <v>Green</v>
      </c>
      <c r="T1074" t="str">
        <f t="shared" si="349"/>
        <v>Green</v>
      </c>
      <c r="U1074" t="str">
        <f t="shared" si="350"/>
        <v>Red</v>
      </c>
      <c r="V1074" t="str">
        <f t="shared" si="351"/>
        <v>Green</v>
      </c>
      <c r="W1074" t="str">
        <f t="shared" si="352"/>
        <v>Red</v>
      </c>
      <c r="X1074" t="str">
        <f t="shared" si="353"/>
        <v>Red</v>
      </c>
      <c r="Y1074" t="str">
        <f t="shared" si="354"/>
        <v>Green</v>
      </c>
      <c r="Z1074" t="str">
        <f t="shared" si="355"/>
        <v>Red</v>
      </c>
      <c r="AA1074" t="str">
        <f t="shared" si="356"/>
        <v>Green</v>
      </c>
      <c r="AB1074" t="str">
        <f t="shared" si="357"/>
        <v>Green</v>
      </c>
      <c r="AC1074" t="str">
        <f t="shared" si="358"/>
        <v>Red</v>
      </c>
      <c r="AD1074" t="str">
        <f t="shared" si="359"/>
        <v>Green</v>
      </c>
    </row>
    <row r="1075" spans="1:30" x14ac:dyDescent="0.25">
      <c r="A1075" t="str">
        <f t="shared" si="360"/>
        <v>25/07/2026FK Torpedo MiassZenit St Petersburg II</v>
      </c>
      <c r="D1075" s="2">
        <v>46228</v>
      </c>
      <c r="E1075" s="3">
        <v>0.45833333333333331</v>
      </c>
      <c r="F1075" t="s">
        <v>3555</v>
      </c>
      <c r="G1075" t="s">
        <v>3556</v>
      </c>
      <c r="H1075">
        <v>0</v>
      </c>
      <c r="I1075">
        <v>0</v>
      </c>
      <c r="J1075">
        <v>0</v>
      </c>
      <c r="K1075">
        <v>1</v>
      </c>
      <c r="L1075" s="22" t="str">
        <f t="shared" si="361"/>
        <v>25/07/2026</v>
      </c>
      <c r="M1075" s="23">
        <f t="shared" si="362"/>
        <v>0.33333333333333331</v>
      </c>
      <c r="N1075" t="str">
        <f t="shared" si="363"/>
        <v>0 - 1</v>
      </c>
      <c r="O1075" t="str">
        <f t="shared" si="344"/>
        <v>Red</v>
      </c>
      <c r="P1075" t="str">
        <f t="shared" si="345"/>
        <v>Red</v>
      </c>
      <c r="Q1075" t="str">
        <f t="shared" si="346"/>
        <v>Green</v>
      </c>
      <c r="R1075" t="str">
        <f t="shared" si="347"/>
        <v>Red</v>
      </c>
      <c r="S1075" t="str">
        <f t="shared" si="348"/>
        <v>Green</v>
      </c>
      <c r="T1075" t="str">
        <f t="shared" si="349"/>
        <v>Green</v>
      </c>
      <c r="U1075" t="str">
        <f t="shared" si="350"/>
        <v>Red</v>
      </c>
      <c r="V1075" t="str">
        <f t="shared" si="351"/>
        <v>Green</v>
      </c>
      <c r="W1075" t="str">
        <f t="shared" si="352"/>
        <v>Red</v>
      </c>
      <c r="X1075" t="str">
        <f t="shared" si="353"/>
        <v>Red</v>
      </c>
      <c r="Y1075" t="str">
        <f t="shared" si="354"/>
        <v>Red</v>
      </c>
      <c r="Z1075" t="str">
        <f t="shared" si="355"/>
        <v>Red</v>
      </c>
      <c r="AA1075" t="str">
        <f t="shared" si="356"/>
        <v>Green</v>
      </c>
      <c r="AB1075" t="str">
        <f t="shared" si="357"/>
        <v>Green</v>
      </c>
      <c r="AC1075" t="str">
        <f t="shared" si="358"/>
        <v>Red</v>
      </c>
      <c r="AD1075" t="str">
        <f t="shared" si="359"/>
        <v>Green</v>
      </c>
    </row>
    <row r="1076" spans="1:30" x14ac:dyDescent="0.25">
      <c r="A1076" t="str">
        <f t="shared" si="360"/>
        <v>25/07/2026Dynamo St PetersburgFC Murom</v>
      </c>
      <c r="D1076" s="2">
        <v>46228</v>
      </c>
      <c r="E1076" s="3">
        <v>0.45833333333333331</v>
      </c>
      <c r="F1076" t="s">
        <v>3575</v>
      </c>
      <c r="G1076" t="s">
        <v>3576</v>
      </c>
      <c r="H1076">
        <v>0</v>
      </c>
      <c r="I1076">
        <v>0</v>
      </c>
      <c r="J1076">
        <v>1</v>
      </c>
      <c r="K1076">
        <v>2</v>
      </c>
      <c r="L1076" s="22" t="str">
        <f t="shared" si="361"/>
        <v>25/07/2026</v>
      </c>
      <c r="M1076" s="23">
        <f t="shared" si="362"/>
        <v>0.33333333333333331</v>
      </c>
      <c r="N1076" t="str">
        <f t="shared" si="363"/>
        <v>1 - 2</v>
      </c>
      <c r="O1076" t="str">
        <f t="shared" si="344"/>
        <v>Red</v>
      </c>
      <c r="P1076" t="str">
        <f t="shared" si="345"/>
        <v>Red</v>
      </c>
      <c r="Q1076" t="str">
        <f t="shared" si="346"/>
        <v>Green</v>
      </c>
      <c r="R1076" t="str">
        <f t="shared" si="347"/>
        <v>Red</v>
      </c>
      <c r="S1076" t="str">
        <f t="shared" si="348"/>
        <v>Green</v>
      </c>
      <c r="T1076" t="str">
        <f t="shared" si="349"/>
        <v>Green</v>
      </c>
      <c r="U1076" t="str">
        <f t="shared" si="350"/>
        <v>Red</v>
      </c>
      <c r="V1076" t="str">
        <f t="shared" si="351"/>
        <v>Green</v>
      </c>
      <c r="W1076" t="str">
        <f t="shared" si="352"/>
        <v>Red</v>
      </c>
      <c r="X1076" t="str">
        <f t="shared" si="353"/>
        <v>Red</v>
      </c>
      <c r="Y1076" t="str">
        <f t="shared" si="354"/>
        <v>Green</v>
      </c>
      <c r="Z1076" t="str">
        <f t="shared" si="355"/>
        <v>Green</v>
      </c>
      <c r="AA1076" t="str">
        <f t="shared" si="356"/>
        <v>Red</v>
      </c>
      <c r="AB1076" t="str">
        <f t="shared" si="357"/>
        <v>Green</v>
      </c>
      <c r="AC1076" t="str">
        <f t="shared" si="358"/>
        <v>Green</v>
      </c>
      <c r="AD1076" t="str">
        <f t="shared" si="359"/>
        <v>Red</v>
      </c>
    </row>
    <row r="1077" spans="1:30" x14ac:dyDescent="0.25">
      <c r="A1077" t="str">
        <f t="shared" si="360"/>
        <v>25/07/2026GAIS Goteborg U19Mjallby U19</v>
      </c>
      <c r="B1077" t="s">
        <v>827</v>
      </c>
      <c r="D1077" s="2">
        <v>46228</v>
      </c>
      <c r="E1077" s="3">
        <v>0.45833333333333331</v>
      </c>
      <c r="F1077" t="s">
        <v>3644</v>
      </c>
      <c r="G1077" t="s">
        <v>3645</v>
      </c>
      <c r="H1077">
        <v>0</v>
      </c>
      <c r="I1077">
        <v>0</v>
      </c>
      <c r="J1077">
        <v>4</v>
      </c>
      <c r="K1077">
        <v>2</v>
      </c>
      <c r="L1077" s="22" t="str">
        <f t="shared" si="361"/>
        <v>25/07/2026</v>
      </c>
      <c r="M1077" s="23">
        <f t="shared" si="362"/>
        <v>0.33333333333333331</v>
      </c>
      <c r="N1077" t="str">
        <f t="shared" si="363"/>
        <v>4 - 2</v>
      </c>
      <c r="O1077" t="str">
        <f t="shared" si="344"/>
        <v>Green</v>
      </c>
      <c r="P1077" t="str">
        <f t="shared" si="345"/>
        <v>Red</v>
      </c>
      <c r="Q1077" t="str">
        <f t="shared" si="346"/>
        <v>Red</v>
      </c>
      <c r="R1077" t="str">
        <f t="shared" si="347"/>
        <v>Green</v>
      </c>
      <c r="S1077" t="str">
        <f t="shared" si="348"/>
        <v>Red</v>
      </c>
      <c r="T1077" t="str">
        <f t="shared" si="349"/>
        <v>Green</v>
      </c>
      <c r="U1077" t="str">
        <f t="shared" si="350"/>
        <v>Red</v>
      </c>
      <c r="V1077" t="str">
        <f t="shared" si="351"/>
        <v>Green</v>
      </c>
      <c r="W1077" t="str">
        <f t="shared" si="352"/>
        <v>Red</v>
      </c>
      <c r="X1077" t="str">
        <f t="shared" si="353"/>
        <v>Red</v>
      </c>
      <c r="Y1077" t="str">
        <f t="shared" si="354"/>
        <v>Green</v>
      </c>
      <c r="Z1077" t="str">
        <f t="shared" si="355"/>
        <v>Green</v>
      </c>
      <c r="AA1077" t="str">
        <f t="shared" si="356"/>
        <v>Red</v>
      </c>
      <c r="AB1077" t="str">
        <f t="shared" si="357"/>
        <v>Red</v>
      </c>
      <c r="AC1077" t="str">
        <f t="shared" si="358"/>
        <v>Green</v>
      </c>
      <c r="AD1077" t="str">
        <f t="shared" si="359"/>
        <v>Red</v>
      </c>
    </row>
    <row r="1078" spans="1:30" x14ac:dyDescent="0.25">
      <c r="A1078" t="str">
        <f t="shared" si="360"/>
        <v>25/07/2026Orebro U19Djurgardens U19</v>
      </c>
      <c r="B1078" t="s">
        <v>827</v>
      </c>
      <c r="D1078" s="2">
        <v>46228</v>
      </c>
      <c r="E1078" s="3">
        <v>0.45833333333333331</v>
      </c>
      <c r="F1078" t="s">
        <v>3646</v>
      </c>
      <c r="G1078" t="s">
        <v>3647</v>
      </c>
      <c r="H1078">
        <v>0</v>
      </c>
      <c r="I1078">
        <v>0</v>
      </c>
      <c r="J1078">
        <v>0</v>
      </c>
      <c r="K1078">
        <v>1</v>
      </c>
      <c r="L1078" s="22" t="str">
        <f t="shared" si="361"/>
        <v>25/07/2026</v>
      </c>
      <c r="M1078" s="23">
        <f t="shared" si="362"/>
        <v>0.33333333333333331</v>
      </c>
      <c r="N1078" t="str">
        <f t="shared" si="363"/>
        <v>0 - 1</v>
      </c>
      <c r="O1078" t="str">
        <f t="shared" si="344"/>
        <v>Red</v>
      </c>
      <c r="P1078" t="str">
        <f t="shared" si="345"/>
        <v>Red</v>
      </c>
      <c r="Q1078" t="str">
        <f t="shared" si="346"/>
        <v>Green</v>
      </c>
      <c r="R1078" t="str">
        <f t="shared" si="347"/>
        <v>Red</v>
      </c>
      <c r="S1078" t="str">
        <f t="shared" si="348"/>
        <v>Green</v>
      </c>
      <c r="T1078" t="str">
        <f t="shared" si="349"/>
        <v>Green</v>
      </c>
      <c r="U1078" t="str">
        <f t="shared" si="350"/>
        <v>Red</v>
      </c>
      <c r="V1078" t="str">
        <f t="shared" si="351"/>
        <v>Green</v>
      </c>
      <c r="W1078" t="str">
        <f t="shared" si="352"/>
        <v>Red</v>
      </c>
      <c r="X1078" t="str">
        <f t="shared" si="353"/>
        <v>Red</v>
      </c>
      <c r="Y1078" t="str">
        <f t="shared" si="354"/>
        <v>Red</v>
      </c>
      <c r="Z1078" t="str">
        <f t="shared" si="355"/>
        <v>Red</v>
      </c>
      <c r="AA1078" t="str">
        <f t="shared" si="356"/>
        <v>Green</v>
      </c>
      <c r="AB1078" t="str">
        <f t="shared" si="357"/>
        <v>Green</v>
      </c>
      <c r="AC1078" t="str">
        <f t="shared" si="358"/>
        <v>Red</v>
      </c>
      <c r="AD1078" t="str">
        <f t="shared" si="359"/>
        <v>Green</v>
      </c>
    </row>
    <row r="1079" spans="1:30" x14ac:dyDescent="0.25">
      <c r="A1079" t="str">
        <f t="shared" si="360"/>
        <v>25/07/2026Elfsborg WomenUmea IK Women</v>
      </c>
      <c r="B1079" t="s">
        <v>827</v>
      </c>
      <c r="D1079" s="2">
        <v>46228</v>
      </c>
      <c r="E1079" s="3">
        <v>0.45833333333333331</v>
      </c>
      <c r="F1079" t="s">
        <v>3652</v>
      </c>
      <c r="G1079" t="s">
        <v>3653</v>
      </c>
      <c r="H1079">
        <v>2</v>
      </c>
      <c r="I1079">
        <v>0</v>
      </c>
      <c r="J1079">
        <v>4</v>
      </c>
      <c r="K1079">
        <v>1</v>
      </c>
      <c r="L1079" s="22" t="str">
        <f t="shared" si="361"/>
        <v>25/07/2026</v>
      </c>
      <c r="M1079" s="23">
        <f t="shared" si="362"/>
        <v>0.33333333333333331</v>
      </c>
      <c r="N1079" t="str">
        <f t="shared" si="363"/>
        <v>4 - 1</v>
      </c>
      <c r="O1079" t="str">
        <f t="shared" si="344"/>
        <v>Green</v>
      </c>
      <c r="P1079" t="str">
        <f t="shared" si="345"/>
        <v>Red</v>
      </c>
      <c r="Q1079" t="str">
        <f t="shared" si="346"/>
        <v>Red</v>
      </c>
      <c r="R1079" t="str">
        <f t="shared" si="347"/>
        <v>Green</v>
      </c>
      <c r="S1079" t="str">
        <f t="shared" si="348"/>
        <v>Red</v>
      </c>
      <c r="T1079" t="str">
        <f t="shared" si="349"/>
        <v>Green</v>
      </c>
      <c r="U1079" t="str">
        <f t="shared" si="350"/>
        <v>Green</v>
      </c>
      <c r="V1079" t="str">
        <f t="shared" si="351"/>
        <v>Red</v>
      </c>
      <c r="W1079" t="str">
        <f t="shared" si="352"/>
        <v>Red</v>
      </c>
      <c r="X1079" t="str">
        <f t="shared" si="353"/>
        <v>Green</v>
      </c>
      <c r="Y1079" t="str">
        <f t="shared" si="354"/>
        <v>Green</v>
      </c>
      <c r="Z1079" t="str">
        <f t="shared" si="355"/>
        <v>Green</v>
      </c>
      <c r="AA1079" t="str">
        <f t="shared" si="356"/>
        <v>Red</v>
      </c>
      <c r="AB1079" t="str">
        <f t="shared" si="357"/>
        <v>Red</v>
      </c>
      <c r="AC1079" t="str">
        <f t="shared" si="358"/>
        <v>Green</v>
      </c>
      <c r="AD1079" t="str">
        <f t="shared" si="359"/>
        <v>Red</v>
      </c>
    </row>
    <row r="1080" spans="1:30" x14ac:dyDescent="0.25">
      <c r="A1080" t="str">
        <f t="shared" si="360"/>
        <v>25/07/2026Husqvarna FF WomenIFK Goteborg Women</v>
      </c>
      <c r="B1080" t="s">
        <v>827</v>
      </c>
      <c r="D1080" s="2">
        <v>46228</v>
      </c>
      <c r="E1080" s="3">
        <v>0.45833333333333331</v>
      </c>
      <c r="F1080" t="s">
        <v>3654</v>
      </c>
      <c r="G1080" t="s">
        <v>3655</v>
      </c>
      <c r="H1080">
        <v>2</v>
      </c>
      <c r="I1080">
        <v>2</v>
      </c>
      <c r="J1080">
        <v>4</v>
      </c>
      <c r="K1080">
        <v>4</v>
      </c>
      <c r="L1080" s="22" t="str">
        <f t="shared" si="361"/>
        <v>25/07/2026</v>
      </c>
      <c r="M1080" s="23">
        <f t="shared" si="362"/>
        <v>0.33333333333333331</v>
      </c>
      <c r="N1080" t="str">
        <f t="shared" si="363"/>
        <v>4 - 4</v>
      </c>
      <c r="O1080" t="str">
        <f t="shared" si="344"/>
        <v>Red</v>
      </c>
      <c r="P1080" t="str">
        <f t="shared" si="345"/>
        <v>Green</v>
      </c>
      <c r="Q1080" t="str">
        <f t="shared" si="346"/>
        <v>Red</v>
      </c>
      <c r="R1080" t="str">
        <f t="shared" si="347"/>
        <v>Green</v>
      </c>
      <c r="S1080" t="str">
        <f t="shared" si="348"/>
        <v>Green</v>
      </c>
      <c r="T1080" t="str">
        <f t="shared" si="349"/>
        <v>Red</v>
      </c>
      <c r="U1080" t="str">
        <f t="shared" si="350"/>
        <v>Red</v>
      </c>
      <c r="V1080" t="str">
        <f t="shared" si="351"/>
        <v>Green</v>
      </c>
      <c r="W1080" t="str">
        <f t="shared" si="352"/>
        <v>Red</v>
      </c>
      <c r="X1080" t="str">
        <f t="shared" si="353"/>
        <v>Green</v>
      </c>
      <c r="Y1080" t="str">
        <f t="shared" si="354"/>
        <v>Green</v>
      </c>
      <c r="Z1080" t="str">
        <f t="shared" si="355"/>
        <v>Green</v>
      </c>
      <c r="AA1080" t="str">
        <f t="shared" si="356"/>
        <v>Red</v>
      </c>
      <c r="AB1080" t="str">
        <f t="shared" si="357"/>
        <v>Red</v>
      </c>
      <c r="AC1080" t="str">
        <f t="shared" si="358"/>
        <v>Green</v>
      </c>
      <c r="AD1080" t="str">
        <f t="shared" si="359"/>
        <v>Red</v>
      </c>
    </row>
    <row r="1081" spans="1:30" x14ac:dyDescent="0.25">
      <c r="A1081" t="str">
        <f t="shared" si="360"/>
        <v>25/07/2026Sandvikens IF WomenHolmalund Women</v>
      </c>
      <c r="B1081" t="s">
        <v>827</v>
      </c>
      <c r="D1081" s="2">
        <v>46228</v>
      </c>
      <c r="E1081" s="3">
        <v>0.45833333333333331</v>
      </c>
      <c r="F1081" t="s">
        <v>3656</v>
      </c>
      <c r="G1081" t="s">
        <v>3657</v>
      </c>
      <c r="H1081">
        <v>2</v>
      </c>
      <c r="I1081">
        <v>1</v>
      </c>
      <c r="J1081">
        <v>3</v>
      </c>
      <c r="K1081">
        <v>3</v>
      </c>
      <c r="L1081" s="22" t="str">
        <f t="shared" si="361"/>
        <v>25/07/2026</v>
      </c>
      <c r="M1081" s="23">
        <f t="shared" si="362"/>
        <v>0.33333333333333331</v>
      </c>
      <c r="N1081" t="str">
        <f t="shared" si="363"/>
        <v>3 - 3</v>
      </c>
      <c r="O1081" t="str">
        <f t="shared" si="344"/>
        <v>Red</v>
      </c>
      <c r="P1081" t="str">
        <f t="shared" si="345"/>
        <v>Green</v>
      </c>
      <c r="Q1081" t="str">
        <f t="shared" si="346"/>
        <v>Red</v>
      </c>
      <c r="R1081" t="str">
        <f t="shared" si="347"/>
        <v>Green</v>
      </c>
      <c r="S1081" t="str">
        <f t="shared" si="348"/>
        <v>Green</v>
      </c>
      <c r="T1081" t="str">
        <f t="shared" si="349"/>
        <v>Red</v>
      </c>
      <c r="U1081" t="str">
        <f t="shared" si="350"/>
        <v>Green</v>
      </c>
      <c r="V1081" t="str">
        <f t="shared" si="351"/>
        <v>Red</v>
      </c>
      <c r="W1081" t="str">
        <f t="shared" si="352"/>
        <v>Red</v>
      </c>
      <c r="X1081" t="str">
        <f t="shared" si="353"/>
        <v>Green</v>
      </c>
      <c r="Y1081" t="str">
        <f t="shared" si="354"/>
        <v>Green</v>
      </c>
      <c r="Z1081" t="str">
        <f t="shared" si="355"/>
        <v>Green</v>
      </c>
      <c r="AA1081" t="str">
        <f t="shared" si="356"/>
        <v>Red</v>
      </c>
      <c r="AB1081" t="str">
        <f t="shared" si="357"/>
        <v>Red</v>
      </c>
      <c r="AC1081" t="str">
        <f t="shared" si="358"/>
        <v>Green</v>
      </c>
      <c r="AD1081" t="str">
        <f t="shared" si="359"/>
        <v>Red</v>
      </c>
    </row>
    <row r="1082" spans="1:30" x14ac:dyDescent="0.25">
      <c r="A1082" t="str">
        <f t="shared" si="360"/>
        <v>25/07/2026FC Lokomotiv KievFC Chernigiv</v>
      </c>
      <c r="D1082" s="2">
        <v>46228</v>
      </c>
      <c r="E1082" s="3">
        <v>0.45833333333333331</v>
      </c>
      <c r="F1082" t="s">
        <v>3673</v>
      </c>
      <c r="G1082" t="s">
        <v>3674</v>
      </c>
      <c r="H1082">
        <v>0</v>
      </c>
      <c r="I1082">
        <v>0</v>
      </c>
      <c r="J1082">
        <v>1</v>
      </c>
      <c r="K1082">
        <v>1</v>
      </c>
      <c r="L1082" s="22" t="str">
        <f t="shared" si="361"/>
        <v>25/07/2026</v>
      </c>
      <c r="M1082" s="23">
        <f t="shared" si="362"/>
        <v>0.33333333333333331</v>
      </c>
      <c r="N1082" t="str">
        <f t="shared" si="363"/>
        <v>1 - 1</v>
      </c>
      <c r="O1082" t="str">
        <f t="shared" si="344"/>
        <v>Red</v>
      </c>
      <c r="P1082" t="str">
        <f t="shared" si="345"/>
        <v>Green</v>
      </c>
      <c r="Q1082" t="str">
        <f t="shared" si="346"/>
        <v>Red</v>
      </c>
      <c r="R1082" t="str">
        <f t="shared" si="347"/>
        <v>Green</v>
      </c>
      <c r="S1082" t="str">
        <f t="shared" si="348"/>
        <v>Green</v>
      </c>
      <c r="T1082" t="str">
        <f t="shared" si="349"/>
        <v>Red</v>
      </c>
      <c r="U1082" t="str">
        <f t="shared" si="350"/>
        <v>Red</v>
      </c>
      <c r="V1082" t="str">
        <f t="shared" si="351"/>
        <v>Green</v>
      </c>
      <c r="W1082" t="str">
        <f t="shared" si="352"/>
        <v>Red</v>
      </c>
      <c r="X1082" t="str">
        <f t="shared" si="353"/>
        <v>Red</v>
      </c>
      <c r="Y1082" t="str">
        <f t="shared" si="354"/>
        <v>Green</v>
      </c>
      <c r="Z1082" t="str">
        <f t="shared" si="355"/>
        <v>Red</v>
      </c>
      <c r="AA1082" t="str">
        <f t="shared" si="356"/>
        <v>Green</v>
      </c>
      <c r="AB1082" t="str">
        <f t="shared" si="357"/>
        <v>Green</v>
      </c>
      <c r="AC1082" t="str">
        <f t="shared" si="358"/>
        <v>Green</v>
      </c>
      <c r="AD1082" t="str">
        <f t="shared" si="359"/>
        <v>Red</v>
      </c>
    </row>
    <row r="1083" spans="1:30" x14ac:dyDescent="0.25">
      <c r="A1083" t="str">
        <f t="shared" si="360"/>
        <v>25/07/2026ArlandaIFK Haninge/Brandbergen</v>
      </c>
      <c r="D1083" s="2">
        <v>46228</v>
      </c>
      <c r="E1083" s="3">
        <v>0.45833333333333331</v>
      </c>
      <c r="F1083" t="s">
        <v>3764</v>
      </c>
      <c r="G1083" t="s">
        <v>3765</v>
      </c>
      <c r="H1083">
        <v>2</v>
      </c>
      <c r="I1083">
        <v>1</v>
      </c>
      <c r="J1083">
        <v>6</v>
      </c>
      <c r="K1083">
        <v>1</v>
      </c>
      <c r="L1083" s="22" t="str">
        <f t="shared" si="361"/>
        <v>25/07/2026</v>
      </c>
      <c r="M1083" s="23">
        <f t="shared" si="362"/>
        <v>0.33333333333333331</v>
      </c>
      <c r="N1083" t="str">
        <f t="shared" si="363"/>
        <v>6 - 1</v>
      </c>
      <c r="O1083" t="str">
        <f t="shared" si="344"/>
        <v>Green</v>
      </c>
      <c r="P1083" t="str">
        <f t="shared" si="345"/>
        <v>Red</v>
      </c>
      <c r="Q1083" t="str">
        <f t="shared" si="346"/>
        <v>Red</v>
      </c>
      <c r="R1083" t="str">
        <f t="shared" si="347"/>
        <v>Green</v>
      </c>
      <c r="S1083" t="str">
        <f t="shared" si="348"/>
        <v>Red</v>
      </c>
      <c r="T1083" t="str">
        <f t="shared" si="349"/>
        <v>Green</v>
      </c>
      <c r="U1083" t="str">
        <f t="shared" si="350"/>
        <v>Green</v>
      </c>
      <c r="V1083" t="str">
        <f t="shared" si="351"/>
        <v>Red</v>
      </c>
      <c r="W1083" t="str">
        <f t="shared" si="352"/>
        <v>Red</v>
      </c>
      <c r="X1083" t="str">
        <f t="shared" si="353"/>
        <v>Green</v>
      </c>
      <c r="Y1083" t="str">
        <f t="shared" si="354"/>
        <v>Green</v>
      </c>
      <c r="Z1083" t="str">
        <f t="shared" si="355"/>
        <v>Green</v>
      </c>
      <c r="AA1083" t="str">
        <f t="shared" si="356"/>
        <v>Red</v>
      </c>
      <c r="AB1083" t="str">
        <f t="shared" si="357"/>
        <v>Red</v>
      </c>
      <c r="AC1083" t="str">
        <f t="shared" si="358"/>
        <v>Green</v>
      </c>
      <c r="AD1083" t="str">
        <f t="shared" si="359"/>
        <v>Red</v>
      </c>
    </row>
    <row r="1084" spans="1:30" x14ac:dyDescent="0.25">
      <c r="A1084" t="str">
        <f t="shared" si="360"/>
        <v>25/07/2026Dynamo DresdenEnergie Cottbus</v>
      </c>
      <c r="D1084" s="2">
        <v>46228</v>
      </c>
      <c r="E1084" s="3">
        <v>0.45833333333333331</v>
      </c>
      <c r="F1084" t="s">
        <v>3766</v>
      </c>
      <c r="G1084" t="s">
        <v>3767</v>
      </c>
      <c r="H1084">
        <v>1</v>
      </c>
      <c r="I1084">
        <v>1</v>
      </c>
      <c r="J1084">
        <v>1</v>
      </c>
      <c r="K1084">
        <v>2</v>
      </c>
      <c r="L1084" s="22" t="str">
        <f t="shared" si="361"/>
        <v>25/07/2026</v>
      </c>
      <c r="M1084" s="23">
        <f t="shared" si="362"/>
        <v>0.33333333333333331</v>
      </c>
      <c r="N1084" t="str">
        <f t="shared" si="363"/>
        <v>1 - 2</v>
      </c>
      <c r="O1084" t="str">
        <f t="shared" si="344"/>
        <v>Red</v>
      </c>
      <c r="P1084" t="str">
        <f t="shared" si="345"/>
        <v>Red</v>
      </c>
      <c r="Q1084" t="str">
        <f t="shared" si="346"/>
        <v>Green</v>
      </c>
      <c r="R1084" t="str">
        <f t="shared" si="347"/>
        <v>Red</v>
      </c>
      <c r="S1084" t="str">
        <f t="shared" si="348"/>
        <v>Green</v>
      </c>
      <c r="T1084" t="str">
        <f t="shared" si="349"/>
        <v>Green</v>
      </c>
      <c r="U1084" t="str">
        <f t="shared" si="350"/>
        <v>Red</v>
      </c>
      <c r="V1084" t="str">
        <f t="shared" si="351"/>
        <v>Green</v>
      </c>
      <c r="W1084" t="str">
        <f t="shared" si="352"/>
        <v>Red</v>
      </c>
      <c r="X1084" t="str">
        <f t="shared" si="353"/>
        <v>Green</v>
      </c>
      <c r="Y1084" t="str">
        <f t="shared" si="354"/>
        <v>Green</v>
      </c>
      <c r="Z1084" t="str">
        <f t="shared" si="355"/>
        <v>Green</v>
      </c>
      <c r="AA1084" t="str">
        <f t="shared" si="356"/>
        <v>Red</v>
      </c>
      <c r="AB1084" t="str">
        <f t="shared" si="357"/>
        <v>Green</v>
      </c>
      <c r="AC1084" t="str">
        <f t="shared" si="358"/>
        <v>Green</v>
      </c>
      <c r="AD1084" t="str">
        <f t="shared" si="359"/>
        <v>Red</v>
      </c>
    </row>
    <row r="1085" spans="1:30" x14ac:dyDescent="0.25">
      <c r="A1085" t="str">
        <f t="shared" si="360"/>
        <v>25/07/2026Fortuna DusseldorfBorussia Dortmund</v>
      </c>
      <c r="D1085" s="2">
        <v>46228</v>
      </c>
      <c r="E1085" s="3">
        <v>0.45833333333333331</v>
      </c>
      <c r="F1085" t="s">
        <v>3768</v>
      </c>
      <c r="G1085" t="s">
        <v>3769</v>
      </c>
      <c r="H1085">
        <v>0</v>
      </c>
      <c r="I1085">
        <v>1</v>
      </c>
      <c r="J1085">
        <v>2</v>
      </c>
      <c r="K1085">
        <v>1</v>
      </c>
      <c r="L1085" s="22" t="str">
        <f t="shared" si="361"/>
        <v>25/07/2026</v>
      </c>
      <c r="M1085" s="23">
        <f t="shared" si="362"/>
        <v>0.33333333333333331</v>
      </c>
      <c r="N1085" t="str">
        <f t="shared" si="363"/>
        <v>2 - 1</v>
      </c>
      <c r="O1085" t="str">
        <f t="shared" si="344"/>
        <v>Green</v>
      </c>
      <c r="P1085" t="str">
        <f t="shared" si="345"/>
        <v>Red</v>
      </c>
      <c r="Q1085" t="str">
        <f t="shared" si="346"/>
        <v>Red</v>
      </c>
      <c r="R1085" t="str">
        <f t="shared" si="347"/>
        <v>Green</v>
      </c>
      <c r="S1085" t="str">
        <f t="shared" si="348"/>
        <v>Red</v>
      </c>
      <c r="T1085" t="str">
        <f t="shared" si="349"/>
        <v>Green</v>
      </c>
      <c r="U1085" t="str">
        <f t="shared" si="350"/>
        <v>Red</v>
      </c>
      <c r="V1085" t="str">
        <f t="shared" si="351"/>
        <v>Red</v>
      </c>
      <c r="W1085" t="str">
        <f t="shared" si="352"/>
        <v>Green</v>
      </c>
      <c r="X1085" t="str">
        <f t="shared" si="353"/>
        <v>Green</v>
      </c>
      <c r="Y1085" t="str">
        <f t="shared" si="354"/>
        <v>Green</v>
      </c>
      <c r="Z1085" t="str">
        <f t="shared" si="355"/>
        <v>Green</v>
      </c>
      <c r="AA1085" t="str">
        <f t="shared" si="356"/>
        <v>Red</v>
      </c>
      <c r="AB1085" t="str">
        <f t="shared" si="357"/>
        <v>Green</v>
      </c>
      <c r="AC1085" t="str">
        <f t="shared" si="358"/>
        <v>Green</v>
      </c>
      <c r="AD1085" t="str">
        <f t="shared" si="359"/>
        <v>Red</v>
      </c>
    </row>
    <row r="1086" spans="1:30" x14ac:dyDescent="0.25">
      <c r="A1086" t="str">
        <f t="shared" si="360"/>
        <v>25/07/2026Harrogate TownDoncaster Rovers</v>
      </c>
      <c r="D1086" s="2">
        <v>46228</v>
      </c>
      <c r="E1086" s="3">
        <v>0.45833333333333331</v>
      </c>
      <c r="F1086" t="s">
        <v>1513</v>
      </c>
      <c r="G1086" t="s">
        <v>3770</v>
      </c>
      <c r="H1086">
        <v>2</v>
      </c>
      <c r="I1086">
        <v>0</v>
      </c>
      <c r="J1086">
        <v>2</v>
      </c>
      <c r="K1086">
        <v>2</v>
      </c>
      <c r="L1086" s="22" t="str">
        <f t="shared" si="361"/>
        <v>25/07/2026</v>
      </c>
      <c r="M1086" s="23">
        <f t="shared" si="362"/>
        <v>0.33333333333333331</v>
      </c>
      <c r="N1086" t="str">
        <f t="shared" si="363"/>
        <v>2 - 2</v>
      </c>
      <c r="O1086" t="str">
        <f t="shared" si="344"/>
        <v>Red</v>
      </c>
      <c r="P1086" t="str">
        <f t="shared" si="345"/>
        <v>Green</v>
      </c>
      <c r="Q1086" t="str">
        <f t="shared" si="346"/>
        <v>Red</v>
      </c>
      <c r="R1086" t="str">
        <f t="shared" si="347"/>
        <v>Green</v>
      </c>
      <c r="S1086" t="str">
        <f t="shared" si="348"/>
        <v>Green</v>
      </c>
      <c r="T1086" t="str">
        <f t="shared" si="349"/>
        <v>Red</v>
      </c>
      <c r="U1086" t="str">
        <f t="shared" si="350"/>
        <v>Green</v>
      </c>
      <c r="V1086" t="str">
        <f t="shared" si="351"/>
        <v>Red</v>
      </c>
      <c r="W1086" t="str">
        <f t="shared" si="352"/>
        <v>Red</v>
      </c>
      <c r="X1086" t="str">
        <f t="shared" si="353"/>
        <v>Green</v>
      </c>
      <c r="Y1086" t="str">
        <f t="shared" si="354"/>
        <v>Green</v>
      </c>
      <c r="Z1086" t="str">
        <f t="shared" si="355"/>
        <v>Green</v>
      </c>
      <c r="AA1086" t="str">
        <f t="shared" si="356"/>
        <v>Red</v>
      </c>
      <c r="AB1086" t="str">
        <f t="shared" si="357"/>
        <v>Red</v>
      </c>
      <c r="AC1086" t="str">
        <f t="shared" si="358"/>
        <v>Green</v>
      </c>
      <c r="AD1086" t="str">
        <f t="shared" si="359"/>
        <v>Red</v>
      </c>
    </row>
    <row r="1087" spans="1:30" x14ac:dyDescent="0.25">
      <c r="A1087" t="str">
        <f t="shared" si="360"/>
        <v>25/07/2026Hassleholms IFBK Olympic</v>
      </c>
      <c r="D1087" s="2">
        <v>46228</v>
      </c>
      <c r="E1087" s="3">
        <v>0.45833333333333331</v>
      </c>
      <c r="F1087" t="s">
        <v>3771</v>
      </c>
      <c r="G1087" t="s">
        <v>3772</v>
      </c>
      <c r="H1087">
        <v>0</v>
      </c>
      <c r="I1087">
        <v>2</v>
      </c>
      <c r="J1087">
        <v>1</v>
      </c>
      <c r="K1087">
        <v>2</v>
      </c>
      <c r="L1087" s="22" t="str">
        <f t="shared" si="361"/>
        <v>25/07/2026</v>
      </c>
      <c r="M1087" s="23">
        <f t="shared" si="362"/>
        <v>0.33333333333333331</v>
      </c>
      <c r="N1087" t="str">
        <f t="shared" si="363"/>
        <v>1 - 2</v>
      </c>
      <c r="O1087" t="str">
        <f t="shared" si="344"/>
        <v>Red</v>
      </c>
      <c r="P1087" t="str">
        <f t="shared" si="345"/>
        <v>Red</v>
      </c>
      <c r="Q1087" t="str">
        <f t="shared" si="346"/>
        <v>Green</v>
      </c>
      <c r="R1087" t="str">
        <f t="shared" si="347"/>
        <v>Red</v>
      </c>
      <c r="S1087" t="str">
        <f t="shared" si="348"/>
        <v>Green</v>
      </c>
      <c r="T1087" t="str">
        <f t="shared" si="349"/>
        <v>Green</v>
      </c>
      <c r="U1087" t="str">
        <f t="shared" si="350"/>
        <v>Red</v>
      </c>
      <c r="V1087" t="str">
        <f t="shared" si="351"/>
        <v>Red</v>
      </c>
      <c r="W1087" t="str">
        <f t="shared" si="352"/>
        <v>Green</v>
      </c>
      <c r="X1087" t="str">
        <f t="shared" si="353"/>
        <v>Green</v>
      </c>
      <c r="Y1087" t="str">
        <f t="shared" si="354"/>
        <v>Green</v>
      </c>
      <c r="Z1087" t="str">
        <f t="shared" si="355"/>
        <v>Green</v>
      </c>
      <c r="AA1087" t="str">
        <f t="shared" si="356"/>
        <v>Red</v>
      </c>
      <c r="AB1087" t="str">
        <f t="shared" si="357"/>
        <v>Green</v>
      </c>
      <c r="AC1087" t="str">
        <f t="shared" si="358"/>
        <v>Green</v>
      </c>
      <c r="AD1087" t="str">
        <f t="shared" si="359"/>
        <v>Red</v>
      </c>
    </row>
    <row r="1088" spans="1:30" x14ac:dyDescent="0.25">
      <c r="A1088" t="str">
        <f t="shared" si="360"/>
        <v>25/07/2026Oskarshamn AIKGute</v>
      </c>
      <c r="D1088" s="2">
        <v>46228</v>
      </c>
      <c r="E1088" s="3">
        <v>0.45833333333333331</v>
      </c>
      <c r="F1088" t="s">
        <v>3773</v>
      </c>
      <c r="G1088" t="s">
        <v>3774</v>
      </c>
      <c r="H1088">
        <v>0</v>
      </c>
      <c r="I1088">
        <v>0</v>
      </c>
      <c r="J1088">
        <v>2</v>
      </c>
      <c r="K1088">
        <v>1</v>
      </c>
      <c r="L1088" s="22" t="str">
        <f t="shared" si="361"/>
        <v>25/07/2026</v>
      </c>
      <c r="M1088" s="23">
        <f t="shared" si="362"/>
        <v>0.33333333333333331</v>
      </c>
      <c r="N1088" t="str">
        <f t="shared" si="363"/>
        <v>2 - 1</v>
      </c>
      <c r="O1088" t="str">
        <f t="shared" si="344"/>
        <v>Green</v>
      </c>
      <c r="P1088" t="str">
        <f t="shared" si="345"/>
        <v>Red</v>
      </c>
      <c r="Q1088" t="str">
        <f t="shared" si="346"/>
        <v>Red</v>
      </c>
      <c r="R1088" t="str">
        <f t="shared" si="347"/>
        <v>Green</v>
      </c>
      <c r="S1088" t="str">
        <f t="shared" si="348"/>
        <v>Red</v>
      </c>
      <c r="T1088" t="str">
        <f t="shared" si="349"/>
        <v>Green</v>
      </c>
      <c r="U1088" t="str">
        <f t="shared" si="350"/>
        <v>Red</v>
      </c>
      <c r="V1088" t="str">
        <f t="shared" si="351"/>
        <v>Green</v>
      </c>
      <c r="W1088" t="str">
        <f t="shared" si="352"/>
        <v>Red</v>
      </c>
      <c r="X1088" t="str">
        <f t="shared" si="353"/>
        <v>Red</v>
      </c>
      <c r="Y1088" t="str">
        <f t="shared" si="354"/>
        <v>Green</v>
      </c>
      <c r="Z1088" t="str">
        <f t="shared" si="355"/>
        <v>Green</v>
      </c>
      <c r="AA1088" t="str">
        <f t="shared" si="356"/>
        <v>Red</v>
      </c>
      <c r="AB1088" t="str">
        <f t="shared" si="357"/>
        <v>Green</v>
      </c>
      <c r="AC1088" t="str">
        <f t="shared" si="358"/>
        <v>Green</v>
      </c>
      <c r="AD1088" t="str">
        <f t="shared" si="359"/>
        <v>Red</v>
      </c>
    </row>
    <row r="1089" spans="1:30" x14ac:dyDescent="0.25">
      <c r="A1089" t="str">
        <f t="shared" si="360"/>
        <v>25/07/2026Torquay UnitedCardiff City U21</v>
      </c>
      <c r="D1089" s="2">
        <v>46228</v>
      </c>
      <c r="E1089" s="3">
        <v>0.45833333333333331</v>
      </c>
      <c r="F1089" t="s">
        <v>1518</v>
      </c>
      <c r="G1089" t="s">
        <v>3775</v>
      </c>
      <c r="H1089">
        <v>4</v>
      </c>
      <c r="I1089">
        <v>0</v>
      </c>
      <c r="J1089">
        <v>5</v>
      </c>
      <c r="K1089">
        <v>0</v>
      </c>
      <c r="L1089" s="22" t="str">
        <f t="shared" si="361"/>
        <v>25/07/2026</v>
      </c>
      <c r="M1089" s="23">
        <f t="shared" si="362"/>
        <v>0.33333333333333331</v>
      </c>
      <c r="N1089" t="str">
        <f t="shared" si="363"/>
        <v>5 - 0</v>
      </c>
      <c r="O1089" t="str">
        <f t="shared" si="344"/>
        <v>Green</v>
      </c>
      <c r="P1089" t="str">
        <f t="shared" si="345"/>
        <v>Red</v>
      </c>
      <c r="Q1089" t="str">
        <f t="shared" si="346"/>
        <v>Red</v>
      </c>
      <c r="R1089" t="str">
        <f t="shared" si="347"/>
        <v>Green</v>
      </c>
      <c r="S1089" t="str">
        <f t="shared" si="348"/>
        <v>Red</v>
      </c>
      <c r="T1089" t="str">
        <f t="shared" si="349"/>
        <v>Green</v>
      </c>
      <c r="U1089" t="str">
        <f t="shared" si="350"/>
        <v>Green</v>
      </c>
      <c r="V1089" t="str">
        <f t="shared" si="351"/>
        <v>Red</v>
      </c>
      <c r="W1089" t="str">
        <f t="shared" si="352"/>
        <v>Red</v>
      </c>
      <c r="X1089" t="str">
        <f t="shared" si="353"/>
        <v>Green</v>
      </c>
      <c r="Y1089" t="str">
        <f t="shared" si="354"/>
        <v>Green</v>
      </c>
      <c r="Z1089" t="str">
        <f t="shared" si="355"/>
        <v>Green</v>
      </c>
      <c r="AA1089" t="str">
        <f t="shared" si="356"/>
        <v>Red</v>
      </c>
      <c r="AB1089" t="str">
        <f t="shared" si="357"/>
        <v>Red</v>
      </c>
      <c r="AC1089" t="str">
        <f t="shared" si="358"/>
        <v>Red</v>
      </c>
      <c r="AD1089" t="str">
        <f t="shared" si="359"/>
        <v>Green</v>
      </c>
    </row>
    <row r="1090" spans="1:30" x14ac:dyDescent="0.25">
      <c r="A1090" t="str">
        <f t="shared" si="360"/>
        <v>25/07/2026TSV SteinbachSportfreunde Siegen</v>
      </c>
      <c r="D1090" s="2">
        <v>46228</v>
      </c>
      <c r="E1090" s="3">
        <v>0.45833333333333331</v>
      </c>
      <c r="F1090" t="s">
        <v>3776</v>
      </c>
      <c r="G1090" t="s">
        <v>3777</v>
      </c>
      <c r="H1090">
        <v>2</v>
      </c>
      <c r="I1090">
        <v>5</v>
      </c>
      <c r="J1090">
        <v>2</v>
      </c>
      <c r="K1090">
        <v>8</v>
      </c>
      <c r="L1090" s="22" t="str">
        <f t="shared" si="361"/>
        <v>25/07/2026</v>
      </c>
      <c r="M1090" s="23">
        <f t="shared" si="362"/>
        <v>0.33333333333333331</v>
      </c>
      <c r="N1090" t="str">
        <f t="shared" si="363"/>
        <v>2 - 8</v>
      </c>
      <c r="O1090" t="str">
        <f t="shared" ref="O1090:O1153" si="364">IF($J1090&gt;$K1090,"Green","Red")</f>
        <v>Red</v>
      </c>
      <c r="P1090" t="str">
        <f t="shared" ref="P1090:P1153" si="365">IF($J1090=$K1090,"Green","Red")</f>
        <v>Red</v>
      </c>
      <c r="Q1090" t="str">
        <f t="shared" ref="Q1090:Q1153" si="366">IF($J1090&lt;$K1090,"Green","Red")</f>
        <v>Green</v>
      </c>
      <c r="R1090" t="str">
        <f t="shared" ref="R1090:R1153" si="367">IF($J1090&gt;=$K1090,"Green","Red")</f>
        <v>Red</v>
      </c>
      <c r="S1090" t="str">
        <f t="shared" ref="S1090:S1153" si="368">IF($J1090&lt;=$K1090,"Green","Red")</f>
        <v>Green</v>
      </c>
      <c r="T1090" t="str">
        <f t="shared" ref="T1090:T1153" si="369">IF(OR($J1090&gt;$K1090,$J1090&lt;$K1090),"Green","Red")</f>
        <v>Green</v>
      </c>
      <c r="U1090" t="str">
        <f t="shared" ref="U1090:U1153" si="370">IF($H1090&gt;$I1090,"Green","Red")</f>
        <v>Red</v>
      </c>
      <c r="V1090" t="str">
        <f t="shared" ref="V1090:V1153" si="371">IF($H1090=$I1090,"Green","Red")</f>
        <v>Red</v>
      </c>
      <c r="W1090" t="str">
        <f t="shared" ref="W1090:W1153" si="372">IF($H1090&lt;$I1090,"Green","Red")</f>
        <v>Green</v>
      </c>
      <c r="X1090" t="str">
        <f t="shared" ref="X1090:X1153" si="373">IF($H1090+$I1090&gt;0,"Green","Red")</f>
        <v>Green</v>
      </c>
      <c r="Y1090" t="str">
        <f t="shared" ref="Y1090:Y1153" si="374">IF($J1090+$K1090&gt;1.5,"Green","Red")</f>
        <v>Green</v>
      </c>
      <c r="Z1090" t="str">
        <f t="shared" ref="Z1090:Z1153" si="375">IF($J1090+$K1090&gt;2.5,"Green","Red")</f>
        <v>Green</v>
      </c>
      <c r="AA1090" t="str">
        <f t="shared" ref="AA1090:AA1153" si="376">IF($J1090+$K1090&lt;2.5,"Green","Red")</f>
        <v>Red</v>
      </c>
      <c r="AB1090" t="str">
        <f t="shared" ref="AB1090:AB1153" si="377">IF($J1090+$K1090&lt;3.5,"Green","Red")</f>
        <v>Red</v>
      </c>
      <c r="AC1090" t="str">
        <f t="shared" ref="AC1090:AC1153" si="378">IF(AND($J1090&gt;0,$K1090&gt;0),"Green","Red")</f>
        <v>Green</v>
      </c>
      <c r="AD1090" t="str">
        <f t="shared" ref="AD1090:AD1153" si="379">IF(OR($J1090=0,$K1090=0),"Green","Red")</f>
        <v>Red</v>
      </c>
    </row>
    <row r="1091" spans="1:30" x14ac:dyDescent="0.25">
      <c r="A1091" t="str">
        <f t="shared" si="360"/>
        <v>25/07/2026Werder BremenVfL Bochum</v>
      </c>
      <c r="D1091" s="2">
        <v>46228</v>
      </c>
      <c r="E1091" s="3">
        <v>0.45833333333333331</v>
      </c>
      <c r="F1091" t="s">
        <v>1666</v>
      </c>
      <c r="G1091" t="s">
        <v>1441</v>
      </c>
      <c r="H1091">
        <v>1</v>
      </c>
      <c r="I1091">
        <v>0</v>
      </c>
      <c r="J1091">
        <v>2</v>
      </c>
      <c r="K1091">
        <v>0</v>
      </c>
      <c r="L1091" s="22" t="str">
        <f t="shared" si="361"/>
        <v>25/07/2026</v>
      </c>
      <c r="M1091" s="23">
        <f t="shared" si="362"/>
        <v>0.33333333333333331</v>
      </c>
      <c r="N1091" t="str">
        <f t="shared" si="363"/>
        <v>2 - 0</v>
      </c>
      <c r="O1091" t="str">
        <f t="shared" si="364"/>
        <v>Green</v>
      </c>
      <c r="P1091" t="str">
        <f t="shared" si="365"/>
        <v>Red</v>
      </c>
      <c r="Q1091" t="str">
        <f t="shared" si="366"/>
        <v>Red</v>
      </c>
      <c r="R1091" t="str">
        <f t="shared" si="367"/>
        <v>Green</v>
      </c>
      <c r="S1091" t="str">
        <f t="shared" si="368"/>
        <v>Red</v>
      </c>
      <c r="T1091" t="str">
        <f t="shared" si="369"/>
        <v>Green</v>
      </c>
      <c r="U1091" t="str">
        <f t="shared" si="370"/>
        <v>Green</v>
      </c>
      <c r="V1091" t="str">
        <f t="shared" si="371"/>
        <v>Red</v>
      </c>
      <c r="W1091" t="str">
        <f t="shared" si="372"/>
        <v>Red</v>
      </c>
      <c r="X1091" t="str">
        <f t="shared" si="373"/>
        <v>Green</v>
      </c>
      <c r="Y1091" t="str">
        <f t="shared" si="374"/>
        <v>Green</v>
      </c>
      <c r="Z1091" t="str">
        <f t="shared" si="375"/>
        <v>Red</v>
      </c>
      <c r="AA1091" t="str">
        <f t="shared" si="376"/>
        <v>Green</v>
      </c>
      <c r="AB1091" t="str">
        <f t="shared" si="377"/>
        <v>Green</v>
      </c>
      <c r="AC1091" t="str">
        <f t="shared" si="378"/>
        <v>Red</v>
      </c>
      <c r="AD1091" t="str">
        <f t="shared" si="379"/>
        <v>Green</v>
      </c>
    </row>
    <row r="1092" spans="1:30" x14ac:dyDescent="0.25">
      <c r="A1092" t="str">
        <f t="shared" si="360"/>
        <v>25/07/2026Foshan NanshiWuxi Wugou</v>
      </c>
      <c r="D1092" s="2">
        <v>46228</v>
      </c>
      <c r="E1092" s="3">
        <v>0.47916666666666669</v>
      </c>
      <c r="F1092" t="s">
        <v>571</v>
      </c>
      <c r="G1092" t="s">
        <v>3122</v>
      </c>
      <c r="H1092">
        <v>0</v>
      </c>
      <c r="I1092">
        <v>0</v>
      </c>
      <c r="J1092">
        <v>0</v>
      </c>
      <c r="K1092">
        <v>2</v>
      </c>
      <c r="L1092" s="22" t="str">
        <f t="shared" si="361"/>
        <v>25/07/2026</v>
      </c>
      <c r="M1092" s="23">
        <f t="shared" si="362"/>
        <v>0.35416666666666669</v>
      </c>
      <c r="N1092" t="str">
        <f t="shared" si="363"/>
        <v>0 - 2</v>
      </c>
      <c r="O1092" t="str">
        <f t="shared" si="364"/>
        <v>Red</v>
      </c>
      <c r="P1092" t="str">
        <f t="shared" si="365"/>
        <v>Red</v>
      </c>
      <c r="Q1092" t="str">
        <f t="shared" si="366"/>
        <v>Green</v>
      </c>
      <c r="R1092" t="str">
        <f t="shared" si="367"/>
        <v>Red</v>
      </c>
      <c r="S1092" t="str">
        <f t="shared" si="368"/>
        <v>Green</v>
      </c>
      <c r="T1092" t="str">
        <f t="shared" si="369"/>
        <v>Green</v>
      </c>
      <c r="U1092" t="str">
        <f t="shared" si="370"/>
        <v>Red</v>
      </c>
      <c r="V1092" t="str">
        <f t="shared" si="371"/>
        <v>Green</v>
      </c>
      <c r="W1092" t="str">
        <f t="shared" si="372"/>
        <v>Red</v>
      </c>
      <c r="X1092" t="str">
        <f t="shared" si="373"/>
        <v>Red</v>
      </c>
      <c r="Y1092" t="str">
        <f t="shared" si="374"/>
        <v>Green</v>
      </c>
      <c r="Z1092" t="str">
        <f t="shared" si="375"/>
        <v>Red</v>
      </c>
      <c r="AA1092" t="str">
        <f t="shared" si="376"/>
        <v>Green</v>
      </c>
      <c r="AB1092" t="str">
        <f t="shared" si="377"/>
        <v>Green</v>
      </c>
      <c r="AC1092" t="str">
        <f t="shared" si="378"/>
        <v>Red</v>
      </c>
      <c r="AD1092" t="str">
        <f t="shared" si="379"/>
        <v>Green</v>
      </c>
    </row>
    <row r="1093" spans="1:30" x14ac:dyDescent="0.25">
      <c r="A1093" t="str">
        <f t="shared" si="360"/>
        <v>25/07/2026Hebei KungFuNantong Zhiyun</v>
      </c>
      <c r="D1093" s="2">
        <v>46228</v>
      </c>
      <c r="E1093" s="3">
        <v>0.47916666666666669</v>
      </c>
      <c r="F1093" t="s">
        <v>3123</v>
      </c>
      <c r="G1093" t="s">
        <v>574</v>
      </c>
      <c r="H1093">
        <v>1</v>
      </c>
      <c r="I1093">
        <v>1</v>
      </c>
      <c r="J1093">
        <v>1</v>
      </c>
      <c r="K1093">
        <v>1</v>
      </c>
      <c r="L1093" s="22" t="str">
        <f t="shared" si="361"/>
        <v>25/07/2026</v>
      </c>
      <c r="M1093" s="23">
        <f t="shared" si="362"/>
        <v>0.35416666666666669</v>
      </c>
      <c r="N1093" t="str">
        <f t="shared" si="363"/>
        <v>1 - 1</v>
      </c>
      <c r="O1093" t="str">
        <f t="shared" si="364"/>
        <v>Red</v>
      </c>
      <c r="P1093" t="str">
        <f t="shared" si="365"/>
        <v>Green</v>
      </c>
      <c r="Q1093" t="str">
        <f t="shared" si="366"/>
        <v>Red</v>
      </c>
      <c r="R1093" t="str">
        <f t="shared" si="367"/>
        <v>Green</v>
      </c>
      <c r="S1093" t="str">
        <f t="shared" si="368"/>
        <v>Green</v>
      </c>
      <c r="T1093" t="str">
        <f t="shared" si="369"/>
        <v>Red</v>
      </c>
      <c r="U1093" t="str">
        <f t="shared" si="370"/>
        <v>Red</v>
      </c>
      <c r="V1093" t="str">
        <f t="shared" si="371"/>
        <v>Green</v>
      </c>
      <c r="W1093" t="str">
        <f t="shared" si="372"/>
        <v>Red</v>
      </c>
      <c r="X1093" t="str">
        <f t="shared" si="373"/>
        <v>Green</v>
      </c>
      <c r="Y1093" t="str">
        <f t="shared" si="374"/>
        <v>Green</v>
      </c>
      <c r="Z1093" t="str">
        <f t="shared" si="375"/>
        <v>Red</v>
      </c>
      <c r="AA1093" t="str">
        <f t="shared" si="376"/>
        <v>Green</v>
      </c>
      <c r="AB1093" t="str">
        <f t="shared" si="377"/>
        <v>Green</v>
      </c>
      <c r="AC1093" t="str">
        <f t="shared" si="378"/>
        <v>Green</v>
      </c>
      <c r="AD1093" t="str">
        <f t="shared" si="379"/>
        <v>Red</v>
      </c>
    </row>
    <row r="1094" spans="1:30" x14ac:dyDescent="0.25">
      <c r="A1094" t="str">
        <f t="shared" si="360"/>
        <v>25/07/2026Guizhou ZhichengGanzhou Ruishi</v>
      </c>
      <c r="D1094" s="2">
        <v>46228</v>
      </c>
      <c r="E1094" s="3">
        <v>0.47916666666666669</v>
      </c>
      <c r="F1094" t="s">
        <v>3128</v>
      </c>
      <c r="G1094" t="s">
        <v>576</v>
      </c>
      <c r="H1094">
        <v>2</v>
      </c>
      <c r="I1094">
        <v>0</v>
      </c>
      <c r="J1094">
        <v>3</v>
      </c>
      <c r="K1094">
        <v>0</v>
      </c>
      <c r="L1094" s="22" t="str">
        <f t="shared" si="361"/>
        <v>25/07/2026</v>
      </c>
      <c r="M1094" s="23">
        <f t="shared" si="362"/>
        <v>0.35416666666666669</v>
      </c>
      <c r="N1094" t="str">
        <f t="shared" si="363"/>
        <v>3 - 0</v>
      </c>
      <c r="O1094" t="str">
        <f t="shared" si="364"/>
        <v>Green</v>
      </c>
      <c r="P1094" t="str">
        <f t="shared" si="365"/>
        <v>Red</v>
      </c>
      <c r="Q1094" t="str">
        <f t="shared" si="366"/>
        <v>Red</v>
      </c>
      <c r="R1094" t="str">
        <f t="shared" si="367"/>
        <v>Green</v>
      </c>
      <c r="S1094" t="str">
        <f t="shared" si="368"/>
        <v>Red</v>
      </c>
      <c r="T1094" t="str">
        <f t="shared" si="369"/>
        <v>Green</v>
      </c>
      <c r="U1094" t="str">
        <f t="shared" si="370"/>
        <v>Green</v>
      </c>
      <c r="V1094" t="str">
        <f t="shared" si="371"/>
        <v>Red</v>
      </c>
      <c r="W1094" t="str">
        <f t="shared" si="372"/>
        <v>Red</v>
      </c>
      <c r="X1094" t="str">
        <f t="shared" si="373"/>
        <v>Green</v>
      </c>
      <c r="Y1094" t="str">
        <f t="shared" si="374"/>
        <v>Green</v>
      </c>
      <c r="Z1094" t="str">
        <f t="shared" si="375"/>
        <v>Green</v>
      </c>
      <c r="AA1094" t="str">
        <f t="shared" si="376"/>
        <v>Red</v>
      </c>
      <c r="AB1094" t="str">
        <f t="shared" si="377"/>
        <v>Green</v>
      </c>
      <c r="AC1094" t="str">
        <f t="shared" si="378"/>
        <v>Red</v>
      </c>
      <c r="AD1094" t="str">
        <f t="shared" si="379"/>
        <v>Green</v>
      </c>
    </row>
    <row r="1095" spans="1:30" x14ac:dyDescent="0.25">
      <c r="A1095" t="str">
        <f t="shared" si="360"/>
        <v>25/07/2026Jiangxi Liansheng FCShenzhen 2028</v>
      </c>
      <c r="D1095" s="2">
        <v>46228</v>
      </c>
      <c r="E1095" s="3">
        <v>0.47916666666666669</v>
      </c>
      <c r="F1095" t="s">
        <v>3129</v>
      </c>
      <c r="G1095" t="s">
        <v>578</v>
      </c>
      <c r="H1095">
        <v>0</v>
      </c>
      <c r="I1095">
        <v>0</v>
      </c>
      <c r="J1095">
        <v>1</v>
      </c>
      <c r="K1095">
        <v>2</v>
      </c>
      <c r="L1095" s="22" t="str">
        <f t="shared" si="361"/>
        <v>25/07/2026</v>
      </c>
      <c r="M1095" s="23">
        <f t="shared" si="362"/>
        <v>0.35416666666666669</v>
      </c>
      <c r="N1095" t="str">
        <f t="shared" si="363"/>
        <v>1 - 2</v>
      </c>
      <c r="O1095" t="str">
        <f t="shared" si="364"/>
        <v>Red</v>
      </c>
      <c r="P1095" t="str">
        <f t="shared" si="365"/>
        <v>Red</v>
      </c>
      <c r="Q1095" t="str">
        <f t="shared" si="366"/>
        <v>Green</v>
      </c>
      <c r="R1095" t="str">
        <f t="shared" si="367"/>
        <v>Red</v>
      </c>
      <c r="S1095" t="str">
        <f t="shared" si="368"/>
        <v>Green</v>
      </c>
      <c r="T1095" t="str">
        <f t="shared" si="369"/>
        <v>Green</v>
      </c>
      <c r="U1095" t="str">
        <f t="shared" si="370"/>
        <v>Red</v>
      </c>
      <c r="V1095" t="str">
        <f t="shared" si="371"/>
        <v>Green</v>
      </c>
      <c r="W1095" t="str">
        <f t="shared" si="372"/>
        <v>Red</v>
      </c>
      <c r="X1095" t="str">
        <f t="shared" si="373"/>
        <v>Red</v>
      </c>
      <c r="Y1095" t="str">
        <f t="shared" si="374"/>
        <v>Green</v>
      </c>
      <c r="Z1095" t="str">
        <f t="shared" si="375"/>
        <v>Green</v>
      </c>
      <c r="AA1095" t="str">
        <f t="shared" si="376"/>
        <v>Red</v>
      </c>
      <c r="AB1095" t="str">
        <f t="shared" si="377"/>
        <v>Green</v>
      </c>
      <c r="AC1095" t="str">
        <f t="shared" si="378"/>
        <v>Green</v>
      </c>
      <c r="AD1095" t="str">
        <f t="shared" si="379"/>
        <v>Red</v>
      </c>
    </row>
    <row r="1096" spans="1:30" x14ac:dyDescent="0.25">
      <c r="A1096" t="str">
        <f t="shared" si="360"/>
        <v>25/07/2026Rizhao YuqiShanghai Segenda</v>
      </c>
      <c r="D1096" s="2">
        <v>46228</v>
      </c>
      <c r="E1096" s="3">
        <v>0.47916666666666669</v>
      </c>
      <c r="F1096" t="s">
        <v>1600</v>
      </c>
      <c r="G1096" t="s">
        <v>580</v>
      </c>
      <c r="H1096">
        <v>0</v>
      </c>
      <c r="I1096">
        <v>1</v>
      </c>
      <c r="J1096">
        <v>2</v>
      </c>
      <c r="K1096">
        <v>2</v>
      </c>
      <c r="L1096" s="22" t="str">
        <f t="shared" si="361"/>
        <v>25/07/2026</v>
      </c>
      <c r="M1096" s="23">
        <f t="shared" si="362"/>
        <v>0.35416666666666669</v>
      </c>
      <c r="N1096" t="str">
        <f t="shared" si="363"/>
        <v>2 - 2</v>
      </c>
      <c r="O1096" t="str">
        <f t="shared" si="364"/>
        <v>Red</v>
      </c>
      <c r="P1096" t="str">
        <f t="shared" si="365"/>
        <v>Green</v>
      </c>
      <c r="Q1096" t="str">
        <f t="shared" si="366"/>
        <v>Red</v>
      </c>
      <c r="R1096" t="str">
        <f t="shared" si="367"/>
        <v>Green</v>
      </c>
      <c r="S1096" t="str">
        <f t="shared" si="368"/>
        <v>Green</v>
      </c>
      <c r="T1096" t="str">
        <f t="shared" si="369"/>
        <v>Red</v>
      </c>
      <c r="U1096" t="str">
        <f t="shared" si="370"/>
        <v>Red</v>
      </c>
      <c r="V1096" t="str">
        <f t="shared" si="371"/>
        <v>Red</v>
      </c>
      <c r="W1096" t="str">
        <f t="shared" si="372"/>
        <v>Green</v>
      </c>
      <c r="X1096" t="str">
        <f t="shared" si="373"/>
        <v>Green</v>
      </c>
      <c r="Y1096" t="str">
        <f t="shared" si="374"/>
        <v>Green</v>
      </c>
      <c r="Z1096" t="str">
        <f t="shared" si="375"/>
        <v>Green</v>
      </c>
      <c r="AA1096" t="str">
        <f t="shared" si="376"/>
        <v>Red</v>
      </c>
      <c r="AB1096" t="str">
        <f t="shared" si="377"/>
        <v>Red</v>
      </c>
      <c r="AC1096" t="str">
        <f t="shared" si="378"/>
        <v>Green</v>
      </c>
      <c r="AD1096" t="str">
        <f t="shared" si="379"/>
        <v>Red</v>
      </c>
    </row>
    <row r="1097" spans="1:30" x14ac:dyDescent="0.25">
      <c r="A1097" t="str">
        <f t="shared" si="360"/>
        <v>25/07/2026East BengalMohun Bagan AC</v>
      </c>
      <c r="D1097" s="2">
        <v>46228</v>
      </c>
      <c r="E1097" s="3">
        <v>0.47916666666666669</v>
      </c>
      <c r="F1097" t="s">
        <v>3355</v>
      </c>
      <c r="G1097" t="s">
        <v>3356</v>
      </c>
      <c r="H1097">
        <v>0</v>
      </c>
      <c r="I1097">
        <v>0</v>
      </c>
      <c r="J1097">
        <v>0</v>
      </c>
      <c r="K1097">
        <v>1</v>
      </c>
      <c r="L1097" s="22" t="str">
        <f t="shared" si="361"/>
        <v>25/07/2026</v>
      </c>
      <c r="M1097" s="23">
        <f t="shared" si="362"/>
        <v>0.35416666666666669</v>
      </c>
      <c r="N1097" t="str">
        <f t="shared" si="363"/>
        <v>0 - 1</v>
      </c>
      <c r="O1097" t="str">
        <f t="shared" si="364"/>
        <v>Red</v>
      </c>
      <c r="P1097" t="str">
        <f t="shared" si="365"/>
        <v>Red</v>
      </c>
      <c r="Q1097" t="str">
        <f t="shared" si="366"/>
        <v>Green</v>
      </c>
      <c r="R1097" t="str">
        <f t="shared" si="367"/>
        <v>Red</v>
      </c>
      <c r="S1097" t="str">
        <f t="shared" si="368"/>
        <v>Green</v>
      </c>
      <c r="T1097" t="str">
        <f t="shared" si="369"/>
        <v>Green</v>
      </c>
      <c r="U1097" t="str">
        <f t="shared" si="370"/>
        <v>Red</v>
      </c>
      <c r="V1097" t="str">
        <f t="shared" si="371"/>
        <v>Green</v>
      </c>
      <c r="W1097" t="str">
        <f t="shared" si="372"/>
        <v>Red</v>
      </c>
      <c r="X1097" t="str">
        <f t="shared" si="373"/>
        <v>Red</v>
      </c>
      <c r="Y1097" t="str">
        <f t="shared" si="374"/>
        <v>Red</v>
      </c>
      <c r="Z1097" t="str">
        <f t="shared" si="375"/>
        <v>Red</v>
      </c>
      <c r="AA1097" t="str">
        <f t="shared" si="376"/>
        <v>Green</v>
      </c>
      <c r="AB1097" t="str">
        <f t="shared" si="377"/>
        <v>Green</v>
      </c>
      <c r="AC1097" t="str">
        <f t="shared" si="378"/>
        <v>Red</v>
      </c>
      <c r="AD1097" t="str">
        <f t="shared" si="379"/>
        <v>Green</v>
      </c>
    </row>
    <row r="1098" spans="1:30" x14ac:dyDescent="0.25">
      <c r="A1098" t="str">
        <f t="shared" si="360"/>
        <v>25/07/2026GatesheadNewcastle</v>
      </c>
      <c r="D1098" s="2">
        <v>46228</v>
      </c>
      <c r="E1098" s="3">
        <v>0.47916666666666669</v>
      </c>
      <c r="F1098" t="s">
        <v>3778</v>
      </c>
      <c r="G1098" t="s">
        <v>3779</v>
      </c>
      <c r="H1098">
        <v>1</v>
      </c>
      <c r="I1098">
        <v>0</v>
      </c>
      <c r="J1098">
        <v>1</v>
      </c>
      <c r="K1098">
        <v>1</v>
      </c>
      <c r="L1098" s="22" t="str">
        <f t="shared" si="361"/>
        <v>25/07/2026</v>
      </c>
      <c r="M1098" s="23">
        <f t="shared" si="362"/>
        <v>0.35416666666666669</v>
      </c>
      <c r="N1098" t="str">
        <f t="shared" si="363"/>
        <v>1 - 1</v>
      </c>
      <c r="O1098" t="str">
        <f t="shared" si="364"/>
        <v>Red</v>
      </c>
      <c r="P1098" t="str">
        <f t="shared" si="365"/>
        <v>Green</v>
      </c>
      <c r="Q1098" t="str">
        <f t="shared" si="366"/>
        <v>Red</v>
      </c>
      <c r="R1098" t="str">
        <f t="shared" si="367"/>
        <v>Green</v>
      </c>
      <c r="S1098" t="str">
        <f t="shared" si="368"/>
        <v>Green</v>
      </c>
      <c r="T1098" t="str">
        <f t="shared" si="369"/>
        <v>Red</v>
      </c>
      <c r="U1098" t="str">
        <f t="shared" si="370"/>
        <v>Green</v>
      </c>
      <c r="V1098" t="str">
        <f t="shared" si="371"/>
        <v>Red</v>
      </c>
      <c r="W1098" t="str">
        <f t="shared" si="372"/>
        <v>Red</v>
      </c>
      <c r="X1098" t="str">
        <f t="shared" si="373"/>
        <v>Green</v>
      </c>
      <c r="Y1098" t="str">
        <f t="shared" si="374"/>
        <v>Green</v>
      </c>
      <c r="Z1098" t="str">
        <f t="shared" si="375"/>
        <v>Red</v>
      </c>
      <c r="AA1098" t="str">
        <f t="shared" si="376"/>
        <v>Green</v>
      </c>
      <c r="AB1098" t="str">
        <f t="shared" si="377"/>
        <v>Green</v>
      </c>
      <c r="AC1098" t="str">
        <f t="shared" si="378"/>
        <v>Green</v>
      </c>
      <c r="AD1098" t="str">
        <f t="shared" si="379"/>
        <v>Red</v>
      </c>
    </row>
    <row r="1099" spans="1:30" x14ac:dyDescent="0.25">
      <c r="A1099" t="str">
        <f t="shared" si="360"/>
        <v>25/07/2026HamburgHeidenheim</v>
      </c>
      <c r="D1099" s="2">
        <v>46228</v>
      </c>
      <c r="E1099" s="3">
        <v>0.47916666666666669</v>
      </c>
      <c r="F1099" t="s">
        <v>3780</v>
      </c>
      <c r="G1099" t="s">
        <v>1619</v>
      </c>
      <c r="H1099">
        <v>1</v>
      </c>
      <c r="I1099">
        <v>0</v>
      </c>
      <c r="J1099">
        <v>3</v>
      </c>
      <c r="K1099">
        <v>1</v>
      </c>
      <c r="L1099" s="22" t="str">
        <f t="shared" si="361"/>
        <v>25/07/2026</v>
      </c>
      <c r="M1099" s="23">
        <f t="shared" si="362"/>
        <v>0.35416666666666669</v>
      </c>
      <c r="N1099" t="str">
        <f t="shared" si="363"/>
        <v>3 - 1</v>
      </c>
      <c r="O1099" t="str">
        <f t="shared" si="364"/>
        <v>Green</v>
      </c>
      <c r="P1099" t="str">
        <f t="shared" si="365"/>
        <v>Red</v>
      </c>
      <c r="Q1099" t="str">
        <f t="shared" si="366"/>
        <v>Red</v>
      </c>
      <c r="R1099" t="str">
        <f t="shared" si="367"/>
        <v>Green</v>
      </c>
      <c r="S1099" t="str">
        <f t="shared" si="368"/>
        <v>Red</v>
      </c>
      <c r="T1099" t="str">
        <f t="shared" si="369"/>
        <v>Green</v>
      </c>
      <c r="U1099" t="str">
        <f t="shared" si="370"/>
        <v>Green</v>
      </c>
      <c r="V1099" t="str">
        <f t="shared" si="371"/>
        <v>Red</v>
      </c>
      <c r="W1099" t="str">
        <f t="shared" si="372"/>
        <v>Red</v>
      </c>
      <c r="X1099" t="str">
        <f t="shared" si="373"/>
        <v>Green</v>
      </c>
      <c r="Y1099" t="str">
        <f t="shared" si="374"/>
        <v>Green</v>
      </c>
      <c r="Z1099" t="str">
        <f t="shared" si="375"/>
        <v>Green</v>
      </c>
      <c r="AA1099" t="str">
        <f t="shared" si="376"/>
        <v>Red</v>
      </c>
      <c r="AB1099" t="str">
        <f t="shared" si="377"/>
        <v>Red</v>
      </c>
      <c r="AC1099" t="str">
        <f t="shared" si="378"/>
        <v>Green</v>
      </c>
      <c r="AD1099" t="str">
        <f t="shared" si="379"/>
        <v>Red</v>
      </c>
    </row>
    <row r="1100" spans="1:30" x14ac:dyDescent="0.25">
      <c r="A1100" t="str">
        <f t="shared" si="360"/>
        <v>25/07/2026Shanghai PortShanghai Greenland Shenhua</v>
      </c>
      <c r="D1100" s="2">
        <v>46228</v>
      </c>
      <c r="E1100" s="3">
        <v>0.4826388888888889</v>
      </c>
      <c r="F1100" t="s">
        <v>404</v>
      </c>
      <c r="G1100" t="s">
        <v>408</v>
      </c>
      <c r="H1100">
        <v>2</v>
      </c>
      <c r="I1100">
        <v>0</v>
      </c>
      <c r="J1100">
        <v>2</v>
      </c>
      <c r="K1100">
        <v>0</v>
      </c>
      <c r="L1100" s="22" t="str">
        <f t="shared" si="361"/>
        <v>25/07/2026</v>
      </c>
      <c r="M1100" s="23">
        <f t="shared" si="362"/>
        <v>0.3576388888888889</v>
      </c>
      <c r="N1100" t="str">
        <f t="shared" si="363"/>
        <v>2 - 0</v>
      </c>
      <c r="O1100" t="str">
        <f t="shared" si="364"/>
        <v>Green</v>
      </c>
      <c r="P1100" t="str">
        <f t="shared" si="365"/>
        <v>Red</v>
      </c>
      <c r="Q1100" t="str">
        <f t="shared" si="366"/>
        <v>Red</v>
      </c>
      <c r="R1100" t="str">
        <f t="shared" si="367"/>
        <v>Green</v>
      </c>
      <c r="S1100" t="str">
        <f t="shared" si="368"/>
        <v>Red</v>
      </c>
      <c r="T1100" t="str">
        <f t="shared" si="369"/>
        <v>Green</v>
      </c>
      <c r="U1100" t="str">
        <f t="shared" si="370"/>
        <v>Green</v>
      </c>
      <c r="V1100" t="str">
        <f t="shared" si="371"/>
        <v>Red</v>
      </c>
      <c r="W1100" t="str">
        <f t="shared" si="372"/>
        <v>Red</v>
      </c>
      <c r="X1100" t="str">
        <f t="shared" si="373"/>
        <v>Green</v>
      </c>
      <c r="Y1100" t="str">
        <f t="shared" si="374"/>
        <v>Green</v>
      </c>
      <c r="Z1100" t="str">
        <f t="shared" si="375"/>
        <v>Red</v>
      </c>
      <c r="AA1100" t="str">
        <f t="shared" si="376"/>
        <v>Green</v>
      </c>
      <c r="AB1100" t="str">
        <f t="shared" si="377"/>
        <v>Green</v>
      </c>
      <c r="AC1100" t="str">
        <f t="shared" si="378"/>
        <v>Red</v>
      </c>
      <c r="AD1100" t="str">
        <f t="shared" si="379"/>
        <v>Green</v>
      </c>
    </row>
    <row r="1101" spans="1:30" x14ac:dyDescent="0.25">
      <c r="A1101" t="str">
        <f t="shared" si="360"/>
        <v>25/07/2026Liaoning TierenQingdao Kangtine</v>
      </c>
      <c r="D1101" s="2">
        <v>46228</v>
      </c>
      <c r="E1101" s="3">
        <v>0.4826388888888889</v>
      </c>
      <c r="F1101" t="s">
        <v>3119</v>
      </c>
      <c r="G1101" t="s">
        <v>407</v>
      </c>
      <c r="H1101">
        <v>0</v>
      </c>
      <c r="I1101">
        <v>0</v>
      </c>
      <c r="J1101">
        <v>0</v>
      </c>
      <c r="K1101">
        <v>1</v>
      </c>
      <c r="L1101" s="22" t="str">
        <f t="shared" si="361"/>
        <v>25/07/2026</v>
      </c>
      <c r="M1101" s="23">
        <f t="shared" si="362"/>
        <v>0.3576388888888889</v>
      </c>
      <c r="N1101" t="str">
        <f t="shared" si="363"/>
        <v>0 - 1</v>
      </c>
      <c r="O1101" t="str">
        <f t="shared" si="364"/>
        <v>Red</v>
      </c>
      <c r="P1101" t="str">
        <f t="shared" si="365"/>
        <v>Red</v>
      </c>
      <c r="Q1101" t="str">
        <f t="shared" si="366"/>
        <v>Green</v>
      </c>
      <c r="R1101" t="str">
        <f t="shared" si="367"/>
        <v>Red</v>
      </c>
      <c r="S1101" t="str">
        <f t="shared" si="368"/>
        <v>Green</v>
      </c>
      <c r="T1101" t="str">
        <f t="shared" si="369"/>
        <v>Green</v>
      </c>
      <c r="U1101" t="str">
        <f t="shared" si="370"/>
        <v>Red</v>
      </c>
      <c r="V1101" t="str">
        <f t="shared" si="371"/>
        <v>Green</v>
      </c>
      <c r="W1101" t="str">
        <f t="shared" si="372"/>
        <v>Red</v>
      </c>
      <c r="X1101" t="str">
        <f t="shared" si="373"/>
        <v>Red</v>
      </c>
      <c r="Y1101" t="str">
        <f t="shared" si="374"/>
        <v>Red</v>
      </c>
      <c r="Z1101" t="str">
        <f t="shared" si="375"/>
        <v>Red</v>
      </c>
      <c r="AA1101" t="str">
        <f t="shared" si="376"/>
        <v>Green</v>
      </c>
      <c r="AB1101" t="str">
        <f t="shared" si="377"/>
        <v>Green</v>
      </c>
      <c r="AC1101" t="str">
        <f t="shared" si="378"/>
        <v>Red</v>
      </c>
      <c r="AD1101" t="str">
        <f t="shared" si="379"/>
        <v>Green</v>
      </c>
    </row>
    <row r="1102" spans="1:30" x14ac:dyDescent="0.25">
      <c r="A1102" t="str">
        <f t="shared" si="360"/>
        <v>25/07/2026Hvidovre IFVendsyssel</v>
      </c>
      <c r="D1102" s="2">
        <v>46228</v>
      </c>
      <c r="E1102" s="3">
        <v>0.49652777777777779</v>
      </c>
      <c r="F1102" t="s">
        <v>3174</v>
      </c>
      <c r="G1102" t="s">
        <v>3175</v>
      </c>
      <c r="H1102">
        <v>2</v>
      </c>
      <c r="I1102">
        <v>0</v>
      </c>
      <c r="J1102">
        <v>2</v>
      </c>
      <c r="K1102">
        <v>2</v>
      </c>
      <c r="L1102" s="22" t="str">
        <f t="shared" si="361"/>
        <v>25/07/2026</v>
      </c>
      <c r="M1102" s="23">
        <f t="shared" si="362"/>
        <v>0.37152777777777779</v>
      </c>
      <c r="N1102" t="str">
        <f t="shared" si="363"/>
        <v>2 - 2</v>
      </c>
      <c r="O1102" t="str">
        <f t="shared" si="364"/>
        <v>Red</v>
      </c>
      <c r="P1102" t="str">
        <f t="shared" si="365"/>
        <v>Green</v>
      </c>
      <c r="Q1102" t="str">
        <f t="shared" si="366"/>
        <v>Red</v>
      </c>
      <c r="R1102" t="str">
        <f t="shared" si="367"/>
        <v>Green</v>
      </c>
      <c r="S1102" t="str">
        <f t="shared" si="368"/>
        <v>Green</v>
      </c>
      <c r="T1102" t="str">
        <f t="shared" si="369"/>
        <v>Red</v>
      </c>
      <c r="U1102" t="str">
        <f t="shared" si="370"/>
        <v>Green</v>
      </c>
      <c r="V1102" t="str">
        <f t="shared" si="371"/>
        <v>Red</v>
      </c>
      <c r="W1102" t="str">
        <f t="shared" si="372"/>
        <v>Red</v>
      </c>
      <c r="X1102" t="str">
        <f t="shared" si="373"/>
        <v>Green</v>
      </c>
      <c r="Y1102" t="str">
        <f t="shared" si="374"/>
        <v>Green</v>
      </c>
      <c r="Z1102" t="str">
        <f t="shared" si="375"/>
        <v>Green</v>
      </c>
      <c r="AA1102" t="str">
        <f t="shared" si="376"/>
        <v>Red</v>
      </c>
      <c r="AB1102" t="str">
        <f t="shared" si="377"/>
        <v>Red</v>
      </c>
      <c r="AC1102" t="str">
        <f t="shared" si="378"/>
        <v>Green</v>
      </c>
      <c r="AD1102" t="str">
        <f t="shared" si="379"/>
        <v>Red</v>
      </c>
    </row>
    <row r="1103" spans="1:30" x14ac:dyDescent="0.25">
      <c r="A1103" t="str">
        <f t="shared" si="360"/>
        <v>25/07/2026FC Volna PinskFC Orsha</v>
      </c>
      <c r="D1103" s="2">
        <v>46228</v>
      </c>
      <c r="E1103" s="3">
        <v>0.5</v>
      </c>
      <c r="F1103" t="s">
        <v>3023</v>
      </c>
      <c r="G1103" t="s">
        <v>3024</v>
      </c>
      <c r="H1103">
        <v>2</v>
      </c>
      <c r="I1103">
        <v>1</v>
      </c>
      <c r="J1103">
        <v>3</v>
      </c>
      <c r="K1103">
        <v>1</v>
      </c>
      <c r="L1103" s="22" t="str">
        <f t="shared" si="361"/>
        <v>25/07/2026</v>
      </c>
      <c r="M1103" s="23">
        <f t="shared" si="362"/>
        <v>0.375</v>
      </c>
      <c r="N1103" t="str">
        <f t="shared" si="363"/>
        <v>3 - 1</v>
      </c>
      <c r="O1103" t="str">
        <f t="shared" si="364"/>
        <v>Green</v>
      </c>
      <c r="P1103" t="str">
        <f t="shared" si="365"/>
        <v>Red</v>
      </c>
      <c r="Q1103" t="str">
        <f t="shared" si="366"/>
        <v>Red</v>
      </c>
      <c r="R1103" t="str">
        <f t="shared" si="367"/>
        <v>Green</v>
      </c>
      <c r="S1103" t="str">
        <f t="shared" si="368"/>
        <v>Red</v>
      </c>
      <c r="T1103" t="str">
        <f t="shared" si="369"/>
        <v>Green</v>
      </c>
      <c r="U1103" t="str">
        <f t="shared" si="370"/>
        <v>Green</v>
      </c>
      <c r="V1103" t="str">
        <f t="shared" si="371"/>
        <v>Red</v>
      </c>
      <c r="W1103" t="str">
        <f t="shared" si="372"/>
        <v>Red</v>
      </c>
      <c r="X1103" t="str">
        <f t="shared" si="373"/>
        <v>Green</v>
      </c>
      <c r="Y1103" t="str">
        <f t="shared" si="374"/>
        <v>Green</v>
      </c>
      <c r="Z1103" t="str">
        <f t="shared" si="375"/>
        <v>Green</v>
      </c>
      <c r="AA1103" t="str">
        <f t="shared" si="376"/>
        <v>Red</v>
      </c>
      <c r="AB1103" t="str">
        <f t="shared" si="377"/>
        <v>Red</v>
      </c>
      <c r="AC1103" t="str">
        <f t="shared" si="378"/>
        <v>Green</v>
      </c>
      <c r="AD1103" t="str">
        <f t="shared" si="379"/>
        <v>Red</v>
      </c>
    </row>
    <row r="1104" spans="1:30" x14ac:dyDescent="0.25">
      <c r="A1104" t="str">
        <f t="shared" si="360"/>
        <v>25/07/2026Wuhan Three TownsChongqing Tonglianglong</v>
      </c>
      <c r="D1104" s="2">
        <v>46228</v>
      </c>
      <c r="E1104" s="3">
        <v>0.5</v>
      </c>
      <c r="F1104" t="s">
        <v>410</v>
      </c>
      <c r="G1104" t="s">
        <v>406</v>
      </c>
      <c r="H1104">
        <v>1</v>
      </c>
      <c r="I1104">
        <v>0</v>
      </c>
      <c r="J1104">
        <v>1</v>
      </c>
      <c r="K1104">
        <v>0</v>
      </c>
      <c r="L1104" s="22" t="str">
        <f t="shared" si="361"/>
        <v>25/07/2026</v>
      </c>
      <c r="M1104" s="23">
        <f t="shared" si="362"/>
        <v>0.375</v>
      </c>
      <c r="N1104" t="str">
        <f t="shared" si="363"/>
        <v>1 - 0</v>
      </c>
      <c r="O1104" t="str">
        <f t="shared" si="364"/>
        <v>Green</v>
      </c>
      <c r="P1104" t="str">
        <f t="shared" si="365"/>
        <v>Red</v>
      </c>
      <c r="Q1104" t="str">
        <f t="shared" si="366"/>
        <v>Red</v>
      </c>
      <c r="R1104" t="str">
        <f t="shared" si="367"/>
        <v>Green</v>
      </c>
      <c r="S1104" t="str">
        <f t="shared" si="368"/>
        <v>Red</v>
      </c>
      <c r="T1104" t="str">
        <f t="shared" si="369"/>
        <v>Green</v>
      </c>
      <c r="U1104" t="str">
        <f t="shared" si="370"/>
        <v>Green</v>
      </c>
      <c r="V1104" t="str">
        <f t="shared" si="371"/>
        <v>Red</v>
      </c>
      <c r="W1104" t="str">
        <f t="shared" si="372"/>
        <v>Red</v>
      </c>
      <c r="X1104" t="str">
        <f t="shared" si="373"/>
        <v>Green</v>
      </c>
      <c r="Y1104" t="str">
        <f t="shared" si="374"/>
        <v>Red</v>
      </c>
      <c r="Z1104" t="str">
        <f t="shared" si="375"/>
        <v>Red</v>
      </c>
      <c r="AA1104" t="str">
        <f t="shared" si="376"/>
        <v>Green</v>
      </c>
      <c r="AB1104" t="str">
        <f t="shared" si="377"/>
        <v>Green</v>
      </c>
      <c r="AC1104" t="str">
        <f t="shared" si="378"/>
        <v>Red</v>
      </c>
      <c r="AD1104" t="str">
        <f t="shared" si="379"/>
        <v>Green</v>
      </c>
    </row>
    <row r="1105" spans="1:30" x14ac:dyDescent="0.25">
      <c r="A1105" t="str">
        <f t="shared" si="360"/>
        <v>25/07/2026BridlicnaHlucin</v>
      </c>
      <c r="D1105" s="2">
        <v>46228</v>
      </c>
      <c r="E1105" s="3">
        <v>0.5</v>
      </c>
      <c r="F1105" t="s">
        <v>3161</v>
      </c>
      <c r="G1105" t="s">
        <v>3162</v>
      </c>
      <c r="H1105">
        <v>1</v>
      </c>
      <c r="I1105">
        <v>0</v>
      </c>
      <c r="J1105">
        <v>1</v>
      </c>
      <c r="K1105">
        <v>0</v>
      </c>
      <c r="L1105" s="22" t="str">
        <f t="shared" si="361"/>
        <v>25/07/2026</v>
      </c>
      <c r="M1105" s="23">
        <f t="shared" si="362"/>
        <v>0.375</v>
      </c>
      <c r="N1105" t="str">
        <f t="shared" si="363"/>
        <v>1 - 0</v>
      </c>
      <c r="O1105" t="str">
        <f t="shared" si="364"/>
        <v>Green</v>
      </c>
      <c r="P1105" t="str">
        <f t="shared" si="365"/>
        <v>Red</v>
      </c>
      <c r="Q1105" t="str">
        <f t="shared" si="366"/>
        <v>Red</v>
      </c>
      <c r="R1105" t="str">
        <f t="shared" si="367"/>
        <v>Green</v>
      </c>
      <c r="S1105" t="str">
        <f t="shared" si="368"/>
        <v>Red</v>
      </c>
      <c r="T1105" t="str">
        <f t="shared" si="369"/>
        <v>Green</v>
      </c>
      <c r="U1105" t="str">
        <f t="shared" si="370"/>
        <v>Green</v>
      </c>
      <c r="V1105" t="str">
        <f t="shared" si="371"/>
        <v>Red</v>
      </c>
      <c r="W1105" t="str">
        <f t="shared" si="372"/>
        <v>Red</v>
      </c>
      <c r="X1105" t="str">
        <f t="shared" si="373"/>
        <v>Green</v>
      </c>
      <c r="Y1105" t="str">
        <f t="shared" si="374"/>
        <v>Red</v>
      </c>
      <c r="Z1105" t="str">
        <f t="shared" si="375"/>
        <v>Red</v>
      </c>
      <c r="AA1105" t="str">
        <f t="shared" si="376"/>
        <v>Green</v>
      </c>
      <c r="AB1105" t="str">
        <f t="shared" si="377"/>
        <v>Green</v>
      </c>
      <c r="AC1105" t="str">
        <f t="shared" si="378"/>
        <v>Red</v>
      </c>
      <c r="AD1105" t="str">
        <f t="shared" si="379"/>
        <v>Green</v>
      </c>
    </row>
    <row r="1106" spans="1:30" x14ac:dyDescent="0.25">
      <c r="A1106" t="str">
        <f t="shared" si="360"/>
        <v>25/07/2026HakaKapylan Pallo</v>
      </c>
      <c r="D1106" s="2">
        <v>46228</v>
      </c>
      <c r="E1106" s="3">
        <v>0.5</v>
      </c>
      <c r="F1106" t="s">
        <v>3206</v>
      </c>
      <c r="G1106" t="s">
        <v>1343</v>
      </c>
      <c r="H1106">
        <v>2</v>
      </c>
      <c r="I1106">
        <v>1</v>
      </c>
      <c r="J1106">
        <v>3</v>
      </c>
      <c r="K1106">
        <v>1</v>
      </c>
      <c r="L1106" s="22" t="str">
        <f t="shared" si="361"/>
        <v>25/07/2026</v>
      </c>
      <c r="M1106" s="23">
        <f t="shared" si="362"/>
        <v>0.375</v>
      </c>
      <c r="N1106" t="str">
        <f t="shared" si="363"/>
        <v>3 - 1</v>
      </c>
      <c r="O1106" t="str">
        <f t="shared" si="364"/>
        <v>Green</v>
      </c>
      <c r="P1106" t="str">
        <f t="shared" si="365"/>
        <v>Red</v>
      </c>
      <c r="Q1106" t="str">
        <f t="shared" si="366"/>
        <v>Red</v>
      </c>
      <c r="R1106" t="str">
        <f t="shared" si="367"/>
        <v>Green</v>
      </c>
      <c r="S1106" t="str">
        <f t="shared" si="368"/>
        <v>Red</v>
      </c>
      <c r="T1106" t="str">
        <f t="shared" si="369"/>
        <v>Green</v>
      </c>
      <c r="U1106" t="str">
        <f t="shared" si="370"/>
        <v>Green</v>
      </c>
      <c r="V1106" t="str">
        <f t="shared" si="371"/>
        <v>Red</v>
      </c>
      <c r="W1106" t="str">
        <f t="shared" si="372"/>
        <v>Red</v>
      </c>
      <c r="X1106" t="str">
        <f t="shared" si="373"/>
        <v>Green</v>
      </c>
      <c r="Y1106" t="str">
        <f t="shared" si="374"/>
        <v>Green</v>
      </c>
      <c r="Z1106" t="str">
        <f t="shared" si="375"/>
        <v>Green</v>
      </c>
      <c r="AA1106" t="str">
        <f t="shared" si="376"/>
        <v>Red</v>
      </c>
      <c r="AB1106" t="str">
        <f t="shared" si="377"/>
        <v>Red</v>
      </c>
      <c r="AC1106" t="str">
        <f t="shared" si="378"/>
        <v>Green</v>
      </c>
      <c r="AD1106" t="str">
        <f t="shared" si="379"/>
        <v>Red</v>
      </c>
    </row>
    <row r="1107" spans="1:30" x14ac:dyDescent="0.25">
      <c r="A1107" t="str">
        <f t="shared" si="360"/>
        <v>25/07/2026EuPaLittoisten Ty√∂v√§en Urheilijat</v>
      </c>
      <c r="D1107" s="2">
        <v>46228</v>
      </c>
      <c r="E1107" s="3">
        <v>0.5</v>
      </c>
      <c r="F1107" t="s">
        <v>3229</v>
      </c>
      <c r="G1107" t="s">
        <v>3230</v>
      </c>
      <c r="H1107">
        <v>0</v>
      </c>
      <c r="I1107">
        <v>0</v>
      </c>
      <c r="J1107">
        <v>0</v>
      </c>
      <c r="K1107">
        <v>0</v>
      </c>
      <c r="L1107" s="22" t="str">
        <f t="shared" si="361"/>
        <v>25/07/2026</v>
      </c>
      <c r="M1107" s="23">
        <f t="shared" si="362"/>
        <v>0.375</v>
      </c>
      <c r="N1107" t="str">
        <f t="shared" si="363"/>
        <v>0 - 0</v>
      </c>
      <c r="O1107" t="str">
        <f t="shared" si="364"/>
        <v>Red</v>
      </c>
      <c r="P1107" t="str">
        <f t="shared" si="365"/>
        <v>Green</v>
      </c>
      <c r="Q1107" t="str">
        <f t="shared" si="366"/>
        <v>Red</v>
      </c>
      <c r="R1107" t="str">
        <f t="shared" si="367"/>
        <v>Green</v>
      </c>
      <c r="S1107" t="str">
        <f t="shared" si="368"/>
        <v>Green</v>
      </c>
      <c r="T1107" t="str">
        <f t="shared" si="369"/>
        <v>Red</v>
      </c>
      <c r="U1107" t="str">
        <f t="shared" si="370"/>
        <v>Red</v>
      </c>
      <c r="V1107" t="str">
        <f t="shared" si="371"/>
        <v>Green</v>
      </c>
      <c r="W1107" t="str">
        <f t="shared" si="372"/>
        <v>Red</v>
      </c>
      <c r="X1107" t="str">
        <f t="shared" si="373"/>
        <v>Red</v>
      </c>
      <c r="Y1107" t="str">
        <f t="shared" si="374"/>
        <v>Red</v>
      </c>
      <c r="Z1107" t="str">
        <f t="shared" si="375"/>
        <v>Red</v>
      </c>
      <c r="AA1107" t="str">
        <f t="shared" si="376"/>
        <v>Green</v>
      </c>
      <c r="AB1107" t="str">
        <f t="shared" si="377"/>
        <v>Green</v>
      </c>
      <c r="AC1107" t="str">
        <f t="shared" si="378"/>
        <v>Red</v>
      </c>
      <c r="AD1107" t="str">
        <f t="shared" si="379"/>
        <v>Green</v>
      </c>
    </row>
    <row r="1108" spans="1:30" x14ac:dyDescent="0.25">
      <c r="A1108" t="str">
        <f t="shared" si="360"/>
        <v>25/07/2026KumuMikkelin Kissat</v>
      </c>
      <c r="D1108" s="2">
        <v>46228</v>
      </c>
      <c r="E1108" s="3">
        <v>0.5</v>
      </c>
      <c r="F1108" t="s">
        <v>3231</v>
      </c>
      <c r="G1108" t="s">
        <v>3232</v>
      </c>
      <c r="H1108">
        <v>0</v>
      </c>
      <c r="I1108">
        <v>0</v>
      </c>
      <c r="J1108">
        <v>1</v>
      </c>
      <c r="K1108">
        <v>5</v>
      </c>
      <c r="L1108" s="22" t="str">
        <f t="shared" si="361"/>
        <v>25/07/2026</v>
      </c>
      <c r="M1108" s="23">
        <f t="shared" si="362"/>
        <v>0.375</v>
      </c>
      <c r="N1108" t="str">
        <f t="shared" si="363"/>
        <v>1 - 5</v>
      </c>
      <c r="O1108" t="str">
        <f t="shared" si="364"/>
        <v>Red</v>
      </c>
      <c r="P1108" t="str">
        <f t="shared" si="365"/>
        <v>Red</v>
      </c>
      <c r="Q1108" t="str">
        <f t="shared" si="366"/>
        <v>Green</v>
      </c>
      <c r="R1108" t="str">
        <f t="shared" si="367"/>
        <v>Red</v>
      </c>
      <c r="S1108" t="str">
        <f t="shared" si="368"/>
        <v>Green</v>
      </c>
      <c r="T1108" t="str">
        <f t="shared" si="369"/>
        <v>Green</v>
      </c>
      <c r="U1108" t="str">
        <f t="shared" si="370"/>
        <v>Red</v>
      </c>
      <c r="V1108" t="str">
        <f t="shared" si="371"/>
        <v>Green</v>
      </c>
      <c r="W1108" t="str">
        <f t="shared" si="372"/>
        <v>Red</v>
      </c>
      <c r="X1108" t="str">
        <f t="shared" si="373"/>
        <v>Red</v>
      </c>
      <c r="Y1108" t="str">
        <f t="shared" si="374"/>
        <v>Green</v>
      </c>
      <c r="Z1108" t="str">
        <f t="shared" si="375"/>
        <v>Green</v>
      </c>
      <c r="AA1108" t="str">
        <f t="shared" si="376"/>
        <v>Red</v>
      </c>
      <c r="AB1108" t="str">
        <f t="shared" si="377"/>
        <v>Red</v>
      </c>
      <c r="AC1108" t="str">
        <f t="shared" si="378"/>
        <v>Green</v>
      </c>
      <c r="AD1108" t="str">
        <f t="shared" si="379"/>
        <v>Red</v>
      </c>
    </row>
    <row r="1109" spans="1:30" x14ac:dyDescent="0.25">
      <c r="A1109" t="str">
        <f t="shared" si="360"/>
        <v>25/07/2026Sudet KouvolaHaPK</v>
      </c>
      <c r="D1109" s="2">
        <v>46228</v>
      </c>
      <c r="E1109" s="3">
        <v>0.5</v>
      </c>
      <c r="F1109" t="s">
        <v>3233</v>
      </c>
      <c r="G1109" t="s">
        <v>3234</v>
      </c>
      <c r="H1109">
        <v>0</v>
      </c>
      <c r="I1109">
        <v>0</v>
      </c>
      <c r="J1109">
        <v>0</v>
      </c>
      <c r="K1109">
        <v>2</v>
      </c>
      <c r="L1109" s="22" t="str">
        <f t="shared" si="361"/>
        <v>25/07/2026</v>
      </c>
      <c r="M1109" s="23">
        <f t="shared" si="362"/>
        <v>0.375</v>
      </c>
      <c r="N1109" t="str">
        <f t="shared" si="363"/>
        <v>0 - 2</v>
      </c>
      <c r="O1109" t="str">
        <f t="shared" si="364"/>
        <v>Red</v>
      </c>
      <c r="P1109" t="str">
        <f t="shared" si="365"/>
        <v>Red</v>
      </c>
      <c r="Q1109" t="str">
        <f t="shared" si="366"/>
        <v>Green</v>
      </c>
      <c r="R1109" t="str">
        <f t="shared" si="367"/>
        <v>Red</v>
      </c>
      <c r="S1109" t="str">
        <f t="shared" si="368"/>
        <v>Green</v>
      </c>
      <c r="T1109" t="str">
        <f t="shared" si="369"/>
        <v>Green</v>
      </c>
      <c r="U1109" t="str">
        <f t="shared" si="370"/>
        <v>Red</v>
      </c>
      <c r="V1109" t="str">
        <f t="shared" si="371"/>
        <v>Green</v>
      </c>
      <c r="W1109" t="str">
        <f t="shared" si="372"/>
        <v>Red</v>
      </c>
      <c r="X1109" t="str">
        <f t="shared" si="373"/>
        <v>Red</v>
      </c>
      <c r="Y1109" t="str">
        <f t="shared" si="374"/>
        <v>Green</v>
      </c>
      <c r="Z1109" t="str">
        <f t="shared" si="375"/>
        <v>Red</v>
      </c>
      <c r="AA1109" t="str">
        <f t="shared" si="376"/>
        <v>Green</v>
      </c>
      <c r="AB1109" t="str">
        <f t="shared" si="377"/>
        <v>Green</v>
      </c>
      <c r="AC1109" t="str">
        <f t="shared" si="378"/>
        <v>Red</v>
      </c>
      <c r="AD1109" t="str">
        <f t="shared" si="379"/>
        <v>Green</v>
      </c>
    </row>
    <row r="1110" spans="1:30" x14ac:dyDescent="0.25">
      <c r="A1110" t="str">
        <f t="shared" si="360"/>
        <v>25/07/2026TP-49Ylojarvi United</v>
      </c>
      <c r="D1110" s="2">
        <v>46228</v>
      </c>
      <c r="E1110" s="3">
        <v>0.5</v>
      </c>
      <c r="F1110" t="s">
        <v>3235</v>
      </c>
      <c r="G1110" t="s">
        <v>3236</v>
      </c>
      <c r="H1110">
        <v>0</v>
      </c>
      <c r="I1110">
        <v>0</v>
      </c>
      <c r="J1110">
        <v>0</v>
      </c>
      <c r="K1110">
        <v>5</v>
      </c>
      <c r="L1110" s="22" t="str">
        <f t="shared" si="361"/>
        <v>25/07/2026</v>
      </c>
      <c r="M1110" s="23">
        <f t="shared" si="362"/>
        <v>0.375</v>
      </c>
      <c r="N1110" t="str">
        <f t="shared" si="363"/>
        <v>0 - 5</v>
      </c>
      <c r="O1110" t="str">
        <f t="shared" si="364"/>
        <v>Red</v>
      </c>
      <c r="P1110" t="str">
        <f t="shared" si="365"/>
        <v>Red</v>
      </c>
      <c r="Q1110" t="str">
        <f t="shared" si="366"/>
        <v>Green</v>
      </c>
      <c r="R1110" t="str">
        <f t="shared" si="367"/>
        <v>Red</v>
      </c>
      <c r="S1110" t="str">
        <f t="shared" si="368"/>
        <v>Green</v>
      </c>
      <c r="T1110" t="str">
        <f t="shared" si="369"/>
        <v>Green</v>
      </c>
      <c r="U1110" t="str">
        <f t="shared" si="370"/>
        <v>Red</v>
      </c>
      <c r="V1110" t="str">
        <f t="shared" si="371"/>
        <v>Green</v>
      </c>
      <c r="W1110" t="str">
        <f t="shared" si="372"/>
        <v>Red</v>
      </c>
      <c r="X1110" t="str">
        <f t="shared" si="373"/>
        <v>Red</v>
      </c>
      <c r="Y1110" t="str">
        <f t="shared" si="374"/>
        <v>Green</v>
      </c>
      <c r="Z1110" t="str">
        <f t="shared" si="375"/>
        <v>Green</v>
      </c>
      <c r="AA1110" t="str">
        <f t="shared" si="376"/>
        <v>Red</v>
      </c>
      <c r="AB1110" t="str">
        <f t="shared" si="377"/>
        <v>Red</v>
      </c>
      <c r="AC1110" t="str">
        <f t="shared" si="378"/>
        <v>Red</v>
      </c>
      <c r="AD1110" t="str">
        <f t="shared" si="379"/>
        <v>Green</v>
      </c>
    </row>
    <row r="1111" spans="1:30" x14ac:dyDescent="0.25">
      <c r="A1111" t="str">
        <f t="shared" si="360"/>
        <v>25/07/2026BFC PreussenRSV Eintracht 1949</v>
      </c>
      <c r="D1111" s="2">
        <v>46228</v>
      </c>
      <c r="E1111" s="3">
        <v>0.5</v>
      </c>
      <c r="F1111" t="s">
        <v>3264</v>
      </c>
      <c r="G1111" t="s">
        <v>3265</v>
      </c>
      <c r="H1111">
        <v>1</v>
      </c>
      <c r="I1111">
        <v>0</v>
      </c>
      <c r="J1111">
        <v>1</v>
      </c>
      <c r="K1111">
        <v>1</v>
      </c>
      <c r="L1111" s="22" t="str">
        <f t="shared" si="361"/>
        <v>25/07/2026</v>
      </c>
      <c r="M1111" s="23">
        <f t="shared" si="362"/>
        <v>0.375</v>
      </c>
      <c r="N1111" t="str">
        <f t="shared" si="363"/>
        <v>1 - 1</v>
      </c>
      <c r="O1111" t="str">
        <f t="shared" si="364"/>
        <v>Red</v>
      </c>
      <c r="P1111" t="str">
        <f t="shared" si="365"/>
        <v>Green</v>
      </c>
      <c r="Q1111" t="str">
        <f t="shared" si="366"/>
        <v>Red</v>
      </c>
      <c r="R1111" t="str">
        <f t="shared" si="367"/>
        <v>Green</v>
      </c>
      <c r="S1111" t="str">
        <f t="shared" si="368"/>
        <v>Green</v>
      </c>
      <c r="T1111" t="str">
        <f t="shared" si="369"/>
        <v>Red</v>
      </c>
      <c r="U1111" t="str">
        <f t="shared" si="370"/>
        <v>Green</v>
      </c>
      <c r="V1111" t="str">
        <f t="shared" si="371"/>
        <v>Red</v>
      </c>
      <c r="W1111" t="str">
        <f t="shared" si="372"/>
        <v>Red</v>
      </c>
      <c r="X1111" t="str">
        <f t="shared" si="373"/>
        <v>Green</v>
      </c>
      <c r="Y1111" t="str">
        <f t="shared" si="374"/>
        <v>Green</v>
      </c>
      <c r="Z1111" t="str">
        <f t="shared" si="375"/>
        <v>Red</v>
      </c>
      <c r="AA1111" t="str">
        <f t="shared" si="376"/>
        <v>Green</v>
      </c>
      <c r="AB1111" t="str">
        <f t="shared" si="377"/>
        <v>Green</v>
      </c>
      <c r="AC1111" t="str">
        <f t="shared" si="378"/>
        <v>Green</v>
      </c>
      <c r="AD1111" t="str">
        <f t="shared" si="379"/>
        <v>Red</v>
      </c>
    </row>
    <row r="1112" spans="1:30" x14ac:dyDescent="0.25">
      <c r="A1112" t="str">
        <f t="shared" si="360"/>
        <v>25/07/2026Hertha BSC IIChemnitzer</v>
      </c>
      <c r="D1112" s="2">
        <v>46228</v>
      </c>
      <c r="E1112" s="3">
        <v>0.5</v>
      </c>
      <c r="F1112" t="s">
        <v>3266</v>
      </c>
      <c r="G1112" t="s">
        <v>3267</v>
      </c>
      <c r="H1112">
        <v>0</v>
      </c>
      <c r="I1112">
        <v>1</v>
      </c>
      <c r="J1112">
        <v>0</v>
      </c>
      <c r="K1112">
        <v>4</v>
      </c>
      <c r="L1112" s="22" t="str">
        <f t="shared" si="361"/>
        <v>25/07/2026</v>
      </c>
      <c r="M1112" s="23">
        <f t="shared" si="362"/>
        <v>0.375</v>
      </c>
      <c r="N1112" t="str">
        <f t="shared" si="363"/>
        <v>0 - 4</v>
      </c>
      <c r="O1112" t="str">
        <f t="shared" si="364"/>
        <v>Red</v>
      </c>
      <c r="P1112" t="str">
        <f t="shared" si="365"/>
        <v>Red</v>
      </c>
      <c r="Q1112" t="str">
        <f t="shared" si="366"/>
        <v>Green</v>
      </c>
      <c r="R1112" t="str">
        <f t="shared" si="367"/>
        <v>Red</v>
      </c>
      <c r="S1112" t="str">
        <f t="shared" si="368"/>
        <v>Green</v>
      </c>
      <c r="T1112" t="str">
        <f t="shared" si="369"/>
        <v>Green</v>
      </c>
      <c r="U1112" t="str">
        <f t="shared" si="370"/>
        <v>Red</v>
      </c>
      <c r="V1112" t="str">
        <f t="shared" si="371"/>
        <v>Red</v>
      </c>
      <c r="W1112" t="str">
        <f t="shared" si="372"/>
        <v>Green</v>
      </c>
      <c r="X1112" t="str">
        <f t="shared" si="373"/>
        <v>Green</v>
      </c>
      <c r="Y1112" t="str">
        <f t="shared" si="374"/>
        <v>Green</v>
      </c>
      <c r="Z1112" t="str">
        <f t="shared" si="375"/>
        <v>Green</v>
      </c>
      <c r="AA1112" t="str">
        <f t="shared" si="376"/>
        <v>Red</v>
      </c>
      <c r="AB1112" t="str">
        <f t="shared" si="377"/>
        <v>Red</v>
      </c>
      <c r="AC1112" t="str">
        <f t="shared" si="378"/>
        <v>Red</v>
      </c>
      <c r="AD1112" t="str">
        <f t="shared" si="379"/>
        <v>Green</v>
      </c>
    </row>
    <row r="1113" spans="1:30" x14ac:dyDescent="0.25">
      <c r="A1113" t="str">
        <f t="shared" si="360"/>
        <v>25/07/2026Magdeburg IISV Tasmania Berlin</v>
      </c>
      <c r="D1113" s="2">
        <v>46228</v>
      </c>
      <c r="E1113" s="3">
        <v>0.5</v>
      </c>
      <c r="F1113" t="s">
        <v>3268</v>
      </c>
      <c r="G1113" t="s">
        <v>3269</v>
      </c>
      <c r="H1113">
        <v>4</v>
      </c>
      <c r="I1113">
        <v>0</v>
      </c>
      <c r="J1113">
        <v>5</v>
      </c>
      <c r="K1113">
        <v>1</v>
      </c>
      <c r="L1113" s="22" t="str">
        <f t="shared" si="361"/>
        <v>25/07/2026</v>
      </c>
      <c r="M1113" s="23">
        <f t="shared" si="362"/>
        <v>0.375</v>
      </c>
      <c r="N1113" t="str">
        <f t="shared" si="363"/>
        <v>5 - 1</v>
      </c>
      <c r="O1113" t="str">
        <f t="shared" si="364"/>
        <v>Green</v>
      </c>
      <c r="P1113" t="str">
        <f t="shared" si="365"/>
        <v>Red</v>
      </c>
      <c r="Q1113" t="str">
        <f t="shared" si="366"/>
        <v>Red</v>
      </c>
      <c r="R1113" t="str">
        <f t="shared" si="367"/>
        <v>Green</v>
      </c>
      <c r="S1113" t="str">
        <f t="shared" si="368"/>
        <v>Red</v>
      </c>
      <c r="T1113" t="str">
        <f t="shared" si="369"/>
        <v>Green</v>
      </c>
      <c r="U1113" t="str">
        <f t="shared" si="370"/>
        <v>Green</v>
      </c>
      <c r="V1113" t="str">
        <f t="shared" si="371"/>
        <v>Red</v>
      </c>
      <c r="W1113" t="str">
        <f t="shared" si="372"/>
        <v>Red</v>
      </c>
      <c r="X1113" t="str">
        <f t="shared" si="373"/>
        <v>Green</v>
      </c>
      <c r="Y1113" t="str">
        <f t="shared" si="374"/>
        <v>Green</v>
      </c>
      <c r="Z1113" t="str">
        <f t="shared" si="375"/>
        <v>Green</v>
      </c>
      <c r="AA1113" t="str">
        <f t="shared" si="376"/>
        <v>Red</v>
      </c>
      <c r="AB1113" t="str">
        <f t="shared" si="377"/>
        <v>Red</v>
      </c>
      <c r="AC1113" t="str">
        <f t="shared" si="378"/>
        <v>Green</v>
      </c>
      <c r="AD1113" t="str">
        <f t="shared" si="379"/>
        <v>Red</v>
      </c>
    </row>
    <row r="1114" spans="1:30" x14ac:dyDescent="0.25">
      <c r="A1114" t="str">
        <f t="shared" si="360"/>
        <v>25/07/2026FSV StadelnNeudrossenfeld</v>
      </c>
      <c r="D1114" s="2">
        <v>46228</v>
      </c>
      <c r="E1114" s="3">
        <v>0.5</v>
      </c>
      <c r="F1114" t="s">
        <v>3278</v>
      </c>
      <c r="G1114" t="s">
        <v>1349</v>
      </c>
      <c r="H1114">
        <v>0</v>
      </c>
      <c r="I1114">
        <v>1</v>
      </c>
      <c r="J1114">
        <v>2</v>
      </c>
      <c r="K1114">
        <v>1</v>
      </c>
      <c r="L1114" s="22" t="str">
        <f t="shared" si="361"/>
        <v>25/07/2026</v>
      </c>
      <c r="M1114" s="23">
        <f t="shared" si="362"/>
        <v>0.375</v>
      </c>
      <c r="N1114" t="str">
        <f t="shared" si="363"/>
        <v>2 - 1</v>
      </c>
      <c r="O1114" t="str">
        <f t="shared" si="364"/>
        <v>Green</v>
      </c>
      <c r="P1114" t="str">
        <f t="shared" si="365"/>
        <v>Red</v>
      </c>
      <c r="Q1114" t="str">
        <f t="shared" si="366"/>
        <v>Red</v>
      </c>
      <c r="R1114" t="str">
        <f t="shared" si="367"/>
        <v>Green</v>
      </c>
      <c r="S1114" t="str">
        <f t="shared" si="368"/>
        <v>Red</v>
      </c>
      <c r="T1114" t="str">
        <f t="shared" si="369"/>
        <v>Green</v>
      </c>
      <c r="U1114" t="str">
        <f t="shared" si="370"/>
        <v>Red</v>
      </c>
      <c r="V1114" t="str">
        <f t="shared" si="371"/>
        <v>Red</v>
      </c>
      <c r="W1114" t="str">
        <f t="shared" si="372"/>
        <v>Green</v>
      </c>
      <c r="X1114" t="str">
        <f t="shared" si="373"/>
        <v>Green</v>
      </c>
      <c r="Y1114" t="str">
        <f t="shared" si="374"/>
        <v>Green</v>
      </c>
      <c r="Z1114" t="str">
        <f t="shared" si="375"/>
        <v>Green</v>
      </c>
      <c r="AA1114" t="str">
        <f t="shared" si="376"/>
        <v>Red</v>
      </c>
      <c r="AB1114" t="str">
        <f t="shared" si="377"/>
        <v>Green</v>
      </c>
      <c r="AC1114" t="str">
        <f t="shared" si="378"/>
        <v>Green</v>
      </c>
      <c r="AD1114" t="str">
        <f t="shared" si="379"/>
        <v>Red</v>
      </c>
    </row>
    <row r="1115" spans="1:30" x14ac:dyDescent="0.25">
      <c r="A1115" t="str">
        <f t="shared" si="360"/>
        <v>25/07/2026FC DeisenhofenSV Kirschanschoering</v>
      </c>
      <c r="D1115" s="2">
        <v>46228</v>
      </c>
      <c r="E1115" s="3">
        <v>0.5</v>
      </c>
      <c r="F1115" t="s">
        <v>3283</v>
      </c>
      <c r="G1115" t="s">
        <v>3284</v>
      </c>
      <c r="H1115">
        <v>1</v>
      </c>
      <c r="I1115">
        <v>0</v>
      </c>
      <c r="J1115">
        <v>2</v>
      </c>
      <c r="K1115">
        <v>2</v>
      </c>
      <c r="L1115" s="22" t="str">
        <f t="shared" si="361"/>
        <v>25/07/2026</v>
      </c>
      <c r="M1115" s="23">
        <f t="shared" si="362"/>
        <v>0.375</v>
      </c>
      <c r="N1115" t="str">
        <f t="shared" si="363"/>
        <v>2 - 2</v>
      </c>
      <c r="O1115" t="str">
        <f t="shared" si="364"/>
        <v>Red</v>
      </c>
      <c r="P1115" t="str">
        <f t="shared" si="365"/>
        <v>Green</v>
      </c>
      <c r="Q1115" t="str">
        <f t="shared" si="366"/>
        <v>Red</v>
      </c>
      <c r="R1115" t="str">
        <f t="shared" si="367"/>
        <v>Green</v>
      </c>
      <c r="S1115" t="str">
        <f t="shared" si="368"/>
        <v>Green</v>
      </c>
      <c r="T1115" t="str">
        <f t="shared" si="369"/>
        <v>Red</v>
      </c>
      <c r="U1115" t="str">
        <f t="shared" si="370"/>
        <v>Green</v>
      </c>
      <c r="V1115" t="str">
        <f t="shared" si="371"/>
        <v>Red</v>
      </c>
      <c r="W1115" t="str">
        <f t="shared" si="372"/>
        <v>Red</v>
      </c>
      <c r="X1115" t="str">
        <f t="shared" si="373"/>
        <v>Green</v>
      </c>
      <c r="Y1115" t="str">
        <f t="shared" si="374"/>
        <v>Green</v>
      </c>
      <c r="Z1115" t="str">
        <f t="shared" si="375"/>
        <v>Green</v>
      </c>
      <c r="AA1115" t="str">
        <f t="shared" si="376"/>
        <v>Red</v>
      </c>
      <c r="AB1115" t="str">
        <f t="shared" si="377"/>
        <v>Red</v>
      </c>
      <c r="AC1115" t="str">
        <f t="shared" si="378"/>
        <v>Green</v>
      </c>
      <c r="AD1115" t="str">
        <f t="shared" si="379"/>
        <v>Red</v>
      </c>
    </row>
    <row r="1116" spans="1:30" x14ac:dyDescent="0.25">
      <c r="A1116" t="str">
        <f t="shared" si="360"/>
        <v>25/07/2026FK AtmosferaHegelmann Litauen II</v>
      </c>
      <c r="D1116" s="2">
        <v>46228</v>
      </c>
      <c r="E1116" s="3">
        <v>0.5</v>
      </c>
      <c r="F1116" t="s">
        <v>588</v>
      </c>
      <c r="G1116" t="s">
        <v>1368</v>
      </c>
      <c r="H1116">
        <v>1</v>
      </c>
      <c r="I1116">
        <v>0</v>
      </c>
      <c r="J1116">
        <v>4</v>
      </c>
      <c r="K1116">
        <v>1</v>
      </c>
      <c r="L1116" s="22" t="str">
        <f t="shared" si="361"/>
        <v>25/07/2026</v>
      </c>
      <c r="M1116" s="23">
        <f t="shared" si="362"/>
        <v>0.375</v>
      </c>
      <c r="N1116" t="str">
        <f t="shared" si="363"/>
        <v>4 - 1</v>
      </c>
      <c r="O1116" t="str">
        <f t="shared" si="364"/>
        <v>Green</v>
      </c>
      <c r="P1116" t="str">
        <f t="shared" si="365"/>
        <v>Red</v>
      </c>
      <c r="Q1116" t="str">
        <f t="shared" si="366"/>
        <v>Red</v>
      </c>
      <c r="R1116" t="str">
        <f t="shared" si="367"/>
        <v>Green</v>
      </c>
      <c r="S1116" t="str">
        <f t="shared" si="368"/>
        <v>Red</v>
      </c>
      <c r="T1116" t="str">
        <f t="shared" si="369"/>
        <v>Green</v>
      </c>
      <c r="U1116" t="str">
        <f t="shared" si="370"/>
        <v>Green</v>
      </c>
      <c r="V1116" t="str">
        <f t="shared" si="371"/>
        <v>Red</v>
      </c>
      <c r="W1116" t="str">
        <f t="shared" si="372"/>
        <v>Red</v>
      </c>
      <c r="X1116" t="str">
        <f t="shared" si="373"/>
        <v>Green</v>
      </c>
      <c r="Y1116" t="str">
        <f t="shared" si="374"/>
        <v>Green</v>
      </c>
      <c r="Z1116" t="str">
        <f t="shared" si="375"/>
        <v>Green</v>
      </c>
      <c r="AA1116" t="str">
        <f t="shared" si="376"/>
        <v>Red</v>
      </c>
      <c r="AB1116" t="str">
        <f t="shared" si="377"/>
        <v>Red</v>
      </c>
      <c r="AC1116" t="str">
        <f t="shared" si="378"/>
        <v>Green</v>
      </c>
      <c r="AD1116" t="str">
        <f t="shared" si="379"/>
        <v>Red</v>
      </c>
    </row>
    <row r="1117" spans="1:30" x14ac:dyDescent="0.25">
      <c r="A1117" t="str">
        <f t="shared" si="360"/>
        <v>25/07/2026BrattvagMjondalen</v>
      </c>
      <c r="D1117" s="2">
        <v>46228</v>
      </c>
      <c r="E1117" s="3">
        <v>0.5</v>
      </c>
      <c r="F1117" t="s">
        <v>3440</v>
      </c>
      <c r="G1117" t="s">
        <v>3441</v>
      </c>
      <c r="H1117">
        <v>0</v>
      </c>
      <c r="I1117">
        <v>2</v>
      </c>
      <c r="J1117">
        <v>3</v>
      </c>
      <c r="K1117">
        <v>5</v>
      </c>
      <c r="L1117" s="22" t="str">
        <f t="shared" si="361"/>
        <v>25/07/2026</v>
      </c>
      <c r="M1117" s="23">
        <f t="shared" si="362"/>
        <v>0.375</v>
      </c>
      <c r="N1117" t="str">
        <f t="shared" si="363"/>
        <v>3 - 5</v>
      </c>
      <c r="O1117" t="str">
        <f t="shared" si="364"/>
        <v>Red</v>
      </c>
      <c r="P1117" t="str">
        <f t="shared" si="365"/>
        <v>Red</v>
      </c>
      <c r="Q1117" t="str">
        <f t="shared" si="366"/>
        <v>Green</v>
      </c>
      <c r="R1117" t="str">
        <f t="shared" si="367"/>
        <v>Red</v>
      </c>
      <c r="S1117" t="str">
        <f t="shared" si="368"/>
        <v>Green</v>
      </c>
      <c r="T1117" t="str">
        <f t="shared" si="369"/>
        <v>Green</v>
      </c>
      <c r="U1117" t="str">
        <f t="shared" si="370"/>
        <v>Red</v>
      </c>
      <c r="V1117" t="str">
        <f t="shared" si="371"/>
        <v>Red</v>
      </c>
      <c r="W1117" t="str">
        <f t="shared" si="372"/>
        <v>Green</v>
      </c>
      <c r="X1117" t="str">
        <f t="shared" si="373"/>
        <v>Green</v>
      </c>
      <c r="Y1117" t="str">
        <f t="shared" si="374"/>
        <v>Green</v>
      </c>
      <c r="Z1117" t="str">
        <f t="shared" si="375"/>
        <v>Green</v>
      </c>
      <c r="AA1117" t="str">
        <f t="shared" si="376"/>
        <v>Red</v>
      </c>
      <c r="AB1117" t="str">
        <f t="shared" si="377"/>
        <v>Red</v>
      </c>
      <c r="AC1117" t="str">
        <f t="shared" si="378"/>
        <v>Green</v>
      </c>
      <c r="AD1117" t="str">
        <f t="shared" si="379"/>
        <v>Red</v>
      </c>
    </row>
    <row r="1118" spans="1:30" x14ac:dyDescent="0.25">
      <c r="A1118" t="str">
        <f t="shared" si="360"/>
        <v>25/07/2026HonefossSkeid</v>
      </c>
      <c r="D1118" s="2">
        <v>46228</v>
      </c>
      <c r="E1118" s="3">
        <v>0.5</v>
      </c>
      <c r="F1118" t="s">
        <v>3448</v>
      </c>
      <c r="G1118" t="s">
        <v>3449</v>
      </c>
      <c r="H1118">
        <v>2</v>
      </c>
      <c r="I1118">
        <v>1</v>
      </c>
      <c r="J1118">
        <v>3</v>
      </c>
      <c r="K1118">
        <v>1</v>
      </c>
      <c r="L1118" s="22" t="str">
        <f t="shared" si="361"/>
        <v>25/07/2026</v>
      </c>
      <c r="M1118" s="23">
        <f t="shared" si="362"/>
        <v>0.375</v>
      </c>
      <c r="N1118" t="str">
        <f t="shared" si="363"/>
        <v>3 - 1</v>
      </c>
      <c r="O1118" t="str">
        <f t="shared" si="364"/>
        <v>Green</v>
      </c>
      <c r="P1118" t="str">
        <f t="shared" si="365"/>
        <v>Red</v>
      </c>
      <c r="Q1118" t="str">
        <f t="shared" si="366"/>
        <v>Red</v>
      </c>
      <c r="R1118" t="str">
        <f t="shared" si="367"/>
        <v>Green</v>
      </c>
      <c r="S1118" t="str">
        <f t="shared" si="368"/>
        <v>Red</v>
      </c>
      <c r="T1118" t="str">
        <f t="shared" si="369"/>
        <v>Green</v>
      </c>
      <c r="U1118" t="str">
        <f t="shared" si="370"/>
        <v>Green</v>
      </c>
      <c r="V1118" t="str">
        <f t="shared" si="371"/>
        <v>Red</v>
      </c>
      <c r="W1118" t="str">
        <f t="shared" si="372"/>
        <v>Red</v>
      </c>
      <c r="X1118" t="str">
        <f t="shared" si="373"/>
        <v>Green</v>
      </c>
      <c r="Y1118" t="str">
        <f t="shared" si="374"/>
        <v>Green</v>
      </c>
      <c r="Z1118" t="str">
        <f t="shared" si="375"/>
        <v>Green</v>
      </c>
      <c r="AA1118" t="str">
        <f t="shared" si="376"/>
        <v>Red</v>
      </c>
      <c r="AB1118" t="str">
        <f t="shared" si="377"/>
        <v>Red</v>
      </c>
      <c r="AC1118" t="str">
        <f t="shared" si="378"/>
        <v>Green</v>
      </c>
      <c r="AD1118" t="str">
        <f t="shared" si="379"/>
        <v>Red</v>
      </c>
    </row>
    <row r="1119" spans="1:30" x14ac:dyDescent="0.25">
      <c r="A1119" t="str">
        <f t="shared" si="360"/>
        <v>25/07/2026Levanger FC Ull Kisa</v>
      </c>
      <c r="D1119" s="2">
        <v>46228</v>
      </c>
      <c r="E1119" s="3">
        <v>0.5</v>
      </c>
      <c r="F1119" t="s">
        <v>3450</v>
      </c>
      <c r="G1119" t="s">
        <v>3451</v>
      </c>
      <c r="H1119">
        <v>1</v>
      </c>
      <c r="I1119">
        <v>0</v>
      </c>
      <c r="J1119">
        <v>3</v>
      </c>
      <c r="K1119">
        <v>0</v>
      </c>
      <c r="L1119" s="22" t="str">
        <f t="shared" si="361"/>
        <v>25/07/2026</v>
      </c>
      <c r="M1119" s="23">
        <f t="shared" si="362"/>
        <v>0.375</v>
      </c>
      <c r="N1119" t="str">
        <f t="shared" si="363"/>
        <v>3 - 0</v>
      </c>
      <c r="O1119" t="str">
        <f t="shared" si="364"/>
        <v>Green</v>
      </c>
      <c r="P1119" t="str">
        <f t="shared" si="365"/>
        <v>Red</v>
      </c>
      <c r="Q1119" t="str">
        <f t="shared" si="366"/>
        <v>Red</v>
      </c>
      <c r="R1119" t="str">
        <f t="shared" si="367"/>
        <v>Green</v>
      </c>
      <c r="S1119" t="str">
        <f t="shared" si="368"/>
        <v>Red</v>
      </c>
      <c r="T1119" t="str">
        <f t="shared" si="369"/>
        <v>Green</v>
      </c>
      <c r="U1119" t="str">
        <f t="shared" si="370"/>
        <v>Green</v>
      </c>
      <c r="V1119" t="str">
        <f t="shared" si="371"/>
        <v>Red</v>
      </c>
      <c r="W1119" t="str">
        <f t="shared" si="372"/>
        <v>Red</v>
      </c>
      <c r="X1119" t="str">
        <f t="shared" si="373"/>
        <v>Green</v>
      </c>
      <c r="Y1119" t="str">
        <f t="shared" si="374"/>
        <v>Green</v>
      </c>
      <c r="Z1119" t="str">
        <f t="shared" si="375"/>
        <v>Green</v>
      </c>
      <c r="AA1119" t="str">
        <f t="shared" si="376"/>
        <v>Red</v>
      </c>
      <c r="AB1119" t="str">
        <f t="shared" si="377"/>
        <v>Green</v>
      </c>
      <c r="AC1119" t="str">
        <f t="shared" si="378"/>
        <v>Red</v>
      </c>
      <c r="AD1119" t="str">
        <f t="shared" si="379"/>
        <v>Green</v>
      </c>
    </row>
    <row r="1120" spans="1:30" x14ac:dyDescent="0.25">
      <c r="A1120" t="str">
        <f t="shared" si="360"/>
        <v>25/07/2026BaerumValerenga II</v>
      </c>
      <c r="D1120" s="2">
        <v>46228</v>
      </c>
      <c r="E1120" s="3">
        <v>0.5</v>
      </c>
      <c r="F1120" t="s">
        <v>3464</v>
      </c>
      <c r="G1120" t="s">
        <v>3465</v>
      </c>
      <c r="H1120">
        <v>4</v>
      </c>
      <c r="I1120">
        <v>2</v>
      </c>
      <c r="J1120">
        <v>6</v>
      </c>
      <c r="K1120">
        <v>3</v>
      </c>
      <c r="L1120" s="22" t="str">
        <f t="shared" si="361"/>
        <v>25/07/2026</v>
      </c>
      <c r="M1120" s="23">
        <f t="shared" si="362"/>
        <v>0.375</v>
      </c>
      <c r="N1120" t="str">
        <f t="shared" si="363"/>
        <v>6 - 3</v>
      </c>
      <c r="O1120" t="str">
        <f t="shared" si="364"/>
        <v>Green</v>
      </c>
      <c r="P1120" t="str">
        <f t="shared" si="365"/>
        <v>Red</v>
      </c>
      <c r="Q1120" t="str">
        <f t="shared" si="366"/>
        <v>Red</v>
      </c>
      <c r="R1120" t="str">
        <f t="shared" si="367"/>
        <v>Green</v>
      </c>
      <c r="S1120" t="str">
        <f t="shared" si="368"/>
        <v>Red</v>
      </c>
      <c r="T1120" t="str">
        <f t="shared" si="369"/>
        <v>Green</v>
      </c>
      <c r="U1120" t="str">
        <f t="shared" si="370"/>
        <v>Green</v>
      </c>
      <c r="V1120" t="str">
        <f t="shared" si="371"/>
        <v>Red</v>
      </c>
      <c r="W1120" t="str">
        <f t="shared" si="372"/>
        <v>Red</v>
      </c>
      <c r="X1120" t="str">
        <f t="shared" si="373"/>
        <v>Green</v>
      </c>
      <c r="Y1120" t="str">
        <f t="shared" si="374"/>
        <v>Green</v>
      </c>
      <c r="Z1120" t="str">
        <f t="shared" si="375"/>
        <v>Green</v>
      </c>
      <c r="AA1120" t="str">
        <f t="shared" si="376"/>
        <v>Red</v>
      </c>
      <c r="AB1120" t="str">
        <f t="shared" si="377"/>
        <v>Red</v>
      </c>
      <c r="AC1120" t="str">
        <f t="shared" si="378"/>
        <v>Green</v>
      </c>
      <c r="AD1120" t="str">
        <f t="shared" si="379"/>
        <v>Red</v>
      </c>
    </row>
    <row r="1121" spans="1:30" x14ac:dyDescent="0.25">
      <c r="A1121" t="str">
        <f t="shared" si="360"/>
        <v>25/07/2026FanaDjerv 1919</v>
      </c>
      <c r="D1121" s="2">
        <v>46228</v>
      </c>
      <c r="E1121" s="3">
        <v>0.5</v>
      </c>
      <c r="F1121" t="s">
        <v>3476</v>
      </c>
      <c r="G1121" t="s">
        <v>3477</v>
      </c>
      <c r="H1121">
        <v>2</v>
      </c>
      <c r="I1121">
        <v>0</v>
      </c>
      <c r="J1121">
        <v>4</v>
      </c>
      <c r="K1121">
        <v>3</v>
      </c>
      <c r="L1121" s="22" t="str">
        <f t="shared" si="361"/>
        <v>25/07/2026</v>
      </c>
      <c r="M1121" s="23">
        <f t="shared" si="362"/>
        <v>0.375</v>
      </c>
      <c r="N1121" t="str">
        <f t="shared" si="363"/>
        <v>4 - 3</v>
      </c>
      <c r="O1121" t="str">
        <f t="shared" si="364"/>
        <v>Green</v>
      </c>
      <c r="P1121" t="str">
        <f t="shared" si="365"/>
        <v>Red</v>
      </c>
      <c r="Q1121" t="str">
        <f t="shared" si="366"/>
        <v>Red</v>
      </c>
      <c r="R1121" t="str">
        <f t="shared" si="367"/>
        <v>Green</v>
      </c>
      <c r="S1121" t="str">
        <f t="shared" si="368"/>
        <v>Red</v>
      </c>
      <c r="T1121" t="str">
        <f t="shared" si="369"/>
        <v>Green</v>
      </c>
      <c r="U1121" t="str">
        <f t="shared" si="370"/>
        <v>Green</v>
      </c>
      <c r="V1121" t="str">
        <f t="shared" si="371"/>
        <v>Red</v>
      </c>
      <c r="W1121" t="str">
        <f t="shared" si="372"/>
        <v>Red</v>
      </c>
      <c r="X1121" t="str">
        <f t="shared" si="373"/>
        <v>Green</v>
      </c>
      <c r="Y1121" t="str">
        <f t="shared" si="374"/>
        <v>Green</v>
      </c>
      <c r="Z1121" t="str">
        <f t="shared" si="375"/>
        <v>Green</v>
      </c>
      <c r="AA1121" t="str">
        <f t="shared" si="376"/>
        <v>Red</v>
      </c>
      <c r="AB1121" t="str">
        <f t="shared" si="377"/>
        <v>Red</v>
      </c>
      <c r="AC1121" t="str">
        <f t="shared" si="378"/>
        <v>Green</v>
      </c>
      <c r="AD1121" t="str">
        <f t="shared" si="379"/>
        <v>Red</v>
      </c>
    </row>
    <row r="1122" spans="1:30" x14ac:dyDescent="0.25">
      <c r="A1122" t="str">
        <f t="shared" si="360"/>
        <v>25/07/2026StordAskoy FK</v>
      </c>
      <c r="D1122" s="2">
        <v>46228</v>
      </c>
      <c r="E1122" s="3">
        <v>0.5</v>
      </c>
      <c r="F1122" t="s">
        <v>3478</v>
      </c>
      <c r="G1122" t="s">
        <v>3479</v>
      </c>
      <c r="H1122">
        <v>0</v>
      </c>
      <c r="I1122">
        <v>2</v>
      </c>
      <c r="J1122">
        <v>0</v>
      </c>
      <c r="K1122">
        <v>4</v>
      </c>
      <c r="L1122" s="22" t="str">
        <f t="shared" si="361"/>
        <v>25/07/2026</v>
      </c>
      <c r="M1122" s="23">
        <f t="shared" si="362"/>
        <v>0.375</v>
      </c>
      <c r="N1122" t="str">
        <f t="shared" si="363"/>
        <v>0 - 4</v>
      </c>
      <c r="O1122" t="str">
        <f t="shared" si="364"/>
        <v>Red</v>
      </c>
      <c r="P1122" t="str">
        <f t="shared" si="365"/>
        <v>Red</v>
      </c>
      <c r="Q1122" t="str">
        <f t="shared" si="366"/>
        <v>Green</v>
      </c>
      <c r="R1122" t="str">
        <f t="shared" si="367"/>
        <v>Red</v>
      </c>
      <c r="S1122" t="str">
        <f t="shared" si="368"/>
        <v>Green</v>
      </c>
      <c r="T1122" t="str">
        <f t="shared" si="369"/>
        <v>Green</v>
      </c>
      <c r="U1122" t="str">
        <f t="shared" si="370"/>
        <v>Red</v>
      </c>
      <c r="V1122" t="str">
        <f t="shared" si="371"/>
        <v>Red</v>
      </c>
      <c r="W1122" t="str">
        <f t="shared" si="372"/>
        <v>Green</v>
      </c>
      <c r="X1122" t="str">
        <f t="shared" si="373"/>
        <v>Green</v>
      </c>
      <c r="Y1122" t="str">
        <f t="shared" si="374"/>
        <v>Green</v>
      </c>
      <c r="Z1122" t="str">
        <f t="shared" si="375"/>
        <v>Green</v>
      </c>
      <c r="AA1122" t="str">
        <f t="shared" si="376"/>
        <v>Red</v>
      </c>
      <c r="AB1122" t="str">
        <f t="shared" si="377"/>
        <v>Red</v>
      </c>
      <c r="AC1122" t="str">
        <f t="shared" si="378"/>
        <v>Red</v>
      </c>
      <c r="AD1122" t="str">
        <f t="shared" si="379"/>
        <v>Green</v>
      </c>
    </row>
    <row r="1123" spans="1:30" x14ac:dyDescent="0.25">
      <c r="A1123" t="str">
        <f t="shared" si="360"/>
        <v>25/07/2026HarstadFauske/Sprint</v>
      </c>
      <c r="D1123" s="2">
        <v>46228</v>
      </c>
      <c r="E1123" s="3">
        <v>0.5</v>
      </c>
      <c r="F1123" t="s">
        <v>3488</v>
      </c>
      <c r="G1123" t="s">
        <v>3489</v>
      </c>
      <c r="H1123">
        <v>5</v>
      </c>
      <c r="I1123">
        <v>0</v>
      </c>
      <c r="J1123">
        <v>10</v>
      </c>
      <c r="K1123">
        <v>1</v>
      </c>
      <c r="L1123" s="22" t="str">
        <f t="shared" si="361"/>
        <v>25/07/2026</v>
      </c>
      <c r="M1123" s="23">
        <f t="shared" si="362"/>
        <v>0.375</v>
      </c>
      <c r="N1123" t="str">
        <f t="shared" si="363"/>
        <v>10 - 1</v>
      </c>
      <c r="O1123" t="str">
        <f t="shared" si="364"/>
        <v>Green</v>
      </c>
      <c r="P1123" t="str">
        <f t="shared" si="365"/>
        <v>Red</v>
      </c>
      <c r="Q1123" t="str">
        <f t="shared" si="366"/>
        <v>Red</v>
      </c>
      <c r="R1123" t="str">
        <f t="shared" si="367"/>
        <v>Green</v>
      </c>
      <c r="S1123" t="str">
        <f t="shared" si="368"/>
        <v>Red</v>
      </c>
      <c r="T1123" t="str">
        <f t="shared" si="369"/>
        <v>Green</v>
      </c>
      <c r="U1123" t="str">
        <f t="shared" si="370"/>
        <v>Green</v>
      </c>
      <c r="V1123" t="str">
        <f t="shared" si="371"/>
        <v>Red</v>
      </c>
      <c r="W1123" t="str">
        <f t="shared" si="372"/>
        <v>Red</v>
      </c>
      <c r="X1123" t="str">
        <f t="shared" si="373"/>
        <v>Green</v>
      </c>
      <c r="Y1123" t="str">
        <f t="shared" si="374"/>
        <v>Green</v>
      </c>
      <c r="Z1123" t="str">
        <f t="shared" si="375"/>
        <v>Green</v>
      </c>
      <c r="AA1123" t="str">
        <f t="shared" si="376"/>
        <v>Red</v>
      </c>
      <c r="AB1123" t="str">
        <f t="shared" si="377"/>
        <v>Red</v>
      </c>
      <c r="AC1123" t="str">
        <f t="shared" si="378"/>
        <v>Green</v>
      </c>
      <c r="AD1123" t="str">
        <f t="shared" si="379"/>
        <v>Red</v>
      </c>
    </row>
    <row r="1124" spans="1:30" x14ac:dyDescent="0.25">
      <c r="A1124" t="str">
        <f t="shared" si="360"/>
        <v>25/07/2026Drobak/FrognBrumunddal</v>
      </c>
      <c r="D1124" s="2">
        <v>46228</v>
      </c>
      <c r="E1124" s="3">
        <v>0.5</v>
      </c>
      <c r="F1124" t="s">
        <v>3498</v>
      </c>
      <c r="G1124" t="s">
        <v>3499</v>
      </c>
      <c r="H1124">
        <v>2</v>
      </c>
      <c r="I1124">
        <v>0</v>
      </c>
      <c r="J1124">
        <v>7</v>
      </c>
      <c r="K1124">
        <v>1</v>
      </c>
      <c r="L1124" s="22" t="str">
        <f t="shared" si="361"/>
        <v>25/07/2026</v>
      </c>
      <c r="M1124" s="23">
        <f t="shared" si="362"/>
        <v>0.375</v>
      </c>
      <c r="N1124" t="str">
        <f t="shared" si="363"/>
        <v>7 - 1</v>
      </c>
      <c r="O1124" t="str">
        <f t="shared" si="364"/>
        <v>Green</v>
      </c>
      <c r="P1124" t="str">
        <f t="shared" si="365"/>
        <v>Red</v>
      </c>
      <c r="Q1124" t="str">
        <f t="shared" si="366"/>
        <v>Red</v>
      </c>
      <c r="R1124" t="str">
        <f t="shared" si="367"/>
        <v>Green</v>
      </c>
      <c r="S1124" t="str">
        <f t="shared" si="368"/>
        <v>Red</v>
      </c>
      <c r="T1124" t="str">
        <f t="shared" si="369"/>
        <v>Green</v>
      </c>
      <c r="U1124" t="str">
        <f t="shared" si="370"/>
        <v>Green</v>
      </c>
      <c r="V1124" t="str">
        <f t="shared" si="371"/>
        <v>Red</v>
      </c>
      <c r="W1124" t="str">
        <f t="shared" si="372"/>
        <v>Red</v>
      </c>
      <c r="X1124" t="str">
        <f t="shared" si="373"/>
        <v>Green</v>
      </c>
      <c r="Y1124" t="str">
        <f t="shared" si="374"/>
        <v>Green</v>
      </c>
      <c r="Z1124" t="str">
        <f t="shared" si="375"/>
        <v>Green</v>
      </c>
      <c r="AA1124" t="str">
        <f t="shared" si="376"/>
        <v>Red</v>
      </c>
      <c r="AB1124" t="str">
        <f t="shared" si="377"/>
        <v>Red</v>
      </c>
      <c r="AC1124" t="str">
        <f t="shared" si="378"/>
        <v>Green</v>
      </c>
      <c r="AD1124" t="str">
        <f t="shared" si="379"/>
        <v>Red</v>
      </c>
    </row>
    <row r="1125" spans="1:30" x14ac:dyDescent="0.25">
      <c r="A1125" t="str">
        <f t="shared" si="360"/>
        <v>25/07/2026Kvant ObninskMetallurg Lipetsk</v>
      </c>
      <c r="D1125" s="2">
        <v>46228</v>
      </c>
      <c r="E1125" s="3">
        <v>0.5</v>
      </c>
      <c r="F1125" t="s">
        <v>3581</v>
      </c>
      <c r="G1125" t="s">
        <v>3582</v>
      </c>
      <c r="H1125">
        <v>0</v>
      </c>
      <c r="I1125">
        <v>0</v>
      </c>
      <c r="J1125">
        <v>2</v>
      </c>
      <c r="K1125">
        <v>2</v>
      </c>
      <c r="L1125" s="22" t="str">
        <f t="shared" si="361"/>
        <v>25/07/2026</v>
      </c>
      <c r="M1125" s="23">
        <f t="shared" si="362"/>
        <v>0.375</v>
      </c>
      <c r="N1125" t="str">
        <f t="shared" si="363"/>
        <v>2 - 2</v>
      </c>
      <c r="O1125" t="str">
        <f t="shared" si="364"/>
        <v>Red</v>
      </c>
      <c r="P1125" t="str">
        <f t="shared" si="365"/>
        <v>Green</v>
      </c>
      <c r="Q1125" t="str">
        <f t="shared" si="366"/>
        <v>Red</v>
      </c>
      <c r="R1125" t="str">
        <f t="shared" si="367"/>
        <v>Green</v>
      </c>
      <c r="S1125" t="str">
        <f t="shared" si="368"/>
        <v>Green</v>
      </c>
      <c r="T1125" t="str">
        <f t="shared" si="369"/>
        <v>Red</v>
      </c>
      <c r="U1125" t="str">
        <f t="shared" si="370"/>
        <v>Red</v>
      </c>
      <c r="V1125" t="str">
        <f t="shared" si="371"/>
        <v>Green</v>
      </c>
      <c r="W1125" t="str">
        <f t="shared" si="372"/>
        <v>Red</v>
      </c>
      <c r="X1125" t="str">
        <f t="shared" si="373"/>
        <v>Red</v>
      </c>
      <c r="Y1125" t="str">
        <f t="shared" si="374"/>
        <v>Green</v>
      </c>
      <c r="Z1125" t="str">
        <f t="shared" si="375"/>
        <v>Green</v>
      </c>
      <c r="AA1125" t="str">
        <f t="shared" si="376"/>
        <v>Red</v>
      </c>
      <c r="AB1125" t="str">
        <f t="shared" si="377"/>
        <v>Red</v>
      </c>
      <c r="AC1125" t="str">
        <f t="shared" si="378"/>
        <v>Green</v>
      </c>
      <c r="AD1125" t="str">
        <f t="shared" si="379"/>
        <v>Red</v>
      </c>
    </row>
    <row r="1126" spans="1:30" x14ac:dyDescent="0.25">
      <c r="A1126" t="str">
        <f t="shared" si="360"/>
        <v>25/07/2026Halmstads U19IK Sirius U19</v>
      </c>
      <c r="B1126" t="s">
        <v>827</v>
      </c>
      <c r="D1126" s="2">
        <v>46228</v>
      </c>
      <c r="E1126" s="3">
        <v>0.5</v>
      </c>
      <c r="F1126" t="s">
        <v>3648</v>
      </c>
      <c r="G1126" t="s">
        <v>3649</v>
      </c>
      <c r="H1126">
        <v>0</v>
      </c>
      <c r="I1126">
        <v>0</v>
      </c>
      <c r="J1126">
        <v>3</v>
      </c>
      <c r="K1126">
        <v>4</v>
      </c>
      <c r="L1126" s="22" t="str">
        <f t="shared" si="361"/>
        <v>25/07/2026</v>
      </c>
      <c r="M1126" s="23">
        <f t="shared" si="362"/>
        <v>0.375</v>
      </c>
      <c r="N1126" t="str">
        <f t="shared" si="363"/>
        <v>3 - 4</v>
      </c>
      <c r="O1126" t="str">
        <f t="shared" si="364"/>
        <v>Red</v>
      </c>
      <c r="P1126" t="str">
        <f t="shared" si="365"/>
        <v>Red</v>
      </c>
      <c r="Q1126" t="str">
        <f t="shared" si="366"/>
        <v>Green</v>
      </c>
      <c r="R1126" t="str">
        <f t="shared" si="367"/>
        <v>Red</v>
      </c>
      <c r="S1126" t="str">
        <f t="shared" si="368"/>
        <v>Green</v>
      </c>
      <c r="T1126" t="str">
        <f t="shared" si="369"/>
        <v>Green</v>
      </c>
      <c r="U1126" t="str">
        <f t="shared" si="370"/>
        <v>Red</v>
      </c>
      <c r="V1126" t="str">
        <f t="shared" si="371"/>
        <v>Green</v>
      </c>
      <c r="W1126" t="str">
        <f t="shared" si="372"/>
        <v>Red</v>
      </c>
      <c r="X1126" t="str">
        <f t="shared" si="373"/>
        <v>Red</v>
      </c>
      <c r="Y1126" t="str">
        <f t="shared" si="374"/>
        <v>Green</v>
      </c>
      <c r="Z1126" t="str">
        <f t="shared" si="375"/>
        <v>Green</v>
      </c>
      <c r="AA1126" t="str">
        <f t="shared" si="376"/>
        <v>Red</v>
      </c>
      <c r="AB1126" t="str">
        <f t="shared" si="377"/>
        <v>Red</v>
      </c>
      <c r="AC1126" t="str">
        <f t="shared" si="378"/>
        <v>Green</v>
      </c>
      <c r="AD1126" t="str">
        <f t="shared" si="379"/>
        <v>Red</v>
      </c>
    </row>
    <row r="1127" spans="1:30" x14ac:dyDescent="0.25">
      <c r="A1127" t="str">
        <f t="shared" si="360"/>
        <v>25/07/2026Orebro SK WomenJitex BK Women</v>
      </c>
      <c r="B1127" t="s">
        <v>827</v>
      </c>
      <c r="D1127" s="2">
        <v>46228</v>
      </c>
      <c r="E1127" s="3">
        <v>0.5</v>
      </c>
      <c r="F1127" t="s">
        <v>3664</v>
      </c>
      <c r="G1127" t="s">
        <v>3665</v>
      </c>
      <c r="H1127">
        <v>2</v>
      </c>
      <c r="I1127">
        <v>1</v>
      </c>
      <c r="J1127">
        <v>2</v>
      </c>
      <c r="K1127">
        <v>3</v>
      </c>
      <c r="L1127" s="22" t="str">
        <f t="shared" si="361"/>
        <v>25/07/2026</v>
      </c>
      <c r="M1127" s="23">
        <f t="shared" si="362"/>
        <v>0.375</v>
      </c>
      <c r="N1127" t="str">
        <f t="shared" si="363"/>
        <v>2 - 3</v>
      </c>
      <c r="O1127" t="str">
        <f t="shared" si="364"/>
        <v>Red</v>
      </c>
      <c r="P1127" t="str">
        <f t="shared" si="365"/>
        <v>Red</v>
      </c>
      <c r="Q1127" t="str">
        <f t="shared" si="366"/>
        <v>Green</v>
      </c>
      <c r="R1127" t="str">
        <f t="shared" si="367"/>
        <v>Red</v>
      </c>
      <c r="S1127" t="str">
        <f t="shared" si="368"/>
        <v>Green</v>
      </c>
      <c r="T1127" t="str">
        <f t="shared" si="369"/>
        <v>Green</v>
      </c>
      <c r="U1127" t="str">
        <f t="shared" si="370"/>
        <v>Green</v>
      </c>
      <c r="V1127" t="str">
        <f t="shared" si="371"/>
        <v>Red</v>
      </c>
      <c r="W1127" t="str">
        <f t="shared" si="372"/>
        <v>Red</v>
      </c>
      <c r="X1127" t="str">
        <f t="shared" si="373"/>
        <v>Green</v>
      </c>
      <c r="Y1127" t="str">
        <f t="shared" si="374"/>
        <v>Green</v>
      </c>
      <c r="Z1127" t="str">
        <f t="shared" si="375"/>
        <v>Green</v>
      </c>
      <c r="AA1127" t="str">
        <f t="shared" si="376"/>
        <v>Red</v>
      </c>
      <c r="AB1127" t="str">
        <f t="shared" si="377"/>
        <v>Red</v>
      </c>
      <c r="AC1127" t="str">
        <f t="shared" si="378"/>
        <v>Green</v>
      </c>
      <c r="AD1127" t="str">
        <f t="shared" si="379"/>
        <v>Red</v>
      </c>
    </row>
    <row r="1128" spans="1:30" x14ac:dyDescent="0.25">
      <c r="A1128" t="str">
        <f t="shared" si="360"/>
        <v>25/07/2026AugsburgFC Saarbrucken</v>
      </c>
      <c r="D1128" s="2">
        <v>46228</v>
      </c>
      <c r="E1128" s="3">
        <v>0.5</v>
      </c>
      <c r="F1128" t="s">
        <v>3781</v>
      </c>
      <c r="G1128" t="s">
        <v>3782</v>
      </c>
      <c r="H1128">
        <v>0</v>
      </c>
      <c r="I1128">
        <v>1</v>
      </c>
      <c r="J1128">
        <v>1</v>
      </c>
      <c r="K1128">
        <v>1</v>
      </c>
      <c r="L1128" s="22" t="str">
        <f t="shared" si="361"/>
        <v>25/07/2026</v>
      </c>
      <c r="M1128" s="23">
        <f t="shared" si="362"/>
        <v>0.375</v>
      </c>
      <c r="N1128" t="str">
        <f t="shared" si="363"/>
        <v>1 - 1</v>
      </c>
      <c r="O1128" t="str">
        <f t="shared" si="364"/>
        <v>Red</v>
      </c>
      <c r="P1128" t="str">
        <f t="shared" si="365"/>
        <v>Green</v>
      </c>
      <c r="Q1128" t="str">
        <f t="shared" si="366"/>
        <v>Red</v>
      </c>
      <c r="R1128" t="str">
        <f t="shared" si="367"/>
        <v>Green</v>
      </c>
      <c r="S1128" t="str">
        <f t="shared" si="368"/>
        <v>Green</v>
      </c>
      <c r="T1128" t="str">
        <f t="shared" si="369"/>
        <v>Red</v>
      </c>
      <c r="U1128" t="str">
        <f t="shared" si="370"/>
        <v>Red</v>
      </c>
      <c r="V1128" t="str">
        <f t="shared" si="371"/>
        <v>Red</v>
      </c>
      <c r="W1128" t="str">
        <f t="shared" si="372"/>
        <v>Green</v>
      </c>
      <c r="X1128" t="str">
        <f t="shared" si="373"/>
        <v>Green</v>
      </c>
      <c r="Y1128" t="str">
        <f t="shared" si="374"/>
        <v>Green</v>
      </c>
      <c r="Z1128" t="str">
        <f t="shared" si="375"/>
        <v>Red</v>
      </c>
      <c r="AA1128" t="str">
        <f t="shared" si="376"/>
        <v>Green</v>
      </c>
      <c r="AB1128" t="str">
        <f t="shared" si="377"/>
        <v>Green</v>
      </c>
      <c r="AC1128" t="str">
        <f t="shared" si="378"/>
        <v>Green</v>
      </c>
      <c r="AD1128" t="str">
        <f t="shared" si="379"/>
        <v>Red</v>
      </c>
    </row>
    <row r="1129" spans="1:30" x14ac:dyDescent="0.25">
      <c r="A1129" t="str">
        <f t="shared" si="360"/>
        <v>25/07/2026Brightlingsea RegentAveley</v>
      </c>
      <c r="D1129" s="2">
        <v>46228</v>
      </c>
      <c r="E1129" s="3">
        <v>0.5</v>
      </c>
      <c r="F1129" t="s">
        <v>3783</v>
      </c>
      <c r="G1129" t="s">
        <v>3784</v>
      </c>
      <c r="H1129">
        <v>0</v>
      </c>
      <c r="I1129">
        <v>1</v>
      </c>
      <c r="J1129">
        <v>1</v>
      </c>
      <c r="K1129">
        <v>5</v>
      </c>
      <c r="L1129" s="22" t="str">
        <f t="shared" si="361"/>
        <v>25/07/2026</v>
      </c>
      <c r="M1129" s="23">
        <f t="shared" si="362"/>
        <v>0.375</v>
      </c>
      <c r="N1129" t="str">
        <f t="shared" si="363"/>
        <v>1 - 5</v>
      </c>
      <c r="O1129" t="str">
        <f t="shared" si="364"/>
        <v>Red</v>
      </c>
      <c r="P1129" t="str">
        <f t="shared" si="365"/>
        <v>Red</v>
      </c>
      <c r="Q1129" t="str">
        <f t="shared" si="366"/>
        <v>Green</v>
      </c>
      <c r="R1129" t="str">
        <f t="shared" si="367"/>
        <v>Red</v>
      </c>
      <c r="S1129" t="str">
        <f t="shared" si="368"/>
        <v>Green</v>
      </c>
      <c r="T1129" t="str">
        <f t="shared" si="369"/>
        <v>Green</v>
      </c>
      <c r="U1129" t="str">
        <f t="shared" si="370"/>
        <v>Red</v>
      </c>
      <c r="V1129" t="str">
        <f t="shared" si="371"/>
        <v>Red</v>
      </c>
      <c r="W1129" t="str">
        <f t="shared" si="372"/>
        <v>Green</v>
      </c>
      <c r="X1129" t="str">
        <f t="shared" si="373"/>
        <v>Green</v>
      </c>
      <c r="Y1129" t="str">
        <f t="shared" si="374"/>
        <v>Green</v>
      </c>
      <c r="Z1129" t="str">
        <f t="shared" si="375"/>
        <v>Green</v>
      </c>
      <c r="AA1129" t="str">
        <f t="shared" si="376"/>
        <v>Red</v>
      </c>
      <c r="AB1129" t="str">
        <f t="shared" si="377"/>
        <v>Red</v>
      </c>
      <c r="AC1129" t="str">
        <f t="shared" si="378"/>
        <v>Green</v>
      </c>
      <c r="AD1129" t="str">
        <f t="shared" si="379"/>
        <v>Red</v>
      </c>
    </row>
    <row r="1130" spans="1:30" x14ac:dyDescent="0.25">
      <c r="A1130" t="str">
        <f t="shared" si="360"/>
        <v>25/07/2026Coleshill TownRC Warwick</v>
      </c>
      <c r="D1130" s="2">
        <v>46228</v>
      </c>
      <c r="E1130" s="3">
        <v>0.5</v>
      </c>
      <c r="F1130" t="s">
        <v>3785</v>
      </c>
      <c r="G1130" t="s">
        <v>3786</v>
      </c>
      <c r="H1130">
        <v>0</v>
      </c>
      <c r="I1130">
        <v>0</v>
      </c>
      <c r="J1130">
        <v>2</v>
      </c>
      <c r="K1130">
        <v>2</v>
      </c>
      <c r="L1130" s="22" t="str">
        <f t="shared" si="361"/>
        <v>25/07/2026</v>
      </c>
      <c r="M1130" s="23">
        <f t="shared" si="362"/>
        <v>0.375</v>
      </c>
      <c r="N1130" t="str">
        <f t="shared" si="363"/>
        <v>2 - 2</v>
      </c>
      <c r="O1130" t="str">
        <f t="shared" si="364"/>
        <v>Red</v>
      </c>
      <c r="P1130" t="str">
        <f t="shared" si="365"/>
        <v>Green</v>
      </c>
      <c r="Q1130" t="str">
        <f t="shared" si="366"/>
        <v>Red</v>
      </c>
      <c r="R1130" t="str">
        <f t="shared" si="367"/>
        <v>Green</v>
      </c>
      <c r="S1130" t="str">
        <f t="shared" si="368"/>
        <v>Green</v>
      </c>
      <c r="T1130" t="str">
        <f t="shared" si="369"/>
        <v>Red</v>
      </c>
      <c r="U1130" t="str">
        <f t="shared" si="370"/>
        <v>Red</v>
      </c>
      <c r="V1130" t="str">
        <f t="shared" si="371"/>
        <v>Green</v>
      </c>
      <c r="W1130" t="str">
        <f t="shared" si="372"/>
        <v>Red</v>
      </c>
      <c r="X1130" t="str">
        <f t="shared" si="373"/>
        <v>Red</v>
      </c>
      <c r="Y1130" t="str">
        <f t="shared" si="374"/>
        <v>Green</v>
      </c>
      <c r="Z1130" t="str">
        <f t="shared" si="375"/>
        <v>Green</v>
      </c>
      <c r="AA1130" t="str">
        <f t="shared" si="376"/>
        <v>Red</v>
      </c>
      <c r="AB1130" t="str">
        <f t="shared" si="377"/>
        <v>Red</v>
      </c>
      <c r="AC1130" t="str">
        <f t="shared" si="378"/>
        <v>Green</v>
      </c>
      <c r="AD1130" t="str">
        <f t="shared" si="379"/>
        <v>Red</v>
      </c>
    </row>
    <row r="1131" spans="1:30" x14ac:dyDescent="0.25">
      <c r="A1131" t="str">
        <f t="shared" si="360"/>
        <v>25/07/2026FamalicaoCD Tondela</v>
      </c>
      <c r="D1131" s="2">
        <v>46228</v>
      </c>
      <c r="E1131" s="3">
        <v>0.5</v>
      </c>
      <c r="F1131" t="s">
        <v>1606</v>
      </c>
      <c r="G1131" t="s">
        <v>3787</v>
      </c>
      <c r="H1131">
        <v>0</v>
      </c>
      <c r="I1131">
        <v>0</v>
      </c>
      <c r="J1131">
        <v>1</v>
      </c>
      <c r="K1131">
        <v>0</v>
      </c>
      <c r="L1131" s="22" t="str">
        <f t="shared" si="361"/>
        <v>25/07/2026</v>
      </c>
      <c r="M1131" s="23">
        <f t="shared" si="362"/>
        <v>0.375</v>
      </c>
      <c r="N1131" t="str">
        <f t="shared" si="363"/>
        <v>1 - 0</v>
      </c>
      <c r="O1131" t="str">
        <f t="shared" si="364"/>
        <v>Green</v>
      </c>
      <c r="P1131" t="str">
        <f t="shared" si="365"/>
        <v>Red</v>
      </c>
      <c r="Q1131" t="str">
        <f t="shared" si="366"/>
        <v>Red</v>
      </c>
      <c r="R1131" t="str">
        <f t="shared" si="367"/>
        <v>Green</v>
      </c>
      <c r="S1131" t="str">
        <f t="shared" si="368"/>
        <v>Red</v>
      </c>
      <c r="T1131" t="str">
        <f t="shared" si="369"/>
        <v>Green</v>
      </c>
      <c r="U1131" t="str">
        <f t="shared" si="370"/>
        <v>Red</v>
      </c>
      <c r="V1131" t="str">
        <f t="shared" si="371"/>
        <v>Green</v>
      </c>
      <c r="W1131" t="str">
        <f t="shared" si="372"/>
        <v>Red</v>
      </c>
      <c r="X1131" t="str">
        <f t="shared" si="373"/>
        <v>Red</v>
      </c>
      <c r="Y1131" t="str">
        <f t="shared" si="374"/>
        <v>Red</v>
      </c>
      <c r="Z1131" t="str">
        <f t="shared" si="375"/>
        <v>Red</v>
      </c>
      <c r="AA1131" t="str">
        <f t="shared" si="376"/>
        <v>Green</v>
      </c>
      <c r="AB1131" t="str">
        <f t="shared" si="377"/>
        <v>Green</v>
      </c>
      <c r="AC1131" t="str">
        <f t="shared" si="378"/>
        <v>Red</v>
      </c>
      <c r="AD1131" t="str">
        <f t="shared" si="379"/>
        <v>Green</v>
      </c>
    </row>
    <row r="1132" spans="1:30" x14ac:dyDescent="0.25">
      <c r="A1132" t="str">
        <f t="shared" si="360"/>
        <v>25/07/2026Hanwell TownAldershot Town</v>
      </c>
      <c r="D1132" s="2">
        <v>46228</v>
      </c>
      <c r="E1132" s="3">
        <v>0.5</v>
      </c>
      <c r="F1132" t="s">
        <v>3788</v>
      </c>
      <c r="G1132" t="s">
        <v>1469</v>
      </c>
      <c r="H1132">
        <v>0</v>
      </c>
      <c r="I1132">
        <v>1</v>
      </c>
      <c r="J1132">
        <v>0</v>
      </c>
      <c r="K1132">
        <v>2</v>
      </c>
      <c r="L1132" s="22" t="str">
        <f t="shared" si="361"/>
        <v>25/07/2026</v>
      </c>
      <c r="M1132" s="23">
        <f t="shared" si="362"/>
        <v>0.375</v>
      </c>
      <c r="N1132" t="str">
        <f t="shared" si="363"/>
        <v>0 - 2</v>
      </c>
      <c r="O1132" t="str">
        <f t="shared" si="364"/>
        <v>Red</v>
      </c>
      <c r="P1132" t="str">
        <f t="shared" si="365"/>
        <v>Red</v>
      </c>
      <c r="Q1132" t="str">
        <f t="shared" si="366"/>
        <v>Green</v>
      </c>
      <c r="R1132" t="str">
        <f t="shared" si="367"/>
        <v>Red</v>
      </c>
      <c r="S1132" t="str">
        <f t="shared" si="368"/>
        <v>Green</v>
      </c>
      <c r="T1132" t="str">
        <f t="shared" si="369"/>
        <v>Green</v>
      </c>
      <c r="U1132" t="str">
        <f t="shared" si="370"/>
        <v>Red</v>
      </c>
      <c r="V1132" t="str">
        <f t="shared" si="371"/>
        <v>Red</v>
      </c>
      <c r="W1132" t="str">
        <f t="shared" si="372"/>
        <v>Green</v>
      </c>
      <c r="X1132" t="str">
        <f t="shared" si="373"/>
        <v>Green</v>
      </c>
      <c r="Y1132" t="str">
        <f t="shared" si="374"/>
        <v>Green</v>
      </c>
      <c r="Z1132" t="str">
        <f t="shared" si="375"/>
        <v>Red</v>
      </c>
      <c r="AA1132" t="str">
        <f t="shared" si="376"/>
        <v>Green</v>
      </c>
      <c r="AB1132" t="str">
        <f t="shared" si="377"/>
        <v>Green</v>
      </c>
      <c r="AC1132" t="str">
        <f t="shared" si="378"/>
        <v>Red</v>
      </c>
      <c r="AD1132" t="str">
        <f t="shared" si="379"/>
        <v>Green</v>
      </c>
    </row>
    <row r="1133" spans="1:30" x14ac:dyDescent="0.25">
      <c r="A1133" t="str">
        <f t="shared" si="360"/>
        <v>25/07/2026MetzFortuna Sittard</v>
      </c>
      <c r="D1133" s="2">
        <v>46228</v>
      </c>
      <c r="E1133" s="3">
        <v>0.5</v>
      </c>
      <c r="F1133" t="s">
        <v>1654</v>
      </c>
      <c r="G1133" t="s">
        <v>3789</v>
      </c>
      <c r="H1133">
        <v>1</v>
      </c>
      <c r="I1133">
        <v>1</v>
      </c>
      <c r="J1133">
        <v>3</v>
      </c>
      <c r="K1133">
        <v>1</v>
      </c>
      <c r="L1133" s="22" t="str">
        <f t="shared" si="361"/>
        <v>25/07/2026</v>
      </c>
      <c r="M1133" s="23">
        <f t="shared" si="362"/>
        <v>0.375</v>
      </c>
      <c r="N1133" t="str">
        <f t="shared" si="363"/>
        <v>3 - 1</v>
      </c>
      <c r="O1133" t="str">
        <f t="shared" si="364"/>
        <v>Green</v>
      </c>
      <c r="P1133" t="str">
        <f t="shared" si="365"/>
        <v>Red</v>
      </c>
      <c r="Q1133" t="str">
        <f t="shared" si="366"/>
        <v>Red</v>
      </c>
      <c r="R1133" t="str">
        <f t="shared" si="367"/>
        <v>Green</v>
      </c>
      <c r="S1133" t="str">
        <f t="shared" si="368"/>
        <v>Red</v>
      </c>
      <c r="T1133" t="str">
        <f t="shared" si="369"/>
        <v>Green</v>
      </c>
      <c r="U1133" t="str">
        <f t="shared" si="370"/>
        <v>Red</v>
      </c>
      <c r="V1133" t="str">
        <f t="shared" si="371"/>
        <v>Green</v>
      </c>
      <c r="W1133" t="str">
        <f t="shared" si="372"/>
        <v>Red</v>
      </c>
      <c r="X1133" t="str">
        <f t="shared" si="373"/>
        <v>Green</v>
      </c>
      <c r="Y1133" t="str">
        <f t="shared" si="374"/>
        <v>Green</v>
      </c>
      <c r="Z1133" t="str">
        <f t="shared" si="375"/>
        <v>Green</v>
      </c>
      <c r="AA1133" t="str">
        <f t="shared" si="376"/>
        <v>Red</v>
      </c>
      <c r="AB1133" t="str">
        <f t="shared" si="377"/>
        <v>Red</v>
      </c>
      <c r="AC1133" t="str">
        <f t="shared" si="378"/>
        <v>Green</v>
      </c>
      <c r="AD1133" t="str">
        <f t="shared" si="379"/>
        <v>Red</v>
      </c>
    </row>
    <row r="1134" spans="1:30" x14ac:dyDescent="0.25">
      <c r="A1134" t="str">
        <f t="shared" si="360"/>
        <v>25/07/2026NEC NijmegenSV Elversberg</v>
      </c>
      <c r="D1134" s="2">
        <v>46228</v>
      </c>
      <c r="E1134" s="3">
        <v>0.5</v>
      </c>
      <c r="F1134" t="s">
        <v>3790</v>
      </c>
      <c r="G1134" t="s">
        <v>3791</v>
      </c>
      <c r="H1134">
        <v>0</v>
      </c>
      <c r="I1134">
        <v>0</v>
      </c>
      <c r="J1134">
        <v>0</v>
      </c>
      <c r="K1134">
        <v>1</v>
      </c>
      <c r="L1134" s="22" t="str">
        <f t="shared" si="361"/>
        <v>25/07/2026</v>
      </c>
      <c r="M1134" s="23">
        <f t="shared" si="362"/>
        <v>0.375</v>
      </c>
      <c r="N1134" t="str">
        <f t="shared" si="363"/>
        <v>0 - 1</v>
      </c>
      <c r="O1134" t="str">
        <f t="shared" si="364"/>
        <v>Red</v>
      </c>
      <c r="P1134" t="str">
        <f t="shared" si="365"/>
        <v>Red</v>
      </c>
      <c r="Q1134" t="str">
        <f t="shared" si="366"/>
        <v>Green</v>
      </c>
      <c r="R1134" t="str">
        <f t="shared" si="367"/>
        <v>Red</v>
      </c>
      <c r="S1134" t="str">
        <f t="shared" si="368"/>
        <v>Green</v>
      </c>
      <c r="T1134" t="str">
        <f t="shared" si="369"/>
        <v>Green</v>
      </c>
      <c r="U1134" t="str">
        <f t="shared" si="370"/>
        <v>Red</v>
      </c>
      <c r="V1134" t="str">
        <f t="shared" si="371"/>
        <v>Green</v>
      </c>
      <c r="W1134" t="str">
        <f t="shared" si="372"/>
        <v>Red</v>
      </c>
      <c r="X1134" t="str">
        <f t="shared" si="373"/>
        <v>Red</v>
      </c>
      <c r="Y1134" t="str">
        <f t="shared" si="374"/>
        <v>Red</v>
      </c>
      <c r="Z1134" t="str">
        <f t="shared" si="375"/>
        <v>Red</v>
      </c>
      <c r="AA1134" t="str">
        <f t="shared" si="376"/>
        <v>Green</v>
      </c>
      <c r="AB1134" t="str">
        <f t="shared" si="377"/>
        <v>Green</v>
      </c>
      <c r="AC1134" t="str">
        <f t="shared" si="378"/>
        <v>Red</v>
      </c>
      <c r="AD1134" t="str">
        <f t="shared" si="379"/>
        <v>Green</v>
      </c>
    </row>
    <row r="1135" spans="1:30" x14ac:dyDescent="0.25">
      <c r="A1135" t="str">
        <f t="shared" ref="A1135:A1198" si="380">L1134&amp;F1135&amp;G1135</f>
        <v>25/07/2026QuornHarborough Town</v>
      </c>
      <c r="D1135" s="2">
        <v>46228</v>
      </c>
      <c r="E1135" s="3">
        <v>0.5</v>
      </c>
      <c r="F1135" t="s">
        <v>3792</v>
      </c>
      <c r="G1135" t="s">
        <v>3793</v>
      </c>
      <c r="H1135">
        <v>1</v>
      </c>
      <c r="I1135">
        <v>0</v>
      </c>
      <c r="J1135">
        <v>2</v>
      </c>
      <c r="K1135">
        <v>2</v>
      </c>
      <c r="L1135" s="22" t="str">
        <f t="shared" ref="L1135:L1198" si="381">DAY(D1135)&amp;"/"&amp;"07"&amp;"/"&amp;YEAR(D1135)</f>
        <v>25/07/2026</v>
      </c>
      <c r="M1135" s="23">
        <f t="shared" ref="M1135:M1198" si="382">E1135-TIME(3,0,0)</f>
        <v>0.375</v>
      </c>
      <c r="N1135" t="str">
        <f t="shared" ref="N1135:N1198" si="383">J1135&amp;" - "&amp;K1135</f>
        <v>2 - 2</v>
      </c>
      <c r="O1135" t="str">
        <f t="shared" si="364"/>
        <v>Red</v>
      </c>
      <c r="P1135" t="str">
        <f t="shared" si="365"/>
        <v>Green</v>
      </c>
      <c r="Q1135" t="str">
        <f t="shared" si="366"/>
        <v>Red</v>
      </c>
      <c r="R1135" t="str">
        <f t="shared" si="367"/>
        <v>Green</v>
      </c>
      <c r="S1135" t="str">
        <f t="shared" si="368"/>
        <v>Green</v>
      </c>
      <c r="T1135" t="str">
        <f t="shared" si="369"/>
        <v>Red</v>
      </c>
      <c r="U1135" t="str">
        <f t="shared" si="370"/>
        <v>Green</v>
      </c>
      <c r="V1135" t="str">
        <f t="shared" si="371"/>
        <v>Red</v>
      </c>
      <c r="W1135" t="str">
        <f t="shared" si="372"/>
        <v>Red</v>
      </c>
      <c r="X1135" t="str">
        <f t="shared" si="373"/>
        <v>Green</v>
      </c>
      <c r="Y1135" t="str">
        <f t="shared" si="374"/>
        <v>Green</v>
      </c>
      <c r="Z1135" t="str">
        <f t="shared" si="375"/>
        <v>Green</v>
      </c>
      <c r="AA1135" t="str">
        <f t="shared" si="376"/>
        <v>Red</v>
      </c>
      <c r="AB1135" t="str">
        <f t="shared" si="377"/>
        <v>Red</v>
      </c>
      <c r="AC1135" t="str">
        <f t="shared" si="378"/>
        <v>Green</v>
      </c>
      <c r="AD1135" t="str">
        <f t="shared" si="379"/>
        <v>Red</v>
      </c>
    </row>
    <row r="1136" spans="1:30" x14ac:dyDescent="0.25">
      <c r="A1136" t="str">
        <f t="shared" si="380"/>
        <v>25/07/2026RAAL La LouviereSamsunspor</v>
      </c>
      <c r="D1136" s="2">
        <v>46228</v>
      </c>
      <c r="E1136" s="3">
        <v>0.5</v>
      </c>
      <c r="F1136" t="s">
        <v>1717</v>
      </c>
      <c r="G1136" t="s">
        <v>1605</v>
      </c>
      <c r="H1136">
        <v>0</v>
      </c>
      <c r="I1136">
        <v>0</v>
      </c>
      <c r="J1136">
        <v>0</v>
      </c>
      <c r="K1136">
        <v>0</v>
      </c>
      <c r="L1136" s="22" t="str">
        <f t="shared" si="381"/>
        <v>25/07/2026</v>
      </c>
      <c r="M1136" s="23">
        <f t="shared" si="382"/>
        <v>0.375</v>
      </c>
      <c r="N1136" t="str">
        <f t="shared" si="383"/>
        <v>0 - 0</v>
      </c>
      <c r="O1136" t="str">
        <f t="shared" si="364"/>
        <v>Red</v>
      </c>
      <c r="P1136" t="str">
        <f t="shared" si="365"/>
        <v>Green</v>
      </c>
      <c r="Q1136" t="str">
        <f t="shared" si="366"/>
        <v>Red</v>
      </c>
      <c r="R1136" t="str">
        <f t="shared" si="367"/>
        <v>Green</v>
      </c>
      <c r="S1136" t="str">
        <f t="shared" si="368"/>
        <v>Green</v>
      </c>
      <c r="T1136" t="str">
        <f t="shared" si="369"/>
        <v>Red</v>
      </c>
      <c r="U1136" t="str">
        <f t="shared" si="370"/>
        <v>Red</v>
      </c>
      <c r="V1136" t="str">
        <f t="shared" si="371"/>
        <v>Green</v>
      </c>
      <c r="W1136" t="str">
        <f t="shared" si="372"/>
        <v>Red</v>
      </c>
      <c r="X1136" t="str">
        <f t="shared" si="373"/>
        <v>Red</v>
      </c>
      <c r="Y1136" t="str">
        <f t="shared" si="374"/>
        <v>Red</v>
      </c>
      <c r="Z1136" t="str">
        <f t="shared" si="375"/>
        <v>Red</v>
      </c>
      <c r="AA1136" t="str">
        <f t="shared" si="376"/>
        <v>Green</v>
      </c>
      <c r="AB1136" t="str">
        <f t="shared" si="377"/>
        <v>Green</v>
      </c>
      <c r="AC1136" t="str">
        <f t="shared" si="378"/>
        <v>Red</v>
      </c>
      <c r="AD1136" t="str">
        <f t="shared" si="379"/>
        <v>Green</v>
      </c>
    </row>
    <row r="1137" spans="1:30" x14ac:dyDescent="0.25">
      <c r="A1137" t="str">
        <f t="shared" si="380"/>
        <v>25/07/2026ReimsCercle Brugge</v>
      </c>
      <c r="D1137" s="2">
        <v>46228</v>
      </c>
      <c r="E1137" s="3">
        <v>0.5</v>
      </c>
      <c r="F1137" t="s">
        <v>1621</v>
      </c>
      <c r="G1137" t="s">
        <v>3794</v>
      </c>
      <c r="H1137">
        <v>2</v>
      </c>
      <c r="I1137">
        <v>0</v>
      </c>
      <c r="J1137">
        <v>3</v>
      </c>
      <c r="K1137">
        <v>0</v>
      </c>
      <c r="L1137" s="22" t="str">
        <f t="shared" si="381"/>
        <v>25/07/2026</v>
      </c>
      <c r="M1137" s="23">
        <f t="shared" si="382"/>
        <v>0.375</v>
      </c>
      <c r="N1137" t="str">
        <f t="shared" si="383"/>
        <v>3 - 0</v>
      </c>
      <c r="O1137" t="str">
        <f t="shared" si="364"/>
        <v>Green</v>
      </c>
      <c r="P1137" t="str">
        <f t="shared" si="365"/>
        <v>Red</v>
      </c>
      <c r="Q1137" t="str">
        <f t="shared" si="366"/>
        <v>Red</v>
      </c>
      <c r="R1137" t="str">
        <f t="shared" si="367"/>
        <v>Green</v>
      </c>
      <c r="S1137" t="str">
        <f t="shared" si="368"/>
        <v>Red</v>
      </c>
      <c r="T1137" t="str">
        <f t="shared" si="369"/>
        <v>Green</v>
      </c>
      <c r="U1137" t="str">
        <f t="shared" si="370"/>
        <v>Green</v>
      </c>
      <c r="V1137" t="str">
        <f t="shared" si="371"/>
        <v>Red</v>
      </c>
      <c r="W1137" t="str">
        <f t="shared" si="372"/>
        <v>Red</v>
      </c>
      <c r="X1137" t="str">
        <f t="shared" si="373"/>
        <v>Green</v>
      </c>
      <c r="Y1137" t="str">
        <f t="shared" si="374"/>
        <v>Green</v>
      </c>
      <c r="Z1137" t="str">
        <f t="shared" si="375"/>
        <v>Green</v>
      </c>
      <c r="AA1137" t="str">
        <f t="shared" si="376"/>
        <v>Red</v>
      </c>
      <c r="AB1137" t="str">
        <f t="shared" si="377"/>
        <v>Green</v>
      </c>
      <c r="AC1137" t="str">
        <f t="shared" si="378"/>
        <v>Red</v>
      </c>
      <c r="AD1137" t="str">
        <f t="shared" si="379"/>
        <v>Green</v>
      </c>
    </row>
    <row r="1138" spans="1:30" x14ac:dyDescent="0.25">
      <c r="A1138" t="str">
        <f t="shared" si="380"/>
        <v>25/07/2026Rot Weiss EssenBorussia Monchengladbach</v>
      </c>
      <c r="D1138" s="2">
        <v>46228</v>
      </c>
      <c r="E1138" s="3">
        <v>0.5</v>
      </c>
      <c r="F1138" t="s">
        <v>3795</v>
      </c>
      <c r="G1138" t="s">
        <v>3796</v>
      </c>
      <c r="H1138">
        <v>0</v>
      </c>
      <c r="I1138">
        <v>1</v>
      </c>
      <c r="J1138">
        <v>1</v>
      </c>
      <c r="K1138">
        <v>2</v>
      </c>
      <c r="L1138" s="22" t="str">
        <f t="shared" si="381"/>
        <v>25/07/2026</v>
      </c>
      <c r="M1138" s="23">
        <f t="shared" si="382"/>
        <v>0.375</v>
      </c>
      <c r="N1138" t="str">
        <f t="shared" si="383"/>
        <v>1 - 2</v>
      </c>
      <c r="O1138" t="str">
        <f t="shared" si="364"/>
        <v>Red</v>
      </c>
      <c r="P1138" t="str">
        <f t="shared" si="365"/>
        <v>Red</v>
      </c>
      <c r="Q1138" t="str">
        <f t="shared" si="366"/>
        <v>Green</v>
      </c>
      <c r="R1138" t="str">
        <f t="shared" si="367"/>
        <v>Red</v>
      </c>
      <c r="S1138" t="str">
        <f t="shared" si="368"/>
        <v>Green</v>
      </c>
      <c r="T1138" t="str">
        <f t="shared" si="369"/>
        <v>Green</v>
      </c>
      <c r="U1138" t="str">
        <f t="shared" si="370"/>
        <v>Red</v>
      </c>
      <c r="V1138" t="str">
        <f t="shared" si="371"/>
        <v>Red</v>
      </c>
      <c r="W1138" t="str">
        <f t="shared" si="372"/>
        <v>Green</v>
      </c>
      <c r="X1138" t="str">
        <f t="shared" si="373"/>
        <v>Green</v>
      </c>
      <c r="Y1138" t="str">
        <f t="shared" si="374"/>
        <v>Green</v>
      </c>
      <c r="Z1138" t="str">
        <f t="shared" si="375"/>
        <v>Green</v>
      </c>
      <c r="AA1138" t="str">
        <f t="shared" si="376"/>
        <v>Red</v>
      </c>
      <c r="AB1138" t="str">
        <f t="shared" si="377"/>
        <v>Green</v>
      </c>
      <c r="AC1138" t="str">
        <f t="shared" si="378"/>
        <v>Green</v>
      </c>
      <c r="AD1138" t="str">
        <f t="shared" si="379"/>
        <v>Red</v>
      </c>
    </row>
    <row r="1139" spans="1:30" x14ac:dyDescent="0.25">
      <c r="A1139" t="str">
        <f t="shared" si="380"/>
        <v>25/07/2026SC Paderborn 07Magdeburg</v>
      </c>
      <c r="D1139" s="2">
        <v>46228</v>
      </c>
      <c r="E1139" s="3">
        <v>0.5</v>
      </c>
      <c r="F1139" t="s">
        <v>3797</v>
      </c>
      <c r="G1139" t="s">
        <v>3798</v>
      </c>
      <c r="H1139">
        <v>0</v>
      </c>
      <c r="I1139">
        <v>1</v>
      </c>
      <c r="J1139">
        <v>0</v>
      </c>
      <c r="K1139">
        <v>2</v>
      </c>
      <c r="L1139" s="22" t="str">
        <f t="shared" si="381"/>
        <v>25/07/2026</v>
      </c>
      <c r="M1139" s="23">
        <f t="shared" si="382"/>
        <v>0.375</v>
      </c>
      <c r="N1139" t="str">
        <f t="shared" si="383"/>
        <v>0 - 2</v>
      </c>
      <c r="O1139" t="str">
        <f t="shared" si="364"/>
        <v>Red</v>
      </c>
      <c r="P1139" t="str">
        <f t="shared" si="365"/>
        <v>Red</v>
      </c>
      <c r="Q1139" t="str">
        <f t="shared" si="366"/>
        <v>Green</v>
      </c>
      <c r="R1139" t="str">
        <f t="shared" si="367"/>
        <v>Red</v>
      </c>
      <c r="S1139" t="str">
        <f t="shared" si="368"/>
        <v>Green</v>
      </c>
      <c r="T1139" t="str">
        <f t="shared" si="369"/>
        <v>Green</v>
      </c>
      <c r="U1139" t="str">
        <f t="shared" si="370"/>
        <v>Red</v>
      </c>
      <c r="V1139" t="str">
        <f t="shared" si="371"/>
        <v>Red</v>
      </c>
      <c r="W1139" t="str">
        <f t="shared" si="372"/>
        <v>Green</v>
      </c>
      <c r="X1139" t="str">
        <f t="shared" si="373"/>
        <v>Green</v>
      </c>
      <c r="Y1139" t="str">
        <f t="shared" si="374"/>
        <v>Green</v>
      </c>
      <c r="Z1139" t="str">
        <f t="shared" si="375"/>
        <v>Red</v>
      </c>
      <c r="AA1139" t="str">
        <f t="shared" si="376"/>
        <v>Green</v>
      </c>
      <c r="AB1139" t="str">
        <f t="shared" si="377"/>
        <v>Green</v>
      </c>
      <c r="AC1139" t="str">
        <f t="shared" si="378"/>
        <v>Red</v>
      </c>
      <c r="AD1139" t="str">
        <f t="shared" si="379"/>
        <v>Green</v>
      </c>
    </row>
    <row r="1140" spans="1:30" x14ac:dyDescent="0.25">
      <c r="A1140" t="str">
        <f t="shared" si="380"/>
        <v>25/07/2026Scarborough AthleticBarnsley</v>
      </c>
      <c r="D1140" s="2">
        <v>46228</v>
      </c>
      <c r="E1140" s="3">
        <v>0.5</v>
      </c>
      <c r="F1140" t="s">
        <v>3799</v>
      </c>
      <c r="G1140" t="s">
        <v>3800</v>
      </c>
      <c r="H1140">
        <v>0</v>
      </c>
      <c r="I1140">
        <v>1</v>
      </c>
      <c r="J1140">
        <v>0</v>
      </c>
      <c r="K1140">
        <v>2</v>
      </c>
      <c r="L1140" s="22" t="str">
        <f t="shared" si="381"/>
        <v>25/07/2026</v>
      </c>
      <c r="M1140" s="23">
        <f t="shared" si="382"/>
        <v>0.375</v>
      </c>
      <c r="N1140" t="str">
        <f t="shared" si="383"/>
        <v>0 - 2</v>
      </c>
      <c r="O1140" t="str">
        <f t="shared" si="364"/>
        <v>Red</v>
      </c>
      <c r="P1140" t="str">
        <f t="shared" si="365"/>
        <v>Red</v>
      </c>
      <c r="Q1140" t="str">
        <f t="shared" si="366"/>
        <v>Green</v>
      </c>
      <c r="R1140" t="str">
        <f t="shared" si="367"/>
        <v>Red</v>
      </c>
      <c r="S1140" t="str">
        <f t="shared" si="368"/>
        <v>Green</v>
      </c>
      <c r="T1140" t="str">
        <f t="shared" si="369"/>
        <v>Green</v>
      </c>
      <c r="U1140" t="str">
        <f t="shared" si="370"/>
        <v>Red</v>
      </c>
      <c r="V1140" t="str">
        <f t="shared" si="371"/>
        <v>Red</v>
      </c>
      <c r="W1140" t="str">
        <f t="shared" si="372"/>
        <v>Green</v>
      </c>
      <c r="X1140" t="str">
        <f t="shared" si="373"/>
        <v>Green</v>
      </c>
      <c r="Y1140" t="str">
        <f t="shared" si="374"/>
        <v>Green</v>
      </c>
      <c r="Z1140" t="str">
        <f t="shared" si="375"/>
        <v>Red</v>
      </c>
      <c r="AA1140" t="str">
        <f t="shared" si="376"/>
        <v>Green</v>
      </c>
      <c r="AB1140" t="str">
        <f t="shared" si="377"/>
        <v>Green</v>
      </c>
      <c r="AC1140" t="str">
        <f t="shared" si="378"/>
        <v>Red</v>
      </c>
      <c r="AD1140" t="str">
        <f t="shared" si="379"/>
        <v>Green</v>
      </c>
    </row>
    <row r="1141" spans="1:30" x14ac:dyDescent="0.25">
      <c r="A1141" t="str">
        <f t="shared" si="380"/>
        <v>25/07/2026Sonnenhof GrossaspachSV Darmstadt 98</v>
      </c>
      <c r="D1141" s="2">
        <v>46228</v>
      </c>
      <c r="E1141" s="3">
        <v>0.5</v>
      </c>
      <c r="F1141" t="s">
        <v>1452</v>
      </c>
      <c r="G1141" t="s">
        <v>3801</v>
      </c>
      <c r="H1141">
        <v>1</v>
      </c>
      <c r="I1141">
        <v>4</v>
      </c>
      <c r="J1141">
        <v>2</v>
      </c>
      <c r="K1141">
        <v>7</v>
      </c>
      <c r="L1141" s="22" t="str">
        <f t="shared" si="381"/>
        <v>25/07/2026</v>
      </c>
      <c r="M1141" s="23">
        <f t="shared" si="382"/>
        <v>0.375</v>
      </c>
      <c r="N1141" t="str">
        <f t="shared" si="383"/>
        <v>2 - 7</v>
      </c>
      <c r="O1141" t="str">
        <f t="shared" si="364"/>
        <v>Red</v>
      </c>
      <c r="P1141" t="str">
        <f t="shared" si="365"/>
        <v>Red</v>
      </c>
      <c r="Q1141" t="str">
        <f t="shared" si="366"/>
        <v>Green</v>
      </c>
      <c r="R1141" t="str">
        <f t="shared" si="367"/>
        <v>Red</v>
      </c>
      <c r="S1141" t="str">
        <f t="shared" si="368"/>
        <v>Green</v>
      </c>
      <c r="T1141" t="str">
        <f t="shared" si="369"/>
        <v>Green</v>
      </c>
      <c r="U1141" t="str">
        <f t="shared" si="370"/>
        <v>Red</v>
      </c>
      <c r="V1141" t="str">
        <f t="shared" si="371"/>
        <v>Red</v>
      </c>
      <c r="W1141" t="str">
        <f t="shared" si="372"/>
        <v>Green</v>
      </c>
      <c r="X1141" t="str">
        <f t="shared" si="373"/>
        <v>Green</v>
      </c>
      <c r="Y1141" t="str">
        <f t="shared" si="374"/>
        <v>Green</v>
      </c>
      <c r="Z1141" t="str">
        <f t="shared" si="375"/>
        <v>Green</v>
      </c>
      <c r="AA1141" t="str">
        <f t="shared" si="376"/>
        <v>Red</v>
      </c>
      <c r="AB1141" t="str">
        <f t="shared" si="377"/>
        <v>Red</v>
      </c>
      <c r="AC1141" t="str">
        <f t="shared" si="378"/>
        <v>Green</v>
      </c>
      <c r="AD1141" t="str">
        <f t="shared" si="379"/>
        <v>Red</v>
      </c>
    </row>
    <row r="1142" spans="1:30" x14ac:dyDescent="0.25">
      <c r="A1142" t="str">
        <f t="shared" si="380"/>
        <v>25/07/2026Stuttgarter KickersJahn Regensburg</v>
      </c>
      <c r="D1142" s="2">
        <v>46228</v>
      </c>
      <c r="E1142" s="3">
        <v>0.5</v>
      </c>
      <c r="F1142" t="s">
        <v>3802</v>
      </c>
      <c r="G1142" t="s">
        <v>3803</v>
      </c>
      <c r="H1142">
        <v>1</v>
      </c>
      <c r="I1142">
        <v>1</v>
      </c>
      <c r="J1142">
        <v>1</v>
      </c>
      <c r="K1142">
        <v>2</v>
      </c>
      <c r="L1142" s="22" t="str">
        <f t="shared" si="381"/>
        <v>25/07/2026</v>
      </c>
      <c r="M1142" s="23">
        <f t="shared" si="382"/>
        <v>0.375</v>
      </c>
      <c r="N1142" t="str">
        <f t="shared" si="383"/>
        <v>1 - 2</v>
      </c>
      <c r="O1142" t="str">
        <f t="shared" si="364"/>
        <v>Red</v>
      </c>
      <c r="P1142" t="str">
        <f t="shared" si="365"/>
        <v>Red</v>
      </c>
      <c r="Q1142" t="str">
        <f t="shared" si="366"/>
        <v>Green</v>
      </c>
      <c r="R1142" t="str">
        <f t="shared" si="367"/>
        <v>Red</v>
      </c>
      <c r="S1142" t="str">
        <f t="shared" si="368"/>
        <v>Green</v>
      </c>
      <c r="T1142" t="str">
        <f t="shared" si="369"/>
        <v>Green</v>
      </c>
      <c r="U1142" t="str">
        <f t="shared" si="370"/>
        <v>Red</v>
      </c>
      <c r="V1142" t="str">
        <f t="shared" si="371"/>
        <v>Green</v>
      </c>
      <c r="W1142" t="str">
        <f t="shared" si="372"/>
        <v>Red</v>
      </c>
      <c r="X1142" t="str">
        <f t="shared" si="373"/>
        <v>Green</v>
      </c>
      <c r="Y1142" t="str">
        <f t="shared" si="374"/>
        <v>Green</v>
      </c>
      <c r="Z1142" t="str">
        <f t="shared" si="375"/>
        <v>Green</v>
      </c>
      <c r="AA1142" t="str">
        <f t="shared" si="376"/>
        <v>Red</v>
      </c>
      <c r="AB1142" t="str">
        <f t="shared" si="377"/>
        <v>Green</v>
      </c>
      <c r="AC1142" t="str">
        <f t="shared" si="378"/>
        <v>Green</v>
      </c>
      <c r="AD1142" t="str">
        <f t="shared" si="379"/>
        <v>Red</v>
      </c>
    </row>
    <row r="1143" spans="1:30" x14ac:dyDescent="0.25">
      <c r="A1143" t="str">
        <f t="shared" si="380"/>
        <v>25/07/2026Swindon TownBristol City</v>
      </c>
      <c r="D1143" s="2">
        <v>46228</v>
      </c>
      <c r="E1143" s="3">
        <v>0.5</v>
      </c>
      <c r="F1143" t="s">
        <v>1486</v>
      </c>
      <c r="G1143" t="s">
        <v>3804</v>
      </c>
      <c r="H1143">
        <v>1</v>
      </c>
      <c r="I1143">
        <v>0</v>
      </c>
      <c r="J1143">
        <v>1</v>
      </c>
      <c r="K1143">
        <v>3</v>
      </c>
      <c r="L1143" s="22" t="str">
        <f t="shared" si="381"/>
        <v>25/07/2026</v>
      </c>
      <c r="M1143" s="23">
        <f t="shared" si="382"/>
        <v>0.375</v>
      </c>
      <c r="N1143" t="str">
        <f t="shared" si="383"/>
        <v>1 - 3</v>
      </c>
      <c r="O1143" t="str">
        <f t="shared" si="364"/>
        <v>Red</v>
      </c>
      <c r="P1143" t="str">
        <f t="shared" si="365"/>
        <v>Red</v>
      </c>
      <c r="Q1143" t="str">
        <f t="shared" si="366"/>
        <v>Green</v>
      </c>
      <c r="R1143" t="str">
        <f t="shared" si="367"/>
        <v>Red</v>
      </c>
      <c r="S1143" t="str">
        <f t="shared" si="368"/>
        <v>Green</v>
      </c>
      <c r="T1143" t="str">
        <f t="shared" si="369"/>
        <v>Green</v>
      </c>
      <c r="U1143" t="str">
        <f t="shared" si="370"/>
        <v>Green</v>
      </c>
      <c r="V1143" t="str">
        <f t="shared" si="371"/>
        <v>Red</v>
      </c>
      <c r="W1143" t="str">
        <f t="shared" si="372"/>
        <v>Red</v>
      </c>
      <c r="X1143" t="str">
        <f t="shared" si="373"/>
        <v>Green</v>
      </c>
      <c r="Y1143" t="str">
        <f t="shared" si="374"/>
        <v>Green</v>
      </c>
      <c r="Z1143" t="str">
        <f t="shared" si="375"/>
        <v>Green</v>
      </c>
      <c r="AA1143" t="str">
        <f t="shared" si="376"/>
        <v>Red</v>
      </c>
      <c r="AB1143" t="str">
        <f t="shared" si="377"/>
        <v>Red</v>
      </c>
      <c r="AC1143" t="str">
        <f t="shared" si="378"/>
        <v>Green</v>
      </c>
      <c r="AD1143" t="str">
        <f t="shared" si="379"/>
        <v>Red</v>
      </c>
    </row>
    <row r="1144" spans="1:30" x14ac:dyDescent="0.25">
      <c r="A1144" t="str">
        <f t="shared" si="380"/>
        <v>25/07/2026Willem IIKV Mechelen</v>
      </c>
      <c r="D1144" s="2">
        <v>46228</v>
      </c>
      <c r="E1144" s="3">
        <v>0.5</v>
      </c>
      <c r="F1144" t="s">
        <v>3805</v>
      </c>
      <c r="G1144" t="s">
        <v>3806</v>
      </c>
      <c r="H1144">
        <v>0</v>
      </c>
      <c r="I1144">
        <v>0</v>
      </c>
      <c r="J1144">
        <v>1</v>
      </c>
      <c r="K1144">
        <v>0</v>
      </c>
      <c r="L1144" s="22" t="str">
        <f t="shared" si="381"/>
        <v>25/07/2026</v>
      </c>
      <c r="M1144" s="23">
        <f t="shared" si="382"/>
        <v>0.375</v>
      </c>
      <c r="N1144" t="str">
        <f t="shared" si="383"/>
        <v>1 - 0</v>
      </c>
      <c r="O1144" t="str">
        <f t="shared" si="364"/>
        <v>Green</v>
      </c>
      <c r="P1144" t="str">
        <f t="shared" si="365"/>
        <v>Red</v>
      </c>
      <c r="Q1144" t="str">
        <f t="shared" si="366"/>
        <v>Red</v>
      </c>
      <c r="R1144" t="str">
        <f t="shared" si="367"/>
        <v>Green</v>
      </c>
      <c r="S1144" t="str">
        <f t="shared" si="368"/>
        <v>Red</v>
      </c>
      <c r="T1144" t="str">
        <f t="shared" si="369"/>
        <v>Green</v>
      </c>
      <c r="U1144" t="str">
        <f t="shared" si="370"/>
        <v>Red</v>
      </c>
      <c r="V1144" t="str">
        <f t="shared" si="371"/>
        <v>Green</v>
      </c>
      <c r="W1144" t="str">
        <f t="shared" si="372"/>
        <v>Red</v>
      </c>
      <c r="X1144" t="str">
        <f t="shared" si="373"/>
        <v>Red</v>
      </c>
      <c r="Y1144" t="str">
        <f t="shared" si="374"/>
        <v>Red</v>
      </c>
      <c r="Z1144" t="str">
        <f t="shared" si="375"/>
        <v>Red</v>
      </c>
      <c r="AA1144" t="str">
        <f t="shared" si="376"/>
        <v>Green</v>
      </c>
      <c r="AB1144" t="str">
        <f t="shared" si="377"/>
        <v>Green</v>
      </c>
      <c r="AC1144" t="str">
        <f t="shared" si="378"/>
        <v>Red</v>
      </c>
      <c r="AD1144" t="str">
        <f t="shared" si="379"/>
        <v>Green</v>
      </c>
    </row>
    <row r="1145" spans="1:30" x14ac:dyDescent="0.25">
      <c r="A1145" t="str">
        <f t="shared" si="380"/>
        <v>25/07/2026Dinamo Tbilisi IIFC Spaeri</v>
      </c>
      <c r="D1145" s="2">
        <v>46228</v>
      </c>
      <c r="E1145" s="3">
        <v>0.52083333333333337</v>
      </c>
      <c r="F1145" t="s">
        <v>3253</v>
      </c>
      <c r="G1145" t="s">
        <v>3254</v>
      </c>
      <c r="H1145">
        <v>0</v>
      </c>
      <c r="I1145">
        <v>0</v>
      </c>
      <c r="J1145">
        <v>1</v>
      </c>
      <c r="K1145">
        <v>5</v>
      </c>
      <c r="L1145" s="22" t="str">
        <f t="shared" si="381"/>
        <v>25/07/2026</v>
      </c>
      <c r="M1145" s="23">
        <f t="shared" si="382"/>
        <v>0.39583333333333337</v>
      </c>
      <c r="N1145" t="str">
        <f t="shared" si="383"/>
        <v>1 - 5</v>
      </c>
      <c r="O1145" t="str">
        <f t="shared" si="364"/>
        <v>Red</v>
      </c>
      <c r="P1145" t="str">
        <f t="shared" si="365"/>
        <v>Red</v>
      </c>
      <c r="Q1145" t="str">
        <f t="shared" si="366"/>
        <v>Green</v>
      </c>
      <c r="R1145" t="str">
        <f t="shared" si="367"/>
        <v>Red</v>
      </c>
      <c r="S1145" t="str">
        <f t="shared" si="368"/>
        <v>Green</v>
      </c>
      <c r="T1145" t="str">
        <f t="shared" si="369"/>
        <v>Green</v>
      </c>
      <c r="U1145" t="str">
        <f t="shared" si="370"/>
        <v>Red</v>
      </c>
      <c r="V1145" t="str">
        <f t="shared" si="371"/>
        <v>Green</v>
      </c>
      <c r="W1145" t="str">
        <f t="shared" si="372"/>
        <v>Red</v>
      </c>
      <c r="X1145" t="str">
        <f t="shared" si="373"/>
        <v>Red</v>
      </c>
      <c r="Y1145" t="str">
        <f t="shared" si="374"/>
        <v>Green</v>
      </c>
      <c r="Z1145" t="str">
        <f t="shared" si="375"/>
        <v>Green</v>
      </c>
      <c r="AA1145" t="str">
        <f t="shared" si="376"/>
        <v>Red</v>
      </c>
      <c r="AB1145" t="str">
        <f t="shared" si="377"/>
        <v>Red</v>
      </c>
      <c r="AC1145" t="str">
        <f t="shared" si="378"/>
        <v>Green</v>
      </c>
      <c r="AD1145" t="str">
        <f t="shared" si="379"/>
        <v>Red</v>
      </c>
    </row>
    <row r="1146" spans="1:30" x14ac:dyDescent="0.25">
      <c r="A1146" t="str">
        <f t="shared" si="380"/>
        <v>25/07/2026FC GonioMeshakhte Tkibuli</v>
      </c>
      <c r="D1146" s="2">
        <v>46228</v>
      </c>
      <c r="E1146" s="3">
        <v>0.52083333333333337</v>
      </c>
      <c r="F1146" t="s">
        <v>3255</v>
      </c>
      <c r="G1146" t="s">
        <v>3256</v>
      </c>
      <c r="H1146">
        <v>0</v>
      </c>
      <c r="I1146">
        <v>0</v>
      </c>
      <c r="J1146">
        <v>1</v>
      </c>
      <c r="K1146">
        <v>2</v>
      </c>
      <c r="L1146" s="22" t="str">
        <f t="shared" si="381"/>
        <v>25/07/2026</v>
      </c>
      <c r="M1146" s="23">
        <f t="shared" si="382"/>
        <v>0.39583333333333337</v>
      </c>
      <c r="N1146" t="str">
        <f t="shared" si="383"/>
        <v>1 - 2</v>
      </c>
      <c r="O1146" t="str">
        <f t="shared" si="364"/>
        <v>Red</v>
      </c>
      <c r="P1146" t="str">
        <f t="shared" si="365"/>
        <v>Red</v>
      </c>
      <c r="Q1146" t="str">
        <f t="shared" si="366"/>
        <v>Green</v>
      </c>
      <c r="R1146" t="str">
        <f t="shared" si="367"/>
        <v>Red</v>
      </c>
      <c r="S1146" t="str">
        <f t="shared" si="368"/>
        <v>Green</v>
      </c>
      <c r="T1146" t="str">
        <f t="shared" si="369"/>
        <v>Green</v>
      </c>
      <c r="U1146" t="str">
        <f t="shared" si="370"/>
        <v>Red</v>
      </c>
      <c r="V1146" t="str">
        <f t="shared" si="371"/>
        <v>Green</v>
      </c>
      <c r="W1146" t="str">
        <f t="shared" si="372"/>
        <v>Red</v>
      </c>
      <c r="X1146" t="str">
        <f t="shared" si="373"/>
        <v>Red</v>
      </c>
      <c r="Y1146" t="str">
        <f t="shared" si="374"/>
        <v>Green</v>
      </c>
      <c r="Z1146" t="str">
        <f t="shared" si="375"/>
        <v>Green</v>
      </c>
      <c r="AA1146" t="str">
        <f t="shared" si="376"/>
        <v>Red</v>
      </c>
      <c r="AB1146" t="str">
        <f t="shared" si="377"/>
        <v>Green</v>
      </c>
      <c r="AC1146" t="str">
        <f t="shared" si="378"/>
        <v>Green</v>
      </c>
      <c r="AD1146" t="str">
        <f t="shared" si="379"/>
        <v>Red</v>
      </c>
    </row>
    <row r="1147" spans="1:30" x14ac:dyDescent="0.25">
      <c r="A1147" t="str">
        <f t="shared" si="380"/>
        <v>25/07/2026FC Iberia TbilisiDila Gori</v>
      </c>
      <c r="D1147" s="2">
        <v>46228</v>
      </c>
      <c r="E1147" s="3">
        <v>0.52083333333333337</v>
      </c>
      <c r="F1147" t="s">
        <v>3257</v>
      </c>
      <c r="G1147" t="s">
        <v>1915</v>
      </c>
      <c r="H1147">
        <v>0</v>
      </c>
      <c r="I1147">
        <v>0</v>
      </c>
      <c r="J1147">
        <v>0</v>
      </c>
      <c r="K1147">
        <v>1</v>
      </c>
      <c r="L1147" s="22" t="str">
        <f t="shared" si="381"/>
        <v>25/07/2026</v>
      </c>
      <c r="M1147" s="23">
        <f t="shared" si="382"/>
        <v>0.39583333333333337</v>
      </c>
      <c r="N1147" t="str">
        <f t="shared" si="383"/>
        <v>0 - 1</v>
      </c>
      <c r="O1147" t="str">
        <f t="shared" si="364"/>
        <v>Red</v>
      </c>
      <c r="P1147" t="str">
        <f t="shared" si="365"/>
        <v>Red</v>
      </c>
      <c r="Q1147" t="str">
        <f t="shared" si="366"/>
        <v>Green</v>
      </c>
      <c r="R1147" t="str">
        <f t="shared" si="367"/>
        <v>Red</v>
      </c>
      <c r="S1147" t="str">
        <f t="shared" si="368"/>
        <v>Green</v>
      </c>
      <c r="T1147" t="str">
        <f t="shared" si="369"/>
        <v>Green</v>
      </c>
      <c r="U1147" t="str">
        <f t="shared" si="370"/>
        <v>Red</v>
      </c>
      <c r="V1147" t="str">
        <f t="shared" si="371"/>
        <v>Green</v>
      </c>
      <c r="W1147" t="str">
        <f t="shared" si="372"/>
        <v>Red</v>
      </c>
      <c r="X1147" t="str">
        <f t="shared" si="373"/>
        <v>Red</v>
      </c>
      <c r="Y1147" t="str">
        <f t="shared" si="374"/>
        <v>Red</v>
      </c>
      <c r="Z1147" t="str">
        <f t="shared" si="375"/>
        <v>Red</v>
      </c>
      <c r="AA1147" t="str">
        <f t="shared" si="376"/>
        <v>Green</v>
      </c>
      <c r="AB1147" t="str">
        <f t="shared" si="377"/>
        <v>Green</v>
      </c>
      <c r="AC1147" t="str">
        <f t="shared" si="378"/>
        <v>Red</v>
      </c>
      <c r="AD1147" t="str">
        <f t="shared" si="379"/>
        <v>Green</v>
      </c>
    </row>
    <row r="1148" spans="1:30" x14ac:dyDescent="0.25">
      <c r="A1148" t="str">
        <f t="shared" si="380"/>
        <v>25/07/2026Erzgebirge AueVSG Altglienicke</v>
      </c>
      <c r="D1148" s="2">
        <v>46228</v>
      </c>
      <c r="E1148" s="3">
        <v>0.52083333333333337</v>
      </c>
      <c r="F1148" t="s">
        <v>3270</v>
      </c>
      <c r="G1148" t="s">
        <v>3271</v>
      </c>
      <c r="H1148">
        <v>2</v>
      </c>
      <c r="I1148">
        <v>2</v>
      </c>
      <c r="J1148">
        <v>3</v>
      </c>
      <c r="K1148">
        <v>3</v>
      </c>
      <c r="L1148" s="22" t="str">
        <f t="shared" si="381"/>
        <v>25/07/2026</v>
      </c>
      <c r="M1148" s="23">
        <f t="shared" si="382"/>
        <v>0.39583333333333337</v>
      </c>
      <c r="N1148" t="str">
        <f t="shared" si="383"/>
        <v>3 - 3</v>
      </c>
      <c r="O1148" t="str">
        <f t="shared" si="364"/>
        <v>Red</v>
      </c>
      <c r="P1148" t="str">
        <f t="shared" si="365"/>
        <v>Green</v>
      </c>
      <c r="Q1148" t="str">
        <f t="shared" si="366"/>
        <v>Red</v>
      </c>
      <c r="R1148" t="str">
        <f t="shared" si="367"/>
        <v>Green</v>
      </c>
      <c r="S1148" t="str">
        <f t="shared" si="368"/>
        <v>Green</v>
      </c>
      <c r="T1148" t="str">
        <f t="shared" si="369"/>
        <v>Red</v>
      </c>
      <c r="U1148" t="str">
        <f t="shared" si="370"/>
        <v>Red</v>
      </c>
      <c r="V1148" t="str">
        <f t="shared" si="371"/>
        <v>Green</v>
      </c>
      <c r="W1148" t="str">
        <f t="shared" si="372"/>
        <v>Red</v>
      </c>
      <c r="X1148" t="str">
        <f t="shared" si="373"/>
        <v>Green</v>
      </c>
      <c r="Y1148" t="str">
        <f t="shared" si="374"/>
        <v>Green</v>
      </c>
      <c r="Z1148" t="str">
        <f t="shared" si="375"/>
        <v>Green</v>
      </c>
      <c r="AA1148" t="str">
        <f t="shared" si="376"/>
        <v>Red</v>
      </c>
      <c r="AB1148" t="str">
        <f t="shared" si="377"/>
        <v>Red</v>
      </c>
      <c r="AC1148" t="str">
        <f t="shared" si="378"/>
        <v>Green</v>
      </c>
      <c r="AD1148" t="str">
        <f t="shared" si="379"/>
        <v>Red</v>
      </c>
    </row>
    <row r="1149" spans="1:30" x14ac:dyDescent="0.25">
      <c r="A1149" t="str">
        <f t="shared" si="380"/>
        <v>25/07/2026TuS GeretsriedFC Pipinsried</v>
      </c>
      <c r="D1149" s="2">
        <v>46228</v>
      </c>
      <c r="E1149" s="3">
        <v>0.52083333333333337</v>
      </c>
      <c r="F1149" t="s">
        <v>3285</v>
      </c>
      <c r="G1149" t="s">
        <v>1353</v>
      </c>
      <c r="H1149">
        <v>0</v>
      </c>
      <c r="I1149">
        <v>3</v>
      </c>
      <c r="J1149">
        <v>0</v>
      </c>
      <c r="K1149">
        <v>5</v>
      </c>
      <c r="L1149" s="22" t="str">
        <f t="shared" si="381"/>
        <v>25/07/2026</v>
      </c>
      <c r="M1149" s="23">
        <f t="shared" si="382"/>
        <v>0.39583333333333337</v>
      </c>
      <c r="N1149" t="str">
        <f t="shared" si="383"/>
        <v>0 - 5</v>
      </c>
      <c r="O1149" t="str">
        <f t="shared" si="364"/>
        <v>Red</v>
      </c>
      <c r="P1149" t="str">
        <f t="shared" si="365"/>
        <v>Red</v>
      </c>
      <c r="Q1149" t="str">
        <f t="shared" si="366"/>
        <v>Green</v>
      </c>
      <c r="R1149" t="str">
        <f t="shared" si="367"/>
        <v>Red</v>
      </c>
      <c r="S1149" t="str">
        <f t="shared" si="368"/>
        <v>Green</v>
      </c>
      <c r="T1149" t="str">
        <f t="shared" si="369"/>
        <v>Green</v>
      </c>
      <c r="U1149" t="str">
        <f t="shared" si="370"/>
        <v>Red</v>
      </c>
      <c r="V1149" t="str">
        <f t="shared" si="371"/>
        <v>Red</v>
      </c>
      <c r="W1149" t="str">
        <f t="shared" si="372"/>
        <v>Green</v>
      </c>
      <c r="X1149" t="str">
        <f t="shared" si="373"/>
        <v>Green</v>
      </c>
      <c r="Y1149" t="str">
        <f t="shared" si="374"/>
        <v>Green</v>
      </c>
      <c r="Z1149" t="str">
        <f t="shared" si="375"/>
        <v>Green</v>
      </c>
      <c r="AA1149" t="str">
        <f t="shared" si="376"/>
        <v>Red</v>
      </c>
      <c r="AB1149" t="str">
        <f t="shared" si="377"/>
        <v>Red</v>
      </c>
      <c r="AC1149" t="str">
        <f t="shared" si="378"/>
        <v>Red</v>
      </c>
      <c r="AD1149" t="str">
        <f t="shared" si="379"/>
        <v>Green</v>
      </c>
    </row>
    <row r="1150" spans="1:30" x14ac:dyDescent="0.25">
      <c r="A1150" t="str">
        <f t="shared" si="380"/>
        <v>25/07/2026Blue EaglesRed Lions</v>
      </c>
      <c r="D1150" s="2">
        <v>46228</v>
      </c>
      <c r="E1150" s="3">
        <v>0.52083333333333337</v>
      </c>
      <c r="F1150" t="s">
        <v>3391</v>
      </c>
      <c r="G1150" t="s">
        <v>3392</v>
      </c>
      <c r="H1150">
        <v>0</v>
      </c>
      <c r="I1150">
        <v>1</v>
      </c>
      <c r="J1150">
        <v>3</v>
      </c>
      <c r="K1150">
        <v>2</v>
      </c>
      <c r="L1150" s="22" t="str">
        <f t="shared" si="381"/>
        <v>25/07/2026</v>
      </c>
      <c r="M1150" s="23">
        <f t="shared" si="382"/>
        <v>0.39583333333333337</v>
      </c>
      <c r="N1150" t="str">
        <f t="shared" si="383"/>
        <v>3 - 2</v>
      </c>
      <c r="O1150" t="str">
        <f t="shared" si="364"/>
        <v>Green</v>
      </c>
      <c r="P1150" t="str">
        <f t="shared" si="365"/>
        <v>Red</v>
      </c>
      <c r="Q1150" t="str">
        <f t="shared" si="366"/>
        <v>Red</v>
      </c>
      <c r="R1150" t="str">
        <f t="shared" si="367"/>
        <v>Green</v>
      </c>
      <c r="S1150" t="str">
        <f t="shared" si="368"/>
        <v>Red</v>
      </c>
      <c r="T1150" t="str">
        <f t="shared" si="369"/>
        <v>Green</v>
      </c>
      <c r="U1150" t="str">
        <f t="shared" si="370"/>
        <v>Red</v>
      </c>
      <c r="V1150" t="str">
        <f t="shared" si="371"/>
        <v>Red</v>
      </c>
      <c r="W1150" t="str">
        <f t="shared" si="372"/>
        <v>Green</v>
      </c>
      <c r="X1150" t="str">
        <f t="shared" si="373"/>
        <v>Green</v>
      </c>
      <c r="Y1150" t="str">
        <f t="shared" si="374"/>
        <v>Green</v>
      </c>
      <c r="Z1150" t="str">
        <f t="shared" si="375"/>
        <v>Green</v>
      </c>
      <c r="AA1150" t="str">
        <f t="shared" si="376"/>
        <v>Red</v>
      </c>
      <c r="AB1150" t="str">
        <f t="shared" si="377"/>
        <v>Red</v>
      </c>
      <c r="AC1150" t="str">
        <f t="shared" si="378"/>
        <v>Green</v>
      </c>
      <c r="AD1150" t="str">
        <f t="shared" si="379"/>
        <v>Red</v>
      </c>
    </row>
    <row r="1151" spans="1:30" x14ac:dyDescent="0.25">
      <c r="A1151" t="str">
        <f t="shared" si="380"/>
        <v>25/07/2026Chitipa UnitedEkhaya FC</v>
      </c>
      <c r="D1151" s="2">
        <v>46228</v>
      </c>
      <c r="E1151" s="3">
        <v>0.52083333333333337</v>
      </c>
      <c r="F1151" t="s">
        <v>3393</v>
      </c>
      <c r="G1151" t="s">
        <v>3394</v>
      </c>
      <c r="H1151">
        <v>0</v>
      </c>
      <c r="I1151">
        <v>0</v>
      </c>
      <c r="J1151">
        <v>1</v>
      </c>
      <c r="K1151">
        <v>0</v>
      </c>
      <c r="L1151" s="22" t="str">
        <f t="shared" si="381"/>
        <v>25/07/2026</v>
      </c>
      <c r="M1151" s="23">
        <f t="shared" si="382"/>
        <v>0.39583333333333337</v>
      </c>
      <c r="N1151" t="str">
        <f t="shared" si="383"/>
        <v>1 - 0</v>
      </c>
      <c r="O1151" t="str">
        <f t="shared" si="364"/>
        <v>Green</v>
      </c>
      <c r="P1151" t="str">
        <f t="shared" si="365"/>
        <v>Red</v>
      </c>
      <c r="Q1151" t="str">
        <f t="shared" si="366"/>
        <v>Red</v>
      </c>
      <c r="R1151" t="str">
        <f t="shared" si="367"/>
        <v>Green</v>
      </c>
      <c r="S1151" t="str">
        <f t="shared" si="368"/>
        <v>Red</v>
      </c>
      <c r="T1151" t="str">
        <f t="shared" si="369"/>
        <v>Green</v>
      </c>
      <c r="U1151" t="str">
        <f t="shared" si="370"/>
        <v>Red</v>
      </c>
      <c r="V1151" t="str">
        <f t="shared" si="371"/>
        <v>Green</v>
      </c>
      <c r="W1151" t="str">
        <f t="shared" si="372"/>
        <v>Red</v>
      </c>
      <c r="X1151" t="str">
        <f t="shared" si="373"/>
        <v>Red</v>
      </c>
      <c r="Y1151" t="str">
        <f t="shared" si="374"/>
        <v>Red</v>
      </c>
      <c r="Z1151" t="str">
        <f t="shared" si="375"/>
        <v>Red</v>
      </c>
      <c r="AA1151" t="str">
        <f t="shared" si="376"/>
        <v>Green</v>
      </c>
      <c r="AB1151" t="str">
        <f t="shared" si="377"/>
        <v>Green</v>
      </c>
      <c r="AC1151" t="str">
        <f t="shared" si="378"/>
        <v>Red</v>
      </c>
      <c r="AD1151" t="str">
        <f t="shared" si="379"/>
        <v>Green</v>
      </c>
    </row>
    <row r="1152" spans="1:30" x14ac:dyDescent="0.25">
      <c r="A1152" t="str">
        <f t="shared" si="380"/>
        <v>25/07/2026CIVO UnitedMoyale Barracks</v>
      </c>
      <c r="D1152" s="2">
        <v>46228</v>
      </c>
      <c r="E1152" s="3">
        <v>0.52083333333333337</v>
      </c>
      <c r="F1152" t="s">
        <v>3395</v>
      </c>
      <c r="G1152" t="s">
        <v>3396</v>
      </c>
      <c r="H1152">
        <v>0</v>
      </c>
      <c r="I1152">
        <v>0</v>
      </c>
      <c r="J1152">
        <v>0</v>
      </c>
      <c r="K1152">
        <v>1</v>
      </c>
      <c r="L1152" s="22" t="str">
        <f t="shared" si="381"/>
        <v>25/07/2026</v>
      </c>
      <c r="M1152" s="23">
        <f t="shared" si="382"/>
        <v>0.39583333333333337</v>
      </c>
      <c r="N1152" t="str">
        <f t="shared" si="383"/>
        <v>0 - 1</v>
      </c>
      <c r="O1152" t="str">
        <f t="shared" si="364"/>
        <v>Red</v>
      </c>
      <c r="P1152" t="str">
        <f t="shared" si="365"/>
        <v>Red</v>
      </c>
      <c r="Q1152" t="str">
        <f t="shared" si="366"/>
        <v>Green</v>
      </c>
      <c r="R1152" t="str">
        <f t="shared" si="367"/>
        <v>Red</v>
      </c>
      <c r="S1152" t="str">
        <f t="shared" si="368"/>
        <v>Green</v>
      </c>
      <c r="T1152" t="str">
        <f t="shared" si="369"/>
        <v>Green</v>
      </c>
      <c r="U1152" t="str">
        <f t="shared" si="370"/>
        <v>Red</v>
      </c>
      <c r="V1152" t="str">
        <f t="shared" si="371"/>
        <v>Green</v>
      </c>
      <c r="W1152" t="str">
        <f t="shared" si="372"/>
        <v>Red</v>
      </c>
      <c r="X1152" t="str">
        <f t="shared" si="373"/>
        <v>Red</v>
      </c>
      <c r="Y1152" t="str">
        <f t="shared" si="374"/>
        <v>Red</v>
      </c>
      <c r="Z1152" t="str">
        <f t="shared" si="375"/>
        <v>Red</v>
      </c>
      <c r="AA1152" t="str">
        <f t="shared" si="376"/>
        <v>Green</v>
      </c>
      <c r="AB1152" t="str">
        <f t="shared" si="377"/>
        <v>Green</v>
      </c>
      <c r="AC1152" t="str">
        <f t="shared" si="378"/>
        <v>Red</v>
      </c>
      <c r="AD1152" t="str">
        <f t="shared" si="379"/>
        <v>Green</v>
      </c>
    </row>
    <row r="1153" spans="1:30" x14ac:dyDescent="0.25">
      <c r="A1153" t="str">
        <f t="shared" si="380"/>
        <v>25/07/2026Dedza DynamosBig Bullets</v>
      </c>
      <c r="D1153" s="2">
        <v>46228</v>
      </c>
      <c r="E1153" s="3">
        <v>0.52083333333333337</v>
      </c>
      <c r="F1153" t="s">
        <v>3397</v>
      </c>
      <c r="G1153" t="s">
        <v>3398</v>
      </c>
      <c r="H1153">
        <v>1</v>
      </c>
      <c r="I1153">
        <v>0</v>
      </c>
      <c r="J1153">
        <v>1</v>
      </c>
      <c r="K1153">
        <v>0</v>
      </c>
      <c r="L1153" s="22" t="str">
        <f t="shared" si="381"/>
        <v>25/07/2026</v>
      </c>
      <c r="M1153" s="23">
        <f t="shared" si="382"/>
        <v>0.39583333333333337</v>
      </c>
      <c r="N1153" t="str">
        <f t="shared" si="383"/>
        <v>1 - 0</v>
      </c>
      <c r="O1153" t="str">
        <f t="shared" si="364"/>
        <v>Green</v>
      </c>
      <c r="P1153" t="str">
        <f t="shared" si="365"/>
        <v>Red</v>
      </c>
      <c r="Q1153" t="str">
        <f t="shared" si="366"/>
        <v>Red</v>
      </c>
      <c r="R1153" t="str">
        <f t="shared" si="367"/>
        <v>Green</v>
      </c>
      <c r="S1153" t="str">
        <f t="shared" si="368"/>
        <v>Red</v>
      </c>
      <c r="T1153" t="str">
        <f t="shared" si="369"/>
        <v>Green</v>
      </c>
      <c r="U1153" t="str">
        <f t="shared" si="370"/>
        <v>Green</v>
      </c>
      <c r="V1153" t="str">
        <f t="shared" si="371"/>
        <v>Red</v>
      </c>
      <c r="W1153" t="str">
        <f t="shared" si="372"/>
        <v>Red</v>
      </c>
      <c r="X1153" t="str">
        <f t="shared" si="373"/>
        <v>Green</v>
      </c>
      <c r="Y1153" t="str">
        <f t="shared" si="374"/>
        <v>Red</v>
      </c>
      <c r="Z1153" t="str">
        <f t="shared" si="375"/>
        <v>Red</v>
      </c>
      <c r="AA1153" t="str">
        <f t="shared" si="376"/>
        <v>Green</v>
      </c>
      <c r="AB1153" t="str">
        <f t="shared" si="377"/>
        <v>Green</v>
      </c>
      <c r="AC1153" t="str">
        <f t="shared" si="378"/>
        <v>Red</v>
      </c>
      <c r="AD1153" t="str">
        <f t="shared" si="379"/>
        <v>Green</v>
      </c>
    </row>
    <row r="1154" spans="1:30" x14ac:dyDescent="0.25">
      <c r="A1154" t="str">
        <f t="shared" si="380"/>
        <v>25/07/2026Grorud ILStjordals-Blink</v>
      </c>
      <c r="D1154" s="2">
        <v>46228</v>
      </c>
      <c r="E1154" s="3">
        <v>0.52083333333333337</v>
      </c>
      <c r="F1154" t="s">
        <v>3452</v>
      </c>
      <c r="G1154" t="s">
        <v>3453</v>
      </c>
      <c r="H1154">
        <v>0</v>
      </c>
      <c r="I1154">
        <v>0</v>
      </c>
      <c r="J1154">
        <v>0</v>
      </c>
      <c r="K1154">
        <v>1</v>
      </c>
      <c r="L1154" s="22" t="str">
        <f t="shared" si="381"/>
        <v>25/07/2026</v>
      </c>
      <c r="M1154" s="23">
        <f t="shared" si="382"/>
        <v>0.39583333333333337</v>
      </c>
      <c r="N1154" t="str">
        <f t="shared" si="383"/>
        <v>0 - 1</v>
      </c>
      <c r="O1154" t="str">
        <f t="shared" ref="O1154:O1217" si="384">IF($J1154&gt;$K1154,"Green","Red")</f>
        <v>Red</v>
      </c>
      <c r="P1154" t="str">
        <f t="shared" ref="P1154:P1217" si="385">IF($J1154=$K1154,"Green","Red")</f>
        <v>Red</v>
      </c>
      <c r="Q1154" t="str">
        <f t="shared" ref="Q1154:Q1217" si="386">IF($J1154&lt;$K1154,"Green","Red")</f>
        <v>Green</v>
      </c>
      <c r="R1154" t="str">
        <f t="shared" ref="R1154:R1217" si="387">IF($J1154&gt;=$K1154,"Green","Red")</f>
        <v>Red</v>
      </c>
      <c r="S1154" t="str">
        <f t="shared" ref="S1154:S1217" si="388">IF($J1154&lt;=$K1154,"Green","Red")</f>
        <v>Green</v>
      </c>
      <c r="T1154" t="str">
        <f t="shared" ref="T1154:T1217" si="389">IF(OR($J1154&gt;$K1154,$J1154&lt;$K1154),"Green","Red")</f>
        <v>Green</v>
      </c>
      <c r="U1154" t="str">
        <f t="shared" ref="U1154:U1217" si="390">IF($H1154&gt;$I1154,"Green","Red")</f>
        <v>Red</v>
      </c>
      <c r="V1154" t="str">
        <f t="shared" ref="V1154:V1217" si="391">IF($H1154=$I1154,"Green","Red")</f>
        <v>Green</v>
      </c>
      <c r="W1154" t="str">
        <f t="shared" ref="W1154:W1217" si="392">IF($H1154&lt;$I1154,"Green","Red")</f>
        <v>Red</v>
      </c>
      <c r="X1154" t="str">
        <f t="shared" ref="X1154:X1217" si="393">IF($H1154+$I1154&gt;0,"Green","Red")</f>
        <v>Red</v>
      </c>
      <c r="Y1154" t="str">
        <f t="shared" ref="Y1154:Y1217" si="394">IF($J1154+$K1154&gt;1.5,"Green","Red")</f>
        <v>Red</v>
      </c>
      <c r="Z1154" t="str">
        <f t="shared" ref="Z1154:Z1217" si="395">IF($J1154+$K1154&gt;2.5,"Green","Red")</f>
        <v>Red</v>
      </c>
      <c r="AA1154" t="str">
        <f t="shared" ref="AA1154:AA1217" si="396">IF($J1154+$K1154&lt;2.5,"Green","Red")</f>
        <v>Green</v>
      </c>
      <c r="AB1154" t="str">
        <f t="shared" ref="AB1154:AB1217" si="397">IF($J1154+$K1154&lt;3.5,"Green","Red")</f>
        <v>Green</v>
      </c>
      <c r="AC1154" t="str">
        <f t="shared" ref="AC1154:AC1217" si="398">IF(AND($J1154&gt;0,$K1154&gt;0),"Green","Red")</f>
        <v>Red</v>
      </c>
      <c r="AD1154" t="str">
        <f t="shared" ref="AD1154:AD1217" si="399">IF(OR($J1154=0,$K1154=0),"Green","Red")</f>
        <v>Green</v>
      </c>
    </row>
    <row r="1155" spans="1:30" x14ac:dyDescent="0.25">
      <c r="A1155" t="str">
        <f t="shared" si="380"/>
        <v>25/07/2026FK FarDULochin FK</v>
      </c>
      <c r="D1155" s="2">
        <v>46228</v>
      </c>
      <c r="E1155" s="3">
        <v>0.52083333333333337</v>
      </c>
      <c r="F1155" t="s">
        <v>3716</v>
      </c>
      <c r="G1155" t="s">
        <v>3717</v>
      </c>
      <c r="H1155">
        <v>0</v>
      </c>
      <c r="I1155">
        <v>0</v>
      </c>
      <c r="J1155">
        <v>2</v>
      </c>
      <c r="K1155">
        <v>1</v>
      </c>
      <c r="L1155" s="22" t="str">
        <f t="shared" si="381"/>
        <v>25/07/2026</v>
      </c>
      <c r="M1155" s="23">
        <f t="shared" si="382"/>
        <v>0.39583333333333337</v>
      </c>
      <c r="N1155" t="str">
        <f t="shared" si="383"/>
        <v>2 - 1</v>
      </c>
      <c r="O1155" t="str">
        <f t="shared" si="384"/>
        <v>Green</v>
      </c>
      <c r="P1155" t="str">
        <f t="shared" si="385"/>
        <v>Red</v>
      </c>
      <c r="Q1155" t="str">
        <f t="shared" si="386"/>
        <v>Red</v>
      </c>
      <c r="R1155" t="str">
        <f t="shared" si="387"/>
        <v>Green</v>
      </c>
      <c r="S1155" t="str">
        <f t="shared" si="388"/>
        <v>Red</v>
      </c>
      <c r="T1155" t="str">
        <f t="shared" si="389"/>
        <v>Green</v>
      </c>
      <c r="U1155" t="str">
        <f t="shared" si="390"/>
        <v>Red</v>
      </c>
      <c r="V1155" t="str">
        <f t="shared" si="391"/>
        <v>Green</v>
      </c>
      <c r="W1155" t="str">
        <f t="shared" si="392"/>
        <v>Red</v>
      </c>
      <c r="X1155" t="str">
        <f t="shared" si="393"/>
        <v>Red</v>
      </c>
      <c r="Y1155" t="str">
        <f t="shared" si="394"/>
        <v>Green</v>
      </c>
      <c r="Z1155" t="str">
        <f t="shared" si="395"/>
        <v>Green</v>
      </c>
      <c r="AA1155" t="str">
        <f t="shared" si="396"/>
        <v>Red</v>
      </c>
      <c r="AB1155" t="str">
        <f t="shared" si="397"/>
        <v>Green</v>
      </c>
      <c r="AC1155" t="str">
        <f t="shared" si="398"/>
        <v>Green</v>
      </c>
      <c r="AD1155" t="str">
        <f t="shared" si="399"/>
        <v>Red</v>
      </c>
    </row>
    <row r="1156" spans="1:30" x14ac:dyDescent="0.25">
      <c r="A1156" t="str">
        <f t="shared" si="380"/>
        <v>25/07/2026SV Zulte WaregemSparta Rotterdam</v>
      </c>
      <c r="D1156" s="2">
        <v>46228</v>
      </c>
      <c r="E1156" s="3">
        <v>0.52083333333333337</v>
      </c>
      <c r="F1156" t="s">
        <v>3807</v>
      </c>
      <c r="G1156" t="s">
        <v>3808</v>
      </c>
      <c r="H1156">
        <v>1</v>
      </c>
      <c r="I1156">
        <v>2</v>
      </c>
      <c r="J1156">
        <v>3</v>
      </c>
      <c r="K1156">
        <v>2</v>
      </c>
      <c r="L1156" s="22" t="str">
        <f t="shared" si="381"/>
        <v>25/07/2026</v>
      </c>
      <c r="M1156" s="23">
        <f t="shared" si="382"/>
        <v>0.39583333333333337</v>
      </c>
      <c r="N1156" t="str">
        <f t="shared" si="383"/>
        <v>3 - 2</v>
      </c>
      <c r="O1156" t="str">
        <f t="shared" si="384"/>
        <v>Green</v>
      </c>
      <c r="P1156" t="str">
        <f t="shared" si="385"/>
        <v>Red</v>
      </c>
      <c r="Q1156" t="str">
        <f t="shared" si="386"/>
        <v>Red</v>
      </c>
      <c r="R1156" t="str">
        <f t="shared" si="387"/>
        <v>Green</v>
      </c>
      <c r="S1156" t="str">
        <f t="shared" si="388"/>
        <v>Red</v>
      </c>
      <c r="T1156" t="str">
        <f t="shared" si="389"/>
        <v>Green</v>
      </c>
      <c r="U1156" t="str">
        <f t="shared" si="390"/>
        <v>Red</v>
      </c>
      <c r="V1156" t="str">
        <f t="shared" si="391"/>
        <v>Red</v>
      </c>
      <c r="W1156" t="str">
        <f t="shared" si="392"/>
        <v>Green</v>
      </c>
      <c r="X1156" t="str">
        <f t="shared" si="393"/>
        <v>Green</v>
      </c>
      <c r="Y1156" t="str">
        <f t="shared" si="394"/>
        <v>Green</v>
      </c>
      <c r="Z1156" t="str">
        <f t="shared" si="395"/>
        <v>Green</v>
      </c>
      <c r="AA1156" t="str">
        <f t="shared" si="396"/>
        <v>Red</v>
      </c>
      <c r="AB1156" t="str">
        <f t="shared" si="397"/>
        <v>Red</v>
      </c>
      <c r="AC1156" t="str">
        <f t="shared" si="398"/>
        <v>Green</v>
      </c>
      <c r="AD1156" t="str">
        <f t="shared" si="399"/>
        <v>Red</v>
      </c>
    </row>
    <row r="1157" spans="1:30" x14ac:dyDescent="0.25">
      <c r="A1157" t="str">
        <f t="shared" si="380"/>
        <v>25/07/2026Jagiellonia BialystokKorona Kielce</v>
      </c>
      <c r="D1157" s="2">
        <v>46228</v>
      </c>
      <c r="E1157" s="3">
        <v>0.53125</v>
      </c>
      <c r="F1157" t="s">
        <v>3525</v>
      </c>
      <c r="G1157" t="s">
        <v>3526</v>
      </c>
      <c r="H1157">
        <v>0</v>
      </c>
      <c r="I1157">
        <v>0</v>
      </c>
      <c r="J1157">
        <v>1</v>
      </c>
      <c r="K1157">
        <v>0</v>
      </c>
      <c r="L1157" s="22" t="str">
        <f t="shared" si="381"/>
        <v>25/07/2026</v>
      </c>
      <c r="M1157" s="23">
        <f t="shared" si="382"/>
        <v>0.40625</v>
      </c>
      <c r="N1157" t="str">
        <f t="shared" si="383"/>
        <v>1 - 0</v>
      </c>
      <c r="O1157" t="str">
        <f t="shared" si="384"/>
        <v>Green</v>
      </c>
      <c r="P1157" t="str">
        <f t="shared" si="385"/>
        <v>Red</v>
      </c>
      <c r="Q1157" t="str">
        <f t="shared" si="386"/>
        <v>Red</v>
      </c>
      <c r="R1157" t="str">
        <f t="shared" si="387"/>
        <v>Green</v>
      </c>
      <c r="S1157" t="str">
        <f t="shared" si="388"/>
        <v>Red</v>
      </c>
      <c r="T1157" t="str">
        <f t="shared" si="389"/>
        <v>Green</v>
      </c>
      <c r="U1157" t="str">
        <f t="shared" si="390"/>
        <v>Red</v>
      </c>
      <c r="V1157" t="str">
        <f t="shared" si="391"/>
        <v>Green</v>
      </c>
      <c r="W1157" t="str">
        <f t="shared" si="392"/>
        <v>Red</v>
      </c>
      <c r="X1157" t="str">
        <f t="shared" si="393"/>
        <v>Red</v>
      </c>
      <c r="Y1157" t="str">
        <f t="shared" si="394"/>
        <v>Red</v>
      </c>
      <c r="Z1157" t="str">
        <f t="shared" si="395"/>
        <v>Red</v>
      </c>
      <c r="AA1157" t="str">
        <f t="shared" si="396"/>
        <v>Green</v>
      </c>
      <c r="AB1157" t="str">
        <f t="shared" si="397"/>
        <v>Green</v>
      </c>
      <c r="AC1157" t="str">
        <f t="shared" si="398"/>
        <v>Red</v>
      </c>
      <c r="AD1157" t="str">
        <f t="shared" si="399"/>
        <v>Green</v>
      </c>
    </row>
    <row r="1158" spans="1:30" x14ac:dyDescent="0.25">
      <c r="A1158" t="str">
        <f t="shared" si="380"/>
        <v>25/07/2026Degerfors IFDjurgardens IF</v>
      </c>
      <c r="B1158" t="s">
        <v>827</v>
      </c>
      <c r="C1158" t="s">
        <v>828</v>
      </c>
      <c r="D1158" s="2">
        <v>46228</v>
      </c>
      <c r="E1158" s="3">
        <v>0.54166666666666663</v>
      </c>
      <c r="F1158" t="s">
        <v>2751</v>
      </c>
      <c r="G1158" t="s">
        <v>258</v>
      </c>
      <c r="H1158">
        <v>0</v>
      </c>
      <c r="I1158">
        <v>1</v>
      </c>
      <c r="J1158">
        <v>0</v>
      </c>
      <c r="K1158">
        <v>1</v>
      </c>
      <c r="L1158" s="22" t="str">
        <f t="shared" si="381"/>
        <v>25/07/2026</v>
      </c>
      <c r="M1158" s="23">
        <f t="shared" si="382"/>
        <v>0.41666666666666663</v>
      </c>
      <c r="N1158" t="str">
        <f t="shared" si="383"/>
        <v>0 - 1</v>
      </c>
      <c r="O1158" t="str">
        <f t="shared" si="384"/>
        <v>Red</v>
      </c>
      <c r="P1158" t="str">
        <f t="shared" si="385"/>
        <v>Red</v>
      </c>
      <c r="Q1158" t="str">
        <f t="shared" si="386"/>
        <v>Green</v>
      </c>
      <c r="R1158" t="str">
        <f t="shared" si="387"/>
        <v>Red</v>
      </c>
      <c r="S1158" t="str">
        <f t="shared" si="388"/>
        <v>Green</v>
      </c>
      <c r="T1158" t="str">
        <f t="shared" si="389"/>
        <v>Green</v>
      </c>
      <c r="U1158" t="str">
        <f t="shared" si="390"/>
        <v>Red</v>
      </c>
      <c r="V1158" t="str">
        <f t="shared" si="391"/>
        <v>Red</v>
      </c>
      <c r="W1158" t="str">
        <f t="shared" si="392"/>
        <v>Green</v>
      </c>
      <c r="X1158" t="str">
        <f t="shared" si="393"/>
        <v>Green</v>
      </c>
      <c r="Y1158" t="str">
        <f t="shared" si="394"/>
        <v>Red</v>
      </c>
      <c r="Z1158" t="str">
        <f t="shared" si="395"/>
        <v>Red</v>
      </c>
      <c r="AA1158" t="str">
        <f t="shared" si="396"/>
        <v>Green</v>
      </c>
      <c r="AB1158" t="str">
        <f t="shared" si="397"/>
        <v>Green</v>
      </c>
      <c r="AC1158" t="str">
        <f t="shared" si="398"/>
        <v>Red</v>
      </c>
      <c r="AD1158" t="str">
        <f t="shared" si="399"/>
        <v>Green</v>
      </c>
    </row>
    <row r="1159" spans="1:30" x14ac:dyDescent="0.25">
      <c r="A1159" t="str">
        <f t="shared" si="380"/>
        <v>25/07/2026LaosThailand</v>
      </c>
      <c r="B1159" t="s">
        <v>2236</v>
      </c>
      <c r="C1159" t="s">
        <v>2237</v>
      </c>
      <c r="D1159" s="2">
        <v>46228</v>
      </c>
      <c r="E1159" s="3">
        <v>0.54166666666666663</v>
      </c>
      <c r="F1159" t="s">
        <v>2784</v>
      </c>
      <c r="G1159" t="s">
        <v>2785</v>
      </c>
      <c r="H1159">
        <v>0</v>
      </c>
      <c r="I1159">
        <v>2</v>
      </c>
      <c r="J1159">
        <v>0</v>
      </c>
      <c r="K1159">
        <v>5</v>
      </c>
      <c r="L1159" s="22" t="str">
        <f t="shared" si="381"/>
        <v>25/07/2026</v>
      </c>
      <c r="M1159" s="23">
        <f t="shared" si="382"/>
        <v>0.41666666666666663</v>
      </c>
      <c r="N1159" t="str">
        <f t="shared" si="383"/>
        <v>0 - 5</v>
      </c>
      <c r="O1159" t="str">
        <f t="shared" si="384"/>
        <v>Red</v>
      </c>
      <c r="P1159" t="str">
        <f t="shared" si="385"/>
        <v>Red</v>
      </c>
      <c r="Q1159" t="str">
        <f t="shared" si="386"/>
        <v>Green</v>
      </c>
      <c r="R1159" t="str">
        <f t="shared" si="387"/>
        <v>Red</v>
      </c>
      <c r="S1159" t="str">
        <f t="shared" si="388"/>
        <v>Green</v>
      </c>
      <c r="T1159" t="str">
        <f t="shared" si="389"/>
        <v>Green</v>
      </c>
      <c r="U1159" t="str">
        <f t="shared" si="390"/>
        <v>Red</v>
      </c>
      <c r="V1159" t="str">
        <f t="shared" si="391"/>
        <v>Red</v>
      </c>
      <c r="W1159" t="str">
        <f t="shared" si="392"/>
        <v>Green</v>
      </c>
      <c r="X1159" t="str">
        <f t="shared" si="393"/>
        <v>Green</v>
      </c>
      <c r="Y1159" t="str">
        <f t="shared" si="394"/>
        <v>Green</v>
      </c>
      <c r="Z1159" t="str">
        <f t="shared" si="395"/>
        <v>Green</v>
      </c>
      <c r="AA1159" t="str">
        <f t="shared" si="396"/>
        <v>Red</v>
      </c>
      <c r="AB1159" t="str">
        <f t="shared" si="397"/>
        <v>Red</v>
      </c>
      <c r="AC1159" t="str">
        <f t="shared" si="398"/>
        <v>Red</v>
      </c>
      <c r="AD1159" t="str">
        <f t="shared" si="399"/>
        <v>Green</v>
      </c>
    </row>
    <row r="1160" spans="1:30" x14ac:dyDescent="0.25">
      <c r="A1160" t="str">
        <f t="shared" si="380"/>
        <v>25/07/2026Niva DolbiznoOstrovets FC</v>
      </c>
      <c r="D1160" s="2">
        <v>46228</v>
      </c>
      <c r="E1160" s="3">
        <v>0.54166666666666663</v>
      </c>
      <c r="F1160" t="s">
        <v>3025</v>
      </c>
      <c r="G1160" t="s">
        <v>3026</v>
      </c>
      <c r="H1160">
        <v>0</v>
      </c>
      <c r="I1160">
        <v>0</v>
      </c>
      <c r="J1160">
        <v>2</v>
      </c>
      <c r="K1160">
        <v>0</v>
      </c>
      <c r="L1160" s="22" t="str">
        <f t="shared" si="381"/>
        <v>25/07/2026</v>
      </c>
      <c r="M1160" s="23">
        <f t="shared" si="382"/>
        <v>0.41666666666666663</v>
      </c>
      <c r="N1160" t="str">
        <f t="shared" si="383"/>
        <v>2 - 0</v>
      </c>
      <c r="O1160" t="str">
        <f t="shared" si="384"/>
        <v>Green</v>
      </c>
      <c r="P1160" t="str">
        <f t="shared" si="385"/>
        <v>Red</v>
      </c>
      <c r="Q1160" t="str">
        <f t="shared" si="386"/>
        <v>Red</v>
      </c>
      <c r="R1160" t="str">
        <f t="shared" si="387"/>
        <v>Green</v>
      </c>
      <c r="S1160" t="str">
        <f t="shared" si="388"/>
        <v>Red</v>
      </c>
      <c r="T1160" t="str">
        <f t="shared" si="389"/>
        <v>Green</v>
      </c>
      <c r="U1160" t="str">
        <f t="shared" si="390"/>
        <v>Red</v>
      </c>
      <c r="V1160" t="str">
        <f t="shared" si="391"/>
        <v>Green</v>
      </c>
      <c r="W1160" t="str">
        <f t="shared" si="392"/>
        <v>Red</v>
      </c>
      <c r="X1160" t="str">
        <f t="shared" si="393"/>
        <v>Red</v>
      </c>
      <c r="Y1160" t="str">
        <f t="shared" si="394"/>
        <v>Green</v>
      </c>
      <c r="Z1160" t="str">
        <f t="shared" si="395"/>
        <v>Red</v>
      </c>
      <c r="AA1160" t="str">
        <f t="shared" si="396"/>
        <v>Green</v>
      </c>
      <c r="AB1160" t="str">
        <f t="shared" si="397"/>
        <v>Green</v>
      </c>
      <c r="AC1160" t="str">
        <f t="shared" si="398"/>
        <v>Red</v>
      </c>
      <c r="AD1160" t="str">
        <f t="shared" si="399"/>
        <v>Green</v>
      </c>
    </row>
    <row r="1161" spans="1:30" x14ac:dyDescent="0.25">
      <c r="A1161" t="str">
        <f t="shared" si="380"/>
        <v>25/07/2026IslochBaranovichi</v>
      </c>
      <c r="D1161" s="2">
        <v>46228</v>
      </c>
      <c r="E1161" s="3">
        <v>0.54166666666666663</v>
      </c>
      <c r="F1161" t="s">
        <v>3031</v>
      </c>
      <c r="G1161" t="s">
        <v>3032</v>
      </c>
      <c r="H1161">
        <v>1</v>
      </c>
      <c r="I1161">
        <v>0</v>
      </c>
      <c r="J1161">
        <v>1</v>
      </c>
      <c r="K1161">
        <v>1</v>
      </c>
      <c r="L1161" s="22" t="str">
        <f t="shared" si="381"/>
        <v>25/07/2026</v>
      </c>
      <c r="M1161" s="23">
        <f t="shared" si="382"/>
        <v>0.41666666666666663</v>
      </c>
      <c r="N1161" t="str">
        <f t="shared" si="383"/>
        <v>1 - 1</v>
      </c>
      <c r="O1161" t="str">
        <f t="shared" si="384"/>
        <v>Red</v>
      </c>
      <c r="P1161" t="str">
        <f t="shared" si="385"/>
        <v>Green</v>
      </c>
      <c r="Q1161" t="str">
        <f t="shared" si="386"/>
        <v>Red</v>
      </c>
      <c r="R1161" t="str">
        <f t="shared" si="387"/>
        <v>Green</v>
      </c>
      <c r="S1161" t="str">
        <f t="shared" si="388"/>
        <v>Green</v>
      </c>
      <c r="T1161" t="str">
        <f t="shared" si="389"/>
        <v>Red</v>
      </c>
      <c r="U1161" t="str">
        <f t="shared" si="390"/>
        <v>Green</v>
      </c>
      <c r="V1161" t="str">
        <f t="shared" si="391"/>
        <v>Red</v>
      </c>
      <c r="W1161" t="str">
        <f t="shared" si="392"/>
        <v>Red</v>
      </c>
      <c r="X1161" t="str">
        <f t="shared" si="393"/>
        <v>Green</v>
      </c>
      <c r="Y1161" t="str">
        <f t="shared" si="394"/>
        <v>Green</v>
      </c>
      <c r="Z1161" t="str">
        <f t="shared" si="395"/>
        <v>Red</v>
      </c>
      <c r="AA1161" t="str">
        <f t="shared" si="396"/>
        <v>Green</v>
      </c>
      <c r="AB1161" t="str">
        <f t="shared" si="397"/>
        <v>Green</v>
      </c>
      <c r="AC1161" t="str">
        <f t="shared" si="398"/>
        <v>Green</v>
      </c>
      <c r="AD1161" t="str">
        <f t="shared" si="399"/>
        <v>Red</v>
      </c>
    </row>
    <row r="1162" spans="1:30" x14ac:dyDescent="0.25">
      <c r="A1162" t="str">
        <f t="shared" si="380"/>
        <v>25/07/2026Avai U20Concordia AC U20</v>
      </c>
      <c r="B1162" t="s">
        <v>804</v>
      </c>
      <c r="D1162" s="2">
        <v>46228</v>
      </c>
      <c r="E1162" s="3">
        <v>0.54166666666666663</v>
      </c>
      <c r="F1162" t="s">
        <v>1797</v>
      </c>
      <c r="G1162" t="s">
        <v>3084</v>
      </c>
      <c r="H1162">
        <v>0</v>
      </c>
      <c r="I1162">
        <v>0</v>
      </c>
      <c r="J1162">
        <v>8</v>
      </c>
      <c r="K1162">
        <v>1</v>
      </c>
      <c r="L1162" s="22" t="str">
        <f t="shared" si="381"/>
        <v>25/07/2026</v>
      </c>
      <c r="M1162" s="23">
        <f t="shared" si="382"/>
        <v>0.41666666666666663</v>
      </c>
      <c r="N1162" t="str">
        <f t="shared" si="383"/>
        <v>8 - 1</v>
      </c>
      <c r="O1162" t="str">
        <f t="shared" si="384"/>
        <v>Green</v>
      </c>
      <c r="P1162" t="str">
        <f t="shared" si="385"/>
        <v>Red</v>
      </c>
      <c r="Q1162" t="str">
        <f t="shared" si="386"/>
        <v>Red</v>
      </c>
      <c r="R1162" t="str">
        <f t="shared" si="387"/>
        <v>Green</v>
      </c>
      <c r="S1162" t="str">
        <f t="shared" si="388"/>
        <v>Red</v>
      </c>
      <c r="T1162" t="str">
        <f t="shared" si="389"/>
        <v>Green</v>
      </c>
      <c r="U1162" t="str">
        <f t="shared" si="390"/>
        <v>Red</v>
      </c>
      <c r="V1162" t="str">
        <f t="shared" si="391"/>
        <v>Green</v>
      </c>
      <c r="W1162" t="str">
        <f t="shared" si="392"/>
        <v>Red</v>
      </c>
      <c r="X1162" t="str">
        <f t="shared" si="393"/>
        <v>Red</v>
      </c>
      <c r="Y1162" t="str">
        <f t="shared" si="394"/>
        <v>Green</v>
      </c>
      <c r="Z1162" t="str">
        <f t="shared" si="395"/>
        <v>Green</v>
      </c>
      <c r="AA1162" t="str">
        <f t="shared" si="396"/>
        <v>Red</v>
      </c>
      <c r="AB1162" t="str">
        <f t="shared" si="397"/>
        <v>Red</v>
      </c>
      <c r="AC1162" t="str">
        <f t="shared" si="398"/>
        <v>Green</v>
      </c>
      <c r="AD1162" t="str">
        <f t="shared" si="399"/>
        <v>Red</v>
      </c>
    </row>
    <row r="1163" spans="1:30" x14ac:dyDescent="0.25">
      <c r="A1163" t="str">
        <f t="shared" si="380"/>
        <v>25/07/2026EsbjergKolding IF</v>
      </c>
      <c r="D1163" s="2">
        <v>46228</v>
      </c>
      <c r="E1163" s="3">
        <v>0.54166666666666663</v>
      </c>
      <c r="F1163" t="s">
        <v>3176</v>
      </c>
      <c r="G1163" t="s">
        <v>3177</v>
      </c>
      <c r="H1163">
        <v>1</v>
      </c>
      <c r="I1163">
        <v>1</v>
      </c>
      <c r="J1163">
        <v>1</v>
      </c>
      <c r="K1163">
        <v>1</v>
      </c>
      <c r="L1163" s="22" t="str">
        <f t="shared" si="381"/>
        <v>25/07/2026</v>
      </c>
      <c r="M1163" s="23">
        <f t="shared" si="382"/>
        <v>0.41666666666666663</v>
      </c>
      <c r="N1163" t="str">
        <f t="shared" si="383"/>
        <v>1 - 1</v>
      </c>
      <c r="O1163" t="str">
        <f t="shared" si="384"/>
        <v>Red</v>
      </c>
      <c r="P1163" t="str">
        <f t="shared" si="385"/>
        <v>Green</v>
      </c>
      <c r="Q1163" t="str">
        <f t="shared" si="386"/>
        <v>Red</v>
      </c>
      <c r="R1163" t="str">
        <f t="shared" si="387"/>
        <v>Green</v>
      </c>
      <c r="S1163" t="str">
        <f t="shared" si="388"/>
        <v>Green</v>
      </c>
      <c r="T1163" t="str">
        <f t="shared" si="389"/>
        <v>Red</v>
      </c>
      <c r="U1163" t="str">
        <f t="shared" si="390"/>
        <v>Red</v>
      </c>
      <c r="V1163" t="str">
        <f t="shared" si="391"/>
        <v>Green</v>
      </c>
      <c r="W1163" t="str">
        <f t="shared" si="392"/>
        <v>Red</v>
      </c>
      <c r="X1163" t="str">
        <f t="shared" si="393"/>
        <v>Green</v>
      </c>
      <c r="Y1163" t="str">
        <f t="shared" si="394"/>
        <v>Green</v>
      </c>
      <c r="Z1163" t="str">
        <f t="shared" si="395"/>
        <v>Red</v>
      </c>
      <c r="AA1163" t="str">
        <f t="shared" si="396"/>
        <v>Green</v>
      </c>
      <c r="AB1163" t="str">
        <f t="shared" si="397"/>
        <v>Green</v>
      </c>
      <c r="AC1163" t="str">
        <f t="shared" si="398"/>
        <v>Green</v>
      </c>
      <c r="AD1163" t="str">
        <f t="shared" si="399"/>
        <v>Red</v>
      </c>
    </row>
    <row r="1164" spans="1:30" x14ac:dyDescent="0.25">
      <c r="A1164" t="str">
        <f t="shared" si="380"/>
        <v>25/07/2026JaPSKlubi 04</v>
      </c>
      <c r="D1164" s="2">
        <v>46228</v>
      </c>
      <c r="E1164" s="3">
        <v>0.54166666666666663</v>
      </c>
      <c r="F1164" t="s">
        <v>591</v>
      </c>
      <c r="G1164" t="s">
        <v>1344</v>
      </c>
      <c r="H1164">
        <v>1</v>
      </c>
      <c r="I1164">
        <v>0</v>
      </c>
      <c r="J1164">
        <v>2</v>
      </c>
      <c r="K1164">
        <v>0</v>
      </c>
      <c r="L1164" s="22" t="str">
        <f t="shared" si="381"/>
        <v>25/07/2026</v>
      </c>
      <c r="M1164" s="23">
        <f t="shared" si="382"/>
        <v>0.41666666666666663</v>
      </c>
      <c r="N1164" t="str">
        <f t="shared" si="383"/>
        <v>2 - 0</v>
      </c>
      <c r="O1164" t="str">
        <f t="shared" si="384"/>
        <v>Green</v>
      </c>
      <c r="P1164" t="str">
        <f t="shared" si="385"/>
        <v>Red</v>
      </c>
      <c r="Q1164" t="str">
        <f t="shared" si="386"/>
        <v>Red</v>
      </c>
      <c r="R1164" t="str">
        <f t="shared" si="387"/>
        <v>Green</v>
      </c>
      <c r="S1164" t="str">
        <f t="shared" si="388"/>
        <v>Red</v>
      </c>
      <c r="T1164" t="str">
        <f t="shared" si="389"/>
        <v>Green</v>
      </c>
      <c r="U1164" t="str">
        <f t="shared" si="390"/>
        <v>Green</v>
      </c>
      <c r="V1164" t="str">
        <f t="shared" si="391"/>
        <v>Red</v>
      </c>
      <c r="W1164" t="str">
        <f t="shared" si="392"/>
        <v>Red</v>
      </c>
      <c r="X1164" t="str">
        <f t="shared" si="393"/>
        <v>Green</v>
      </c>
      <c r="Y1164" t="str">
        <f t="shared" si="394"/>
        <v>Green</v>
      </c>
      <c r="Z1164" t="str">
        <f t="shared" si="395"/>
        <v>Red</v>
      </c>
      <c r="AA1164" t="str">
        <f t="shared" si="396"/>
        <v>Green</v>
      </c>
      <c r="AB1164" t="str">
        <f t="shared" si="397"/>
        <v>Green</v>
      </c>
      <c r="AC1164" t="str">
        <f t="shared" si="398"/>
        <v>Red</v>
      </c>
      <c r="AD1164" t="str">
        <f t="shared" si="399"/>
        <v>Green</v>
      </c>
    </row>
    <row r="1165" spans="1:30" x14ac:dyDescent="0.25">
      <c r="A1165" t="str">
        <f t="shared" si="380"/>
        <v>25/07/2026Mikkelin PalloilijatKTP</v>
      </c>
      <c r="D1165" s="2">
        <v>46228</v>
      </c>
      <c r="E1165" s="3">
        <v>0.54166666666666663</v>
      </c>
      <c r="F1165" t="s">
        <v>3207</v>
      </c>
      <c r="G1165" t="s">
        <v>593</v>
      </c>
      <c r="H1165">
        <v>2</v>
      </c>
      <c r="I1165">
        <v>1</v>
      </c>
      <c r="J1165">
        <v>3</v>
      </c>
      <c r="K1165">
        <v>3</v>
      </c>
      <c r="L1165" s="22" t="str">
        <f t="shared" si="381"/>
        <v>25/07/2026</v>
      </c>
      <c r="M1165" s="23">
        <f t="shared" si="382"/>
        <v>0.41666666666666663</v>
      </c>
      <c r="N1165" t="str">
        <f t="shared" si="383"/>
        <v>3 - 3</v>
      </c>
      <c r="O1165" t="str">
        <f t="shared" si="384"/>
        <v>Red</v>
      </c>
      <c r="P1165" t="str">
        <f t="shared" si="385"/>
        <v>Green</v>
      </c>
      <c r="Q1165" t="str">
        <f t="shared" si="386"/>
        <v>Red</v>
      </c>
      <c r="R1165" t="str">
        <f t="shared" si="387"/>
        <v>Green</v>
      </c>
      <c r="S1165" t="str">
        <f t="shared" si="388"/>
        <v>Green</v>
      </c>
      <c r="T1165" t="str">
        <f t="shared" si="389"/>
        <v>Red</v>
      </c>
      <c r="U1165" t="str">
        <f t="shared" si="390"/>
        <v>Green</v>
      </c>
      <c r="V1165" t="str">
        <f t="shared" si="391"/>
        <v>Red</v>
      </c>
      <c r="W1165" t="str">
        <f t="shared" si="392"/>
        <v>Red</v>
      </c>
      <c r="X1165" t="str">
        <f t="shared" si="393"/>
        <v>Green</v>
      </c>
      <c r="Y1165" t="str">
        <f t="shared" si="394"/>
        <v>Green</v>
      </c>
      <c r="Z1165" t="str">
        <f t="shared" si="395"/>
        <v>Green</v>
      </c>
      <c r="AA1165" t="str">
        <f t="shared" si="396"/>
        <v>Red</v>
      </c>
      <c r="AB1165" t="str">
        <f t="shared" si="397"/>
        <v>Red</v>
      </c>
      <c r="AC1165" t="str">
        <f t="shared" si="398"/>
        <v>Green</v>
      </c>
      <c r="AD1165" t="str">
        <f t="shared" si="399"/>
        <v>Red</v>
      </c>
    </row>
    <row r="1166" spans="1:30" x14ac:dyDescent="0.25">
      <c r="A1166" t="str">
        <f t="shared" si="380"/>
        <v>25/07/2026Seinajoen JK IIEIF</v>
      </c>
      <c r="D1166" s="2">
        <v>46228</v>
      </c>
      <c r="E1166" s="3">
        <v>0.54166666666666663</v>
      </c>
      <c r="F1166" t="s">
        <v>3208</v>
      </c>
      <c r="G1166" t="s">
        <v>3209</v>
      </c>
      <c r="H1166">
        <v>0</v>
      </c>
      <c r="I1166">
        <v>0</v>
      </c>
      <c r="J1166">
        <v>0</v>
      </c>
      <c r="K1166">
        <v>0</v>
      </c>
      <c r="L1166" s="22" t="str">
        <f t="shared" si="381"/>
        <v>25/07/2026</v>
      </c>
      <c r="M1166" s="23">
        <f t="shared" si="382"/>
        <v>0.41666666666666663</v>
      </c>
      <c r="N1166" t="str">
        <f t="shared" si="383"/>
        <v>0 - 0</v>
      </c>
      <c r="O1166" t="str">
        <f t="shared" si="384"/>
        <v>Red</v>
      </c>
      <c r="P1166" t="str">
        <f t="shared" si="385"/>
        <v>Green</v>
      </c>
      <c r="Q1166" t="str">
        <f t="shared" si="386"/>
        <v>Red</v>
      </c>
      <c r="R1166" t="str">
        <f t="shared" si="387"/>
        <v>Green</v>
      </c>
      <c r="S1166" t="str">
        <f t="shared" si="388"/>
        <v>Green</v>
      </c>
      <c r="T1166" t="str">
        <f t="shared" si="389"/>
        <v>Red</v>
      </c>
      <c r="U1166" t="str">
        <f t="shared" si="390"/>
        <v>Red</v>
      </c>
      <c r="V1166" t="str">
        <f t="shared" si="391"/>
        <v>Green</v>
      </c>
      <c r="W1166" t="str">
        <f t="shared" si="392"/>
        <v>Red</v>
      </c>
      <c r="X1166" t="str">
        <f t="shared" si="393"/>
        <v>Red</v>
      </c>
      <c r="Y1166" t="str">
        <f t="shared" si="394"/>
        <v>Red</v>
      </c>
      <c r="Z1166" t="str">
        <f t="shared" si="395"/>
        <v>Red</v>
      </c>
      <c r="AA1166" t="str">
        <f t="shared" si="396"/>
        <v>Green</v>
      </c>
      <c r="AB1166" t="str">
        <f t="shared" si="397"/>
        <v>Green</v>
      </c>
      <c r="AC1166" t="str">
        <f t="shared" si="398"/>
        <v>Red</v>
      </c>
      <c r="AD1166" t="str">
        <f t="shared" si="399"/>
        <v>Green</v>
      </c>
    </row>
    <row r="1167" spans="1:30" x14ac:dyDescent="0.25">
      <c r="A1167" t="str">
        <f t="shared" si="380"/>
        <v>25/07/2026Rovaniemi PSJJK Jyvaskyla</v>
      </c>
      <c r="D1167" s="2">
        <v>46228</v>
      </c>
      <c r="E1167" s="3">
        <v>0.54166666666666663</v>
      </c>
      <c r="F1167" t="s">
        <v>294</v>
      </c>
      <c r="G1167" t="s">
        <v>3211</v>
      </c>
      <c r="H1167">
        <v>3</v>
      </c>
      <c r="I1167">
        <v>0</v>
      </c>
      <c r="J1167">
        <v>4</v>
      </c>
      <c r="K1167">
        <v>0</v>
      </c>
      <c r="L1167" s="22" t="str">
        <f t="shared" si="381"/>
        <v>25/07/2026</v>
      </c>
      <c r="M1167" s="23">
        <f t="shared" si="382"/>
        <v>0.41666666666666663</v>
      </c>
      <c r="N1167" t="str">
        <f t="shared" si="383"/>
        <v>4 - 0</v>
      </c>
      <c r="O1167" t="str">
        <f t="shared" si="384"/>
        <v>Green</v>
      </c>
      <c r="P1167" t="str">
        <f t="shared" si="385"/>
        <v>Red</v>
      </c>
      <c r="Q1167" t="str">
        <f t="shared" si="386"/>
        <v>Red</v>
      </c>
      <c r="R1167" t="str">
        <f t="shared" si="387"/>
        <v>Green</v>
      </c>
      <c r="S1167" t="str">
        <f t="shared" si="388"/>
        <v>Red</v>
      </c>
      <c r="T1167" t="str">
        <f t="shared" si="389"/>
        <v>Green</v>
      </c>
      <c r="U1167" t="str">
        <f t="shared" si="390"/>
        <v>Green</v>
      </c>
      <c r="V1167" t="str">
        <f t="shared" si="391"/>
        <v>Red</v>
      </c>
      <c r="W1167" t="str">
        <f t="shared" si="392"/>
        <v>Red</v>
      </c>
      <c r="X1167" t="str">
        <f t="shared" si="393"/>
        <v>Green</v>
      </c>
      <c r="Y1167" t="str">
        <f t="shared" si="394"/>
        <v>Green</v>
      </c>
      <c r="Z1167" t="str">
        <f t="shared" si="395"/>
        <v>Green</v>
      </c>
      <c r="AA1167" t="str">
        <f t="shared" si="396"/>
        <v>Red</v>
      </c>
      <c r="AB1167" t="str">
        <f t="shared" si="397"/>
        <v>Red</v>
      </c>
      <c r="AC1167" t="str">
        <f t="shared" si="398"/>
        <v>Red</v>
      </c>
      <c r="AD1167" t="str">
        <f t="shared" si="399"/>
        <v>Green</v>
      </c>
    </row>
    <row r="1168" spans="1:30" x14ac:dyDescent="0.25">
      <c r="A1168" t="str">
        <f t="shared" si="380"/>
        <v>25/07/2026Salon PalloilijatPallokerho Keski-Uusimaa</v>
      </c>
      <c r="D1168" s="2">
        <v>46228</v>
      </c>
      <c r="E1168" s="3">
        <v>0.54166666666666663</v>
      </c>
      <c r="F1168" t="s">
        <v>3212</v>
      </c>
      <c r="G1168" t="s">
        <v>1681</v>
      </c>
      <c r="H1168">
        <v>0</v>
      </c>
      <c r="I1168">
        <v>0</v>
      </c>
      <c r="J1168">
        <v>0</v>
      </c>
      <c r="K1168">
        <v>1</v>
      </c>
      <c r="L1168" s="22" t="str">
        <f t="shared" si="381"/>
        <v>25/07/2026</v>
      </c>
      <c r="M1168" s="23">
        <f t="shared" si="382"/>
        <v>0.41666666666666663</v>
      </c>
      <c r="N1168" t="str">
        <f t="shared" si="383"/>
        <v>0 - 1</v>
      </c>
      <c r="O1168" t="str">
        <f t="shared" si="384"/>
        <v>Red</v>
      </c>
      <c r="P1168" t="str">
        <f t="shared" si="385"/>
        <v>Red</v>
      </c>
      <c r="Q1168" t="str">
        <f t="shared" si="386"/>
        <v>Green</v>
      </c>
      <c r="R1168" t="str">
        <f t="shared" si="387"/>
        <v>Red</v>
      </c>
      <c r="S1168" t="str">
        <f t="shared" si="388"/>
        <v>Green</v>
      </c>
      <c r="T1168" t="str">
        <f t="shared" si="389"/>
        <v>Green</v>
      </c>
      <c r="U1168" t="str">
        <f t="shared" si="390"/>
        <v>Red</v>
      </c>
      <c r="V1168" t="str">
        <f t="shared" si="391"/>
        <v>Green</v>
      </c>
      <c r="W1168" t="str">
        <f t="shared" si="392"/>
        <v>Red</v>
      </c>
      <c r="X1168" t="str">
        <f t="shared" si="393"/>
        <v>Red</v>
      </c>
      <c r="Y1168" t="str">
        <f t="shared" si="394"/>
        <v>Red</v>
      </c>
      <c r="Z1168" t="str">
        <f t="shared" si="395"/>
        <v>Red</v>
      </c>
      <c r="AA1168" t="str">
        <f t="shared" si="396"/>
        <v>Green</v>
      </c>
      <c r="AB1168" t="str">
        <f t="shared" si="397"/>
        <v>Green</v>
      </c>
      <c r="AC1168" t="str">
        <f t="shared" si="398"/>
        <v>Red</v>
      </c>
      <c r="AD1168" t="str">
        <f t="shared" si="399"/>
        <v>Green</v>
      </c>
    </row>
    <row r="1169" spans="1:30" x14ac:dyDescent="0.25">
      <c r="A1169" t="str">
        <f t="shared" si="380"/>
        <v>25/07/2026AtlantisHelsingin Palloseura</v>
      </c>
      <c r="D1169" s="2">
        <v>46228</v>
      </c>
      <c r="E1169" s="3">
        <v>0.54166666666666663</v>
      </c>
      <c r="F1169" t="s">
        <v>3213</v>
      </c>
      <c r="G1169" t="s">
        <v>3214</v>
      </c>
      <c r="H1169">
        <v>3</v>
      </c>
      <c r="I1169">
        <v>1</v>
      </c>
      <c r="J1169">
        <v>5</v>
      </c>
      <c r="K1169">
        <v>3</v>
      </c>
      <c r="L1169" s="22" t="str">
        <f t="shared" si="381"/>
        <v>25/07/2026</v>
      </c>
      <c r="M1169" s="23">
        <f t="shared" si="382"/>
        <v>0.41666666666666663</v>
      </c>
      <c r="N1169" t="str">
        <f t="shared" si="383"/>
        <v>5 - 3</v>
      </c>
      <c r="O1169" t="str">
        <f t="shared" si="384"/>
        <v>Green</v>
      </c>
      <c r="P1169" t="str">
        <f t="shared" si="385"/>
        <v>Red</v>
      </c>
      <c r="Q1169" t="str">
        <f t="shared" si="386"/>
        <v>Red</v>
      </c>
      <c r="R1169" t="str">
        <f t="shared" si="387"/>
        <v>Green</v>
      </c>
      <c r="S1169" t="str">
        <f t="shared" si="388"/>
        <v>Red</v>
      </c>
      <c r="T1169" t="str">
        <f t="shared" si="389"/>
        <v>Green</v>
      </c>
      <c r="U1169" t="str">
        <f t="shared" si="390"/>
        <v>Green</v>
      </c>
      <c r="V1169" t="str">
        <f t="shared" si="391"/>
        <v>Red</v>
      </c>
      <c r="W1169" t="str">
        <f t="shared" si="392"/>
        <v>Red</v>
      </c>
      <c r="X1169" t="str">
        <f t="shared" si="393"/>
        <v>Green</v>
      </c>
      <c r="Y1169" t="str">
        <f t="shared" si="394"/>
        <v>Green</v>
      </c>
      <c r="Z1169" t="str">
        <f t="shared" si="395"/>
        <v>Green</v>
      </c>
      <c r="AA1169" t="str">
        <f t="shared" si="396"/>
        <v>Red</v>
      </c>
      <c r="AB1169" t="str">
        <f t="shared" si="397"/>
        <v>Red</v>
      </c>
      <c r="AC1169" t="str">
        <f t="shared" si="398"/>
        <v>Green</v>
      </c>
      <c r="AD1169" t="str">
        <f t="shared" si="399"/>
        <v>Red</v>
      </c>
    </row>
    <row r="1170" spans="1:30" x14ac:dyDescent="0.25">
      <c r="A1170" t="str">
        <f t="shared" si="380"/>
        <v>25/07/2026HonkaGrankulla IFK</v>
      </c>
      <c r="D1170" s="2">
        <v>46228</v>
      </c>
      <c r="E1170" s="3">
        <v>0.54166666666666663</v>
      </c>
      <c r="F1170" t="s">
        <v>3215</v>
      </c>
      <c r="G1170" t="s">
        <v>3216</v>
      </c>
      <c r="H1170">
        <v>2</v>
      </c>
      <c r="I1170">
        <v>0</v>
      </c>
      <c r="J1170">
        <v>2</v>
      </c>
      <c r="K1170">
        <v>1</v>
      </c>
      <c r="L1170" s="22" t="str">
        <f t="shared" si="381"/>
        <v>25/07/2026</v>
      </c>
      <c r="M1170" s="23">
        <f t="shared" si="382"/>
        <v>0.41666666666666663</v>
      </c>
      <c r="N1170" t="str">
        <f t="shared" si="383"/>
        <v>2 - 1</v>
      </c>
      <c r="O1170" t="str">
        <f t="shared" si="384"/>
        <v>Green</v>
      </c>
      <c r="P1170" t="str">
        <f t="shared" si="385"/>
        <v>Red</v>
      </c>
      <c r="Q1170" t="str">
        <f t="shared" si="386"/>
        <v>Red</v>
      </c>
      <c r="R1170" t="str">
        <f t="shared" si="387"/>
        <v>Green</v>
      </c>
      <c r="S1170" t="str">
        <f t="shared" si="388"/>
        <v>Red</v>
      </c>
      <c r="T1170" t="str">
        <f t="shared" si="389"/>
        <v>Green</v>
      </c>
      <c r="U1170" t="str">
        <f t="shared" si="390"/>
        <v>Green</v>
      </c>
      <c r="V1170" t="str">
        <f t="shared" si="391"/>
        <v>Red</v>
      </c>
      <c r="W1170" t="str">
        <f t="shared" si="392"/>
        <v>Red</v>
      </c>
      <c r="X1170" t="str">
        <f t="shared" si="393"/>
        <v>Green</v>
      </c>
      <c r="Y1170" t="str">
        <f t="shared" si="394"/>
        <v>Green</v>
      </c>
      <c r="Z1170" t="str">
        <f t="shared" si="395"/>
        <v>Green</v>
      </c>
      <c r="AA1170" t="str">
        <f t="shared" si="396"/>
        <v>Red</v>
      </c>
      <c r="AB1170" t="str">
        <f t="shared" si="397"/>
        <v>Green</v>
      </c>
      <c r="AC1170" t="str">
        <f t="shared" si="398"/>
        <v>Green</v>
      </c>
      <c r="AD1170" t="str">
        <f t="shared" si="399"/>
        <v>Red</v>
      </c>
    </row>
    <row r="1171" spans="1:30" x14ac:dyDescent="0.25">
      <c r="A1171" t="str">
        <f t="shared" si="380"/>
        <v>25/07/2026HuimaSeinajoen JK III</v>
      </c>
      <c r="D1171" s="2">
        <v>46228</v>
      </c>
      <c r="E1171" s="3">
        <v>0.54166666666666663</v>
      </c>
      <c r="F1171" t="s">
        <v>3217</v>
      </c>
      <c r="G1171" t="s">
        <v>3218</v>
      </c>
      <c r="H1171">
        <v>3</v>
      </c>
      <c r="I1171">
        <v>0</v>
      </c>
      <c r="J1171">
        <v>4</v>
      </c>
      <c r="K1171">
        <v>0</v>
      </c>
      <c r="L1171" s="22" t="str">
        <f t="shared" si="381"/>
        <v>25/07/2026</v>
      </c>
      <c r="M1171" s="23">
        <f t="shared" si="382"/>
        <v>0.41666666666666663</v>
      </c>
      <c r="N1171" t="str">
        <f t="shared" si="383"/>
        <v>4 - 0</v>
      </c>
      <c r="O1171" t="str">
        <f t="shared" si="384"/>
        <v>Green</v>
      </c>
      <c r="P1171" t="str">
        <f t="shared" si="385"/>
        <v>Red</v>
      </c>
      <c r="Q1171" t="str">
        <f t="shared" si="386"/>
        <v>Red</v>
      </c>
      <c r="R1171" t="str">
        <f t="shared" si="387"/>
        <v>Green</v>
      </c>
      <c r="S1171" t="str">
        <f t="shared" si="388"/>
        <v>Red</v>
      </c>
      <c r="T1171" t="str">
        <f t="shared" si="389"/>
        <v>Green</v>
      </c>
      <c r="U1171" t="str">
        <f t="shared" si="390"/>
        <v>Green</v>
      </c>
      <c r="V1171" t="str">
        <f t="shared" si="391"/>
        <v>Red</v>
      </c>
      <c r="W1171" t="str">
        <f t="shared" si="392"/>
        <v>Red</v>
      </c>
      <c r="X1171" t="str">
        <f t="shared" si="393"/>
        <v>Green</v>
      </c>
      <c r="Y1171" t="str">
        <f t="shared" si="394"/>
        <v>Green</v>
      </c>
      <c r="Z1171" t="str">
        <f t="shared" si="395"/>
        <v>Green</v>
      </c>
      <c r="AA1171" t="str">
        <f t="shared" si="396"/>
        <v>Red</v>
      </c>
      <c r="AB1171" t="str">
        <f t="shared" si="397"/>
        <v>Red</v>
      </c>
      <c r="AC1171" t="str">
        <f t="shared" si="398"/>
        <v>Red</v>
      </c>
      <c r="AD1171" t="str">
        <f t="shared" si="399"/>
        <v>Green</v>
      </c>
    </row>
    <row r="1172" spans="1:30" x14ac:dyDescent="0.25">
      <c r="A1172" t="str">
        <f t="shared" si="380"/>
        <v>25/07/2026Musan SalamaEPS FC</v>
      </c>
      <c r="D1172" s="2">
        <v>46228</v>
      </c>
      <c r="E1172" s="3">
        <v>0.54166666666666663</v>
      </c>
      <c r="F1172" t="s">
        <v>3219</v>
      </c>
      <c r="G1172" t="s">
        <v>3220</v>
      </c>
      <c r="H1172">
        <v>0</v>
      </c>
      <c r="I1172">
        <v>1</v>
      </c>
      <c r="J1172">
        <v>0</v>
      </c>
      <c r="K1172">
        <v>2</v>
      </c>
      <c r="L1172" s="22" t="str">
        <f t="shared" si="381"/>
        <v>25/07/2026</v>
      </c>
      <c r="M1172" s="23">
        <f t="shared" si="382"/>
        <v>0.41666666666666663</v>
      </c>
      <c r="N1172" t="str">
        <f t="shared" si="383"/>
        <v>0 - 2</v>
      </c>
      <c r="O1172" t="str">
        <f t="shared" si="384"/>
        <v>Red</v>
      </c>
      <c r="P1172" t="str">
        <f t="shared" si="385"/>
        <v>Red</v>
      </c>
      <c r="Q1172" t="str">
        <f t="shared" si="386"/>
        <v>Green</v>
      </c>
      <c r="R1172" t="str">
        <f t="shared" si="387"/>
        <v>Red</v>
      </c>
      <c r="S1172" t="str">
        <f t="shared" si="388"/>
        <v>Green</v>
      </c>
      <c r="T1172" t="str">
        <f t="shared" si="389"/>
        <v>Green</v>
      </c>
      <c r="U1172" t="str">
        <f t="shared" si="390"/>
        <v>Red</v>
      </c>
      <c r="V1172" t="str">
        <f t="shared" si="391"/>
        <v>Red</v>
      </c>
      <c r="W1172" t="str">
        <f t="shared" si="392"/>
        <v>Green</v>
      </c>
      <c r="X1172" t="str">
        <f t="shared" si="393"/>
        <v>Green</v>
      </c>
      <c r="Y1172" t="str">
        <f t="shared" si="394"/>
        <v>Green</v>
      </c>
      <c r="Z1172" t="str">
        <f t="shared" si="395"/>
        <v>Red</v>
      </c>
      <c r="AA1172" t="str">
        <f t="shared" si="396"/>
        <v>Green</v>
      </c>
      <c r="AB1172" t="str">
        <f t="shared" si="397"/>
        <v>Green</v>
      </c>
      <c r="AC1172" t="str">
        <f t="shared" si="398"/>
        <v>Red</v>
      </c>
      <c r="AD1172" t="str">
        <f t="shared" si="399"/>
        <v>Green</v>
      </c>
    </row>
    <row r="1173" spans="1:30" x14ac:dyDescent="0.25">
      <c r="A1173" t="str">
        <f t="shared" si="380"/>
        <v>25/07/2026LAUTP IILAUTP</v>
      </c>
      <c r="D1173" s="2">
        <v>46228</v>
      </c>
      <c r="E1173" s="3">
        <v>0.54166666666666663</v>
      </c>
      <c r="F1173" t="s">
        <v>3237</v>
      </c>
      <c r="G1173" t="s">
        <v>3238</v>
      </c>
      <c r="H1173">
        <v>0</v>
      </c>
      <c r="I1173">
        <v>0</v>
      </c>
      <c r="J1173">
        <v>0</v>
      </c>
      <c r="K1173">
        <v>1</v>
      </c>
      <c r="L1173" s="22" t="str">
        <f t="shared" si="381"/>
        <v>25/07/2026</v>
      </c>
      <c r="M1173" s="23">
        <f t="shared" si="382"/>
        <v>0.41666666666666663</v>
      </c>
      <c r="N1173" t="str">
        <f t="shared" si="383"/>
        <v>0 - 1</v>
      </c>
      <c r="O1173" t="str">
        <f t="shared" si="384"/>
        <v>Red</v>
      </c>
      <c r="P1173" t="str">
        <f t="shared" si="385"/>
        <v>Red</v>
      </c>
      <c r="Q1173" t="str">
        <f t="shared" si="386"/>
        <v>Green</v>
      </c>
      <c r="R1173" t="str">
        <f t="shared" si="387"/>
        <v>Red</v>
      </c>
      <c r="S1173" t="str">
        <f t="shared" si="388"/>
        <v>Green</v>
      </c>
      <c r="T1173" t="str">
        <f t="shared" si="389"/>
        <v>Green</v>
      </c>
      <c r="U1173" t="str">
        <f t="shared" si="390"/>
        <v>Red</v>
      </c>
      <c r="V1173" t="str">
        <f t="shared" si="391"/>
        <v>Green</v>
      </c>
      <c r="W1173" t="str">
        <f t="shared" si="392"/>
        <v>Red</v>
      </c>
      <c r="X1173" t="str">
        <f t="shared" si="393"/>
        <v>Red</v>
      </c>
      <c r="Y1173" t="str">
        <f t="shared" si="394"/>
        <v>Red</v>
      </c>
      <c r="Z1173" t="str">
        <f t="shared" si="395"/>
        <v>Red</v>
      </c>
      <c r="AA1173" t="str">
        <f t="shared" si="396"/>
        <v>Green</v>
      </c>
      <c r="AB1173" t="str">
        <f t="shared" si="397"/>
        <v>Green</v>
      </c>
      <c r="AC1173" t="str">
        <f t="shared" si="398"/>
        <v>Red</v>
      </c>
      <c r="AD1173" t="str">
        <f t="shared" si="399"/>
        <v>Green</v>
      </c>
    </row>
    <row r="1174" spans="1:30" x14ac:dyDescent="0.25">
      <c r="A1174" t="str">
        <f t="shared" si="380"/>
        <v>25/07/2026Peimari UnitedSalon Palloilijat II</v>
      </c>
      <c r="D1174" s="2">
        <v>46228</v>
      </c>
      <c r="E1174" s="3">
        <v>0.54166666666666663</v>
      </c>
      <c r="F1174" t="s">
        <v>3239</v>
      </c>
      <c r="G1174" t="s">
        <v>3240</v>
      </c>
      <c r="H1174">
        <v>0</v>
      </c>
      <c r="I1174">
        <v>0</v>
      </c>
      <c r="J1174">
        <v>1</v>
      </c>
      <c r="K1174">
        <v>1</v>
      </c>
      <c r="L1174" s="22" t="str">
        <f t="shared" si="381"/>
        <v>25/07/2026</v>
      </c>
      <c r="M1174" s="23">
        <f t="shared" si="382"/>
        <v>0.41666666666666663</v>
      </c>
      <c r="N1174" t="str">
        <f t="shared" si="383"/>
        <v>1 - 1</v>
      </c>
      <c r="O1174" t="str">
        <f t="shared" si="384"/>
        <v>Red</v>
      </c>
      <c r="P1174" t="str">
        <f t="shared" si="385"/>
        <v>Green</v>
      </c>
      <c r="Q1174" t="str">
        <f t="shared" si="386"/>
        <v>Red</v>
      </c>
      <c r="R1174" t="str">
        <f t="shared" si="387"/>
        <v>Green</v>
      </c>
      <c r="S1174" t="str">
        <f t="shared" si="388"/>
        <v>Green</v>
      </c>
      <c r="T1174" t="str">
        <f t="shared" si="389"/>
        <v>Red</v>
      </c>
      <c r="U1174" t="str">
        <f t="shared" si="390"/>
        <v>Red</v>
      </c>
      <c r="V1174" t="str">
        <f t="shared" si="391"/>
        <v>Green</v>
      </c>
      <c r="W1174" t="str">
        <f t="shared" si="392"/>
        <v>Red</v>
      </c>
      <c r="X1174" t="str">
        <f t="shared" si="393"/>
        <v>Red</v>
      </c>
      <c r="Y1174" t="str">
        <f t="shared" si="394"/>
        <v>Green</v>
      </c>
      <c r="Z1174" t="str">
        <f t="shared" si="395"/>
        <v>Red</v>
      </c>
      <c r="AA1174" t="str">
        <f t="shared" si="396"/>
        <v>Green</v>
      </c>
      <c r="AB1174" t="str">
        <f t="shared" si="397"/>
        <v>Green</v>
      </c>
      <c r="AC1174" t="str">
        <f t="shared" si="398"/>
        <v>Green</v>
      </c>
      <c r="AD1174" t="str">
        <f t="shared" si="399"/>
        <v>Red</v>
      </c>
    </row>
    <row r="1175" spans="1:30" x14ac:dyDescent="0.25">
      <c r="A1175" t="str">
        <f t="shared" si="380"/>
        <v>25/07/2026FC Teutonia 05Concordia Hamburg</v>
      </c>
      <c r="D1175" s="2">
        <v>46228</v>
      </c>
      <c r="E1175" s="3">
        <v>0.54166666666666663</v>
      </c>
      <c r="F1175" t="s">
        <v>3274</v>
      </c>
      <c r="G1175" t="s">
        <v>3275</v>
      </c>
      <c r="H1175">
        <v>0</v>
      </c>
      <c r="I1175">
        <v>0</v>
      </c>
      <c r="J1175">
        <v>2</v>
      </c>
      <c r="K1175">
        <v>0</v>
      </c>
      <c r="L1175" s="22" t="str">
        <f t="shared" si="381"/>
        <v>25/07/2026</v>
      </c>
      <c r="M1175" s="23">
        <f t="shared" si="382"/>
        <v>0.41666666666666663</v>
      </c>
      <c r="N1175" t="str">
        <f t="shared" si="383"/>
        <v>2 - 0</v>
      </c>
      <c r="O1175" t="str">
        <f t="shared" si="384"/>
        <v>Green</v>
      </c>
      <c r="P1175" t="str">
        <f t="shared" si="385"/>
        <v>Red</v>
      </c>
      <c r="Q1175" t="str">
        <f t="shared" si="386"/>
        <v>Red</v>
      </c>
      <c r="R1175" t="str">
        <f t="shared" si="387"/>
        <v>Green</v>
      </c>
      <c r="S1175" t="str">
        <f t="shared" si="388"/>
        <v>Red</v>
      </c>
      <c r="T1175" t="str">
        <f t="shared" si="389"/>
        <v>Green</v>
      </c>
      <c r="U1175" t="str">
        <f t="shared" si="390"/>
        <v>Red</v>
      </c>
      <c r="V1175" t="str">
        <f t="shared" si="391"/>
        <v>Green</v>
      </c>
      <c r="W1175" t="str">
        <f t="shared" si="392"/>
        <v>Red</v>
      </c>
      <c r="X1175" t="str">
        <f t="shared" si="393"/>
        <v>Red</v>
      </c>
      <c r="Y1175" t="str">
        <f t="shared" si="394"/>
        <v>Green</v>
      </c>
      <c r="Z1175" t="str">
        <f t="shared" si="395"/>
        <v>Red</v>
      </c>
      <c r="AA1175" t="str">
        <f t="shared" si="396"/>
        <v>Green</v>
      </c>
      <c r="AB1175" t="str">
        <f t="shared" si="397"/>
        <v>Green</v>
      </c>
      <c r="AC1175" t="str">
        <f t="shared" si="398"/>
        <v>Red</v>
      </c>
      <c r="AD1175" t="str">
        <f t="shared" si="399"/>
        <v>Green</v>
      </c>
    </row>
    <row r="1176" spans="1:30" x14ac:dyDescent="0.25">
      <c r="A1176" t="str">
        <f t="shared" si="380"/>
        <v>25/07/2026ASV NeumarktTSV Grossbardorf</v>
      </c>
      <c r="D1176" s="2">
        <v>46228</v>
      </c>
      <c r="E1176" s="3">
        <v>0.54166666666666663</v>
      </c>
      <c r="F1176" t="s">
        <v>3279</v>
      </c>
      <c r="G1176" t="s">
        <v>1351</v>
      </c>
      <c r="H1176">
        <v>0</v>
      </c>
      <c r="I1176">
        <v>1</v>
      </c>
      <c r="J1176">
        <v>0</v>
      </c>
      <c r="K1176">
        <v>1</v>
      </c>
      <c r="L1176" s="22" t="str">
        <f t="shared" si="381"/>
        <v>25/07/2026</v>
      </c>
      <c r="M1176" s="23">
        <f t="shared" si="382"/>
        <v>0.41666666666666663</v>
      </c>
      <c r="N1176" t="str">
        <f t="shared" si="383"/>
        <v>0 - 1</v>
      </c>
      <c r="O1176" t="str">
        <f t="shared" si="384"/>
        <v>Red</v>
      </c>
      <c r="P1176" t="str">
        <f t="shared" si="385"/>
        <v>Red</v>
      </c>
      <c r="Q1176" t="str">
        <f t="shared" si="386"/>
        <v>Green</v>
      </c>
      <c r="R1176" t="str">
        <f t="shared" si="387"/>
        <v>Red</v>
      </c>
      <c r="S1176" t="str">
        <f t="shared" si="388"/>
        <v>Green</v>
      </c>
      <c r="T1176" t="str">
        <f t="shared" si="389"/>
        <v>Green</v>
      </c>
      <c r="U1176" t="str">
        <f t="shared" si="390"/>
        <v>Red</v>
      </c>
      <c r="V1176" t="str">
        <f t="shared" si="391"/>
        <v>Red</v>
      </c>
      <c r="W1176" t="str">
        <f t="shared" si="392"/>
        <v>Green</v>
      </c>
      <c r="X1176" t="str">
        <f t="shared" si="393"/>
        <v>Green</v>
      </c>
      <c r="Y1176" t="str">
        <f t="shared" si="394"/>
        <v>Red</v>
      </c>
      <c r="Z1176" t="str">
        <f t="shared" si="395"/>
        <v>Red</v>
      </c>
      <c r="AA1176" t="str">
        <f t="shared" si="396"/>
        <v>Green</v>
      </c>
      <c r="AB1176" t="str">
        <f t="shared" si="397"/>
        <v>Green</v>
      </c>
      <c r="AC1176" t="str">
        <f t="shared" si="398"/>
        <v>Red</v>
      </c>
      <c r="AD1176" t="str">
        <f t="shared" si="399"/>
        <v>Green</v>
      </c>
    </row>
    <row r="1177" spans="1:30" x14ac:dyDescent="0.25">
      <c r="A1177" t="str">
        <f t="shared" si="380"/>
        <v>25/07/2026FC ZhetysuFK Kyzylzhar</v>
      </c>
      <c r="D1177" s="2">
        <v>46228</v>
      </c>
      <c r="E1177" s="3">
        <v>0.54166666666666663</v>
      </c>
      <c r="F1177" t="s">
        <v>3377</v>
      </c>
      <c r="G1177" t="s">
        <v>590</v>
      </c>
      <c r="H1177">
        <v>0</v>
      </c>
      <c r="I1177">
        <v>0</v>
      </c>
      <c r="J1177">
        <v>1</v>
      </c>
      <c r="K1177">
        <v>2</v>
      </c>
      <c r="L1177" s="22" t="str">
        <f t="shared" si="381"/>
        <v>25/07/2026</v>
      </c>
      <c r="M1177" s="23">
        <f t="shared" si="382"/>
        <v>0.41666666666666663</v>
      </c>
      <c r="N1177" t="str">
        <f t="shared" si="383"/>
        <v>1 - 2</v>
      </c>
      <c r="O1177" t="str">
        <f t="shared" si="384"/>
        <v>Red</v>
      </c>
      <c r="P1177" t="str">
        <f t="shared" si="385"/>
        <v>Red</v>
      </c>
      <c r="Q1177" t="str">
        <f t="shared" si="386"/>
        <v>Green</v>
      </c>
      <c r="R1177" t="str">
        <f t="shared" si="387"/>
        <v>Red</v>
      </c>
      <c r="S1177" t="str">
        <f t="shared" si="388"/>
        <v>Green</v>
      </c>
      <c r="T1177" t="str">
        <f t="shared" si="389"/>
        <v>Green</v>
      </c>
      <c r="U1177" t="str">
        <f t="shared" si="390"/>
        <v>Red</v>
      </c>
      <c r="V1177" t="str">
        <f t="shared" si="391"/>
        <v>Green</v>
      </c>
      <c r="W1177" t="str">
        <f t="shared" si="392"/>
        <v>Red</v>
      </c>
      <c r="X1177" t="str">
        <f t="shared" si="393"/>
        <v>Red</v>
      </c>
      <c r="Y1177" t="str">
        <f t="shared" si="394"/>
        <v>Green</v>
      </c>
      <c r="Z1177" t="str">
        <f t="shared" si="395"/>
        <v>Green</v>
      </c>
      <c r="AA1177" t="str">
        <f t="shared" si="396"/>
        <v>Red</v>
      </c>
      <c r="AB1177" t="str">
        <f t="shared" si="397"/>
        <v>Green</v>
      </c>
      <c r="AC1177" t="str">
        <f t="shared" si="398"/>
        <v>Green</v>
      </c>
      <c r="AD1177" t="str">
        <f t="shared" si="399"/>
        <v>Red</v>
      </c>
    </row>
    <row r="1178" spans="1:30" x14ac:dyDescent="0.25">
      <c r="A1178" t="str">
        <f t="shared" si="380"/>
        <v>25/07/2026Ulytau FCIrtysh Pavlodar</v>
      </c>
      <c r="D1178" s="2">
        <v>46228</v>
      </c>
      <c r="E1178" s="3">
        <v>0.54166666666666663</v>
      </c>
      <c r="F1178" t="s">
        <v>3378</v>
      </c>
      <c r="G1178" t="s">
        <v>586</v>
      </c>
      <c r="H1178">
        <v>1</v>
      </c>
      <c r="I1178">
        <v>2</v>
      </c>
      <c r="J1178">
        <v>1</v>
      </c>
      <c r="K1178">
        <v>2</v>
      </c>
      <c r="L1178" s="22" t="str">
        <f t="shared" si="381"/>
        <v>25/07/2026</v>
      </c>
      <c r="M1178" s="23">
        <f t="shared" si="382"/>
        <v>0.41666666666666663</v>
      </c>
      <c r="N1178" t="str">
        <f t="shared" si="383"/>
        <v>1 - 2</v>
      </c>
      <c r="O1178" t="str">
        <f t="shared" si="384"/>
        <v>Red</v>
      </c>
      <c r="P1178" t="str">
        <f t="shared" si="385"/>
        <v>Red</v>
      </c>
      <c r="Q1178" t="str">
        <f t="shared" si="386"/>
        <v>Green</v>
      </c>
      <c r="R1178" t="str">
        <f t="shared" si="387"/>
        <v>Red</v>
      </c>
      <c r="S1178" t="str">
        <f t="shared" si="388"/>
        <v>Green</v>
      </c>
      <c r="T1178" t="str">
        <f t="shared" si="389"/>
        <v>Green</v>
      </c>
      <c r="U1178" t="str">
        <f t="shared" si="390"/>
        <v>Red</v>
      </c>
      <c r="V1178" t="str">
        <f t="shared" si="391"/>
        <v>Red</v>
      </c>
      <c r="W1178" t="str">
        <f t="shared" si="392"/>
        <v>Green</v>
      </c>
      <c r="X1178" t="str">
        <f t="shared" si="393"/>
        <v>Green</v>
      </c>
      <c r="Y1178" t="str">
        <f t="shared" si="394"/>
        <v>Green</v>
      </c>
      <c r="Z1178" t="str">
        <f t="shared" si="395"/>
        <v>Green</v>
      </c>
      <c r="AA1178" t="str">
        <f t="shared" si="396"/>
        <v>Red</v>
      </c>
      <c r="AB1178" t="str">
        <f t="shared" si="397"/>
        <v>Green</v>
      </c>
      <c r="AC1178" t="str">
        <f t="shared" si="398"/>
        <v>Green</v>
      </c>
      <c r="AD1178" t="str">
        <f t="shared" si="399"/>
        <v>Red</v>
      </c>
    </row>
    <row r="1179" spans="1:30" x14ac:dyDescent="0.25">
      <c r="A1179" t="str">
        <f t="shared" si="380"/>
        <v>25/07/2026DSVK TractorsSK Super Nova II</v>
      </c>
      <c r="D1179" s="2">
        <v>46228</v>
      </c>
      <c r="E1179" s="3">
        <v>0.54166666666666663</v>
      </c>
      <c r="F1179" t="s">
        <v>3382</v>
      </c>
      <c r="G1179" t="s">
        <v>597</v>
      </c>
      <c r="H1179">
        <v>0</v>
      </c>
      <c r="I1179">
        <v>1</v>
      </c>
      <c r="J1179">
        <v>1</v>
      </c>
      <c r="K1179">
        <v>1</v>
      </c>
      <c r="L1179" s="22" t="str">
        <f t="shared" si="381"/>
        <v>25/07/2026</v>
      </c>
      <c r="M1179" s="23">
        <f t="shared" si="382"/>
        <v>0.41666666666666663</v>
      </c>
      <c r="N1179" t="str">
        <f t="shared" si="383"/>
        <v>1 - 1</v>
      </c>
      <c r="O1179" t="str">
        <f t="shared" si="384"/>
        <v>Red</v>
      </c>
      <c r="P1179" t="str">
        <f t="shared" si="385"/>
        <v>Green</v>
      </c>
      <c r="Q1179" t="str">
        <f t="shared" si="386"/>
        <v>Red</v>
      </c>
      <c r="R1179" t="str">
        <f t="shared" si="387"/>
        <v>Green</v>
      </c>
      <c r="S1179" t="str">
        <f t="shared" si="388"/>
        <v>Green</v>
      </c>
      <c r="T1179" t="str">
        <f t="shared" si="389"/>
        <v>Red</v>
      </c>
      <c r="U1179" t="str">
        <f t="shared" si="390"/>
        <v>Red</v>
      </c>
      <c r="V1179" t="str">
        <f t="shared" si="391"/>
        <v>Red</v>
      </c>
      <c r="W1179" t="str">
        <f t="shared" si="392"/>
        <v>Green</v>
      </c>
      <c r="X1179" t="str">
        <f t="shared" si="393"/>
        <v>Green</v>
      </c>
      <c r="Y1179" t="str">
        <f t="shared" si="394"/>
        <v>Green</v>
      </c>
      <c r="Z1179" t="str">
        <f t="shared" si="395"/>
        <v>Red</v>
      </c>
      <c r="AA1179" t="str">
        <f t="shared" si="396"/>
        <v>Green</v>
      </c>
      <c r="AB1179" t="str">
        <f t="shared" si="397"/>
        <v>Green</v>
      </c>
      <c r="AC1179" t="str">
        <f t="shared" si="398"/>
        <v>Green</v>
      </c>
      <c r="AD1179" t="str">
        <f t="shared" si="399"/>
        <v>Red</v>
      </c>
    </row>
    <row r="1180" spans="1:30" x14ac:dyDescent="0.25">
      <c r="A1180" t="str">
        <f t="shared" si="380"/>
        <v>25/07/2026Racing BeirutAl Riyadi</v>
      </c>
      <c r="D1180" s="2">
        <v>46228</v>
      </c>
      <c r="E1180" s="3">
        <v>0.54166666666666663</v>
      </c>
      <c r="F1180" t="s">
        <v>1367</v>
      </c>
      <c r="G1180" t="s">
        <v>3388</v>
      </c>
      <c r="H1180">
        <v>0</v>
      </c>
      <c r="I1180">
        <v>0</v>
      </c>
      <c r="J1180">
        <v>1</v>
      </c>
      <c r="K1180">
        <v>2</v>
      </c>
      <c r="L1180" s="22" t="str">
        <f t="shared" si="381"/>
        <v>25/07/2026</v>
      </c>
      <c r="M1180" s="23">
        <f t="shared" si="382"/>
        <v>0.41666666666666663</v>
      </c>
      <c r="N1180" t="str">
        <f t="shared" si="383"/>
        <v>1 - 2</v>
      </c>
      <c r="O1180" t="str">
        <f t="shared" si="384"/>
        <v>Red</v>
      </c>
      <c r="P1180" t="str">
        <f t="shared" si="385"/>
        <v>Red</v>
      </c>
      <c r="Q1180" t="str">
        <f t="shared" si="386"/>
        <v>Green</v>
      </c>
      <c r="R1180" t="str">
        <f t="shared" si="387"/>
        <v>Red</v>
      </c>
      <c r="S1180" t="str">
        <f t="shared" si="388"/>
        <v>Green</v>
      </c>
      <c r="T1180" t="str">
        <f t="shared" si="389"/>
        <v>Green</v>
      </c>
      <c r="U1180" t="str">
        <f t="shared" si="390"/>
        <v>Red</v>
      </c>
      <c r="V1180" t="str">
        <f t="shared" si="391"/>
        <v>Green</v>
      </c>
      <c r="W1180" t="str">
        <f t="shared" si="392"/>
        <v>Red</v>
      </c>
      <c r="X1180" t="str">
        <f t="shared" si="393"/>
        <v>Red</v>
      </c>
      <c r="Y1180" t="str">
        <f t="shared" si="394"/>
        <v>Green</v>
      </c>
      <c r="Z1180" t="str">
        <f t="shared" si="395"/>
        <v>Green</v>
      </c>
      <c r="AA1180" t="str">
        <f t="shared" si="396"/>
        <v>Red</v>
      </c>
      <c r="AB1180" t="str">
        <f t="shared" si="397"/>
        <v>Green</v>
      </c>
      <c r="AC1180" t="str">
        <f t="shared" si="398"/>
        <v>Green</v>
      </c>
      <c r="AD1180" t="str">
        <f t="shared" si="399"/>
        <v>Red</v>
      </c>
    </row>
    <row r="1181" spans="1:30" x14ac:dyDescent="0.25">
      <c r="A1181" t="str">
        <f t="shared" si="380"/>
        <v>25/07/2026ArendalVidar</v>
      </c>
      <c r="D1181" s="2">
        <v>46228</v>
      </c>
      <c r="E1181" s="3">
        <v>0.54166666666666663</v>
      </c>
      <c r="F1181" t="s">
        <v>3442</v>
      </c>
      <c r="G1181" t="s">
        <v>3443</v>
      </c>
      <c r="H1181">
        <v>0</v>
      </c>
      <c r="I1181">
        <v>0</v>
      </c>
      <c r="J1181">
        <v>4</v>
      </c>
      <c r="K1181">
        <v>0</v>
      </c>
      <c r="L1181" s="22" t="str">
        <f t="shared" si="381"/>
        <v>25/07/2026</v>
      </c>
      <c r="M1181" s="23">
        <f t="shared" si="382"/>
        <v>0.41666666666666663</v>
      </c>
      <c r="N1181" t="str">
        <f t="shared" si="383"/>
        <v>4 - 0</v>
      </c>
      <c r="O1181" t="str">
        <f t="shared" si="384"/>
        <v>Green</v>
      </c>
      <c r="P1181" t="str">
        <f t="shared" si="385"/>
        <v>Red</v>
      </c>
      <c r="Q1181" t="str">
        <f t="shared" si="386"/>
        <v>Red</v>
      </c>
      <c r="R1181" t="str">
        <f t="shared" si="387"/>
        <v>Green</v>
      </c>
      <c r="S1181" t="str">
        <f t="shared" si="388"/>
        <v>Red</v>
      </c>
      <c r="T1181" t="str">
        <f t="shared" si="389"/>
        <v>Green</v>
      </c>
      <c r="U1181" t="str">
        <f t="shared" si="390"/>
        <v>Red</v>
      </c>
      <c r="V1181" t="str">
        <f t="shared" si="391"/>
        <v>Green</v>
      </c>
      <c r="W1181" t="str">
        <f t="shared" si="392"/>
        <v>Red</v>
      </c>
      <c r="X1181" t="str">
        <f t="shared" si="393"/>
        <v>Red</v>
      </c>
      <c r="Y1181" t="str">
        <f t="shared" si="394"/>
        <v>Green</v>
      </c>
      <c r="Z1181" t="str">
        <f t="shared" si="395"/>
        <v>Green</v>
      </c>
      <c r="AA1181" t="str">
        <f t="shared" si="396"/>
        <v>Red</v>
      </c>
      <c r="AB1181" t="str">
        <f t="shared" si="397"/>
        <v>Red</v>
      </c>
      <c r="AC1181" t="str">
        <f t="shared" si="398"/>
        <v>Red</v>
      </c>
      <c r="AD1181" t="str">
        <f t="shared" si="399"/>
        <v>Green</v>
      </c>
    </row>
    <row r="1182" spans="1:30" x14ac:dyDescent="0.25">
      <c r="A1182" t="str">
        <f t="shared" si="380"/>
        <v>25/07/2026Eik-TonsbergIL Sandviken</v>
      </c>
      <c r="D1182" s="2">
        <v>46228</v>
      </c>
      <c r="E1182" s="3">
        <v>0.54166666666666663</v>
      </c>
      <c r="F1182" t="s">
        <v>3444</v>
      </c>
      <c r="G1182" t="s">
        <v>3445</v>
      </c>
      <c r="H1182">
        <v>1</v>
      </c>
      <c r="I1182">
        <v>2</v>
      </c>
      <c r="J1182">
        <v>5</v>
      </c>
      <c r="K1182">
        <v>6</v>
      </c>
      <c r="L1182" s="22" t="str">
        <f t="shared" si="381"/>
        <v>25/07/2026</v>
      </c>
      <c r="M1182" s="23">
        <f t="shared" si="382"/>
        <v>0.41666666666666663</v>
      </c>
      <c r="N1182" t="str">
        <f t="shared" si="383"/>
        <v>5 - 6</v>
      </c>
      <c r="O1182" t="str">
        <f t="shared" si="384"/>
        <v>Red</v>
      </c>
      <c r="P1182" t="str">
        <f t="shared" si="385"/>
        <v>Red</v>
      </c>
      <c r="Q1182" t="str">
        <f t="shared" si="386"/>
        <v>Green</v>
      </c>
      <c r="R1182" t="str">
        <f t="shared" si="387"/>
        <v>Red</v>
      </c>
      <c r="S1182" t="str">
        <f t="shared" si="388"/>
        <v>Green</v>
      </c>
      <c r="T1182" t="str">
        <f t="shared" si="389"/>
        <v>Green</v>
      </c>
      <c r="U1182" t="str">
        <f t="shared" si="390"/>
        <v>Red</v>
      </c>
      <c r="V1182" t="str">
        <f t="shared" si="391"/>
        <v>Red</v>
      </c>
      <c r="W1182" t="str">
        <f t="shared" si="392"/>
        <v>Green</v>
      </c>
      <c r="X1182" t="str">
        <f t="shared" si="393"/>
        <v>Green</v>
      </c>
      <c r="Y1182" t="str">
        <f t="shared" si="394"/>
        <v>Green</v>
      </c>
      <c r="Z1182" t="str">
        <f t="shared" si="395"/>
        <v>Green</v>
      </c>
      <c r="AA1182" t="str">
        <f t="shared" si="396"/>
        <v>Red</v>
      </c>
      <c r="AB1182" t="str">
        <f t="shared" si="397"/>
        <v>Red</v>
      </c>
      <c r="AC1182" t="str">
        <f t="shared" si="398"/>
        <v>Green</v>
      </c>
      <c r="AD1182" t="str">
        <f t="shared" si="399"/>
        <v>Red</v>
      </c>
    </row>
    <row r="1183" spans="1:30" x14ac:dyDescent="0.25">
      <c r="A1183" t="str">
        <f t="shared" si="380"/>
        <v>25/07/2026JunkerenLorenskog</v>
      </c>
      <c r="D1183" s="2">
        <v>46228</v>
      </c>
      <c r="E1183" s="3">
        <v>0.54166666666666663</v>
      </c>
      <c r="F1183" t="s">
        <v>3454</v>
      </c>
      <c r="G1183" t="s">
        <v>3455</v>
      </c>
      <c r="H1183">
        <v>0</v>
      </c>
      <c r="I1183">
        <v>0</v>
      </c>
      <c r="J1183">
        <v>1</v>
      </c>
      <c r="K1183">
        <v>0</v>
      </c>
      <c r="L1183" s="22" t="str">
        <f t="shared" si="381"/>
        <v>25/07/2026</v>
      </c>
      <c r="M1183" s="23">
        <f t="shared" si="382"/>
        <v>0.41666666666666663</v>
      </c>
      <c r="N1183" t="str">
        <f t="shared" si="383"/>
        <v>1 - 0</v>
      </c>
      <c r="O1183" t="str">
        <f t="shared" si="384"/>
        <v>Green</v>
      </c>
      <c r="P1183" t="str">
        <f t="shared" si="385"/>
        <v>Red</v>
      </c>
      <c r="Q1183" t="str">
        <f t="shared" si="386"/>
        <v>Red</v>
      </c>
      <c r="R1183" t="str">
        <f t="shared" si="387"/>
        <v>Green</v>
      </c>
      <c r="S1183" t="str">
        <f t="shared" si="388"/>
        <v>Red</v>
      </c>
      <c r="T1183" t="str">
        <f t="shared" si="389"/>
        <v>Green</v>
      </c>
      <c r="U1183" t="str">
        <f t="shared" si="390"/>
        <v>Red</v>
      </c>
      <c r="V1183" t="str">
        <f t="shared" si="391"/>
        <v>Green</v>
      </c>
      <c r="W1183" t="str">
        <f t="shared" si="392"/>
        <v>Red</v>
      </c>
      <c r="X1183" t="str">
        <f t="shared" si="393"/>
        <v>Red</v>
      </c>
      <c r="Y1183" t="str">
        <f t="shared" si="394"/>
        <v>Red</v>
      </c>
      <c r="Z1183" t="str">
        <f t="shared" si="395"/>
        <v>Red</v>
      </c>
      <c r="AA1183" t="str">
        <f t="shared" si="396"/>
        <v>Green</v>
      </c>
      <c r="AB1183" t="str">
        <f t="shared" si="397"/>
        <v>Green</v>
      </c>
      <c r="AC1183" t="str">
        <f t="shared" si="398"/>
        <v>Red</v>
      </c>
      <c r="AD1183" t="str">
        <f t="shared" si="399"/>
        <v>Green</v>
      </c>
    </row>
    <row r="1184" spans="1:30" x14ac:dyDescent="0.25">
      <c r="A1184" t="str">
        <f t="shared" si="380"/>
        <v>25/07/2026Aalesunds IIOrkla</v>
      </c>
      <c r="D1184" s="2">
        <v>46228</v>
      </c>
      <c r="E1184" s="3">
        <v>0.54166666666666663</v>
      </c>
      <c r="F1184" t="s">
        <v>3466</v>
      </c>
      <c r="G1184" t="s">
        <v>3467</v>
      </c>
      <c r="H1184">
        <v>3</v>
      </c>
      <c r="I1184">
        <v>1</v>
      </c>
      <c r="J1184">
        <v>4</v>
      </c>
      <c r="K1184">
        <v>2</v>
      </c>
      <c r="L1184" s="22" t="str">
        <f t="shared" si="381"/>
        <v>25/07/2026</v>
      </c>
      <c r="M1184" s="23">
        <f t="shared" si="382"/>
        <v>0.41666666666666663</v>
      </c>
      <c r="N1184" t="str">
        <f t="shared" si="383"/>
        <v>4 - 2</v>
      </c>
      <c r="O1184" t="str">
        <f t="shared" si="384"/>
        <v>Green</v>
      </c>
      <c r="P1184" t="str">
        <f t="shared" si="385"/>
        <v>Red</v>
      </c>
      <c r="Q1184" t="str">
        <f t="shared" si="386"/>
        <v>Red</v>
      </c>
      <c r="R1184" t="str">
        <f t="shared" si="387"/>
        <v>Green</v>
      </c>
      <c r="S1184" t="str">
        <f t="shared" si="388"/>
        <v>Red</v>
      </c>
      <c r="T1184" t="str">
        <f t="shared" si="389"/>
        <v>Green</v>
      </c>
      <c r="U1184" t="str">
        <f t="shared" si="390"/>
        <v>Green</v>
      </c>
      <c r="V1184" t="str">
        <f t="shared" si="391"/>
        <v>Red</v>
      </c>
      <c r="W1184" t="str">
        <f t="shared" si="392"/>
        <v>Red</v>
      </c>
      <c r="X1184" t="str">
        <f t="shared" si="393"/>
        <v>Green</v>
      </c>
      <c r="Y1184" t="str">
        <f t="shared" si="394"/>
        <v>Green</v>
      </c>
      <c r="Z1184" t="str">
        <f t="shared" si="395"/>
        <v>Green</v>
      </c>
      <c r="AA1184" t="str">
        <f t="shared" si="396"/>
        <v>Red</v>
      </c>
      <c r="AB1184" t="str">
        <f t="shared" si="397"/>
        <v>Red</v>
      </c>
      <c r="AC1184" t="str">
        <f t="shared" si="398"/>
        <v>Green</v>
      </c>
      <c r="AD1184" t="str">
        <f t="shared" si="399"/>
        <v>Red</v>
      </c>
    </row>
    <row r="1185" spans="1:30" x14ac:dyDescent="0.25">
      <c r="A1185" t="str">
        <f t="shared" si="380"/>
        <v>25/07/2026Molde IIByasen</v>
      </c>
      <c r="D1185" s="2">
        <v>46228</v>
      </c>
      <c r="E1185" s="3">
        <v>0.54166666666666663</v>
      </c>
      <c r="F1185" t="s">
        <v>3468</v>
      </c>
      <c r="G1185" t="s">
        <v>3469</v>
      </c>
      <c r="H1185">
        <v>2</v>
      </c>
      <c r="I1185">
        <v>0</v>
      </c>
      <c r="J1185">
        <v>6</v>
      </c>
      <c r="K1185">
        <v>6</v>
      </c>
      <c r="L1185" s="22" t="str">
        <f t="shared" si="381"/>
        <v>25/07/2026</v>
      </c>
      <c r="M1185" s="23">
        <f t="shared" si="382"/>
        <v>0.41666666666666663</v>
      </c>
      <c r="N1185" t="str">
        <f t="shared" si="383"/>
        <v>6 - 6</v>
      </c>
      <c r="O1185" t="str">
        <f t="shared" si="384"/>
        <v>Red</v>
      </c>
      <c r="P1185" t="str">
        <f t="shared" si="385"/>
        <v>Green</v>
      </c>
      <c r="Q1185" t="str">
        <f t="shared" si="386"/>
        <v>Red</v>
      </c>
      <c r="R1185" t="str">
        <f t="shared" si="387"/>
        <v>Green</v>
      </c>
      <c r="S1185" t="str">
        <f t="shared" si="388"/>
        <v>Green</v>
      </c>
      <c r="T1185" t="str">
        <f t="shared" si="389"/>
        <v>Red</v>
      </c>
      <c r="U1185" t="str">
        <f t="shared" si="390"/>
        <v>Green</v>
      </c>
      <c r="V1185" t="str">
        <f t="shared" si="391"/>
        <v>Red</v>
      </c>
      <c r="W1185" t="str">
        <f t="shared" si="392"/>
        <v>Red</v>
      </c>
      <c r="X1185" t="str">
        <f t="shared" si="393"/>
        <v>Green</v>
      </c>
      <c r="Y1185" t="str">
        <f t="shared" si="394"/>
        <v>Green</v>
      </c>
      <c r="Z1185" t="str">
        <f t="shared" si="395"/>
        <v>Green</v>
      </c>
      <c r="AA1185" t="str">
        <f t="shared" si="396"/>
        <v>Red</v>
      </c>
      <c r="AB1185" t="str">
        <f t="shared" si="397"/>
        <v>Red</v>
      </c>
      <c r="AC1185" t="str">
        <f t="shared" si="398"/>
        <v>Green</v>
      </c>
      <c r="AD1185" t="str">
        <f t="shared" si="399"/>
        <v>Red</v>
      </c>
    </row>
    <row r="1186" spans="1:30" x14ac:dyDescent="0.25">
      <c r="A1186" t="str">
        <f t="shared" si="380"/>
        <v>25/07/2026SpjelkavikNardo</v>
      </c>
      <c r="D1186" s="2">
        <v>46228</v>
      </c>
      <c r="E1186" s="3">
        <v>0.54166666666666663</v>
      </c>
      <c r="F1186" t="s">
        <v>3470</v>
      </c>
      <c r="G1186" t="s">
        <v>3471</v>
      </c>
      <c r="H1186">
        <v>1</v>
      </c>
      <c r="I1186">
        <v>0</v>
      </c>
      <c r="J1186">
        <v>4</v>
      </c>
      <c r="K1186">
        <v>2</v>
      </c>
      <c r="L1186" s="22" t="str">
        <f t="shared" si="381"/>
        <v>25/07/2026</v>
      </c>
      <c r="M1186" s="23">
        <f t="shared" si="382"/>
        <v>0.41666666666666663</v>
      </c>
      <c r="N1186" t="str">
        <f t="shared" si="383"/>
        <v>4 - 2</v>
      </c>
      <c r="O1186" t="str">
        <f t="shared" si="384"/>
        <v>Green</v>
      </c>
      <c r="P1186" t="str">
        <f t="shared" si="385"/>
        <v>Red</v>
      </c>
      <c r="Q1186" t="str">
        <f t="shared" si="386"/>
        <v>Red</v>
      </c>
      <c r="R1186" t="str">
        <f t="shared" si="387"/>
        <v>Green</v>
      </c>
      <c r="S1186" t="str">
        <f t="shared" si="388"/>
        <v>Red</v>
      </c>
      <c r="T1186" t="str">
        <f t="shared" si="389"/>
        <v>Green</v>
      </c>
      <c r="U1186" t="str">
        <f t="shared" si="390"/>
        <v>Green</v>
      </c>
      <c r="V1186" t="str">
        <f t="shared" si="391"/>
        <v>Red</v>
      </c>
      <c r="W1186" t="str">
        <f t="shared" si="392"/>
        <v>Red</v>
      </c>
      <c r="X1186" t="str">
        <f t="shared" si="393"/>
        <v>Green</v>
      </c>
      <c r="Y1186" t="str">
        <f t="shared" si="394"/>
        <v>Green</v>
      </c>
      <c r="Z1186" t="str">
        <f t="shared" si="395"/>
        <v>Green</v>
      </c>
      <c r="AA1186" t="str">
        <f t="shared" si="396"/>
        <v>Red</v>
      </c>
      <c r="AB1186" t="str">
        <f t="shared" si="397"/>
        <v>Red</v>
      </c>
      <c r="AC1186" t="str">
        <f t="shared" si="398"/>
        <v>Green</v>
      </c>
      <c r="AD1186" t="str">
        <f t="shared" si="399"/>
        <v>Red</v>
      </c>
    </row>
    <row r="1187" spans="1:30" x14ac:dyDescent="0.25">
      <c r="A1187" t="str">
        <f t="shared" si="380"/>
        <v>25/07/2026Hinna FKVindbjart</v>
      </c>
      <c r="D1187" s="2">
        <v>46228</v>
      </c>
      <c r="E1187" s="3">
        <v>0.54166666666666663</v>
      </c>
      <c r="F1187" t="s">
        <v>3480</v>
      </c>
      <c r="G1187" t="s">
        <v>3481</v>
      </c>
      <c r="H1187">
        <v>0</v>
      </c>
      <c r="I1187">
        <v>2</v>
      </c>
      <c r="J1187">
        <v>0</v>
      </c>
      <c r="K1187">
        <v>7</v>
      </c>
      <c r="L1187" s="22" t="str">
        <f t="shared" si="381"/>
        <v>25/07/2026</v>
      </c>
      <c r="M1187" s="23">
        <f t="shared" si="382"/>
        <v>0.41666666666666663</v>
      </c>
      <c r="N1187" t="str">
        <f t="shared" si="383"/>
        <v>0 - 7</v>
      </c>
      <c r="O1187" t="str">
        <f t="shared" si="384"/>
        <v>Red</v>
      </c>
      <c r="P1187" t="str">
        <f t="shared" si="385"/>
        <v>Red</v>
      </c>
      <c r="Q1187" t="str">
        <f t="shared" si="386"/>
        <v>Green</v>
      </c>
      <c r="R1187" t="str">
        <f t="shared" si="387"/>
        <v>Red</v>
      </c>
      <c r="S1187" t="str">
        <f t="shared" si="388"/>
        <v>Green</v>
      </c>
      <c r="T1187" t="str">
        <f t="shared" si="389"/>
        <v>Green</v>
      </c>
      <c r="U1187" t="str">
        <f t="shared" si="390"/>
        <v>Red</v>
      </c>
      <c r="V1187" t="str">
        <f t="shared" si="391"/>
        <v>Red</v>
      </c>
      <c r="W1187" t="str">
        <f t="shared" si="392"/>
        <v>Green</v>
      </c>
      <c r="X1187" t="str">
        <f t="shared" si="393"/>
        <v>Green</v>
      </c>
      <c r="Y1187" t="str">
        <f t="shared" si="394"/>
        <v>Green</v>
      </c>
      <c r="Z1187" t="str">
        <f t="shared" si="395"/>
        <v>Green</v>
      </c>
      <c r="AA1187" t="str">
        <f t="shared" si="396"/>
        <v>Red</v>
      </c>
      <c r="AB1187" t="str">
        <f t="shared" si="397"/>
        <v>Red</v>
      </c>
      <c r="AC1187" t="str">
        <f t="shared" si="398"/>
        <v>Red</v>
      </c>
      <c r="AD1187" t="str">
        <f t="shared" si="399"/>
        <v>Green</v>
      </c>
    </row>
    <row r="1188" spans="1:30" x14ac:dyDescent="0.25">
      <c r="A1188" t="str">
        <f t="shared" si="380"/>
        <v>25/07/2026MadlaFlekkeroy</v>
      </c>
      <c r="D1188" s="2">
        <v>46228</v>
      </c>
      <c r="E1188" s="3">
        <v>0.54166666666666663</v>
      </c>
      <c r="F1188" t="s">
        <v>3482</v>
      </c>
      <c r="G1188" t="s">
        <v>3483</v>
      </c>
      <c r="H1188">
        <v>4</v>
      </c>
      <c r="I1188">
        <v>0</v>
      </c>
      <c r="J1188">
        <v>5</v>
      </c>
      <c r="K1188">
        <v>1</v>
      </c>
      <c r="L1188" s="22" t="str">
        <f t="shared" si="381"/>
        <v>25/07/2026</v>
      </c>
      <c r="M1188" s="23">
        <f t="shared" si="382"/>
        <v>0.41666666666666663</v>
      </c>
      <c r="N1188" t="str">
        <f t="shared" si="383"/>
        <v>5 - 1</v>
      </c>
      <c r="O1188" t="str">
        <f t="shared" si="384"/>
        <v>Green</v>
      </c>
      <c r="P1188" t="str">
        <f t="shared" si="385"/>
        <v>Red</v>
      </c>
      <c r="Q1188" t="str">
        <f t="shared" si="386"/>
        <v>Red</v>
      </c>
      <c r="R1188" t="str">
        <f t="shared" si="387"/>
        <v>Green</v>
      </c>
      <c r="S1188" t="str">
        <f t="shared" si="388"/>
        <v>Red</v>
      </c>
      <c r="T1188" t="str">
        <f t="shared" si="389"/>
        <v>Green</v>
      </c>
      <c r="U1188" t="str">
        <f t="shared" si="390"/>
        <v>Green</v>
      </c>
      <c r="V1188" t="str">
        <f t="shared" si="391"/>
        <v>Red</v>
      </c>
      <c r="W1188" t="str">
        <f t="shared" si="392"/>
        <v>Red</v>
      </c>
      <c r="X1188" t="str">
        <f t="shared" si="393"/>
        <v>Green</v>
      </c>
      <c r="Y1188" t="str">
        <f t="shared" si="394"/>
        <v>Green</v>
      </c>
      <c r="Z1188" t="str">
        <f t="shared" si="395"/>
        <v>Green</v>
      </c>
      <c r="AA1188" t="str">
        <f t="shared" si="396"/>
        <v>Red</v>
      </c>
      <c r="AB1188" t="str">
        <f t="shared" si="397"/>
        <v>Red</v>
      </c>
      <c r="AC1188" t="str">
        <f t="shared" si="398"/>
        <v>Green</v>
      </c>
      <c r="AD1188" t="str">
        <f t="shared" si="399"/>
        <v>Red</v>
      </c>
    </row>
    <row r="1189" spans="1:30" x14ac:dyDescent="0.25">
      <c r="A1189" t="str">
        <f t="shared" si="380"/>
        <v>25/07/2026MandalskamerateneStaal Jorpeland</v>
      </c>
      <c r="D1189" s="2">
        <v>46228</v>
      </c>
      <c r="E1189" s="3">
        <v>0.54166666666666663</v>
      </c>
      <c r="F1189" t="s">
        <v>3484</v>
      </c>
      <c r="G1189" t="s">
        <v>3485</v>
      </c>
      <c r="H1189">
        <v>4</v>
      </c>
      <c r="I1189">
        <v>2</v>
      </c>
      <c r="J1189">
        <v>8</v>
      </c>
      <c r="K1189">
        <v>3</v>
      </c>
      <c r="L1189" s="22" t="str">
        <f t="shared" si="381"/>
        <v>25/07/2026</v>
      </c>
      <c r="M1189" s="23">
        <f t="shared" si="382"/>
        <v>0.41666666666666663</v>
      </c>
      <c r="N1189" t="str">
        <f t="shared" si="383"/>
        <v>8 - 3</v>
      </c>
      <c r="O1189" t="str">
        <f t="shared" si="384"/>
        <v>Green</v>
      </c>
      <c r="P1189" t="str">
        <f t="shared" si="385"/>
        <v>Red</v>
      </c>
      <c r="Q1189" t="str">
        <f t="shared" si="386"/>
        <v>Red</v>
      </c>
      <c r="R1189" t="str">
        <f t="shared" si="387"/>
        <v>Green</v>
      </c>
      <c r="S1189" t="str">
        <f t="shared" si="388"/>
        <v>Red</v>
      </c>
      <c r="T1189" t="str">
        <f t="shared" si="389"/>
        <v>Green</v>
      </c>
      <c r="U1189" t="str">
        <f t="shared" si="390"/>
        <v>Green</v>
      </c>
      <c r="V1189" t="str">
        <f t="shared" si="391"/>
        <v>Red</v>
      </c>
      <c r="W1189" t="str">
        <f t="shared" si="392"/>
        <v>Red</v>
      </c>
      <c r="X1189" t="str">
        <f t="shared" si="393"/>
        <v>Green</v>
      </c>
      <c r="Y1189" t="str">
        <f t="shared" si="394"/>
        <v>Green</v>
      </c>
      <c r="Z1189" t="str">
        <f t="shared" si="395"/>
        <v>Green</v>
      </c>
      <c r="AA1189" t="str">
        <f t="shared" si="396"/>
        <v>Red</v>
      </c>
      <c r="AB1189" t="str">
        <f t="shared" si="397"/>
        <v>Red</v>
      </c>
      <c r="AC1189" t="str">
        <f t="shared" si="398"/>
        <v>Green</v>
      </c>
      <c r="AD1189" t="str">
        <f t="shared" si="399"/>
        <v>Red</v>
      </c>
    </row>
    <row r="1190" spans="1:30" x14ac:dyDescent="0.25">
      <c r="A1190" t="str">
        <f t="shared" si="380"/>
        <v>25/07/2026FinnsnesStromsgodset II</v>
      </c>
      <c r="D1190" s="2">
        <v>46228</v>
      </c>
      <c r="E1190" s="3">
        <v>0.54166666666666663</v>
      </c>
      <c r="F1190" t="s">
        <v>3490</v>
      </c>
      <c r="G1190" t="s">
        <v>3491</v>
      </c>
      <c r="H1190">
        <v>0</v>
      </c>
      <c r="I1190">
        <v>1</v>
      </c>
      <c r="J1190">
        <v>2</v>
      </c>
      <c r="K1190">
        <v>1</v>
      </c>
      <c r="L1190" s="22" t="str">
        <f t="shared" si="381"/>
        <v>25/07/2026</v>
      </c>
      <c r="M1190" s="23">
        <f t="shared" si="382"/>
        <v>0.41666666666666663</v>
      </c>
      <c r="N1190" t="str">
        <f t="shared" si="383"/>
        <v>2 - 1</v>
      </c>
      <c r="O1190" t="str">
        <f t="shared" si="384"/>
        <v>Green</v>
      </c>
      <c r="P1190" t="str">
        <f t="shared" si="385"/>
        <v>Red</v>
      </c>
      <c r="Q1190" t="str">
        <f t="shared" si="386"/>
        <v>Red</v>
      </c>
      <c r="R1190" t="str">
        <f t="shared" si="387"/>
        <v>Green</v>
      </c>
      <c r="S1190" t="str">
        <f t="shared" si="388"/>
        <v>Red</v>
      </c>
      <c r="T1190" t="str">
        <f t="shared" si="389"/>
        <v>Green</v>
      </c>
      <c r="U1190" t="str">
        <f t="shared" si="390"/>
        <v>Red</v>
      </c>
      <c r="V1190" t="str">
        <f t="shared" si="391"/>
        <v>Red</v>
      </c>
      <c r="W1190" t="str">
        <f t="shared" si="392"/>
        <v>Green</v>
      </c>
      <c r="X1190" t="str">
        <f t="shared" si="393"/>
        <v>Green</v>
      </c>
      <c r="Y1190" t="str">
        <f t="shared" si="394"/>
        <v>Green</v>
      </c>
      <c r="Z1190" t="str">
        <f t="shared" si="395"/>
        <v>Green</v>
      </c>
      <c r="AA1190" t="str">
        <f t="shared" si="396"/>
        <v>Red</v>
      </c>
      <c r="AB1190" t="str">
        <f t="shared" si="397"/>
        <v>Green</v>
      </c>
      <c r="AC1190" t="str">
        <f t="shared" si="398"/>
        <v>Green</v>
      </c>
      <c r="AD1190" t="str">
        <f t="shared" si="399"/>
        <v>Red</v>
      </c>
    </row>
    <row r="1191" spans="1:30" x14ac:dyDescent="0.25">
      <c r="A1191" t="str">
        <f t="shared" si="380"/>
        <v>25/07/2026Skjerv√∂yAlta</v>
      </c>
      <c r="D1191" s="2">
        <v>46228</v>
      </c>
      <c r="E1191" s="3">
        <v>0.54166666666666663</v>
      </c>
      <c r="F1191" t="s">
        <v>3492</v>
      </c>
      <c r="G1191" t="s">
        <v>3493</v>
      </c>
      <c r="H1191">
        <v>1</v>
      </c>
      <c r="I1191">
        <v>1</v>
      </c>
      <c r="J1191">
        <v>4</v>
      </c>
      <c r="K1191">
        <v>2</v>
      </c>
      <c r="L1191" s="22" t="str">
        <f t="shared" si="381"/>
        <v>25/07/2026</v>
      </c>
      <c r="M1191" s="23">
        <f t="shared" si="382"/>
        <v>0.41666666666666663</v>
      </c>
      <c r="N1191" t="str">
        <f t="shared" si="383"/>
        <v>4 - 2</v>
      </c>
      <c r="O1191" t="str">
        <f t="shared" si="384"/>
        <v>Green</v>
      </c>
      <c r="P1191" t="str">
        <f t="shared" si="385"/>
        <v>Red</v>
      </c>
      <c r="Q1191" t="str">
        <f t="shared" si="386"/>
        <v>Red</v>
      </c>
      <c r="R1191" t="str">
        <f t="shared" si="387"/>
        <v>Green</v>
      </c>
      <c r="S1191" t="str">
        <f t="shared" si="388"/>
        <v>Red</v>
      </c>
      <c r="T1191" t="str">
        <f t="shared" si="389"/>
        <v>Green</v>
      </c>
      <c r="U1191" t="str">
        <f t="shared" si="390"/>
        <v>Red</v>
      </c>
      <c r="V1191" t="str">
        <f t="shared" si="391"/>
        <v>Green</v>
      </c>
      <c r="W1191" t="str">
        <f t="shared" si="392"/>
        <v>Red</v>
      </c>
      <c r="X1191" t="str">
        <f t="shared" si="393"/>
        <v>Green</v>
      </c>
      <c r="Y1191" t="str">
        <f t="shared" si="394"/>
        <v>Green</v>
      </c>
      <c r="Z1191" t="str">
        <f t="shared" si="395"/>
        <v>Green</v>
      </c>
      <c r="AA1191" t="str">
        <f t="shared" si="396"/>
        <v>Red</v>
      </c>
      <c r="AB1191" t="str">
        <f t="shared" si="397"/>
        <v>Red</v>
      </c>
      <c r="AC1191" t="str">
        <f t="shared" si="398"/>
        <v>Green</v>
      </c>
      <c r="AD1191" t="str">
        <f t="shared" si="399"/>
        <v>Red</v>
      </c>
    </row>
    <row r="1192" spans="1:30" x14ac:dyDescent="0.25">
      <c r="A1192" t="str">
        <f t="shared" si="380"/>
        <v>25/07/2026Tromso IIIL Ulfstind</v>
      </c>
      <c r="D1192" s="2">
        <v>46228</v>
      </c>
      <c r="E1192" s="3">
        <v>0.54166666666666663</v>
      </c>
      <c r="F1192" t="s">
        <v>3494</v>
      </c>
      <c r="G1192" t="s">
        <v>3495</v>
      </c>
      <c r="H1192">
        <v>0</v>
      </c>
      <c r="I1192">
        <v>0</v>
      </c>
      <c r="J1192">
        <v>1</v>
      </c>
      <c r="K1192">
        <v>3</v>
      </c>
      <c r="L1192" s="22" t="str">
        <f t="shared" si="381"/>
        <v>25/07/2026</v>
      </c>
      <c r="M1192" s="23">
        <f t="shared" si="382"/>
        <v>0.41666666666666663</v>
      </c>
      <c r="N1192" t="str">
        <f t="shared" si="383"/>
        <v>1 - 3</v>
      </c>
      <c r="O1192" t="str">
        <f t="shared" si="384"/>
        <v>Red</v>
      </c>
      <c r="P1192" t="str">
        <f t="shared" si="385"/>
        <v>Red</v>
      </c>
      <c r="Q1192" t="str">
        <f t="shared" si="386"/>
        <v>Green</v>
      </c>
      <c r="R1192" t="str">
        <f t="shared" si="387"/>
        <v>Red</v>
      </c>
      <c r="S1192" t="str">
        <f t="shared" si="388"/>
        <v>Green</v>
      </c>
      <c r="T1192" t="str">
        <f t="shared" si="389"/>
        <v>Green</v>
      </c>
      <c r="U1192" t="str">
        <f t="shared" si="390"/>
        <v>Red</v>
      </c>
      <c r="V1192" t="str">
        <f t="shared" si="391"/>
        <v>Green</v>
      </c>
      <c r="W1192" t="str">
        <f t="shared" si="392"/>
        <v>Red</v>
      </c>
      <c r="X1192" t="str">
        <f t="shared" si="393"/>
        <v>Red</v>
      </c>
      <c r="Y1192" t="str">
        <f t="shared" si="394"/>
        <v>Green</v>
      </c>
      <c r="Z1192" t="str">
        <f t="shared" si="395"/>
        <v>Green</v>
      </c>
      <c r="AA1192" t="str">
        <f t="shared" si="396"/>
        <v>Red</v>
      </c>
      <c r="AB1192" t="str">
        <f t="shared" si="397"/>
        <v>Red</v>
      </c>
      <c r="AC1192" t="str">
        <f t="shared" si="398"/>
        <v>Green</v>
      </c>
      <c r="AD1192" t="str">
        <f t="shared" si="399"/>
        <v>Red</v>
      </c>
    </row>
    <row r="1193" spans="1:30" x14ac:dyDescent="0.25">
      <c r="A1193" t="str">
        <f t="shared" si="380"/>
        <v>25/07/2026BjorkelangenFram</v>
      </c>
      <c r="D1193" s="2">
        <v>46228</v>
      </c>
      <c r="E1193" s="3">
        <v>0.54166666666666663</v>
      </c>
      <c r="F1193" t="s">
        <v>3500</v>
      </c>
      <c r="G1193" t="s">
        <v>3501</v>
      </c>
      <c r="H1193">
        <v>0</v>
      </c>
      <c r="I1193">
        <v>1</v>
      </c>
      <c r="J1193">
        <v>0</v>
      </c>
      <c r="K1193">
        <v>2</v>
      </c>
      <c r="L1193" s="22" t="str">
        <f t="shared" si="381"/>
        <v>25/07/2026</v>
      </c>
      <c r="M1193" s="23">
        <f t="shared" si="382"/>
        <v>0.41666666666666663</v>
      </c>
      <c r="N1193" t="str">
        <f t="shared" si="383"/>
        <v>0 - 2</v>
      </c>
      <c r="O1193" t="str">
        <f t="shared" si="384"/>
        <v>Red</v>
      </c>
      <c r="P1193" t="str">
        <f t="shared" si="385"/>
        <v>Red</v>
      </c>
      <c r="Q1193" t="str">
        <f t="shared" si="386"/>
        <v>Green</v>
      </c>
      <c r="R1193" t="str">
        <f t="shared" si="387"/>
        <v>Red</v>
      </c>
      <c r="S1193" t="str">
        <f t="shared" si="388"/>
        <v>Green</v>
      </c>
      <c r="T1193" t="str">
        <f t="shared" si="389"/>
        <v>Green</v>
      </c>
      <c r="U1193" t="str">
        <f t="shared" si="390"/>
        <v>Red</v>
      </c>
      <c r="V1193" t="str">
        <f t="shared" si="391"/>
        <v>Red</v>
      </c>
      <c r="W1193" t="str">
        <f t="shared" si="392"/>
        <v>Green</v>
      </c>
      <c r="X1193" t="str">
        <f t="shared" si="393"/>
        <v>Green</v>
      </c>
      <c r="Y1193" t="str">
        <f t="shared" si="394"/>
        <v>Green</v>
      </c>
      <c r="Z1193" t="str">
        <f t="shared" si="395"/>
        <v>Red</v>
      </c>
      <c r="AA1193" t="str">
        <f t="shared" si="396"/>
        <v>Green</v>
      </c>
      <c r="AB1193" t="str">
        <f t="shared" si="397"/>
        <v>Green</v>
      </c>
      <c r="AC1193" t="str">
        <f t="shared" si="398"/>
        <v>Red</v>
      </c>
      <c r="AD1193" t="str">
        <f t="shared" si="399"/>
        <v>Green</v>
      </c>
    </row>
    <row r="1194" spans="1:30" x14ac:dyDescent="0.25">
      <c r="A1194" t="str">
        <f t="shared" si="380"/>
        <v>25/07/2026ElverumSandefjord II</v>
      </c>
      <c r="D1194" s="2">
        <v>46228</v>
      </c>
      <c r="E1194" s="3">
        <v>0.54166666666666663</v>
      </c>
      <c r="F1194" t="s">
        <v>3502</v>
      </c>
      <c r="G1194" t="s">
        <v>3503</v>
      </c>
      <c r="H1194">
        <v>3</v>
      </c>
      <c r="I1194">
        <v>3</v>
      </c>
      <c r="J1194">
        <v>5</v>
      </c>
      <c r="K1194">
        <v>3</v>
      </c>
      <c r="L1194" s="22" t="str">
        <f t="shared" si="381"/>
        <v>25/07/2026</v>
      </c>
      <c r="M1194" s="23">
        <f t="shared" si="382"/>
        <v>0.41666666666666663</v>
      </c>
      <c r="N1194" t="str">
        <f t="shared" si="383"/>
        <v>5 - 3</v>
      </c>
      <c r="O1194" t="str">
        <f t="shared" si="384"/>
        <v>Green</v>
      </c>
      <c r="P1194" t="str">
        <f t="shared" si="385"/>
        <v>Red</v>
      </c>
      <c r="Q1194" t="str">
        <f t="shared" si="386"/>
        <v>Red</v>
      </c>
      <c r="R1194" t="str">
        <f t="shared" si="387"/>
        <v>Green</v>
      </c>
      <c r="S1194" t="str">
        <f t="shared" si="388"/>
        <v>Red</v>
      </c>
      <c r="T1194" t="str">
        <f t="shared" si="389"/>
        <v>Green</v>
      </c>
      <c r="U1194" t="str">
        <f t="shared" si="390"/>
        <v>Red</v>
      </c>
      <c r="V1194" t="str">
        <f t="shared" si="391"/>
        <v>Green</v>
      </c>
      <c r="W1194" t="str">
        <f t="shared" si="392"/>
        <v>Red</v>
      </c>
      <c r="X1194" t="str">
        <f t="shared" si="393"/>
        <v>Green</v>
      </c>
      <c r="Y1194" t="str">
        <f t="shared" si="394"/>
        <v>Green</v>
      </c>
      <c r="Z1194" t="str">
        <f t="shared" si="395"/>
        <v>Green</v>
      </c>
      <c r="AA1194" t="str">
        <f t="shared" si="396"/>
        <v>Red</v>
      </c>
      <c r="AB1194" t="str">
        <f t="shared" si="397"/>
        <v>Red</v>
      </c>
      <c r="AC1194" t="str">
        <f t="shared" si="398"/>
        <v>Green</v>
      </c>
      <c r="AD1194" t="str">
        <f t="shared" si="399"/>
        <v>Red</v>
      </c>
    </row>
    <row r="1195" spans="1:30" x14ac:dyDescent="0.25">
      <c r="A1195" t="str">
        <f t="shared" si="380"/>
        <v>25/07/2026Gjovik-LynRade</v>
      </c>
      <c r="D1195" s="2">
        <v>46228</v>
      </c>
      <c r="E1195" s="3">
        <v>0.54166666666666663</v>
      </c>
      <c r="F1195" t="s">
        <v>3504</v>
      </c>
      <c r="G1195" t="s">
        <v>3505</v>
      </c>
      <c r="H1195">
        <v>0</v>
      </c>
      <c r="I1195">
        <v>0</v>
      </c>
      <c r="J1195">
        <v>0</v>
      </c>
      <c r="K1195">
        <v>3</v>
      </c>
      <c r="L1195" s="22" t="str">
        <f t="shared" si="381"/>
        <v>25/07/2026</v>
      </c>
      <c r="M1195" s="23">
        <f t="shared" si="382"/>
        <v>0.41666666666666663</v>
      </c>
      <c r="N1195" t="str">
        <f t="shared" si="383"/>
        <v>0 - 3</v>
      </c>
      <c r="O1195" t="str">
        <f t="shared" si="384"/>
        <v>Red</v>
      </c>
      <c r="P1195" t="str">
        <f t="shared" si="385"/>
        <v>Red</v>
      </c>
      <c r="Q1195" t="str">
        <f t="shared" si="386"/>
        <v>Green</v>
      </c>
      <c r="R1195" t="str">
        <f t="shared" si="387"/>
        <v>Red</v>
      </c>
      <c r="S1195" t="str">
        <f t="shared" si="388"/>
        <v>Green</v>
      </c>
      <c r="T1195" t="str">
        <f t="shared" si="389"/>
        <v>Green</v>
      </c>
      <c r="U1195" t="str">
        <f t="shared" si="390"/>
        <v>Red</v>
      </c>
      <c r="V1195" t="str">
        <f t="shared" si="391"/>
        <v>Green</v>
      </c>
      <c r="W1195" t="str">
        <f t="shared" si="392"/>
        <v>Red</v>
      </c>
      <c r="X1195" t="str">
        <f t="shared" si="393"/>
        <v>Red</v>
      </c>
      <c r="Y1195" t="str">
        <f t="shared" si="394"/>
        <v>Green</v>
      </c>
      <c r="Z1195" t="str">
        <f t="shared" si="395"/>
        <v>Green</v>
      </c>
      <c r="AA1195" t="str">
        <f t="shared" si="396"/>
        <v>Red</v>
      </c>
      <c r="AB1195" t="str">
        <f t="shared" si="397"/>
        <v>Green</v>
      </c>
      <c r="AC1195" t="str">
        <f t="shared" si="398"/>
        <v>Red</v>
      </c>
      <c r="AD1195" t="str">
        <f t="shared" si="399"/>
        <v>Green</v>
      </c>
    </row>
    <row r="1196" spans="1:30" x14ac:dyDescent="0.25">
      <c r="A1196" t="str">
        <f t="shared" si="380"/>
        <v>25/07/2026RaelingenLillehammer</v>
      </c>
      <c r="D1196" s="2">
        <v>46228</v>
      </c>
      <c r="E1196" s="3">
        <v>0.54166666666666663</v>
      </c>
      <c r="F1196" t="s">
        <v>3506</v>
      </c>
      <c r="G1196" t="s">
        <v>3507</v>
      </c>
      <c r="H1196">
        <v>1</v>
      </c>
      <c r="I1196">
        <v>2</v>
      </c>
      <c r="J1196">
        <v>2</v>
      </c>
      <c r="K1196">
        <v>4</v>
      </c>
      <c r="L1196" s="22" t="str">
        <f t="shared" si="381"/>
        <v>25/07/2026</v>
      </c>
      <c r="M1196" s="23">
        <f t="shared" si="382"/>
        <v>0.41666666666666663</v>
      </c>
      <c r="N1196" t="str">
        <f t="shared" si="383"/>
        <v>2 - 4</v>
      </c>
      <c r="O1196" t="str">
        <f t="shared" si="384"/>
        <v>Red</v>
      </c>
      <c r="P1196" t="str">
        <f t="shared" si="385"/>
        <v>Red</v>
      </c>
      <c r="Q1196" t="str">
        <f t="shared" si="386"/>
        <v>Green</v>
      </c>
      <c r="R1196" t="str">
        <f t="shared" si="387"/>
        <v>Red</v>
      </c>
      <c r="S1196" t="str">
        <f t="shared" si="388"/>
        <v>Green</v>
      </c>
      <c r="T1196" t="str">
        <f t="shared" si="389"/>
        <v>Green</v>
      </c>
      <c r="U1196" t="str">
        <f t="shared" si="390"/>
        <v>Red</v>
      </c>
      <c r="V1196" t="str">
        <f t="shared" si="391"/>
        <v>Red</v>
      </c>
      <c r="W1196" t="str">
        <f t="shared" si="392"/>
        <v>Green</v>
      </c>
      <c r="X1196" t="str">
        <f t="shared" si="393"/>
        <v>Green</v>
      </c>
      <c r="Y1196" t="str">
        <f t="shared" si="394"/>
        <v>Green</v>
      </c>
      <c r="Z1196" t="str">
        <f t="shared" si="395"/>
        <v>Green</v>
      </c>
      <c r="AA1196" t="str">
        <f t="shared" si="396"/>
        <v>Red</v>
      </c>
      <c r="AB1196" t="str">
        <f t="shared" si="397"/>
        <v>Red</v>
      </c>
      <c r="AC1196" t="str">
        <f t="shared" si="398"/>
        <v>Green</v>
      </c>
      <c r="AD1196" t="str">
        <f t="shared" si="399"/>
        <v>Red</v>
      </c>
    </row>
    <row r="1197" spans="1:30" x14ac:dyDescent="0.25">
      <c r="A1197" t="str">
        <f t="shared" si="380"/>
        <v>25/07/2026TacuarySol de America</v>
      </c>
      <c r="D1197" s="2">
        <v>46228</v>
      </c>
      <c r="E1197" s="3">
        <v>0.54166666666666663</v>
      </c>
      <c r="F1197" t="s">
        <v>281</v>
      </c>
      <c r="G1197" t="s">
        <v>3512</v>
      </c>
      <c r="H1197">
        <v>1</v>
      </c>
      <c r="I1197">
        <v>1</v>
      </c>
      <c r="J1197">
        <v>1</v>
      </c>
      <c r="K1197">
        <v>1</v>
      </c>
      <c r="L1197" s="22" t="str">
        <f t="shared" si="381"/>
        <v>25/07/2026</v>
      </c>
      <c r="M1197" s="23">
        <f t="shared" si="382"/>
        <v>0.41666666666666663</v>
      </c>
      <c r="N1197" t="str">
        <f t="shared" si="383"/>
        <v>1 - 1</v>
      </c>
      <c r="O1197" t="str">
        <f t="shared" si="384"/>
        <v>Red</v>
      </c>
      <c r="P1197" t="str">
        <f t="shared" si="385"/>
        <v>Green</v>
      </c>
      <c r="Q1197" t="str">
        <f t="shared" si="386"/>
        <v>Red</v>
      </c>
      <c r="R1197" t="str">
        <f t="shared" si="387"/>
        <v>Green</v>
      </c>
      <c r="S1197" t="str">
        <f t="shared" si="388"/>
        <v>Green</v>
      </c>
      <c r="T1197" t="str">
        <f t="shared" si="389"/>
        <v>Red</v>
      </c>
      <c r="U1197" t="str">
        <f t="shared" si="390"/>
        <v>Red</v>
      </c>
      <c r="V1197" t="str">
        <f t="shared" si="391"/>
        <v>Green</v>
      </c>
      <c r="W1197" t="str">
        <f t="shared" si="392"/>
        <v>Red</v>
      </c>
      <c r="X1197" t="str">
        <f t="shared" si="393"/>
        <v>Green</v>
      </c>
      <c r="Y1197" t="str">
        <f t="shared" si="394"/>
        <v>Green</v>
      </c>
      <c r="Z1197" t="str">
        <f t="shared" si="395"/>
        <v>Red</v>
      </c>
      <c r="AA1197" t="str">
        <f t="shared" si="396"/>
        <v>Green</v>
      </c>
      <c r="AB1197" t="str">
        <f t="shared" si="397"/>
        <v>Green</v>
      </c>
      <c r="AC1197" t="str">
        <f t="shared" si="398"/>
        <v>Green</v>
      </c>
      <c r="AD1197" t="str">
        <f t="shared" si="399"/>
        <v>Red</v>
      </c>
    </row>
    <row r="1198" spans="1:30" x14ac:dyDescent="0.25">
      <c r="A1198" t="str">
        <f t="shared" si="380"/>
        <v>25/07/2026Volga UlyanovskNeftekhimik Nizhnekamsk</v>
      </c>
      <c r="D1198" s="2">
        <v>46228</v>
      </c>
      <c r="E1198" s="3">
        <v>0.54166666666666663</v>
      </c>
      <c r="F1198" t="s">
        <v>3549</v>
      </c>
      <c r="G1198" t="s">
        <v>3550</v>
      </c>
      <c r="H1198">
        <v>1</v>
      </c>
      <c r="I1198">
        <v>0</v>
      </c>
      <c r="J1198">
        <v>2</v>
      </c>
      <c r="K1198">
        <v>0</v>
      </c>
      <c r="L1198" s="22" t="str">
        <f t="shared" si="381"/>
        <v>25/07/2026</v>
      </c>
      <c r="M1198" s="23">
        <f t="shared" si="382"/>
        <v>0.41666666666666663</v>
      </c>
      <c r="N1198" t="str">
        <f t="shared" si="383"/>
        <v>2 - 0</v>
      </c>
      <c r="O1198" t="str">
        <f t="shared" si="384"/>
        <v>Green</v>
      </c>
      <c r="P1198" t="str">
        <f t="shared" si="385"/>
        <v>Red</v>
      </c>
      <c r="Q1198" t="str">
        <f t="shared" si="386"/>
        <v>Red</v>
      </c>
      <c r="R1198" t="str">
        <f t="shared" si="387"/>
        <v>Green</v>
      </c>
      <c r="S1198" t="str">
        <f t="shared" si="388"/>
        <v>Red</v>
      </c>
      <c r="T1198" t="str">
        <f t="shared" si="389"/>
        <v>Green</v>
      </c>
      <c r="U1198" t="str">
        <f t="shared" si="390"/>
        <v>Green</v>
      </c>
      <c r="V1198" t="str">
        <f t="shared" si="391"/>
        <v>Red</v>
      </c>
      <c r="W1198" t="str">
        <f t="shared" si="392"/>
        <v>Red</v>
      </c>
      <c r="X1198" t="str">
        <f t="shared" si="393"/>
        <v>Green</v>
      </c>
      <c r="Y1198" t="str">
        <f t="shared" si="394"/>
        <v>Green</v>
      </c>
      <c r="Z1198" t="str">
        <f t="shared" si="395"/>
        <v>Red</v>
      </c>
      <c r="AA1198" t="str">
        <f t="shared" si="396"/>
        <v>Green</v>
      </c>
      <c r="AB1198" t="str">
        <f t="shared" si="397"/>
        <v>Green</v>
      </c>
      <c r="AC1198" t="str">
        <f t="shared" si="398"/>
        <v>Red</v>
      </c>
      <c r="AD1198" t="str">
        <f t="shared" si="399"/>
        <v>Green</v>
      </c>
    </row>
    <row r="1199" spans="1:30" x14ac:dyDescent="0.25">
      <c r="A1199" t="str">
        <f t="shared" ref="A1199:A1262" si="400">L1198&amp;F1199&amp;G1199</f>
        <v>25/07/2026IFK VarnamoIK Brage</v>
      </c>
      <c r="B1199" t="s">
        <v>827</v>
      </c>
      <c r="D1199" s="2">
        <v>46228</v>
      </c>
      <c r="E1199" s="3">
        <v>0.54166666666666663</v>
      </c>
      <c r="F1199" t="s">
        <v>599</v>
      </c>
      <c r="G1199" t="s">
        <v>600</v>
      </c>
      <c r="H1199">
        <v>0</v>
      </c>
      <c r="I1199">
        <v>0</v>
      </c>
      <c r="J1199">
        <v>0</v>
      </c>
      <c r="K1199">
        <v>0</v>
      </c>
      <c r="L1199" s="22" t="str">
        <f t="shared" ref="L1199:L1262" si="401">DAY(D1199)&amp;"/"&amp;"07"&amp;"/"&amp;YEAR(D1199)</f>
        <v>25/07/2026</v>
      </c>
      <c r="M1199" s="23">
        <f t="shared" ref="M1199:M1262" si="402">E1199-TIME(3,0,0)</f>
        <v>0.41666666666666663</v>
      </c>
      <c r="N1199" t="str">
        <f t="shared" ref="N1199:N1262" si="403">J1199&amp;" - "&amp;K1199</f>
        <v>0 - 0</v>
      </c>
      <c r="O1199" t="str">
        <f t="shared" si="384"/>
        <v>Red</v>
      </c>
      <c r="P1199" t="str">
        <f t="shared" si="385"/>
        <v>Green</v>
      </c>
      <c r="Q1199" t="str">
        <f t="shared" si="386"/>
        <v>Red</v>
      </c>
      <c r="R1199" t="str">
        <f t="shared" si="387"/>
        <v>Green</v>
      </c>
      <c r="S1199" t="str">
        <f t="shared" si="388"/>
        <v>Green</v>
      </c>
      <c r="T1199" t="str">
        <f t="shared" si="389"/>
        <v>Red</v>
      </c>
      <c r="U1199" t="str">
        <f t="shared" si="390"/>
        <v>Red</v>
      </c>
      <c r="V1199" t="str">
        <f t="shared" si="391"/>
        <v>Green</v>
      </c>
      <c r="W1199" t="str">
        <f t="shared" si="392"/>
        <v>Red</v>
      </c>
      <c r="X1199" t="str">
        <f t="shared" si="393"/>
        <v>Red</v>
      </c>
      <c r="Y1199" t="str">
        <f t="shared" si="394"/>
        <v>Red</v>
      </c>
      <c r="Z1199" t="str">
        <f t="shared" si="395"/>
        <v>Red</v>
      </c>
      <c r="AA1199" t="str">
        <f t="shared" si="396"/>
        <v>Green</v>
      </c>
      <c r="AB1199" t="str">
        <f t="shared" si="397"/>
        <v>Green</v>
      </c>
      <c r="AC1199" t="str">
        <f t="shared" si="398"/>
        <v>Red</v>
      </c>
      <c r="AD1199" t="str">
        <f t="shared" si="399"/>
        <v>Green</v>
      </c>
    </row>
    <row r="1200" spans="1:30" x14ac:dyDescent="0.25">
      <c r="A1200" t="str">
        <f t="shared" si="400"/>
        <v>25/07/2026Enskede IK WomenGoteborg 2 Women</v>
      </c>
      <c r="B1200" t="s">
        <v>827</v>
      </c>
      <c r="D1200" s="2">
        <v>46228</v>
      </c>
      <c r="E1200" s="3">
        <v>0.54166666666666663</v>
      </c>
      <c r="F1200" t="s">
        <v>3658</v>
      </c>
      <c r="G1200" t="s">
        <v>3659</v>
      </c>
      <c r="H1200">
        <v>0</v>
      </c>
      <c r="I1200">
        <v>0</v>
      </c>
      <c r="J1200">
        <v>1</v>
      </c>
      <c r="K1200">
        <v>1</v>
      </c>
      <c r="L1200" s="22" t="str">
        <f t="shared" si="401"/>
        <v>25/07/2026</v>
      </c>
      <c r="M1200" s="23">
        <f t="shared" si="402"/>
        <v>0.41666666666666663</v>
      </c>
      <c r="N1200" t="str">
        <f t="shared" si="403"/>
        <v>1 - 1</v>
      </c>
      <c r="O1200" t="str">
        <f t="shared" si="384"/>
        <v>Red</v>
      </c>
      <c r="P1200" t="str">
        <f t="shared" si="385"/>
        <v>Green</v>
      </c>
      <c r="Q1200" t="str">
        <f t="shared" si="386"/>
        <v>Red</v>
      </c>
      <c r="R1200" t="str">
        <f t="shared" si="387"/>
        <v>Green</v>
      </c>
      <c r="S1200" t="str">
        <f t="shared" si="388"/>
        <v>Green</v>
      </c>
      <c r="T1200" t="str">
        <f t="shared" si="389"/>
        <v>Red</v>
      </c>
      <c r="U1200" t="str">
        <f t="shared" si="390"/>
        <v>Red</v>
      </c>
      <c r="V1200" t="str">
        <f t="shared" si="391"/>
        <v>Green</v>
      </c>
      <c r="W1200" t="str">
        <f t="shared" si="392"/>
        <v>Red</v>
      </c>
      <c r="X1200" t="str">
        <f t="shared" si="393"/>
        <v>Red</v>
      </c>
      <c r="Y1200" t="str">
        <f t="shared" si="394"/>
        <v>Green</v>
      </c>
      <c r="Z1200" t="str">
        <f t="shared" si="395"/>
        <v>Red</v>
      </c>
      <c r="AA1200" t="str">
        <f t="shared" si="396"/>
        <v>Green</v>
      </c>
      <c r="AB1200" t="str">
        <f t="shared" si="397"/>
        <v>Green</v>
      </c>
      <c r="AC1200" t="str">
        <f t="shared" si="398"/>
        <v>Green</v>
      </c>
      <c r="AD1200" t="str">
        <f t="shared" si="399"/>
        <v>Red</v>
      </c>
    </row>
    <row r="1201" spans="1:30" x14ac:dyDescent="0.25">
      <c r="A1201" t="str">
        <f t="shared" si="400"/>
        <v>25/07/2026IFK Trelleborg WomenLinkopings Women</v>
      </c>
      <c r="B1201" t="s">
        <v>827</v>
      </c>
      <c r="D1201" s="2">
        <v>46228</v>
      </c>
      <c r="E1201" s="3">
        <v>0.54166666666666663</v>
      </c>
      <c r="F1201" t="s">
        <v>3660</v>
      </c>
      <c r="G1201" t="s">
        <v>3661</v>
      </c>
      <c r="H1201">
        <v>1</v>
      </c>
      <c r="I1201">
        <v>0</v>
      </c>
      <c r="J1201">
        <v>1</v>
      </c>
      <c r="K1201">
        <v>1</v>
      </c>
      <c r="L1201" s="22" t="str">
        <f t="shared" si="401"/>
        <v>25/07/2026</v>
      </c>
      <c r="M1201" s="23">
        <f t="shared" si="402"/>
        <v>0.41666666666666663</v>
      </c>
      <c r="N1201" t="str">
        <f t="shared" si="403"/>
        <v>1 - 1</v>
      </c>
      <c r="O1201" t="str">
        <f t="shared" si="384"/>
        <v>Red</v>
      </c>
      <c r="P1201" t="str">
        <f t="shared" si="385"/>
        <v>Green</v>
      </c>
      <c r="Q1201" t="str">
        <f t="shared" si="386"/>
        <v>Red</v>
      </c>
      <c r="R1201" t="str">
        <f t="shared" si="387"/>
        <v>Green</v>
      </c>
      <c r="S1201" t="str">
        <f t="shared" si="388"/>
        <v>Green</v>
      </c>
      <c r="T1201" t="str">
        <f t="shared" si="389"/>
        <v>Red</v>
      </c>
      <c r="U1201" t="str">
        <f t="shared" si="390"/>
        <v>Green</v>
      </c>
      <c r="V1201" t="str">
        <f t="shared" si="391"/>
        <v>Red</v>
      </c>
      <c r="W1201" t="str">
        <f t="shared" si="392"/>
        <v>Red</v>
      </c>
      <c r="X1201" t="str">
        <f t="shared" si="393"/>
        <v>Green</v>
      </c>
      <c r="Y1201" t="str">
        <f t="shared" si="394"/>
        <v>Green</v>
      </c>
      <c r="Z1201" t="str">
        <f t="shared" si="395"/>
        <v>Red</v>
      </c>
      <c r="AA1201" t="str">
        <f t="shared" si="396"/>
        <v>Green</v>
      </c>
      <c r="AB1201" t="str">
        <f t="shared" si="397"/>
        <v>Green</v>
      </c>
      <c r="AC1201" t="str">
        <f t="shared" si="398"/>
        <v>Green</v>
      </c>
      <c r="AD1201" t="str">
        <f t="shared" si="399"/>
        <v>Red</v>
      </c>
    </row>
    <row r="1202" spans="1:30" x14ac:dyDescent="0.25">
      <c r="A1202" t="str">
        <f t="shared" si="400"/>
        <v>25/07/2026MFC Zhytomyr IIUCSA</v>
      </c>
      <c r="D1202" s="2">
        <v>46228</v>
      </c>
      <c r="E1202" s="3">
        <v>0.54166666666666663</v>
      </c>
      <c r="F1202" t="s">
        <v>3675</v>
      </c>
      <c r="G1202" t="s">
        <v>3676</v>
      </c>
      <c r="H1202">
        <v>2</v>
      </c>
      <c r="I1202">
        <v>1</v>
      </c>
      <c r="J1202">
        <v>2</v>
      </c>
      <c r="K1202">
        <v>2</v>
      </c>
      <c r="L1202" s="22" t="str">
        <f t="shared" si="401"/>
        <v>25/07/2026</v>
      </c>
      <c r="M1202" s="23">
        <f t="shared" si="402"/>
        <v>0.41666666666666663</v>
      </c>
      <c r="N1202" t="str">
        <f t="shared" si="403"/>
        <v>2 - 2</v>
      </c>
      <c r="O1202" t="str">
        <f t="shared" si="384"/>
        <v>Red</v>
      </c>
      <c r="P1202" t="str">
        <f t="shared" si="385"/>
        <v>Green</v>
      </c>
      <c r="Q1202" t="str">
        <f t="shared" si="386"/>
        <v>Red</v>
      </c>
      <c r="R1202" t="str">
        <f t="shared" si="387"/>
        <v>Green</v>
      </c>
      <c r="S1202" t="str">
        <f t="shared" si="388"/>
        <v>Green</v>
      </c>
      <c r="T1202" t="str">
        <f t="shared" si="389"/>
        <v>Red</v>
      </c>
      <c r="U1202" t="str">
        <f t="shared" si="390"/>
        <v>Green</v>
      </c>
      <c r="V1202" t="str">
        <f t="shared" si="391"/>
        <v>Red</v>
      </c>
      <c r="W1202" t="str">
        <f t="shared" si="392"/>
        <v>Red</v>
      </c>
      <c r="X1202" t="str">
        <f t="shared" si="393"/>
        <v>Green</v>
      </c>
      <c r="Y1202" t="str">
        <f t="shared" si="394"/>
        <v>Green</v>
      </c>
      <c r="Z1202" t="str">
        <f t="shared" si="395"/>
        <v>Green</v>
      </c>
      <c r="AA1202" t="str">
        <f t="shared" si="396"/>
        <v>Red</v>
      </c>
      <c r="AB1202" t="str">
        <f t="shared" si="397"/>
        <v>Red</v>
      </c>
      <c r="AC1202" t="str">
        <f t="shared" si="398"/>
        <v>Green</v>
      </c>
      <c r="AD1202" t="str">
        <f t="shared" si="399"/>
        <v>Red</v>
      </c>
    </row>
    <row r="1203" spans="1:30" x14ac:dyDescent="0.25">
      <c r="A1203" t="str">
        <f t="shared" si="400"/>
        <v>25/07/2026Colon MontevideoPaysandu FC</v>
      </c>
      <c r="D1203" s="2">
        <v>46228</v>
      </c>
      <c r="E1203" s="3">
        <v>0.54166666666666663</v>
      </c>
      <c r="F1203" t="s">
        <v>3680</v>
      </c>
      <c r="G1203" t="s">
        <v>1271</v>
      </c>
      <c r="H1203">
        <v>0</v>
      </c>
      <c r="I1203">
        <v>0</v>
      </c>
      <c r="J1203">
        <v>2</v>
      </c>
      <c r="K1203">
        <v>3</v>
      </c>
      <c r="L1203" s="22" t="str">
        <f t="shared" si="401"/>
        <v>25/07/2026</v>
      </c>
      <c r="M1203" s="23">
        <f t="shared" si="402"/>
        <v>0.41666666666666663</v>
      </c>
      <c r="N1203" t="str">
        <f t="shared" si="403"/>
        <v>2 - 3</v>
      </c>
      <c r="O1203" t="str">
        <f t="shared" si="384"/>
        <v>Red</v>
      </c>
      <c r="P1203" t="str">
        <f t="shared" si="385"/>
        <v>Red</v>
      </c>
      <c r="Q1203" t="str">
        <f t="shared" si="386"/>
        <v>Green</v>
      </c>
      <c r="R1203" t="str">
        <f t="shared" si="387"/>
        <v>Red</v>
      </c>
      <c r="S1203" t="str">
        <f t="shared" si="388"/>
        <v>Green</v>
      </c>
      <c r="T1203" t="str">
        <f t="shared" si="389"/>
        <v>Green</v>
      </c>
      <c r="U1203" t="str">
        <f t="shared" si="390"/>
        <v>Red</v>
      </c>
      <c r="V1203" t="str">
        <f t="shared" si="391"/>
        <v>Green</v>
      </c>
      <c r="W1203" t="str">
        <f t="shared" si="392"/>
        <v>Red</v>
      </c>
      <c r="X1203" t="str">
        <f t="shared" si="393"/>
        <v>Red</v>
      </c>
      <c r="Y1203" t="str">
        <f t="shared" si="394"/>
        <v>Green</v>
      </c>
      <c r="Z1203" t="str">
        <f t="shared" si="395"/>
        <v>Green</v>
      </c>
      <c r="AA1203" t="str">
        <f t="shared" si="396"/>
        <v>Red</v>
      </c>
      <c r="AB1203" t="str">
        <f t="shared" si="397"/>
        <v>Red</v>
      </c>
      <c r="AC1203" t="str">
        <f t="shared" si="398"/>
        <v>Green</v>
      </c>
      <c r="AD1203" t="str">
        <f t="shared" si="399"/>
        <v>Red</v>
      </c>
    </row>
    <row r="1204" spans="1:30" x14ac:dyDescent="0.25">
      <c r="A1204" t="str">
        <f t="shared" si="400"/>
        <v>25/07/2026AngersCreteil</v>
      </c>
      <c r="D1204" s="2">
        <v>46228</v>
      </c>
      <c r="E1204" s="3">
        <v>0.54166666666666663</v>
      </c>
      <c r="F1204" t="s">
        <v>1755</v>
      </c>
      <c r="G1204" t="s">
        <v>3809</v>
      </c>
      <c r="H1204">
        <v>1</v>
      </c>
      <c r="I1204">
        <v>0</v>
      </c>
      <c r="J1204">
        <v>2</v>
      </c>
      <c r="K1204">
        <v>1</v>
      </c>
      <c r="L1204" s="22" t="str">
        <f t="shared" si="401"/>
        <v>25/07/2026</v>
      </c>
      <c r="M1204" s="23">
        <f t="shared" si="402"/>
        <v>0.41666666666666663</v>
      </c>
      <c r="N1204" t="str">
        <f t="shared" si="403"/>
        <v>2 - 1</v>
      </c>
      <c r="O1204" t="str">
        <f t="shared" si="384"/>
        <v>Green</v>
      </c>
      <c r="P1204" t="str">
        <f t="shared" si="385"/>
        <v>Red</v>
      </c>
      <c r="Q1204" t="str">
        <f t="shared" si="386"/>
        <v>Red</v>
      </c>
      <c r="R1204" t="str">
        <f t="shared" si="387"/>
        <v>Green</v>
      </c>
      <c r="S1204" t="str">
        <f t="shared" si="388"/>
        <v>Red</v>
      </c>
      <c r="T1204" t="str">
        <f t="shared" si="389"/>
        <v>Green</v>
      </c>
      <c r="U1204" t="str">
        <f t="shared" si="390"/>
        <v>Green</v>
      </c>
      <c r="V1204" t="str">
        <f t="shared" si="391"/>
        <v>Red</v>
      </c>
      <c r="W1204" t="str">
        <f t="shared" si="392"/>
        <v>Red</v>
      </c>
      <c r="X1204" t="str">
        <f t="shared" si="393"/>
        <v>Green</v>
      </c>
      <c r="Y1204" t="str">
        <f t="shared" si="394"/>
        <v>Green</v>
      </c>
      <c r="Z1204" t="str">
        <f t="shared" si="395"/>
        <v>Green</v>
      </c>
      <c r="AA1204" t="str">
        <f t="shared" si="396"/>
        <v>Red</v>
      </c>
      <c r="AB1204" t="str">
        <f t="shared" si="397"/>
        <v>Green</v>
      </c>
      <c r="AC1204" t="str">
        <f t="shared" si="398"/>
        <v>Green</v>
      </c>
      <c r="AD1204" t="str">
        <f t="shared" si="399"/>
        <v>Red</v>
      </c>
    </row>
    <row r="1205" spans="1:30" x14ac:dyDescent="0.25">
      <c r="A1205" t="str">
        <f t="shared" si="400"/>
        <v>25/07/2026Arminia BielefeldMSV Duisburg</v>
      </c>
      <c r="D1205" s="2">
        <v>46228</v>
      </c>
      <c r="E1205" s="3">
        <v>0.54166666666666663</v>
      </c>
      <c r="F1205" t="s">
        <v>3810</v>
      </c>
      <c r="G1205" t="s">
        <v>1709</v>
      </c>
      <c r="H1205">
        <v>1</v>
      </c>
      <c r="I1205">
        <v>1</v>
      </c>
      <c r="J1205">
        <v>1</v>
      </c>
      <c r="K1205">
        <v>1</v>
      </c>
      <c r="L1205" s="22" t="str">
        <f t="shared" si="401"/>
        <v>25/07/2026</v>
      </c>
      <c r="M1205" s="23">
        <f t="shared" si="402"/>
        <v>0.41666666666666663</v>
      </c>
      <c r="N1205" t="str">
        <f t="shared" si="403"/>
        <v>1 - 1</v>
      </c>
      <c r="O1205" t="str">
        <f t="shared" si="384"/>
        <v>Red</v>
      </c>
      <c r="P1205" t="str">
        <f t="shared" si="385"/>
        <v>Green</v>
      </c>
      <c r="Q1205" t="str">
        <f t="shared" si="386"/>
        <v>Red</v>
      </c>
      <c r="R1205" t="str">
        <f t="shared" si="387"/>
        <v>Green</v>
      </c>
      <c r="S1205" t="str">
        <f t="shared" si="388"/>
        <v>Green</v>
      </c>
      <c r="T1205" t="str">
        <f t="shared" si="389"/>
        <v>Red</v>
      </c>
      <c r="U1205" t="str">
        <f t="shared" si="390"/>
        <v>Red</v>
      </c>
      <c r="V1205" t="str">
        <f t="shared" si="391"/>
        <v>Green</v>
      </c>
      <c r="W1205" t="str">
        <f t="shared" si="392"/>
        <v>Red</v>
      </c>
      <c r="X1205" t="str">
        <f t="shared" si="393"/>
        <v>Green</v>
      </c>
      <c r="Y1205" t="str">
        <f t="shared" si="394"/>
        <v>Green</v>
      </c>
      <c r="Z1205" t="str">
        <f t="shared" si="395"/>
        <v>Red</v>
      </c>
      <c r="AA1205" t="str">
        <f t="shared" si="396"/>
        <v>Green</v>
      </c>
      <c r="AB1205" t="str">
        <f t="shared" si="397"/>
        <v>Green</v>
      </c>
      <c r="AC1205" t="str">
        <f t="shared" si="398"/>
        <v>Green</v>
      </c>
      <c r="AD1205" t="str">
        <f t="shared" si="399"/>
        <v>Red</v>
      </c>
    </row>
    <row r="1206" spans="1:30" x14ac:dyDescent="0.25">
      <c r="A1206" t="str">
        <f t="shared" si="400"/>
        <v>25/07/2026AZ AlkmaarOlympiacos</v>
      </c>
      <c r="D1206" s="2">
        <v>46228</v>
      </c>
      <c r="E1206" s="3">
        <v>0.54166666666666663</v>
      </c>
      <c r="F1206" t="s">
        <v>1733</v>
      </c>
      <c r="G1206" t="s">
        <v>2676</v>
      </c>
      <c r="H1206">
        <v>0</v>
      </c>
      <c r="I1206">
        <v>2</v>
      </c>
      <c r="J1206">
        <v>3</v>
      </c>
      <c r="K1206">
        <v>2</v>
      </c>
      <c r="L1206" s="22" t="str">
        <f t="shared" si="401"/>
        <v>25/07/2026</v>
      </c>
      <c r="M1206" s="23">
        <f t="shared" si="402"/>
        <v>0.41666666666666663</v>
      </c>
      <c r="N1206" t="str">
        <f t="shared" si="403"/>
        <v>3 - 2</v>
      </c>
      <c r="O1206" t="str">
        <f t="shared" si="384"/>
        <v>Green</v>
      </c>
      <c r="P1206" t="str">
        <f t="shared" si="385"/>
        <v>Red</v>
      </c>
      <c r="Q1206" t="str">
        <f t="shared" si="386"/>
        <v>Red</v>
      </c>
      <c r="R1206" t="str">
        <f t="shared" si="387"/>
        <v>Green</v>
      </c>
      <c r="S1206" t="str">
        <f t="shared" si="388"/>
        <v>Red</v>
      </c>
      <c r="T1206" t="str">
        <f t="shared" si="389"/>
        <v>Green</v>
      </c>
      <c r="U1206" t="str">
        <f t="shared" si="390"/>
        <v>Red</v>
      </c>
      <c r="V1206" t="str">
        <f t="shared" si="391"/>
        <v>Red</v>
      </c>
      <c r="W1206" t="str">
        <f t="shared" si="392"/>
        <v>Green</v>
      </c>
      <c r="X1206" t="str">
        <f t="shared" si="393"/>
        <v>Green</v>
      </c>
      <c r="Y1206" t="str">
        <f t="shared" si="394"/>
        <v>Green</v>
      </c>
      <c r="Z1206" t="str">
        <f t="shared" si="395"/>
        <v>Green</v>
      </c>
      <c r="AA1206" t="str">
        <f t="shared" si="396"/>
        <v>Red</v>
      </c>
      <c r="AB1206" t="str">
        <f t="shared" si="397"/>
        <v>Red</v>
      </c>
      <c r="AC1206" t="str">
        <f t="shared" si="398"/>
        <v>Green</v>
      </c>
      <c r="AD1206" t="str">
        <f t="shared" si="399"/>
        <v>Red</v>
      </c>
    </row>
    <row r="1207" spans="1:30" x14ac:dyDescent="0.25">
      <c r="A1207" t="str">
        <f t="shared" si="400"/>
        <v>25/07/2026Cleethorpes TownGrimsby Borough</v>
      </c>
      <c r="D1207" s="2">
        <v>46228</v>
      </c>
      <c r="E1207" s="3">
        <v>0.54166666666666663</v>
      </c>
      <c r="F1207" t="s">
        <v>3811</v>
      </c>
      <c r="G1207" t="s">
        <v>3812</v>
      </c>
      <c r="H1207">
        <v>1</v>
      </c>
      <c r="I1207">
        <v>1</v>
      </c>
      <c r="J1207">
        <v>2</v>
      </c>
      <c r="K1207">
        <v>2</v>
      </c>
      <c r="L1207" s="22" t="str">
        <f t="shared" si="401"/>
        <v>25/07/2026</v>
      </c>
      <c r="M1207" s="23">
        <f t="shared" si="402"/>
        <v>0.41666666666666663</v>
      </c>
      <c r="N1207" t="str">
        <f t="shared" si="403"/>
        <v>2 - 2</v>
      </c>
      <c r="O1207" t="str">
        <f t="shared" si="384"/>
        <v>Red</v>
      </c>
      <c r="P1207" t="str">
        <f t="shared" si="385"/>
        <v>Green</v>
      </c>
      <c r="Q1207" t="str">
        <f t="shared" si="386"/>
        <v>Red</v>
      </c>
      <c r="R1207" t="str">
        <f t="shared" si="387"/>
        <v>Green</v>
      </c>
      <c r="S1207" t="str">
        <f t="shared" si="388"/>
        <v>Green</v>
      </c>
      <c r="T1207" t="str">
        <f t="shared" si="389"/>
        <v>Red</v>
      </c>
      <c r="U1207" t="str">
        <f t="shared" si="390"/>
        <v>Red</v>
      </c>
      <c r="V1207" t="str">
        <f t="shared" si="391"/>
        <v>Green</v>
      </c>
      <c r="W1207" t="str">
        <f t="shared" si="392"/>
        <v>Red</v>
      </c>
      <c r="X1207" t="str">
        <f t="shared" si="393"/>
        <v>Green</v>
      </c>
      <c r="Y1207" t="str">
        <f t="shared" si="394"/>
        <v>Green</v>
      </c>
      <c r="Z1207" t="str">
        <f t="shared" si="395"/>
        <v>Green</v>
      </c>
      <c r="AA1207" t="str">
        <f t="shared" si="396"/>
        <v>Red</v>
      </c>
      <c r="AB1207" t="str">
        <f t="shared" si="397"/>
        <v>Red</v>
      </c>
      <c r="AC1207" t="str">
        <f t="shared" si="398"/>
        <v>Green</v>
      </c>
      <c r="AD1207" t="str">
        <f t="shared" si="399"/>
        <v>Red</v>
      </c>
    </row>
    <row r="1208" spans="1:30" x14ac:dyDescent="0.25">
      <c r="A1208" t="str">
        <f t="shared" si="400"/>
        <v>25/07/2026De GraafschapKifisias FC</v>
      </c>
      <c r="D1208" s="2">
        <v>46228</v>
      </c>
      <c r="E1208" s="3">
        <v>0.54166666666666663</v>
      </c>
      <c r="F1208" t="s">
        <v>3813</v>
      </c>
      <c r="G1208" t="s">
        <v>1718</v>
      </c>
      <c r="H1208">
        <v>2</v>
      </c>
      <c r="I1208">
        <v>0</v>
      </c>
      <c r="J1208">
        <v>4</v>
      </c>
      <c r="K1208">
        <v>2</v>
      </c>
      <c r="L1208" s="22" t="str">
        <f t="shared" si="401"/>
        <v>25/07/2026</v>
      </c>
      <c r="M1208" s="23">
        <f t="shared" si="402"/>
        <v>0.41666666666666663</v>
      </c>
      <c r="N1208" t="str">
        <f t="shared" si="403"/>
        <v>4 - 2</v>
      </c>
      <c r="O1208" t="str">
        <f t="shared" si="384"/>
        <v>Green</v>
      </c>
      <c r="P1208" t="str">
        <f t="shared" si="385"/>
        <v>Red</v>
      </c>
      <c r="Q1208" t="str">
        <f t="shared" si="386"/>
        <v>Red</v>
      </c>
      <c r="R1208" t="str">
        <f t="shared" si="387"/>
        <v>Green</v>
      </c>
      <c r="S1208" t="str">
        <f t="shared" si="388"/>
        <v>Red</v>
      </c>
      <c r="T1208" t="str">
        <f t="shared" si="389"/>
        <v>Green</v>
      </c>
      <c r="U1208" t="str">
        <f t="shared" si="390"/>
        <v>Green</v>
      </c>
      <c r="V1208" t="str">
        <f t="shared" si="391"/>
        <v>Red</v>
      </c>
      <c r="W1208" t="str">
        <f t="shared" si="392"/>
        <v>Red</v>
      </c>
      <c r="X1208" t="str">
        <f t="shared" si="393"/>
        <v>Green</v>
      </c>
      <c r="Y1208" t="str">
        <f t="shared" si="394"/>
        <v>Green</v>
      </c>
      <c r="Z1208" t="str">
        <f t="shared" si="395"/>
        <v>Green</v>
      </c>
      <c r="AA1208" t="str">
        <f t="shared" si="396"/>
        <v>Red</v>
      </c>
      <c r="AB1208" t="str">
        <f t="shared" si="397"/>
        <v>Red</v>
      </c>
      <c r="AC1208" t="str">
        <f t="shared" si="398"/>
        <v>Green</v>
      </c>
      <c r="AD1208" t="str">
        <f t="shared" si="399"/>
        <v>Red</v>
      </c>
    </row>
    <row r="1209" spans="1:30" x14ac:dyDescent="0.25">
      <c r="A1209" t="str">
        <f t="shared" si="400"/>
        <v>25/07/2026FSV HollenbachStuttgart</v>
      </c>
      <c r="D1209" s="2">
        <v>46228</v>
      </c>
      <c r="E1209" s="3">
        <v>0.54166666666666663</v>
      </c>
      <c r="F1209" t="s">
        <v>3814</v>
      </c>
      <c r="G1209" t="s">
        <v>1744</v>
      </c>
      <c r="H1209">
        <v>0</v>
      </c>
      <c r="I1209">
        <v>2</v>
      </c>
      <c r="J1209">
        <v>0</v>
      </c>
      <c r="K1209">
        <v>5</v>
      </c>
      <c r="L1209" s="22" t="str">
        <f t="shared" si="401"/>
        <v>25/07/2026</v>
      </c>
      <c r="M1209" s="23">
        <f t="shared" si="402"/>
        <v>0.41666666666666663</v>
      </c>
      <c r="N1209" t="str">
        <f t="shared" si="403"/>
        <v>0 - 5</v>
      </c>
      <c r="O1209" t="str">
        <f t="shared" si="384"/>
        <v>Red</v>
      </c>
      <c r="P1209" t="str">
        <f t="shared" si="385"/>
        <v>Red</v>
      </c>
      <c r="Q1209" t="str">
        <f t="shared" si="386"/>
        <v>Green</v>
      </c>
      <c r="R1209" t="str">
        <f t="shared" si="387"/>
        <v>Red</v>
      </c>
      <c r="S1209" t="str">
        <f t="shared" si="388"/>
        <v>Green</v>
      </c>
      <c r="T1209" t="str">
        <f t="shared" si="389"/>
        <v>Green</v>
      </c>
      <c r="U1209" t="str">
        <f t="shared" si="390"/>
        <v>Red</v>
      </c>
      <c r="V1209" t="str">
        <f t="shared" si="391"/>
        <v>Red</v>
      </c>
      <c r="W1209" t="str">
        <f t="shared" si="392"/>
        <v>Green</v>
      </c>
      <c r="X1209" t="str">
        <f t="shared" si="393"/>
        <v>Green</v>
      </c>
      <c r="Y1209" t="str">
        <f t="shared" si="394"/>
        <v>Green</v>
      </c>
      <c r="Z1209" t="str">
        <f t="shared" si="395"/>
        <v>Green</v>
      </c>
      <c r="AA1209" t="str">
        <f t="shared" si="396"/>
        <v>Red</v>
      </c>
      <c r="AB1209" t="str">
        <f t="shared" si="397"/>
        <v>Red</v>
      </c>
      <c r="AC1209" t="str">
        <f t="shared" si="398"/>
        <v>Red</v>
      </c>
      <c r="AD1209" t="str">
        <f t="shared" si="399"/>
        <v>Green</v>
      </c>
    </row>
    <row r="1210" spans="1:30" x14ac:dyDescent="0.25">
      <c r="A1210" t="str">
        <f t="shared" si="400"/>
        <v>25/07/2026Hereford UnitedSolihull Moors</v>
      </c>
      <c r="D1210" s="2">
        <v>46228</v>
      </c>
      <c r="E1210" s="3">
        <v>0.54166666666666663</v>
      </c>
      <c r="F1210" t="s">
        <v>3815</v>
      </c>
      <c r="G1210" t="s">
        <v>3816</v>
      </c>
      <c r="H1210">
        <v>0</v>
      </c>
      <c r="I1210">
        <v>0</v>
      </c>
      <c r="J1210">
        <v>0</v>
      </c>
      <c r="K1210">
        <v>3</v>
      </c>
      <c r="L1210" s="22" t="str">
        <f t="shared" si="401"/>
        <v>25/07/2026</v>
      </c>
      <c r="M1210" s="23">
        <f t="shared" si="402"/>
        <v>0.41666666666666663</v>
      </c>
      <c r="N1210" t="str">
        <f t="shared" si="403"/>
        <v>0 - 3</v>
      </c>
      <c r="O1210" t="str">
        <f t="shared" si="384"/>
        <v>Red</v>
      </c>
      <c r="P1210" t="str">
        <f t="shared" si="385"/>
        <v>Red</v>
      </c>
      <c r="Q1210" t="str">
        <f t="shared" si="386"/>
        <v>Green</v>
      </c>
      <c r="R1210" t="str">
        <f t="shared" si="387"/>
        <v>Red</v>
      </c>
      <c r="S1210" t="str">
        <f t="shared" si="388"/>
        <v>Green</v>
      </c>
      <c r="T1210" t="str">
        <f t="shared" si="389"/>
        <v>Green</v>
      </c>
      <c r="U1210" t="str">
        <f t="shared" si="390"/>
        <v>Red</v>
      </c>
      <c r="V1210" t="str">
        <f t="shared" si="391"/>
        <v>Green</v>
      </c>
      <c r="W1210" t="str">
        <f t="shared" si="392"/>
        <v>Red</v>
      </c>
      <c r="X1210" t="str">
        <f t="shared" si="393"/>
        <v>Red</v>
      </c>
      <c r="Y1210" t="str">
        <f t="shared" si="394"/>
        <v>Green</v>
      </c>
      <c r="Z1210" t="str">
        <f t="shared" si="395"/>
        <v>Green</v>
      </c>
      <c r="AA1210" t="str">
        <f t="shared" si="396"/>
        <v>Red</v>
      </c>
      <c r="AB1210" t="str">
        <f t="shared" si="397"/>
        <v>Green</v>
      </c>
      <c r="AC1210" t="str">
        <f t="shared" si="398"/>
        <v>Red</v>
      </c>
      <c r="AD1210" t="str">
        <f t="shared" si="399"/>
        <v>Green</v>
      </c>
    </row>
    <row r="1211" spans="1:30" x14ac:dyDescent="0.25">
      <c r="A1211" t="str">
        <f t="shared" si="400"/>
        <v>25/07/2026Kickers OffenbachBayer Leverkusen</v>
      </c>
      <c r="D1211" s="2">
        <v>46228</v>
      </c>
      <c r="E1211" s="3">
        <v>0.54166666666666663</v>
      </c>
      <c r="F1211" t="s">
        <v>3817</v>
      </c>
      <c r="G1211" t="s">
        <v>3818</v>
      </c>
      <c r="H1211">
        <v>1</v>
      </c>
      <c r="I1211">
        <v>1</v>
      </c>
      <c r="J1211">
        <v>1</v>
      </c>
      <c r="K1211">
        <v>3</v>
      </c>
      <c r="L1211" s="22" t="str">
        <f t="shared" si="401"/>
        <v>25/07/2026</v>
      </c>
      <c r="M1211" s="23">
        <f t="shared" si="402"/>
        <v>0.41666666666666663</v>
      </c>
      <c r="N1211" t="str">
        <f t="shared" si="403"/>
        <v>1 - 3</v>
      </c>
      <c r="O1211" t="str">
        <f t="shared" si="384"/>
        <v>Red</v>
      </c>
      <c r="P1211" t="str">
        <f t="shared" si="385"/>
        <v>Red</v>
      </c>
      <c r="Q1211" t="str">
        <f t="shared" si="386"/>
        <v>Green</v>
      </c>
      <c r="R1211" t="str">
        <f t="shared" si="387"/>
        <v>Red</v>
      </c>
      <c r="S1211" t="str">
        <f t="shared" si="388"/>
        <v>Green</v>
      </c>
      <c r="T1211" t="str">
        <f t="shared" si="389"/>
        <v>Green</v>
      </c>
      <c r="U1211" t="str">
        <f t="shared" si="390"/>
        <v>Red</v>
      </c>
      <c r="V1211" t="str">
        <f t="shared" si="391"/>
        <v>Green</v>
      </c>
      <c r="W1211" t="str">
        <f t="shared" si="392"/>
        <v>Red</v>
      </c>
      <c r="X1211" t="str">
        <f t="shared" si="393"/>
        <v>Green</v>
      </c>
      <c r="Y1211" t="str">
        <f t="shared" si="394"/>
        <v>Green</v>
      </c>
      <c r="Z1211" t="str">
        <f t="shared" si="395"/>
        <v>Green</v>
      </c>
      <c r="AA1211" t="str">
        <f t="shared" si="396"/>
        <v>Red</v>
      </c>
      <c r="AB1211" t="str">
        <f t="shared" si="397"/>
        <v>Red</v>
      </c>
      <c r="AC1211" t="str">
        <f t="shared" si="398"/>
        <v>Green</v>
      </c>
      <c r="AD1211" t="str">
        <f t="shared" si="399"/>
        <v>Red</v>
      </c>
    </row>
    <row r="1212" spans="1:30" x14ac:dyDescent="0.25">
      <c r="A1212" t="str">
        <f t="shared" si="400"/>
        <v>25/07/2026MainzHolstein Kiel</v>
      </c>
      <c r="D1212" s="2">
        <v>46228</v>
      </c>
      <c r="E1212" s="3">
        <v>0.54166666666666663</v>
      </c>
      <c r="F1212" t="s">
        <v>3819</v>
      </c>
      <c r="G1212" t="s">
        <v>3820</v>
      </c>
      <c r="H1212">
        <v>2</v>
      </c>
      <c r="I1212">
        <v>0</v>
      </c>
      <c r="J1212">
        <v>3</v>
      </c>
      <c r="K1212">
        <v>0</v>
      </c>
      <c r="L1212" s="22" t="str">
        <f t="shared" si="401"/>
        <v>25/07/2026</v>
      </c>
      <c r="M1212" s="23">
        <f t="shared" si="402"/>
        <v>0.41666666666666663</v>
      </c>
      <c r="N1212" t="str">
        <f t="shared" si="403"/>
        <v>3 - 0</v>
      </c>
      <c r="O1212" t="str">
        <f t="shared" si="384"/>
        <v>Green</v>
      </c>
      <c r="P1212" t="str">
        <f t="shared" si="385"/>
        <v>Red</v>
      </c>
      <c r="Q1212" t="str">
        <f t="shared" si="386"/>
        <v>Red</v>
      </c>
      <c r="R1212" t="str">
        <f t="shared" si="387"/>
        <v>Green</v>
      </c>
      <c r="S1212" t="str">
        <f t="shared" si="388"/>
        <v>Red</v>
      </c>
      <c r="T1212" t="str">
        <f t="shared" si="389"/>
        <v>Green</v>
      </c>
      <c r="U1212" t="str">
        <f t="shared" si="390"/>
        <v>Green</v>
      </c>
      <c r="V1212" t="str">
        <f t="shared" si="391"/>
        <v>Red</v>
      </c>
      <c r="W1212" t="str">
        <f t="shared" si="392"/>
        <v>Red</v>
      </c>
      <c r="X1212" t="str">
        <f t="shared" si="393"/>
        <v>Green</v>
      </c>
      <c r="Y1212" t="str">
        <f t="shared" si="394"/>
        <v>Green</v>
      </c>
      <c r="Z1212" t="str">
        <f t="shared" si="395"/>
        <v>Green</v>
      </c>
      <c r="AA1212" t="str">
        <f t="shared" si="396"/>
        <v>Red</v>
      </c>
      <c r="AB1212" t="str">
        <f t="shared" si="397"/>
        <v>Green</v>
      </c>
      <c r="AC1212" t="str">
        <f t="shared" si="398"/>
        <v>Red</v>
      </c>
      <c r="AD1212" t="str">
        <f t="shared" si="399"/>
        <v>Green</v>
      </c>
    </row>
    <row r="1213" spans="1:30" x14ac:dyDescent="0.25">
      <c r="A1213" t="str">
        <f t="shared" si="400"/>
        <v>25/07/2026MeppenSchalke 04 II</v>
      </c>
      <c r="D1213" s="2">
        <v>46228</v>
      </c>
      <c r="E1213" s="3">
        <v>0.54166666666666663</v>
      </c>
      <c r="F1213" t="s">
        <v>3821</v>
      </c>
      <c r="G1213" t="s">
        <v>3822</v>
      </c>
      <c r="H1213">
        <v>0</v>
      </c>
      <c r="I1213">
        <v>0</v>
      </c>
      <c r="J1213">
        <v>4</v>
      </c>
      <c r="K1213">
        <v>0</v>
      </c>
      <c r="L1213" s="22" t="str">
        <f t="shared" si="401"/>
        <v>25/07/2026</v>
      </c>
      <c r="M1213" s="23">
        <f t="shared" si="402"/>
        <v>0.41666666666666663</v>
      </c>
      <c r="N1213" t="str">
        <f t="shared" si="403"/>
        <v>4 - 0</v>
      </c>
      <c r="O1213" t="str">
        <f t="shared" si="384"/>
        <v>Green</v>
      </c>
      <c r="P1213" t="str">
        <f t="shared" si="385"/>
        <v>Red</v>
      </c>
      <c r="Q1213" t="str">
        <f t="shared" si="386"/>
        <v>Red</v>
      </c>
      <c r="R1213" t="str">
        <f t="shared" si="387"/>
        <v>Green</v>
      </c>
      <c r="S1213" t="str">
        <f t="shared" si="388"/>
        <v>Red</v>
      </c>
      <c r="T1213" t="str">
        <f t="shared" si="389"/>
        <v>Green</v>
      </c>
      <c r="U1213" t="str">
        <f t="shared" si="390"/>
        <v>Red</v>
      </c>
      <c r="V1213" t="str">
        <f t="shared" si="391"/>
        <v>Green</v>
      </c>
      <c r="W1213" t="str">
        <f t="shared" si="392"/>
        <v>Red</v>
      </c>
      <c r="X1213" t="str">
        <f t="shared" si="393"/>
        <v>Red</v>
      </c>
      <c r="Y1213" t="str">
        <f t="shared" si="394"/>
        <v>Green</v>
      </c>
      <c r="Z1213" t="str">
        <f t="shared" si="395"/>
        <v>Green</v>
      </c>
      <c r="AA1213" t="str">
        <f t="shared" si="396"/>
        <v>Red</v>
      </c>
      <c r="AB1213" t="str">
        <f t="shared" si="397"/>
        <v>Red</v>
      </c>
      <c r="AC1213" t="str">
        <f t="shared" si="398"/>
        <v>Red</v>
      </c>
      <c r="AD1213" t="str">
        <f t="shared" si="399"/>
        <v>Green</v>
      </c>
    </row>
    <row r="1214" spans="1:30" x14ac:dyDescent="0.25">
      <c r="A1214" t="str">
        <f t="shared" si="400"/>
        <v>25/07/2026Padova CalcioAC Ospitaletto</v>
      </c>
      <c r="D1214" s="2">
        <v>46228</v>
      </c>
      <c r="E1214" s="3">
        <v>0.54166666666666663</v>
      </c>
      <c r="F1214" t="s">
        <v>1644</v>
      </c>
      <c r="G1214" t="s">
        <v>3823</v>
      </c>
      <c r="H1214">
        <v>0</v>
      </c>
      <c r="I1214">
        <v>0</v>
      </c>
      <c r="J1214">
        <v>1</v>
      </c>
      <c r="K1214">
        <v>3</v>
      </c>
      <c r="L1214" s="22" t="str">
        <f t="shared" si="401"/>
        <v>25/07/2026</v>
      </c>
      <c r="M1214" s="23">
        <f t="shared" si="402"/>
        <v>0.41666666666666663</v>
      </c>
      <c r="N1214" t="str">
        <f t="shared" si="403"/>
        <v>1 - 3</v>
      </c>
      <c r="O1214" t="str">
        <f t="shared" si="384"/>
        <v>Red</v>
      </c>
      <c r="P1214" t="str">
        <f t="shared" si="385"/>
        <v>Red</v>
      </c>
      <c r="Q1214" t="str">
        <f t="shared" si="386"/>
        <v>Green</v>
      </c>
      <c r="R1214" t="str">
        <f t="shared" si="387"/>
        <v>Red</v>
      </c>
      <c r="S1214" t="str">
        <f t="shared" si="388"/>
        <v>Green</v>
      </c>
      <c r="T1214" t="str">
        <f t="shared" si="389"/>
        <v>Green</v>
      </c>
      <c r="U1214" t="str">
        <f t="shared" si="390"/>
        <v>Red</v>
      </c>
      <c r="V1214" t="str">
        <f t="shared" si="391"/>
        <v>Green</v>
      </c>
      <c r="W1214" t="str">
        <f t="shared" si="392"/>
        <v>Red</v>
      </c>
      <c r="X1214" t="str">
        <f t="shared" si="393"/>
        <v>Red</v>
      </c>
      <c r="Y1214" t="str">
        <f t="shared" si="394"/>
        <v>Green</v>
      </c>
      <c r="Z1214" t="str">
        <f t="shared" si="395"/>
        <v>Green</v>
      </c>
      <c r="AA1214" t="str">
        <f t="shared" si="396"/>
        <v>Red</v>
      </c>
      <c r="AB1214" t="str">
        <f t="shared" si="397"/>
        <v>Red</v>
      </c>
      <c r="AC1214" t="str">
        <f t="shared" si="398"/>
        <v>Green</v>
      </c>
      <c r="AD1214" t="str">
        <f t="shared" si="399"/>
        <v>Red</v>
      </c>
    </row>
    <row r="1215" spans="1:30" x14ac:dyDescent="0.25">
      <c r="A1215" t="str">
        <f t="shared" si="400"/>
        <v>25/07/2026Stuttgart IISSV Ulm 1846</v>
      </c>
      <c r="D1215" s="2">
        <v>46228</v>
      </c>
      <c r="E1215" s="3">
        <v>0.54166666666666663</v>
      </c>
      <c r="F1215" t="s">
        <v>3824</v>
      </c>
      <c r="G1215" t="s">
        <v>3825</v>
      </c>
      <c r="H1215">
        <v>3</v>
      </c>
      <c r="I1215">
        <v>0</v>
      </c>
      <c r="J1215">
        <v>4</v>
      </c>
      <c r="K1215">
        <v>0</v>
      </c>
      <c r="L1215" s="22" t="str">
        <f t="shared" si="401"/>
        <v>25/07/2026</v>
      </c>
      <c r="M1215" s="23">
        <f t="shared" si="402"/>
        <v>0.41666666666666663</v>
      </c>
      <c r="N1215" t="str">
        <f t="shared" si="403"/>
        <v>4 - 0</v>
      </c>
      <c r="O1215" t="str">
        <f t="shared" si="384"/>
        <v>Green</v>
      </c>
      <c r="P1215" t="str">
        <f t="shared" si="385"/>
        <v>Red</v>
      </c>
      <c r="Q1215" t="str">
        <f t="shared" si="386"/>
        <v>Red</v>
      </c>
      <c r="R1215" t="str">
        <f t="shared" si="387"/>
        <v>Green</v>
      </c>
      <c r="S1215" t="str">
        <f t="shared" si="388"/>
        <v>Red</v>
      </c>
      <c r="T1215" t="str">
        <f t="shared" si="389"/>
        <v>Green</v>
      </c>
      <c r="U1215" t="str">
        <f t="shared" si="390"/>
        <v>Green</v>
      </c>
      <c r="V1215" t="str">
        <f t="shared" si="391"/>
        <v>Red</v>
      </c>
      <c r="W1215" t="str">
        <f t="shared" si="392"/>
        <v>Red</v>
      </c>
      <c r="X1215" t="str">
        <f t="shared" si="393"/>
        <v>Green</v>
      </c>
      <c r="Y1215" t="str">
        <f t="shared" si="394"/>
        <v>Green</v>
      </c>
      <c r="Z1215" t="str">
        <f t="shared" si="395"/>
        <v>Green</v>
      </c>
      <c r="AA1215" t="str">
        <f t="shared" si="396"/>
        <v>Red</v>
      </c>
      <c r="AB1215" t="str">
        <f t="shared" si="397"/>
        <v>Red</v>
      </c>
      <c r="AC1215" t="str">
        <f t="shared" si="398"/>
        <v>Red</v>
      </c>
      <c r="AD1215" t="str">
        <f t="shared" si="399"/>
        <v>Green</v>
      </c>
    </row>
    <row r="1216" spans="1:30" x14ac:dyDescent="0.25">
      <c r="A1216" t="str">
        <f t="shared" si="400"/>
        <v>25/07/2026WatfordHansa Rostock</v>
      </c>
      <c r="D1216" s="2">
        <v>46228</v>
      </c>
      <c r="E1216" s="3">
        <v>0.54166666666666663</v>
      </c>
      <c r="F1216" t="s">
        <v>3826</v>
      </c>
      <c r="G1216" t="s">
        <v>3827</v>
      </c>
      <c r="H1216">
        <v>2</v>
      </c>
      <c r="I1216">
        <v>0</v>
      </c>
      <c r="J1216">
        <v>3</v>
      </c>
      <c r="K1216">
        <v>0</v>
      </c>
      <c r="L1216" s="22" t="str">
        <f t="shared" si="401"/>
        <v>25/07/2026</v>
      </c>
      <c r="M1216" s="23">
        <f t="shared" si="402"/>
        <v>0.41666666666666663</v>
      </c>
      <c r="N1216" t="str">
        <f t="shared" si="403"/>
        <v>3 - 0</v>
      </c>
      <c r="O1216" t="str">
        <f t="shared" si="384"/>
        <v>Green</v>
      </c>
      <c r="P1216" t="str">
        <f t="shared" si="385"/>
        <v>Red</v>
      </c>
      <c r="Q1216" t="str">
        <f t="shared" si="386"/>
        <v>Red</v>
      </c>
      <c r="R1216" t="str">
        <f t="shared" si="387"/>
        <v>Green</v>
      </c>
      <c r="S1216" t="str">
        <f t="shared" si="388"/>
        <v>Red</v>
      </c>
      <c r="T1216" t="str">
        <f t="shared" si="389"/>
        <v>Green</v>
      </c>
      <c r="U1216" t="str">
        <f t="shared" si="390"/>
        <v>Green</v>
      </c>
      <c r="V1216" t="str">
        <f t="shared" si="391"/>
        <v>Red</v>
      </c>
      <c r="W1216" t="str">
        <f t="shared" si="392"/>
        <v>Red</v>
      </c>
      <c r="X1216" t="str">
        <f t="shared" si="393"/>
        <v>Green</v>
      </c>
      <c r="Y1216" t="str">
        <f t="shared" si="394"/>
        <v>Green</v>
      </c>
      <c r="Z1216" t="str">
        <f t="shared" si="395"/>
        <v>Green</v>
      </c>
      <c r="AA1216" t="str">
        <f t="shared" si="396"/>
        <v>Red</v>
      </c>
      <c r="AB1216" t="str">
        <f t="shared" si="397"/>
        <v>Green</v>
      </c>
      <c r="AC1216" t="str">
        <f t="shared" si="398"/>
        <v>Red</v>
      </c>
      <c r="AD1216" t="str">
        <f t="shared" si="399"/>
        <v>Green</v>
      </c>
    </row>
    <row r="1217" spans="1:30" x14ac:dyDescent="0.25">
      <c r="A1217" t="str">
        <f t="shared" si="400"/>
        <v>25/07/2026Mwos FCFC Platinum</v>
      </c>
      <c r="D1217" s="2">
        <v>46228</v>
      </c>
      <c r="E1217" s="3">
        <v>0.54166666666666663</v>
      </c>
      <c r="F1217" t="s">
        <v>1615</v>
      </c>
      <c r="G1217" t="s">
        <v>1610</v>
      </c>
      <c r="H1217">
        <v>0</v>
      </c>
      <c r="I1217">
        <v>0</v>
      </c>
      <c r="J1217">
        <v>2</v>
      </c>
      <c r="K1217">
        <v>0</v>
      </c>
      <c r="L1217" s="22" t="str">
        <f t="shared" si="401"/>
        <v>25/07/2026</v>
      </c>
      <c r="M1217" s="23">
        <f t="shared" si="402"/>
        <v>0.41666666666666663</v>
      </c>
      <c r="N1217" t="str">
        <f t="shared" si="403"/>
        <v>2 - 0</v>
      </c>
      <c r="O1217" t="str">
        <f t="shared" si="384"/>
        <v>Green</v>
      </c>
      <c r="P1217" t="str">
        <f t="shared" si="385"/>
        <v>Red</v>
      </c>
      <c r="Q1217" t="str">
        <f t="shared" si="386"/>
        <v>Red</v>
      </c>
      <c r="R1217" t="str">
        <f t="shared" si="387"/>
        <v>Green</v>
      </c>
      <c r="S1217" t="str">
        <f t="shared" si="388"/>
        <v>Red</v>
      </c>
      <c r="T1217" t="str">
        <f t="shared" si="389"/>
        <v>Green</v>
      </c>
      <c r="U1217" t="str">
        <f t="shared" si="390"/>
        <v>Red</v>
      </c>
      <c r="V1217" t="str">
        <f t="shared" si="391"/>
        <v>Green</v>
      </c>
      <c r="W1217" t="str">
        <f t="shared" si="392"/>
        <v>Red</v>
      </c>
      <c r="X1217" t="str">
        <f t="shared" si="393"/>
        <v>Red</v>
      </c>
      <c r="Y1217" t="str">
        <f t="shared" si="394"/>
        <v>Green</v>
      </c>
      <c r="Z1217" t="str">
        <f t="shared" si="395"/>
        <v>Red</v>
      </c>
      <c r="AA1217" t="str">
        <f t="shared" si="396"/>
        <v>Green</v>
      </c>
      <c r="AB1217" t="str">
        <f t="shared" si="397"/>
        <v>Green</v>
      </c>
      <c r="AC1217" t="str">
        <f t="shared" si="398"/>
        <v>Red</v>
      </c>
      <c r="AD1217" t="str">
        <f t="shared" si="399"/>
        <v>Green</v>
      </c>
    </row>
    <row r="1218" spans="1:30" x14ac:dyDescent="0.25">
      <c r="A1218" t="str">
        <f t="shared" si="400"/>
        <v>25/07/2026SV Wals GrunauAustria Salzburg</v>
      </c>
      <c r="D1218" s="2">
        <v>46228</v>
      </c>
      <c r="E1218" s="3">
        <v>0.5625</v>
      </c>
      <c r="F1218" t="s">
        <v>2997</v>
      </c>
      <c r="G1218" t="s">
        <v>2998</v>
      </c>
      <c r="H1218">
        <v>0</v>
      </c>
      <c r="I1218">
        <v>2</v>
      </c>
      <c r="J1218">
        <v>1</v>
      </c>
      <c r="K1218">
        <v>5</v>
      </c>
      <c r="L1218" s="22" t="str">
        <f t="shared" si="401"/>
        <v>25/07/2026</v>
      </c>
      <c r="M1218" s="23">
        <f t="shared" si="402"/>
        <v>0.4375</v>
      </c>
      <c r="N1218" t="str">
        <f t="shared" si="403"/>
        <v>1 - 5</v>
      </c>
      <c r="O1218" t="str">
        <f t="shared" ref="O1218:O1281" si="404">IF($J1218&gt;$K1218,"Green","Red")</f>
        <v>Red</v>
      </c>
      <c r="P1218" t="str">
        <f t="shared" ref="P1218:P1281" si="405">IF($J1218=$K1218,"Green","Red")</f>
        <v>Red</v>
      </c>
      <c r="Q1218" t="str">
        <f t="shared" ref="Q1218:Q1281" si="406">IF($J1218&lt;$K1218,"Green","Red")</f>
        <v>Green</v>
      </c>
      <c r="R1218" t="str">
        <f t="shared" ref="R1218:R1281" si="407">IF($J1218&gt;=$K1218,"Green","Red")</f>
        <v>Red</v>
      </c>
      <c r="S1218" t="str">
        <f t="shared" ref="S1218:S1281" si="408">IF($J1218&lt;=$K1218,"Green","Red")</f>
        <v>Green</v>
      </c>
      <c r="T1218" t="str">
        <f t="shared" ref="T1218:T1281" si="409">IF(OR($J1218&gt;$K1218,$J1218&lt;$K1218),"Green","Red")</f>
        <v>Green</v>
      </c>
      <c r="U1218" t="str">
        <f t="shared" ref="U1218:U1281" si="410">IF($H1218&gt;$I1218,"Green","Red")</f>
        <v>Red</v>
      </c>
      <c r="V1218" t="str">
        <f t="shared" ref="V1218:V1281" si="411">IF($H1218=$I1218,"Green","Red")</f>
        <v>Red</v>
      </c>
      <c r="W1218" t="str">
        <f t="shared" ref="W1218:W1281" si="412">IF($H1218&lt;$I1218,"Green","Red")</f>
        <v>Green</v>
      </c>
      <c r="X1218" t="str">
        <f t="shared" ref="X1218:X1281" si="413">IF($H1218+$I1218&gt;0,"Green","Red")</f>
        <v>Green</v>
      </c>
      <c r="Y1218" t="str">
        <f t="shared" ref="Y1218:Y1281" si="414">IF($J1218+$K1218&gt;1.5,"Green","Red")</f>
        <v>Green</v>
      </c>
      <c r="Z1218" t="str">
        <f t="shared" ref="Z1218:Z1281" si="415">IF($J1218+$K1218&gt;2.5,"Green","Red")</f>
        <v>Green</v>
      </c>
      <c r="AA1218" t="str">
        <f t="shared" ref="AA1218:AA1281" si="416">IF($J1218+$K1218&lt;2.5,"Green","Red")</f>
        <v>Red</v>
      </c>
      <c r="AB1218" t="str">
        <f t="shared" ref="AB1218:AB1281" si="417">IF($J1218+$K1218&lt;3.5,"Green","Red")</f>
        <v>Red</v>
      </c>
      <c r="AC1218" t="str">
        <f t="shared" ref="AC1218:AC1281" si="418">IF(AND($J1218&gt;0,$K1218&gt;0),"Green","Red")</f>
        <v>Green</v>
      </c>
      <c r="AD1218" t="str">
        <f t="shared" ref="AD1218:AD1281" si="419">IF(OR($J1218=0,$K1218=0),"Green","Red")</f>
        <v>Red</v>
      </c>
    </row>
    <row r="1219" spans="1:30" x14ac:dyDescent="0.25">
      <c r="A1219" t="str">
        <f t="shared" si="400"/>
        <v>25/07/2026IFK MariehamnAC Oulu</v>
      </c>
      <c r="D1219" s="2">
        <v>46228</v>
      </c>
      <c r="E1219" s="3">
        <v>0.5625</v>
      </c>
      <c r="F1219" t="s">
        <v>250</v>
      </c>
      <c r="G1219" t="s">
        <v>601</v>
      </c>
      <c r="H1219">
        <v>1</v>
      </c>
      <c r="I1219">
        <v>0</v>
      </c>
      <c r="J1219">
        <v>1</v>
      </c>
      <c r="K1219">
        <v>1</v>
      </c>
      <c r="L1219" s="22" t="str">
        <f t="shared" si="401"/>
        <v>25/07/2026</v>
      </c>
      <c r="M1219" s="23">
        <f t="shared" si="402"/>
        <v>0.4375</v>
      </c>
      <c r="N1219" t="str">
        <f t="shared" si="403"/>
        <v>1 - 1</v>
      </c>
      <c r="O1219" t="str">
        <f t="shared" si="404"/>
        <v>Red</v>
      </c>
      <c r="P1219" t="str">
        <f t="shared" si="405"/>
        <v>Green</v>
      </c>
      <c r="Q1219" t="str">
        <f t="shared" si="406"/>
        <v>Red</v>
      </c>
      <c r="R1219" t="str">
        <f t="shared" si="407"/>
        <v>Green</v>
      </c>
      <c r="S1219" t="str">
        <f t="shared" si="408"/>
        <v>Green</v>
      </c>
      <c r="T1219" t="str">
        <f t="shared" si="409"/>
        <v>Red</v>
      </c>
      <c r="U1219" t="str">
        <f t="shared" si="410"/>
        <v>Green</v>
      </c>
      <c r="V1219" t="str">
        <f t="shared" si="411"/>
        <v>Red</v>
      </c>
      <c r="W1219" t="str">
        <f t="shared" si="412"/>
        <v>Red</v>
      </c>
      <c r="X1219" t="str">
        <f t="shared" si="413"/>
        <v>Green</v>
      </c>
      <c r="Y1219" t="str">
        <f t="shared" si="414"/>
        <v>Green</v>
      </c>
      <c r="Z1219" t="str">
        <f t="shared" si="415"/>
        <v>Red</v>
      </c>
      <c r="AA1219" t="str">
        <f t="shared" si="416"/>
        <v>Green</v>
      </c>
      <c r="AB1219" t="str">
        <f t="shared" si="417"/>
        <v>Green</v>
      </c>
      <c r="AC1219" t="str">
        <f t="shared" si="418"/>
        <v>Green</v>
      </c>
      <c r="AD1219" t="str">
        <f t="shared" si="419"/>
        <v>Red</v>
      </c>
    </row>
    <row r="1220" spans="1:30" x14ac:dyDescent="0.25">
      <c r="A1220" t="str">
        <f t="shared" si="400"/>
        <v>25/07/2026FC Kolkheti PotiAragvi Dusheti</v>
      </c>
      <c r="D1220" s="2">
        <v>46228</v>
      </c>
      <c r="E1220" s="3">
        <v>0.5625</v>
      </c>
      <c r="F1220" t="s">
        <v>3258</v>
      </c>
      <c r="G1220" t="s">
        <v>3259</v>
      </c>
      <c r="H1220">
        <v>0</v>
      </c>
      <c r="I1220">
        <v>0</v>
      </c>
      <c r="J1220">
        <v>0</v>
      </c>
      <c r="K1220">
        <v>0</v>
      </c>
      <c r="L1220" s="22" t="str">
        <f t="shared" si="401"/>
        <v>25/07/2026</v>
      </c>
      <c r="M1220" s="23">
        <f t="shared" si="402"/>
        <v>0.4375</v>
      </c>
      <c r="N1220" t="str">
        <f t="shared" si="403"/>
        <v>0 - 0</v>
      </c>
      <c r="O1220" t="str">
        <f t="shared" si="404"/>
        <v>Red</v>
      </c>
      <c r="P1220" t="str">
        <f t="shared" si="405"/>
        <v>Green</v>
      </c>
      <c r="Q1220" t="str">
        <f t="shared" si="406"/>
        <v>Red</v>
      </c>
      <c r="R1220" t="str">
        <f t="shared" si="407"/>
        <v>Green</v>
      </c>
      <c r="S1220" t="str">
        <f t="shared" si="408"/>
        <v>Green</v>
      </c>
      <c r="T1220" t="str">
        <f t="shared" si="409"/>
        <v>Red</v>
      </c>
      <c r="U1220" t="str">
        <f t="shared" si="410"/>
        <v>Red</v>
      </c>
      <c r="V1220" t="str">
        <f t="shared" si="411"/>
        <v>Green</v>
      </c>
      <c r="W1220" t="str">
        <f t="shared" si="412"/>
        <v>Red</v>
      </c>
      <c r="X1220" t="str">
        <f t="shared" si="413"/>
        <v>Red</v>
      </c>
      <c r="Y1220" t="str">
        <f t="shared" si="414"/>
        <v>Red</v>
      </c>
      <c r="Z1220" t="str">
        <f t="shared" si="415"/>
        <v>Red</v>
      </c>
      <c r="AA1220" t="str">
        <f t="shared" si="416"/>
        <v>Green</v>
      </c>
      <c r="AB1220" t="str">
        <f t="shared" si="417"/>
        <v>Green</v>
      </c>
      <c r="AC1220" t="str">
        <f t="shared" si="418"/>
        <v>Red</v>
      </c>
      <c r="AD1220" t="str">
        <f t="shared" si="419"/>
        <v>Green</v>
      </c>
    </row>
    <row r="1221" spans="1:30" x14ac:dyDescent="0.25">
      <c r="A1221" t="str">
        <f t="shared" si="400"/>
        <v>25/07/2026NotoddenSotra S–ö</v>
      </c>
      <c r="D1221" s="2">
        <v>46228</v>
      </c>
      <c r="E1221" s="3">
        <v>0.5625</v>
      </c>
      <c r="F1221" t="s">
        <v>3446</v>
      </c>
      <c r="G1221" t="s">
        <v>3447</v>
      </c>
      <c r="H1221">
        <v>1</v>
      </c>
      <c r="I1221">
        <v>0</v>
      </c>
      <c r="J1221">
        <v>1</v>
      </c>
      <c r="K1221">
        <v>0</v>
      </c>
      <c r="L1221" s="22" t="str">
        <f t="shared" si="401"/>
        <v>25/07/2026</v>
      </c>
      <c r="M1221" s="23">
        <f t="shared" si="402"/>
        <v>0.4375</v>
      </c>
      <c r="N1221" t="str">
        <f t="shared" si="403"/>
        <v>1 - 0</v>
      </c>
      <c r="O1221" t="str">
        <f t="shared" si="404"/>
        <v>Green</v>
      </c>
      <c r="P1221" t="str">
        <f t="shared" si="405"/>
        <v>Red</v>
      </c>
      <c r="Q1221" t="str">
        <f t="shared" si="406"/>
        <v>Red</v>
      </c>
      <c r="R1221" t="str">
        <f t="shared" si="407"/>
        <v>Green</v>
      </c>
      <c r="S1221" t="str">
        <f t="shared" si="408"/>
        <v>Red</v>
      </c>
      <c r="T1221" t="str">
        <f t="shared" si="409"/>
        <v>Green</v>
      </c>
      <c r="U1221" t="str">
        <f t="shared" si="410"/>
        <v>Green</v>
      </c>
      <c r="V1221" t="str">
        <f t="shared" si="411"/>
        <v>Red</v>
      </c>
      <c r="W1221" t="str">
        <f t="shared" si="412"/>
        <v>Red</v>
      </c>
      <c r="X1221" t="str">
        <f t="shared" si="413"/>
        <v>Green</v>
      </c>
      <c r="Y1221" t="str">
        <f t="shared" si="414"/>
        <v>Red</v>
      </c>
      <c r="Z1221" t="str">
        <f t="shared" si="415"/>
        <v>Red</v>
      </c>
      <c r="AA1221" t="str">
        <f t="shared" si="416"/>
        <v>Green</v>
      </c>
      <c r="AB1221" t="str">
        <f t="shared" si="417"/>
        <v>Green</v>
      </c>
      <c r="AC1221" t="str">
        <f t="shared" si="418"/>
        <v>Red</v>
      </c>
      <c r="AD1221" t="str">
        <f t="shared" si="419"/>
        <v>Green</v>
      </c>
    </row>
    <row r="1222" spans="1:30" x14ac:dyDescent="0.25">
      <c r="A1222" t="str">
        <f t="shared" si="400"/>
        <v>25/07/2026MelhusHerd</v>
      </c>
      <c r="D1222" s="2">
        <v>46228</v>
      </c>
      <c r="E1222" s="3">
        <v>0.5625</v>
      </c>
      <c r="F1222" t="s">
        <v>3472</v>
      </c>
      <c r="G1222" t="s">
        <v>3473</v>
      </c>
      <c r="H1222">
        <v>1</v>
      </c>
      <c r="I1222">
        <v>0</v>
      </c>
      <c r="J1222">
        <v>2</v>
      </c>
      <c r="K1222">
        <v>0</v>
      </c>
      <c r="L1222" s="22" t="str">
        <f t="shared" si="401"/>
        <v>25/07/2026</v>
      </c>
      <c r="M1222" s="23">
        <f t="shared" si="402"/>
        <v>0.4375</v>
      </c>
      <c r="N1222" t="str">
        <f t="shared" si="403"/>
        <v>2 - 0</v>
      </c>
      <c r="O1222" t="str">
        <f t="shared" si="404"/>
        <v>Green</v>
      </c>
      <c r="P1222" t="str">
        <f t="shared" si="405"/>
        <v>Red</v>
      </c>
      <c r="Q1222" t="str">
        <f t="shared" si="406"/>
        <v>Red</v>
      </c>
      <c r="R1222" t="str">
        <f t="shared" si="407"/>
        <v>Green</v>
      </c>
      <c r="S1222" t="str">
        <f t="shared" si="408"/>
        <v>Red</v>
      </c>
      <c r="T1222" t="str">
        <f t="shared" si="409"/>
        <v>Green</v>
      </c>
      <c r="U1222" t="str">
        <f t="shared" si="410"/>
        <v>Green</v>
      </c>
      <c r="V1222" t="str">
        <f t="shared" si="411"/>
        <v>Red</v>
      </c>
      <c r="W1222" t="str">
        <f t="shared" si="412"/>
        <v>Red</v>
      </c>
      <c r="X1222" t="str">
        <f t="shared" si="413"/>
        <v>Green</v>
      </c>
      <c r="Y1222" t="str">
        <f t="shared" si="414"/>
        <v>Green</v>
      </c>
      <c r="Z1222" t="str">
        <f t="shared" si="415"/>
        <v>Red</v>
      </c>
      <c r="AA1222" t="str">
        <f t="shared" si="416"/>
        <v>Green</v>
      </c>
      <c r="AB1222" t="str">
        <f t="shared" si="417"/>
        <v>Green</v>
      </c>
      <c r="AC1222" t="str">
        <f t="shared" si="418"/>
        <v>Red</v>
      </c>
      <c r="AD1222" t="str">
        <f t="shared" si="419"/>
        <v>Green</v>
      </c>
    </row>
    <row r="1223" spans="1:30" x14ac:dyDescent="0.25">
      <c r="A1223" t="str">
        <f t="shared" si="400"/>
        <v>25/07/2026Lechia GdanskPogon Grodzisk Mazowiecki</v>
      </c>
      <c r="D1223" s="2">
        <v>46228</v>
      </c>
      <c r="E1223" s="3">
        <v>0.5625</v>
      </c>
      <c r="F1223" t="s">
        <v>3529</v>
      </c>
      <c r="G1223" t="s">
        <v>3530</v>
      </c>
      <c r="H1223">
        <v>0</v>
      </c>
      <c r="I1223">
        <v>1</v>
      </c>
      <c r="J1223">
        <v>0</v>
      </c>
      <c r="K1223">
        <v>3</v>
      </c>
      <c r="L1223" s="22" t="str">
        <f t="shared" si="401"/>
        <v>25/07/2026</v>
      </c>
      <c r="M1223" s="23">
        <f t="shared" si="402"/>
        <v>0.4375</v>
      </c>
      <c r="N1223" t="str">
        <f t="shared" si="403"/>
        <v>0 - 3</v>
      </c>
      <c r="O1223" t="str">
        <f t="shared" si="404"/>
        <v>Red</v>
      </c>
      <c r="P1223" t="str">
        <f t="shared" si="405"/>
        <v>Red</v>
      </c>
      <c r="Q1223" t="str">
        <f t="shared" si="406"/>
        <v>Green</v>
      </c>
      <c r="R1223" t="str">
        <f t="shared" si="407"/>
        <v>Red</v>
      </c>
      <c r="S1223" t="str">
        <f t="shared" si="408"/>
        <v>Green</v>
      </c>
      <c r="T1223" t="str">
        <f t="shared" si="409"/>
        <v>Green</v>
      </c>
      <c r="U1223" t="str">
        <f t="shared" si="410"/>
        <v>Red</v>
      </c>
      <c r="V1223" t="str">
        <f t="shared" si="411"/>
        <v>Red</v>
      </c>
      <c r="W1223" t="str">
        <f t="shared" si="412"/>
        <v>Green</v>
      </c>
      <c r="X1223" t="str">
        <f t="shared" si="413"/>
        <v>Green</v>
      </c>
      <c r="Y1223" t="str">
        <f t="shared" si="414"/>
        <v>Green</v>
      </c>
      <c r="Z1223" t="str">
        <f t="shared" si="415"/>
        <v>Green</v>
      </c>
      <c r="AA1223" t="str">
        <f t="shared" si="416"/>
        <v>Red</v>
      </c>
      <c r="AB1223" t="str">
        <f t="shared" si="417"/>
        <v>Green</v>
      </c>
      <c r="AC1223" t="str">
        <f t="shared" si="418"/>
        <v>Red</v>
      </c>
      <c r="AD1223" t="str">
        <f t="shared" si="419"/>
        <v>Green</v>
      </c>
    </row>
    <row r="1224" spans="1:30" x14ac:dyDescent="0.25">
      <c r="A1224" t="str">
        <f t="shared" si="400"/>
        <v>25/07/2026Pogon SiedlceLKS Lodz</v>
      </c>
      <c r="D1224" s="2">
        <v>46228</v>
      </c>
      <c r="E1224" s="3">
        <v>0.5625</v>
      </c>
      <c r="F1224" t="s">
        <v>3531</v>
      </c>
      <c r="G1224" t="s">
        <v>3532</v>
      </c>
      <c r="H1224">
        <v>1</v>
      </c>
      <c r="I1224">
        <v>0</v>
      </c>
      <c r="J1224">
        <v>1</v>
      </c>
      <c r="K1224">
        <v>1</v>
      </c>
      <c r="L1224" s="22" t="str">
        <f t="shared" si="401"/>
        <v>25/07/2026</v>
      </c>
      <c r="M1224" s="23">
        <f t="shared" si="402"/>
        <v>0.4375</v>
      </c>
      <c r="N1224" t="str">
        <f t="shared" si="403"/>
        <v>1 - 1</v>
      </c>
      <c r="O1224" t="str">
        <f t="shared" si="404"/>
        <v>Red</v>
      </c>
      <c r="P1224" t="str">
        <f t="shared" si="405"/>
        <v>Green</v>
      </c>
      <c r="Q1224" t="str">
        <f t="shared" si="406"/>
        <v>Red</v>
      </c>
      <c r="R1224" t="str">
        <f t="shared" si="407"/>
        <v>Green</v>
      </c>
      <c r="S1224" t="str">
        <f t="shared" si="408"/>
        <v>Green</v>
      </c>
      <c r="T1224" t="str">
        <f t="shared" si="409"/>
        <v>Red</v>
      </c>
      <c r="U1224" t="str">
        <f t="shared" si="410"/>
        <v>Green</v>
      </c>
      <c r="V1224" t="str">
        <f t="shared" si="411"/>
        <v>Red</v>
      </c>
      <c r="W1224" t="str">
        <f t="shared" si="412"/>
        <v>Red</v>
      </c>
      <c r="X1224" t="str">
        <f t="shared" si="413"/>
        <v>Green</v>
      </c>
      <c r="Y1224" t="str">
        <f t="shared" si="414"/>
        <v>Green</v>
      </c>
      <c r="Z1224" t="str">
        <f t="shared" si="415"/>
        <v>Red</v>
      </c>
      <c r="AA1224" t="str">
        <f t="shared" si="416"/>
        <v>Green</v>
      </c>
      <c r="AB1224" t="str">
        <f t="shared" si="417"/>
        <v>Green</v>
      </c>
      <c r="AC1224" t="str">
        <f t="shared" si="418"/>
        <v>Green</v>
      </c>
      <c r="AD1224" t="str">
        <f t="shared" si="419"/>
        <v>Red</v>
      </c>
    </row>
    <row r="1225" spans="1:30" x14ac:dyDescent="0.25">
      <c r="A1225" t="str">
        <f t="shared" si="400"/>
        <v>25/07/2026Stal RzeszowChrobry Glogow</v>
      </c>
      <c r="D1225" s="2">
        <v>46228</v>
      </c>
      <c r="E1225" s="3">
        <v>0.5625</v>
      </c>
      <c r="F1225" t="s">
        <v>3533</v>
      </c>
      <c r="G1225" t="s">
        <v>3534</v>
      </c>
      <c r="H1225">
        <v>0</v>
      </c>
      <c r="I1225">
        <v>1</v>
      </c>
      <c r="J1225">
        <v>1</v>
      </c>
      <c r="K1225">
        <v>5</v>
      </c>
      <c r="L1225" s="22" t="str">
        <f t="shared" si="401"/>
        <v>25/07/2026</v>
      </c>
      <c r="M1225" s="23">
        <f t="shared" si="402"/>
        <v>0.4375</v>
      </c>
      <c r="N1225" t="str">
        <f t="shared" si="403"/>
        <v>1 - 5</v>
      </c>
      <c r="O1225" t="str">
        <f t="shared" si="404"/>
        <v>Red</v>
      </c>
      <c r="P1225" t="str">
        <f t="shared" si="405"/>
        <v>Red</v>
      </c>
      <c r="Q1225" t="str">
        <f t="shared" si="406"/>
        <v>Green</v>
      </c>
      <c r="R1225" t="str">
        <f t="shared" si="407"/>
        <v>Red</v>
      </c>
      <c r="S1225" t="str">
        <f t="shared" si="408"/>
        <v>Green</v>
      </c>
      <c r="T1225" t="str">
        <f t="shared" si="409"/>
        <v>Green</v>
      </c>
      <c r="U1225" t="str">
        <f t="shared" si="410"/>
        <v>Red</v>
      </c>
      <c r="V1225" t="str">
        <f t="shared" si="411"/>
        <v>Red</v>
      </c>
      <c r="W1225" t="str">
        <f t="shared" si="412"/>
        <v>Green</v>
      </c>
      <c r="X1225" t="str">
        <f t="shared" si="413"/>
        <v>Green</v>
      </c>
      <c r="Y1225" t="str">
        <f t="shared" si="414"/>
        <v>Green</v>
      </c>
      <c r="Z1225" t="str">
        <f t="shared" si="415"/>
        <v>Green</v>
      </c>
      <c r="AA1225" t="str">
        <f t="shared" si="416"/>
        <v>Red</v>
      </c>
      <c r="AB1225" t="str">
        <f t="shared" si="417"/>
        <v>Red</v>
      </c>
      <c r="AC1225" t="str">
        <f t="shared" si="418"/>
        <v>Green</v>
      </c>
      <c r="AD1225" t="str">
        <f t="shared" si="419"/>
        <v>Red</v>
      </c>
    </row>
    <row r="1226" spans="1:30" x14ac:dyDescent="0.25">
      <c r="A1226" t="str">
        <f t="shared" si="400"/>
        <v>25/07/2026Angusht NazranKyzyltash</v>
      </c>
      <c r="D1226" s="2">
        <v>46228</v>
      </c>
      <c r="E1226" s="3">
        <v>0.5625</v>
      </c>
      <c r="F1226" t="s">
        <v>3563</v>
      </c>
      <c r="G1226" t="s">
        <v>3564</v>
      </c>
      <c r="H1226">
        <v>0</v>
      </c>
      <c r="I1226">
        <v>0</v>
      </c>
      <c r="J1226">
        <v>0</v>
      </c>
      <c r="K1226">
        <v>0</v>
      </c>
      <c r="L1226" s="22" t="str">
        <f t="shared" si="401"/>
        <v>25/07/2026</v>
      </c>
      <c r="M1226" s="23">
        <f t="shared" si="402"/>
        <v>0.4375</v>
      </c>
      <c r="N1226" t="str">
        <f t="shared" si="403"/>
        <v>0 - 0</v>
      </c>
      <c r="O1226" t="str">
        <f t="shared" si="404"/>
        <v>Red</v>
      </c>
      <c r="P1226" t="str">
        <f t="shared" si="405"/>
        <v>Green</v>
      </c>
      <c r="Q1226" t="str">
        <f t="shared" si="406"/>
        <v>Red</v>
      </c>
      <c r="R1226" t="str">
        <f t="shared" si="407"/>
        <v>Green</v>
      </c>
      <c r="S1226" t="str">
        <f t="shared" si="408"/>
        <v>Green</v>
      </c>
      <c r="T1226" t="str">
        <f t="shared" si="409"/>
        <v>Red</v>
      </c>
      <c r="U1226" t="str">
        <f t="shared" si="410"/>
        <v>Red</v>
      </c>
      <c r="V1226" t="str">
        <f t="shared" si="411"/>
        <v>Green</v>
      </c>
      <c r="W1226" t="str">
        <f t="shared" si="412"/>
        <v>Red</v>
      </c>
      <c r="X1226" t="str">
        <f t="shared" si="413"/>
        <v>Red</v>
      </c>
      <c r="Y1226" t="str">
        <f t="shared" si="414"/>
        <v>Red</v>
      </c>
      <c r="Z1226" t="str">
        <f t="shared" si="415"/>
        <v>Red</v>
      </c>
      <c r="AA1226" t="str">
        <f t="shared" si="416"/>
        <v>Green</v>
      </c>
      <c r="AB1226" t="str">
        <f t="shared" si="417"/>
        <v>Green</v>
      </c>
      <c r="AC1226" t="str">
        <f t="shared" si="418"/>
        <v>Red</v>
      </c>
      <c r="AD1226" t="str">
        <f t="shared" si="419"/>
        <v>Green</v>
      </c>
    </row>
    <row r="1227" spans="1:30" x14ac:dyDescent="0.25">
      <c r="A1227" t="str">
        <f t="shared" si="400"/>
        <v>25/07/2026Greuther FurthHoffenheim</v>
      </c>
      <c r="D1227" s="2">
        <v>46228</v>
      </c>
      <c r="E1227" s="3">
        <v>0.5625</v>
      </c>
      <c r="F1227" t="s">
        <v>3828</v>
      </c>
      <c r="G1227" t="s">
        <v>3829</v>
      </c>
      <c r="H1227">
        <v>0</v>
      </c>
      <c r="I1227">
        <v>1</v>
      </c>
      <c r="J1227">
        <v>1</v>
      </c>
      <c r="K1227">
        <v>4</v>
      </c>
      <c r="L1227" s="22" t="str">
        <f t="shared" si="401"/>
        <v>25/07/2026</v>
      </c>
      <c r="M1227" s="23">
        <f t="shared" si="402"/>
        <v>0.4375</v>
      </c>
      <c r="N1227" t="str">
        <f t="shared" si="403"/>
        <v>1 - 4</v>
      </c>
      <c r="O1227" t="str">
        <f t="shared" si="404"/>
        <v>Red</v>
      </c>
      <c r="P1227" t="str">
        <f t="shared" si="405"/>
        <v>Red</v>
      </c>
      <c r="Q1227" t="str">
        <f t="shared" si="406"/>
        <v>Green</v>
      </c>
      <c r="R1227" t="str">
        <f t="shared" si="407"/>
        <v>Red</v>
      </c>
      <c r="S1227" t="str">
        <f t="shared" si="408"/>
        <v>Green</v>
      </c>
      <c r="T1227" t="str">
        <f t="shared" si="409"/>
        <v>Green</v>
      </c>
      <c r="U1227" t="str">
        <f t="shared" si="410"/>
        <v>Red</v>
      </c>
      <c r="V1227" t="str">
        <f t="shared" si="411"/>
        <v>Red</v>
      </c>
      <c r="W1227" t="str">
        <f t="shared" si="412"/>
        <v>Green</v>
      </c>
      <c r="X1227" t="str">
        <f t="shared" si="413"/>
        <v>Green</v>
      </c>
      <c r="Y1227" t="str">
        <f t="shared" si="414"/>
        <v>Green</v>
      </c>
      <c r="Z1227" t="str">
        <f t="shared" si="415"/>
        <v>Green</v>
      </c>
      <c r="AA1227" t="str">
        <f t="shared" si="416"/>
        <v>Red</v>
      </c>
      <c r="AB1227" t="str">
        <f t="shared" si="417"/>
        <v>Red</v>
      </c>
      <c r="AC1227" t="str">
        <f t="shared" si="418"/>
        <v>Green</v>
      </c>
      <c r="AD1227" t="str">
        <f t="shared" si="419"/>
        <v>Red</v>
      </c>
    </row>
    <row r="1228" spans="1:30" x14ac:dyDescent="0.25">
      <c r="A1228" t="str">
        <f t="shared" si="400"/>
        <v>25/07/2026Haverfordwest CountyLlanelli</v>
      </c>
      <c r="D1228" s="2">
        <v>46228</v>
      </c>
      <c r="E1228" s="3">
        <v>0.5625</v>
      </c>
      <c r="F1228" t="s">
        <v>3830</v>
      </c>
      <c r="G1228" t="s">
        <v>3831</v>
      </c>
      <c r="H1228">
        <v>6</v>
      </c>
      <c r="I1228">
        <v>0</v>
      </c>
      <c r="J1228">
        <v>8</v>
      </c>
      <c r="K1228">
        <v>0</v>
      </c>
      <c r="L1228" s="22" t="str">
        <f t="shared" si="401"/>
        <v>25/07/2026</v>
      </c>
      <c r="M1228" s="23">
        <f t="shared" si="402"/>
        <v>0.4375</v>
      </c>
      <c r="N1228" t="str">
        <f t="shared" si="403"/>
        <v>8 - 0</v>
      </c>
      <c r="O1228" t="str">
        <f t="shared" si="404"/>
        <v>Green</v>
      </c>
      <c r="P1228" t="str">
        <f t="shared" si="405"/>
        <v>Red</v>
      </c>
      <c r="Q1228" t="str">
        <f t="shared" si="406"/>
        <v>Red</v>
      </c>
      <c r="R1228" t="str">
        <f t="shared" si="407"/>
        <v>Green</v>
      </c>
      <c r="S1228" t="str">
        <f t="shared" si="408"/>
        <v>Red</v>
      </c>
      <c r="T1228" t="str">
        <f t="shared" si="409"/>
        <v>Green</v>
      </c>
      <c r="U1228" t="str">
        <f t="shared" si="410"/>
        <v>Green</v>
      </c>
      <c r="V1228" t="str">
        <f t="shared" si="411"/>
        <v>Red</v>
      </c>
      <c r="W1228" t="str">
        <f t="shared" si="412"/>
        <v>Red</v>
      </c>
      <c r="X1228" t="str">
        <f t="shared" si="413"/>
        <v>Green</v>
      </c>
      <c r="Y1228" t="str">
        <f t="shared" si="414"/>
        <v>Green</v>
      </c>
      <c r="Z1228" t="str">
        <f t="shared" si="415"/>
        <v>Green</v>
      </c>
      <c r="AA1228" t="str">
        <f t="shared" si="416"/>
        <v>Red</v>
      </c>
      <c r="AB1228" t="str">
        <f t="shared" si="417"/>
        <v>Red</v>
      </c>
      <c r="AC1228" t="str">
        <f t="shared" si="418"/>
        <v>Red</v>
      </c>
      <c r="AD1228" t="str">
        <f t="shared" si="419"/>
        <v>Green</v>
      </c>
    </row>
    <row r="1229" spans="1:30" x14ac:dyDescent="0.25">
      <c r="A1229" t="str">
        <f t="shared" si="400"/>
        <v>25/07/2026Wehen WiesbadenBayern Munich</v>
      </c>
      <c r="D1229" s="2">
        <v>46228</v>
      </c>
      <c r="E1229" s="3">
        <v>0.5625</v>
      </c>
      <c r="F1229" t="s">
        <v>3832</v>
      </c>
      <c r="G1229" t="s">
        <v>3833</v>
      </c>
      <c r="H1229">
        <v>1</v>
      </c>
      <c r="I1229">
        <v>0</v>
      </c>
      <c r="J1229">
        <v>2</v>
      </c>
      <c r="K1229">
        <v>1</v>
      </c>
      <c r="L1229" s="22" t="str">
        <f t="shared" si="401"/>
        <v>25/07/2026</v>
      </c>
      <c r="M1229" s="23">
        <f t="shared" si="402"/>
        <v>0.4375</v>
      </c>
      <c r="N1229" t="str">
        <f t="shared" si="403"/>
        <v>2 - 1</v>
      </c>
      <c r="O1229" t="str">
        <f t="shared" si="404"/>
        <v>Green</v>
      </c>
      <c r="P1229" t="str">
        <f t="shared" si="405"/>
        <v>Red</v>
      </c>
      <c r="Q1229" t="str">
        <f t="shared" si="406"/>
        <v>Red</v>
      </c>
      <c r="R1229" t="str">
        <f t="shared" si="407"/>
        <v>Green</v>
      </c>
      <c r="S1229" t="str">
        <f t="shared" si="408"/>
        <v>Red</v>
      </c>
      <c r="T1229" t="str">
        <f t="shared" si="409"/>
        <v>Green</v>
      </c>
      <c r="U1229" t="str">
        <f t="shared" si="410"/>
        <v>Green</v>
      </c>
      <c r="V1229" t="str">
        <f t="shared" si="411"/>
        <v>Red</v>
      </c>
      <c r="W1229" t="str">
        <f t="shared" si="412"/>
        <v>Red</v>
      </c>
      <c r="X1229" t="str">
        <f t="shared" si="413"/>
        <v>Green</v>
      </c>
      <c r="Y1229" t="str">
        <f t="shared" si="414"/>
        <v>Green</v>
      </c>
      <c r="Z1229" t="str">
        <f t="shared" si="415"/>
        <v>Green</v>
      </c>
      <c r="AA1229" t="str">
        <f t="shared" si="416"/>
        <v>Red</v>
      </c>
      <c r="AB1229" t="str">
        <f t="shared" si="417"/>
        <v>Green</v>
      </c>
      <c r="AC1229" t="str">
        <f t="shared" si="418"/>
        <v>Green</v>
      </c>
      <c r="AD1229" t="str">
        <f t="shared" si="419"/>
        <v>Red</v>
      </c>
    </row>
    <row r="1230" spans="1:30" x14ac:dyDescent="0.25">
      <c r="A1230" t="str">
        <f t="shared" si="400"/>
        <v>25/07/2026CA Independiente WomenBanfield Women</v>
      </c>
      <c r="B1230" t="s">
        <v>806</v>
      </c>
      <c r="C1230" t="s">
        <v>879</v>
      </c>
      <c r="D1230" s="2">
        <v>46228</v>
      </c>
      <c r="E1230" s="3">
        <v>0.58333333333333337</v>
      </c>
      <c r="F1230" t="s">
        <v>2781</v>
      </c>
      <c r="G1230" t="s">
        <v>885</v>
      </c>
      <c r="H1230">
        <v>0</v>
      </c>
      <c r="I1230">
        <v>0</v>
      </c>
      <c r="J1230">
        <v>0</v>
      </c>
      <c r="K1230">
        <v>3</v>
      </c>
      <c r="L1230" s="22" t="str">
        <f t="shared" si="401"/>
        <v>25/07/2026</v>
      </c>
      <c r="M1230" s="23">
        <f t="shared" si="402"/>
        <v>0.45833333333333337</v>
      </c>
      <c r="N1230" t="str">
        <f t="shared" si="403"/>
        <v>0 - 3</v>
      </c>
      <c r="O1230" t="str">
        <f t="shared" si="404"/>
        <v>Red</v>
      </c>
      <c r="P1230" t="str">
        <f t="shared" si="405"/>
        <v>Red</v>
      </c>
      <c r="Q1230" t="str">
        <f t="shared" si="406"/>
        <v>Green</v>
      </c>
      <c r="R1230" t="str">
        <f t="shared" si="407"/>
        <v>Red</v>
      </c>
      <c r="S1230" t="str">
        <f t="shared" si="408"/>
        <v>Green</v>
      </c>
      <c r="T1230" t="str">
        <f t="shared" si="409"/>
        <v>Green</v>
      </c>
      <c r="U1230" t="str">
        <f t="shared" si="410"/>
        <v>Red</v>
      </c>
      <c r="V1230" t="str">
        <f t="shared" si="411"/>
        <v>Green</v>
      </c>
      <c r="W1230" t="str">
        <f t="shared" si="412"/>
        <v>Red</v>
      </c>
      <c r="X1230" t="str">
        <f t="shared" si="413"/>
        <v>Red</v>
      </c>
      <c r="Y1230" t="str">
        <f t="shared" si="414"/>
        <v>Green</v>
      </c>
      <c r="Z1230" t="str">
        <f t="shared" si="415"/>
        <v>Green</v>
      </c>
      <c r="AA1230" t="str">
        <f t="shared" si="416"/>
        <v>Red</v>
      </c>
      <c r="AB1230" t="str">
        <f t="shared" si="417"/>
        <v>Green</v>
      </c>
      <c r="AC1230" t="str">
        <f t="shared" si="418"/>
        <v>Red</v>
      </c>
      <c r="AD1230" t="str">
        <f t="shared" si="419"/>
        <v>Green</v>
      </c>
    </row>
    <row r="1231" spans="1:30" x14ac:dyDescent="0.25">
      <c r="A1231" t="str">
        <f t="shared" si="400"/>
        <v>25/07/2026SoligorskFC Slutsk</v>
      </c>
      <c r="D1231" s="2">
        <v>46228</v>
      </c>
      <c r="E1231" s="3">
        <v>0.58333333333333337</v>
      </c>
      <c r="F1231" t="s">
        <v>3027</v>
      </c>
      <c r="G1231" t="s">
        <v>3028</v>
      </c>
      <c r="H1231">
        <v>1</v>
      </c>
      <c r="I1231">
        <v>0</v>
      </c>
      <c r="J1231">
        <v>2</v>
      </c>
      <c r="K1231">
        <v>2</v>
      </c>
      <c r="L1231" s="22" t="str">
        <f t="shared" si="401"/>
        <v>25/07/2026</v>
      </c>
      <c r="M1231" s="23">
        <f t="shared" si="402"/>
        <v>0.45833333333333337</v>
      </c>
      <c r="N1231" t="str">
        <f t="shared" si="403"/>
        <v>2 - 2</v>
      </c>
      <c r="O1231" t="str">
        <f t="shared" si="404"/>
        <v>Red</v>
      </c>
      <c r="P1231" t="str">
        <f t="shared" si="405"/>
        <v>Green</v>
      </c>
      <c r="Q1231" t="str">
        <f t="shared" si="406"/>
        <v>Red</v>
      </c>
      <c r="R1231" t="str">
        <f t="shared" si="407"/>
        <v>Green</v>
      </c>
      <c r="S1231" t="str">
        <f t="shared" si="408"/>
        <v>Green</v>
      </c>
      <c r="T1231" t="str">
        <f t="shared" si="409"/>
        <v>Red</v>
      </c>
      <c r="U1231" t="str">
        <f t="shared" si="410"/>
        <v>Green</v>
      </c>
      <c r="V1231" t="str">
        <f t="shared" si="411"/>
        <v>Red</v>
      </c>
      <c r="W1231" t="str">
        <f t="shared" si="412"/>
        <v>Red</v>
      </c>
      <c r="X1231" t="str">
        <f t="shared" si="413"/>
        <v>Green</v>
      </c>
      <c r="Y1231" t="str">
        <f t="shared" si="414"/>
        <v>Green</v>
      </c>
      <c r="Z1231" t="str">
        <f t="shared" si="415"/>
        <v>Green</v>
      </c>
      <c r="AA1231" t="str">
        <f t="shared" si="416"/>
        <v>Red</v>
      </c>
      <c r="AB1231" t="str">
        <f t="shared" si="417"/>
        <v>Red</v>
      </c>
      <c r="AC1231" t="str">
        <f t="shared" si="418"/>
        <v>Green</v>
      </c>
      <c r="AD1231" t="str">
        <f t="shared" si="419"/>
        <v>Red</v>
      </c>
    </row>
    <row r="1232" spans="1:30" x14ac:dyDescent="0.25">
      <c r="A1232" t="str">
        <f t="shared" si="400"/>
        <v>25/07/2026FredericiaHB Koge</v>
      </c>
      <c r="D1232" s="2">
        <v>46228</v>
      </c>
      <c r="E1232" s="3">
        <v>0.58333333333333337</v>
      </c>
      <c r="F1232" t="s">
        <v>3178</v>
      </c>
      <c r="G1232" t="s">
        <v>3179</v>
      </c>
      <c r="H1232">
        <v>0</v>
      </c>
      <c r="I1232">
        <v>0</v>
      </c>
      <c r="J1232">
        <v>3</v>
      </c>
      <c r="K1232">
        <v>0</v>
      </c>
      <c r="L1232" s="22" t="str">
        <f t="shared" si="401"/>
        <v>25/07/2026</v>
      </c>
      <c r="M1232" s="23">
        <f t="shared" si="402"/>
        <v>0.45833333333333337</v>
      </c>
      <c r="N1232" t="str">
        <f t="shared" si="403"/>
        <v>3 - 0</v>
      </c>
      <c r="O1232" t="str">
        <f t="shared" si="404"/>
        <v>Green</v>
      </c>
      <c r="P1232" t="str">
        <f t="shared" si="405"/>
        <v>Red</v>
      </c>
      <c r="Q1232" t="str">
        <f t="shared" si="406"/>
        <v>Red</v>
      </c>
      <c r="R1232" t="str">
        <f t="shared" si="407"/>
        <v>Green</v>
      </c>
      <c r="S1232" t="str">
        <f t="shared" si="408"/>
        <v>Red</v>
      </c>
      <c r="T1232" t="str">
        <f t="shared" si="409"/>
        <v>Green</v>
      </c>
      <c r="U1232" t="str">
        <f t="shared" si="410"/>
        <v>Red</v>
      </c>
      <c r="V1232" t="str">
        <f t="shared" si="411"/>
        <v>Green</v>
      </c>
      <c r="W1232" t="str">
        <f t="shared" si="412"/>
        <v>Red</v>
      </c>
      <c r="X1232" t="str">
        <f t="shared" si="413"/>
        <v>Red</v>
      </c>
      <c r="Y1232" t="str">
        <f t="shared" si="414"/>
        <v>Green</v>
      </c>
      <c r="Z1232" t="str">
        <f t="shared" si="415"/>
        <v>Green</v>
      </c>
      <c r="AA1232" t="str">
        <f t="shared" si="416"/>
        <v>Red</v>
      </c>
      <c r="AB1232" t="str">
        <f t="shared" si="417"/>
        <v>Green</v>
      </c>
      <c r="AC1232" t="str">
        <f t="shared" si="418"/>
        <v>Red</v>
      </c>
      <c r="AD1232" t="str">
        <f t="shared" si="419"/>
        <v>Green</v>
      </c>
    </row>
    <row r="1233" spans="1:30" x14ac:dyDescent="0.25">
      <c r="A1233" t="str">
        <f t="shared" si="400"/>
        <v>25/07/2026Kuopio PSVaasa PS</v>
      </c>
      <c r="D1233" s="2">
        <v>46228</v>
      </c>
      <c r="E1233" s="3">
        <v>0.58333333333333337</v>
      </c>
      <c r="F1233" t="s">
        <v>357</v>
      </c>
      <c r="G1233" t="s">
        <v>3205</v>
      </c>
      <c r="H1233">
        <v>3</v>
      </c>
      <c r="I1233">
        <v>0</v>
      </c>
      <c r="J1233">
        <v>3</v>
      </c>
      <c r="K1233">
        <v>1</v>
      </c>
      <c r="L1233" s="22" t="str">
        <f t="shared" si="401"/>
        <v>25/07/2026</v>
      </c>
      <c r="M1233" s="23">
        <f t="shared" si="402"/>
        <v>0.45833333333333337</v>
      </c>
      <c r="N1233" t="str">
        <f t="shared" si="403"/>
        <v>3 - 1</v>
      </c>
      <c r="O1233" t="str">
        <f t="shared" si="404"/>
        <v>Green</v>
      </c>
      <c r="P1233" t="str">
        <f t="shared" si="405"/>
        <v>Red</v>
      </c>
      <c r="Q1233" t="str">
        <f t="shared" si="406"/>
        <v>Red</v>
      </c>
      <c r="R1233" t="str">
        <f t="shared" si="407"/>
        <v>Green</v>
      </c>
      <c r="S1233" t="str">
        <f t="shared" si="408"/>
        <v>Red</v>
      </c>
      <c r="T1233" t="str">
        <f t="shared" si="409"/>
        <v>Green</v>
      </c>
      <c r="U1233" t="str">
        <f t="shared" si="410"/>
        <v>Green</v>
      </c>
      <c r="V1233" t="str">
        <f t="shared" si="411"/>
        <v>Red</v>
      </c>
      <c r="W1233" t="str">
        <f t="shared" si="412"/>
        <v>Red</v>
      </c>
      <c r="X1233" t="str">
        <f t="shared" si="413"/>
        <v>Green</v>
      </c>
      <c r="Y1233" t="str">
        <f t="shared" si="414"/>
        <v>Green</v>
      </c>
      <c r="Z1233" t="str">
        <f t="shared" si="415"/>
        <v>Green</v>
      </c>
      <c r="AA1233" t="str">
        <f t="shared" si="416"/>
        <v>Red</v>
      </c>
      <c r="AB1233" t="str">
        <f t="shared" si="417"/>
        <v>Red</v>
      </c>
      <c r="AC1233" t="str">
        <f t="shared" si="418"/>
        <v>Green</v>
      </c>
      <c r="AD1233" t="str">
        <f t="shared" si="419"/>
        <v>Red</v>
      </c>
    </row>
    <row r="1234" spans="1:30" x14ac:dyDescent="0.25">
      <c r="A1234" t="str">
        <f t="shared" si="400"/>
        <v>25/07/2026Jakobstads BKVaasa PS II</v>
      </c>
      <c r="D1234" s="2">
        <v>46228</v>
      </c>
      <c r="E1234" s="3">
        <v>0.58333333333333337</v>
      </c>
      <c r="F1234" t="s">
        <v>3221</v>
      </c>
      <c r="G1234" t="s">
        <v>3222</v>
      </c>
      <c r="H1234">
        <v>1</v>
      </c>
      <c r="I1234">
        <v>0</v>
      </c>
      <c r="J1234">
        <v>2</v>
      </c>
      <c r="K1234">
        <v>0</v>
      </c>
      <c r="L1234" s="22" t="str">
        <f t="shared" si="401"/>
        <v>25/07/2026</v>
      </c>
      <c r="M1234" s="23">
        <f t="shared" si="402"/>
        <v>0.45833333333333337</v>
      </c>
      <c r="N1234" t="str">
        <f t="shared" si="403"/>
        <v>2 - 0</v>
      </c>
      <c r="O1234" t="str">
        <f t="shared" si="404"/>
        <v>Green</v>
      </c>
      <c r="P1234" t="str">
        <f t="shared" si="405"/>
        <v>Red</v>
      </c>
      <c r="Q1234" t="str">
        <f t="shared" si="406"/>
        <v>Red</v>
      </c>
      <c r="R1234" t="str">
        <f t="shared" si="407"/>
        <v>Green</v>
      </c>
      <c r="S1234" t="str">
        <f t="shared" si="408"/>
        <v>Red</v>
      </c>
      <c r="T1234" t="str">
        <f t="shared" si="409"/>
        <v>Green</v>
      </c>
      <c r="U1234" t="str">
        <f t="shared" si="410"/>
        <v>Green</v>
      </c>
      <c r="V1234" t="str">
        <f t="shared" si="411"/>
        <v>Red</v>
      </c>
      <c r="W1234" t="str">
        <f t="shared" si="412"/>
        <v>Red</v>
      </c>
      <c r="X1234" t="str">
        <f t="shared" si="413"/>
        <v>Green</v>
      </c>
      <c r="Y1234" t="str">
        <f t="shared" si="414"/>
        <v>Green</v>
      </c>
      <c r="Z1234" t="str">
        <f t="shared" si="415"/>
        <v>Red</v>
      </c>
      <c r="AA1234" t="str">
        <f t="shared" si="416"/>
        <v>Green</v>
      </c>
      <c r="AB1234" t="str">
        <f t="shared" si="417"/>
        <v>Green</v>
      </c>
      <c r="AC1234" t="str">
        <f t="shared" si="418"/>
        <v>Red</v>
      </c>
      <c r="AD1234" t="str">
        <f t="shared" si="419"/>
        <v>Green</v>
      </c>
    </row>
    <row r="1235" spans="1:30" x14ac:dyDescent="0.25">
      <c r="A1235" t="str">
        <f t="shared" si="400"/>
        <v>25/07/2026Bayern HofDJK Don Bosco Bamberg</v>
      </c>
      <c r="D1235" s="2">
        <v>46228</v>
      </c>
      <c r="E1235" s="3">
        <v>0.58333333333333337</v>
      </c>
      <c r="F1235" t="s">
        <v>3280</v>
      </c>
      <c r="G1235" t="s">
        <v>1347</v>
      </c>
      <c r="H1235">
        <v>0</v>
      </c>
      <c r="I1235">
        <v>0</v>
      </c>
      <c r="J1235">
        <v>2</v>
      </c>
      <c r="K1235">
        <v>0</v>
      </c>
      <c r="L1235" s="22" t="str">
        <f t="shared" si="401"/>
        <v>25/07/2026</v>
      </c>
      <c r="M1235" s="23">
        <f t="shared" si="402"/>
        <v>0.45833333333333337</v>
      </c>
      <c r="N1235" t="str">
        <f t="shared" si="403"/>
        <v>2 - 0</v>
      </c>
      <c r="O1235" t="str">
        <f t="shared" si="404"/>
        <v>Green</v>
      </c>
      <c r="P1235" t="str">
        <f t="shared" si="405"/>
        <v>Red</v>
      </c>
      <c r="Q1235" t="str">
        <f t="shared" si="406"/>
        <v>Red</v>
      </c>
      <c r="R1235" t="str">
        <f t="shared" si="407"/>
        <v>Green</v>
      </c>
      <c r="S1235" t="str">
        <f t="shared" si="408"/>
        <v>Red</v>
      </c>
      <c r="T1235" t="str">
        <f t="shared" si="409"/>
        <v>Green</v>
      </c>
      <c r="U1235" t="str">
        <f t="shared" si="410"/>
        <v>Red</v>
      </c>
      <c r="V1235" t="str">
        <f t="shared" si="411"/>
        <v>Green</v>
      </c>
      <c r="W1235" t="str">
        <f t="shared" si="412"/>
        <v>Red</v>
      </c>
      <c r="X1235" t="str">
        <f t="shared" si="413"/>
        <v>Red</v>
      </c>
      <c r="Y1235" t="str">
        <f t="shared" si="414"/>
        <v>Green</v>
      </c>
      <c r="Z1235" t="str">
        <f t="shared" si="415"/>
        <v>Red</v>
      </c>
      <c r="AA1235" t="str">
        <f t="shared" si="416"/>
        <v>Green</v>
      </c>
      <c r="AB1235" t="str">
        <f t="shared" si="417"/>
        <v>Green</v>
      </c>
      <c r="AC1235" t="str">
        <f t="shared" si="418"/>
        <v>Red</v>
      </c>
      <c r="AD1235" t="str">
        <f t="shared" si="419"/>
        <v>Green</v>
      </c>
    </row>
    <row r="1236" spans="1:30" x14ac:dyDescent="0.25">
      <c r="A1236" t="str">
        <f t="shared" si="400"/>
        <v>25/07/2026Jahn Regensburg IITSV Nordlingen</v>
      </c>
      <c r="D1236" s="2">
        <v>46228</v>
      </c>
      <c r="E1236" s="3">
        <v>0.58333333333333337</v>
      </c>
      <c r="F1236" t="s">
        <v>3281</v>
      </c>
      <c r="G1236" t="s">
        <v>3282</v>
      </c>
      <c r="H1236">
        <v>1</v>
      </c>
      <c r="I1236">
        <v>0</v>
      </c>
      <c r="J1236">
        <v>1</v>
      </c>
      <c r="K1236">
        <v>1</v>
      </c>
      <c r="L1236" s="22" t="str">
        <f t="shared" si="401"/>
        <v>25/07/2026</v>
      </c>
      <c r="M1236" s="23">
        <f t="shared" si="402"/>
        <v>0.45833333333333337</v>
      </c>
      <c r="N1236" t="str">
        <f t="shared" si="403"/>
        <v>1 - 1</v>
      </c>
      <c r="O1236" t="str">
        <f t="shared" si="404"/>
        <v>Red</v>
      </c>
      <c r="P1236" t="str">
        <f t="shared" si="405"/>
        <v>Green</v>
      </c>
      <c r="Q1236" t="str">
        <f t="shared" si="406"/>
        <v>Red</v>
      </c>
      <c r="R1236" t="str">
        <f t="shared" si="407"/>
        <v>Green</v>
      </c>
      <c r="S1236" t="str">
        <f t="shared" si="408"/>
        <v>Green</v>
      </c>
      <c r="T1236" t="str">
        <f t="shared" si="409"/>
        <v>Red</v>
      </c>
      <c r="U1236" t="str">
        <f t="shared" si="410"/>
        <v>Green</v>
      </c>
      <c r="V1236" t="str">
        <f t="shared" si="411"/>
        <v>Red</v>
      </c>
      <c r="W1236" t="str">
        <f t="shared" si="412"/>
        <v>Red</v>
      </c>
      <c r="X1236" t="str">
        <f t="shared" si="413"/>
        <v>Green</v>
      </c>
      <c r="Y1236" t="str">
        <f t="shared" si="414"/>
        <v>Green</v>
      </c>
      <c r="Z1236" t="str">
        <f t="shared" si="415"/>
        <v>Red</v>
      </c>
      <c r="AA1236" t="str">
        <f t="shared" si="416"/>
        <v>Green</v>
      </c>
      <c r="AB1236" t="str">
        <f t="shared" si="417"/>
        <v>Green</v>
      </c>
      <c r="AC1236" t="str">
        <f t="shared" si="418"/>
        <v>Green</v>
      </c>
      <c r="AD1236" t="str">
        <f t="shared" si="419"/>
        <v>Red</v>
      </c>
    </row>
    <row r="1237" spans="1:30" x14ac:dyDescent="0.25">
      <c r="A1237" t="str">
        <f t="shared" si="400"/>
        <v>25/07/2026Szegedi VSEVasas SC II</v>
      </c>
      <c r="D1237" s="2">
        <v>46228</v>
      </c>
      <c r="E1237" s="3">
        <v>0.58333333333333337</v>
      </c>
      <c r="F1237" t="s">
        <v>3312</v>
      </c>
      <c r="G1237" t="s">
        <v>3313</v>
      </c>
      <c r="H1237">
        <v>0</v>
      </c>
      <c r="I1237">
        <v>1</v>
      </c>
      <c r="J1237">
        <v>1</v>
      </c>
      <c r="K1237">
        <v>1</v>
      </c>
      <c r="L1237" s="22" t="str">
        <f t="shared" si="401"/>
        <v>25/07/2026</v>
      </c>
      <c r="M1237" s="23">
        <f t="shared" si="402"/>
        <v>0.45833333333333337</v>
      </c>
      <c r="N1237" t="str">
        <f t="shared" si="403"/>
        <v>1 - 1</v>
      </c>
      <c r="O1237" t="str">
        <f t="shared" si="404"/>
        <v>Red</v>
      </c>
      <c r="P1237" t="str">
        <f t="shared" si="405"/>
        <v>Green</v>
      </c>
      <c r="Q1237" t="str">
        <f t="shared" si="406"/>
        <v>Red</v>
      </c>
      <c r="R1237" t="str">
        <f t="shared" si="407"/>
        <v>Green</v>
      </c>
      <c r="S1237" t="str">
        <f t="shared" si="408"/>
        <v>Green</v>
      </c>
      <c r="T1237" t="str">
        <f t="shared" si="409"/>
        <v>Red</v>
      </c>
      <c r="U1237" t="str">
        <f t="shared" si="410"/>
        <v>Red</v>
      </c>
      <c r="V1237" t="str">
        <f t="shared" si="411"/>
        <v>Red</v>
      </c>
      <c r="W1237" t="str">
        <f t="shared" si="412"/>
        <v>Green</v>
      </c>
      <c r="X1237" t="str">
        <f t="shared" si="413"/>
        <v>Green</v>
      </c>
      <c r="Y1237" t="str">
        <f t="shared" si="414"/>
        <v>Green</v>
      </c>
      <c r="Z1237" t="str">
        <f t="shared" si="415"/>
        <v>Red</v>
      </c>
      <c r="AA1237" t="str">
        <f t="shared" si="416"/>
        <v>Green</v>
      </c>
      <c r="AB1237" t="str">
        <f t="shared" si="417"/>
        <v>Green</v>
      </c>
      <c r="AC1237" t="str">
        <f t="shared" si="418"/>
        <v>Green</v>
      </c>
      <c r="AD1237" t="str">
        <f t="shared" si="419"/>
        <v>Red</v>
      </c>
    </row>
    <row r="1238" spans="1:30" x14ac:dyDescent="0.25">
      <c r="A1238" t="str">
        <f t="shared" si="400"/>
        <v>25/07/2026Zalaegerszegi TE IIVeszprem FC</v>
      </c>
      <c r="D1238" s="2">
        <v>46228</v>
      </c>
      <c r="E1238" s="3">
        <v>0.58333333333333337</v>
      </c>
      <c r="F1238" t="s">
        <v>3314</v>
      </c>
      <c r="G1238" t="s">
        <v>3315</v>
      </c>
      <c r="H1238">
        <v>0</v>
      </c>
      <c r="I1238">
        <v>1</v>
      </c>
      <c r="J1238">
        <v>1</v>
      </c>
      <c r="K1238">
        <v>3</v>
      </c>
      <c r="L1238" s="22" t="str">
        <f t="shared" si="401"/>
        <v>25/07/2026</v>
      </c>
      <c r="M1238" s="23">
        <f t="shared" si="402"/>
        <v>0.45833333333333337</v>
      </c>
      <c r="N1238" t="str">
        <f t="shared" si="403"/>
        <v>1 - 3</v>
      </c>
      <c r="O1238" t="str">
        <f t="shared" si="404"/>
        <v>Red</v>
      </c>
      <c r="P1238" t="str">
        <f t="shared" si="405"/>
        <v>Red</v>
      </c>
      <c r="Q1238" t="str">
        <f t="shared" si="406"/>
        <v>Green</v>
      </c>
      <c r="R1238" t="str">
        <f t="shared" si="407"/>
        <v>Red</v>
      </c>
      <c r="S1238" t="str">
        <f t="shared" si="408"/>
        <v>Green</v>
      </c>
      <c r="T1238" t="str">
        <f t="shared" si="409"/>
        <v>Green</v>
      </c>
      <c r="U1238" t="str">
        <f t="shared" si="410"/>
        <v>Red</v>
      </c>
      <c r="V1238" t="str">
        <f t="shared" si="411"/>
        <v>Red</v>
      </c>
      <c r="W1238" t="str">
        <f t="shared" si="412"/>
        <v>Green</v>
      </c>
      <c r="X1238" t="str">
        <f t="shared" si="413"/>
        <v>Green</v>
      </c>
      <c r="Y1238" t="str">
        <f t="shared" si="414"/>
        <v>Green</v>
      </c>
      <c r="Z1238" t="str">
        <f t="shared" si="415"/>
        <v>Green</v>
      </c>
      <c r="AA1238" t="str">
        <f t="shared" si="416"/>
        <v>Red</v>
      </c>
      <c r="AB1238" t="str">
        <f t="shared" si="417"/>
        <v>Red</v>
      </c>
      <c r="AC1238" t="str">
        <f t="shared" si="418"/>
        <v>Green</v>
      </c>
      <c r="AD1238" t="str">
        <f t="shared" si="419"/>
        <v>Red</v>
      </c>
    </row>
    <row r="1239" spans="1:30" x14ac:dyDescent="0.25">
      <c r="A1239" t="str">
        <f t="shared" si="400"/>
        <v>25/07/2026AftureldingGrotta Seltjarnarnes</v>
      </c>
      <c r="D1239" s="2">
        <v>46228</v>
      </c>
      <c r="E1239" s="3">
        <v>0.58333333333333337</v>
      </c>
      <c r="F1239" t="s">
        <v>604</v>
      </c>
      <c r="G1239" t="s">
        <v>605</v>
      </c>
      <c r="L1239" s="22" t="str">
        <f t="shared" si="401"/>
        <v>25/07/2026</v>
      </c>
      <c r="M1239" s="23">
        <f t="shared" si="402"/>
        <v>0.45833333333333337</v>
      </c>
      <c r="N1239" t="str">
        <f t="shared" si="403"/>
        <v xml:space="preserve"> - </v>
      </c>
      <c r="O1239" t="str">
        <f t="shared" si="404"/>
        <v>Red</v>
      </c>
      <c r="P1239" t="str">
        <f t="shared" si="405"/>
        <v>Green</v>
      </c>
      <c r="Q1239" t="str">
        <f t="shared" si="406"/>
        <v>Red</v>
      </c>
      <c r="R1239" t="str">
        <f t="shared" si="407"/>
        <v>Green</v>
      </c>
      <c r="S1239" t="str">
        <f t="shared" si="408"/>
        <v>Green</v>
      </c>
      <c r="T1239" t="str">
        <f t="shared" si="409"/>
        <v>Red</v>
      </c>
      <c r="U1239" t="str">
        <f t="shared" si="410"/>
        <v>Red</v>
      </c>
      <c r="V1239" t="str">
        <f t="shared" si="411"/>
        <v>Green</v>
      </c>
      <c r="W1239" t="str">
        <f t="shared" si="412"/>
        <v>Red</v>
      </c>
      <c r="X1239" t="str">
        <f t="shared" si="413"/>
        <v>Red</v>
      </c>
      <c r="Y1239" t="str">
        <f t="shared" si="414"/>
        <v>Red</v>
      </c>
      <c r="Z1239" t="str">
        <f t="shared" si="415"/>
        <v>Red</v>
      </c>
      <c r="AA1239" t="str">
        <f t="shared" si="416"/>
        <v>Green</v>
      </c>
      <c r="AB1239" t="str">
        <f t="shared" si="417"/>
        <v>Green</v>
      </c>
      <c r="AC1239" t="str">
        <f t="shared" si="418"/>
        <v>Red</v>
      </c>
      <c r="AD1239" t="str">
        <f t="shared" si="419"/>
        <v>Green</v>
      </c>
    </row>
    <row r="1240" spans="1:30" x14ac:dyDescent="0.25">
      <c r="A1240" t="str">
        <f t="shared" si="400"/>
        <v>25/07/2026IR ReykjavikFylkir</v>
      </c>
      <c r="D1240" s="2">
        <v>46228</v>
      </c>
      <c r="E1240" s="3">
        <v>0.58333333333333337</v>
      </c>
      <c r="F1240" t="s">
        <v>606</v>
      </c>
      <c r="G1240" t="s">
        <v>1361</v>
      </c>
      <c r="H1240">
        <v>1</v>
      </c>
      <c r="I1240">
        <v>0</v>
      </c>
      <c r="J1240">
        <v>2</v>
      </c>
      <c r="K1240">
        <v>0</v>
      </c>
      <c r="L1240" s="22" t="str">
        <f t="shared" si="401"/>
        <v>25/07/2026</v>
      </c>
      <c r="M1240" s="23">
        <f t="shared" si="402"/>
        <v>0.45833333333333337</v>
      </c>
      <c r="N1240" t="str">
        <f t="shared" si="403"/>
        <v>2 - 0</v>
      </c>
      <c r="O1240" t="str">
        <f t="shared" si="404"/>
        <v>Green</v>
      </c>
      <c r="P1240" t="str">
        <f t="shared" si="405"/>
        <v>Red</v>
      </c>
      <c r="Q1240" t="str">
        <f t="shared" si="406"/>
        <v>Red</v>
      </c>
      <c r="R1240" t="str">
        <f t="shared" si="407"/>
        <v>Green</v>
      </c>
      <c r="S1240" t="str">
        <f t="shared" si="408"/>
        <v>Red</v>
      </c>
      <c r="T1240" t="str">
        <f t="shared" si="409"/>
        <v>Green</v>
      </c>
      <c r="U1240" t="str">
        <f t="shared" si="410"/>
        <v>Green</v>
      </c>
      <c r="V1240" t="str">
        <f t="shared" si="411"/>
        <v>Red</v>
      </c>
      <c r="W1240" t="str">
        <f t="shared" si="412"/>
        <v>Red</v>
      </c>
      <c r="X1240" t="str">
        <f t="shared" si="413"/>
        <v>Green</v>
      </c>
      <c r="Y1240" t="str">
        <f t="shared" si="414"/>
        <v>Green</v>
      </c>
      <c r="Z1240" t="str">
        <f t="shared" si="415"/>
        <v>Red</v>
      </c>
      <c r="AA1240" t="str">
        <f t="shared" si="416"/>
        <v>Green</v>
      </c>
      <c r="AB1240" t="str">
        <f t="shared" si="417"/>
        <v>Green</v>
      </c>
      <c r="AC1240" t="str">
        <f t="shared" si="418"/>
        <v>Red</v>
      </c>
      <c r="AD1240" t="str">
        <f t="shared" si="419"/>
        <v>Green</v>
      </c>
    </row>
    <row r="1241" spans="1:30" x14ac:dyDescent="0.25">
      <c r="A1241" t="str">
        <f t="shared" si="400"/>
        <v>25/07/2026Huginn/Hottur/LeiknirKV Vesturbaer</v>
      </c>
      <c r="D1241" s="2">
        <v>46228</v>
      </c>
      <c r="E1241" s="3">
        <v>0.58333333333333337</v>
      </c>
      <c r="F1241" t="s">
        <v>3346</v>
      </c>
      <c r="G1241" t="s">
        <v>3347</v>
      </c>
      <c r="H1241">
        <v>1</v>
      </c>
      <c r="I1241">
        <v>0</v>
      </c>
      <c r="J1241">
        <v>1</v>
      </c>
      <c r="K1241">
        <v>1</v>
      </c>
      <c r="L1241" s="22" t="str">
        <f t="shared" si="401"/>
        <v>25/07/2026</v>
      </c>
      <c r="M1241" s="23">
        <f t="shared" si="402"/>
        <v>0.45833333333333337</v>
      </c>
      <c r="N1241" t="str">
        <f t="shared" si="403"/>
        <v>1 - 1</v>
      </c>
      <c r="O1241" t="str">
        <f t="shared" si="404"/>
        <v>Red</v>
      </c>
      <c r="P1241" t="str">
        <f t="shared" si="405"/>
        <v>Green</v>
      </c>
      <c r="Q1241" t="str">
        <f t="shared" si="406"/>
        <v>Red</v>
      </c>
      <c r="R1241" t="str">
        <f t="shared" si="407"/>
        <v>Green</v>
      </c>
      <c r="S1241" t="str">
        <f t="shared" si="408"/>
        <v>Green</v>
      </c>
      <c r="T1241" t="str">
        <f t="shared" si="409"/>
        <v>Red</v>
      </c>
      <c r="U1241" t="str">
        <f t="shared" si="410"/>
        <v>Green</v>
      </c>
      <c r="V1241" t="str">
        <f t="shared" si="411"/>
        <v>Red</v>
      </c>
      <c r="W1241" t="str">
        <f t="shared" si="412"/>
        <v>Red</v>
      </c>
      <c r="X1241" t="str">
        <f t="shared" si="413"/>
        <v>Green</v>
      </c>
      <c r="Y1241" t="str">
        <f t="shared" si="414"/>
        <v>Green</v>
      </c>
      <c r="Z1241" t="str">
        <f t="shared" si="415"/>
        <v>Red</v>
      </c>
      <c r="AA1241" t="str">
        <f t="shared" si="416"/>
        <v>Green</v>
      </c>
      <c r="AB1241" t="str">
        <f t="shared" si="417"/>
        <v>Green</v>
      </c>
      <c r="AC1241" t="str">
        <f t="shared" si="418"/>
        <v>Green</v>
      </c>
      <c r="AD1241" t="str">
        <f t="shared" si="419"/>
        <v>Red</v>
      </c>
    </row>
    <row r="1242" spans="1:30" x14ac:dyDescent="0.25">
      <c r="A1242" t="str">
        <f t="shared" si="400"/>
        <v>25/07/2026Vidir GardurSindri</v>
      </c>
      <c r="D1242" s="2">
        <v>46228</v>
      </c>
      <c r="E1242" s="3">
        <v>0.58333333333333337</v>
      </c>
      <c r="F1242" t="s">
        <v>3348</v>
      </c>
      <c r="G1242" t="s">
        <v>3349</v>
      </c>
      <c r="H1242">
        <v>0</v>
      </c>
      <c r="I1242">
        <v>1</v>
      </c>
      <c r="J1242">
        <v>0</v>
      </c>
      <c r="K1242">
        <v>1</v>
      </c>
      <c r="L1242" s="22" t="str">
        <f t="shared" si="401"/>
        <v>25/07/2026</v>
      </c>
      <c r="M1242" s="23">
        <f t="shared" si="402"/>
        <v>0.45833333333333337</v>
      </c>
      <c r="N1242" t="str">
        <f t="shared" si="403"/>
        <v>0 - 1</v>
      </c>
      <c r="O1242" t="str">
        <f t="shared" si="404"/>
        <v>Red</v>
      </c>
      <c r="P1242" t="str">
        <f t="shared" si="405"/>
        <v>Red</v>
      </c>
      <c r="Q1242" t="str">
        <f t="shared" si="406"/>
        <v>Green</v>
      </c>
      <c r="R1242" t="str">
        <f t="shared" si="407"/>
        <v>Red</v>
      </c>
      <c r="S1242" t="str">
        <f t="shared" si="408"/>
        <v>Green</v>
      </c>
      <c r="T1242" t="str">
        <f t="shared" si="409"/>
        <v>Green</v>
      </c>
      <c r="U1242" t="str">
        <f t="shared" si="410"/>
        <v>Red</v>
      </c>
      <c r="V1242" t="str">
        <f t="shared" si="411"/>
        <v>Red</v>
      </c>
      <c r="W1242" t="str">
        <f t="shared" si="412"/>
        <v>Green</v>
      </c>
      <c r="X1242" t="str">
        <f t="shared" si="413"/>
        <v>Green</v>
      </c>
      <c r="Y1242" t="str">
        <f t="shared" si="414"/>
        <v>Red</v>
      </c>
      <c r="Z1242" t="str">
        <f t="shared" si="415"/>
        <v>Red</v>
      </c>
      <c r="AA1242" t="str">
        <f t="shared" si="416"/>
        <v>Green</v>
      </c>
      <c r="AB1242" t="str">
        <f t="shared" si="417"/>
        <v>Green</v>
      </c>
      <c r="AC1242" t="str">
        <f t="shared" si="418"/>
        <v>Red</v>
      </c>
      <c r="AD1242" t="str">
        <f t="shared" si="419"/>
        <v>Green</v>
      </c>
    </row>
    <row r="1243" spans="1:30" x14ac:dyDescent="0.25">
      <c r="A1243" t="str">
        <f t="shared" si="400"/>
        <v>25/07/2026Bohemian WomenSligo Rovers Women</v>
      </c>
      <c r="D1243" s="2">
        <v>46228</v>
      </c>
      <c r="E1243" s="3">
        <v>0.58333333333333337</v>
      </c>
      <c r="F1243" t="s">
        <v>3361</v>
      </c>
      <c r="G1243" t="s">
        <v>3362</v>
      </c>
      <c r="H1243">
        <v>0</v>
      </c>
      <c r="I1243">
        <v>3</v>
      </c>
      <c r="J1243">
        <v>2</v>
      </c>
      <c r="K1243">
        <v>3</v>
      </c>
      <c r="L1243" s="22" t="str">
        <f t="shared" si="401"/>
        <v>25/07/2026</v>
      </c>
      <c r="M1243" s="23">
        <f t="shared" si="402"/>
        <v>0.45833333333333337</v>
      </c>
      <c r="N1243" t="str">
        <f t="shared" si="403"/>
        <v>2 - 3</v>
      </c>
      <c r="O1243" t="str">
        <f t="shared" si="404"/>
        <v>Red</v>
      </c>
      <c r="P1243" t="str">
        <f t="shared" si="405"/>
        <v>Red</v>
      </c>
      <c r="Q1243" t="str">
        <f t="shared" si="406"/>
        <v>Green</v>
      </c>
      <c r="R1243" t="str">
        <f t="shared" si="407"/>
        <v>Red</v>
      </c>
      <c r="S1243" t="str">
        <f t="shared" si="408"/>
        <v>Green</v>
      </c>
      <c r="T1243" t="str">
        <f t="shared" si="409"/>
        <v>Green</v>
      </c>
      <c r="U1243" t="str">
        <f t="shared" si="410"/>
        <v>Red</v>
      </c>
      <c r="V1243" t="str">
        <f t="shared" si="411"/>
        <v>Red</v>
      </c>
      <c r="W1243" t="str">
        <f t="shared" si="412"/>
        <v>Green</v>
      </c>
      <c r="X1243" t="str">
        <f t="shared" si="413"/>
        <v>Green</v>
      </c>
      <c r="Y1243" t="str">
        <f t="shared" si="414"/>
        <v>Green</v>
      </c>
      <c r="Z1243" t="str">
        <f t="shared" si="415"/>
        <v>Green</v>
      </c>
      <c r="AA1243" t="str">
        <f t="shared" si="416"/>
        <v>Red</v>
      </c>
      <c r="AB1243" t="str">
        <f t="shared" si="417"/>
        <v>Red</v>
      </c>
      <c r="AC1243" t="str">
        <f t="shared" si="418"/>
        <v>Green</v>
      </c>
      <c r="AD1243" t="str">
        <f t="shared" si="419"/>
        <v>Red</v>
      </c>
    </row>
    <row r="1244" spans="1:30" x14ac:dyDescent="0.25">
      <c r="A1244" t="str">
        <f t="shared" si="400"/>
        <v>25/07/2026Shamrock Rovers WomenWaterford Women</v>
      </c>
      <c r="D1244" s="2">
        <v>46228</v>
      </c>
      <c r="E1244" s="3">
        <v>0.58333333333333337</v>
      </c>
      <c r="F1244" t="s">
        <v>3363</v>
      </c>
      <c r="G1244" t="s">
        <v>3364</v>
      </c>
      <c r="H1244">
        <v>0</v>
      </c>
      <c r="I1244">
        <v>0</v>
      </c>
      <c r="J1244">
        <v>1</v>
      </c>
      <c r="K1244">
        <v>1</v>
      </c>
      <c r="L1244" s="22" t="str">
        <f t="shared" si="401"/>
        <v>25/07/2026</v>
      </c>
      <c r="M1244" s="23">
        <f t="shared" si="402"/>
        <v>0.45833333333333337</v>
      </c>
      <c r="N1244" t="str">
        <f t="shared" si="403"/>
        <v>1 - 1</v>
      </c>
      <c r="O1244" t="str">
        <f t="shared" si="404"/>
        <v>Red</v>
      </c>
      <c r="P1244" t="str">
        <f t="shared" si="405"/>
        <v>Green</v>
      </c>
      <c r="Q1244" t="str">
        <f t="shared" si="406"/>
        <v>Red</v>
      </c>
      <c r="R1244" t="str">
        <f t="shared" si="407"/>
        <v>Green</v>
      </c>
      <c r="S1244" t="str">
        <f t="shared" si="408"/>
        <v>Green</v>
      </c>
      <c r="T1244" t="str">
        <f t="shared" si="409"/>
        <v>Red</v>
      </c>
      <c r="U1244" t="str">
        <f t="shared" si="410"/>
        <v>Red</v>
      </c>
      <c r="V1244" t="str">
        <f t="shared" si="411"/>
        <v>Green</v>
      </c>
      <c r="W1244" t="str">
        <f t="shared" si="412"/>
        <v>Red</v>
      </c>
      <c r="X1244" t="str">
        <f t="shared" si="413"/>
        <v>Red</v>
      </c>
      <c r="Y1244" t="str">
        <f t="shared" si="414"/>
        <v>Green</v>
      </c>
      <c r="Z1244" t="str">
        <f t="shared" si="415"/>
        <v>Red</v>
      </c>
      <c r="AA1244" t="str">
        <f t="shared" si="416"/>
        <v>Green</v>
      </c>
      <c r="AB1244" t="str">
        <f t="shared" si="417"/>
        <v>Green</v>
      </c>
      <c r="AC1244" t="str">
        <f t="shared" si="418"/>
        <v>Green</v>
      </c>
      <c r="AD1244" t="str">
        <f t="shared" si="419"/>
        <v>Red</v>
      </c>
    </row>
    <row r="1245" spans="1:30" x14ac:dyDescent="0.25">
      <c r="A1245" t="str">
        <f t="shared" si="400"/>
        <v>25/07/2026Treaty United WomenShelbourne Women</v>
      </c>
      <c r="D1245" s="2">
        <v>46228</v>
      </c>
      <c r="E1245" s="3">
        <v>0.58333333333333337</v>
      </c>
      <c r="F1245" t="s">
        <v>3365</v>
      </c>
      <c r="G1245" t="s">
        <v>3366</v>
      </c>
      <c r="H1245">
        <v>1</v>
      </c>
      <c r="I1245">
        <v>1</v>
      </c>
      <c r="J1245">
        <v>1</v>
      </c>
      <c r="K1245">
        <v>1</v>
      </c>
      <c r="L1245" s="22" t="str">
        <f t="shared" si="401"/>
        <v>25/07/2026</v>
      </c>
      <c r="M1245" s="23">
        <f t="shared" si="402"/>
        <v>0.45833333333333337</v>
      </c>
      <c r="N1245" t="str">
        <f t="shared" si="403"/>
        <v>1 - 1</v>
      </c>
      <c r="O1245" t="str">
        <f t="shared" si="404"/>
        <v>Red</v>
      </c>
      <c r="P1245" t="str">
        <f t="shared" si="405"/>
        <v>Green</v>
      </c>
      <c r="Q1245" t="str">
        <f t="shared" si="406"/>
        <v>Red</v>
      </c>
      <c r="R1245" t="str">
        <f t="shared" si="407"/>
        <v>Green</v>
      </c>
      <c r="S1245" t="str">
        <f t="shared" si="408"/>
        <v>Green</v>
      </c>
      <c r="T1245" t="str">
        <f t="shared" si="409"/>
        <v>Red</v>
      </c>
      <c r="U1245" t="str">
        <f t="shared" si="410"/>
        <v>Red</v>
      </c>
      <c r="V1245" t="str">
        <f t="shared" si="411"/>
        <v>Green</v>
      </c>
      <c r="W1245" t="str">
        <f t="shared" si="412"/>
        <v>Red</v>
      </c>
      <c r="X1245" t="str">
        <f t="shared" si="413"/>
        <v>Green</v>
      </c>
      <c r="Y1245" t="str">
        <f t="shared" si="414"/>
        <v>Green</v>
      </c>
      <c r="Z1245" t="str">
        <f t="shared" si="415"/>
        <v>Red</v>
      </c>
      <c r="AA1245" t="str">
        <f t="shared" si="416"/>
        <v>Green</v>
      </c>
      <c r="AB1245" t="str">
        <f t="shared" si="417"/>
        <v>Green</v>
      </c>
      <c r="AC1245" t="str">
        <f t="shared" si="418"/>
        <v>Green</v>
      </c>
      <c r="AD1245" t="str">
        <f t="shared" si="419"/>
        <v>Red</v>
      </c>
    </row>
    <row r="1246" spans="1:30" x14ac:dyDescent="0.25">
      <c r="A1246" t="str">
        <f t="shared" si="400"/>
        <v>25/07/2026Beitar Riga MarinersVentspils</v>
      </c>
      <c r="D1246" s="2">
        <v>46228</v>
      </c>
      <c r="E1246" s="3">
        <v>0.58333333333333337</v>
      </c>
      <c r="F1246" t="s">
        <v>3383</v>
      </c>
      <c r="G1246" t="s">
        <v>3384</v>
      </c>
      <c r="H1246">
        <v>0</v>
      </c>
      <c r="I1246">
        <v>1</v>
      </c>
      <c r="J1246">
        <v>1</v>
      </c>
      <c r="K1246">
        <v>1</v>
      </c>
      <c r="L1246" s="22" t="str">
        <f t="shared" si="401"/>
        <v>25/07/2026</v>
      </c>
      <c r="M1246" s="23">
        <f t="shared" si="402"/>
        <v>0.45833333333333337</v>
      </c>
      <c r="N1246" t="str">
        <f t="shared" si="403"/>
        <v>1 - 1</v>
      </c>
      <c r="O1246" t="str">
        <f t="shared" si="404"/>
        <v>Red</v>
      </c>
      <c r="P1246" t="str">
        <f t="shared" si="405"/>
        <v>Green</v>
      </c>
      <c r="Q1246" t="str">
        <f t="shared" si="406"/>
        <v>Red</v>
      </c>
      <c r="R1246" t="str">
        <f t="shared" si="407"/>
        <v>Green</v>
      </c>
      <c r="S1246" t="str">
        <f t="shared" si="408"/>
        <v>Green</v>
      </c>
      <c r="T1246" t="str">
        <f t="shared" si="409"/>
        <v>Red</v>
      </c>
      <c r="U1246" t="str">
        <f t="shared" si="410"/>
        <v>Red</v>
      </c>
      <c r="V1246" t="str">
        <f t="shared" si="411"/>
        <v>Red</v>
      </c>
      <c r="W1246" t="str">
        <f t="shared" si="412"/>
        <v>Green</v>
      </c>
      <c r="X1246" t="str">
        <f t="shared" si="413"/>
        <v>Green</v>
      </c>
      <c r="Y1246" t="str">
        <f t="shared" si="414"/>
        <v>Green</v>
      </c>
      <c r="Z1246" t="str">
        <f t="shared" si="415"/>
        <v>Red</v>
      </c>
      <c r="AA1246" t="str">
        <f t="shared" si="416"/>
        <v>Green</v>
      </c>
      <c r="AB1246" t="str">
        <f t="shared" si="417"/>
        <v>Green</v>
      </c>
      <c r="AC1246" t="str">
        <f t="shared" si="418"/>
        <v>Green</v>
      </c>
      <c r="AD1246" t="str">
        <f t="shared" si="419"/>
        <v>Red</v>
      </c>
    </row>
    <row r="1247" spans="1:30" x14ac:dyDescent="0.25">
      <c r="A1247" t="str">
        <f t="shared" si="400"/>
        <v>25/07/2026Neptunas KlaipedaFC Siauliai II</v>
      </c>
      <c r="D1247" s="2">
        <v>46228</v>
      </c>
      <c r="E1247" s="3">
        <v>0.58333333333333337</v>
      </c>
      <c r="F1247" t="s">
        <v>282</v>
      </c>
      <c r="G1247" t="s">
        <v>3389</v>
      </c>
      <c r="H1247">
        <v>1</v>
      </c>
      <c r="I1247">
        <v>1</v>
      </c>
      <c r="J1247">
        <v>2</v>
      </c>
      <c r="K1247">
        <v>1</v>
      </c>
      <c r="L1247" s="22" t="str">
        <f t="shared" si="401"/>
        <v>25/07/2026</v>
      </c>
      <c r="M1247" s="23">
        <f t="shared" si="402"/>
        <v>0.45833333333333337</v>
      </c>
      <c r="N1247" t="str">
        <f t="shared" si="403"/>
        <v>2 - 1</v>
      </c>
      <c r="O1247" t="str">
        <f t="shared" si="404"/>
        <v>Green</v>
      </c>
      <c r="P1247" t="str">
        <f t="shared" si="405"/>
        <v>Red</v>
      </c>
      <c r="Q1247" t="str">
        <f t="shared" si="406"/>
        <v>Red</v>
      </c>
      <c r="R1247" t="str">
        <f t="shared" si="407"/>
        <v>Green</v>
      </c>
      <c r="S1247" t="str">
        <f t="shared" si="408"/>
        <v>Red</v>
      </c>
      <c r="T1247" t="str">
        <f t="shared" si="409"/>
        <v>Green</v>
      </c>
      <c r="U1247" t="str">
        <f t="shared" si="410"/>
        <v>Red</v>
      </c>
      <c r="V1247" t="str">
        <f t="shared" si="411"/>
        <v>Green</v>
      </c>
      <c r="W1247" t="str">
        <f t="shared" si="412"/>
        <v>Red</v>
      </c>
      <c r="X1247" t="str">
        <f t="shared" si="413"/>
        <v>Green</v>
      </c>
      <c r="Y1247" t="str">
        <f t="shared" si="414"/>
        <v>Green</v>
      </c>
      <c r="Z1247" t="str">
        <f t="shared" si="415"/>
        <v>Green</v>
      </c>
      <c r="AA1247" t="str">
        <f t="shared" si="416"/>
        <v>Red</v>
      </c>
      <c r="AB1247" t="str">
        <f t="shared" si="417"/>
        <v>Green</v>
      </c>
      <c r="AC1247" t="str">
        <f t="shared" si="418"/>
        <v>Green</v>
      </c>
      <c r="AD1247" t="str">
        <f t="shared" si="419"/>
        <v>Red</v>
      </c>
    </row>
    <row r="1248" spans="1:30" x14ac:dyDescent="0.25">
      <c r="A1248" t="str">
        <f t="shared" si="400"/>
        <v>25/07/2026Kristiansund BKIK Start</v>
      </c>
      <c r="D1248" s="2">
        <v>46228</v>
      </c>
      <c r="E1248" s="3">
        <v>0.58333333333333337</v>
      </c>
      <c r="F1248" t="s">
        <v>613</v>
      </c>
      <c r="G1248" t="s">
        <v>614</v>
      </c>
      <c r="H1248">
        <v>1</v>
      </c>
      <c r="I1248">
        <v>1</v>
      </c>
      <c r="J1248">
        <v>1</v>
      </c>
      <c r="K1248">
        <v>2</v>
      </c>
      <c r="L1248" s="22" t="str">
        <f t="shared" si="401"/>
        <v>25/07/2026</v>
      </c>
      <c r="M1248" s="23">
        <f t="shared" si="402"/>
        <v>0.45833333333333337</v>
      </c>
      <c r="N1248" t="str">
        <f t="shared" si="403"/>
        <v>1 - 2</v>
      </c>
      <c r="O1248" t="str">
        <f t="shared" si="404"/>
        <v>Red</v>
      </c>
      <c r="P1248" t="str">
        <f t="shared" si="405"/>
        <v>Red</v>
      </c>
      <c r="Q1248" t="str">
        <f t="shared" si="406"/>
        <v>Green</v>
      </c>
      <c r="R1248" t="str">
        <f t="shared" si="407"/>
        <v>Red</v>
      </c>
      <c r="S1248" t="str">
        <f t="shared" si="408"/>
        <v>Green</v>
      </c>
      <c r="T1248" t="str">
        <f t="shared" si="409"/>
        <v>Green</v>
      </c>
      <c r="U1248" t="str">
        <f t="shared" si="410"/>
        <v>Red</v>
      </c>
      <c r="V1248" t="str">
        <f t="shared" si="411"/>
        <v>Green</v>
      </c>
      <c r="W1248" t="str">
        <f t="shared" si="412"/>
        <v>Red</v>
      </c>
      <c r="X1248" t="str">
        <f t="shared" si="413"/>
        <v>Green</v>
      </c>
      <c r="Y1248" t="str">
        <f t="shared" si="414"/>
        <v>Green</v>
      </c>
      <c r="Z1248" t="str">
        <f t="shared" si="415"/>
        <v>Green</v>
      </c>
      <c r="AA1248" t="str">
        <f t="shared" si="416"/>
        <v>Red</v>
      </c>
      <c r="AB1248" t="str">
        <f t="shared" si="417"/>
        <v>Green</v>
      </c>
      <c r="AC1248" t="str">
        <f t="shared" si="418"/>
        <v>Green</v>
      </c>
      <c r="AD1248" t="str">
        <f t="shared" si="419"/>
        <v>Red</v>
      </c>
    </row>
    <row r="1249" spans="1:30" x14ac:dyDescent="0.25">
      <c r="A1249" t="str">
        <f t="shared" si="400"/>
        <v>25/07/2026Stabaek IIViking II</v>
      </c>
      <c r="D1249" s="2">
        <v>46228</v>
      </c>
      <c r="E1249" s="3">
        <v>0.58333333333333337</v>
      </c>
      <c r="F1249" t="s">
        <v>3486</v>
      </c>
      <c r="G1249" t="s">
        <v>3487</v>
      </c>
      <c r="H1249">
        <v>0</v>
      </c>
      <c r="I1249">
        <v>0</v>
      </c>
      <c r="J1249">
        <v>1</v>
      </c>
      <c r="K1249">
        <v>1</v>
      </c>
      <c r="L1249" s="22" t="str">
        <f t="shared" si="401"/>
        <v>25/07/2026</v>
      </c>
      <c r="M1249" s="23">
        <f t="shared" si="402"/>
        <v>0.45833333333333337</v>
      </c>
      <c r="N1249" t="str">
        <f t="shared" si="403"/>
        <v>1 - 1</v>
      </c>
      <c r="O1249" t="str">
        <f t="shared" si="404"/>
        <v>Red</v>
      </c>
      <c r="P1249" t="str">
        <f t="shared" si="405"/>
        <v>Green</v>
      </c>
      <c r="Q1249" t="str">
        <f t="shared" si="406"/>
        <v>Red</v>
      </c>
      <c r="R1249" t="str">
        <f t="shared" si="407"/>
        <v>Green</v>
      </c>
      <c r="S1249" t="str">
        <f t="shared" si="408"/>
        <v>Green</v>
      </c>
      <c r="T1249" t="str">
        <f t="shared" si="409"/>
        <v>Red</v>
      </c>
      <c r="U1249" t="str">
        <f t="shared" si="410"/>
        <v>Red</v>
      </c>
      <c r="V1249" t="str">
        <f t="shared" si="411"/>
        <v>Green</v>
      </c>
      <c r="W1249" t="str">
        <f t="shared" si="412"/>
        <v>Red</v>
      </c>
      <c r="X1249" t="str">
        <f t="shared" si="413"/>
        <v>Red</v>
      </c>
      <c r="Y1249" t="str">
        <f t="shared" si="414"/>
        <v>Green</v>
      </c>
      <c r="Z1249" t="str">
        <f t="shared" si="415"/>
        <v>Red</v>
      </c>
      <c r="AA1249" t="str">
        <f t="shared" si="416"/>
        <v>Green</v>
      </c>
      <c r="AB1249" t="str">
        <f t="shared" si="417"/>
        <v>Green</v>
      </c>
      <c r="AC1249" t="str">
        <f t="shared" si="418"/>
        <v>Green</v>
      </c>
      <c r="AD1249" t="str">
        <f t="shared" si="419"/>
        <v>Red</v>
      </c>
    </row>
    <row r="1250" spans="1:30" x14ac:dyDescent="0.25">
      <c r="A1250" t="str">
        <f t="shared" si="400"/>
        <v>25/07/2026ChelyabinskPari Nizhny Novgorod</v>
      </c>
      <c r="D1250" s="2">
        <v>46228</v>
      </c>
      <c r="E1250" s="3">
        <v>0.58333333333333337</v>
      </c>
      <c r="F1250" t="s">
        <v>3551</v>
      </c>
      <c r="G1250" t="s">
        <v>3552</v>
      </c>
      <c r="H1250">
        <v>1</v>
      </c>
      <c r="I1250">
        <v>2</v>
      </c>
      <c r="J1250">
        <v>1</v>
      </c>
      <c r="K1250">
        <v>2</v>
      </c>
      <c r="L1250" s="22" t="str">
        <f t="shared" si="401"/>
        <v>25/07/2026</v>
      </c>
      <c r="M1250" s="23">
        <f t="shared" si="402"/>
        <v>0.45833333333333337</v>
      </c>
      <c r="N1250" t="str">
        <f t="shared" si="403"/>
        <v>1 - 2</v>
      </c>
      <c r="O1250" t="str">
        <f t="shared" si="404"/>
        <v>Red</v>
      </c>
      <c r="P1250" t="str">
        <f t="shared" si="405"/>
        <v>Red</v>
      </c>
      <c r="Q1250" t="str">
        <f t="shared" si="406"/>
        <v>Green</v>
      </c>
      <c r="R1250" t="str">
        <f t="shared" si="407"/>
        <v>Red</v>
      </c>
      <c r="S1250" t="str">
        <f t="shared" si="408"/>
        <v>Green</v>
      </c>
      <c r="T1250" t="str">
        <f t="shared" si="409"/>
        <v>Green</v>
      </c>
      <c r="U1250" t="str">
        <f t="shared" si="410"/>
        <v>Red</v>
      </c>
      <c r="V1250" t="str">
        <f t="shared" si="411"/>
        <v>Red</v>
      </c>
      <c r="W1250" t="str">
        <f t="shared" si="412"/>
        <v>Green</v>
      </c>
      <c r="X1250" t="str">
        <f t="shared" si="413"/>
        <v>Green</v>
      </c>
      <c r="Y1250" t="str">
        <f t="shared" si="414"/>
        <v>Green</v>
      </c>
      <c r="Z1250" t="str">
        <f t="shared" si="415"/>
        <v>Green</v>
      </c>
      <c r="AA1250" t="str">
        <f t="shared" si="416"/>
        <v>Red</v>
      </c>
      <c r="AB1250" t="str">
        <f t="shared" si="417"/>
        <v>Green</v>
      </c>
      <c r="AC1250" t="str">
        <f t="shared" si="418"/>
        <v>Green</v>
      </c>
      <c r="AD1250" t="str">
        <f t="shared" si="419"/>
        <v>Red</v>
      </c>
    </row>
    <row r="1251" spans="1:30" x14ac:dyDescent="0.25">
      <c r="A1251" t="str">
        <f t="shared" si="400"/>
        <v>25/07/2026Dynamo StavropolIrtysh Omsk</v>
      </c>
      <c r="D1251" s="2">
        <v>46228</v>
      </c>
      <c r="E1251" s="3">
        <v>0.58333333333333337</v>
      </c>
      <c r="F1251" t="s">
        <v>3557</v>
      </c>
      <c r="G1251" t="s">
        <v>3558</v>
      </c>
      <c r="H1251">
        <v>1</v>
      </c>
      <c r="I1251">
        <v>0</v>
      </c>
      <c r="J1251">
        <v>1</v>
      </c>
      <c r="K1251">
        <v>1</v>
      </c>
      <c r="L1251" s="22" t="str">
        <f t="shared" si="401"/>
        <v>25/07/2026</v>
      </c>
      <c r="M1251" s="23">
        <f t="shared" si="402"/>
        <v>0.45833333333333337</v>
      </c>
      <c r="N1251" t="str">
        <f t="shared" si="403"/>
        <v>1 - 1</v>
      </c>
      <c r="O1251" t="str">
        <f t="shared" si="404"/>
        <v>Red</v>
      </c>
      <c r="P1251" t="str">
        <f t="shared" si="405"/>
        <v>Green</v>
      </c>
      <c r="Q1251" t="str">
        <f t="shared" si="406"/>
        <v>Red</v>
      </c>
      <c r="R1251" t="str">
        <f t="shared" si="407"/>
        <v>Green</v>
      </c>
      <c r="S1251" t="str">
        <f t="shared" si="408"/>
        <v>Green</v>
      </c>
      <c r="T1251" t="str">
        <f t="shared" si="409"/>
        <v>Red</v>
      </c>
      <c r="U1251" t="str">
        <f t="shared" si="410"/>
        <v>Green</v>
      </c>
      <c r="V1251" t="str">
        <f t="shared" si="411"/>
        <v>Red</v>
      </c>
      <c r="W1251" t="str">
        <f t="shared" si="412"/>
        <v>Red</v>
      </c>
      <c r="X1251" t="str">
        <f t="shared" si="413"/>
        <v>Green</v>
      </c>
      <c r="Y1251" t="str">
        <f t="shared" si="414"/>
        <v>Green</v>
      </c>
      <c r="Z1251" t="str">
        <f t="shared" si="415"/>
        <v>Red</v>
      </c>
      <c r="AA1251" t="str">
        <f t="shared" si="416"/>
        <v>Green</v>
      </c>
      <c r="AB1251" t="str">
        <f t="shared" si="417"/>
        <v>Green</v>
      </c>
      <c r="AC1251" t="str">
        <f t="shared" si="418"/>
        <v>Green</v>
      </c>
      <c r="AD1251" t="str">
        <f t="shared" si="419"/>
        <v>Red</v>
      </c>
    </row>
    <row r="1252" spans="1:30" x14ac:dyDescent="0.25">
      <c r="A1252" t="str">
        <f t="shared" si="400"/>
        <v>25/07/2026AstrakhanChayka Peschanokopskoye II</v>
      </c>
      <c r="D1252" s="2">
        <v>46228</v>
      </c>
      <c r="E1252" s="3">
        <v>0.58333333333333337</v>
      </c>
      <c r="F1252" t="s">
        <v>3565</v>
      </c>
      <c r="G1252" t="s">
        <v>3566</v>
      </c>
      <c r="H1252">
        <v>0</v>
      </c>
      <c r="I1252">
        <v>0</v>
      </c>
      <c r="J1252">
        <v>3</v>
      </c>
      <c r="K1252">
        <v>0</v>
      </c>
      <c r="L1252" s="22" t="str">
        <f t="shared" si="401"/>
        <v>25/07/2026</v>
      </c>
      <c r="M1252" s="23">
        <f t="shared" si="402"/>
        <v>0.45833333333333337</v>
      </c>
      <c r="N1252" t="str">
        <f t="shared" si="403"/>
        <v>3 - 0</v>
      </c>
      <c r="O1252" t="str">
        <f t="shared" si="404"/>
        <v>Green</v>
      </c>
      <c r="P1252" t="str">
        <f t="shared" si="405"/>
        <v>Red</v>
      </c>
      <c r="Q1252" t="str">
        <f t="shared" si="406"/>
        <v>Red</v>
      </c>
      <c r="R1252" t="str">
        <f t="shared" si="407"/>
        <v>Green</v>
      </c>
      <c r="S1252" t="str">
        <f t="shared" si="408"/>
        <v>Red</v>
      </c>
      <c r="T1252" t="str">
        <f t="shared" si="409"/>
        <v>Green</v>
      </c>
      <c r="U1252" t="str">
        <f t="shared" si="410"/>
        <v>Red</v>
      </c>
      <c r="V1252" t="str">
        <f t="shared" si="411"/>
        <v>Green</v>
      </c>
      <c r="W1252" t="str">
        <f t="shared" si="412"/>
        <v>Red</v>
      </c>
      <c r="X1252" t="str">
        <f t="shared" si="413"/>
        <v>Red</v>
      </c>
      <c r="Y1252" t="str">
        <f t="shared" si="414"/>
        <v>Green</v>
      </c>
      <c r="Z1252" t="str">
        <f t="shared" si="415"/>
        <v>Green</v>
      </c>
      <c r="AA1252" t="str">
        <f t="shared" si="416"/>
        <v>Red</v>
      </c>
      <c r="AB1252" t="str">
        <f t="shared" si="417"/>
        <v>Green</v>
      </c>
      <c r="AC1252" t="str">
        <f t="shared" si="418"/>
        <v>Red</v>
      </c>
      <c r="AD1252" t="str">
        <f t="shared" si="419"/>
        <v>Green</v>
      </c>
    </row>
    <row r="1253" spans="1:30" x14ac:dyDescent="0.25">
      <c r="A1253" t="str">
        <f t="shared" si="400"/>
        <v>25/07/2026Pobeda KhasavyurtShakhtar Taganrog</v>
      </c>
      <c r="D1253" s="2">
        <v>46228</v>
      </c>
      <c r="E1253" s="3">
        <v>0.58333333333333337</v>
      </c>
      <c r="F1253" t="s">
        <v>3567</v>
      </c>
      <c r="G1253" t="s">
        <v>3568</v>
      </c>
      <c r="H1253">
        <v>0</v>
      </c>
      <c r="I1253">
        <v>0</v>
      </c>
      <c r="J1253">
        <v>4</v>
      </c>
      <c r="K1253">
        <v>3</v>
      </c>
      <c r="L1253" s="22" t="str">
        <f t="shared" si="401"/>
        <v>25/07/2026</v>
      </c>
      <c r="M1253" s="23">
        <f t="shared" si="402"/>
        <v>0.45833333333333337</v>
      </c>
      <c r="N1253" t="str">
        <f t="shared" si="403"/>
        <v>4 - 3</v>
      </c>
      <c r="O1253" t="str">
        <f t="shared" si="404"/>
        <v>Green</v>
      </c>
      <c r="P1253" t="str">
        <f t="shared" si="405"/>
        <v>Red</v>
      </c>
      <c r="Q1253" t="str">
        <f t="shared" si="406"/>
        <v>Red</v>
      </c>
      <c r="R1253" t="str">
        <f t="shared" si="407"/>
        <v>Green</v>
      </c>
      <c r="S1253" t="str">
        <f t="shared" si="408"/>
        <v>Red</v>
      </c>
      <c r="T1253" t="str">
        <f t="shared" si="409"/>
        <v>Green</v>
      </c>
      <c r="U1253" t="str">
        <f t="shared" si="410"/>
        <v>Red</v>
      </c>
      <c r="V1253" t="str">
        <f t="shared" si="411"/>
        <v>Green</v>
      </c>
      <c r="W1253" t="str">
        <f t="shared" si="412"/>
        <v>Red</v>
      </c>
      <c r="X1253" t="str">
        <f t="shared" si="413"/>
        <v>Red</v>
      </c>
      <c r="Y1253" t="str">
        <f t="shared" si="414"/>
        <v>Green</v>
      </c>
      <c r="Z1253" t="str">
        <f t="shared" si="415"/>
        <v>Green</v>
      </c>
      <c r="AA1253" t="str">
        <f t="shared" si="416"/>
        <v>Red</v>
      </c>
      <c r="AB1253" t="str">
        <f t="shared" si="417"/>
        <v>Red</v>
      </c>
      <c r="AC1253" t="str">
        <f t="shared" si="418"/>
        <v>Green</v>
      </c>
      <c r="AD1253" t="str">
        <f t="shared" si="419"/>
        <v>Red</v>
      </c>
    </row>
    <row r="1254" spans="1:30" x14ac:dyDescent="0.25">
      <c r="A1254" t="str">
        <f t="shared" si="400"/>
        <v>25/07/2026Spartak NalchikRubin Yalta</v>
      </c>
      <c r="D1254" s="2">
        <v>46228</v>
      </c>
      <c r="E1254" s="3">
        <v>0.58333333333333337</v>
      </c>
      <c r="F1254" t="s">
        <v>3569</v>
      </c>
      <c r="G1254" t="s">
        <v>3570</v>
      </c>
      <c r="H1254">
        <v>0</v>
      </c>
      <c r="I1254">
        <v>0</v>
      </c>
      <c r="J1254">
        <v>1</v>
      </c>
      <c r="K1254">
        <v>1</v>
      </c>
      <c r="L1254" s="22" t="str">
        <f t="shared" si="401"/>
        <v>25/07/2026</v>
      </c>
      <c r="M1254" s="23">
        <f t="shared" si="402"/>
        <v>0.45833333333333337</v>
      </c>
      <c r="N1254" t="str">
        <f t="shared" si="403"/>
        <v>1 - 1</v>
      </c>
      <c r="O1254" t="str">
        <f t="shared" si="404"/>
        <v>Red</v>
      </c>
      <c r="P1254" t="str">
        <f t="shared" si="405"/>
        <v>Green</v>
      </c>
      <c r="Q1254" t="str">
        <f t="shared" si="406"/>
        <v>Red</v>
      </c>
      <c r="R1254" t="str">
        <f t="shared" si="407"/>
        <v>Green</v>
      </c>
      <c r="S1254" t="str">
        <f t="shared" si="408"/>
        <v>Green</v>
      </c>
      <c r="T1254" t="str">
        <f t="shared" si="409"/>
        <v>Red</v>
      </c>
      <c r="U1254" t="str">
        <f t="shared" si="410"/>
        <v>Red</v>
      </c>
      <c r="V1254" t="str">
        <f t="shared" si="411"/>
        <v>Green</v>
      </c>
      <c r="W1254" t="str">
        <f t="shared" si="412"/>
        <v>Red</v>
      </c>
      <c r="X1254" t="str">
        <f t="shared" si="413"/>
        <v>Red</v>
      </c>
      <c r="Y1254" t="str">
        <f t="shared" si="414"/>
        <v>Green</v>
      </c>
      <c r="Z1254" t="str">
        <f t="shared" si="415"/>
        <v>Red</v>
      </c>
      <c r="AA1254" t="str">
        <f t="shared" si="416"/>
        <v>Green</v>
      </c>
      <c r="AB1254" t="str">
        <f t="shared" si="417"/>
        <v>Green</v>
      </c>
      <c r="AC1254" t="str">
        <f t="shared" si="418"/>
        <v>Green</v>
      </c>
      <c r="AD1254" t="str">
        <f t="shared" si="419"/>
        <v>Red</v>
      </c>
    </row>
    <row r="1255" spans="1:30" x14ac:dyDescent="0.25">
      <c r="A1255" t="str">
        <f t="shared" si="400"/>
        <v>25/07/2026Shumbrat SaranskSpartak Tambov</v>
      </c>
      <c r="D1255" s="2">
        <v>46228</v>
      </c>
      <c r="E1255" s="3">
        <v>0.58333333333333337</v>
      </c>
      <c r="F1255" t="s">
        <v>3583</v>
      </c>
      <c r="G1255" t="s">
        <v>3584</v>
      </c>
      <c r="H1255">
        <v>0</v>
      </c>
      <c r="I1255">
        <v>0</v>
      </c>
      <c r="J1255">
        <v>1</v>
      </c>
      <c r="K1255">
        <v>2</v>
      </c>
      <c r="L1255" s="22" t="str">
        <f t="shared" si="401"/>
        <v>25/07/2026</v>
      </c>
      <c r="M1255" s="23">
        <f t="shared" si="402"/>
        <v>0.45833333333333337</v>
      </c>
      <c r="N1255" t="str">
        <f t="shared" si="403"/>
        <v>1 - 2</v>
      </c>
      <c r="O1255" t="str">
        <f t="shared" si="404"/>
        <v>Red</v>
      </c>
      <c r="P1255" t="str">
        <f t="shared" si="405"/>
        <v>Red</v>
      </c>
      <c r="Q1255" t="str">
        <f t="shared" si="406"/>
        <v>Green</v>
      </c>
      <c r="R1255" t="str">
        <f t="shared" si="407"/>
        <v>Red</v>
      </c>
      <c r="S1255" t="str">
        <f t="shared" si="408"/>
        <v>Green</v>
      </c>
      <c r="T1255" t="str">
        <f t="shared" si="409"/>
        <v>Green</v>
      </c>
      <c r="U1255" t="str">
        <f t="shared" si="410"/>
        <v>Red</v>
      </c>
      <c r="V1255" t="str">
        <f t="shared" si="411"/>
        <v>Green</v>
      </c>
      <c r="W1255" t="str">
        <f t="shared" si="412"/>
        <v>Red</v>
      </c>
      <c r="X1255" t="str">
        <f t="shared" si="413"/>
        <v>Red</v>
      </c>
      <c r="Y1255" t="str">
        <f t="shared" si="414"/>
        <v>Green</v>
      </c>
      <c r="Z1255" t="str">
        <f t="shared" si="415"/>
        <v>Green</v>
      </c>
      <c r="AA1255" t="str">
        <f t="shared" si="416"/>
        <v>Red</v>
      </c>
      <c r="AB1255" t="str">
        <f t="shared" si="417"/>
        <v>Green</v>
      </c>
      <c r="AC1255" t="str">
        <f t="shared" si="418"/>
        <v>Green</v>
      </c>
      <c r="AD1255" t="str">
        <f t="shared" si="419"/>
        <v>Red</v>
      </c>
    </row>
    <row r="1256" spans="1:30" x14ac:dyDescent="0.25">
      <c r="A1256" t="str">
        <f t="shared" si="400"/>
        <v>25/07/2026Zenit St Petersburg WomenZvezda 2005 Perm Women</v>
      </c>
      <c r="D1256" s="2">
        <v>46228</v>
      </c>
      <c r="E1256" s="3">
        <v>0.58333333333333337</v>
      </c>
      <c r="F1256" t="s">
        <v>3593</v>
      </c>
      <c r="G1256" t="s">
        <v>3594</v>
      </c>
      <c r="H1256">
        <v>0</v>
      </c>
      <c r="I1256">
        <v>0</v>
      </c>
      <c r="J1256">
        <v>9</v>
      </c>
      <c r="K1256">
        <v>0</v>
      </c>
      <c r="L1256" s="22" t="str">
        <f t="shared" si="401"/>
        <v>25/07/2026</v>
      </c>
      <c r="M1256" s="23">
        <f t="shared" si="402"/>
        <v>0.45833333333333337</v>
      </c>
      <c r="N1256" t="str">
        <f t="shared" si="403"/>
        <v>9 - 0</v>
      </c>
      <c r="O1256" t="str">
        <f t="shared" si="404"/>
        <v>Green</v>
      </c>
      <c r="P1256" t="str">
        <f t="shared" si="405"/>
        <v>Red</v>
      </c>
      <c r="Q1256" t="str">
        <f t="shared" si="406"/>
        <v>Red</v>
      </c>
      <c r="R1256" t="str">
        <f t="shared" si="407"/>
        <v>Green</v>
      </c>
      <c r="S1256" t="str">
        <f t="shared" si="408"/>
        <v>Red</v>
      </c>
      <c r="T1256" t="str">
        <f t="shared" si="409"/>
        <v>Green</v>
      </c>
      <c r="U1256" t="str">
        <f t="shared" si="410"/>
        <v>Red</v>
      </c>
      <c r="V1256" t="str">
        <f t="shared" si="411"/>
        <v>Green</v>
      </c>
      <c r="W1256" t="str">
        <f t="shared" si="412"/>
        <v>Red</v>
      </c>
      <c r="X1256" t="str">
        <f t="shared" si="413"/>
        <v>Red</v>
      </c>
      <c r="Y1256" t="str">
        <f t="shared" si="414"/>
        <v>Green</v>
      </c>
      <c r="Z1256" t="str">
        <f t="shared" si="415"/>
        <v>Green</v>
      </c>
      <c r="AA1256" t="str">
        <f t="shared" si="416"/>
        <v>Red</v>
      </c>
      <c r="AB1256" t="str">
        <f t="shared" si="417"/>
        <v>Red</v>
      </c>
      <c r="AC1256" t="str">
        <f t="shared" si="418"/>
        <v>Red</v>
      </c>
      <c r="AD1256" t="str">
        <f t="shared" si="419"/>
        <v>Green</v>
      </c>
    </row>
    <row r="1257" spans="1:30" x14ac:dyDescent="0.25">
      <c r="A1257" t="str">
        <f t="shared" si="400"/>
        <v>25/07/2026AberdeenKelty Hearts</v>
      </c>
      <c r="D1257" s="2">
        <v>46228</v>
      </c>
      <c r="E1257" s="3">
        <v>0.58333333333333337</v>
      </c>
      <c r="F1257" t="s">
        <v>1825</v>
      </c>
      <c r="G1257" t="s">
        <v>1397</v>
      </c>
      <c r="H1257">
        <v>2</v>
      </c>
      <c r="I1257">
        <v>0</v>
      </c>
      <c r="J1257">
        <v>3</v>
      </c>
      <c r="K1257">
        <v>0</v>
      </c>
      <c r="L1257" s="22" t="str">
        <f t="shared" si="401"/>
        <v>25/07/2026</v>
      </c>
      <c r="M1257" s="23">
        <f t="shared" si="402"/>
        <v>0.45833333333333337</v>
      </c>
      <c r="N1257" t="str">
        <f t="shared" si="403"/>
        <v>3 - 0</v>
      </c>
      <c r="O1257" t="str">
        <f t="shared" si="404"/>
        <v>Green</v>
      </c>
      <c r="P1257" t="str">
        <f t="shared" si="405"/>
        <v>Red</v>
      </c>
      <c r="Q1257" t="str">
        <f t="shared" si="406"/>
        <v>Red</v>
      </c>
      <c r="R1257" t="str">
        <f t="shared" si="407"/>
        <v>Green</v>
      </c>
      <c r="S1257" t="str">
        <f t="shared" si="408"/>
        <v>Red</v>
      </c>
      <c r="T1257" t="str">
        <f t="shared" si="409"/>
        <v>Green</v>
      </c>
      <c r="U1257" t="str">
        <f t="shared" si="410"/>
        <v>Green</v>
      </c>
      <c r="V1257" t="str">
        <f t="shared" si="411"/>
        <v>Red</v>
      </c>
      <c r="W1257" t="str">
        <f t="shared" si="412"/>
        <v>Red</v>
      </c>
      <c r="X1257" t="str">
        <f t="shared" si="413"/>
        <v>Green</v>
      </c>
      <c r="Y1257" t="str">
        <f t="shared" si="414"/>
        <v>Green</v>
      </c>
      <c r="Z1257" t="str">
        <f t="shared" si="415"/>
        <v>Green</v>
      </c>
      <c r="AA1257" t="str">
        <f t="shared" si="416"/>
        <v>Red</v>
      </c>
      <c r="AB1257" t="str">
        <f t="shared" si="417"/>
        <v>Green</v>
      </c>
      <c r="AC1257" t="str">
        <f t="shared" si="418"/>
        <v>Red</v>
      </c>
      <c r="AD1257" t="str">
        <f t="shared" si="419"/>
        <v>Green</v>
      </c>
    </row>
    <row r="1258" spans="1:30" x14ac:dyDescent="0.25">
      <c r="A1258" t="str">
        <f t="shared" si="400"/>
        <v>25/07/2026AirdrieoniansRoss County</v>
      </c>
      <c r="D1258" s="2">
        <v>46228</v>
      </c>
      <c r="E1258" s="3">
        <v>0.58333333333333337</v>
      </c>
      <c r="F1258" t="s">
        <v>3597</v>
      </c>
      <c r="G1258" t="s">
        <v>1407</v>
      </c>
      <c r="H1258">
        <v>0</v>
      </c>
      <c r="I1258">
        <v>1</v>
      </c>
      <c r="J1258">
        <v>0</v>
      </c>
      <c r="K1258">
        <v>3</v>
      </c>
      <c r="L1258" s="22" t="str">
        <f t="shared" si="401"/>
        <v>25/07/2026</v>
      </c>
      <c r="M1258" s="23">
        <f t="shared" si="402"/>
        <v>0.45833333333333337</v>
      </c>
      <c r="N1258" t="str">
        <f t="shared" si="403"/>
        <v>0 - 3</v>
      </c>
      <c r="O1258" t="str">
        <f t="shared" si="404"/>
        <v>Red</v>
      </c>
      <c r="P1258" t="str">
        <f t="shared" si="405"/>
        <v>Red</v>
      </c>
      <c r="Q1258" t="str">
        <f t="shared" si="406"/>
        <v>Green</v>
      </c>
      <c r="R1258" t="str">
        <f t="shared" si="407"/>
        <v>Red</v>
      </c>
      <c r="S1258" t="str">
        <f t="shared" si="408"/>
        <v>Green</v>
      </c>
      <c r="T1258" t="str">
        <f t="shared" si="409"/>
        <v>Green</v>
      </c>
      <c r="U1258" t="str">
        <f t="shared" si="410"/>
        <v>Red</v>
      </c>
      <c r="V1258" t="str">
        <f t="shared" si="411"/>
        <v>Red</v>
      </c>
      <c r="W1258" t="str">
        <f t="shared" si="412"/>
        <v>Green</v>
      </c>
      <c r="X1258" t="str">
        <f t="shared" si="413"/>
        <v>Green</v>
      </c>
      <c r="Y1258" t="str">
        <f t="shared" si="414"/>
        <v>Green</v>
      </c>
      <c r="Z1258" t="str">
        <f t="shared" si="415"/>
        <v>Green</v>
      </c>
      <c r="AA1258" t="str">
        <f t="shared" si="416"/>
        <v>Red</v>
      </c>
      <c r="AB1258" t="str">
        <f t="shared" si="417"/>
        <v>Green</v>
      </c>
      <c r="AC1258" t="str">
        <f t="shared" si="418"/>
        <v>Red</v>
      </c>
      <c r="AD1258" t="str">
        <f t="shared" si="419"/>
        <v>Green</v>
      </c>
    </row>
    <row r="1259" spans="1:30" x14ac:dyDescent="0.25">
      <c r="A1259" t="str">
        <f t="shared" si="400"/>
        <v>25/07/2026ArbroathStirling Albion</v>
      </c>
      <c r="D1259" s="2">
        <v>46228</v>
      </c>
      <c r="E1259" s="3">
        <v>0.58333333333333337</v>
      </c>
      <c r="F1259" t="s">
        <v>1386</v>
      </c>
      <c r="G1259" t="s">
        <v>3598</v>
      </c>
      <c r="H1259">
        <v>0</v>
      </c>
      <c r="I1259">
        <v>0</v>
      </c>
      <c r="J1259">
        <v>1</v>
      </c>
      <c r="K1259">
        <v>0</v>
      </c>
      <c r="L1259" s="22" t="str">
        <f t="shared" si="401"/>
        <v>25/07/2026</v>
      </c>
      <c r="M1259" s="23">
        <f t="shared" si="402"/>
        <v>0.45833333333333337</v>
      </c>
      <c r="N1259" t="str">
        <f t="shared" si="403"/>
        <v>1 - 0</v>
      </c>
      <c r="O1259" t="str">
        <f t="shared" si="404"/>
        <v>Green</v>
      </c>
      <c r="P1259" t="str">
        <f t="shared" si="405"/>
        <v>Red</v>
      </c>
      <c r="Q1259" t="str">
        <f t="shared" si="406"/>
        <v>Red</v>
      </c>
      <c r="R1259" t="str">
        <f t="shared" si="407"/>
        <v>Green</v>
      </c>
      <c r="S1259" t="str">
        <f t="shared" si="408"/>
        <v>Red</v>
      </c>
      <c r="T1259" t="str">
        <f t="shared" si="409"/>
        <v>Green</v>
      </c>
      <c r="U1259" t="str">
        <f t="shared" si="410"/>
        <v>Red</v>
      </c>
      <c r="V1259" t="str">
        <f t="shared" si="411"/>
        <v>Green</v>
      </c>
      <c r="W1259" t="str">
        <f t="shared" si="412"/>
        <v>Red</v>
      </c>
      <c r="X1259" t="str">
        <f t="shared" si="413"/>
        <v>Red</v>
      </c>
      <c r="Y1259" t="str">
        <f t="shared" si="414"/>
        <v>Red</v>
      </c>
      <c r="Z1259" t="str">
        <f t="shared" si="415"/>
        <v>Red</v>
      </c>
      <c r="AA1259" t="str">
        <f t="shared" si="416"/>
        <v>Green</v>
      </c>
      <c r="AB1259" t="str">
        <f t="shared" si="417"/>
        <v>Green</v>
      </c>
      <c r="AC1259" t="str">
        <f t="shared" si="418"/>
        <v>Red</v>
      </c>
      <c r="AD1259" t="str">
        <f t="shared" si="419"/>
        <v>Green</v>
      </c>
    </row>
    <row r="1260" spans="1:30" x14ac:dyDescent="0.25">
      <c r="A1260" t="str">
        <f t="shared" si="400"/>
        <v>25/07/2026Ayr UnitedAlloa Athletic</v>
      </c>
      <c r="D1260" s="2">
        <v>46228</v>
      </c>
      <c r="E1260" s="3">
        <v>0.58333333333333337</v>
      </c>
      <c r="F1260" t="s">
        <v>3599</v>
      </c>
      <c r="G1260" t="s">
        <v>1384</v>
      </c>
      <c r="H1260">
        <v>3</v>
      </c>
      <c r="I1260">
        <v>0</v>
      </c>
      <c r="J1260">
        <v>4</v>
      </c>
      <c r="K1260">
        <v>1</v>
      </c>
      <c r="L1260" s="22" t="str">
        <f t="shared" si="401"/>
        <v>25/07/2026</v>
      </c>
      <c r="M1260" s="23">
        <f t="shared" si="402"/>
        <v>0.45833333333333337</v>
      </c>
      <c r="N1260" t="str">
        <f t="shared" si="403"/>
        <v>4 - 1</v>
      </c>
      <c r="O1260" t="str">
        <f t="shared" si="404"/>
        <v>Green</v>
      </c>
      <c r="P1260" t="str">
        <f t="shared" si="405"/>
        <v>Red</v>
      </c>
      <c r="Q1260" t="str">
        <f t="shared" si="406"/>
        <v>Red</v>
      </c>
      <c r="R1260" t="str">
        <f t="shared" si="407"/>
        <v>Green</v>
      </c>
      <c r="S1260" t="str">
        <f t="shared" si="408"/>
        <v>Red</v>
      </c>
      <c r="T1260" t="str">
        <f t="shared" si="409"/>
        <v>Green</v>
      </c>
      <c r="U1260" t="str">
        <f t="shared" si="410"/>
        <v>Green</v>
      </c>
      <c r="V1260" t="str">
        <f t="shared" si="411"/>
        <v>Red</v>
      </c>
      <c r="W1260" t="str">
        <f t="shared" si="412"/>
        <v>Red</v>
      </c>
      <c r="X1260" t="str">
        <f t="shared" si="413"/>
        <v>Green</v>
      </c>
      <c r="Y1260" t="str">
        <f t="shared" si="414"/>
        <v>Green</v>
      </c>
      <c r="Z1260" t="str">
        <f t="shared" si="415"/>
        <v>Green</v>
      </c>
      <c r="AA1260" t="str">
        <f t="shared" si="416"/>
        <v>Red</v>
      </c>
      <c r="AB1260" t="str">
        <f t="shared" si="417"/>
        <v>Red</v>
      </c>
      <c r="AC1260" t="str">
        <f t="shared" si="418"/>
        <v>Green</v>
      </c>
      <c r="AD1260" t="str">
        <f t="shared" si="419"/>
        <v>Red</v>
      </c>
    </row>
    <row r="1261" spans="1:30" x14ac:dyDescent="0.25">
      <c r="A1261" t="str">
        <f t="shared" si="400"/>
        <v>25/07/2026DumbartonCove Rangers</v>
      </c>
      <c r="D1261" s="2">
        <v>46228</v>
      </c>
      <c r="E1261" s="3">
        <v>0.58333333333333337</v>
      </c>
      <c r="F1261" t="s">
        <v>3600</v>
      </c>
      <c r="G1261" t="s">
        <v>1392</v>
      </c>
      <c r="H1261">
        <v>1</v>
      </c>
      <c r="I1261">
        <v>0</v>
      </c>
      <c r="J1261">
        <v>2</v>
      </c>
      <c r="K1261">
        <v>0</v>
      </c>
      <c r="L1261" s="22" t="str">
        <f t="shared" si="401"/>
        <v>25/07/2026</v>
      </c>
      <c r="M1261" s="23">
        <f t="shared" si="402"/>
        <v>0.45833333333333337</v>
      </c>
      <c r="N1261" t="str">
        <f t="shared" si="403"/>
        <v>2 - 0</v>
      </c>
      <c r="O1261" t="str">
        <f t="shared" si="404"/>
        <v>Green</v>
      </c>
      <c r="P1261" t="str">
        <f t="shared" si="405"/>
        <v>Red</v>
      </c>
      <c r="Q1261" t="str">
        <f t="shared" si="406"/>
        <v>Red</v>
      </c>
      <c r="R1261" t="str">
        <f t="shared" si="407"/>
        <v>Green</v>
      </c>
      <c r="S1261" t="str">
        <f t="shared" si="408"/>
        <v>Red</v>
      </c>
      <c r="T1261" t="str">
        <f t="shared" si="409"/>
        <v>Green</v>
      </c>
      <c r="U1261" t="str">
        <f t="shared" si="410"/>
        <v>Green</v>
      </c>
      <c r="V1261" t="str">
        <f t="shared" si="411"/>
        <v>Red</v>
      </c>
      <c r="W1261" t="str">
        <f t="shared" si="412"/>
        <v>Red</v>
      </c>
      <c r="X1261" t="str">
        <f t="shared" si="413"/>
        <v>Green</v>
      </c>
      <c r="Y1261" t="str">
        <f t="shared" si="414"/>
        <v>Green</v>
      </c>
      <c r="Z1261" t="str">
        <f t="shared" si="415"/>
        <v>Red</v>
      </c>
      <c r="AA1261" t="str">
        <f t="shared" si="416"/>
        <v>Green</v>
      </c>
      <c r="AB1261" t="str">
        <f t="shared" si="417"/>
        <v>Green</v>
      </c>
      <c r="AC1261" t="str">
        <f t="shared" si="418"/>
        <v>Red</v>
      </c>
      <c r="AD1261" t="str">
        <f t="shared" si="419"/>
        <v>Green</v>
      </c>
    </row>
    <row r="1262" spans="1:30" x14ac:dyDescent="0.25">
      <c r="A1262" t="str">
        <f t="shared" si="400"/>
        <v>25/07/2026DundeeClyde</v>
      </c>
      <c r="D1262" s="2">
        <v>46228</v>
      </c>
      <c r="E1262" s="3">
        <v>0.58333333333333337</v>
      </c>
      <c r="F1262" t="s">
        <v>1408</v>
      </c>
      <c r="G1262" t="s">
        <v>1388</v>
      </c>
      <c r="H1262">
        <v>0</v>
      </c>
      <c r="I1262">
        <v>0</v>
      </c>
      <c r="J1262">
        <v>4</v>
      </c>
      <c r="K1262">
        <v>0</v>
      </c>
      <c r="L1262" s="22" t="str">
        <f t="shared" si="401"/>
        <v>25/07/2026</v>
      </c>
      <c r="M1262" s="23">
        <f t="shared" si="402"/>
        <v>0.45833333333333337</v>
      </c>
      <c r="N1262" t="str">
        <f t="shared" si="403"/>
        <v>4 - 0</v>
      </c>
      <c r="O1262" t="str">
        <f t="shared" si="404"/>
        <v>Green</v>
      </c>
      <c r="P1262" t="str">
        <f t="shared" si="405"/>
        <v>Red</v>
      </c>
      <c r="Q1262" t="str">
        <f t="shared" si="406"/>
        <v>Red</v>
      </c>
      <c r="R1262" t="str">
        <f t="shared" si="407"/>
        <v>Green</v>
      </c>
      <c r="S1262" t="str">
        <f t="shared" si="408"/>
        <v>Red</v>
      </c>
      <c r="T1262" t="str">
        <f t="shared" si="409"/>
        <v>Green</v>
      </c>
      <c r="U1262" t="str">
        <f t="shared" si="410"/>
        <v>Red</v>
      </c>
      <c r="V1262" t="str">
        <f t="shared" si="411"/>
        <v>Green</v>
      </c>
      <c r="W1262" t="str">
        <f t="shared" si="412"/>
        <v>Red</v>
      </c>
      <c r="X1262" t="str">
        <f t="shared" si="413"/>
        <v>Red</v>
      </c>
      <c r="Y1262" t="str">
        <f t="shared" si="414"/>
        <v>Green</v>
      </c>
      <c r="Z1262" t="str">
        <f t="shared" si="415"/>
        <v>Green</v>
      </c>
      <c r="AA1262" t="str">
        <f t="shared" si="416"/>
        <v>Red</v>
      </c>
      <c r="AB1262" t="str">
        <f t="shared" si="417"/>
        <v>Red</v>
      </c>
      <c r="AC1262" t="str">
        <f t="shared" si="418"/>
        <v>Red</v>
      </c>
      <c r="AD1262" t="str">
        <f t="shared" si="419"/>
        <v>Green</v>
      </c>
    </row>
    <row r="1263" spans="1:30" x14ac:dyDescent="0.25">
      <c r="A1263" t="str">
        <f t="shared" ref="A1263:A1326" si="420">L1262&amp;F1263&amp;G1263</f>
        <v>25/07/2026FalkirkStranraer</v>
      </c>
      <c r="D1263" s="2">
        <v>46228</v>
      </c>
      <c r="E1263" s="3">
        <v>0.58333333333333337</v>
      </c>
      <c r="F1263" t="s">
        <v>1385</v>
      </c>
      <c r="G1263" t="s">
        <v>1411</v>
      </c>
      <c r="H1263">
        <v>2</v>
      </c>
      <c r="I1263">
        <v>0</v>
      </c>
      <c r="J1263">
        <v>3</v>
      </c>
      <c r="K1263">
        <v>0</v>
      </c>
      <c r="L1263" s="22" t="str">
        <f t="shared" ref="L1263:L1326" si="421">DAY(D1263)&amp;"/"&amp;"07"&amp;"/"&amp;YEAR(D1263)</f>
        <v>25/07/2026</v>
      </c>
      <c r="M1263" s="23">
        <f t="shared" ref="M1263:M1326" si="422">E1263-TIME(3,0,0)</f>
        <v>0.45833333333333337</v>
      </c>
      <c r="N1263" t="str">
        <f t="shared" ref="N1263:N1326" si="423">J1263&amp;" - "&amp;K1263</f>
        <v>3 - 0</v>
      </c>
      <c r="O1263" t="str">
        <f t="shared" si="404"/>
        <v>Green</v>
      </c>
      <c r="P1263" t="str">
        <f t="shared" si="405"/>
        <v>Red</v>
      </c>
      <c r="Q1263" t="str">
        <f t="shared" si="406"/>
        <v>Red</v>
      </c>
      <c r="R1263" t="str">
        <f t="shared" si="407"/>
        <v>Green</v>
      </c>
      <c r="S1263" t="str">
        <f t="shared" si="408"/>
        <v>Red</v>
      </c>
      <c r="T1263" t="str">
        <f t="shared" si="409"/>
        <v>Green</v>
      </c>
      <c r="U1263" t="str">
        <f t="shared" si="410"/>
        <v>Green</v>
      </c>
      <c r="V1263" t="str">
        <f t="shared" si="411"/>
        <v>Red</v>
      </c>
      <c r="W1263" t="str">
        <f t="shared" si="412"/>
        <v>Red</v>
      </c>
      <c r="X1263" t="str">
        <f t="shared" si="413"/>
        <v>Green</v>
      </c>
      <c r="Y1263" t="str">
        <f t="shared" si="414"/>
        <v>Green</v>
      </c>
      <c r="Z1263" t="str">
        <f t="shared" si="415"/>
        <v>Green</v>
      </c>
      <c r="AA1263" t="str">
        <f t="shared" si="416"/>
        <v>Red</v>
      </c>
      <c r="AB1263" t="str">
        <f t="shared" si="417"/>
        <v>Green</v>
      </c>
      <c r="AC1263" t="str">
        <f t="shared" si="418"/>
        <v>Red</v>
      </c>
      <c r="AD1263" t="str">
        <f t="shared" si="419"/>
        <v>Green</v>
      </c>
    </row>
    <row r="1264" spans="1:30" x14ac:dyDescent="0.25">
      <c r="A1264" t="str">
        <f t="shared" si="420"/>
        <v>25/07/2026Forfar AthleticBrechin City</v>
      </c>
      <c r="D1264" s="2">
        <v>46228</v>
      </c>
      <c r="E1264" s="3">
        <v>0.58333333333333337</v>
      </c>
      <c r="F1264" t="s">
        <v>1402</v>
      </c>
      <c r="G1264" t="s">
        <v>3601</v>
      </c>
      <c r="H1264">
        <v>2</v>
      </c>
      <c r="I1264">
        <v>0</v>
      </c>
      <c r="J1264">
        <v>3</v>
      </c>
      <c r="K1264">
        <v>1</v>
      </c>
      <c r="L1264" s="22" t="str">
        <f t="shared" si="421"/>
        <v>25/07/2026</v>
      </c>
      <c r="M1264" s="23">
        <f t="shared" si="422"/>
        <v>0.45833333333333337</v>
      </c>
      <c r="N1264" t="str">
        <f t="shared" si="423"/>
        <v>3 - 1</v>
      </c>
      <c r="O1264" t="str">
        <f t="shared" si="404"/>
        <v>Green</v>
      </c>
      <c r="P1264" t="str">
        <f t="shared" si="405"/>
        <v>Red</v>
      </c>
      <c r="Q1264" t="str">
        <f t="shared" si="406"/>
        <v>Red</v>
      </c>
      <c r="R1264" t="str">
        <f t="shared" si="407"/>
        <v>Green</v>
      </c>
      <c r="S1264" t="str">
        <f t="shared" si="408"/>
        <v>Red</v>
      </c>
      <c r="T1264" t="str">
        <f t="shared" si="409"/>
        <v>Green</v>
      </c>
      <c r="U1264" t="str">
        <f t="shared" si="410"/>
        <v>Green</v>
      </c>
      <c r="V1264" t="str">
        <f t="shared" si="411"/>
        <v>Red</v>
      </c>
      <c r="W1264" t="str">
        <f t="shared" si="412"/>
        <v>Red</v>
      </c>
      <c r="X1264" t="str">
        <f t="shared" si="413"/>
        <v>Green</v>
      </c>
      <c r="Y1264" t="str">
        <f t="shared" si="414"/>
        <v>Green</v>
      </c>
      <c r="Z1264" t="str">
        <f t="shared" si="415"/>
        <v>Green</v>
      </c>
      <c r="AA1264" t="str">
        <f t="shared" si="416"/>
        <v>Red</v>
      </c>
      <c r="AB1264" t="str">
        <f t="shared" si="417"/>
        <v>Red</v>
      </c>
      <c r="AC1264" t="str">
        <f t="shared" si="418"/>
        <v>Green</v>
      </c>
      <c r="AD1264" t="str">
        <f t="shared" si="419"/>
        <v>Red</v>
      </c>
    </row>
    <row r="1265" spans="1:30" x14ac:dyDescent="0.25">
      <c r="A1265" t="str">
        <f t="shared" si="420"/>
        <v>25/07/2026Greenock MortonInverness CT</v>
      </c>
      <c r="D1265" s="2">
        <v>46228</v>
      </c>
      <c r="E1265" s="3">
        <v>0.58333333333333337</v>
      </c>
      <c r="F1265" t="s">
        <v>3602</v>
      </c>
      <c r="G1265" t="s">
        <v>1395</v>
      </c>
      <c r="H1265">
        <v>0</v>
      </c>
      <c r="I1265">
        <v>1</v>
      </c>
      <c r="J1265">
        <v>0</v>
      </c>
      <c r="K1265">
        <v>1</v>
      </c>
      <c r="L1265" s="22" t="str">
        <f t="shared" si="421"/>
        <v>25/07/2026</v>
      </c>
      <c r="M1265" s="23">
        <f t="shared" si="422"/>
        <v>0.45833333333333337</v>
      </c>
      <c r="N1265" t="str">
        <f t="shared" si="423"/>
        <v>0 - 1</v>
      </c>
      <c r="O1265" t="str">
        <f t="shared" si="404"/>
        <v>Red</v>
      </c>
      <c r="P1265" t="str">
        <f t="shared" si="405"/>
        <v>Red</v>
      </c>
      <c r="Q1265" t="str">
        <f t="shared" si="406"/>
        <v>Green</v>
      </c>
      <c r="R1265" t="str">
        <f t="shared" si="407"/>
        <v>Red</v>
      </c>
      <c r="S1265" t="str">
        <f t="shared" si="408"/>
        <v>Green</v>
      </c>
      <c r="T1265" t="str">
        <f t="shared" si="409"/>
        <v>Green</v>
      </c>
      <c r="U1265" t="str">
        <f t="shared" si="410"/>
        <v>Red</v>
      </c>
      <c r="V1265" t="str">
        <f t="shared" si="411"/>
        <v>Red</v>
      </c>
      <c r="W1265" t="str">
        <f t="shared" si="412"/>
        <v>Green</v>
      </c>
      <c r="X1265" t="str">
        <f t="shared" si="413"/>
        <v>Green</v>
      </c>
      <c r="Y1265" t="str">
        <f t="shared" si="414"/>
        <v>Red</v>
      </c>
      <c r="Z1265" t="str">
        <f t="shared" si="415"/>
        <v>Red</v>
      </c>
      <c r="AA1265" t="str">
        <f t="shared" si="416"/>
        <v>Green</v>
      </c>
      <c r="AB1265" t="str">
        <f t="shared" si="417"/>
        <v>Green</v>
      </c>
      <c r="AC1265" t="str">
        <f t="shared" si="418"/>
        <v>Red</v>
      </c>
      <c r="AD1265" t="str">
        <f t="shared" si="419"/>
        <v>Green</v>
      </c>
    </row>
    <row r="1266" spans="1:30" x14ac:dyDescent="0.25">
      <c r="A1266" t="str">
        <f t="shared" si="420"/>
        <v>25/07/2026Hamilton AcademicalElgin City</v>
      </c>
      <c r="D1266" s="2">
        <v>46228</v>
      </c>
      <c r="E1266" s="3">
        <v>0.58333333333333337</v>
      </c>
      <c r="F1266" t="s">
        <v>1400</v>
      </c>
      <c r="G1266" t="s">
        <v>3603</v>
      </c>
      <c r="H1266">
        <v>2</v>
      </c>
      <c r="I1266">
        <v>0</v>
      </c>
      <c r="J1266">
        <v>5</v>
      </c>
      <c r="K1266">
        <v>0</v>
      </c>
      <c r="L1266" s="22" t="str">
        <f t="shared" si="421"/>
        <v>25/07/2026</v>
      </c>
      <c r="M1266" s="23">
        <f t="shared" si="422"/>
        <v>0.45833333333333337</v>
      </c>
      <c r="N1266" t="str">
        <f t="shared" si="423"/>
        <v>5 - 0</v>
      </c>
      <c r="O1266" t="str">
        <f t="shared" si="404"/>
        <v>Green</v>
      </c>
      <c r="P1266" t="str">
        <f t="shared" si="405"/>
        <v>Red</v>
      </c>
      <c r="Q1266" t="str">
        <f t="shared" si="406"/>
        <v>Red</v>
      </c>
      <c r="R1266" t="str">
        <f t="shared" si="407"/>
        <v>Green</v>
      </c>
      <c r="S1266" t="str">
        <f t="shared" si="408"/>
        <v>Red</v>
      </c>
      <c r="T1266" t="str">
        <f t="shared" si="409"/>
        <v>Green</v>
      </c>
      <c r="U1266" t="str">
        <f t="shared" si="410"/>
        <v>Green</v>
      </c>
      <c r="V1266" t="str">
        <f t="shared" si="411"/>
        <v>Red</v>
      </c>
      <c r="W1266" t="str">
        <f t="shared" si="412"/>
        <v>Red</v>
      </c>
      <c r="X1266" t="str">
        <f t="shared" si="413"/>
        <v>Green</v>
      </c>
      <c r="Y1266" t="str">
        <f t="shared" si="414"/>
        <v>Green</v>
      </c>
      <c r="Z1266" t="str">
        <f t="shared" si="415"/>
        <v>Green</v>
      </c>
      <c r="AA1266" t="str">
        <f t="shared" si="416"/>
        <v>Red</v>
      </c>
      <c r="AB1266" t="str">
        <f t="shared" si="417"/>
        <v>Red</v>
      </c>
      <c r="AC1266" t="str">
        <f t="shared" si="418"/>
        <v>Red</v>
      </c>
      <c r="AD1266" t="str">
        <f t="shared" si="419"/>
        <v>Green</v>
      </c>
    </row>
    <row r="1267" spans="1:30" x14ac:dyDescent="0.25">
      <c r="A1267" t="str">
        <f t="shared" si="420"/>
        <v>25/07/2026MontroseSpartans</v>
      </c>
      <c r="D1267" s="2">
        <v>46228</v>
      </c>
      <c r="E1267" s="3">
        <v>0.58333333333333337</v>
      </c>
      <c r="F1267" t="s">
        <v>1387</v>
      </c>
      <c r="G1267" t="s">
        <v>1391</v>
      </c>
      <c r="H1267">
        <v>0</v>
      </c>
      <c r="I1267">
        <v>1</v>
      </c>
      <c r="J1267">
        <v>0</v>
      </c>
      <c r="K1267">
        <v>2</v>
      </c>
      <c r="L1267" s="22" t="str">
        <f t="shared" si="421"/>
        <v>25/07/2026</v>
      </c>
      <c r="M1267" s="23">
        <f t="shared" si="422"/>
        <v>0.45833333333333337</v>
      </c>
      <c r="N1267" t="str">
        <f t="shared" si="423"/>
        <v>0 - 2</v>
      </c>
      <c r="O1267" t="str">
        <f t="shared" si="404"/>
        <v>Red</v>
      </c>
      <c r="P1267" t="str">
        <f t="shared" si="405"/>
        <v>Red</v>
      </c>
      <c r="Q1267" t="str">
        <f t="shared" si="406"/>
        <v>Green</v>
      </c>
      <c r="R1267" t="str">
        <f t="shared" si="407"/>
        <v>Red</v>
      </c>
      <c r="S1267" t="str">
        <f t="shared" si="408"/>
        <v>Green</v>
      </c>
      <c r="T1267" t="str">
        <f t="shared" si="409"/>
        <v>Green</v>
      </c>
      <c r="U1267" t="str">
        <f t="shared" si="410"/>
        <v>Red</v>
      </c>
      <c r="V1267" t="str">
        <f t="shared" si="411"/>
        <v>Red</v>
      </c>
      <c r="W1267" t="str">
        <f t="shared" si="412"/>
        <v>Green</v>
      </c>
      <c r="X1267" t="str">
        <f t="shared" si="413"/>
        <v>Green</v>
      </c>
      <c r="Y1267" t="str">
        <f t="shared" si="414"/>
        <v>Green</v>
      </c>
      <c r="Z1267" t="str">
        <f t="shared" si="415"/>
        <v>Red</v>
      </c>
      <c r="AA1267" t="str">
        <f t="shared" si="416"/>
        <v>Green</v>
      </c>
      <c r="AB1267" t="str">
        <f t="shared" si="417"/>
        <v>Green</v>
      </c>
      <c r="AC1267" t="str">
        <f t="shared" si="418"/>
        <v>Red</v>
      </c>
      <c r="AD1267" t="str">
        <f t="shared" si="419"/>
        <v>Green</v>
      </c>
    </row>
    <row r="1268" spans="1:30" x14ac:dyDescent="0.25">
      <c r="A1268" t="str">
        <f t="shared" si="420"/>
        <v>25/07/2026PeterheadKilmarnock</v>
      </c>
      <c r="D1268" s="2">
        <v>46228</v>
      </c>
      <c r="E1268" s="3">
        <v>0.58333333333333337</v>
      </c>
      <c r="F1268" t="s">
        <v>1406</v>
      </c>
      <c r="G1268" t="s">
        <v>1399</v>
      </c>
      <c r="H1268">
        <v>0</v>
      </c>
      <c r="I1268">
        <v>0</v>
      </c>
      <c r="J1268">
        <v>0</v>
      </c>
      <c r="K1268">
        <v>0</v>
      </c>
      <c r="L1268" s="22" t="str">
        <f t="shared" si="421"/>
        <v>25/07/2026</v>
      </c>
      <c r="M1268" s="23">
        <f t="shared" si="422"/>
        <v>0.45833333333333337</v>
      </c>
      <c r="N1268" t="str">
        <f t="shared" si="423"/>
        <v>0 - 0</v>
      </c>
      <c r="O1268" t="str">
        <f t="shared" si="404"/>
        <v>Red</v>
      </c>
      <c r="P1268" t="str">
        <f t="shared" si="405"/>
        <v>Green</v>
      </c>
      <c r="Q1268" t="str">
        <f t="shared" si="406"/>
        <v>Red</v>
      </c>
      <c r="R1268" t="str">
        <f t="shared" si="407"/>
        <v>Green</v>
      </c>
      <c r="S1268" t="str">
        <f t="shared" si="408"/>
        <v>Green</v>
      </c>
      <c r="T1268" t="str">
        <f t="shared" si="409"/>
        <v>Red</v>
      </c>
      <c r="U1268" t="str">
        <f t="shared" si="410"/>
        <v>Red</v>
      </c>
      <c r="V1268" t="str">
        <f t="shared" si="411"/>
        <v>Green</v>
      </c>
      <c r="W1268" t="str">
        <f t="shared" si="412"/>
        <v>Red</v>
      </c>
      <c r="X1268" t="str">
        <f t="shared" si="413"/>
        <v>Red</v>
      </c>
      <c r="Y1268" t="str">
        <f t="shared" si="414"/>
        <v>Red</v>
      </c>
      <c r="Z1268" t="str">
        <f t="shared" si="415"/>
        <v>Red</v>
      </c>
      <c r="AA1268" t="str">
        <f t="shared" si="416"/>
        <v>Green</v>
      </c>
      <c r="AB1268" t="str">
        <f t="shared" si="417"/>
        <v>Green</v>
      </c>
      <c r="AC1268" t="str">
        <f t="shared" si="418"/>
        <v>Red</v>
      </c>
      <c r="AD1268" t="str">
        <f t="shared" si="419"/>
        <v>Green</v>
      </c>
    </row>
    <row r="1269" spans="1:30" x14ac:dyDescent="0.25">
      <c r="A1269" t="str">
        <f t="shared" si="420"/>
        <v>25/07/2026Queen's ParkQueen of the South</v>
      </c>
      <c r="D1269" s="2">
        <v>46228</v>
      </c>
      <c r="E1269" s="3">
        <v>0.58333333333333337</v>
      </c>
      <c r="F1269" t="s">
        <v>3604</v>
      </c>
      <c r="G1269" t="s">
        <v>1824</v>
      </c>
      <c r="H1269">
        <v>2</v>
      </c>
      <c r="I1269">
        <v>1</v>
      </c>
      <c r="J1269">
        <v>3</v>
      </c>
      <c r="K1269">
        <v>1</v>
      </c>
      <c r="L1269" s="22" t="str">
        <f t="shared" si="421"/>
        <v>25/07/2026</v>
      </c>
      <c r="M1269" s="23">
        <f t="shared" si="422"/>
        <v>0.45833333333333337</v>
      </c>
      <c r="N1269" t="str">
        <f t="shared" si="423"/>
        <v>3 - 1</v>
      </c>
      <c r="O1269" t="str">
        <f t="shared" si="404"/>
        <v>Green</v>
      </c>
      <c r="P1269" t="str">
        <f t="shared" si="405"/>
        <v>Red</v>
      </c>
      <c r="Q1269" t="str">
        <f t="shared" si="406"/>
        <v>Red</v>
      </c>
      <c r="R1269" t="str">
        <f t="shared" si="407"/>
        <v>Green</v>
      </c>
      <c r="S1269" t="str">
        <f t="shared" si="408"/>
        <v>Red</v>
      </c>
      <c r="T1269" t="str">
        <f t="shared" si="409"/>
        <v>Green</v>
      </c>
      <c r="U1269" t="str">
        <f t="shared" si="410"/>
        <v>Green</v>
      </c>
      <c r="V1269" t="str">
        <f t="shared" si="411"/>
        <v>Red</v>
      </c>
      <c r="W1269" t="str">
        <f t="shared" si="412"/>
        <v>Red</v>
      </c>
      <c r="X1269" t="str">
        <f t="shared" si="413"/>
        <v>Green</v>
      </c>
      <c r="Y1269" t="str">
        <f t="shared" si="414"/>
        <v>Green</v>
      </c>
      <c r="Z1269" t="str">
        <f t="shared" si="415"/>
        <v>Green</v>
      </c>
      <c r="AA1269" t="str">
        <f t="shared" si="416"/>
        <v>Red</v>
      </c>
      <c r="AB1269" t="str">
        <f t="shared" si="417"/>
        <v>Red</v>
      </c>
      <c r="AC1269" t="str">
        <f t="shared" si="418"/>
        <v>Green</v>
      </c>
      <c r="AD1269" t="str">
        <f t="shared" si="419"/>
        <v>Red</v>
      </c>
    </row>
    <row r="1270" spans="1:30" x14ac:dyDescent="0.25">
      <c r="A1270" t="str">
        <f t="shared" si="420"/>
        <v>25/07/2026St JohnstoneEast Fife</v>
      </c>
      <c r="D1270" s="2">
        <v>46228</v>
      </c>
      <c r="E1270" s="3">
        <v>0.58333333333333337</v>
      </c>
      <c r="F1270" t="s">
        <v>1396</v>
      </c>
      <c r="G1270" t="s">
        <v>1393</v>
      </c>
      <c r="H1270">
        <v>0</v>
      </c>
      <c r="I1270">
        <v>0</v>
      </c>
      <c r="J1270">
        <v>1</v>
      </c>
      <c r="K1270">
        <v>1</v>
      </c>
      <c r="L1270" s="22" t="str">
        <f t="shared" si="421"/>
        <v>25/07/2026</v>
      </c>
      <c r="M1270" s="23">
        <f t="shared" si="422"/>
        <v>0.45833333333333337</v>
      </c>
      <c r="N1270" t="str">
        <f t="shared" si="423"/>
        <v>1 - 1</v>
      </c>
      <c r="O1270" t="str">
        <f t="shared" si="404"/>
        <v>Red</v>
      </c>
      <c r="P1270" t="str">
        <f t="shared" si="405"/>
        <v>Green</v>
      </c>
      <c r="Q1270" t="str">
        <f t="shared" si="406"/>
        <v>Red</v>
      </c>
      <c r="R1270" t="str">
        <f t="shared" si="407"/>
        <v>Green</v>
      </c>
      <c r="S1270" t="str">
        <f t="shared" si="408"/>
        <v>Green</v>
      </c>
      <c r="T1270" t="str">
        <f t="shared" si="409"/>
        <v>Red</v>
      </c>
      <c r="U1270" t="str">
        <f t="shared" si="410"/>
        <v>Red</v>
      </c>
      <c r="V1270" t="str">
        <f t="shared" si="411"/>
        <v>Green</v>
      </c>
      <c r="W1270" t="str">
        <f t="shared" si="412"/>
        <v>Red</v>
      </c>
      <c r="X1270" t="str">
        <f t="shared" si="413"/>
        <v>Red</v>
      </c>
      <c r="Y1270" t="str">
        <f t="shared" si="414"/>
        <v>Green</v>
      </c>
      <c r="Z1270" t="str">
        <f t="shared" si="415"/>
        <v>Red</v>
      </c>
      <c r="AA1270" t="str">
        <f t="shared" si="416"/>
        <v>Green</v>
      </c>
      <c r="AB1270" t="str">
        <f t="shared" si="417"/>
        <v>Green</v>
      </c>
      <c r="AC1270" t="str">
        <f t="shared" si="418"/>
        <v>Green</v>
      </c>
      <c r="AD1270" t="str">
        <f t="shared" si="419"/>
        <v>Red</v>
      </c>
    </row>
    <row r="1271" spans="1:30" x14ac:dyDescent="0.25">
      <c r="A1271" t="str">
        <f t="shared" si="420"/>
        <v>25/07/2026StenhousemuirLivingston</v>
      </c>
      <c r="D1271" s="2">
        <v>46228</v>
      </c>
      <c r="E1271" s="3">
        <v>0.58333333333333337</v>
      </c>
      <c r="F1271" t="s">
        <v>1404</v>
      </c>
      <c r="G1271" t="s">
        <v>1401</v>
      </c>
      <c r="H1271">
        <v>0</v>
      </c>
      <c r="I1271">
        <v>0</v>
      </c>
      <c r="J1271">
        <v>0</v>
      </c>
      <c r="K1271">
        <v>0</v>
      </c>
      <c r="L1271" s="22" t="str">
        <f t="shared" si="421"/>
        <v>25/07/2026</v>
      </c>
      <c r="M1271" s="23">
        <f t="shared" si="422"/>
        <v>0.45833333333333337</v>
      </c>
      <c r="N1271" t="str">
        <f t="shared" si="423"/>
        <v>0 - 0</v>
      </c>
      <c r="O1271" t="str">
        <f t="shared" si="404"/>
        <v>Red</v>
      </c>
      <c r="P1271" t="str">
        <f t="shared" si="405"/>
        <v>Green</v>
      </c>
      <c r="Q1271" t="str">
        <f t="shared" si="406"/>
        <v>Red</v>
      </c>
      <c r="R1271" t="str">
        <f t="shared" si="407"/>
        <v>Green</v>
      </c>
      <c r="S1271" t="str">
        <f t="shared" si="408"/>
        <v>Green</v>
      </c>
      <c r="T1271" t="str">
        <f t="shared" si="409"/>
        <v>Red</v>
      </c>
      <c r="U1271" t="str">
        <f t="shared" si="410"/>
        <v>Red</v>
      </c>
      <c r="V1271" t="str">
        <f t="shared" si="411"/>
        <v>Green</v>
      </c>
      <c r="W1271" t="str">
        <f t="shared" si="412"/>
        <v>Red</v>
      </c>
      <c r="X1271" t="str">
        <f t="shared" si="413"/>
        <v>Red</v>
      </c>
      <c r="Y1271" t="str">
        <f t="shared" si="414"/>
        <v>Red</v>
      </c>
      <c r="Z1271" t="str">
        <f t="shared" si="415"/>
        <v>Red</v>
      </c>
      <c r="AA1271" t="str">
        <f t="shared" si="416"/>
        <v>Green</v>
      </c>
      <c r="AB1271" t="str">
        <f t="shared" si="417"/>
        <v>Green</v>
      </c>
      <c r="AC1271" t="str">
        <f t="shared" si="418"/>
        <v>Red</v>
      </c>
      <c r="AD1271" t="str">
        <f t="shared" si="419"/>
        <v>Green</v>
      </c>
    </row>
    <row r="1272" spans="1:30" x14ac:dyDescent="0.25">
      <c r="A1272" t="str">
        <f t="shared" si="420"/>
        <v>25/07/2026SK Futura HumenneFC Tatran Presov</v>
      </c>
      <c r="D1272" s="2">
        <v>46228</v>
      </c>
      <c r="E1272" s="3">
        <v>0.58333333333333337</v>
      </c>
      <c r="F1272" t="s">
        <v>3616</v>
      </c>
      <c r="G1272" t="s">
        <v>3617</v>
      </c>
      <c r="H1272">
        <v>0</v>
      </c>
      <c r="I1272">
        <v>0</v>
      </c>
      <c r="J1272">
        <v>1</v>
      </c>
      <c r="K1272">
        <v>2</v>
      </c>
      <c r="L1272" s="22" t="str">
        <f t="shared" si="421"/>
        <v>25/07/2026</v>
      </c>
      <c r="M1272" s="23">
        <f t="shared" si="422"/>
        <v>0.45833333333333337</v>
      </c>
      <c r="N1272" t="str">
        <f t="shared" si="423"/>
        <v>1 - 2</v>
      </c>
      <c r="O1272" t="str">
        <f t="shared" si="404"/>
        <v>Red</v>
      </c>
      <c r="P1272" t="str">
        <f t="shared" si="405"/>
        <v>Red</v>
      </c>
      <c r="Q1272" t="str">
        <f t="shared" si="406"/>
        <v>Green</v>
      </c>
      <c r="R1272" t="str">
        <f t="shared" si="407"/>
        <v>Red</v>
      </c>
      <c r="S1272" t="str">
        <f t="shared" si="408"/>
        <v>Green</v>
      </c>
      <c r="T1272" t="str">
        <f t="shared" si="409"/>
        <v>Green</v>
      </c>
      <c r="U1272" t="str">
        <f t="shared" si="410"/>
        <v>Red</v>
      </c>
      <c r="V1272" t="str">
        <f t="shared" si="411"/>
        <v>Green</v>
      </c>
      <c r="W1272" t="str">
        <f t="shared" si="412"/>
        <v>Red</v>
      </c>
      <c r="X1272" t="str">
        <f t="shared" si="413"/>
        <v>Red</v>
      </c>
      <c r="Y1272" t="str">
        <f t="shared" si="414"/>
        <v>Green</v>
      </c>
      <c r="Z1272" t="str">
        <f t="shared" si="415"/>
        <v>Green</v>
      </c>
      <c r="AA1272" t="str">
        <f t="shared" si="416"/>
        <v>Red</v>
      </c>
      <c r="AB1272" t="str">
        <f t="shared" si="417"/>
        <v>Green</v>
      </c>
      <c r="AC1272" t="str">
        <f t="shared" si="418"/>
        <v>Green</v>
      </c>
      <c r="AD1272" t="str">
        <f t="shared" si="419"/>
        <v>Red</v>
      </c>
    </row>
    <row r="1273" spans="1:30" x14ac:dyDescent="0.25">
      <c r="A1273" t="str">
        <f t="shared" si="420"/>
        <v>25/07/2026Norrkoping WomenHammarby Women</v>
      </c>
      <c r="B1273" t="s">
        <v>827</v>
      </c>
      <c r="D1273" s="2">
        <v>46228</v>
      </c>
      <c r="E1273" s="3">
        <v>0.58333333333333337</v>
      </c>
      <c r="F1273" t="s">
        <v>3650</v>
      </c>
      <c r="G1273" t="s">
        <v>3651</v>
      </c>
      <c r="H1273">
        <v>0</v>
      </c>
      <c r="I1273">
        <v>3</v>
      </c>
      <c r="J1273">
        <v>0</v>
      </c>
      <c r="K1273">
        <v>4</v>
      </c>
      <c r="L1273" s="22" t="str">
        <f t="shared" si="421"/>
        <v>25/07/2026</v>
      </c>
      <c r="M1273" s="23">
        <f t="shared" si="422"/>
        <v>0.45833333333333337</v>
      </c>
      <c r="N1273" t="str">
        <f t="shared" si="423"/>
        <v>0 - 4</v>
      </c>
      <c r="O1273" t="str">
        <f t="shared" si="404"/>
        <v>Red</v>
      </c>
      <c r="P1273" t="str">
        <f t="shared" si="405"/>
        <v>Red</v>
      </c>
      <c r="Q1273" t="str">
        <f t="shared" si="406"/>
        <v>Green</v>
      </c>
      <c r="R1273" t="str">
        <f t="shared" si="407"/>
        <v>Red</v>
      </c>
      <c r="S1273" t="str">
        <f t="shared" si="408"/>
        <v>Green</v>
      </c>
      <c r="T1273" t="str">
        <f t="shared" si="409"/>
        <v>Green</v>
      </c>
      <c r="U1273" t="str">
        <f t="shared" si="410"/>
        <v>Red</v>
      </c>
      <c r="V1273" t="str">
        <f t="shared" si="411"/>
        <v>Red</v>
      </c>
      <c r="W1273" t="str">
        <f t="shared" si="412"/>
        <v>Green</v>
      </c>
      <c r="X1273" t="str">
        <f t="shared" si="413"/>
        <v>Green</v>
      </c>
      <c r="Y1273" t="str">
        <f t="shared" si="414"/>
        <v>Green</v>
      </c>
      <c r="Z1273" t="str">
        <f t="shared" si="415"/>
        <v>Green</v>
      </c>
      <c r="AA1273" t="str">
        <f t="shared" si="416"/>
        <v>Red</v>
      </c>
      <c r="AB1273" t="str">
        <f t="shared" si="417"/>
        <v>Red</v>
      </c>
      <c r="AC1273" t="str">
        <f t="shared" si="418"/>
        <v>Red</v>
      </c>
      <c r="AD1273" t="str">
        <f t="shared" si="419"/>
        <v>Green</v>
      </c>
    </row>
    <row r="1274" spans="1:30" x14ac:dyDescent="0.25">
      <c r="A1274" t="str">
        <f t="shared" si="420"/>
        <v>25/07/2026Gamla Upsala SK WomenKIF Orebro Women</v>
      </c>
      <c r="B1274" t="s">
        <v>827</v>
      </c>
      <c r="D1274" s="2">
        <v>46228</v>
      </c>
      <c r="E1274" s="3">
        <v>0.58333333333333337</v>
      </c>
      <c r="F1274" t="s">
        <v>3662</v>
      </c>
      <c r="G1274" t="s">
        <v>3663</v>
      </c>
      <c r="H1274">
        <v>0</v>
      </c>
      <c r="I1274">
        <v>2</v>
      </c>
      <c r="J1274">
        <v>1</v>
      </c>
      <c r="K1274">
        <v>2</v>
      </c>
      <c r="L1274" s="22" t="str">
        <f t="shared" si="421"/>
        <v>25/07/2026</v>
      </c>
      <c r="M1274" s="23">
        <f t="shared" si="422"/>
        <v>0.45833333333333337</v>
      </c>
      <c r="N1274" t="str">
        <f t="shared" si="423"/>
        <v>1 - 2</v>
      </c>
      <c r="O1274" t="str">
        <f t="shared" si="404"/>
        <v>Red</v>
      </c>
      <c r="P1274" t="str">
        <f t="shared" si="405"/>
        <v>Red</v>
      </c>
      <c r="Q1274" t="str">
        <f t="shared" si="406"/>
        <v>Green</v>
      </c>
      <c r="R1274" t="str">
        <f t="shared" si="407"/>
        <v>Red</v>
      </c>
      <c r="S1274" t="str">
        <f t="shared" si="408"/>
        <v>Green</v>
      </c>
      <c r="T1274" t="str">
        <f t="shared" si="409"/>
        <v>Green</v>
      </c>
      <c r="U1274" t="str">
        <f t="shared" si="410"/>
        <v>Red</v>
      </c>
      <c r="V1274" t="str">
        <f t="shared" si="411"/>
        <v>Red</v>
      </c>
      <c r="W1274" t="str">
        <f t="shared" si="412"/>
        <v>Green</v>
      </c>
      <c r="X1274" t="str">
        <f t="shared" si="413"/>
        <v>Green</v>
      </c>
      <c r="Y1274" t="str">
        <f t="shared" si="414"/>
        <v>Green</v>
      </c>
      <c r="Z1274" t="str">
        <f t="shared" si="415"/>
        <v>Green</v>
      </c>
      <c r="AA1274" t="str">
        <f t="shared" si="416"/>
        <v>Red</v>
      </c>
      <c r="AB1274" t="str">
        <f t="shared" si="417"/>
        <v>Green</v>
      </c>
      <c r="AC1274" t="str">
        <f t="shared" si="418"/>
        <v>Green</v>
      </c>
      <c r="AD1274" t="str">
        <f t="shared" si="419"/>
        <v>Red</v>
      </c>
    </row>
    <row r="1275" spans="1:30" x14ac:dyDescent="0.25">
      <c r="A1275" t="str">
        <f t="shared" si="420"/>
        <v>25/07/2026Respublika FAFC Jayxun</v>
      </c>
      <c r="D1275" s="2">
        <v>46228</v>
      </c>
      <c r="E1275" s="3">
        <v>0.58333333333333337</v>
      </c>
      <c r="F1275" t="s">
        <v>3718</v>
      </c>
      <c r="G1275" t="s">
        <v>3719</v>
      </c>
      <c r="H1275">
        <v>0</v>
      </c>
      <c r="I1275">
        <v>0</v>
      </c>
      <c r="J1275">
        <v>1</v>
      </c>
      <c r="K1275">
        <v>2</v>
      </c>
      <c r="L1275" s="22" t="str">
        <f t="shared" si="421"/>
        <v>25/07/2026</v>
      </c>
      <c r="M1275" s="23">
        <f t="shared" si="422"/>
        <v>0.45833333333333337</v>
      </c>
      <c r="N1275" t="str">
        <f t="shared" si="423"/>
        <v>1 - 2</v>
      </c>
      <c r="O1275" t="str">
        <f t="shared" si="404"/>
        <v>Red</v>
      </c>
      <c r="P1275" t="str">
        <f t="shared" si="405"/>
        <v>Red</v>
      </c>
      <c r="Q1275" t="str">
        <f t="shared" si="406"/>
        <v>Green</v>
      </c>
      <c r="R1275" t="str">
        <f t="shared" si="407"/>
        <v>Red</v>
      </c>
      <c r="S1275" t="str">
        <f t="shared" si="408"/>
        <v>Green</v>
      </c>
      <c r="T1275" t="str">
        <f t="shared" si="409"/>
        <v>Green</v>
      </c>
      <c r="U1275" t="str">
        <f t="shared" si="410"/>
        <v>Red</v>
      </c>
      <c r="V1275" t="str">
        <f t="shared" si="411"/>
        <v>Green</v>
      </c>
      <c r="W1275" t="str">
        <f t="shared" si="412"/>
        <v>Red</v>
      </c>
      <c r="X1275" t="str">
        <f t="shared" si="413"/>
        <v>Red</v>
      </c>
      <c r="Y1275" t="str">
        <f t="shared" si="414"/>
        <v>Green</v>
      </c>
      <c r="Z1275" t="str">
        <f t="shared" si="415"/>
        <v>Green</v>
      </c>
      <c r="AA1275" t="str">
        <f t="shared" si="416"/>
        <v>Red</v>
      </c>
      <c r="AB1275" t="str">
        <f t="shared" si="417"/>
        <v>Green</v>
      </c>
      <c r="AC1275" t="str">
        <f t="shared" si="418"/>
        <v>Green</v>
      </c>
      <c r="AD1275" t="str">
        <f t="shared" si="419"/>
        <v>Red</v>
      </c>
    </row>
    <row r="1276" spans="1:30" x14ac:dyDescent="0.25">
      <c r="A1276" t="str">
        <f t="shared" si="420"/>
        <v>25/07/2026AFC FyldeWigan</v>
      </c>
      <c r="D1276" s="2">
        <v>46228</v>
      </c>
      <c r="E1276" s="3">
        <v>0.58333333333333337</v>
      </c>
      <c r="F1276" t="s">
        <v>3834</v>
      </c>
      <c r="G1276" t="s">
        <v>3835</v>
      </c>
      <c r="H1276">
        <v>0</v>
      </c>
      <c r="I1276">
        <v>2</v>
      </c>
      <c r="J1276">
        <v>0</v>
      </c>
      <c r="K1276">
        <v>2</v>
      </c>
      <c r="L1276" s="22" t="str">
        <f t="shared" si="421"/>
        <v>25/07/2026</v>
      </c>
      <c r="M1276" s="23">
        <f t="shared" si="422"/>
        <v>0.45833333333333337</v>
      </c>
      <c r="N1276" t="str">
        <f t="shared" si="423"/>
        <v>0 - 2</v>
      </c>
      <c r="O1276" t="str">
        <f t="shared" si="404"/>
        <v>Red</v>
      </c>
      <c r="P1276" t="str">
        <f t="shared" si="405"/>
        <v>Red</v>
      </c>
      <c r="Q1276" t="str">
        <f t="shared" si="406"/>
        <v>Green</v>
      </c>
      <c r="R1276" t="str">
        <f t="shared" si="407"/>
        <v>Red</v>
      </c>
      <c r="S1276" t="str">
        <f t="shared" si="408"/>
        <v>Green</v>
      </c>
      <c r="T1276" t="str">
        <f t="shared" si="409"/>
        <v>Green</v>
      </c>
      <c r="U1276" t="str">
        <f t="shared" si="410"/>
        <v>Red</v>
      </c>
      <c r="V1276" t="str">
        <f t="shared" si="411"/>
        <v>Red</v>
      </c>
      <c r="W1276" t="str">
        <f t="shared" si="412"/>
        <v>Green</v>
      </c>
      <c r="X1276" t="str">
        <f t="shared" si="413"/>
        <v>Green</v>
      </c>
      <c r="Y1276" t="str">
        <f t="shared" si="414"/>
        <v>Green</v>
      </c>
      <c r="Z1276" t="str">
        <f t="shared" si="415"/>
        <v>Red</v>
      </c>
      <c r="AA1276" t="str">
        <f t="shared" si="416"/>
        <v>Green</v>
      </c>
      <c r="AB1276" t="str">
        <f t="shared" si="417"/>
        <v>Green</v>
      </c>
      <c r="AC1276" t="str">
        <f t="shared" si="418"/>
        <v>Red</v>
      </c>
      <c r="AD1276" t="str">
        <f t="shared" si="419"/>
        <v>Green</v>
      </c>
    </row>
    <row r="1277" spans="1:30" x14ac:dyDescent="0.25">
      <c r="A1277" t="str">
        <f t="shared" si="420"/>
        <v>25/07/2026AFC WimbledonCharlton Athletic</v>
      </c>
      <c r="D1277" s="2">
        <v>46228</v>
      </c>
      <c r="E1277" s="3">
        <v>0.58333333333333337</v>
      </c>
      <c r="F1277" t="s">
        <v>1804</v>
      </c>
      <c r="G1277" t="s">
        <v>3836</v>
      </c>
      <c r="H1277">
        <v>1</v>
      </c>
      <c r="I1277">
        <v>0</v>
      </c>
      <c r="J1277">
        <v>2</v>
      </c>
      <c r="K1277">
        <v>0</v>
      </c>
      <c r="L1277" s="22" t="str">
        <f t="shared" si="421"/>
        <v>25/07/2026</v>
      </c>
      <c r="M1277" s="23">
        <f t="shared" si="422"/>
        <v>0.45833333333333337</v>
      </c>
      <c r="N1277" t="str">
        <f t="shared" si="423"/>
        <v>2 - 0</v>
      </c>
      <c r="O1277" t="str">
        <f t="shared" si="404"/>
        <v>Green</v>
      </c>
      <c r="P1277" t="str">
        <f t="shared" si="405"/>
        <v>Red</v>
      </c>
      <c r="Q1277" t="str">
        <f t="shared" si="406"/>
        <v>Red</v>
      </c>
      <c r="R1277" t="str">
        <f t="shared" si="407"/>
        <v>Green</v>
      </c>
      <c r="S1277" t="str">
        <f t="shared" si="408"/>
        <v>Red</v>
      </c>
      <c r="T1277" t="str">
        <f t="shared" si="409"/>
        <v>Green</v>
      </c>
      <c r="U1277" t="str">
        <f t="shared" si="410"/>
        <v>Green</v>
      </c>
      <c r="V1277" t="str">
        <f t="shared" si="411"/>
        <v>Red</v>
      </c>
      <c r="W1277" t="str">
        <f t="shared" si="412"/>
        <v>Red</v>
      </c>
      <c r="X1277" t="str">
        <f t="shared" si="413"/>
        <v>Green</v>
      </c>
      <c r="Y1277" t="str">
        <f t="shared" si="414"/>
        <v>Green</v>
      </c>
      <c r="Z1277" t="str">
        <f t="shared" si="415"/>
        <v>Red</v>
      </c>
      <c r="AA1277" t="str">
        <f t="shared" si="416"/>
        <v>Green</v>
      </c>
      <c r="AB1277" t="str">
        <f t="shared" si="417"/>
        <v>Green</v>
      </c>
      <c r="AC1277" t="str">
        <f t="shared" si="418"/>
        <v>Red</v>
      </c>
      <c r="AD1277" t="str">
        <f t="shared" si="419"/>
        <v>Green</v>
      </c>
    </row>
    <row r="1278" spans="1:30" x14ac:dyDescent="0.25">
      <c r="A1278" t="str">
        <f t="shared" si="420"/>
        <v>25/07/2026AltrinchamMacclesfield Town</v>
      </c>
      <c r="D1278" s="2">
        <v>46228</v>
      </c>
      <c r="E1278" s="3">
        <v>0.58333333333333337</v>
      </c>
      <c r="F1278" t="s">
        <v>1531</v>
      </c>
      <c r="G1278" t="s">
        <v>1579</v>
      </c>
      <c r="H1278">
        <v>2</v>
      </c>
      <c r="I1278">
        <v>3</v>
      </c>
      <c r="J1278">
        <v>2</v>
      </c>
      <c r="K1278">
        <v>5</v>
      </c>
      <c r="L1278" s="22" t="str">
        <f t="shared" si="421"/>
        <v>25/07/2026</v>
      </c>
      <c r="M1278" s="23">
        <f t="shared" si="422"/>
        <v>0.45833333333333337</v>
      </c>
      <c r="N1278" t="str">
        <f t="shared" si="423"/>
        <v>2 - 5</v>
      </c>
      <c r="O1278" t="str">
        <f t="shared" si="404"/>
        <v>Red</v>
      </c>
      <c r="P1278" t="str">
        <f t="shared" si="405"/>
        <v>Red</v>
      </c>
      <c r="Q1278" t="str">
        <f t="shared" si="406"/>
        <v>Green</v>
      </c>
      <c r="R1278" t="str">
        <f t="shared" si="407"/>
        <v>Red</v>
      </c>
      <c r="S1278" t="str">
        <f t="shared" si="408"/>
        <v>Green</v>
      </c>
      <c r="T1278" t="str">
        <f t="shared" si="409"/>
        <v>Green</v>
      </c>
      <c r="U1278" t="str">
        <f t="shared" si="410"/>
        <v>Red</v>
      </c>
      <c r="V1278" t="str">
        <f t="shared" si="411"/>
        <v>Red</v>
      </c>
      <c r="W1278" t="str">
        <f t="shared" si="412"/>
        <v>Green</v>
      </c>
      <c r="X1278" t="str">
        <f t="shared" si="413"/>
        <v>Green</v>
      </c>
      <c r="Y1278" t="str">
        <f t="shared" si="414"/>
        <v>Green</v>
      </c>
      <c r="Z1278" t="str">
        <f t="shared" si="415"/>
        <v>Green</v>
      </c>
      <c r="AA1278" t="str">
        <f t="shared" si="416"/>
        <v>Red</v>
      </c>
      <c r="AB1278" t="str">
        <f t="shared" si="417"/>
        <v>Red</v>
      </c>
      <c r="AC1278" t="str">
        <f t="shared" si="418"/>
        <v>Green</v>
      </c>
      <c r="AD1278" t="str">
        <f t="shared" si="419"/>
        <v>Red</v>
      </c>
    </row>
    <row r="1279" spans="1:30" x14ac:dyDescent="0.25">
      <c r="A1279" t="str">
        <f t="shared" si="420"/>
        <v>25/07/2026AmaZuluMidlands Wanderers</v>
      </c>
      <c r="D1279" s="2">
        <v>46228</v>
      </c>
      <c r="E1279" s="3">
        <v>0.58333333333333337</v>
      </c>
      <c r="F1279" t="s">
        <v>3837</v>
      </c>
      <c r="G1279" t="s">
        <v>3838</v>
      </c>
      <c r="H1279">
        <v>2</v>
      </c>
      <c r="I1279">
        <v>0</v>
      </c>
      <c r="J1279">
        <v>2</v>
      </c>
      <c r="K1279">
        <v>0</v>
      </c>
      <c r="L1279" s="22" t="str">
        <f t="shared" si="421"/>
        <v>25/07/2026</v>
      </c>
      <c r="M1279" s="23">
        <f t="shared" si="422"/>
        <v>0.45833333333333337</v>
      </c>
      <c r="N1279" t="str">
        <f t="shared" si="423"/>
        <v>2 - 0</v>
      </c>
      <c r="O1279" t="str">
        <f t="shared" si="404"/>
        <v>Green</v>
      </c>
      <c r="P1279" t="str">
        <f t="shared" si="405"/>
        <v>Red</v>
      </c>
      <c r="Q1279" t="str">
        <f t="shared" si="406"/>
        <v>Red</v>
      </c>
      <c r="R1279" t="str">
        <f t="shared" si="407"/>
        <v>Green</v>
      </c>
      <c r="S1279" t="str">
        <f t="shared" si="408"/>
        <v>Red</v>
      </c>
      <c r="T1279" t="str">
        <f t="shared" si="409"/>
        <v>Green</v>
      </c>
      <c r="U1279" t="str">
        <f t="shared" si="410"/>
        <v>Green</v>
      </c>
      <c r="V1279" t="str">
        <f t="shared" si="411"/>
        <v>Red</v>
      </c>
      <c r="W1279" t="str">
        <f t="shared" si="412"/>
        <v>Red</v>
      </c>
      <c r="X1279" t="str">
        <f t="shared" si="413"/>
        <v>Green</v>
      </c>
      <c r="Y1279" t="str">
        <f t="shared" si="414"/>
        <v>Green</v>
      </c>
      <c r="Z1279" t="str">
        <f t="shared" si="415"/>
        <v>Red</v>
      </c>
      <c r="AA1279" t="str">
        <f t="shared" si="416"/>
        <v>Green</v>
      </c>
      <c r="AB1279" t="str">
        <f t="shared" si="417"/>
        <v>Green</v>
      </c>
      <c r="AC1279" t="str">
        <f t="shared" si="418"/>
        <v>Red</v>
      </c>
      <c r="AD1279" t="str">
        <f t="shared" si="419"/>
        <v>Green</v>
      </c>
    </row>
    <row r="1280" spans="1:30" x14ac:dyDescent="0.25">
      <c r="A1280" t="str">
        <f t="shared" si="420"/>
        <v>25/07/2026BarnetOxford United</v>
      </c>
      <c r="D1280" s="2">
        <v>46228</v>
      </c>
      <c r="E1280" s="3">
        <v>0.58333333333333337</v>
      </c>
      <c r="F1280" t="s">
        <v>3839</v>
      </c>
      <c r="G1280" t="s">
        <v>1470</v>
      </c>
      <c r="H1280">
        <v>0</v>
      </c>
      <c r="I1280">
        <v>1</v>
      </c>
      <c r="J1280">
        <v>1</v>
      </c>
      <c r="K1280">
        <v>2</v>
      </c>
      <c r="L1280" s="22" t="str">
        <f t="shared" si="421"/>
        <v>25/07/2026</v>
      </c>
      <c r="M1280" s="23">
        <f t="shared" si="422"/>
        <v>0.45833333333333337</v>
      </c>
      <c r="N1280" t="str">
        <f t="shared" si="423"/>
        <v>1 - 2</v>
      </c>
      <c r="O1280" t="str">
        <f t="shared" si="404"/>
        <v>Red</v>
      </c>
      <c r="P1280" t="str">
        <f t="shared" si="405"/>
        <v>Red</v>
      </c>
      <c r="Q1280" t="str">
        <f t="shared" si="406"/>
        <v>Green</v>
      </c>
      <c r="R1280" t="str">
        <f t="shared" si="407"/>
        <v>Red</v>
      </c>
      <c r="S1280" t="str">
        <f t="shared" si="408"/>
        <v>Green</v>
      </c>
      <c r="T1280" t="str">
        <f t="shared" si="409"/>
        <v>Green</v>
      </c>
      <c r="U1280" t="str">
        <f t="shared" si="410"/>
        <v>Red</v>
      </c>
      <c r="V1280" t="str">
        <f t="shared" si="411"/>
        <v>Red</v>
      </c>
      <c r="W1280" t="str">
        <f t="shared" si="412"/>
        <v>Green</v>
      </c>
      <c r="X1280" t="str">
        <f t="shared" si="413"/>
        <v>Green</v>
      </c>
      <c r="Y1280" t="str">
        <f t="shared" si="414"/>
        <v>Green</v>
      </c>
      <c r="Z1280" t="str">
        <f t="shared" si="415"/>
        <v>Green</v>
      </c>
      <c r="AA1280" t="str">
        <f t="shared" si="416"/>
        <v>Red</v>
      </c>
      <c r="AB1280" t="str">
        <f t="shared" si="417"/>
        <v>Green</v>
      </c>
      <c r="AC1280" t="str">
        <f t="shared" si="418"/>
        <v>Green</v>
      </c>
      <c r="AD1280" t="str">
        <f t="shared" si="419"/>
        <v>Red</v>
      </c>
    </row>
    <row r="1281" spans="1:30" x14ac:dyDescent="0.25">
      <c r="A1281" t="str">
        <f t="shared" si="420"/>
        <v>25/07/2026Barrow AFCBlackpool</v>
      </c>
      <c r="D1281" s="2">
        <v>46228</v>
      </c>
      <c r="E1281" s="3">
        <v>0.58333333333333337</v>
      </c>
      <c r="F1281" t="s">
        <v>1509</v>
      </c>
      <c r="G1281" t="s">
        <v>3840</v>
      </c>
      <c r="H1281">
        <v>1</v>
      </c>
      <c r="I1281">
        <v>0</v>
      </c>
      <c r="J1281">
        <v>2</v>
      </c>
      <c r="K1281">
        <v>0</v>
      </c>
      <c r="L1281" s="22" t="str">
        <f t="shared" si="421"/>
        <v>25/07/2026</v>
      </c>
      <c r="M1281" s="23">
        <f t="shared" si="422"/>
        <v>0.45833333333333337</v>
      </c>
      <c r="N1281" t="str">
        <f t="shared" si="423"/>
        <v>2 - 0</v>
      </c>
      <c r="O1281" t="str">
        <f t="shared" si="404"/>
        <v>Green</v>
      </c>
      <c r="P1281" t="str">
        <f t="shared" si="405"/>
        <v>Red</v>
      </c>
      <c r="Q1281" t="str">
        <f t="shared" si="406"/>
        <v>Red</v>
      </c>
      <c r="R1281" t="str">
        <f t="shared" si="407"/>
        <v>Green</v>
      </c>
      <c r="S1281" t="str">
        <f t="shared" si="408"/>
        <v>Red</v>
      </c>
      <c r="T1281" t="str">
        <f t="shared" si="409"/>
        <v>Green</v>
      </c>
      <c r="U1281" t="str">
        <f t="shared" si="410"/>
        <v>Green</v>
      </c>
      <c r="V1281" t="str">
        <f t="shared" si="411"/>
        <v>Red</v>
      </c>
      <c r="W1281" t="str">
        <f t="shared" si="412"/>
        <v>Red</v>
      </c>
      <c r="X1281" t="str">
        <f t="shared" si="413"/>
        <v>Green</v>
      </c>
      <c r="Y1281" t="str">
        <f t="shared" si="414"/>
        <v>Green</v>
      </c>
      <c r="Z1281" t="str">
        <f t="shared" si="415"/>
        <v>Red</v>
      </c>
      <c r="AA1281" t="str">
        <f t="shared" si="416"/>
        <v>Green</v>
      </c>
      <c r="AB1281" t="str">
        <f t="shared" si="417"/>
        <v>Green</v>
      </c>
      <c r="AC1281" t="str">
        <f t="shared" si="418"/>
        <v>Red</v>
      </c>
      <c r="AD1281" t="str">
        <f t="shared" si="419"/>
        <v>Green</v>
      </c>
    </row>
    <row r="1282" spans="1:30" x14ac:dyDescent="0.25">
      <c r="A1282" t="str">
        <f t="shared" si="420"/>
        <v>25/07/2026Barry TownGloucester City</v>
      </c>
      <c r="D1282" s="2">
        <v>46228</v>
      </c>
      <c r="E1282" s="3">
        <v>0.58333333333333337</v>
      </c>
      <c r="F1282" t="s">
        <v>3841</v>
      </c>
      <c r="G1282" t="s">
        <v>3842</v>
      </c>
      <c r="H1282">
        <v>0</v>
      </c>
      <c r="I1282">
        <v>1</v>
      </c>
      <c r="J1282">
        <v>0</v>
      </c>
      <c r="K1282">
        <v>1</v>
      </c>
      <c r="L1282" s="22" t="str">
        <f t="shared" si="421"/>
        <v>25/07/2026</v>
      </c>
      <c r="M1282" s="23">
        <f t="shared" si="422"/>
        <v>0.45833333333333337</v>
      </c>
      <c r="N1282" t="str">
        <f t="shared" si="423"/>
        <v>0 - 1</v>
      </c>
      <c r="O1282" t="str">
        <f t="shared" ref="O1282:O1345" si="424">IF($J1282&gt;$K1282,"Green","Red")</f>
        <v>Red</v>
      </c>
      <c r="P1282" t="str">
        <f t="shared" ref="P1282:P1345" si="425">IF($J1282=$K1282,"Green","Red")</f>
        <v>Red</v>
      </c>
      <c r="Q1282" t="str">
        <f t="shared" ref="Q1282:Q1345" si="426">IF($J1282&lt;$K1282,"Green","Red")</f>
        <v>Green</v>
      </c>
      <c r="R1282" t="str">
        <f t="shared" ref="R1282:R1345" si="427">IF($J1282&gt;=$K1282,"Green","Red")</f>
        <v>Red</v>
      </c>
      <c r="S1282" t="str">
        <f t="shared" ref="S1282:S1345" si="428">IF($J1282&lt;=$K1282,"Green","Red")</f>
        <v>Green</v>
      </c>
      <c r="T1282" t="str">
        <f t="shared" ref="T1282:T1345" si="429">IF(OR($J1282&gt;$K1282,$J1282&lt;$K1282),"Green","Red")</f>
        <v>Green</v>
      </c>
      <c r="U1282" t="str">
        <f t="shared" ref="U1282:U1345" si="430">IF($H1282&gt;$I1282,"Green","Red")</f>
        <v>Red</v>
      </c>
      <c r="V1282" t="str">
        <f t="shared" ref="V1282:V1345" si="431">IF($H1282=$I1282,"Green","Red")</f>
        <v>Red</v>
      </c>
      <c r="W1282" t="str">
        <f t="shared" ref="W1282:W1345" si="432">IF($H1282&lt;$I1282,"Green","Red")</f>
        <v>Green</v>
      </c>
      <c r="X1282" t="str">
        <f t="shared" ref="X1282:X1345" si="433">IF($H1282+$I1282&gt;0,"Green","Red")</f>
        <v>Green</v>
      </c>
      <c r="Y1282" t="str">
        <f t="shared" ref="Y1282:Y1345" si="434">IF($J1282+$K1282&gt;1.5,"Green","Red")</f>
        <v>Red</v>
      </c>
      <c r="Z1282" t="str">
        <f t="shared" ref="Z1282:Z1345" si="435">IF($J1282+$K1282&gt;2.5,"Green","Red")</f>
        <v>Red</v>
      </c>
      <c r="AA1282" t="str">
        <f t="shared" ref="AA1282:AA1345" si="436">IF($J1282+$K1282&lt;2.5,"Green","Red")</f>
        <v>Green</v>
      </c>
      <c r="AB1282" t="str">
        <f t="shared" ref="AB1282:AB1345" si="437">IF($J1282+$K1282&lt;3.5,"Green","Red")</f>
        <v>Green</v>
      </c>
      <c r="AC1282" t="str">
        <f t="shared" ref="AC1282:AC1345" si="438">IF(AND($J1282&gt;0,$K1282&gt;0),"Green","Red")</f>
        <v>Red</v>
      </c>
      <c r="AD1282" t="str">
        <f t="shared" ref="AD1282:AD1345" si="439">IF(OR($J1282=0,$K1282=0),"Green","Red")</f>
        <v>Green</v>
      </c>
    </row>
    <row r="1283" spans="1:30" x14ac:dyDescent="0.25">
      <c r="A1283" t="str">
        <f t="shared" si="420"/>
        <v>25/07/2026Bishops CleeveChippenham Town</v>
      </c>
      <c r="D1283" s="2">
        <v>46228</v>
      </c>
      <c r="E1283" s="3">
        <v>0.58333333333333337</v>
      </c>
      <c r="F1283" t="s">
        <v>3843</v>
      </c>
      <c r="G1283" t="s">
        <v>3844</v>
      </c>
      <c r="H1283">
        <v>1</v>
      </c>
      <c r="I1283">
        <v>1</v>
      </c>
      <c r="J1283">
        <v>1</v>
      </c>
      <c r="K1283">
        <v>2</v>
      </c>
      <c r="L1283" s="22" t="str">
        <f t="shared" si="421"/>
        <v>25/07/2026</v>
      </c>
      <c r="M1283" s="23">
        <f t="shared" si="422"/>
        <v>0.45833333333333337</v>
      </c>
      <c r="N1283" t="str">
        <f t="shared" si="423"/>
        <v>1 - 2</v>
      </c>
      <c r="O1283" t="str">
        <f t="shared" si="424"/>
        <v>Red</v>
      </c>
      <c r="P1283" t="str">
        <f t="shared" si="425"/>
        <v>Red</v>
      </c>
      <c r="Q1283" t="str">
        <f t="shared" si="426"/>
        <v>Green</v>
      </c>
      <c r="R1283" t="str">
        <f t="shared" si="427"/>
        <v>Red</v>
      </c>
      <c r="S1283" t="str">
        <f t="shared" si="428"/>
        <v>Green</v>
      </c>
      <c r="T1283" t="str">
        <f t="shared" si="429"/>
        <v>Green</v>
      </c>
      <c r="U1283" t="str">
        <f t="shared" si="430"/>
        <v>Red</v>
      </c>
      <c r="V1283" t="str">
        <f t="shared" si="431"/>
        <v>Green</v>
      </c>
      <c r="W1283" t="str">
        <f t="shared" si="432"/>
        <v>Red</v>
      </c>
      <c r="X1283" t="str">
        <f t="shared" si="433"/>
        <v>Green</v>
      </c>
      <c r="Y1283" t="str">
        <f t="shared" si="434"/>
        <v>Green</v>
      </c>
      <c r="Z1283" t="str">
        <f t="shared" si="435"/>
        <v>Green</v>
      </c>
      <c r="AA1283" t="str">
        <f t="shared" si="436"/>
        <v>Red</v>
      </c>
      <c r="AB1283" t="str">
        <f t="shared" si="437"/>
        <v>Green</v>
      </c>
      <c r="AC1283" t="str">
        <f t="shared" si="438"/>
        <v>Green</v>
      </c>
      <c r="AD1283" t="str">
        <f t="shared" si="439"/>
        <v>Red</v>
      </c>
    </row>
    <row r="1284" spans="1:30" x14ac:dyDescent="0.25">
      <c r="A1284" t="str">
        <f t="shared" si="420"/>
        <v>25/07/2026Blyth SpartansStockton Town</v>
      </c>
      <c r="D1284" s="2">
        <v>46228</v>
      </c>
      <c r="E1284" s="3">
        <v>0.58333333333333337</v>
      </c>
      <c r="F1284" t="s">
        <v>3845</v>
      </c>
      <c r="G1284" t="s">
        <v>3846</v>
      </c>
      <c r="H1284">
        <v>1</v>
      </c>
      <c r="I1284">
        <v>0</v>
      </c>
      <c r="J1284">
        <v>3</v>
      </c>
      <c r="K1284">
        <v>0</v>
      </c>
      <c r="L1284" s="22" t="str">
        <f t="shared" si="421"/>
        <v>25/07/2026</v>
      </c>
      <c r="M1284" s="23">
        <f t="shared" si="422"/>
        <v>0.45833333333333337</v>
      </c>
      <c r="N1284" t="str">
        <f t="shared" si="423"/>
        <v>3 - 0</v>
      </c>
      <c r="O1284" t="str">
        <f t="shared" si="424"/>
        <v>Green</v>
      </c>
      <c r="P1284" t="str">
        <f t="shared" si="425"/>
        <v>Red</v>
      </c>
      <c r="Q1284" t="str">
        <f t="shared" si="426"/>
        <v>Red</v>
      </c>
      <c r="R1284" t="str">
        <f t="shared" si="427"/>
        <v>Green</v>
      </c>
      <c r="S1284" t="str">
        <f t="shared" si="428"/>
        <v>Red</v>
      </c>
      <c r="T1284" t="str">
        <f t="shared" si="429"/>
        <v>Green</v>
      </c>
      <c r="U1284" t="str">
        <f t="shared" si="430"/>
        <v>Green</v>
      </c>
      <c r="V1284" t="str">
        <f t="shared" si="431"/>
        <v>Red</v>
      </c>
      <c r="W1284" t="str">
        <f t="shared" si="432"/>
        <v>Red</v>
      </c>
      <c r="X1284" t="str">
        <f t="shared" si="433"/>
        <v>Green</v>
      </c>
      <c r="Y1284" t="str">
        <f t="shared" si="434"/>
        <v>Green</v>
      </c>
      <c r="Z1284" t="str">
        <f t="shared" si="435"/>
        <v>Green</v>
      </c>
      <c r="AA1284" t="str">
        <f t="shared" si="436"/>
        <v>Red</v>
      </c>
      <c r="AB1284" t="str">
        <f t="shared" si="437"/>
        <v>Green</v>
      </c>
      <c r="AC1284" t="str">
        <f t="shared" si="438"/>
        <v>Red</v>
      </c>
      <c r="AD1284" t="str">
        <f t="shared" si="439"/>
        <v>Green</v>
      </c>
    </row>
    <row r="1285" spans="1:30" x14ac:dyDescent="0.25">
      <c r="A1285" t="str">
        <f t="shared" si="420"/>
        <v>25/07/2026BolognaIraklis Thermaikou</v>
      </c>
      <c r="D1285" s="2">
        <v>46228</v>
      </c>
      <c r="E1285" s="3">
        <v>0.58333333333333337</v>
      </c>
      <c r="F1285" t="s">
        <v>1618</v>
      </c>
      <c r="G1285" t="s">
        <v>3847</v>
      </c>
      <c r="H1285">
        <v>1</v>
      </c>
      <c r="I1285">
        <v>0</v>
      </c>
      <c r="J1285">
        <v>2</v>
      </c>
      <c r="K1285">
        <v>0</v>
      </c>
      <c r="L1285" s="22" t="str">
        <f t="shared" si="421"/>
        <v>25/07/2026</v>
      </c>
      <c r="M1285" s="23">
        <f t="shared" si="422"/>
        <v>0.45833333333333337</v>
      </c>
      <c r="N1285" t="str">
        <f t="shared" si="423"/>
        <v>2 - 0</v>
      </c>
      <c r="O1285" t="str">
        <f t="shared" si="424"/>
        <v>Green</v>
      </c>
      <c r="P1285" t="str">
        <f t="shared" si="425"/>
        <v>Red</v>
      </c>
      <c r="Q1285" t="str">
        <f t="shared" si="426"/>
        <v>Red</v>
      </c>
      <c r="R1285" t="str">
        <f t="shared" si="427"/>
        <v>Green</v>
      </c>
      <c r="S1285" t="str">
        <f t="shared" si="428"/>
        <v>Red</v>
      </c>
      <c r="T1285" t="str">
        <f t="shared" si="429"/>
        <v>Green</v>
      </c>
      <c r="U1285" t="str">
        <f t="shared" si="430"/>
        <v>Green</v>
      </c>
      <c r="V1285" t="str">
        <f t="shared" si="431"/>
        <v>Red</v>
      </c>
      <c r="W1285" t="str">
        <f t="shared" si="432"/>
        <v>Red</v>
      </c>
      <c r="X1285" t="str">
        <f t="shared" si="433"/>
        <v>Green</v>
      </c>
      <c r="Y1285" t="str">
        <f t="shared" si="434"/>
        <v>Green</v>
      </c>
      <c r="Z1285" t="str">
        <f t="shared" si="435"/>
        <v>Red</v>
      </c>
      <c r="AA1285" t="str">
        <f t="shared" si="436"/>
        <v>Green</v>
      </c>
      <c r="AB1285" t="str">
        <f t="shared" si="437"/>
        <v>Green</v>
      </c>
      <c r="AC1285" t="str">
        <f t="shared" si="438"/>
        <v>Red</v>
      </c>
      <c r="AD1285" t="str">
        <f t="shared" si="439"/>
        <v>Green</v>
      </c>
    </row>
    <row r="1286" spans="1:30" x14ac:dyDescent="0.25">
      <c r="A1286" t="str">
        <f t="shared" si="420"/>
        <v>25/07/2026Bolton WanderersEverton</v>
      </c>
      <c r="D1286" s="2">
        <v>46228</v>
      </c>
      <c r="E1286" s="3">
        <v>0.58333333333333337</v>
      </c>
      <c r="F1286" t="s">
        <v>1484</v>
      </c>
      <c r="G1286" t="s">
        <v>3848</v>
      </c>
      <c r="H1286">
        <v>0</v>
      </c>
      <c r="I1286">
        <v>0</v>
      </c>
      <c r="J1286">
        <v>0</v>
      </c>
      <c r="K1286">
        <v>0</v>
      </c>
      <c r="L1286" s="22" t="str">
        <f t="shared" si="421"/>
        <v>25/07/2026</v>
      </c>
      <c r="M1286" s="23">
        <f t="shared" si="422"/>
        <v>0.45833333333333337</v>
      </c>
      <c r="N1286" t="str">
        <f t="shared" si="423"/>
        <v>0 - 0</v>
      </c>
      <c r="O1286" t="str">
        <f t="shared" si="424"/>
        <v>Red</v>
      </c>
      <c r="P1286" t="str">
        <f t="shared" si="425"/>
        <v>Green</v>
      </c>
      <c r="Q1286" t="str">
        <f t="shared" si="426"/>
        <v>Red</v>
      </c>
      <c r="R1286" t="str">
        <f t="shared" si="427"/>
        <v>Green</v>
      </c>
      <c r="S1286" t="str">
        <f t="shared" si="428"/>
        <v>Green</v>
      </c>
      <c r="T1286" t="str">
        <f t="shared" si="429"/>
        <v>Red</v>
      </c>
      <c r="U1286" t="str">
        <f t="shared" si="430"/>
        <v>Red</v>
      </c>
      <c r="V1286" t="str">
        <f t="shared" si="431"/>
        <v>Green</v>
      </c>
      <c r="W1286" t="str">
        <f t="shared" si="432"/>
        <v>Red</v>
      </c>
      <c r="X1286" t="str">
        <f t="shared" si="433"/>
        <v>Red</v>
      </c>
      <c r="Y1286" t="str">
        <f t="shared" si="434"/>
        <v>Red</v>
      </c>
      <c r="Z1286" t="str">
        <f t="shared" si="435"/>
        <v>Red</v>
      </c>
      <c r="AA1286" t="str">
        <f t="shared" si="436"/>
        <v>Green</v>
      </c>
      <c r="AB1286" t="str">
        <f t="shared" si="437"/>
        <v>Green</v>
      </c>
      <c r="AC1286" t="str">
        <f t="shared" si="438"/>
        <v>Red</v>
      </c>
      <c r="AD1286" t="str">
        <f t="shared" si="439"/>
        <v>Green</v>
      </c>
    </row>
    <row r="1287" spans="1:30" x14ac:dyDescent="0.25">
      <c r="A1287" t="str">
        <f t="shared" si="420"/>
        <v>25/07/2026Boston UnitedPeterborough United</v>
      </c>
      <c r="D1287" s="2">
        <v>46228</v>
      </c>
      <c r="E1287" s="3">
        <v>0.58333333333333337</v>
      </c>
      <c r="F1287" t="s">
        <v>3849</v>
      </c>
      <c r="G1287" t="s">
        <v>1535</v>
      </c>
      <c r="H1287">
        <v>0</v>
      </c>
      <c r="I1287">
        <v>0</v>
      </c>
      <c r="J1287">
        <v>1</v>
      </c>
      <c r="K1287">
        <v>0</v>
      </c>
      <c r="L1287" s="22" t="str">
        <f t="shared" si="421"/>
        <v>25/07/2026</v>
      </c>
      <c r="M1287" s="23">
        <f t="shared" si="422"/>
        <v>0.45833333333333337</v>
      </c>
      <c r="N1287" t="str">
        <f t="shared" si="423"/>
        <v>1 - 0</v>
      </c>
      <c r="O1287" t="str">
        <f t="shared" si="424"/>
        <v>Green</v>
      </c>
      <c r="P1287" t="str">
        <f t="shared" si="425"/>
        <v>Red</v>
      </c>
      <c r="Q1287" t="str">
        <f t="shared" si="426"/>
        <v>Red</v>
      </c>
      <c r="R1287" t="str">
        <f t="shared" si="427"/>
        <v>Green</v>
      </c>
      <c r="S1287" t="str">
        <f t="shared" si="428"/>
        <v>Red</v>
      </c>
      <c r="T1287" t="str">
        <f t="shared" si="429"/>
        <v>Green</v>
      </c>
      <c r="U1287" t="str">
        <f t="shared" si="430"/>
        <v>Red</v>
      </c>
      <c r="V1287" t="str">
        <f t="shared" si="431"/>
        <v>Green</v>
      </c>
      <c r="W1287" t="str">
        <f t="shared" si="432"/>
        <v>Red</v>
      </c>
      <c r="X1287" t="str">
        <f t="shared" si="433"/>
        <v>Red</v>
      </c>
      <c r="Y1287" t="str">
        <f t="shared" si="434"/>
        <v>Red</v>
      </c>
      <c r="Z1287" t="str">
        <f t="shared" si="435"/>
        <v>Red</v>
      </c>
      <c r="AA1287" t="str">
        <f t="shared" si="436"/>
        <v>Green</v>
      </c>
      <c r="AB1287" t="str">
        <f t="shared" si="437"/>
        <v>Green</v>
      </c>
      <c r="AC1287" t="str">
        <f t="shared" si="438"/>
        <v>Red</v>
      </c>
      <c r="AD1287" t="str">
        <f t="shared" si="439"/>
        <v>Green</v>
      </c>
    </row>
    <row r="1288" spans="1:30" x14ac:dyDescent="0.25">
      <c r="A1288" t="str">
        <f t="shared" si="420"/>
        <v>25/07/2026Bristol City U21Merthyr Town</v>
      </c>
      <c r="D1288" s="2">
        <v>46228</v>
      </c>
      <c r="E1288" s="3">
        <v>0.58333333333333337</v>
      </c>
      <c r="F1288" t="s">
        <v>3850</v>
      </c>
      <c r="G1288" t="s">
        <v>1502</v>
      </c>
      <c r="H1288">
        <v>1</v>
      </c>
      <c r="I1288">
        <v>1</v>
      </c>
      <c r="J1288">
        <v>1</v>
      </c>
      <c r="K1288">
        <v>1</v>
      </c>
      <c r="L1288" s="22" t="str">
        <f t="shared" si="421"/>
        <v>25/07/2026</v>
      </c>
      <c r="M1288" s="23">
        <f t="shared" si="422"/>
        <v>0.45833333333333337</v>
      </c>
      <c r="N1288" t="str">
        <f t="shared" si="423"/>
        <v>1 - 1</v>
      </c>
      <c r="O1288" t="str">
        <f t="shared" si="424"/>
        <v>Red</v>
      </c>
      <c r="P1288" t="str">
        <f t="shared" si="425"/>
        <v>Green</v>
      </c>
      <c r="Q1288" t="str">
        <f t="shared" si="426"/>
        <v>Red</v>
      </c>
      <c r="R1288" t="str">
        <f t="shared" si="427"/>
        <v>Green</v>
      </c>
      <c r="S1288" t="str">
        <f t="shared" si="428"/>
        <v>Green</v>
      </c>
      <c r="T1288" t="str">
        <f t="shared" si="429"/>
        <v>Red</v>
      </c>
      <c r="U1288" t="str">
        <f t="shared" si="430"/>
        <v>Red</v>
      </c>
      <c r="V1288" t="str">
        <f t="shared" si="431"/>
        <v>Green</v>
      </c>
      <c r="W1288" t="str">
        <f t="shared" si="432"/>
        <v>Red</v>
      </c>
      <c r="X1288" t="str">
        <f t="shared" si="433"/>
        <v>Green</v>
      </c>
      <c r="Y1288" t="str">
        <f t="shared" si="434"/>
        <v>Green</v>
      </c>
      <c r="Z1288" t="str">
        <f t="shared" si="435"/>
        <v>Red</v>
      </c>
      <c r="AA1288" t="str">
        <f t="shared" si="436"/>
        <v>Green</v>
      </c>
      <c r="AB1288" t="str">
        <f t="shared" si="437"/>
        <v>Green</v>
      </c>
      <c r="AC1288" t="str">
        <f t="shared" si="438"/>
        <v>Green</v>
      </c>
      <c r="AD1288" t="str">
        <f t="shared" si="439"/>
        <v>Red</v>
      </c>
    </row>
    <row r="1289" spans="1:30" x14ac:dyDescent="0.25">
      <c r="A1289" t="str">
        <f t="shared" si="420"/>
        <v>25/07/2026BromleyCrystal Palace</v>
      </c>
      <c r="D1289" s="2">
        <v>46228</v>
      </c>
      <c r="E1289" s="3">
        <v>0.58333333333333337</v>
      </c>
      <c r="F1289" t="s">
        <v>3851</v>
      </c>
      <c r="G1289" t="s">
        <v>3852</v>
      </c>
      <c r="H1289">
        <v>0</v>
      </c>
      <c r="I1289">
        <v>0</v>
      </c>
      <c r="J1289">
        <v>3</v>
      </c>
      <c r="K1289">
        <v>0</v>
      </c>
      <c r="L1289" s="22" t="str">
        <f t="shared" si="421"/>
        <v>25/07/2026</v>
      </c>
      <c r="M1289" s="23">
        <f t="shared" si="422"/>
        <v>0.45833333333333337</v>
      </c>
      <c r="N1289" t="str">
        <f t="shared" si="423"/>
        <v>3 - 0</v>
      </c>
      <c r="O1289" t="str">
        <f t="shared" si="424"/>
        <v>Green</v>
      </c>
      <c r="P1289" t="str">
        <f t="shared" si="425"/>
        <v>Red</v>
      </c>
      <c r="Q1289" t="str">
        <f t="shared" si="426"/>
        <v>Red</v>
      </c>
      <c r="R1289" t="str">
        <f t="shared" si="427"/>
        <v>Green</v>
      </c>
      <c r="S1289" t="str">
        <f t="shared" si="428"/>
        <v>Red</v>
      </c>
      <c r="T1289" t="str">
        <f t="shared" si="429"/>
        <v>Green</v>
      </c>
      <c r="U1289" t="str">
        <f t="shared" si="430"/>
        <v>Red</v>
      </c>
      <c r="V1289" t="str">
        <f t="shared" si="431"/>
        <v>Green</v>
      </c>
      <c r="W1289" t="str">
        <f t="shared" si="432"/>
        <v>Red</v>
      </c>
      <c r="X1289" t="str">
        <f t="shared" si="433"/>
        <v>Red</v>
      </c>
      <c r="Y1289" t="str">
        <f t="shared" si="434"/>
        <v>Green</v>
      </c>
      <c r="Z1289" t="str">
        <f t="shared" si="435"/>
        <v>Green</v>
      </c>
      <c r="AA1289" t="str">
        <f t="shared" si="436"/>
        <v>Red</v>
      </c>
      <c r="AB1289" t="str">
        <f t="shared" si="437"/>
        <v>Green</v>
      </c>
      <c r="AC1289" t="str">
        <f t="shared" si="438"/>
        <v>Red</v>
      </c>
      <c r="AD1289" t="str">
        <f t="shared" si="439"/>
        <v>Green</v>
      </c>
    </row>
    <row r="1290" spans="1:30" x14ac:dyDescent="0.25">
      <c r="A1290" t="str">
        <f t="shared" si="420"/>
        <v>25/07/2026Bromsgrove SportingTrefelin BGC</v>
      </c>
      <c r="D1290" s="2">
        <v>46228</v>
      </c>
      <c r="E1290" s="3">
        <v>0.58333333333333337</v>
      </c>
      <c r="F1290" t="s">
        <v>1525</v>
      </c>
      <c r="G1290" t="s">
        <v>3853</v>
      </c>
      <c r="H1290">
        <v>3</v>
      </c>
      <c r="I1290">
        <v>0</v>
      </c>
      <c r="J1290">
        <v>8</v>
      </c>
      <c r="K1290">
        <v>0</v>
      </c>
      <c r="L1290" s="22" t="str">
        <f t="shared" si="421"/>
        <v>25/07/2026</v>
      </c>
      <c r="M1290" s="23">
        <f t="shared" si="422"/>
        <v>0.45833333333333337</v>
      </c>
      <c r="N1290" t="str">
        <f t="shared" si="423"/>
        <v>8 - 0</v>
      </c>
      <c r="O1290" t="str">
        <f t="shared" si="424"/>
        <v>Green</v>
      </c>
      <c r="P1290" t="str">
        <f t="shared" si="425"/>
        <v>Red</v>
      </c>
      <c r="Q1290" t="str">
        <f t="shared" si="426"/>
        <v>Red</v>
      </c>
      <c r="R1290" t="str">
        <f t="shared" si="427"/>
        <v>Green</v>
      </c>
      <c r="S1290" t="str">
        <f t="shared" si="428"/>
        <v>Red</v>
      </c>
      <c r="T1290" t="str">
        <f t="shared" si="429"/>
        <v>Green</v>
      </c>
      <c r="U1290" t="str">
        <f t="shared" si="430"/>
        <v>Green</v>
      </c>
      <c r="V1290" t="str">
        <f t="shared" si="431"/>
        <v>Red</v>
      </c>
      <c r="W1290" t="str">
        <f t="shared" si="432"/>
        <v>Red</v>
      </c>
      <c r="X1290" t="str">
        <f t="shared" si="433"/>
        <v>Green</v>
      </c>
      <c r="Y1290" t="str">
        <f t="shared" si="434"/>
        <v>Green</v>
      </c>
      <c r="Z1290" t="str">
        <f t="shared" si="435"/>
        <v>Green</v>
      </c>
      <c r="AA1290" t="str">
        <f t="shared" si="436"/>
        <v>Red</v>
      </c>
      <c r="AB1290" t="str">
        <f t="shared" si="437"/>
        <v>Red</v>
      </c>
      <c r="AC1290" t="str">
        <f t="shared" si="438"/>
        <v>Red</v>
      </c>
      <c r="AD1290" t="str">
        <f t="shared" si="439"/>
        <v>Green</v>
      </c>
    </row>
    <row r="1291" spans="1:30" x14ac:dyDescent="0.25">
      <c r="A1291" t="str">
        <f t="shared" si="420"/>
        <v>25/07/2026Bury TownCambridge City</v>
      </c>
      <c r="D1291" s="2">
        <v>46228</v>
      </c>
      <c r="E1291" s="3">
        <v>0.58333333333333337</v>
      </c>
      <c r="F1291" t="s">
        <v>3854</v>
      </c>
      <c r="G1291" t="s">
        <v>3855</v>
      </c>
      <c r="H1291">
        <v>0</v>
      </c>
      <c r="I1291">
        <v>1</v>
      </c>
      <c r="J1291">
        <v>1</v>
      </c>
      <c r="K1291">
        <v>2</v>
      </c>
      <c r="L1291" s="22" t="str">
        <f t="shared" si="421"/>
        <v>25/07/2026</v>
      </c>
      <c r="M1291" s="23">
        <f t="shared" si="422"/>
        <v>0.45833333333333337</v>
      </c>
      <c r="N1291" t="str">
        <f t="shared" si="423"/>
        <v>1 - 2</v>
      </c>
      <c r="O1291" t="str">
        <f t="shared" si="424"/>
        <v>Red</v>
      </c>
      <c r="P1291" t="str">
        <f t="shared" si="425"/>
        <v>Red</v>
      </c>
      <c r="Q1291" t="str">
        <f t="shared" si="426"/>
        <v>Green</v>
      </c>
      <c r="R1291" t="str">
        <f t="shared" si="427"/>
        <v>Red</v>
      </c>
      <c r="S1291" t="str">
        <f t="shared" si="428"/>
        <v>Green</v>
      </c>
      <c r="T1291" t="str">
        <f t="shared" si="429"/>
        <v>Green</v>
      </c>
      <c r="U1291" t="str">
        <f t="shared" si="430"/>
        <v>Red</v>
      </c>
      <c r="V1291" t="str">
        <f t="shared" si="431"/>
        <v>Red</v>
      </c>
      <c r="W1291" t="str">
        <f t="shared" si="432"/>
        <v>Green</v>
      </c>
      <c r="X1291" t="str">
        <f t="shared" si="433"/>
        <v>Green</v>
      </c>
      <c r="Y1291" t="str">
        <f t="shared" si="434"/>
        <v>Green</v>
      </c>
      <c r="Z1291" t="str">
        <f t="shared" si="435"/>
        <v>Green</v>
      </c>
      <c r="AA1291" t="str">
        <f t="shared" si="436"/>
        <v>Red</v>
      </c>
      <c r="AB1291" t="str">
        <f t="shared" si="437"/>
        <v>Green</v>
      </c>
      <c r="AC1291" t="str">
        <f t="shared" si="438"/>
        <v>Green</v>
      </c>
      <c r="AD1291" t="str">
        <f t="shared" si="439"/>
        <v>Red</v>
      </c>
    </row>
    <row r="1292" spans="1:30" x14ac:dyDescent="0.25">
      <c r="A1292" t="str">
        <f t="shared" si="420"/>
        <v>25/07/2026Canvey IslandBrentwood Town</v>
      </c>
      <c r="D1292" s="2">
        <v>46228</v>
      </c>
      <c r="E1292" s="3">
        <v>0.58333333333333337</v>
      </c>
      <c r="F1292" t="s">
        <v>3856</v>
      </c>
      <c r="G1292" t="s">
        <v>1526</v>
      </c>
      <c r="H1292">
        <v>0</v>
      </c>
      <c r="I1292">
        <v>4</v>
      </c>
      <c r="J1292">
        <v>3</v>
      </c>
      <c r="K1292">
        <v>4</v>
      </c>
      <c r="L1292" s="22" t="str">
        <f t="shared" si="421"/>
        <v>25/07/2026</v>
      </c>
      <c r="M1292" s="23">
        <f t="shared" si="422"/>
        <v>0.45833333333333337</v>
      </c>
      <c r="N1292" t="str">
        <f t="shared" si="423"/>
        <v>3 - 4</v>
      </c>
      <c r="O1292" t="str">
        <f t="shared" si="424"/>
        <v>Red</v>
      </c>
      <c r="P1292" t="str">
        <f t="shared" si="425"/>
        <v>Red</v>
      </c>
      <c r="Q1292" t="str">
        <f t="shared" si="426"/>
        <v>Green</v>
      </c>
      <c r="R1292" t="str">
        <f t="shared" si="427"/>
        <v>Red</v>
      </c>
      <c r="S1292" t="str">
        <f t="shared" si="428"/>
        <v>Green</v>
      </c>
      <c r="T1292" t="str">
        <f t="shared" si="429"/>
        <v>Green</v>
      </c>
      <c r="U1292" t="str">
        <f t="shared" si="430"/>
        <v>Red</v>
      </c>
      <c r="V1292" t="str">
        <f t="shared" si="431"/>
        <v>Red</v>
      </c>
      <c r="W1292" t="str">
        <f t="shared" si="432"/>
        <v>Green</v>
      </c>
      <c r="X1292" t="str">
        <f t="shared" si="433"/>
        <v>Green</v>
      </c>
      <c r="Y1292" t="str">
        <f t="shared" si="434"/>
        <v>Green</v>
      </c>
      <c r="Z1292" t="str">
        <f t="shared" si="435"/>
        <v>Green</v>
      </c>
      <c r="AA1292" t="str">
        <f t="shared" si="436"/>
        <v>Red</v>
      </c>
      <c r="AB1292" t="str">
        <f t="shared" si="437"/>
        <v>Red</v>
      </c>
      <c r="AC1292" t="str">
        <f t="shared" si="438"/>
        <v>Green</v>
      </c>
      <c r="AD1292" t="str">
        <f t="shared" si="439"/>
        <v>Red</v>
      </c>
    </row>
    <row r="1293" spans="1:30" x14ac:dyDescent="0.25">
      <c r="A1293" t="str">
        <f t="shared" si="420"/>
        <v>25/07/2026CelticAC Milan</v>
      </c>
      <c r="D1293" s="2">
        <v>46228</v>
      </c>
      <c r="E1293" s="3">
        <v>0.58333333333333337</v>
      </c>
      <c r="F1293" t="s">
        <v>3857</v>
      </c>
      <c r="G1293" t="s">
        <v>3858</v>
      </c>
      <c r="H1293">
        <v>2</v>
      </c>
      <c r="I1293">
        <v>0</v>
      </c>
      <c r="J1293">
        <v>2</v>
      </c>
      <c r="K1293">
        <v>2</v>
      </c>
      <c r="L1293" s="22" t="str">
        <f t="shared" si="421"/>
        <v>25/07/2026</v>
      </c>
      <c r="M1293" s="23">
        <f t="shared" si="422"/>
        <v>0.45833333333333337</v>
      </c>
      <c r="N1293" t="str">
        <f t="shared" si="423"/>
        <v>2 - 2</v>
      </c>
      <c r="O1293" t="str">
        <f t="shared" si="424"/>
        <v>Red</v>
      </c>
      <c r="P1293" t="str">
        <f t="shared" si="425"/>
        <v>Green</v>
      </c>
      <c r="Q1293" t="str">
        <f t="shared" si="426"/>
        <v>Red</v>
      </c>
      <c r="R1293" t="str">
        <f t="shared" si="427"/>
        <v>Green</v>
      </c>
      <c r="S1293" t="str">
        <f t="shared" si="428"/>
        <v>Green</v>
      </c>
      <c r="T1293" t="str">
        <f t="shared" si="429"/>
        <v>Red</v>
      </c>
      <c r="U1293" t="str">
        <f t="shared" si="430"/>
        <v>Green</v>
      </c>
      <c r="V1293" t="str">
        <f t="shared" si="431"/>
        <v>Red</v>
      </c>
      <c r="W1293" t="str">
        <f t="shared" si="432"/>
        <v>Red</v>
      </c>
      <c r="X1293" t="str">
        <f t="shared" si="433"/>
        <v>Green</v>
      </c>
      <c r="Y1293" t="str">
        <f t="shared" si="434"/>
        <v>Green</v>
      </c>
      <c r="Z1293" t="str">
        <f t="shared" si="435"/>
        <v>Green</v>
      </c>
      <c r="AA1293" t="str">
        <f t="shared" si="436"/>
        <v>Red</v>
      </c>
      <c r="AB1293" t="str">
        <f t="shared" si="437"/>
        <v>Red</v>
      </c>
      <c r="AC1293" t="str">
        <f t="shared" si="438"/>
        <v>Green</v>
      </c>
      <c r="AD1293" t="str">
        <f t="shared" si="439"/>
        <v>Red</v>
      </c>
    </row>
    <row r="1294" spans="1:30" x14ac:dyDescent="0.25">
      <c r="A1294" t="str">
        <f t="shared" si="420"/>
        <v>25/07/2026Chelmsford CityWitham Town</v>
      </c>
      <c r="D1294" s="2">
        <v>46228</v>
      </c>
      <c r="E1294" s="3">
        <v>0.58333333333333337</v>
      </c>
      <c r="F1294" t="s">
        <v>3859</v>
      </c>
      <c r="G1294" t="s">
        <v>3860</v>
      </c>
      <c r="H1294">
        <v>0</v>
      </c>
      <c r="I1294">
        <v>1</v>
      </c>
      <c r="J1294">
        <v>1</v>
      </c>
      <c r="K1294">
        <v>2</v>
      </c>
      <c r="L1294" s="22" t="str">
        <f t="shared" si="421"/>
        <v>25/07/2026</v>
      </c>
      <c r="M1294" s="23">
        <f t="shared" si="422"/>
        <v>0.45833333333333337</v>
      </c>
      <c r="N1294" t="str">
        <f t="shared" si="423"/>
        <v>1 - 2</v>
      </c>
      <c r="O1294" t="str">
        <f t="shared" si="424"/>
        <v>Red</v>
      </c>
      <c r="P1294" t="str">
        <f t="shared" si="425"/>
        <v>Red</v>
      </c>
      <c r="Q1294" t="str">
        <f t="shared" si="426"/>
        <v>Green</v>
      </c>
      <c r="R1294" t="str">
        <f t="shared" si="427"/>
        <v>Red</v>
      </c>
      <c r="S1294" t="str">
        <f t="shared" si="428"/>
        <v>Green</v>
      </c>
      <c r="T1294" t="str">
        <f t="shared" si="429"/>
        <v>Green</v>
      </c>
      <c r="U1294" t="str">
        <f t="shared" si="430"/>
        <v>Red</v>
      </c>
      <c r="V1294" t="str">
        <f t="shared" si="431"/>
        <v>Red</v>
      </c>
      <c r="W1294" t="str">
        <f t="shared" si="432"/>
        <v>Green</v>
      </c>
      <c r="X1294" t="str">
        <f t="shared" si="433"/>
        <v>Green</v>
      </c>
      <c r="Y1294" t="str">
        <f t="shared" si="434"/>
        <v>Green</v>
      </c>
      <c r="Z1294" t="str">
        <f t="shared" si="435"/>
        <v>Green</v>
      </c>
      <c r="AA1294" t="str">
        <f t="shared" si="436"/>
        <v>Red</v>
      </c>
      <c r="AB1294" t="str">
        <f t="shared" si="437"/>
        <v>Green</v>
      </c>
      <c r="AC1294" t="str">
        <f t="shared" si="438"/>
        <v>Green</v>
      </c>
      <c r="AD1294" t="str">
        <f t="shared" si="439"/>
        <v>Red</v>
      </c>
    </row>
    <row r="1295" spans="1:30" x14ac:dyDescent="0.25">
      <c r="A1295" t="str">
        <f t="shared" si="420"/>
        <v>25/07/2026Chertsey TownHampton &amp; Richmond Borough</v>
      </c>
      <c r="D1295" s="2">
        <v>46228</v>
      </c>
      <c r="E1295" s="3">
        <v>0.58333333333333337</v>
      </c>
      <c r="F1295" t="s">
        <v>1493</v>
      </c>
      <c r="G1295" t="s">
        <v>1533</v>
      </c>
      <c r="H1295">
        <v>0</v>
      </c>
      <c r="I1295">
        <v>1</v>
      </c>
      <c r="J1295">
        <v>1</v>
      </c>
      <c r="K1295">
        <v>1</v>
      </c>
      <c r="L1295" s="22" t="str">
        <f t="shared" si="421"/>
        <v>25/07/2026</v>
      </c>
      <c r="M1295" s="23">
        <f t="shared" si="422"/>
        <v>0.45833333333333337</v>
      </c>
      <c r="N1295" t="str">
        <f t="shared" si="423"/>
        <v>1 - 1</v>
      </c>
      <c r="O1295" t="str">
        <f t="shared" si="424"/>
        <v>Red</v>
      </c>
      <c r="P1295" t="str">
        <f t="shared" si="425"/>
        <v>Green</v>
      </c>
      <c r="Q1295" t="str">
        <f t="shared" si="426"/>
        <v>Red</v>
      </c>
      <c r="R1295" t="str">
        <f t="shared" si="427"/>
        <v>Green</v>
      </c>
      <c r="S1295" t="str">
        <f t="shared" si="428"/>
        <v>Green</v>
      </c>
      <c r="T1295" t="str">
        <f t="shared" si="429"/>
        <v>Red</v>
      </c>
      <c r="U1295" t="str">
        <f t="shared" si="430"/>
        <v>Red</v>
      </c>
      <c r="V1295" t="str">
        <f t="shared" si="431"/>
        <v>Red</v>
      </c>
      <c r="W1295" t="str">
        <f t="shared" si="432"/>
        <v>Green</v>
      </c>
      <c r="X1295" t="str">
        <f t="shared" si="433"/>
        <v>Green</v>
      </c>
      <c r="Y1295" t="str">
        <f t="shared" si="434"/>
        <v>Green</v>
      </c>
      <c r="Z1295" t="str">
        <f t="shared" si="435"/>
        <v>Red</v>
      </c>
      <c r="AA1295" t="str">
        <f t="shared" si="436"/>
        <v>Green</v>
      </c>
      <c r="AB1295" t="str">
        <f t="shared" si="437"/>
        <v>Green</v>
      </c>
      <c r="AC1295" t="str">
        <f t="shared" si="438"/>
        <v>Green</v>
      </c>
      <c r="AD1295" t="str">
        <f t="shared" si="439"/>
        <v>Red</v>
      </c>
    </row>
    <row r="1296" spans="1:30" x14ac:dyDescent="0.25">
      <c r="A1296" t="str">
        <f t="shared" si="420"/>
        <v>25/07/2026CheshuntWaltham Abbey</v>
      </c>
      <c r="D1296" s="2">
        <v>46228</v>
      </c>
      <c r="E1296" s="3">
        <v>0.58333333333333337</v>
      </c>
      <c r="F1296" t="s">
        <v>1471</v>
      </c>
      <c r="G1296" t="s">
        <v>3861</v>
      </c>
      <c r="H1296">
        <v>0</v>
      </c>
      <c r="I1296">
        <v>1</v>
      </c>
      <c r="J1296">
        <v>1</v>
      </c>
      <c r="K1296">
        <v>2</v>
      </c>
      <c r="L1296" s="22" t="str">
        <f t="shared" si="421"/>
        <v>25/07/2026</v>
      </c>
      <c r="M1296" s="23">
        <f t="shared" si="422"/>
        <v>0.45833333333333337</v>
      </c>
      <c r="N1296" t="str">
        <f t="shared" si="423"/>
        <v>1 - 2</v>
      </c>
      <c r="O1296" t="str">
        <f t="shared" si="424"/>
        <v>Red</v>
      </c>
      <c r="P1296" t="str">
        <f t="shared" si="425"/>
        <v>Red</v>
      </c>
      <c r="Q1296" t="str">
        <f t="shared" si="426"/>
        <v>Green</v>
      </c>
      <c r="R1296" t="str">
        <f t="shared" si="427"/>
        <v>Red</v>
      </c>
      <c r="S1296" t="str">
        <f t="shared" si="428"/>
        <v>Green</v>
      </c>
      <c r="T1296" t="str">
        <f t="shared" si="429"/>
        <v>Green</v>
      </c>
      <c r="U1296" t="str">
        <f t="shared" si="430"/>
        <v>Red</v>
      </c>
      <c r="V1296" t="str">
        <f t="shared" si="431"/>
        <v>Red</v>
      </c>
      <c r="W1296" t="str">
        <f t="shared" si="432"/>
        <v>Green</v>
      </c>
      <c r="X1296" t="str">
        <f t="shared" si="433"/>
        <v>Green</v>
      </c>
      <c r="Y1296" t="str">
        <f t="shared" si="434"/>
        <v>Green</v>
      </c>
      <c r="Z1296" t="str">
        <f t="shared" si="435"/>
        <v>Green</v>
      </c>
      <c r="AA1296" t="str">
        <f t="shared" si="436"/>
        <v>Red</v>
      </c>
      <c r="AB1296" t="str">
        <f t="shared" si="437"/>
        <v>Green</v>
      </c>
      <c r="AC1296" t="str">
        <f t="shared" si="438"/>
        <v>Green</v>
      </c>
      <c r="AD1296" t="str">
        <f t="shared" si="439"/>
        <v>Red</v>
      </c>
    </row>
    <row r="1297" spans="1:30" x14ac:dyDescent="0.25">
      <c r="A1297" t="str">
        <f t="shared" si="420"/>
        <v>25/07/2026Chichester CityAylesbury United</v>
      </c>
      <c r="D1297" s="2">
        <v>46228</v>
      </c>
      <c r="E1297" s="3">
        <v>0.58333333333333337</v>
      </c>
      <c r="F1297" t="s">
        <v>3862</v>
      </c>
      <c r="G1297" t="s">
        <v>3863</v>
      </c>
      <c r="H1297">
        <v>1</v>
      </c>
      <c r="I1297">
        <v>1</v>
      </c>
      <c r="J1297">
        <v>2</v>
      </c>
      <c r="K1297">
        <v>1</v>
      </c>
      <c r="L1297" s="22" t="str">
        <f t="shared" si="421"/>
        <v>25/07/2026</v>
      </c>
      <c r="M1297" s="23">
        <f t="shared" si="422"/>
        <v>0.45833333333333337</v>
      </c>
      <c r="N1297" t="str">
        <f t="shared" si="423"/>
        <v>2 - 1</v>
      </c>
      <c r="O1297" t="str">
        <f t="shared" si="424"/>
        <v>Green</v>
      </c>
      <c r="P1297" t="str">
        <f t="shared" si="425"/>
        <v>Red</v>
      </c>
      <c r="Q1297" t="str">
        <f t="shared" si="426"/>
        <v>Red</v>
      </c>
      <c r="R1297" t="str">
        <f t="shared" si="427"/>
        <v>Green</v>
      </c>
      <c r="S1297" t="str">
        <f t="shared" si="428"/>
        <v>Red</v>
      </c>
      <c r="T1297" t="str">
        <f t="shared" si="429"/>
        <v>Green</v>
      </c>
      <c r="U1297" t="str">
        <f t="shared" si="430"/>
        <v>Red</v>
      </c>
      <c r="V1297" t="str">
        <f t="shared" si="431"/>
        <v>Green</v>
      </c>
      <c r="W1297" t="str">
        <f t="shared" si="432"/>
        <v>Red</v>
      </c>
      <c r="X1297" t="str">
        <f t="shared" si="433"/>
        <v>Green</v>
      </c>
      <c r="Y1297" t="str">
        <f t="shared" si="434"/>
        <v>Green</v>
      </c>
      <c r="Z1297" t="str">
        <f t="shared" si="435"/>
        <v>Green</v>
      </c>
      <c r="AA1297" t="str">
        <f t="shared" si="436"/>
        <v>Red</v>
      </c>
      <c r="AB1297" t="str">
        <f t="shared" si="437"/>
        <v>Green</v>
      </c>
      <c r="AC1297" t="str">
        <f t="shared" si="438"/>
        <v>Green</v>
      </c>
      <c r="AD1297" t="str">
        <f t="shared" si="439"/>
        <v>Red</v>
      </c>
    </row>
    <row r="1298" spans="1:30" x14ac:dyDescent="0.25">
      <c r="A1298" t="str">
        <f t="shared" si="420"/>
        <v>25/07/2026ChorleyAccrington Stanley</v>
      </c>
      <c r="D1298" s="2">
        <v>46228</v>
      </c>
      <c r="E1298" s="3">
        <v>0.58333333333333337</v>
      </c>
      <c r="F1298" t="s">
        <v>1530</v>
      </c>
      <c r="G1298" t="s">
        <v>3864</v>
      </c>
      <c r="H1298">
        <v>0</v>
      </c>
      <c r="I1298">
        <v>0</v>
      </c>
      <c r="J1298">
        <v>0</v>
      </c>
      <c r="K1298">
        <v>3</v>
      </c>
      <c r="L1298" s="22" t="str">
        <f t="shared" si="421"/>
        <v>25/07/2026</v>
      </c>
      <c r="M1298" s="23">
        <f t="shared" si="422"/>
        <v>0.45833333333333337</v>
      </c>
      <c r="N1298" t="str">
        <f t="shared" si="423"/>
        <v>0 - 3</v>
      </c>
      <c r="O1298" t="str">
        <f t="shared" si="424"/>
        <v>Red</v>
      </c>
      <c r="P1298" t="str">
        <f t="shared" si="425"/>
        <v>Red</v>
      </c>
      <c r="Q1298" t="str">
        <f t="shared" si="426"/>
        <v>Green</v>
      </c>
      <c r="R1298" t="str">
        <f t="shared" si="427"/>
        <v>Red</v>
      </c>
      <c r="S1298" t="str">
        <f t="shared" si="428"/>
        <v>Green</v>
      </c>
      <c r="T1298" t="str">
        <f t="shared" si="429"/>
        <v>Green</v>
      </c>
      <c r="U1298" t="str">
        <f t="shared" si="430"/>
        <v>Red</v>
      </c>
      <c r="V1298" t="str">
        <f t="shared" si="431"/>
        <v>Green</v>
      </c>
      <c r="W1298" t="str">
        <f t="shared" si="432"/>
        <v>Red</v>
      </c>
      <c r="X1298" t="str">
        <f t="shared" si="433"/>
        <v>Red</v>
      </c>
      <c r="Y1298" t="str">
        <f t="shared" si="434"/>
        <v>Green</v>
      </c>
      <c r="Z1298" t="str">
        <f t="shared" si="435"/>
        <v>Green</v>
      </c>
      <c r="AA1298" t="str">
        <f t="shared" si="436"/>
        <v>Red</v>
      </c>
      <c r="AB1298" t="str">
        <f t="shared" si="437"/>
        <v>Green</v>
      </c>
      <c r="AC1298" t="str">
        <f t="shared" si="438"/>
        <v>Red</v>
      </c>
      <c r="AD1298" t="str">
        <f t="shared" si="439"/>
        <v>Green</v>
      </c>
    </row>
    <row r="1299" spans="1:30" x14ac:dyDescent="0.25">
      <c r="A1299" t="str">
        <f t="shared" si="420"/>
        <v>25/07/2026Cray Valley Paper MillsWhyteleafe</v>
      </c>
      <c r="D1299" s="2">
        <v>46228</v>
      </c>
      <c r="E1299" s="3">
        <v>0.58333333333333337</v>
      </c>
      <c r="F1299" t="s">
        <v>1537</v>
      </c>
      <c r="G1299" t="s">
        <v>3865</v>
      </c>
      <c r="H1299">
        <v>0</v>
      </c>
      <c r="I1299">
        <v>1</v>
      </c>
      <c r="J1299">
        <v>0</v>
      </c>
      <c r="K1299">
        <v>1</v>
      </c>
      <c r="L1299" s="22" t="str">
        <f t="shared" si="421"/>
        <v>25/07/2026</v>
      </c>
      <c r="M1299" s="23">
        <f t="shared" si="422"/>
        <v>0.45833333333333337</v>
      </c>
      <c r="N1299" t="str">
        <f t="shared" si="423"/>
        <v>0 - 1</v>
      </c>
      <c r="O1299" t="str">
        <f t="shared" si="424"/>
        <v>Red</v>
      </c>
      <c r="P1299" t="str">
        <f t="shared" si="425"/>
        <v>Red</v>
      </c>
      <c r="Q1299" t="str">
        <f t="shared" si="426"/>
        <v>Green</v>
      </c>
      <c r="R1299" t="str">
        <f t="shared" si="427"/>
        <v>Red</v>
      </c>
      <c r="S1299" t="str">
        <f t="shared" si="428"/>
        <v>Green</v>
      </c>
      <c r="T1299" t="str">
        <f t="shared" si="429"/>
        <v>Green</v>
      </c>
      <c r="U1299" t="str">
        <f t="shared" si="430"/>
        <v>Red</v>
      </c>
      <c r="V1299" t="str">
        <f t="shared" si="431"/>
        <v>Red</v>
      </c>
      <c r="W1299" t="str">
        <f t="shared" si="432"/>
        <v>Green</v>
      </c>
      <c r="X1299" t="str">
        <f t="shared" si="433"/>
        <v>Green</v>
      </c>
      <c r="Y1299" t="str">
        <f t="shared" si="434"/>
        <v>Red</v>
      </c>
      <c r="Z1299" t="str">
        <f t="shared" si="435"/>
        <v>Red</v>
      </c>
      <c r="AA1299" t="str">
        <f t="shared" si="436"/>
        <v>Green</v>
      </c>
      <c r="AB1299" t="str">
        <f t="shared" si="437"/>
        <v>Green</v>
      </c>
      <c r="AC1299" t="str">
        <f t="shared" si="438"/>
        <v>Red</v>
      </c>
      <c r="AD1299" t="str">
        <f t="shared" si="439"/>
        <v>Green</v>
      </c>
    </row>
    <row r="1300" spans="1:30" x14ac:dyDescent="0.25">
      <c r="A1300" t="str">
        <f t="shared" si="420"/>
        <v>25/07/2026Crewe AlexandraBirmingham</v>
      </c>
      <c r="D1300" s="2">
        <v>46228</v>
      </c>
      <c r="E1300" s="3">
        <v>0.58333333333333337</v>
      </c>
      <c r="F1300" t="s">
        <v>1517</v>
      </c>
      <c r="G1300" t="s">
        <v>1815</v>
      </c>
      <c r="H1300">
        <v>1</v>
      </c>
      <c r="I1300">
        <v>1</v>
      </c>
      <c r="J1300">
        <v>1</v>
      </c>
      <c r="K1300">
        <v>2</v>
      </c>
      <c r="L1300" s="22" t="str">
        <f t="shared" si="421"/>
        <v>25/07/2026</v>
      </c>
      <c r="M1300" s="23">
        <f t="shared" si="422"/>
        <v>0.45833333333333337</v>
      </c>
      <c r="N1300" t="str">
        <f t="shared" si="423"/>
        <v>1 - 2</v>
      </c>
      <c r="O1300" t="str">
        <f t="shared" si="424"/>
        <v>Red</v>
      </c>
      <c r="P1300" t="str">
        <f t="shared" si="425"/>
        <v>Red</v>
      </c>
      <c r="Q1300" t="str">
        <f t="shared" si="426"/>
        <v>Green</v>
      </c>
      <c r="R1300" t="str">
        <f t="shared" si="427"/>
        <v>Red</v>
      </c>
      <c r="S1300" t="str">
        <f t="shared" si="428"/>
        <v>Green</v>
      </c>
      <c r="T1300" t="str">
        <f t="shared" si="429"/>
        <v>Green</v>
      </c>
      <c r="U1300" t="str">
        <f t="shared" si="430"/>
        <v>Red</v>
      </c>
      <c r="V1300" t="str">
        <f t="shared" si="431"/>
        <v>Green</v>
      </c>
      <c r="W1300" t="str">
        <f t="shared" si="432"/>
        <v>Red</v>
      </c>
      <c r="X1300" t="str">
        <f t="shared" si="433"/>
        <v>Green</v>
      </c>
      <c r="Y1300" t="str">
        <f t="shared" si="434"/>
        <v>Green</v>
      </c>
      <c r="Z1300" t="str">
        <f t="shared" si="435"/>
        <v>Green</v>
      </c>
      <c r="AA1300" t="str">
        <f t="shared" si="436"/>
        <v>Red</v>
      </c>
      <c r="AB1300" t="str">
        <f t="shared" si="437"/>
        <v>Green</v>
      </c>
      <c r="AC1300" t="str">
        <f t="shared" si="438"/>
        <v>Green</v>
      </c>
      <c r="AD1300" t="str">
        <f t="shared" si="439"/>
        <v>Red</v>
      </c>
    </row>
    <row r="1301" spans="1:30" x14ac:dyDescent="0.25">
      <c r="A1301" t="str">
        <f t="shared" si="420"/>
        <v>25/07/2026Curzon AshtonClitheroe</v>
      </c>
      <c r="D1301" s="2">
        <v>46228</v>
      </c>
      <c r="E1301" s="3">
        <v>0.58333333333333337</v>
      </c>
      <c r="F1301" t="s">
        <v>3866</v>
      </c>
      <c r="G1301" t="s">
        <v>3867</v>
      </c>
      <c r="H1301">
        <v>1</v>
      </c>
      <c r="I1301">
        <v>0</v>
      </c>
      <c r="J1301">
        <v>1</v>
      </c>
      <c r="K1301">
        <v>1</v>
      </c>
      <c r="L1301" s="22" t="str">
        <f t="shared" si="421"/>
        <v>25/07/2026</v>
      </c>
      <c r="M1301" s="23">
        <f t="shared" si="422"/>
        <v>0.45833333333333337</v>
      </c>
      <c r="N1301" t="str">
        <f t="shared" si="423"/>
        <v>1 - 1</v>
      </c>
      <c r="O1301" t="str">
        <f t="shared" si="424"/>
        <v>Red</v>
      </c>
      <c r="P1301" t="str">
        <f t="shared" si="425"/>
        <v>Green</v>
      </c>
      <c r="Q1301" t="str">
        <f t="shared" si="426"/>
        <v>Red</v>
      </c>
      <c r="R1301" t="str">
        <f t="shared" si="427"/>
        <v>Green</v>
      </c>
      <c r="S1301" t="str">
        <f t="shared" si="428"/>
        <v>Green</v>
      </c>
      <c r="T1301" t="str">
        <f t="shared" si="429"/>
        <v>Red</v>
      </c>
      <c r="U1301" t="str">
        <f t="shared" si="430"/>
        <v>Green</v>
      </c>
      <c r="V1301" t="str">
        <f t="shared" si="431"/>
        <v>Red</v>
      </c>
      <c r="W1301" t="str">
        <f t="shared" si="432"/>
        <v>Red</v>
      </c>
      <c r="X1301" t="str">
        <f t="shared" si="433"/>
        <v>Green</v>
      </c>
      <c r="Y1301" t="str">
        <f t="shared" si="434"/>
        <v>Green</v>
      </c>
      <c r="Z1301" t="str">
        <f t="shared" si="435"/>
        <v>Red</v>
      </c>
      <c r="AA1301" t="str">
        <f t="shared" si="436"/>
        <v>Green</v>
      </c>
      <c r="AB1301" t="str">
        <f t="shared" si="437"/>
        <v>Green</v>
      </c>
      <c r="AC1301" t="str">
        <f t="shared" si="438"/>
        <v>Green</v>
      </c>
      <c r="AD1301" t="str">
        <f t="shared" si="439"/>
        <v>Red</v>
      </c>
    </row>
    <row r="1302" spans="1:30" x14ac:dyDescent="0.25">
      <c r="A1302" t="str">
        <f t="shared" si="420"/>
        <v>25/07/2026Dagenham &amp; RedbridgeBuxton</v>
      </c>
      <c r="D1302" s="2">
        <v>46228</v>
      </c>
      <c r="E1302" s="3">
        <v>0.58333333333333337</v>
      </c>
      <c r="F1302" t="s">
        <v>1495</v>
      </c>
      <c r="G1302" t="s">
        <v>3868</v>
      </c>
      <c r="H1302">
        <v>0</v>
      </c>
      <c r="I1302">
        <v>0</v>
      </c>
      <c r="J1302">
        <v>0</v>
      </c>
      <c r="K1302">
        <v>0</v>
      </c>
      <c r="L1302" s="22" t="str">
        <f t="shared" si="421"/>
        <v>25/07/2026</v>
      </c>
      <c r="M1302" s="23">
        <f t="shared" si="422"/>
        <v>0.45833333333333337</v>
      </c>
      <c r="N1302" t="str">
        <f t="shared" si="423"/>
        <v>0 - 0</v>
      </c>
      <c r="O1302" t="str">
        <f t="shared" si="424"/>
        <v>Red</v>
      </c>
      <c r="P1302" t="str">
        <f t="shared" si="425"/>
        <v>Green</v>
      </c>
      <c r="Q1302" t="str">
        <f t="shared" si="426"/>
        <v>Red</v>
      </c>
      <c r="R1302" t="str">
        <f t="shared" si="427"/>
        <v>Green</v>
      </c>
      <c r="S1302" t="str">
        <f t="shared" si="428"/>
        <v>Green</v>
      </c>
      <c r="T1302" t="str">
        <f t="shared" si="429"/>
        <v>Red</v>
      </c>
      <c r="U1302" t="str">
        <f t="shared" si="430"/>
        <v>Red</v>
      </c>
      <c r="V1302" t="str">
        <f t="shared" si="431"/>
        <v>Green</v>
      </c>
      <c r="W1302" t="str">
        <f t="shared" si="432"/>
        <v>Red</v>
      </c>
      <c r="X1302" t="str">
        <f t="shared" si="433"/>
        <v>Red</v>
      </c>
      <c r="Y1302" t="str">
        <f t="shared" si="434"/>
        <v>Red</v>
      </c>
      <c r="Z1302" t="str">
        <f t="shared" si="435"/>
        <v>Red</v>
      </c>
      <c r="AA1302" t="str">
        <f t="shared" si="436"/>
        <v>Green</v>
      </c>
      <c r="AB1302" t="str">
        <f t="shared" si="437"/>
        <v>Green</v>
      </c>
      <c r="AC1302" t="str">
        <f t="shared" si="438"/>
        <v>Red</v>
      </c>
      <c r="AD1302" t="str">
        <f t="shared" si="439"/>
        <v>Green</v>
      </c>
    </row>
    <row r="1303" spans="1:30" x14ac:dyDescent="0.25">
      <c r="A1303" t="str">
        <f t="shared" si="420"/>
        <v>25/07/2026Dover AthleticBurgess Hill Town</v>
      </c>
      <c r="D1303" s="2">
        <v>46228</v>
      </c>
      <c r="E1303" s="3">
        <v>0.58333333333333337</v>
      </c>
      <c r="F1303" t="s">
        <v>1544</v>
      </c>
      <c r="G1303" t="s">
        <v>1529</v>
      </c>
      <c r="H1303">
        <v>0</v>
      </c>
      <c r="I1303">
        <v>0</v>
      </c>
      <c r="J1303">
        <v>1</v>
      </c>
      <c r="K1303">
        <v>0</v>
      </c>
      <c r="L1303" s="22" t="str">
        <f t="shared" si="421"/>
        <v>25/07/2026</v>
      </c>
      <c r="M1303" s="23">
        <f t="shared" si="422"/>
        <v>0.45833333333333337</v>
      </c>
      <c r="N1303" t="str">
        <f t="shared" si="423"/>
        <v>1 - 0</v>
      </c>
      <c r="O1303" t="str">
        <f t="shared" si="424"/>
        <v>Green</v>
      </c>
      <c r="P1303" t="str">
        <f t="shared" si="425"/>
        <v>Red</v>
      </c>
      <c r="Q1303" t="str">
        <f t="shared" si="426"/>
        <v>Red</v>
      </c>
      <c r="R1303" t="str">
        <f t="shared" si="427"/>
        <v>Green</v>
      </c>
      <c r="S1303" t="str">
        <f t="shared" si="428"/>
        <v>Red</v>
      </c>
      <c r="T1303" t="str">
        <f t="shared" si="429"/>
        <v>Green</v>
      </c>
      <c r="U1303" t="str">
        <f t="shared" si="430"/>
        <v>Red</v>
      </c>
      <c r="V1303" t="str">
        <f t="shared" si="431"/>
        <v>Green</v>
      </c>
      <c r="W1303" t="str">
        <f t="shared" si="432"/>
        <v>Red</v>
      </c>
      <c r="X1303" t="str">
        <f t="shared" si="433"/>
        <v>Red</v>
      </c>
      <c r="Y1303" t="str">
        <f t="shared" si="434"/>
        <v>Red</v>
      </c>
      <c r="Z1303" t="str">
        <f t="shared" si="435"/>
        <v>Red</v>
      </c>
      <c r="AA1303" t="str">
        <f t="shared" si="436"/>
        <v>Green</v>
      </c>
      <c r="AB1303" t="str">
        <f t="shared" si="437"/>
        <v>Green</v>
      </c>
      <c r="AC1303" t="str">
        <f t="shared" si="438"/>
        <v>Red</v>
      </c>
      <c r="AD1303" t="str">
        <f t="shared" si="439"/>
        <v>Green</v>
      </c>
    </row>
    <row r="1304" spans="1:30" x14ac:dyDescent="0.25">
      <c r="A1304" t="str">
        <f t="shared" si="420"/>
        <v>25/07/2026DundelaBangor FC</v>
      </c>
      <c r="D1304" s="2">
        <v>46228</v>
      </c>
      <c r="E1304" s="3">
        <v>0.58333333333333337</v>
      </c>
      <c r="F1304" t="s">
        <v>3869</v>
      </c>
      <c r="G1304" t="s">
        <v>3870</v>
      </c>
      <c r="H1304">
        <v>0</v>
      </c>
      <c r="I1304">
        <v>1</v>
      </c>
      <c r="J1304">
        <v>1</v>
      </c>
      <c r="K1304">
        <v>1</v>
      </c>
      <c r="L1304" s="22" t="str">
        <f t="shared" si="421"/>
        <v>25/07/2026</v>
      </c>
      <c r="M1304" s="23">
        <f t="shared" si="422"/>
        <v>0.45833333333333337</v>
      </c>
      <c r="N1304" t="str">
        <f t="shared" si="423"/>
        <v>1 - 1</v>
      </c>
      <c r="O1304" t="str">
        <f t="shared" si="424"/>
        <v>Red</v>
      </c>
      <c r="P1304" t="str">
        <f t="shared" si="425"/>
        <v>Green</v>
      </c>
      <c r="Q1304" t="str">
        <f t="shared" si="426"/>
        <v>Red</v>
      </c>
      <c r="R1304" t="str">
        <f t="shared" si="427"/>
        <v>Green</v>
      </c>
      <c r="S1304" t="str">
        <f t="shared" si="428"/>
        <v>Green</v>
      </c>
      <c r="T1304" t="str">
        <f t="shared" si="429"/>
        <v>Red</v>
      </c>
      <c r="U1304" t="str">
        <f t="shared" si="430"/>
        <v>Red</v>
      </c>
      <c r="V1304" t="str">
        <f t="shared" si="431"/>
        <v>Red</v>
      </c>
      <c r="W1304" t="str">
        <f t="shared" si="432"/>
        <v>Green</v>
      </c>
      <c r="X1304" t="str">
        <f t="shared" si="433"/>
        <v>Green</v>
      </c>
      <c r="Y1304" t="str">
        <f t="shared" si="434"/>
        <v>Green</v>
      </c>
      <c r="Z1304" t="str">
        <f t="shared" si="435"/>
        <v>Red</v>
      </c>
      <c r="AA1304" t="str">
        <f t="shared" si="436"/>
        <v>Green</v>
      </c>
      <c r="AB1304" t="str">
        <f t="shared" si="437"/>
        <v>Green</v>
      </c>
      <c r="AC1304" t="str">
        <f t="shared" si="438"/>
        <v>Green</v>
      </c>
      <c r="AD1304" t="str">
        <f t="shared" si="439"/>
        <v>Red</v>
      </c>
    </row>
    <row r="1305" spans="1:30" x14ac:dyDescent="0.25">
      <c r="A1305" t="str">
        <f t="shared" si="420"/>
        <v>25/07/2026Eastbourne BoroughEastbourne Town</v>
      </c>
      <c r="D1305" s="2">
        <v>46228</v>
      </c>
      <c r="E1305" s="3">
        <v>0.58333333333333337</v>
      </c>
      <c r="F1305" t="s">
        <v>3871</v>
      </c>
      <c r="G1305" t="s">
        <v>3872</v>
      </c>
      <c r="H1305">
        <v>0</v>
      </c>
      <c r="I1305">
        <v>0</v>
      </c>
      <c r="J1305">
        <v>3</v>
      </c>
      <c r="K1305">
        <v>1</v>
      </c>
      <c r="L1305" s="22" t="str">
        <f t="shared" si="421"/>
        <v>25/07/2026</v>
      </c>
      <c r="M1305" s="23">
        <f t="shared" si="422"/>
        <v>0.45833333333333337</v>
      </c>
      <c r="N1305" t="str">
        <f t="shared" si="423"/>
        <v>3 - 1</v>
      </c>
      <c r="O1305" t="str">
        <f t="shared" si="424"/>
        <v>Green</v>
      </c>
      <c r="P1305" t="str">
        <f t="shared" si="425"/>
        <v>Red</v>
      </c>
      <c r="Q1305" t="str">
        <f t="shared" si="426"/>
        <v>Red</v>
      </c>
      <c r="R1305" t="str">
        <f t="shared" si="427"/>
        <v>Green</v>
      </c>
      <c r="S1305" t="str">
        <f t="shared" si="428"/>
        <v>Red</v>
      </c>
      <c r="T1305" t="str">
        <f t="shared" si="429"/>
        <v>Green</v>
      </c>
      <c r="U1305" t="str">
        <f t="shared" si="430"/>
        <v>Red</v>
      </c>
      <c r="V1305" t="str">
        <f t="shared" si="431"/>
        <v>Green</v>
      </c>
      <c r="W1305" t="str">
        <f t="shared" si="432"/>
        <v>Red</v>
      </c>
      <c r="X1305" t="str">
        <f t="shared" si="433"/>
        <v>Red</v>
      </c>
      <c r="Y1305" t="str">
        <f t="shared" si="434"/>
        <v>Green</v>
      </c>
      <c r="Z1305" t="str">
        <f t="shared" si="435"/>
        <v>Green</v>
      </c>
      <c r="AA1305" t="str">
        <f t="shared" si="436"/>
        <v>Red</v>
      </c>
      <c r="AB1305" t="str">
        <f t="shared" si="437"/>
        <v>Red</v>
      </c>
      <c r="AC1305" t="str">
        <f t="shared" si="438"/>
        <v>Green</v>
      </c>
      <c r="AD1305" t="str">
        <f t="shared" si="439"/>
        <v>Red</v>
      </c>
    </row>
    <row r="1306" spans="1:30" x14ac:dyDescent="0.25">
      <c r="A1306" t="str">
        <f t="shared" si="420"/>
        <v>25/07/2026EastleighCrawley Town</v>
      </c>
      <c r="D1306" s="2">
        <v>46228</v>
      </c>
      <c r="E1306" s="3">
        <v>0.58333333333333337</v>
      </c>
      <c r="F1306" t="s">
        <v>1826</v>
      </c>
      <c r="G1306" t="s">
        <v>3873</v>
      </c>
      <c r="H1306">
        <v>0</v>
      </c>
      <c r="I1306">
        <v>1</v>
      </c>
      <c r="J1306">
        <v>0</v>
      </c>
      <c r="K1306">
        <v>1</v>
      </c>
      <c r="L1306" s="22" t="str">
        <f t="shared" si="421"/>
        <v>25/07/2026</v>
      </c>
      <c r="M1306" s="23">
        <f t="shared" si="422"/>
        <v>0.45833333333333337</v>
      </c>
      <c r="N1306" t="str">
        <f t="shared" si="423"/>
        <v>0 - 1</v>
      </c>
      <c r="O1306" t="str">
        <f t="shared" si="424"/>
        <v>Red</v>
      </c>
      <c r="P1306" t="str">
        <f t="shared" si="425"/>
        <v>Red</v>
      </c>
      <c r="Q1306" t="str">
        <f t="shared" si="426"/>
        <v>Green</v>
      </c>
      <c r="R1306" t="str">
        <f t="shared" si="427"/>
        <v>Red</v>
      </c>
      <c r="S1306" t="str">
        <f t="shared" si="428"/>
        <v>Green</v>
      </c>
      <c r="T1306" t="str">
        <f t="shared" si="429"/>
        <v>Green</v>
      </c>
      <c r="U1306" t="str">
        <f t="shared" si="430"/>
        <v>Red</v>
      </c>
      <c r="V1306" t="str">
        <f t="shared" si="431"/>
        <v>Red</v>
      </c>
      <c r="W1306" t="str">
        <f t="shared" si="432"/>
        <v>Green</v>
      </c>
      <c r="X1306" t="str">
        <f t="shared" si="433"/>
        <v>Green</v>
      </c>
      <c r="Y1306" t="str">
        <f t="shared" si="434"/>
        <v>Red</v>
      </c>
      <c r="Z1306" t="str">
        <f t="shared" si="435"/>
        <v>Red</v>
      </c>
      <c r="AA1306" t="str">
        <f t="shared" si="436"/>
        <v>Green</v>
      </c>
      <c r="AB1306" t="str">
        <f t="shared" si="437"/>
        <v>Green</v>
      </c>
      <c r="AC1306" t="str">
        <f t="shared" si="438"/>
        <v>Red</v>
      </c>
      <c r="AD1306" t="str">
        <f t="shared" si="439"/>
        <v>Green</v>
      </c>
    </row>
    <row r="1307" spans="1:30" x14ac:dyDescent="0.25">
      <c r="A1307" t="str">
        <f t="shared" si="420"/>
        <v>25/07/2026Faversham TownDartford</v>
      </c>
      <c r="D1307" s="2">
        <v>46228</v>
      </c>
      <c r="E1307" s="3">
        <v>0.58333333333333337</v>
      </c>
      <c r="F1307" t="s">
        <v>3874</v>
      </c>
      <c r="G1307" t="s">
        <v>1540</v>
      </c>
      <c r="H1307">
        <v>0</v>
      </c>
      <c r="I1307">
        <v>0</v>
      </c>
      <c r="J1307">
        <v>0</v>
      </c>
      <c r="K1307">
        <v>2</v>
      </c>
      <c r="L1307" s="22" t="str">
        <f t="shared" si="421"/>
        <v>25/07/2026</v>
      </c>
      <c r="M1307" s="23">
        <f t="shared" si="422"/>
        <v>0.45833333333333337</v>
      </c>
      <c r="N1307" t="str">
        <f t="shared" si="423"/>
        <v>0 - 2</v>
      </c>
      <c r="O1307" t="str">
        <f t="shared" si="424"/>
        <v>Red</v>
      </c>
      <c r="P1307" t="str">
        <f t="shared" si="425"/>
        <v>Red</v>
      </c>
      <c r="Q1307" t="str">
        <f t="shared" si="426"/>
        <v>Green</v>
      </c>
      <c r="R1307" t="str">
        <f t="shared" si="427"/>
        <v>Red</v>
      </c>
      <c r="S1307" t="str">
        <f t="shared" si="428"/>
        <v>Green</v>
      </c>
      <c r="T1307" t="str">
        <f t="shared" si="429"/>
        <v>Green</v>
      </c>
      <c r="U1307" t="str">
        <f t="shared" si="430"/>
        <v>Red</v>
      </c>
      <c r="V1307" t="str">
        <f t="shared" si="431"/>
        <v>Green</v>
      </c>
      <c r="W1307" t="str">
        <f t="shared" si="432"/>
        <v>Red</v>
      </c>
      <c r="X1307" t="str">
        <f t="shared" si="433"/>
        <v>Red</v>
      </c>
      <c r="Y1307" t="str">
        <f t="shared" si="434"/>
        <v>Green</v>
      </c>
      <c r="Z1307" t="str">
        <f t="shared" si="435"/>
        <v>Red</v>
      </c>
      <c r="AA1307" t="str">
        <f t="shared" si="436"/>
        <v>Green</v>
      </c>
      <c r="AB1307" t="str">
        <f t="shared" si="437"/>
        <v>Green</v>
      </c>
      <c r="AC1307" t="str">
        <f t="shared" si="438"/>
        <v>Red</v>
      </c>
      <c r="AD1307" t="str">
        <f t="shared" si="439"/>
        <v>Green</v>
      </c>
    </row>
    <row r="1308" spans="1:30" x14ac:dyDescent="0.25">
      <c r="A1308" t="str">
        <f t="shared" si="420"/>
        <v>25/07/2026Forest Green RoversCardiff City</v>
      </c>
      <c r="D1308" s="2">
        <v>46228</v>
      </c>
      <c r="E1308" s="3">
        <v>0.58333333333333337</v>
      </c>
      <c r="F1308" t="s">
        <v>1475</v>
      </c>
      <c r="G1308" t="s">
        <v>3875</v>
      </c>
      <c r="H1308">
        <v>0</v>
      </c>
      <c r="I1308">
        <v>5</v>
      </c>
      <c r="J1308">
        <v>1</v>
      </c>
      <c r="K1308">
        <v>5</v>
      </c>
      <c r="L1308" s="22" t="str">
        <f t="shared" si="421"/>
        <v>25/07/2026</v>
      </c>
      <c r="M1308" s="23">
        <f t="shared" si="422"/>
        <v>0.45833333333333337</v>
      </c>
      <c r="N1308" t="str">
        <f t="shared" si="423"/>
        <v>1 - 5</v>
      </c>
      <c r="O1308" t="str">
        <f t="shared" si="424"/>
        <v>Red</v>
      </c>
      <c r="P1308" t="str">
        <f t="shared" si="425"/>
        <v>Red</v>
      </c>
      <c r="Q1308" t="str">
        <f t="shared" si="426"/>
        <v>Green</v>
      </c>
      <c r="R1308" t="str">
        <f t="shared" si="427"/>
        <v>Red</v>
      </c>
      <c r="S1308" t="str">
        <f t="shared" si="428"/>
        <v>Green</v>
      </c>
      <c r="T1308" t="str">
        <f t="shared" si="429"/>
        <v>Green</v>
      </c>
      <c r="U1308" t="str">
        <f t="shared" si="430"/>
        <v>Red</v>
      </c>
      <c r="V1308" t="str">
        <f t="shared" si="431"/>
        <v>Red</v>
      </c>
      <c r="W1308" t="str">
        <f t="shared" si="432"/>
        <v>Green</v>
      </c>
      <c r="X1308" t="str">
        <f t="shared" si="433"/>
        <v>Green</v>
      </c>
      <c r="Y1308" t="str">
        <f t="shared" si="434"/>
        <v>Green</v>
      </c>
      <c r="Z1308" t="str">
        <f t="shared" si="435"/>
        <v>Green</v>
      </c>
      <c r="AA1308" t="str">
        <f t="shared" si="436"/>
        <v>Red</v>
      </c>
      <c r="AB1308" t="str">
        <f t="shared" si="437"/>
        <v>Red</v>
      </c>
      <c r="AC1308" t="str">
        <f t="shared" si="438"/>
        <v>Green</v>
      </c>
      <c r="AD1308" t="str">
        <f t="shared" si="439"/>
        <v>Red</v>
      </c>
    </row>
    <row r="1309" spans="1:30" x14ac:dyDescent="0.25">
      <c r="A1309" t="str">
        <f t="shared" si="420"/>
        <v>25/07/2026Frome TownSalisbury City</v>
      </c>
      <c r="D1309" s="2">
        <v>46228</v>
      </c>
      <c r="E1309" s="3">
        <v>0.58333333333333337</v>
      </c>
      <c r="F1309" t="s">
        <v>3876</v>
      </c>
      <c r="G1309" t="s">
        <v>3877</v>
      </c>
      <c r="H1309">
        <v>1</v>
      </c>
      <c r="I1309">
        <v>0</v>
      </c>
      <c r="J1309">
        <v>3</v>
      </c>
      <c r="K1309">
        <v>0</v>
      </c>
      <c r="L1309" s="22" t="str">
        <f t="shared" si="421"/>
        <v>25/07/2026</v>
      </c>
      <c r="M1309" s="23">
        <f t="shared" si="422"/>
        <v>0.45833333333333337</v>
      </c>
      <c r="N1309" t="str">
        <f t="shared" si="423"/>
        <v>3 - 0</v>
      </c>
      <c r="O1309" t="str">
        <f t="shared" si="424"/>
        <v>Green</v>
      </c>
      <c r="P1309" t="str">
        <f t="shared" si="425"/>
        <v>Red</v>
      </c>
      <c r="Q1309" t="str">
        <f t="shared" si="426"/>
        <v>Red</v>
      </c>
      <c r="R1309" t="str">
        <f t="shared" si="427"/>
        <v>Green</v>
      </c>
      <c r="S1309" t="str">
        <f t="shared" si="428"/>
        <v>Red</v>
      </c>
      <c r="T1309" t="str">
        <f t="shared" si="429"/>
        <v>Green</v>
      </c>
      <c r="U1309" t="str">
        <f t="shared" si="430"/>
        <v>Green</v>
      </c>
      <c r="V1309" t="str">
        <f t="shared" si="431"/>
        <v>Red</v>
      </c>
      <c r="W1309" t="str">
        <f t="shared" si="432"/>
        <v>Red</v>
      </c>
      <c r="X1309" t="str">
        <f t="shared" si="433"/>
        <v>Green</v>
      </c>
      <c r="Y1309" t="str">
        <f t="shared" si="434"/>
        <v>Green</v>
      </c>
      <c r="Z1309" t="str">
        <f t="shared" si="435"/>
        <v>Green</v>
      </c>
      <c r="AA1309" t="str">
        <f t="shared" si="436"/>
        <v>Red</v>
      </c>
      <c r="AB1309" t="str">
        <f t="shared" si="437"/>
        <v>Green</v>
      </c>
      <c r="AC1309" t="str">
        <f t="shared" si="438"/>
        <v>Red</v>
      </c>
      <c r="AD1309" t="str">
        <f t="shared" si="439"/>
        <v>Green</v>
      </c>
    </row>
    <row r="1310" spans="1:30" x14ac:dyDescent="0.25">
      <c r="A1310" t="str">
        <f t="shared" si="420"/>
        <v>25/07/2026Halesowen TownTamworth</v>
      </c>
      <c r="D1310" s="2">
        <v>46228</v>
      </c>
      <c r="E1310" s="3">
        <v>0.58333333333333337</v>
      </c>
      <c r="F1310" t="s">
        <v>3878</v>
      </c>
      <c r="G1310" t="s">
        <v>3879</v>
      </c>
      <c r="H1310">
        <v>1</v>
      </c>
      <c r="I1310">
        <v>0</v>
      </c>
      <c r="J1310">
        <v>2</v>
      </c>
      <c r="K1310">
        <v>2</v>
      </c>
      <c r="L1310" s="22" t="str">
        <f t="shared" si="421"/>
        <v>25/07/2026</v>
      </c>
      <c r="M1310" s="23">
        <f t="shared" si="422"/>
        <v>0.45833333333333337</v>
      </c>
      <c r="N1310" t="str">
        <f t="shared" si="423"/>
        <v>2 - 2</v>
      </c>
      <c r="O1310" t="str">
        <f t="shared" si="424"/>
        <v>Red</v>
      </c>
      <c r="P1310" t="str">
        <f t="shared" si="425"/>
        <v>Green</v>
      </c>
      <c r="Q1310" t="str">
        <f t="shared" si="426"/>
        <v>Red</v>
      </c>
      <c r="R1310" t="str">
        <f t="shared" si="427"/>
        <v>Green</v>
      </c>
      <c r="S1310" t="str">
        <f t="shared" si="428"/>
        <v>Green</v>
      </c>
      <c r="T1310" t="str">
        <f t="shared" si="429"/>
        <v>Red</v>
      </c>
      <c r="U1310" t="str">
        <f t="shared" si="430"/>
        <v>Green</v>
      </c>
      <c r="V1310" t="str">
        <f t="shared" si="431"/>
        <v>Red</v>
      </c>
      <c r="W1310" t="str">
        <f t="shared" si="432"/>
        <v>Red</v>
      </c>
      <c r="X1310" t="str">
        <f t="shared" si="433"/>
        <v>Green</v>
      </c>
      <c r="Y1310" t="str">
        <f t="shared" si="434"/>
        <v>Green</v>
      </c>
      <c r="Z1310" t="str">
        <f t="shared" si="435"/>
        <v>Green</v>
      </c>
      <c r="AA1310" t="str">
        <f t="shared" si="436"/>
        <v>Red</v>
      </c>
      <c r="AB1310" t="str">
        <f t="shared" si="437"/>
        <v>Red</v>
      </c>
      <c r="AC1310" t="str">
        <f t="shared" si="438"/>
        <v>Green</v>
      </c>
      <c r="AD1310" t="str">
        <f t="shared" si="439"/>
        <v>Red</v>
      </c>
    </row>
    <row r="1311" spans="1:30" x14ac:dyDescent="0.25">
      <c r="A1311" t="str">
        <f t="shared" si="420"/>
        <v>25/07/2026HartlepoolGrimsby Town</v>
      </c>
      <c r="D1311" s="2">
        <v>46228</v>
      </c>
      <c r="E1311" s="3">
        <v>0.58333333333333337</v>
      </c>
      <c r="F1311" t="s">
        <v>1480</v>
      </c>
      <c r="G1311" t="s">
        <v>3880</v>
      </c>
      <c r="H1311">
        <v>0</v>
      </c>
      <c r="I1311">
        <v>1</v>
      </c>
      <c r="J1311">
        <v>0</v>
      </c>
      <c r="K1311">
        <v>3</v>
      </c>
      <c r="L1311" s="22" t="str">
        <f t="shared" si="421"/>
        <v>25/07/2026</v>
      </c>
      <c r="M1311" s="23">
        <f t="shared" si="422"/>
        <v>0.45833333333333337</v>
      </c>
      <c r="N1311" t="str">
        <f t="shared" si="423"/>
        <v>0 - 3</v>
      </c>
      <c r="O1311" t="str">
        <f t="shared" si="424"/>
        <v>Red</v>
      </c>
      <c r="P1311" t="str">
        <f t="shared" si="425"/>
        <v>Red</v>
      </c>
      <c r="Q1311" t="str">
        <f t="shared" si="426"/>
        <v>Green</v>
      </c>
      <c r="R1311" t="str">
        <f t="shared" si="427"/>
        <v>Red</v>
      </c>
      <c r="S1311" t="str">
        <f t="shared" si="428"/>
        <v>Green</v>
      </c>
      <c r="T1311" t="str">
        <f t="shared" si="429"/>
        <v>Green</v>
      </c>
      <c r="U1311" t="str">
        <f t="shared" si="430"/>
        <v>Red</v>
      </c>
      <c r="V1311" t="str">
        <f t="shared" si="431"/>
        <v>Red</v>
      </c>
      <c r="W1311" t="str">
        <f t="shared" si="432"/>
        <v>Green</v>
      </c>
      <c r="X1311" t="str">
        <f t="shared" si="433"/>
        <v>Green</v>
      </c>
      <c r="Y1311" t="str">
        <f t="shared" si="434"/>
        <v>Green</v>
      </c>
      <c r="Z1311" t="str">
        <f t="shared" si="435"/>
        <v>Green</v>
      </c>
      <c r="AA1311" t="str">
        <f t="shared" si="436"/>
        <v>Red</v>
      </c>
      <c r="AB1311" t="str">
        <f t="shared" si="437"/>
        <v>Green</v>
      </c>
      <c r="AC1311" t="str">
        <f t="shared" si="438"/>
        <v>Red</v>
      </c>
      <c r="AD1311" t="str">
        <f t="shared" si="439"/>
        <v>Green</v>
      </c>
    </row>
    <row r="1312" spans="1:30" x14ac:dyDescent="0.25">
      <c r="A1312" t="str">
        <f t="shared" si="420"/>
        <v>25/07/2026Hebburn TownAnstey Nomads</v>
      </c>
      <c r="D1312" s="2">
        <v>46228</v>
      </c>
      <c r="E1312" s="3">
        <v>0.58333333333333337</v>
      </c>
      <c r="F1312" t="s">
        <v>1479</v>
      </c>
      <c r="G1312" t="s">
        <v>3881</v>
      </c>
      <c r="H1312">
        <v>0</v>
      </c>
      <c r="I1312">
        <v>0</v>
      </c>
      <c r="J1312">
        <v>0</v>
      </c>
      <c r="K1312">
        <v>1</v>
      </c>
      <c r="L1312" s="22" t="str">
        <f t="shared" si="421"/>
        <v>25/07/2026</v>
      </c>
      <c r="M1312" s="23">
        <f t="shared" si="422"/>
        <v>0.45833333333333337</v>
      </c>
      <c r="N1312" t="str">
        <f t="shared" si="423"/>
        <v>0 - 1</v>
      </c>
      <c r="O1312" t="str">
        <f t="shared" si="424"/>
        <v>Red</v>
      </c>
      <c r="P1312" t="str">
        <f t="shared" si="425"/>
        <v>Red</v>
      </c>
      <c r="Q1312" t="str">
        <f t="shared" si="426"/>
        <v>Green</v>
      </c>
      <c r="R1312" t="str">
        <f t="shared" si="427"/>
        <v>Red</v>
      </c>
      <c r="S1312" t="str">
        <f t="shared" si="428"/>
        <v>Green</v>
      </c>
      <c r="T1312" t="str">
        <f t="shared" si="429"/>
        <v>Green</v>
      </c>
      <c r="U1312" t="str">
        <f t="shared" si="430"/>
        <v>Red</v>
      </c>
      <c r="V1312" t="str">
        <f t="shared" si="431"/>
        <v>Green</v>
      </c>
      <c r="W1312" t="str">
        <f t="shared" si="432"/>
        <v>Red</v>
      </c>
      <c r="X1312" t="str">
        <f t="shared" si="433"/>
        <v>Red</v>
      </c>
      <c r="Y1312" t="str">
        <f t="shared" si="434"/>
        <v>Red</v>
      </c>
      <c r="Z1312" t="str">
        <f t="shared" si="435"/>
        <v>Red</v>
      </c>
      <c r="AA1312" t="str">
        <f t="shared" si="436"/>
        <v>Green</v>
      </c>
      <c r="AB1312" t="str">
        <f t="shared" si="437"/>
        <v>Green</v>
      </c>
      <c r="AC1312" t="str">
        <f t="shared" si="438"/>
        <v>Red</v>
      </c>
      <c r="AD1312" t="str">
        <f t="shared" si="439"/>
        <v>Green</v>
      </c>
    </row>
    <row r="1313" spans="1:30" x14ac:dyDescent="0.25">
      <c r="A1313" t="str">
        <f t="shared" si="420"/>
        <v>25/07/2026Kettering TownHemel Hempstead Town</v>
      </c>
      <c r="D1313" s="2">
        <v>46228</v>
      </c>
      <c r="E1313" s="3">
        <v>0.58333333333333337</v>
      </c>
      <c r="F1313" t="s">
        <v>3882</v>
      </c>
      <c r="G1313" t="s">
        <v>1550</v>
      </c>
      <c r="H1313">
        <v>1</v>
      </c>
      <c r="I1313">
        <v>1</v>
      </c>
      <c r="J1313">
        <v>1</v>
      </c>
      <c r="K1313">
        <v>3</v>
      </c>
      <c r="L1313" s="22" t="str">
        <f t="shared" si="421"/>
        <v>25/07/2026</v>
      </c>
      <c r="M1313" s="23">
        <f t="shared" si="422"/>
        <v>0.45833333333333337</v>
      </c>
      <c r="N1313" t="str">
        <f t="shared" si="423"/>
        <v>1 - 3</v>
      </c>
      <c r="O1313" t="str">
        <f t="shared" si="424"/>
        <v>Red</v>
      </c>
      <c r="P1313" t="str">
        <f t="shared" si="425"/>
        <v>Red</v>
      </c>
      <c r="Q1313" t="str">
        <f t="shared" si="426"/>
        <v>Green</v>
      </c>
      <c r="R1313" t="str">
        <f t="shared" si="427"/>
        <v>Red</v>
      </c>
      <c r="S1313" t="str">
        <f t="shared" si="428"/>
        <v>Green</v>
      </c>
      <c r="T1313" t="str">
        <f t="shared" si="429"/>
        <v>Green</v>
      </c>
      <c r="U1313" t="str">
        <f t="shared" si="430"/>
        <v>Red</v>
      </c>
      <c r="V1313" t="str">
        <f t="shared" si="431"/>
        <v>Green</v>
      </c>
      <c r="W1313" t="str">
        <f t="shared" si="432"/>
        <v>Red</v>
      </c>
      <c r="X1313" t="str">
        <f t="shared" si="433"/>
        <v>Green</v>
      </c>
      <c r="Y1313" t="str">
        <f t="shared" si="434"/>
        <v>Green</v>
      </c>
      <c r="Z1313" t="str">
        <f t="shared" si="435"/>
        <v>Green</v>
      </c>
      <c r="AA1313" t="str">
        <f t="shared" si="436"/>
        <v>Red</v>
      </c>
      <c r="AB1313" t="str">
        <f t="shared" si="437"/>
        <v>Red</v>
      </c>
      <c r="AC1313" t="str">
        <f t="shared" si="438"/>
        <v>Green</v>
      </c>
      <c r="AD1313" t="str">
        <f t="shared" si="439"/>
        <v>Red</v>
      </c>
    </row>
    <row r="1314" spans="1:30" x14ac:dyDescent="0.25">
      <c r="A1314" t="str">
        <f t="shared" si="420"/>
        <v>25/07/2026KV KortrijkAmiens</v>
      </c>
      <c r="D1314" s="2">
        <v>46228</v>
      </c>
      <c r="E1314" s="3">
        <v>0.58333333333333337</v>
      </c>
      <c r="F1314" t="s">
        <v>3750</v>
      </c>
      <c r="G1314" t="s">
        <v>1622</v>
      </c>
      <c r="H1314">
        <v>1</v>
      </c>
      <c r="I1314">
        <v>0</v>
      </c>
      <c r="J1314">
        <v>1</v>
      </c>
      <c r="K1314">
        <v>1</v>
      </c>
      <c r="L1314" s="22" t="str">
        <f t="shared" si="421"/>
        <v>25/07/2026</v>
      </c>
      <c r="M1314" s="23">
        <f t="shared" si="422"/>
        <v>0.45833333333333337</v>
      </c>
      <c r="N1314" t="str">
        <f t="shared" si="423"/>
        <v>1 - 1</v>
      </c>
      <c r="O1314" t="str">
        <f t="shared" si="424"/>
        <v>Red</v>
      </c>
      <c r="P1314" t="str">
        <f t="shared" si="425"/>
        <v>Green</v>
      </c>
      <c r="Q1314" t="str">
        <f t="shared" si="426"/>
        <v>Red</v>
      </c>
      <c r="R1314" t="str">
        <f t="shared" si="427"/>
        <v>Green</v>
      </c>
      <c r="S1314" t="str">
        <f t="shared" si="428"/>
        <v>Green</v>
      </c>
      <c r="T1314" t="str">
        <f t="shared" si="429"/>
        <v>Red</v>
      </c>
      <c r="U1314" t="str">
        <f t="shared" si="430"/>
        <v>Green</v>
      </c>
      <c r="V1314" t="str">
        <f t="shared" si="431"/>
        <v>Red</v>
      </c>
      <c r="W1314" t="str">
        <f t="shared" si="432"/>
        <v>Red</v>
      </c>
      <c r="X1314" t="str">
        <f t="shared" si="433"/>
        <v>Green</v>
      </c>
      <c r="Y1314" t="str">
        <f t="shared" si="434"/>
        <v>Green</v>
      </c>
      <c r="Z1314" t="str">
        <f t="shared" si="435"/>
        <v>Red</v>
      </c>
      <c r="AA1314" t="str">
        <f t="shared" si="436"/>
        <v>Green</v>
      </c>
      <c r="AB1314" t="str">
        <f t="shared" si="437"/>
        <v>Green</v>
      </c>
      <c r="AC1314" t="str">
        <f t="shared" si="438"/>
        <v>Green</v>
      </c>
      <c r="AD1314" t="str">
        <f t="shared" si="439"/>
        <v>Red</v>
      </c>
    </row>
    <row r="1315" spans="1:30" x14ac:dyDescent="0.25">
      <c r="A1315" t="str">
        <f t="shared" si="420"/>
        <v>25/07/2026LeatherheadAshford Town</v>
      </c>
      <c r="D1315" s="2">
        <v>46228</v>
      </c>
      <c r="E1315" s="3">
        <v>0.58333333333333337</v>
      </c>
      <c r="F1315" t="s">
        <v>1563</v>
      </c>
      <c r="G1315" t="s">
        <v>3883</v>
      </c>
      <c r="H1315">
        <v>0</v>
      </c>
      <c r="I1315">
        <v>1</v>
      </c>
      <c r="J1315">
        <v>1</v>
      </c>
      <c r="K1315">
        <v>1</v>
      </c>
      <c r="L1315" s="22" t="str">
        <f t="shared" si="421"/>
        <v>25/07/2026</v>
      </c>
      <c r="M1315" s="23">
        <f t="shared" si="422"/>
        <v>0.45833333333333337</v>
      </c>
      <c r="N1315" t="str">
        <f t="shared" si="423"/>
        <v>1 - 1</v>
      </c>
      <c r="O1315" t="str">
        <f t="shared" si="424"/>
        <v>Red</v>
      </c>
      <c r="P1315" t="str">
        <f t="shared" si="425"/>
        <v>Green</v>
      </c>
      <c r="Q1315" t="str">
        <f t="shared" si="426"/>
        <v>Red</v>
      </c>
      <c r="R1315" t="str">
        <f t="shared" si="427"/>
        <v>Green</v>
      </c>
      <c r="S1315" t="str">
        <f t="shared" si="428"/>
        <v>Green</v>
      </c>
      <c r="T1315" t="str">
        <f t="shared" si="429"/>
        <v>Red</v>
      </c>
      <c r="U1315" t="str">
        <f t="shared" si="430"/>
        <v>Red</v>
      </c>
      <c r="V1315" t="str">
        <f t="shared" si="431"/>
        <v>Red</v>
      </c>
      <c r="W1315" t="str">
        <f t="shared" si="432"/>
        <v>Green</v>
      </c>
      <c r="X1315" t="str">
        <f t="shared" si="433"/>
        <v>Green</v>
      </c>
      <c r="Y1315" t="str">
        <f t="shared" si="434"/>
        <v>Green</v>
      </c>
      <c r="Z1315" t="str">
        <f t="shared" si="435"/>
        <v>Red</v>
      </c>
      <c r="AA1315" t="str">
        <f t="shared" si="436"/>
        <v>Green</v>
      </c>
      <c r="AB1315" t="str">
        <f t="shared" si="437"/>
        <v>Green</v>
      </c>
      <c r="AC1315" t="str">
        <f t="shared" si="438"/>
        <v>Green</v>
      </c>
      <c r="AD1315" t="str">
        <f t="shared" si="439"/>
        <v>Red</v>
      </c>
    </row>
    <row r="1316" spans="1:30" x14ac:dyDescent="0.25">
      <c r="A1316" t="str">
        <f t="shared" si="420"/>
        <v>25/07/2026LecceNK Istra 1961</v>
      </c>
      <c r="D1316" s="2">
        <v>46228</v>
      </c>
      <c r="E1316" s="3">
        <v>0.58333333333333337</v>
      </c>
      <c r="F1316" t="s">
        <v>1653</v>
      </c>
      <c r="G1316" t="s">
        <v>1449</v>
      </c>
      <c r="H1316">
        <v>0</v>
      </c>
      <c r="I1316">
        <v>1</v>
      </c>
      <c r="J1316">
        <v>2</v>
      </c>
      <c r="K1316">
        <v>2</v>
      </c>
      <c r="L1316" s="22" t="str">
        <f t="shared" si="421"/>
        <v>25/07/2026</v>
      </c>
      <c r="M1316" s="23">
        <f t="shared" si="422"/>
        <v>0.45833333333333337</v>
      </c>
      <c r="N1316" t="str">
        <f t="shared" si="423"/>
        <v>2 - 2</v>
      </c>
      <c r="O1316" t="str">
        <f t="shared" si="424"/>
        <v>Red</v>
      </c>
      <c r="P1316" t="str">
        <f t="shared" si="425"/>
        <v>Green</v>
      </c>
      <c r="Q1316" t="str">
        <f t="shared" si="426"/>
        <v>Red</v>
      </c>
      <c r="R1316" t="str">
        <f t="shared" si="427"/>
        <v>Green</v>
      </c>
      <c r="S1316" t="str">
        <f t="shared" si="428"/>
        <v>Green</v>
      </c>
      <c r="T1316" t="str">
        <f t="shared" si="429"/>
        <v>Red</v>
      </c>
      <c r="U1316" t="str">
        <f t="shared" si="430"/>
        <v>Red</v>
      </c>
      <c r="V1316" t="str">
        <f t="shared" si="431"/>
        <v>Red</v>
      </c>
      <c r="W1316" t="str">
        <f t="shared" si="432"/>
        <v>Green</v>
      </c>
      <c r="X1316" t="str">
        <f t="shared" si="433"/>
        <v>Green</v>
      </c>
      <c r="Y1316" t="str">
        <f t="shared" si="434"/>
        <v>Green</v>
      </c>
      <c r="Z1316" t="str">
        <f t="shared" si="435"/>
        <v>Green</v>
      </c>
      <c r="AA1316" t="str">
        <f t="shared" si="436"/>
        <v>Red</v>
      </c>
      <c r="AB1316" t="str">
        <f t="shared" si="437"/>
        <v>Red</v>
      </c>
      <c r="AC1316" t="str">
        <f t="shared" si="438"/>
        <v>Green</v>
      </c>
      <c r="AD1316" t="str">
        <f t="shared" si="439"/>
        <v>Red</v>
      </c>
    </row>
    <row r="1317" spans="1:30" x14ac:dyDescent="0.25">
      <c r="A1317" t="str">
        <f t="shared" si="420"/>
        <v>25/07/2026LewesDorking Wanderers</v>
      </c>
      <c r="D1317" s="2">
        <v>46228</v>
      </c>
      <c r="E1317" s="3">
        <v>0.58333333333333337</v>
      </c>
      <c r="F1317" t="s">
        <v>3884</v>
      </c>
      <c r="G1317" t="s">
        <v>1542</v>
      </c>
      <c r="H1317">
        <v>0</v>
      </c>
      <c r="I1317">
        <v>0</v>
      </c>
      <c r="J1317">
        <v>1</v>
      </c>
      <c r="K1317">
        <v>2</v>
      </c>
      <c r="L1317" s="22" t="str">
        <f t="shared" si="421"/>
        <v>25/07/2026</v>
      </c>
      <c r="M1317" s="23">
        <f t="shared" si="422"/>
        <v>0.45833333333333337</v>
      </c>
      <c r="N1317" t="str">
        <f t="shared" si="423"/>
        <v>1 - 2</v>
      </c>
      <c r="O1317" t="str">
        <f t="shared" si="424"/>
        <v>Red</v>
      </c>
      <c r="P1317" t="str">
        <f t="shared" si="425"/>
        <v>Red</v>
      </c>
      <c r="Q1317" t="str">
        <f t="shared" si="426"/>
        <v>Green</v>
      </c>
      <c r="R1317" t="str">
        <f t="shared" si="427"/>
        <v>Red</v>
      </c>
      <c r="S1317" t="str">
        <f t="shared" si="428"/>
        <v>Green</v>
      </c>
      <c r="T1317" t="str">
        <f t="shared" si="429"/>
        <v>Green</v>
      </c>
      <c r="U1317" t="str">
        <f t="shared" si="430"/>
        <v>Red</v>
      </c>
      <c r="V1317" t="str">
        <f t="shared" si="431"/>
        <v>Green</v>
      </c>
      <c r="W1317" t="str">
        <f t="shared" si="432"/>
        <v>Red</v>
      </c>
      <c r="X1317" t="str">
        <f t="shared" si="433"/>
        <v>Red</v>
      </c>
      <c r="Y1317" t="str">
        <f t="shared" si="434"/>
        <v>Green</v>
      </c>
      <c r="Z1317" t="str">
        <f t="shared" si="435"/>
        <v>Green</v>
      </c>
      <c r="AA1317" t="str">
        <f t="shared" si="436"/>
        <v>Red</v>
      </c>
      <c r="AB1317" t="str">
        <f t="shared" si="437"/>
        <v>Green</v>
      </c>
      <c r="AC1317" t="str">
        <f t="shared" si="438"/>
        <v>Green</v>
      </c>
      <c r="AD1317" t="str">
        <f t="shared" si="439"/>
        <v>Red</v>
      </c>
    </row>
    <row r="1318" spans="1:30" x14ac:dyDescent="0.25">
      <c r="A1318" t="str">
        <f t="shared" si="420"/>
        <v>25/07/2026Lower BreckAvro FC</v>
      </c>
      <c r="D1318" s="2">
        <v>46228</v>
      </c>
      <c r="E1318" s="3">
        <v>0.58333333333333337</v>
      </c>
      <c r="F1318" t="s">
        <v>3885</v>
      </c>
      <c r="G1318" t="s">
        <v>3886</v>
      </c>
      <c r="H1318">
        <v>1</v>
      </c>
      <c r="I1318">
        <v>1</v>
      </c>
      <c r="J1318">
        <v>2</v>
      </c>
      <c r="K1318">
        <v>2</v>
      </c>
      <c r="L1318" s="22" t="str">
        <f t="shared" si="421"/>
        <v>25/07/2026</v>
      </c>
      <c r="M1318" s="23">
        <f t="shared" si="422"/>
        <v>0.45833333333333337</v>
      </c>
      <c r="N1318" t="str">
        <f t="shared" si="423"/>
        <v>2 - 2</v>
      </c>
      <c r="O1318" t="str">
        <f t="shared" si="424"/>
        <v>Red</v>
      </c>
      <c r="P1318" t="str">
        <f t="shared" si="425"/>
        <v>Green</v>
      </c>
      <c r="Q1318" t="str">
        <f t="shared" si="426"/>
        <v>Red</v>
      </c>
      <c r="R1318" t="str">
        <f t="shared" si="427"/>
        <v>Green</v>
      </c>
      <c r="S1318" t="str">
        <f t="shared" si="428"/>
        <v>Green</v>
      </c>
      <c r="T1318" t="str">
        <f t="shared" si="429"/>
        <v>Red</v>
      </c>
      <c r="U1318" t="str">
        <f t="shared" si="430"/>
        <v>Red</v>
      </c>
      <c r="V1318" t="str">
        <f t="shared" si="431"/>
        <v>Green</v>
      </c>
      <c r="W1318" t="str">
        <f t="shared" si="432"/>
        <v>Red</v>
      </c>
      <c r="X1318" t="str">
        <f t="shared" si="433"/>
        <v>Green</v>
      </c>
      <c r="Y1318" t="str">
        <f t="shared" si="434"/>
        <v>Green</v>
      </c>
      <c r="Z1318" t="str">
        <f t="shared" si="435"/>
        <v>Green</v>
      </c>
      <c r="AA1318" t="str">
        <f t="shared" si="436"/>
        <v>Red</v>
      </c>
      <c r="AB1318" t="str">
        <f t="shared" si="437"/>
        <v>Red</v>
      </c>
      <c r="AC1318" t="str">
        <f t="shared" si="438"/>
        <v>Green</v>
      </c>
      <c r="AD1318" t="str">
        <f t="shared" si="439"/>
        <v>Red</v>
      </c>
    </row>
    <row r="1319" spans="1:30" x14ac:dyDescent="0.25">
      <c r="A1319" t="str">
        <f t="shared" si="420"/>
        <v>25/07/2026Maidstone UnitedAshford United</v>
      </c>
      <c r="D1319" s="2">
        <v>46228</v>
      </c>
      <c r="E1319" s="3">
        <v>0.58333333333333337</v>
      </c>
      <c r="F1319" t="s">
        <v>3887</v>
      </c>
      <c r="G1319" t="s">
        <v>3888</v>
      </c>
      <c r="H1319">
        <v>3</v>
      </c>
      <c r="I1319">
        <v>0</v>
      </c>
      <c r="J1319">
        <v>4</v>
      </c>
      <c r="K1319">
        <v>0</v>
      </c>
      <c r="L1319" s="22" t="str">
        <f t="shared" si="421"/>
        <v>25/07/2026</v>
      </c>
      <c r="M1319" s="23">
        <f t="shared" si="422"/>
        <v>0.45833333333333337</v>
      </c>
      <c r="N1319" t="str">
        <f t="shared" si="423"/>
        <v>4 - 0</v>
      </c>
      <c r="O1319" t="str">
        <f t="shared" si="424"/>
        <v>Green</v>
      </c>
      <c r="P1319" t="str">
        <f t="shared" si="425"/>
        <v>Red</v>
      </c>
      <c r="Q1319" t="str">
        <f t="shared" si="426"/>
        <v>Red</v>
      </c>
      <c r="R1319" t="str">
        <f t="shared" si="427"/>
        <v>Green</v>
      </c>
      <c r="S1319" t="str">
        <f t="shared" si="428"/>
        <v>Red</v>
      </c>
      <c r="T1319" t="str">
        <f t="shared" si="429"/>
        <v>Green</v>
      </c>
      <c r="U1319" t="str">
        <f t="shared" si="430"/>
        <v>Green</v>
      </c>
      <c r="V1319" t="str">
        <f t="shared" si="431"/>
        <v>Red</v>
      </c>
      <c r="W1319" t="str">
        <f t="shared" si="432"/>
        <v>Red</v>
      </c>
      <c r="X1319" t="str">
        <f t="shared" si="433"/>
        <v>Green</v>
      </c>
      <c r="Y1319" t="str">
        <f t="shared" si="434"/>
        <v>Green</v>
      </c>
      <c r="Z1319" t="str">
        <f t="shared" si="435"/>
        <v>Green</v>
      </c>
      <c r="AA1319" t="str">
        <f t="shared" si="436"/>
        <v>Red</v>
      </c>
      <c r="AB1319" t="str">
        <f t="shared" si="437"/>
        <v>Red</v>
      </c>
      <c r="AC1319" t="str">
        <f t="shared" si="438"/>
        <v>Red</v>
      </c>
      <c r="AD1319" t="str">
        <f t="shared" si="439"/>
        <v>Green</v>
      </c>
    </row>
    <row r="1320" spans="1:30" x14ac:dyDescent="0.25">
      <c r="A1320" t="str">
        <f t="shared" si="420"/>
        <v>25/07/2026MorecambeBury</v>
      </c>
      <c r="D1320" s="2">
        <v>46228</v>
      </c>
      <c r="E1320" s="3">
        <v>0.58333333333333337</v>
      </c>
      <c r="F1320" t="s">
        <v>3889</v>
      </c>
      <c r="G1320" t="s">
        <v>3890</v>
      </c>
      <c r="L1320" s="22" t="str">
        <f t="shared" si="421"/>
        <v>25/07/2026</v>
      </c>
      <c r="M1320" s="23">
        <f t="shared" si="422"/>
        <v>0.45833333333333337</v>
      </c>
      <c r="N1320" t="str">
        <f t="shared" si="423"/>
        <v xml:space="preserve"> - </v>
      </c>
      <c r="O1320" t="str">
        <f t="shared" si="424"/>
        <v>Red</v>
      </c>
      <c r="P1320" t="str">
        <f t="shared" si="425"/>
        <v>Green</v>
      </c>
      <c r="Q1320" t="str">
        <f t="shared" si="426"/>
        <v>Red</v>
      </c>
      <c r="R1320" t="str">
        <f t="shared" si="427"/>
        <v>Green</v>
      </c>
      <c r="S1320" t="str">
        <f t="shared" si="428"/>
        <v>Green</v>
      </c>
      <c r="T1320" t="str">
        <f t="shared" si="429"/>
        <v>Red</v>
      </c>
      <c r="U1320" t="str">
        <f t="shared" si="430"/>
        <v>Red</v>
      </c>
      <c r="V1320" t="str">
        <f t="shared" si="431"/>
        <v>Green</v>
      </c>
      <c r="W1320" t="str">
        <f t="shared" si="432"/>
        <v>Red</v>
      </c>
      <c r="X1320" t="str">
        <f t="shared" si="433"/>
        <v>Red</v>
      </c>
      <c r="Y1320" t="str">
        <f t="shared" si="434"/>
        <v>Red</v>
      </c>
      <c r="Z1320" t="str">
        <f t="shared" si="435"/>
        <v>Red</v>
      </c>
      <c r="AA1320" t="str">
        <f t="shared" si="436"/>
        <v>Green</v>
      </c>
      <c r="AB1320" t="str">
        <f t="shared" si="437"/>
        <v>Green</v>
      </c>
      <c r="AC1320" t="str">
        <f t="shared" si="438"/>
        <v>Red</v>
      </c>
      <c r="AD1320" t="str">
        <f t="shared" si="439"/>
        <v>Green</v>
      </c>
    </row>
    <row r="1321" spans="1:30" x14ac:dyDescent="0.25">
      <c r="A1321" t="str">
        <f t="shared" si="420"/>
        <v>25/07/2026MossleyAFC Emley</v>
      </c>
      <c r="D1321" s="2">
        <v>46228</v>
      </c>
      <c r="E1321" s="3">
        <v>0.58333333333333337</v>
      </c>
      <c r="F1321" t="s">
        <v>3891</v>
      </c>
      <c r="G1321" t="s">
        <v>1556</v>
      </c>
      <c r="H1321">
        <v>0</v>
      </c>
      <c r="I1321">
        <v>0</v>
      </c>
      <c r="J1321">
        <v>1</v>
      </c>
      <c r="K1321">
        <v>0</v>
      </c>
      <c r="L1321" s="22" t="str">
        <f t="shared" si="421"/>
        <v>25/07/2026</v>
      </c>
      <c r="M1321" s="23">
        <f t="shared" si="422"/>
        <v>0.45833333333333337</v>
      </c>
      <c r="N1321" t="str">
        <f t="shared" si="423"/>
        <v>1 - 0</v>
      </c>
      <c r="O1321" t="str">
        <f t="shared" si="424"/>
        <v>Green</v>
      </c>
      <c r="P1321" t="str">
        <f t="shared" si="425"/>
        <v>Red</v>
      </c>
      <c r="Q1321" t="str">
        <f t="shared" si="426"/>
        <v>Red</v>
      </c>
      <c r="R1321" t="str">
        <f t="shared" si="427"/>
        <v>Green</v>
      </c>
      <c r="S1321" t="str">
        <f t="shared" si="428"/>
        <v>Red</v>
      </c>
      <c r="T1321" t="str">
        <f t="shared" si="429"/>
        <v>Green</v>
      </c>
      <c r="U1321" t="str">
        <f t="shared" si="430"/>
        <v>Red</v>
      </c>
      <c r="V1321" t="str">
        <f t="shared" si="431"/>
        <v>Green</v>
      </c>
      <c r="W1321" t="str">
        <f t="shared" si="432"/>
        <v>Red</v>
      </c>
      <c r="X1321" t="str">
        <f t="shared" si="433"/>
        <v>Red</v>
      </c>
      <c r="Y1321" t="str">
        <f t="shared" si="434"/>
        <v>Red</v>
      </c>
      <c r="Z1321" t="str">
        <f t="shared" si="435"/>
        <v>Red</v>
      </c>
      <c r="AA1321" t="str">
        <f t="shared" si="436"/>
        <v>Green</v>
      </c>
      <c r="AB1321" t="str">
        <f t="shared" si="437"/>
        <v>Green</v>
      </c>
      <c r="AC1321" t="str">
        <f t="shared" si="438"/>
        <v>Red</v>
      </c>
      <c r="AD1321" t="str">
        <f t="shared" si="439"/>
        <v>Green</v>
      </c>
    </row>
    <row r="1322" spans="1:30" x14ac:dyDescent="0.25">
      <c r="A1322" t="str">
        <f t="shared" si="420"/>
        <v>25/07/2026Newport Pagnell TownPeterborough Sports</v>
      </c>
      <c r="D1322" s="2">
        <v>46228</v>
      </c>
      <c r="E1322" s="3">
        <v>0.58333333333333337</v>
      </c>
      <c r="F1322" t="s">
        <v>3892</v>
      </c>
      <c r="G1322" t="s">
        <v>1828</v>
      </c>
      <c r="H1322">
        <v>0</v>
      </c>
      <c r="I1322">
        <v>0</v>
      </c>
      <c r="J1322">
        <v>1</v>
      </c>
      <c r="K1322">
        <v>0</v>
      </c>
      <c r="L1322" s="22" t="str">
        <f t="shared" si="421"/>
        <v>25/07/2026</v>
      </c>
      <c r="M1322" s="23">
        <f t="shared" si="422"/>
        <v>0.45833333333333337</v>
      </c>
      <c r="N1322" t="str">
        <f t="shared" si="423"/>
        <v>1 - 0</v>
      </c>
      <c r="O1322" t="str">
        <f t="shared" si="424"/>
        <v>Green</v>
      </c>
      <c r="P1322" t="str">
        <f t="shared" si="425"/>
        <v>Red</v>
      </c>
      <c r="Q1322" t="str">
        <f t="shared" si="426"/>
        <v>Red</v>
      </c>
      <c r="R1322" t="str">
        <f t="shared" si="427"/>
        <v>Green</v>
      </c>
      <c r="S1322" t="str">
        <f t="shared" si="428"/>
        <v>Red</v>
      </c>
      <c r="T1322" t="str">
        <f t="shared" si="429"/>
        <v>Green</v>
      </c>
      <c r="U1322" t="str">
        <f t="shared" si="430"/>
        <v>Red</v>
      </c>
      <c r="V1322" t="str">
        <f t="shared" si="431"/>
        <v>Green</v>
      </c>
      <c r="W1322" t="str">
        <f t="shared" si="432"/>
        <v>Red</v>
      </c>
      <c r="X1322" t="str">
        <f t="shared" si="433"/>
        <v>Red</v>
      </c>
      <c r="Y1322" t="str">
        <f t="shared" si="434"/>
        <v>Red</v>
      </c>
      <c r="Z1322" t="str">
        <f t="shared" si="435"/>
        <v>Red</v>
      </c>
      <c r="AA1322" t="str">
        <f t="shared" si="436"/>
        <v>Green</v>
      </c>
      <c r="AB1322" t="str">
        <f t="shared" si="437"/>
        <v>Green</v>
      </c>
      <c r="AC1322" t="str">
        <f t="shared" si="438"/>
        <v>Red</v>
      </c>
      <c r="AD1322" t="str">
        <f t="shared" si="439"/>
        <v>Green</v>
      </c>
    </row>
    <row r="1323" spans="1:30" x14ac:dyDescent="0.25">
      <c r="A1323" t="str">
        <f t="shared" si="420"/>
        <v>25/07/2026NorthamptonBirmingham</v>
      </c>
      <c r="D1323" s="2">
        <v>46228</v>
      </c>
      <c r="E1323" s="3">
        <v>0.58333333333333337</v>
      </c>
      <c r="F1323" t="s">
        <v>1821</v>
      </c>
      <c r="G1323" t="s">
        <v>1815</v>
      </c>
      <c r="H1323">
        <v>0</v>
      </c>
      <c r="I1323">
        <v>2</v>
      </c>
      <c r="J1323">
        <v>0</v>
      </c>
      <c r="K1323">
        <v>2</v>
      </c>
      <c r="L1323" s="22" t="str">
        <f t="shared" si="421"/>
        <v>25/07/2026</v>
      </c>
      <c r="M1323" s="23">
        <f t="shared" si="422"/>
        <v>0.45833333333333337</v>
      </c>
      <c r="N1323" t="str">
        <f t="shared" si="423"/>
        <v>0 - 2</v>
      </c>
      <c r="O1323" t="str">
        <f t="shared" si="424"/>
        <v>Red</v>
      </c>
      <c r="P1323" t="str">
        <f t="shared" si="425"/>
        <v>Red</v>
      </c>
      <c r="Q1323" t="str">
        <f t="shared" si="426"/>
        <v>Green</v>
      </c>
      <c r="R1323" t="str">
        <f t="shared" si="427"/>
        <v>Red</v>
      </c>
      <c r="S1323" t="str">
        <f t="shared" si="428"/>
        <v>Green</v>
      </c>
      <c r="T1323" t="str">
        <f t="shared" si="429"/>
        <v>Green</v>
      </c>
      <c r="U1323" t="str">
        <f t="shared" si="430"/>
        <v>Red</v>
      </c>
      <c r="V1323" t="str">
        <f t="shared" si="431"/>
        <v>Red</v>
      </c>
      <c r="W1323" t="str">
        <f t="shared" si="432"/>
        <v>Green</v>
      </c>
      <c r="X1323" t="str">
        <f t="shared" si="433"/>
        <v>Green</v>
      </c>
      <c r="Y1323" t="str">
        <f t="shared" si="434"/>
        <v>Green</v>
      </c>
      <c r="Z1323" t="str">
        <f t="shared" si="435"/>
        <v>Red</v>
      </c>
      <c r="AA1323" t="str">
        <f t="shared" si="436"/>
        <v>Green</v>
      </c>
      <c r="AB1323" t="str">
        <f t="shared" si="437"/>
        <v>Green</v>
      </c>
      <c r="AC1323" t="str">
        <f t="shared" si="438"/>
        <v>Red</v>
      </c>
      <c r="AD1323" t="str">
        <f t="shared" si="439"/>
        <v>Green</v>
      </c>
    </row>
    <row r="1324" spans="1:30" x14ac:dyDescent="0.25">
      <c r="A1324" t="str">
        <f t="shared" si="420"/>
        <v>25/07/2026Oxford CityWalton &amp; Hersham</v>
      </c>
      <c r="D1324" s="2">
        <v>46228</v>
      </c>
      <c r="E1324" s="3">
        <v>0.58333333333333337</v>
      </c>
      <c r="F1324" t="s">
        <v>3893</v>
      </c>
      <c r="G1324" t="s">
        <v>1571</v>
      </c>
      <c r="H1324">
        <v>1</v>
      </c>
      <c r="I1324">
        <v>0</v>
      </c>
      <c r="J1324">
        <v>1</v>
      </c>
      <c r="K1324">
        <v>2</v>
      </c>
      <c r="L1324" s="22" t="str">
        <f t="shared" si="421"/>
        <v>25/07/2026</v>
      </c>
      <c r="M1324" s="23">
        <f t="shared" si="422"/>
        <v>0.45833333333333337</v>
      </c>
      <c r="N1324" t="str">
        <f t="shared" si="423"/>
        <v>1 - 2</v>
      </c>
      <c r="O1324" t="str">
        <f t="shared" si="424"/>
        <v>Red</v>
      </c>
      <c r="P1324" t="str">
        <f t="shared" si="425"/>
        <v>Red</v>
      </c>
      <c r="Q1324" t="str">
        <f t="shared" si="426"/>
        <v>Green</v>
      </c>
      <c r="R1324" t="str">
        <f t="shared" si="427"/>
        <v>Red</v>
      </c>
      <c r="S1324" t="str">
        <f t="shared" si="428"/>
        <v>Green</v>
      </c>
      <c r="T1324" t="str">
        <f t="shared" si="429"/>
        <v>Green</v>
      </c>
      <c r="U1324" t="str">
        <f t="shared" si="430"/>
        <v>Green</v>
      </c>
      <c r="V1324" t="str">
        <f t="shared" si="431"/>
        <v>Red</v>
      </c>
      <c r="W1324" t="str">
        <f t="shared" si="432"/>
        <v>Red</v>
      </c>
      <c r="X1324" t="str">
        <f t="shared" si="433"/>
        <v>Green</v>
      </c>
      <c r="Y1324" t="str">
        <f t="shared" si="434"/>
        <v>Green</v>
      </c>
      <c r="Z1324" t="str">
        <f t="shared" si="435"/>
        <v>Green</v>
      </c>
      <c r="AA1324" t="str">
        <f t="shared" si="436"/>
        <v>Red</v>
      </c>
      <c r="AB1324" t="str">
        <f t="shared" si="437"/>
        <v>Green</v>
      </c>
      <c r="AC1324" t="str">
        <f t="shared" si="438"/>
        <v>Green</v>
      </c>
      <c r="AD1324" t="str">
        <f t="shared" si="439"/>
        <v>Red</v>
      </c>
    </row>
    <row r="1325" spans="1:30" x14ac:dyDescent="0.25">
      <c r="A1325" t="str">
        <f t="shared" si="420"/>
        <v>25/07/2026PalermoNurnberg</v>
      </c>
      <c r="D1325" s="2">
        <v>46228</v>
      </c>
      <c r="E1325" s="3">
        <v>0.58333333333333337</v>
      </c>
      <c r="F1325" t="s">
        <v>1641</v>
      </c>
      <c r="G1325" t="s">
        <v>3894</v>
      </c>
      <c r="H1325">
        <v>0</v>
      </c>
      <c r="I1325">
        <v>1</v>
      </c>
      <c r="J1325">
        <v>2</v>
      </c>
      <c r="K1325">
        <v>2</v>
      </c>
      <c r="L1325" s="22" t="str">
        <f t="shared" si="421"/>
        <v>25/07/2026</v>
      </c>
      <c r="M1325" s="23">
        <f t="shared" si="422"/>
        <v>0.45833333333333337</v>
      </c>
      <c r="N1325" t="str">
        <f t="shared" si="423"/>
        <v>2 - 2</v>
      </c>
      <c r="O1325" t="str">
        <f t="shared" si="424"/>
        <v>Red</v>
      </c>
      <c r="P1325" t="str">
        <f t="shared" si="425"/>
        <v>Green</v>
      </c>
      <c r="Q1325" t="str">
        <f t="shared" si="426"/>
        <v>Red</v>
      </c>
      <c r="R1325" t="str">
        <f t="shared" si="427"/>
        <v>Green</v>
      </c>
      <c r="S1325" t="str">
        <f t="shared" si="428"/>
        <v>Green</v>
      </c>
      <c r="T1325" t="str">
        <f t="shared" si="429"/>
        <v>Red</v>
      </c>
      <c r="U1325" t="str">
        <f t="shared" si="430"/>
        <v>Red</v>
      </c>
      <c r="V1325" t="str">
        <f t="shared" si="431"/>
        <v>Red</v>
      </c>
      <c r="W1325" t="str">
        <f t="shared" si="432"/>
        <v>Green</v>
      </c>
      <c r="X1325" t="str">
        <f t="shared" si="433"/>
        <v>Green</v>
      </c>
      <c r="Y1325" t="str">
        <f t="shared" si="434"/>
        <v>Green</v>
      </c>
      <c r="Z1325" t="str">
        <f t="shared" si="435"/>
        <v>Green</v>
      </c>
      <c r="AA1325" t="str">
        <f t="shared" si="436"/>
        <v>Red</v>
      </c>
      <c r="AB1325" t="str">
        <f t="shared" si="437"/>
        <v>Red</v>
      </c>
      <c r="AC1325" t="str">
        <f t="shared" si="438"/>
        <v>Green</v>
      </c>
      <c r="AD1325" t="str">
        <f t="shared" si="439"/>
        <v>Red</v>
      </c>
    </row>
    <row r="1326" spans="1:30" x14ac:dyDescent="0.25">
      <c r="A1326" t="str">
        <f t="shared" si="420"/>
        <v>25/07/2026Queens Park RangersFiorentina</v>
      </c>
      <c r="D1326" s="2">
        <v>46228</v>
      </c>
      <c r="E1326" s="3">
        <v>0.58333333333333337</v>
      </c>
      <c r="F1326" t="s">
        <v>1427</v>
      </c>
      <c r="G1326" t="s">
        <v>1761</v>
      </c>
      <c r="H1326">
        <v>2</v>
      </c>
      <c r="I1326">
        <v>1</v>
      </c>
      <c r="J1326">
        <v>3</v>
      </c>
      <c r="K1326">
        <v>2</v>
      </c>
      <c r="L1326" s="22" t="str">
        <f t="shared" si="421"/>
        <v>25/07/2026</v>
      </c>
      <c r="M1326" s="23">
        <f t="shared" si="422"/>
        <v>0.45833333333333337</v>
      </c>
      <c r="N1326" t="str">
        <f t="shared" si="423"/>
        <v>3 - 2</v>
      </c>
      <c r="O1326" t="str">
        <f t="shared" si="424"/>
        <v>Green</v>
      </c>
      <c r="P1326" t="str">
        <f t="shared" si="425"/>
        <v>Red</v>
      </c>
      <c r="Q1326" t="str">
        <f t="shared" si="426"/>
        <v>Red</v>
      </c>
      <c r="R1326" t="str">
        <f t="shared" si="427"/>
        <v>Green</v>
      </c>
      <c r="S1326" t="str">
        <f t="shared" si="428"/>
        <v>Red</v>
      </c>
      <c r="T1326" t="str">
        <f t="shared" si="429"/>
        <v>Green</v>
      </c>
      <c r="U1326" t="str">
        <f t="shared" si="430"/>
        <v>Green</v>
      </c>
      <c r="V1326" t="str">
        <f t="shared" si="431"/>
        <v>Red</v>
      </c>
      <c r="W1326" t="str">
        <f t="shared" si="432"/>
        <v>Red</v>
      </c>
      <c r="X1326" t="str">
        <f t="shared" si="433"/>
        <v>Green</v>
      </c>
      <c r="Y1326" t="str">
        <f t="shared" si="434"/>
        <v>Green</v>
      </c>
      <c r="Z1326" t="str">
        <f t="shared" si="435"/>
        <v>Green</v>
      </c>
      <c r="AA1326" t="str">
        <f t="shared" si="436"/>
        <v>Red</v>
      </c>
      <c r="AB1326" t="str">
        <f t="shared" si="437"/>
        <v>Red</v>
      </c>
      <c r="AC1326" t="str">
        <f t="shared" si="438"/>
        <v>Green</v>
      </c>
      <c r="AD1326" t="str">
        <f t="shared" si="439"/>
        <v>Red</v>
      </c>
    </row>
    <row r="1327" spans="1:30" x14ac:dyDescent="0.25">
      <c r="A1327" t="str">
        <f t="shared" ref="A1327:A1390" si="440">L1326&amp;F1327&amp;G1327</f>
        <v>25/07/2026Redditch UnitedLoughborough University</v>
      </c>
      <c r="D1327" s="2">
        <v>46228</v>
      </c>
      <c r="E1327" s="3">
        <v>0.58333333333333337</v>
      </c>
      <c r="F1327" t="s">
        <v>3895</v>
      </c>
      <c r="G1327" t="s">
        <v>3896</v>
      </c>
      <c r="H1327">
        <v>2</v>
      </c>
      <c r="I1327">
        <v>0</v>
      </c>
      <c r="J1327">
        <v>2</v>
      </c>
      <c r="K1327">
        <v>2</v>
      </c>
      <c r="L1327" s="22" t="str">
        <f t="shared" ref="L1327:L1390" si="441">DAY(D1327)&amp;"/"&amp;"07"&amp;"/"&amp;YEAR(D1327)</f>
        <v>25/07/2026</v>
      </c>
      <c r="M1327" s="23">
        <f t="shared" ref="M1327:M1390" si="442">E1327-TIME(3,0,0)</f>
        <v>0.45833333333333337</v>
      </c>
      <c r="N1327" t="str">
        <f t="shared" ref="N1327:N1390" si="443">J1327&amp;" - "&amp;K1327</f>
        <v>2 - 2</v>
      </c>
      <c r="O1327" t="str">
        <f t="shared" si="424"/>
        <v>Red</v>
      </c>
      <c r="P1327" t="str">
        <f t="shared" si="425"/>
        <v>Green</v>
      </c>
      <c r="Q1327" t="str">
        <f t="shared" si="426"/>
        <v>Red</v>
      </c>
      <c r="R1327" t="str">
        <f t="shared" si="427"/>
        <v>Green</v>
      </c>
      <c r="S1327" t="str">
        <f t="shared" si="428"/>
        <v>Green</v>
      </c>
      <c r="T1327" t="str">
        <f t="shared" si="429"/>
        <v>Red</v>
      </c>
      <c r="U1327" t="str">
        <f t="shared" si="430"/>
        <v>Green</v>
      </c>
      <c r="V1327" t="str">
        <f t="shared" si="431"/>
        <v>Red</v>
      </c>
      <c r="W1327" t="str">
        <f t="shared" si="432"/>
        <v>Red</v>
      </c>
      <c r="X1327" t="str">
        <f t="shared" si="433"/>
        <v>Green</v>
      </c>
      <c r="Y1327" t="str">
        <f t="shared" si="434"/>
        <v>Green</v>
      </c>
      <c r="Z1327" t="str">
        <f t="shared" si="435"/>
        <v>Green</v>
      </c>
      <c r="AA1327" t="str">
        <f t="shared" si="436"/>
        <v>Red</v>
      </c>
      <c r="AB1327" t="str">
        <f t="shared" si="437"/>
        <v>Red</v>
      </c>
      <c r="AC1327" t="str">
        <f t="shared" si="438"/>
        <v>Green</v>
      </c>
      <c r="AD1327" t="str">
        <f t="shared" si="439"/>
        <v>Red</v>
      </c>
    </row>
    <row r="1328" spans="1:30" x14ac:dyDescent="0.25">
      <c r="A1328" t="str">
        <f t="shared" si="440"/>
        <v>25/07/2026Rochdale AFC Farnham</v>
      </c>
      <c r="D1328" s="2">
        <v>46228</v>
      </c>
      <c r="E1328" s="3">
        <v>0.58333333333333337</v>
      </c>
      <c r="F1328" t="s">
        <v>3897</v>
      </c>
      <c r="G1328" t="s">
        <v>1546</v>
      </c>
      <c r="H1328">
        <v>1</v>
      </c>
      <c r="I1328">
        <v>1</v>
      </c>
      <c r="J1328">
        <v>2</v>
      </c>
      <c r="K1328">
        <v>2</v>
      </c>
      <c r="L1328" s="22" t="str">
        <f t="shared" si="441"/>
        <v>25/07/2026</v>
      </c>
      <c r="M1328" s="23">
        <f t="shared" si="442"/>
        <v>0.45833333333333337</v>
      </c>
      <c r="N1328" t="str">
        <f t="shared" si="443"/>
        <v>2 - 2</v>
      </c>
      <c r="O1328" t="str">
        <f t="shared" si="424"/>
        <v>Red</v>
      </c>
      <c r="P1328" t="str">
        <f t="shared" si="425"/>
        <v>Green</v>
      </c>
      <c r="Q1328" t="str">
        <f t="shared" si="426"/>
        <v>Red</v>
      </c>
      <c r="R1328" t="str">
        <f t="shared" si="427"/>
        <v>Green</v>
      </c>
      <c r="S1328" t="str">
        <f t="shared" si="428"/>
        <v>Green</v>
      </c>
      <c r="T1328" t="str">
        <f t="shared" si="429"/>
        <v>Red</v>
      </c>
      <c r="U1328" t="str">
        <f t="shared" si="430"/>
        <v>Red</v>
      </c>
      <c r="V1328" t="str">
        <f t="shared" si="431"/>
        <v>Green</v>
      </c>
      <c r="W1328" t="str">
        <f t="shared" si="432"/>
        <v>Red</v>
      </c>
      <c r="X1328" t="str">
        <f t="shared" si="433"/>
        <v>Green</v>
      </c>
      <c r="Y1328" t="str">
        <f t="shared" si="434"/>
        <v>Green</v>
      </c>
      <c r="Z1328" t="str">
        <f t="shared" si="435"/>
        <v>Green</v>
      </c>
      <c r="AA1328" t="str">
        <f t="shared" si="436"/>
        <v>Red</v>
      </c>
      <c r="AB1328" t="str">
        <f t="shared" si="437"/>
        <v>Red</v>
      </c>
      <c r="AC1328" t="str">
        <f t="shared" si="438"/>
        <v>Green</v>
      </c>
      <c r="AD1328" t="str">
        <f t="shared" si="439"/>
        <v>Red</v>
      </c>
    </row>
    <row r="1329" spans="1:30" x14ac:dyDescent="0.25">
      <c r="A1329" t="str">
        <f t="shared" si="440"/>
        <v>25/07/2026Rotherham UnitedSheffield United</v>
      </c>
      <c r="D1329" s="2">
        <v>46228</v>
      </c>
      <c r="E1329" s="3">
        <v>0.58333333333333337</v>
      </c>
      <c r="F1329" t="s">
        <v>1490</v>
      </c>
      <c r="G1329" t="s">
        <v>1425</v>
      </c>
      <c r="H1329">
        <v>0</v>
      </c>
      <c r="I1329">
        <v>1</v>
      </c>
      <c r="J1329">
        <v>0</v>
      </c>
      <c r="K1329">
        <v>2</v>
      </c>
      <c r="L1329" s="22" t="str">
        <f t="shared" si="441"/>
        <v>25/07/2026</v>
      </c>
      <c r="M1329" s="23">
        <f t="shared" si="442"/>
        <v>0.45833333333333337</v>
      </c>
      <c r="N1329" t="str">
        <f t="shared" si="443"/>
        <v>0 - 2</v>
      </c>
      <c r="O1329" t="str">
        <f t="shared" si="424"/>
        <v>Red</v>
      </c>
      <c r="P1329" t="str">
        <f t="shared" si="425"/>
        <v>Red</v>
      </c>
      <c r="Q1329" t="str">
        <f t="shared" si="426"/>
        <v>Green</v>
      </c>
      <c r="R1329" t="str">
        <f t="shared" si="427"/>
        <v>Red</v>
      </c>
      <c r="S1329" t="str">
        <f t="shared" si="428"/>
        <v>Green</v>
      </c>
      <c r="T1329" t="str">
        <f t="shared" si="429"/>
        <v>Green</v>
      </c>
      <c r="U1329" t="str">
        <f t="shared" si="430"/>
        <v>Red</v>
      </c>
      <c r="V1329" t="str">
        <f t="shared" si="431"/>
        <v>Red</v>
      </c>
      <c r="W1329" t="str">
        <f t="shared" si="432"/>
        <v>Green</v>
      </c>
      <c r="X1329" t="str">
        <f t="shared" si="433"/>
        <v>Green</v>
      </c>
      <c r="Y1329" t="str">
        <f t="shared" si="434"/>
        <v>Green</v>
      </c>
      <c r="Z1329" t="str">
        <f t="shared" si="435"/>
        <v>Red</v>
      </c>
      <c r="AA1329" t="str">
        <f t="shared" si="436"/>
        <v>Green</v>
      </c>
      <c r="AB1329" t="str">
        <f t="shared" si="437"/>
        <v>Green</v>
      </c>
      <c r="AC1329" t="str">
        <f t="shared" si="438"/>
        <v>Red</v>
      </c>
      <c r="AD1329" t="str">
        <f t="shared" si="439"/>
        <v>Green</v>
      </c>
    </row>
    <row r="1330" spans="1:30" x14ac:dyDescent="0.25">
      <c r="A1330" t="str">
        <f t="shared" si="440"/>
        <v>25/07/2026Royston TownBillericay Town</v>
      </c>
      <c r="D1330" s="2">
        <v>46228</v>
      </c>
      <c r="E1330" s="3">
        <v>0.58333333333333337</v>
      </c>
      <c r="F1330" t="s">
        <v>3898</v>
      </c>
      <c r="G1330" t="s">
        <v>1541</v>
      </c>
      <c r="H1330">
        <v>0</v>
      </c>
      <c r="I1330">
        <v>3</v>
      </c>
      <c r="J1330">
        <v>0</v>
      </c>
      <c r="K1330">
        <v>3</v>
      </c>
      <c r="L1330" s="22" t="str">
        <f t="shared" si="441"/>
        <v>25/07/2026</v>
      </c>
      <c r="M1330" s="23">
        <f t="shared" si="442"/>
        <v>0.45833333333333337</v>
      </c>
      <c r="N1330" t="str">
        <f t="shared" si="443"/>
        <v>0 - 3</v>
      </c>
      <c r="O1330" t="str">
        <f t="shared" si="424"/>
        <v>Red</v>
      </c>
      <c r="P1330" t="str">
        <f t="shared" si="425"/>
        <v>Red</v>
      </c>
      <c r="Q1330" t="str">
        <f t="shared" si="426"/>
        <v>Green</v>
      </c>
      <c r="R1330" t="str">
        <f t="shared" si="427"/>
        <v>Red</v>
      </c>
      <c r="S1330" t="str">
        <f t="shared" si="428"/>
        <v>Green</v>
      </c>
      <c r="T1330" t="str">
        <f t="shared" si="429"/>
        <v>Green</v>
      </c>
      <c r="U1330" t="str">
        <f t="shared" si="430"/>
        <v>Red</v>
      </c>
      <c r="V1330" t="str">
        <f t="shared" si="431"/>
        <v>Red</v>
      </c>
      <c r="W1330" t="str">
        <f t="shared" si="432"/>
        <v>Green</v>
      </c>
      <c r="X1330" t="str">
        <f t="shared" si="433"/>
        <v>Green</v>
      </c>
      <c r="Y1330" t="str">
        <f t="shared" si="434"/>
        <v>Green</v>
      </c>
      <c r="Z1330" t="str">
        <f t="shared" si="435"/>
        <v>Green</v>
      </c>
      <c r="AA1330" t="str">
        <f t="shared" si="436"/>
        <v>Red</v>
      </c>
      <c r="AB1330" t="str">
        <f t="shared" si="437"/>
        <v>Green</v>
      </c>
      <c r="AC1330" t="str">
        <f t="shared" si="438"/>
        <v>Red</v>
      </c>
      <c r="AD1330" t="str">
        <f t="shared" si="439"/>
        <v>Green</v>
      </c>
    </row>
    <row r="1331" spans="1:30" x14ac:dyDescent="0.25">
      <c r="A1331" t="str">
        <f t="shared" si="440"/>
        <v>25/07/2026Runcorn LinnetsAshton United</v>
      </c>
      <c r="D1331" s="2">
        <v>46228</v>
      </c>
      <c r="E1331" s="3">
        <v>0.58333333333333337</v>
      </c>
      <c r="F1331" t="s">
        <v>3899</v>
      </c>
      <c r="G1331" t="s">
        <v>3900</v>
      </c>
      <c r="H1331">
        <v>2</v>
      </c>
      <c r="I1331">
        <v>2</v>
      </c>
      <c r="J1331">
        <v>2</v>
      </c>
      <c r="K1331">
        <v>4</v>
      </c>
      <c r="L1331" s="22" t="str">
        <f t="shared" si="441"/>
        <v>25/07/2026</v>
      </c>
      <c r="M1331" s="23">
        <f t="shared" si="442"/>
        <v>0.45833333333333337</v>
      </c>
      <c r="N1331" t="str">
        <f t="shared" si="443"/>
        <v>2 - 4</v>
      </c>
      <c r="O1331" t="str">
        <f t="shared" si="424"/>
        <v>Red</v>
      </c>
      <c r="P1331" t="str">
        <f t="shared" si="425"/>
        <v>Red</v>
      </c>
      <c r="Q1331" t="str">
        <f t="shared" si="426"/>
        <v>Green</v>
      </c>
      <c r="R1331" t="str">
        <f t="shared" si="427"/>
        <v>Red</v>
      </c>
      <c r="S1331" t="str">
        <f t="shared" si="428"/>
        <v>Green</v>
      </c>
      <c r="T1331" t="str">
        <f t="shared" si="429"/>
        <v>Green</v>
      </c>
      <c r="U1331" t="str">
        <f t="shared" si="430"/>
        <v>Red</v>
      </c>
      <c r="V1331" t="str">
        <f t="shared" si="431"/>
        <v>Green</v>
      </c>
      <c r="W1331" t="str">
        <f t="shared" si="432"/>
        <v>Red</v>
      </c>
      <c r="X1331" t="str">
        <f t="shared" si="433"/>
        <v>Green</v>
      </c>
      <c r="Y1331" t="str">
        <f t="shared" si="434"/>
        <v>Green</v>
      </c>
      <c r="Z1331" t="str">
        <f t="shared" si="435"/>
        <v>Green</v>
      </c>
      <c r="AA1331" t="str">
        <f t="shared" si="436"/>
        <v>Red</v>
      </c>
      <c r="AB1331" t="str">
        <f t="shared" si="437"/>
        <v>Red</v>
      </c>
      <c r="AC1331" t="str">
        <f t="shared" si="438"/>
        <v>Green</v>
      </c>
      <c r="AD1331" t="str">
        <f t="shared" si="439"/>
        <v>Red</v>
      </c>
    </row>
    <row r="1332" spans="1:30" x14ac:dyDescent="0.25">
      <c r="A1332" t="str">
        <f t="shared" si="440"/>
        <v>25/07/2026Salford CityDundee United</v>
      </c>
      <c r="D1332" s="2">
        <v>46228</v>
      </c>
      <c r="E1332" s="3">
        <v>0.58333333333333337</v>
      </c>
      <c r="F1332" t="s">
        <v>3901</v>
      </c>
      <c r="G1332" t="s">
        <v>1390</v>
      </c>
      <c r="H1332">
        <v>2</v>
      </c>
      <c r="I1332">
        <v>0</v>
      </c>
      <c r="J1332">
        <v>3</v>
      </c>
      <c r="K1332">
        <v>2</v>
      </c>
      <c r="L1332" s="22" t="str">
        <f t="shared" si="441"/>
        <v>25/07/2026</v>
      </c>
      <c r="M1332" s="23">
        <f t="shared" si="442"/>
        <v>0.45833333333333337</v>
      </c>
      <c r="N1332" t="str">
        <f t="shared" si="443"/>
        <v>3 - 2</v>
      </c>
      <c r="O1332" t="str">
        <f t="shared" si="424"/>
        <v>Green</v>
      </c>
      <c r="P1332" t="str">
        <f t="shared" si="425"/>
        <v>Red</v>
      </c>
      <c r="Q1332" t="str">
        <f t="shared" si="426"/>
        <v>Red</v>
      </c>
      <c r="R1332" t="str">
        <f t="shared" si="427"/>
        <v>Green</v>
      </c>
      <c r="S1332" t="str">
        <f t="shared" si="428"/>
        <v>Red</v>
      </c>
      <c r="T1332" t="str">
        <f t="shared" si="429"/>
        <v>Green</v>
      </c>
      <c r="U1332" t="str">
        <f t="shared" si="430"/>
        <v>Green</v>
      </c>
      <c r="V1332" t="str">
        <f t="shared" si="431"/>
        <v>Red</v>
      </c>
      <c r="W1332" t="str">
        <f t="shared" si="432"/>
        <v>Red</v>
      </c>
      <c r="X1332" t="str">
        <f t="shared" si="433"/>
        <v>Green</v>
      </c>
      <c r="Y1332" t="str">
        <f t="shared" si="434"/>
        <v>Green</v>
      </c>
      <c r="Z1332" t="str">
        <f t="shared" si="435"/>
        <v>Green</v>
      </c>
      <c r="AA1332" t="str">
        <f t="shared" si="436"/>
        <v>Red</v>
      </c>
      <c r="AB1332" t="str">
        <f t="shared" si="437"/>
        <v>Red</v>
      </c>
      <c r="AC1332" t="str">
        <f t="shared" si="438"/>
        <v>Green</v>
      </c>
      <c r="AD1332" t="str">
        <f t="shared" si="439"/>
        <v>Red</v>
      </c>
    </row>
    <row r="1333" spans="1:30" x14ac:dyDescent="0.25">
      <c r="A1333" t="str">
        <f t="shared" si="440"/>
        <v>25/07/2026Schalke 04Fagiano Okayama</v>
      </c>
      <c r="D1333" s="2">
        <v>46228</v>
      </c>
      <c r="E1333" s="3">
        <v>0.58333333333333337</v>
      </c>
      <c r="F1333" t="s">
        <v>1620</v>
      </c>
      <c r="G1333" t="s">
        <v>1443</v>
      </c>
      <c r="H1333">
        <v>2</v>
      </c>
      <c r="I1333">
        <v>1</v>
      </c>
      <c r="J1333">
        <v>3</v>
      </c>
      <c r="K1333">
        <v>1</v>
      </c>
      <c r="L1333" s="22" t="str">
        <f t="shared" si="441"/>
        <v>25/07/2026</v>
      </c>
      <c r="M1333" s="23">
        <f t="shared" si="442"/>
        <v>0.45833333333333337</v>
      </c>
      <c r="N1333" t="str">
        <f t="shared" si="443"/>
        <v>3 - 1</v>
      </c>
      <c r="O1333" t="str">
        <f t="shared" si="424"/>
        <v>Green</v>
      </c>
      <c r="P1333" t="str">
        <f t="shared" si="425"/>
        <v>Red</v>
      </c>
      <c r="Q1333" t="str">
        <f t="shared" si="426"/>
        <v>Red</v>
      </c>
      <c r="R1333" t="str">
        <f t="shared" si="427"/>
        <v>Green</v>
      </c>
      <c r="S1333" t="str">
        <f t="shared" si="428"/>
        <v>Red</v>
      </c>
      <c r="T1333" t="str">
        <f t="shared" si="429"/>
        <v>Green</v>
      </c>
      <c r="U1333" t="str">
        <f t="shared" si="430"/>
        <v>Green</v>
      </c>
      <c r="V1333" t="str">
        <f t="shared" si="431"/>
        <v>Red</v>
      </c>
      <c r="W1333" t="str">
        <f t="shared" si="432"/>
        <v>Red</v>
      </c>
      <c r="X1333" t="str">
        <f t="shared" si="433"/>
        <v>Green</v>
      </c>
      <c r="Y1333" t="str">
        <f t="shared" si="434"/>
        <v>Green</v>
      </c>
      <c r="Z1333" t="str">
        <f t="shared" si="435"/>
        <v>Green</v>
      </c>
      <c r="AA1333" t="str">
        <f t="shared" si="436"/>
        <v>Red</v>
      </c>
      <c r="AB1333" t="str">
        <f t="shared" si="437"/>
        <v>Red</v>
      </c>
      <c r="AC1333" t="str">
        <f t="shared" si="438"/>
        <v>Green</v>
      </c>
      <c r="AD1333" t="str">
        <f t="shared" si="439"/>
        <v>Red</v>
      </c>
    </row>
    <row r="1334" spans="1:30" x14ac:dyDescent="0.25">
      <c r="A1334" t="str">
        <f t="shared" si="440"/>
        <v>25/07/2026Shifnal TownRushall Olympic</v>
      </c>
      <c r="D1334" s="2">
        <v>46228</v>
      </c>
      <c r="E1334" s="3">
        <v>0.58333333333333337</v>
      </c>
      <c r="F1334" t="s">
        <v>3902</v>
      </c>
      <c r="G1334" t="s">
        <v>3903</v>
      </c>
      <c r="H1334">
        <v>1</v>
      </c>
      <c r="I1334">
        <v>0</v>
      </c>
      <c r="J1334">
        <v>1</v>
      </c>
      <c r="K1334">
        <v>2</v>
      </c>
      <c r="L1334" s="22" t="str">
        <f t="shared" si="441"/>
        <v>25/07/2026</v>
      </c>
      <c r="M1334" s="23">
        <f t="shared" si="442"/>
        <v>0.45833333333333337</v>
      </c>
      <c r="N1334" t="str">
        <f t="shared" si="443"/>
        <v>1 - 2</v>
      </c>
      <c r="O1334" t="str">
        <f t="shared" si="424"/>
        <v>Red</v>
      </c>
      <c r="P1334" t="str">
        <f t="shared" si="425"/>
        <v>Red</v>
      </c>
      <c r="Q1334" t="str">
        <f t="shared" si="426"/>
        <v>Green</v>
      </c>
      <c r="R1334" t="str">
        <f t="shared" si="427"/>
        <v>Red</v>
      </c>
      <c r="S1334" t="str">
        <f t="shared" si="428"/>
        <v>Green</v>
      </c>
      <c r="T1334" t="str">
        <f t="shared" si="429"/>
        <v>Green</v>
      </c>
      <c r="U1334" t="str">
        <f t="shared" si="430"/>
        <v>Green</v>
      </c>
      <c r="V1334" t="str">
        <f t="shared" si="431"/>
        <v>Red</v>
      </c>
      <c r="W1334" t="str">
        <f t="shared" si="432"/>
        <v>Red</v>
      </c>
      <c r="X1334" t="str">
        <f t="shared" si="433"/>
        <v>Green</v>
      </c>
      <c r="Y1334" t="str">
        <f t="shared" si="434"/>
        <v>Green</v>
      </c>
      <c r="Z1334" t="str">
        <f t="shared" si="435"/>
        <v>Green</v>
      </c>
      <c r="AA1334" t="str">
        <f t="shared" si="436"/>
        <v>Red</v>
      </c>
      <c r="AB1334" t="str">
        <f t="shared" si="437"/>
        <v>Green</v>
      </c>
      <c r="AC1334" t="str">
        <f t="shared" si="438"/>
        <v>Green</v>
      </c>
      <c r="AD1334" t="str">
        <f t="shared" si="439"/>
        <v>Red</v>
      </c>
    </row>
    <row r="1335" spans="1:30" x14ac:dyDescent="0.25">
      <c r="A1335" t="str">
        <f t="shared" si="440"/>
        <v>25/07/2026SholingFolkestone Invicta</v>
      </c>
      <c r="D1335" s="2">
        <v>46228</v>
      </c>
      <c r="E1335" s="3">
        <v>0.58333333333333337</v>
      </c>
      <c r="F1335" t="s">
        <v>3904</v>
      </c>
      <c r="G1335" t="s">
        <v>3905</v>
      </c>
      <c r="H1335">
        <v>1</v>
      </c>
      <c r="I1335">
        <v>0</v>
      </c>
      <c r="J1335">
        <v>1</v>
      </c>
      <c r="K1335">
        <v>0</v>
      </c>
      <c r="L1335" s="22" t="str">
        <f t="shared" si="441"/>
        <v>25/07/2026</v>
      </c>
      <c r="M1335" s="23">
        <f t="shared" si="442"/>
        <v>0.45833333333333337</v>
      </c>
      <c r="N1335" t="str">
        <f t="shared" si="443"/>
        <v>1 - 0</v>
      </c>
      <c r="O1335" t="str">
        <f t="shared" si="424"/>
        <v>Green</v>
      </c>
      <c r="P1335" t="str">
        <f t="shared" si="425"/>
        <v>Red</v>
      </c>
      <c r="Q1335" t="str">
        <f t="shared" si="426"/>
        <v>Red</v>
      </c>
      <c r="R1335" t="str">
        <f t="shared" si="427"/>
        <v>Green</v>
      </c>
      <c r="S1335" t="str">
        <f t="shared" si="428"/>
        <v>Red</v>
      </c>
      <c r="T1335" t="str">
        <f t="shared" si="429"/>
        <v>Green</v>
      </c>
      <c r="U1335" t="str">
        <f t="shared" si="430"/>
        <v>Green</v>
      </c>
      <c r="V1335" t="str">
        <f t="shared" si="431"/>
        <v>Red</v>
      </c>
      <c r="W1335" t="str">
        <f t="shared" si="432"/>
        <v>Red</v>
      </c>
      <c r="X1335" t="str">
        <f t="shared" si="433"/>
        <v>Green</v>
      </c>
      <c r="Y1335" t="str">
        <f t="shared" si="434"/>
        <v>Red</v>
      </c>
      <c r="Z1335" t="str">
        <f t="shared" si="435"/>
        <v>Red</v>
      </c>
      <c r="AA1335" t="str">
        <f t="shared" si="436"/>
        <v>Green</v>
      </c>
      <c r="AB1335" t="str">
        <f t="shared" si="437"/>
        <v>Green</v>
      </c>
      <c r="AC1335" t="str">
        <f t="shared" si="438"/>
        <v>Red</v>
      </c>
      <c r="AD1335" t="str">
        <f t="shared" si="439"/>
        <v>Green</v>
      </c>
    </row>
    <row r="1336" spans="1:30" x14ac:dyDescent="0.25">
      <c r="A1336" t="str">
        <f t="shared" si="440"/>
        <v>25/07/2026Shrewsbury TownWest Bromwich Albion</v>
      </c>
      <c r="D1336" s="2">
        <v>46228</v>
      </c>
      <c r="E1336" s="3">
        <v>0.58333333333333337</v>
      </c>
      <c r="F1336" t="s">
        <v>1510</v>
      </c>
      <c r="G1336" t="s">
        <v>3906</v>
      </c>
      <c r="H1336">
        <v>1</v>
      </c>
      <c r="I1336">
        <v>3</v>
      </c>
      <c r="J1336">
        <v>1</v>
      </c>
      <c r="K1336">
        <v>4</v>
      </c>
      <c r="L1336" s="22" t="str">
        <f t="shared" si="441"/>
        <v>25/07/2026</v>
      </c>
      <c r="M1336" s="23">
        <f t="shared" si="442"/>
        <v>0.45833333333333337</v>
      </c>
      <c r="N1336" t="str">
        <f t="shared" si="443"/>
        <v>1 - 4</v>
      </c>
      <c r="O1336" t="str">
        <f t="shared" si="424"/>
        <v>Red</v>
      </c>
      <c r="P1336" t="str">
        <f t="shared" si="425"/>
        <v>Red</v>
      </c>
      <c r="Q1336" t="str">
        <f t="shared" si="426"/>
        <v>Green</v>
      </c>
      <c r="R1336" t="str">
        <f t="shared" si="427"/>
        <v>Red</v>
      </c>
      <c r="S1336" t="str">
        <f t="shared" si="428"/>
        <v>Green</v>
      </c>
      <c r="T1336" t="str">
        <f t="shared" si="429"/>
        <v>Green</v>
      </c>
      <c r="U1336" t="str">
        <f t="shared" si="430"/>
        <v>Red</v>
      </c>
      <c r="V1336" t="str">
        <f t="shared" si="431"/>
        <v>Red</v>
      </c>
      <c r="W1336" t="str">
        <f t="shared" si="432"/>
        <v>Green</v>
      </c>
      <c r="X1336" t="str">
        <f t="shared" si="433"/>
        <v>Green</v>
      </c>
      <c r="Y1336" t="str">
        <f t="shared" si="434"/>
        <v>Green</v>
      </c>
      <c r="Z1336" t="str">
        <f t="shared" si="435"/>
        <v>Green</v>
      </c>
      <c r="AA1336" t="str">
        <f t="shared" si="436"/>
        <v>Red</v>
      </c>
      <c r="AB1336" t="str">
        <f t="shared" si="437"/>
        <v>Red</v>
      </c>
      <c r="AC1336" t="str">
        <f t="shared" si="438"/>
        <v>Green</v>
      </c>
      <c r="AD1336" t="str">
        <f t="shared" si="439"/>
        <v>Red</v>
      </c>
    </row>
    <row r="1337" spans="1:30" x14ac:dyDescent="0.25">
      <c r="A1337" t="str">
        <f t="shared" si="440"/>
        <v>25/07/2026Sollentuna FFIFK Stocksund</v>
      </c>
      <c r="D1337" s="2">
        <v>46228</v>
      </c>
      <c r="E1337" s="3">
        <v>0.58333333333333337</v>
      </c>
      <c r="F1337" t="s">
        <v>1457</v>
      </c>
      <c r="G1337" t="s">
        <v>3907</v>
      </c>
      <c r="H1337">
        <v>0</v>
      </c>
      <c r="I1337">
        <v>0</v>
      </c>
      <c r="J1337">
        <v>1</v>
      </c>
      <c r="K1337">
        <v>1</v>
      </c>
      <c r="L1337" s="22" t="str">
        <f t="shared" si="441"/>
        <v>25/07/2026</v>
      </c>
      <c r="M1337" s="23">
        <f t="shared" si="442"/>
        <v>0.45833333333333337</v>
      </c>
      <c r="N1337" t="str">
        <f t="shared" si="443"/>
        <v>1 - 1</v>
      </c>
      <c r="O1337" t="str">
        <f t="shared" si="424"/>
        <v>Red</v>
      </c>
      <c r="P1337" t="str">
        <f t="shared" si="425"/>
        <v>Green</v>
      </c>
      <c r="Q1337" t="str">
        <f t="shared" si="426"/>
        <v>Red</v>
      </c>
      <c r="R1337" t="str">
        <f t="shared" si="427"/>
        <v>Green</v>
      </c>
      <c r="S1337" t="str">
        <f t="shared" si="428"/>
        <v>Green</v>
      </c>
      <c r="T1337" t="str">
        <f t="shared" si="429"/>
        <v>Red</v>
      </c>
      <c r="U1337" t="str">
        <f t="shared" si="430"/>
        <v>Red</v>
      </c>
      <c r="V1337" t="str">
        <f t="shared" si="431"/>
        <v>Green</v>
      </c>
      <c r="W1337" t="str">
        <f t="shared" si="432"/>
        <v>Red</v>
      </c>
      <c r="X1337" t="str">
        <f t="shared" si="433"/>
        <v>Red</v>
      </c>
      <c r="Y1337" t="str">
        <f t="shared" si="434"/>
        <v>Green</v>
      </c>
      <c r="Z1337" t="str">
        <f t="shared" si="435"/>
        <v>Red</v>
      </c>
      <c r="AA1337" t="str">
        <f t="shared" si="436"/>
        <v>Green</v>
      </c>
      <c r="AB1337" t="str">
        <f t="shared" si="437"/>
        <v>Green</v>
      </c>
      <c r="AC1337" t="str">
        <f t="shared" si="438"/>
        <v>Green</v>
      </c>
      <c r="AD1337" t="str">
        <f t="shared" si="439"/>
        <v>Red</v>
      </c>
    </row>
    <row r="1338" spans="1:30" x14ac:dyDescent="0.25">
      <c r="A1338" t="str">
        <f t="shared" si="440"/>
        <v>25/07/2026Southend UnitedLeyton Orient</v>
      </c>
      <c r="D1338" s="2">
        <v>46228</v>
      </c>
      <c r="E1338" s="3">
        <v>0.58333333333333337</v>
      </c>
      <c r="F1338" t="s">
        <v>1820</v>
      </c>
      <c r="G1338" t="s">
        <v>1472</v>
      </c>
      <c r="H1338">
        <v>0</v>
      </c>
      <c r="I1338">
        <v>0</v>
      </c>
      <c r="J1338">
        <v>1</v>
      </c>
      <c r="K1338">
        <v>1</v>
      </c>
      <c r="L1338" s="22" t="str">
        <f t="shared" si="441"/>
        <v>25/07/2026</v>
      </c>
      <c r="M1338" s="23">
        <f t="shared" si="442"/>
        <v>0.45833333333333337</v>
      </c>
      <c r="N1338" t="str">
        <f t="shared" si="443"/>
        <v>1 - 1</v>
      </c>
      <c r="O1338" t="str">
        <f t="shared" si="424"/>
        <v>Red</v>
      </c>
      <c r="P1338" t="str">
        <f t="shared" si="425"/>
        <v>Green</v>
      </c>
      <c r="Q1338" t="str">
        <f t="shared" si="426"/>
        <v>Red</v>
      </c>
      <c r="R1338" t="str">
        <f t="shared" si="427"/>
        <v>Green</v>
      </c>
      <c r="S1338" t="str">
        <f t="shared" si="428"/>
        <v>Green</v>
      </c>
      <c r="T1338" t="str">
        <f t="shared" si="429"/>
        <v>Red</v>
      </c>
      <c r="U1338" t="str">
        <f t="shared" si="430"/>
        <v>Red</v>
      </c>
      <c r="V1338" t="str">
        <f t="shared" si="431"/>
        <v>Green</v>
      </c>
      <c r="W1338" t="str">
        <f t="shared" si="432"/>
        <v>Red</v>
      </c>
      <c r="X1338" t="str">
        <f t="shared" si="433"/>
        <v>Red</v>
      </c>
      <c r="Y1338" t="str">
        <f t="shared" si="434"/>
        <v>Green</v>
      </c>
      <c r="Z1338" t="str">
        <f t="shared" si="435"/>
        <v>Red</v>
      </c>
      <c r="AA1338" t="str">
        <f t="shared" si="436"/>
        <v>Green</v>
      </c>
      <c r="AB1338" t="str">
        <f t="shared" si="437"/>
        <v>Green</v>
      </c>
      <c r="AC1338" t="str">
        <f t="shared" si="438"/>
        <v>Green</v>
      </c>
      <c r="AD1338" t="str">
        <f t="shared" si="439"/>
        <v>Red</v>
      </c>
    </row>
    <row r="1339" spans="1:30" x14ac:dyDescent="0.25">
      <c r="A1339" t="str">
        <f t="shared" si="440"/>
        <v>25/07/2026Spalding UnitedBishop's Stortford</v>
      </c>
      <c r="D1339" s="2">
        <v>46228</v>
      </c>
      <c r="E1339" s="3">
        <v>0.58333333333333337</v>
      </c>
      <c r="F1339" t="s">
        <v>3908</v>
      </c>
      <c r="G1339" t="s">
        <v>3909</v>
      </c>
      <c r="H1339">
        <v>5</v>
      </c>
      <c r="I1339">
        <v>0</v>
      </c>
      <c r="J1339">
        <v>5</v>
      </c>
      <c r="K1339">
        <v>0</v>
      </c>
      <c r="L1339" s="22" t="str">
        <f t="shared" si="441"/>
        <v>25/07/2026</v>
      </c>
      <c r="M1339" s="23">
        <f t="shared" si="442"/>
        <v>0.45833333333333337</v>
      </c>
      <c r="N1339" t="str">
        <f t="shared" si="443"/>
        <v>5 - 0</v>
      </c>
      <c r="O1339" t="str">
        <f t="shared" si="424"/>
        <v>Green</v>
      </c>
      <c r="P1339" t="str">
        <f t="shared" si="425"/>
        <v>Red</v>
      </c>
      <c r="Q1339" t="str">
        <f t="shared" si="426"/>
        <v>Red</v>
      </c>
      <c r="R1339" t="str">
        <f t="shared" si="427"/>
        <v>Green</v>
      </c>
      <c r="S1339" t="str">
        <f t="shared" si="428"/>
        <v>Red</v>
      </c>
      <c r="T1339" t="str">
        <f t="shared" si="429"/>
        <v>Green</v>
      </c>
      <c r="U1339" t="str">
        <f t="shared" si="430"/>
        <v>Green</v>
      </c>
      <c r="V1339" t="str">
        <f t="shared" si="431"/>
        <v>Red</v>
      </c>
      <c r="W1339" t="str">
        <f t="shared" si="432"/>
        <v>Red</v>
      </c>
      <c r="X1339" t="str">
        <f t="shared" si="433"/>
        <v>Green</v>
      </c>
      <c r="Y1339" t="str">
        <f t="shared" si="434"/>
        <v>Green</v>
      </c>
      <c r="Z1339" t="str">
        <f t="shared" si="435"/>
        <v>Green</v>
      </c>
      <c r="AA1339" t="str">
        <f t="shared" si="436"/>
        <v>Red</v>
      </c>
      <c r="AB1339" t="str">
        <f t="shared" si="437"/>
        <v>Red</v>
      </c>
      <c r="AC1339" t="str">
        <f t="shared" si="438"/>
        <v>Red</v>
      </c>
      <c r="AD1339" t="str">
        <f t="shared" si="439"/>
        <v>Green</v>
      </c>
    </row>
    <row r="1340" spans="1:30" x14ac:dyDescent="0.25">
      <c r="A1340" t="str">
        <f t="shared" si="440"/>
        <v>25/07/2026Spennymoor TownHalifax Town</v>
      </c>
      <c r="D1340" s="2">
        <v>46228</v>
      </c>
      <c r="E1340" s="3">
        <v>0.58333333333333337</v>
      </c>
      <c r="F1340" t="s">
        <v>1492</v>
      </c>
      <c r="G1340" t="s">
        <v>1548</v>
      </c>
      <c r="H1340">
        <v>0</v>
      </c>
      <c r="I1340">
        <v>1</v>
      </c>
      <c r="J1340">
        <v>1</v>
      </c>
      <c r="K1340">
        <v>3</v>
      </c>
      <c r="L1340" s="22" t="str">
        <f t="shared" si="441"/>
        <v>25/07/2026</v>
      </c>
      <c r="M1340" s="23">
        <f t="shared" si="442"/>
        <v>0.45833333333333337</v>
      </c>
      <c r="N1340" t="str">
        <f t="shared" si="443"/>
        <v>1 - 3</v>
      </c>
      <c r="O1340" t="str">
        <f t="shared" si="424"/>
        <v>Red</v>
      </c>
      <c r="P1340" t="str">
        <f t="shared" si="425"/>
        <v>Red</v>
      </c>
      <c r="Q1340" t="str">
        <f t="shared" si="426"/>
        <v>Green</v>
      </c>
      <c r="R1340" t="str">
        <f t="shared" si="427"/>
        <v>Red</v>
      </c>
      <c r="S1340" t="str">
        <f t="shared" si="428"/>
        <v>Green</v>
      </c>
      <c r="T1340" t="str">
        <f t="shared" si="429"/>
        <v>Green</v>
      </c>
      <c r="U1340" t="str">
        <f t="shared" si="430"/>
        <v>Red</v>
      </c>
      <c r="V1340" t="str">
        <f t="shared" si="431"/>
        <v>Red</v>
      </c>
      <c r="W1340" t="str">
        <f t="shared" si="432"/>
        <v>Green</v>
      </c>
      <c r="X1340" t="str">
        <f t="shared" si="433"/>
        <v>Green</v>
      </c>
      <c r="Y1340" t="str">
        <f t="shared" si="434"/>
        <v>Green</v>
      </c>
      <c r="Z1340" t="str">
        <f t="shared" si="435"/>
        <v>Green</v>
      </c>
      <c r="AA1340" t="str">
        <f t="shared" si="436"/>
        <v>Red</v>
      </c>
      <c r="AB1340" t="str">
        <f t="shared" si="437"/>
        <v>Red</v>
      </c>
      <c r="AC1340" t="str">
        <f t="shared" si="438"/>
        <v>Green</v>
      </c>
      <c r="AD1340" t="str">
        <f t="shared" si="439"/>
        <v>Red</v>
      </c>
    </row>
    <row r="1341" spans="1:30" x14ac:dyDescent="0.25">
      <c r="A1341" t="str">
        <f t="shared" si="440"/>
        <v>25/07/2026Stalybridge CelticLeek Town</v>
      </c>
      <c r="D1341" s="2">
        <v>46228</v>
      </c>
      <c r="E1341" s="3">
        <v>0.58333333333333337</v>
      </c>
      <c r="F1341" t="s">
        <v>3910</v>
      </c>
      <c r="G1341" t="s">
        <v>1501</v>
      </c>
      <c r="H1341">
        <v>0</v>
      </c>
      <c r="I1341">
        <v>1</v>
      </c>
      <c r="J1341">
        <v>1</v>
      </c>
      <c r="K1341">
        <v>1</v>
      </c>
      <c r="L1341" s="22" t="str">
        <f t="shared" si="441"/>
        <v>25/07/2026</v>
      </c>
      <c r="M1341" s="23">
        <f t="shared" si="442"/>
        <v>0.45833333333333337</v>
      </c>
      <c r="N1341" t="str">
        <f t="shared" si="443"/>
        <v>1 - 1</v>
      </c>
      <c r="O1341" t="str">
        <f t="shared" si="424"/>
        <v>Red</v>
      </c>
      <c r="P1341" t="str">
        <f t="shared" si="425"/>
        <v>Green</v>
      </c>
      <c r="Q1341" t="str">
        <f t="shared" si="426"/>
        <v>Red</v>
      </c>
      <c r="R1341" t="str">
        <f t="shared" si="427"/>
        <v>Green</v>
      </c>
      <c r="S1341" t="str">
        <f t="shared" si="428"/>
        <v>Green</v>
      </c>
      <c r="T1341" t="str">
        <f t="shared" si="429"/>
        <v>Red</v>
      </c>
      <c r="U1341" t="str">
        <f t="shared" si="430"/>
        <v>Red</v>
      </c>
      <c r="V1341" t="str">
        <f t="shared" si="431"/>
        <v>Red</v>
      </c>
      <c r="W1341" t="str">
        <f t="shared" si="432"/>
        <v>Green</v>
      </c>
      <c r="X1341" t="str">
        <f t="shared" si="433"/>
        <v>Green</v>
      </c>
      <c r="Y1341" t="str">
        <f t="shared" si="434"/>
        <v>Green</v>
      </c>
      <c r="Z1341" t="str">
        <f t="shared" si="435"/>
        <v>Red</v>
      </c>
      <c r="AA1341" t="str">
        <f t="shared" si="436"/>
        <v>Green</v>
      </c>
      <c r="AB1341" t="str">
        <f t="shared" si="437"/>
        <v>Green</v>
      </c>
      <c r="AC1341" t="str">
        <f t="shared" si="438"/>
        <v>Green</v>
      </c>
      <c r="AD1341" t="str">
        <f t="shared" si="439"/>
        <v>Red</v>
      </c>
    </row>
    <row r="1342" spans="1:30" x14ac:dyDescent="0.25">
      <c r="A1342" t="str">
        <f t="shared" si="440"/>
        <v>25/07/2026StamfordBourne Town</v>
      </c>
      <c r="D1342" s="2">
        <v>46228</v>
      </c>
      <c r="E1342" s="3">
        <v>0.58333333333333337</v>
      </c>
      <c r="F1342" t="s">
        <v>1566</v>
      </c>
      <c r="G1342" t="s">
        <v>3911</v>
      </c>
      <c r="H1342">
        <v>0</v>
      </c>
      <c r="I1342">
        <v>2</v>
      </c>
      <c r="J1342">
        <v>0</v>
      </c>
      <c r="K1342">
        <v>5</v>
      </c>
      <c r="L1342" s="22" t="str">
        <f t="shared" si="441"/>
        <v>25/07/2026</v>
      </c>
      <c r="M1342" s="23">
        <f t="shared" si="442"/>
        <v>0.45833333333333337</v>
      </c>
      <c r="N1342" t="str">
        <f t="shared" si="443"/>
        <v>0 - 5</v>
      </c>
      <c r="O1342" t="str">
        <f t="shared" si="424"/>
        <v>Red</v>
      </c>
      <c r="P1342" t="str">
        <f t="shared" si="425"/>
        <v>Red</v>
      </c>
      <c r="Q1342" t="str">
        <f t="shared" si="426"/>
        <v>Green</v>
      </c>
      <c r="R1342" t="str">
        <f t="shared" si="427"/>
        <v>Red</v>
      </c>
      <c r="S1342" t="str">
        <f t="shared" si="428"/>
        <v>Green</v>
      </c>
      <c r="T1342" t="str">
        <f t="shared" si="429"/>
        <v>Green</v>
      </c>
      <c r="U1342" t="str">
        <f t="shared" si="430"/>
        <v>Red</v>
      </c>
      <c r="V1342" t="str">
        <f t="shared" si="431"/>
        <v>Red</v>
      </c>
      <c r="W1342" t="str">
        <f t="shared" si="432"/>
        <v>Green</v>
      </c>
      <c r="X1342" t="str">
        <f t="shared" si="433"/>
        <v>Green</v>
      </c>
      <c r="Y1342" t="str">
        <f t="shared" si="434"/>
        <v>Green</v>
      </c>
      <c r="Z1342" t="str">
        <f t="shared" si="435"/>
        <v>Green</v>
      </c>
      <c r="AA1342" t="str">
        <f t="shared" si="436"/>
        <v>Red</v>
      </c>
      <c r="AB1342" t="str">
        <f t="shared" si="437"/>
        <v>Red</v>
      </c>
      <c r="AC1342" t="str">
        <f t="shared" si="438"/>
        <v>Red</v>
      </c>
      <c r="AD1342" t="str">
        <f t="shared" si="439"/>
        <v>Green</v>
      </c>
    </row>
    <row r="1343" spans="1:30" x14ac:dyDescent="0.25">
      <c r="A1343" t="str">
        <f t="shared" si="440"/>
        <v>25/07/2026StevenageMillwall</v>
      </c>
      <c r="D1343" s="2">
        <v>46228</v>
      </c>
      <c r="E1343" s="3">
        <v>0.58333333333333337</v>
      </c>
      <c r="F1343" t="s">
        <v>1831</v>
      </c>
      <c r="G1343" t="s">
        <v>1478</v>
      </c>
      <c r="H1343">
        <v>0</v>
      </c>
      <c r="I1343">
        <v>0</v>
      </c>
      <c r="J1343">
        <v>1</v>
      </c>
      <c r="K1343">
        <v>0</v>
      </c>
      <c r="L1343" s="22" t="str">
        <f t="shared" si="441"/>
        <v>25/07/2026</v>
      </c>
      <c r="M1343" s="23">
        <f t="shared" si="442"/>
        <v>0.45833333333333337</v>
      </c>
      <c r="N1343" t="str">
        <f t="shared" si="443"/>
        <v>1 - 0</v>
      </c>
      <c r="O1343" t="str">
        <f t="shared" si="424"/>
        <v>Green</v>
      </c>
      <c r="P1343" t="str">
        <f t="shared" si="425"/>
        <v>Red</v>
      </c>
      <c r="Q1343" t="str">
        <f t="shared" si="426"/>
        <v>Red</v>
      </c>
      <c r="R1343" t="str">
        <f t="shared" si="427"/>
        <v>Green</v>
      </c>
      <c r="S1343" t="str">
        <f t="shared" si="428"/>
        <v>Red</v>
      </c>
      <c r="T1343" t="str">
        <f t="shared" si="429"/>
        <v>Green</v>
      </c>
      <c r="U1343" t="str">
        <f t="shared" si="430"/>
        <v>Red</v>
      </c>
      <c r="V1343" t="str">
        <f t="shared" si="431"/>
        <v>Green</v>
      </c>
      <c r="W1343" t="str">
        <f t="shared" si="432"/>
        <v>Red</v>
      </c>
      <c r="X1343" t="str">
        <f t="shared" si="433"/>
        <v>Red</v>
      </c>
      <c r="Y1343" t="str">
        <f t="shared" si="434"/>
        <v>Red</v>
      </c>
      <c r="Z1343" t="str">
        <f t="shared" si="435"/>
        <v>Red</v>
      </c>
      <c r="AA1343" t="str">
        <f t="shared" si="436"/>
        <v>Green</v>
      </c>
      <c r="AB1343" t="str">
        <f t="shared" si="437"/>
        <v>Green</v>
      </c>
      <c r="AC1343" t="str">
        <f t="shared" si="438"/>
        <v>Red</v>
      </c>
      <c r="AD1343" t="str">
        <f t="shared" si="439"/>
        <v>Green</v>
      </c>
    </row>
    <row r="1344" spans="1:30" x14ac:dyDescent="0.25">
      <c r="A1344" t="str">
        <f t="shared" si="440"/>
        <v>25/07/2026Steyning TownWhitehawk</v>
      </c>
      <c r="D1344" s="2">
        <v>46228</v>
      </c>
      <c r="E1344" s="3">
        <v>0.58333333333333337</v>
      </c>
      <c r="F1344" t="s">
        <v>3912</v>
      </c>
      <c r="G1344" t="s">
        <v>3913</v>
      </c>
      <c r="H1344">
        <v>0</v>
      </c>
      <c r="I1344">
        <v>0</v>
      </c>
      <c r="J1344">
        <v>1</v>
      </c>
      <c r="K1344">
        <v>3</v>
      </c>
      <c r="L1344" s="22" t="str">
        <f t="shared" si="441"/>
        <v>25/07/2026</v>
      </c>
      <c r="M1344" s="23">
        <f t="shared" si="442"/>
        <v>0.45833333333333337</v>
      </c>
      <c r="N1344" t="str">
        <f t="shared" si="443"/>
        <v>1 - 3</v>
      </c>
      <c r="O1344" t="str">
        <f t="shared" si="424"/>
        <v>Red</v>
      </c>
      <c r="P1344" t="str">
        <f t="shared" si="425"/>
        <v>Red</v>
      </c>
      <c r="Q1344" t="str">
        <f t="shared" si="426"/>
        <v>Green</v>
      </c>
      <c r="R1344" t="str">
        <f t="shared" si="427"/>
        <v>Red</v>
      </c>
      <c r="S1344" t="str">
        <f t="shared" si="428"/>
        <v>Green</v>
      </c>
      <c r="T1344" t="str">
        <f t="shared" si="429"/>
        <v>Green</v>
      </c>
      <c r="U1344" t="str">
        <f t="shared" si="430"/>
        <v>Red</v>
      </c>
      <c r="V1344" t="str">
        <f t="shared" si="431"/>
        <v>Green</v>
      </c>
      <c r="W1344" t="str">
        <f t="shared" si="432"/>
        <v>Red</v>
      </c>
      <c r="X1344" t="str">
        <f t="shared" si="433"/>
        <v>Red</v>
      </c>
      <c r="Y1344" t="str">
        <f t="shared" si="434"/>
        <v>Green</v>
      </c>
      <c r="Z1344" t="str">
        <f t="shared" si="435"/>
        <v>Green</v>
      </c>
      <c r="AA1344" t="str">
        <f t="shared" si="436"/>
        <v>Red</v>
      </c>
      <c r="AB1344" t="str">
        <f t="shared" si="437"/>
        <v>Red</v>
      </c>
      <c r="AC1344" t="str">
        <f t="shared" si="438"/>
        <v>Green</v>
      </c>
      <c r="AD1344" t="str">
        <f t="shared" si="439"/>
        <v>Red</v>
      </c>
    </row>
    <row r="1345" spans="1:30" x14ac:dyDescent="0.25">
      <c r="A1345" t="str">
        <f t="shared" si="440"/>
        <v>25/07/2026StourbridgeMalvern Town</v>
      </c>
      <c r="D1345" s="2">
        <v>46228</v>
      </c>
      <c r="E1345" s="3">
        <v>0.58333333333333337</v>
      </c>
      <c r="F1345" t="s">
        <v>3914</v>
      </c>
      <c r="G1345" t="s">
        <v>3915</v>
      </c>
      <c r="H1345">
        <v>0</v>
      </c>
      <c r="I1345">
        <v>1</v>
      </c>
      <c r="J1345">
        <v>1</v>
      </c>
      <c r="K1345">
        <v>2</v>
      </c>
      <c r="L1345" s="22" t="str">
        <f t="shared" si="441"/>
        <v>25/07/2026</v>
      </c>
      <c r="M1345" s="23">
        <f t="shared" si="442"/>
        <v>0.45833333333333337</v>
      </c>
      <c r="N1345" t="str">
        <f t="shared" si="443"/>
        <v>1 - 2</v>
      </c>
      <c r="O1345" t="str">
        <f t="shared" si="424"/>
        <v>Red</v>
      </c>
      <c r="P1345" t="str">
        <f t="shared" si="425"/>
        <v>Red</v>
      </c>
      <c r="Q1345" t="str">
        <f t="shared" si="426"/>
        <v>Green</v>
      </c>
      <c r="R1345" t="str">
        <f t="shared" si="427"/>
        <v>Red</v>
      </c>
      <c r="S1345" t="str">
        <f t="shared" si="428"/>
        <v>Green</v>
      </c>
      <c r="T1345" t="str">
        <f t="shared" si="429"/>
        <v>Green</v>
      </c>
      <c r="U1345" t="str">
        <f t="shared" si="430"/>
        <v>Red</v>
      </c>
      <c r="V1345" t="str">
        <f t="shared" si="431"/>
        <v>Red</v>
      </c>
      <c r="W1345" t="str">
        <f t="shared" si="432"/>
        <v>Green</v>
      </c>
      <c r="X1345" t="str">
        <f t="shared" si="433"/>
        <v>Green</v>
      </c>
      <c r="Y1345" t="str">
        <f t="shared" si="434"/>
        <v>Green</v>
      </c>
      <c r="Z1345" t="str">
        <f t="shared" si="435"/>
        <v>Green</v>
      </c>
      <c r="AA1345" t="str">
        <f t="shared" si="436"/>
        <v>Red</v>
      </c>
      <c r="AB1345" t="str">
        <f t="shared" si="437"/>
        <v>Green</v>
      </c>
      <c r="AC1345" t="str">
        <f t="shared" si="438"/>
        <v>Green</v>
      </c>
      <c r="AD1345" t="str">
        <f t="shared" si="439"/>
        <v>Red</v>
      </c>
    </row>
    <row r="1346" spans="1:30" x14ac:dyDescent="0.25">
      <c r="A1346" t="str">
        <f t="shared" si="440"/>
        <v>25/07/2026Sutton UnitedHorsham</v>
      </c>
      <c r="D1346" s="2">
        <v>46228</v>
      </c>
      <c r="E1346" s="3">
        <v>0.58333333333333337</v>
      </c>
      <c r="F1346" t="s">
        <v>1570</v>
      </c>
      <c r="G1346" t="s">
        <v>1553</v>
      </c>
      <c r="H1346">
        <v>2</v>
      </c>
      <c r="I1346">
        <v>0</v>
      </c>
      <c r="J1346">
        <v>2</v>
      </c>
      <c r="K1346">
        <v>0</v>
      </c>
      <c r="L1346" s="22" t="str">
        <f t="shared" si="441"/>
        <v>25/07/2026</v>
      </c>
      <c r="M1346" s="23">
        <f t="shared" si="442"/>
        <v>0.45833333333333337</v>
      </c>
      <c r="N1346" t="str">
        <f t="shared" si="443"/>
        <v>2 - 0</v>
      </c>
      <c r="O1346" t="str">
        <f t="shared" ref="O1346:O1409" si="444">IF($J1346&gt;$K1346,"Green","Red")</f>
        <v>Green</v>
      </c>
      <c r="P1346" t="str">
        <f t="shared" ref="P1346:P1409" si="445">IF($J1346=$K1346,"Green","Red")</f>
        <v>Red</v>
      </c>
      <c r="Q1346" t="str">
        <f t="shared" ref="Q1346:Q1409" si="446">IF($J1346&lt;$K1346,"Green","Red")</f>
        <v>Red</v>
      </c>
      <c r="R1346" t="str">
        <f t="shared" ref="R1346:R1409" si="447">IF($J1346&gt;=$K1346,"Green","Red")</f>
        <v>Green</v>
      </c>
      <c r="S1346" t="str">
        <f t="shared" ref="S1346:S1409" si="448">IF($J1346&lt;=$K1346,"Green","Red")</f>
        <v>Red</v>
      </c>
      <c r="T1346" t="str">
        <f t="shared" ref="T1346:T1409" si="449">IF(OR($J1346&gt;$K1346,$J1346&lt;$K1346),"Green","Red")</f>
        <v>Green</v>
      </c>
      <c r="U1346" t="str">
        <f t="shared" ref="U1346:U1409" si="450">IF($H1346&gt;$I1346,"Green","Red")</f>
        <v>Green</v>
      </c>
      <c r="V1346" t="str">
        <f t="shared" ref="V1346:V1409" si="451">IF($H1346=$I1346,"Green","Red")</f>
        <v>Red</v>
      </c>
      <c r="W1346" t="str">
        <f t="shared" ref="W1346:W1409" si="452">IF($H1346&lt;$I1346,"Green","Red")</f>
        <v>Red</v>
      </c>
      <c r="X1346" t="str">
        <f t="shared" ref="X1346:X1409" si="453">IF($H1346+$I1346&gt;0,"Green","Red")</f>
        <v>Green</v>
      </c>
      <c r="Y1346" t="str">
        <f t="shared" ref="Y1346:Y1409" si="454">IF($J1346+$K1346&gt;1.5,"Green","Red")</f>
        <v>Green</v>
      </c>
      <c r="Z1346" t="str">
        <f t="shared" ref="Z1346:Z1409" si="455">IF($J1346+$K1346&gt;2.5,"Green","Red")</f>
        <v>Red</v>
      </c>
      <c r="AA1346" t="str">
        <f t="shared" ref="AA1346:AA1409" si="456">IF($J1346+$K1346&lt;2.5,"Green","Red")</f>
        <v>Green</v>
      </c>
      <c r="AB1346" t="str">
        <f t="shared" ref="AB1346:AB1409" si="457">IF($J1346+$K1346&lt;3.5,"Green","Red")</f>
        <v>Green</v>
      </c>
      <c r="AC1346" t="str">
        <f t="shared" ref="AC1346:AC1409" si="458">IF(AND($J1346&gt;0,$K1346&gt;0),"Green","Red")</f>
        <v>Red</v>
      </c>
      <c r="AD1346" t="str">
        <f t="shared" ref="AD1346:AD1409" si="459">IF(OR($J1346=0,$K1346=0),"Green","Red")</f>
        <v>Green</v>
      </c>
    </row>
    <row r="1347" spans="1:30" x14ac:dyDescent="0.25">
      <c r="A1347" t="str">
        <f t="shared" si="440"/>
        <v>25/07/2026Telford UnitedWalsall</v>
      </c>
      <c r="D1347" s="2">
        <v>46228</v>
      </c>
      <c r="E1347" s="3">
        <v>0.58333333333333337</v>
      </c>
      <c r="F1347" t="s">
        <v>1516</v>
      </c>
      <c r="G1347" t="s">
        <v>1482</v>
      </c>
      <c r="H1347">
        <v>1</v>
      </c>
      <c r="I1347">
        <v>0</v>
      </c>
      <c r="J1347">
        <v>1</v>
      </c>
      <c r="K1347">
        <v>0</v>
      </c>
      <c r="L1347" s="22" t="str">
        <f t="shared" si="441"/>
        <v>25/07/2026</v>
      </c>
      <c r="M1347" s="23">
        <f t="shared" si="442"/>
        <v>0.45833333333333337</v>
      </c>
      <c r="N1347" t="str">
        <f t="shared" si="443"/>
        <v>1 - 0</v>
      </c>
      <c r="O1347" t="str">
        <f t="shared" si="444"/>
        <v>Green</v>
      </c>
      <c r="P1347" t="str">
        <f t="shared" si="445"/>
        <v>Red</v>
      </c>
      <c r="Q1347" t="str">
        <f t="shared" si="446"/>
        <v>Red</v>
      </c>
      <c r="R1347" t="str">
        <f t="shared" si="447"/>
        <v>Green</v>
      </c>
      <c r="S1347" t="str">
        <f t="shared" si="448"/>
        <v>Red</v>
      </c>
      <c r="T1347" t="str">
        <f t="shared" si="449"/>
        <v>Green</v>
      </c>
      <c r="U1347" t="str">
        <f t="shared" si="450"/>
        <v>Green</v>
      </c>
      <c r="V1347" t="str">
        <f t="shared" si="451"/>
        <v>Red</v>
      </c>
      <c r="W1347" t="str">
        <f t="shared" si="452"/>
        <v>Red</v>
      </c>
      <c r="X1347" t="str">
        <f t="shared" si="453"/>
        <v>Green</v>
      </c>
      <c r="Y1347" t="str">
        <f t="shared" si="454"/>
        <v>Red</v>
      </c>
      <c r="Z1347" t="str">
        <f t="shared" si="455"/>
        <v>Red</v>
      </c>
      <c r="AA1347" t="str">
        <f t="shared" si="456"/>
        <v>Green</v>
      </c>
      <c r="AB1347" t="str">
        <f t="shared" si="457"/>
        <v>Green</v>
      </c>
      <c r="AC1347" t="str">
        <f t="shared" si="458"/>
        <v>Red</v>
      </c>
      <c r="AD1347" t="str">
        <f t="shared" si="459"/>
        <v>Green</v>
      </c>
    </row>
    <row r="1348" spans="1:30" x14ac:dyDescent="0.25">
      <c r="A1348" t="str">
        <f t="shared" si="440"/>
        <v>25/07/2026Tonbridge AngelsDulwich Hamlet</v>
      </c>
      <c r="D1348" s="2">
        <v>46228</v>
      </c>
      <c r="E1348" s="3">
        <v>0.58333333333333337</v>
      </c>
      <c r="F1348" t="s">
        <v>1574</v>
      </c>
      <c r="G1348" t="s">
        <v>1554</v>
      </c>
      <c r="H1348">
        <v>0</v>
      </c>
      <c r="I1348">
        <v>1</v>
      </c>
      <c r="J1348">
        <v>3</v>
      </c>
      <c r="K1348">
        <v>1</v>
      </c>
      <c r="L1348" s="22" t="str">
        <f t="shared" si="441"/>
        <v>25/07/2026</v>
      </c>
      <c r="M1348" s="23">
        <f t="shared" si="442"/>
        <v>0.45833333333333337</v>
      </c>
      <c r="N1348" t="str">
        <f t="shared" si="443"/>
        <v>3 - 1</v>
      </c>
      <c r="O1348" t="str">
        <f t="shared" si="444"/>
        <v>Green</v>
      </c>
      <c r="P1348" t="str">
        <f t="shared" si="445"/>
        <v>Red</v>
      </c>
      <c r="Q1348" t="str">
        <f t="shared" si="446"/>
        <v>Red</v>
      </c>
      <c r="R1348" t="str">
        <f t="shared" si="447"/>
        <v>Green</v>
      </c>
      <c r="S1348" t="str">
        <f t="shared" si="448"/>
        <v>Red</v>
      </c>
      <c r="T1348" t="str">
        <f t="shared" si="449"/>
        <v>Green</v>
      </c>
      <c r="U1348" t="str">
        <f t="shared" si="450"/>
        <v>Red</v>
      </c>
      <c r="V1348" t="str">
        <f t="shared" si="451"/>
        <v>Red</v>
      </c>
      <c r="W1348" t="str">
        <f t="shared" si="452"/>
        <v>Green</v>
      </c>
      <c r="X1348" t="str">
        <f t="shared" si="453"/>
        <v>Green</v>
      </c>
      <c r="Y1348" t="str">
        <f t="shared" si="454"/>
        <v>Green</v>
      </c>
      <c r="Z1348" t="str">
        <f t="shared" si="455"/>
        <v>Green</v>
      </c>
      <c r="AA1348" t="str">
        <f t="shared" si="456"/>
        <v>Red</v>
      </c>
      <c r="AB1348" t="str">
        <f t="shared" si="457"/>
        <v>Red</v>
      </c>
      <c r="AC1348" t="str">
        <f t="shared" si="458"/>
        <v>Green</v>
      </c>
      <c r="AD1348" t="str">
        <f t="shared" si="459"/>
        <v>Red</v>
      </c>
    </row>
    <row r="1349" spans="1:30" x14ac:dyDescent="0.25">
      <c r="A1349" t="str">
        <f t="shared" si="440"/>
        <v>25/07/2026TroyesGrenoble</v>
      </c>
      <c r="D1349" s="2">
        <v>46228</v>
      </c>
      <c r="E1349" s="3">
        <v>0.58333333333333337</v>
      </c>
      <c r="F1349" t="s">
        <v>3916</v>
      </c>
      <c r="G1349" t="s">
        <v>3917</v>
      </c>
      <c r="H1349">
        <v>3</v>
      </c>
      <c r="I1349">
        <v>0</v>
      </c>
      <c r="J1349">
        <v>3</v>
      </c>
      <c r="K1349">
        <v>0</v>
      </c>
      <c r="L1349" s="22" t="str">
        <f t="shared" si="441"/>
        <v>25/07/2026</v>
      </c>
      <c r="M1349" s="23">
        <f t="shared" si="442"/>
        <v>0.45833333333333337</v>
      </c>
      <c r="N1349" t="str">
        <f t="shared" si="443"/>
        <v>3 - 0</v>
      </c>
      <c r="O1349" t="str">
        <f t="shared" si="444"/>
        <v>Green</v>
      </c>
      <c r="P1349" t="str">
        <f t="shared" si="445"/>
        <v>Red</v>
      </c>
      <c r="Q1349" t="str">
        <f t="shared" si="446"/>
        <v>Red</v>
      </c>
      <c r="R1349" t="str">
        <f t="shared" si="447"/>
        <v>Green</v>
      </c>
      <c r="S1349" t="str">
        <f t="shared" si="448"/>
        <v>Red</v>
      </c>
      <c r="T1349" t="str">
        <f t="shared" si="449"/>
        <v>Green</v>
      </c>
      <c r="U1349" t="str">
        <f t="shared" si="450"/>
        <v>Green</v>
      </c>
      <c r="V1349" t="str">
        <f t="shared" si="451"/>
        <v>Red</v>
      </c>
      <c r="W1349" t="str">
        <f t="shared" si="452"/>
        <v>Red</v>
      </c>
      <c r="X1349" t="str">
        <f t="shared" si="453"/>
        <v>Green</v>
      </c>
      <c r="Y1349" t="str">
        <f t="shared" si="454"/>
        <v>Green</v>
      </c>
      <c r="Z1349" t="str">
        <f t="shared" si="455"/>
        <v>Green</v>
      </c>
      <c r="AA1349" t="str">
        <f t="shared" si="456"/>
        <v>Red</v>
      </c>
      <c r="AB1349" t="str">
        <f t="shared" si="457"/>
        <v>Green</v>
      </c>
      <c r="AC1349" t="str">
        <f t="shared" si="458"/>
        <v>Red</v>
      </c>
      <c r="AD1349" t="str">
        <f t="shared" si="459"/>
        <v>Green</v>
      </c>
    </row>
    <row r="1350" spans="1:30" x14ac:dyDescent="0.25">
      <c r="A1350" t="str">
        <f t="shared" si="440"/>
        <v>25/07/2026Truro CityPlymouth Argyle</v>
      </c>
      <c r="D1350" s="2">
        <v>46228</v>
      </c>
      <c r="E1350" s="3">
        <v>0.58333333333333337</v>
      </c>
      <c r="F1350" t="s">
        <v>3918</v>
      </c>
      <c r="G1350" t="s">
        <v>1519</v>
      </c>
      <c r="H1350">
        <v>0</v>
      </c>
      <c r="I1350">
        <v>0</v>
      </c>
      <c r="J1350">
        <v>0</v>
      </c>
      <c r="K1350">
        <v>1</v>
      </c>
      <c r="L1350" s="22" t="str">
        <f t="shared" si="441"/>
        <v>25/07/2026</v>
      </c>
      <c r="M1350" s="23">
        <f t="shared" si="442"/>
        <v>0.45833333333333337</v>
      </c>
      <c r="N1350" t="str">
        <f t="shared" si="443"/>
        <v>0 - 1</v>
      </c>
      <c r="O1350" t="str">
        <f t="shared" si="444"/>
        <v>Red</v>
      </c>
      <c r="P1350" t="str">
        <f t="shared" si="445"/>
        <v>Red</v>
      </c>
      <c r="Q1350" t="str">
        <f t="shared" si="446"/>
        <v>Green</v>
      </c>
      <c r="R1350" t="str">
        <f t="shared" si="447"/>
        <v>Red</v>
      </c>
      <c r="S1350" t="str">
        <f t="shared" si="448"/>
        <v>Green</v>
      </c>
      <c r="T1350" t="str">
        <f t="shared" si="449"/>
        <v>Green</v>
      </c>
      <c r="U1350" t="str">
        <f t="shared" si="450"/>
        <v>Red</v>
      </c>
      <c r="V1350" t="str">
        <f t="shared" si="451"/>
        <v>Green</v>
      </c>
      <c r="W1350" t="str">
        <f t="shared" si="452"/>
        <v>Red</v>
      </c>
      <c r="X1350" t="str">
        <f t="shared" si="453"/>
        <v>Red</v>
      </c>
      <c r="Y1350" t="str">
        <f t="shared" si="454"/>
        <v>Red</v>
      </c>
      <c r="Z1350" t="str">
        <f t="shared" si="455"/>
        <v>Red</v>
      </c>
      <c r="AA1350" t="str">
        <f t="shared" si="456"/>
        <v>Green</v>
      </c>
      <c r="AB1350" t="str">
        <f t="shared" si="457"/>
        <v>Green</v>
      </c>
      <c r="AC1350" t="str">
        <f t="shared" si="458"/>
        <v>Red</v>
      </c>
      <c r="AD1350" t="str">
        <f t="shared" si="459"/>
        <v>Green</v>
      </c>
    </row>
    <row r="1351" spans="1:30" x14ac:dyDescent="0.25">
      <c r="A1351" t="str">
        <f t="shared" si="440"/>
        <v>25/07/2026Warrington TownSouthport</v>
      </c>
      <c r="D1351" s="2">
        <v>46228</v>
      </c>
      <c r="E1351" s="3">
        <v>0.58333333333333337</v>
      </c>
      <c r="F1351" t="s">
        <v>1578</v>
      </c>
      <c r="G1351" t="s">
        <v>2708</v>
      </c>
      <c r="H1351">
        <v>1</v>
      </c>
      <c r="I1351">
        <v>3</v>
      </c>
      <c r="J1351">
        <v>2</v>
      </c>
      <c r="K1351">
        <v>3</v>
      </c>
      <c r="L1351" s="22" t="str">
        <f t="shared" si="441"/>
        <v>25/07/2026</v>
      </c>
      <c r="M1351" s="23">
        <f t="shared" si="442"/>
        <v>0.45833333333333337</v>
      </c>
      <c r="N1351" t="str">
        <f t="shared" si="443"/>
        <v>2 - 3</v>
      </c>
      <c r="O1351" t="str">
        <f t="shared" si="444"/>
        <v>Red</v>
      </c>
      <c r="P1351" t="str">
        <f t="shared" si="445"/>
        <v>Red</v>
      </c>
      <c r="Q1351" t="str">
        <f t="shared" si="446"/>
        <v>Green</v>
      </c>
      <c r="R1351" t="str">
        <f t="shared" si="447"/>
        <v>Red</v>
      </c>
      <c r="S1351" t="str">
        <f t="shared" si="448"/>
        <v>Green</v>
      </c>
      <c r="T1351" t="str">
        <f t="shared" si="449"/>
        <v>Green</v>
      </c>
      <c r="U1351" t="str">
        <f t="shared" si="450"/>
        <v>Red</v>
      </c>
      <c r="V1351" t="str">
        <f t="shared" si="451"/>
        <v>Red</v>
      </c>
      <c r="W1351" t="str">
        <f t="shared" si="452"/>
        <v>Green</v>
      </c>
      <c r="X1351" t="str">
        <f t="shared" si="453"/>
        <v>Green</v>
      </c>
      <c r="Y1351" t="str">
        <f t="shared" si="454"/>
        <v>Green</v>
      </c>
      <c r="Z1351" t="str">
        <f t="shared" si="455"/>
        <v>Green</v>
      </c>
      <c r="AA1351" t="str">
        <f t="shared" si="456"/>
        <v>Red</v>
      </c>
      <c r="AB1351" t="str">
        <f t="shared" si="457"/>
        <v>Red</v>
      </c>
      <c r="AC1351" t="str">
        <f t="shared" si="458"/>
        <v>Green</v>
      </c>
      <c r="AD1351" t="str">
        <f t="shared" si="459"/>
        <v>Red</v>
      </c>
    </row>
    <row r="1352" spans="1:30" x14ac:dyDescent="0.25">
      <c r="A1352" t="str">
        <f t="shared" si="440"/>
        <v>25/07/2026WealdstoneMK Dons</v>
      </c>
      <c r="D1352" s="2">
        <v>46228</v>
      </c>
      <c r="E1352" s="3">
        <v>0.58333333333333337</v>
      </c>
      <c r="F1352" t="s">
        <v>1494</v>
      </c>
      <c r="G1352" t="s">
        <v>1726</v>
      </c>
      <c r="H1352">
        <v>1</v>
      </c>
      <c r="I1352">
        <v>0</v>
      </c>
      <c r="J1352">
        <v>2</v>
      </c>
      <c r="K1352">
        <v>0</v>
      </c>
      <c r="L1352" s="22" t="str">
        <f t="shared" si="441"/>
        <v>25/07/2026</v>
      </c>
      <c r="M1352" s="23">
        <f t="shared" si="442"/>
        <v>0.45833333333333337</v>
      </c>
      <c r="N1352" t="str">
        <f t="shared" si="443"/>
        <v>2 - 0</v>
      </c>
      <c r="O1352" t="str">
        <f t="shared" si="444"/>
        <v>Green</v>
      </c>
      <c r="P1352" t="str">
        <f t="shared" si="445"/>
        <v>Red</v>
      </c>
      <c r="Q1352" t="str">
        <f t="shared" si="446"/>
        <v>Red</v>
      </c>
      <c r="R1352" t="str">
        <f t="shared" si="447"/>
        <v>Green</v>
      </c>
      <c r="S1352" t="str">
        <f t="shared" si="448"/>
        <v>Red</v>
      </c>
      <c r="T1352" t="str">
        <f t="shared" si="449"/>
        <v>Green</v>
      </c>
      <c r="U1352" t="str">
        <f t="shared" si="450"/>
        <v>Green</v>
      </c>
      <c r="V1352" t="str">
        <f t="shared" si="451"/>
        <v>Red</v>
      </c>
      <c r="W1352" t="str">
        <f t="shared" si="452"/>
        <v>Red</v>
      </c>
      <c r="X1352" t="str">
        <f t="shared" si="453"/>
        <v>Green</v>
      </c>
      <c r="Y1352" t="str">
        <f t="shared" si="454"/>
        <v>Green</v>
      </c>
      <c r="Z1352" t="str">
        <f t="shared" si="455"/>
        <v>Red</v>
      </c>
      <c r="AA1352" t="str">
        <f t="shared" si="456"/>
        <v>Green</v>
      </c>
      <c r="AB1352" t="str">
        <f t="shared" si="457"/>
        <v>Green</v>
      </c>
      <c r="AC1352" t="str">
        <f t="shared" si="458"/>
        <v>Red</v>
      </c>
      <c r="AD1352" t="str">
        <f t="shared" si="459"/>
        <v>Green</v>
      </c>
    </row>
    <row r="1353" spans="1:30" x14ac:dyDescent="0.25">
      <c r="A1353" t="str">
        <f t="shared" si="440"/>
        <v>25/07/2026Weston Super MareExeter</v>
      </c>
      <c r="D1353" s="2">
        <v>46228</v>
      </c>
      <c r="E1353" s="3">
        <v>0.58333333333333337</v>
      </c>
      <c r="F1353" t="s">
        <v>1515</v>
      </c>
      <c r="G1353" t="s">
        <v>3919</v>
      </c>
      <c r="H1353">
        <v>0</v>
      </c>
      <c r="I1353">
        <v>1</v>
      </c>
      <c r="J1353">
        <v>0</v>
      </c>
      <c r="K1353">
        <v>2</v>
      </c>
      <c r="L1353" s="22" t="str">
        <f t="shared" si="441"/>
        <v>25/07/2026</v>
      </c>
      <c r="M1353" s="23">
        <f t="shared" si="442"/>
        <v>0.45833333333333337</v>
      </c>
      <c r="N1353" t="str">
        <f t="shared" si="443"/>
        <v>0 - 2</v>
      </c>
      <c r="O1353" t="str">
        <f t="shared" si="444"/>
        <v>Red</v>
      </c>
      <c r="P1353" t="str">
        <f t="shared" si="445"/>
        <v>Red</v>
      </c>
      <c r="Q1353" t="str">
        <f t="shared" si="446"/>
        <v>Green</v>
      </c>
      <c r="R1353" t="str">
        <f t="shared" si="447"/>
        <v>Red</v>
      </c>
      <c r="S1353" t="str">
        <f t="shared" si="448"/>
        <v>Green</v>
      </c>
      <c r="T1353" t="str">
        <f t="shared" si="449"/>
        <v>Green</v>
      </c>
      <c r="U1353" t="str">
        <f t="shared" si="450"/>
        <v>Red</v>
      </c>
      <c r="V1353" t="str">
        <f t="shared" si="451"/>
        <v>Red</v>
      </c>
      <c r="W1353" t="str">
        <f t="shared" si="452"/>
        <v>Green</v>
      </c>
      <c r="X1353" t="str">
        <f t="shared" si="453"/>
        <v>Green</v>
      </c>
      <c r="Y1353" t="str">
        <f t="shared" si="454"/>
        <v>Green</v>
      </c>
      <c r="Z1353" t="str">
        <f t="shared" si="455"/>
        <v>Red</v>
      </c>
      <c r="AA1353" t="str">
        <f t="shared" si="456"/>
        <v>Green</v>
      </c>
      <c r="AB1353" t="str">
        <f t="shared" si="457"/>
        <v>Green</v>
      </c>
      <c r="AC1353" t="str">
        <f t="shared" si="458"/>
        <v>Red</v>
      </c>
      <c r="AD1353" t="str">
        <f t="shared" si="459"/>
        <v>Green</v>
      </c>
    </row>
    <row r="1354" spans="1:30" x14ac:dyDescent="0.25">
      <c r="A1354" t="str">
        <f t="shared" si="440"/>
        <v>25/07/2026Wimborne TownMaidenhead United</v>
      </c>
      <c r="D1354" s="2">
        <v>46228</v>
      </c>
      <c r="E1354" s="3">
        <v>0.58333333333333337</v>
      </c>
      <c r="F1354" t="s">
        <v>3920</v>
      </c>
      <c r="G1354" t="s">
        <v>1816</v>
      </c>
      <c r="H1354">
        <v>1</v>
      </c>
      <c r="I1354">
        <v>1</v>
      </c>
      <c r="J1354">
        <v>1</v>
      </c>
      <c r="K1354">
        <v>1</v>
      </c>
      <c r="L1354" s="22" t="str">
        <f t="shared" si="441"/>
        <v>25/07/2026</v>
      </c>
      <c r="M1354" s="23">
        <f t="shared" si="442"/>
        <v>0.45833333333333337</v>
      </c>
      <c r="N1354" t="str">
        <f t="shared" si="443"/>
        <v>1 - 1</v>
      </c>
      <c r="O1354" t="str">
        <f t="shared" si="444"/>
        <v>Red</v>
      </c>
      <c r="P1354" t="str">
        <f t="shared" si="445"/>
        <v>Green</v>
      </c>
      <c r="Q1354" t="str">
        <f t="shared" si="446"/>
        <v>Red</v>
      </c>
      <c r="R1354" t="str">
        <f t="shared" si="447"/>
        <v>Green</v>
      </c>
      <c r="S1354" t="str">
        <f t="shared" si="448"/>
        <v>Green</v>
      </c>
      <c r="T1354" t="str">
        <f t="shared" si="449"/>
        <v>Red</v>
      </c>
      <c r="U1354" t="str">
        <f t="shared" si="450"/>
        <v>Red</v>
      </c>
      <c r="V1354" t="str">
        <f t="shared" si="451"/>
        <v>Green</v>
      </c>
      <c r="W1354" t="str">
        <f t="shared" si="452"/>
        <v>Red</v>
      </c>
      <c r="X1354" t="str">
        <f t="shared" si="453"/>
        <v>Green</v>
      </c>
      <c r="Y1354" t="str">
        <f t="shared" si="454"/>
        <v>Green</v>
      </c>
      <c r="Z1354" t="str">
        <f t="shared" si="455"/>
        <v>Red</v>
      </c>
      <c r="AA1354" t="str">
        <f t="shared" si="456"/>
        <v>Green</v>
      </c>
      <c r="AB1354" t="str">
        <f t="shared" si="457"/>
        <v>Green</v>
      </c>
      <c r="AC1354" t="str">
        <f t="shared" si="458"/>
        <v>Green</v>
      </c>
      <c r="AD1354" t="str">
        <f t="shared" si="459"/>
        <v>Red</v>
      </c>
    </row>
    <row r="1355" spans="1:30" x14ac:dyDescent="0.25">
      <c r="A1355" t="str">
        <f t="shared" si="440"/>
        <v>25/07/2026Wingate &amp; FinchleyChesham United</v>
      </c>
      <c r="D1355" s="2">
        <v>46228</v>
      </c>
      <c r="E1355" s="3">
        <v>0.58333333333333337</v>
      </c>
      <c r="F1355" t="s">
        <v>3921</v>
      </c>
      <c r="G1355" t="s">
        <v>1523</v>
      </c>
      <c r="H1355">
        <v>0</v>
      </c>
      <c r="I1355">
        <v>1</v>
      </c>
      <c r="J1355">
        <v>1</v>
      </c>
      <c r="K1355">
        <v>2</v>
      </c>
      <c r="L1355" s="22" t="str">
        <f t="shared" si="441"/>
        <v>25/07/2026</v>
      </c>
      <c r="M1355" s="23">
        <f t="shared" si="442"/>
        <v>0.45833333333333337</v>
      </c>
      <c r="N1355" t="str">
        <f t="shared" si="443"/>
        <v>1 - 2</v>
      </c>
      <c r="O1355" t="str">
        <f t="shared" si="444"/>
        <v>Red</v>
      </c>
      <c r="P1355" t="str">
        <f t="shared" si="445"/>
        <v>Red</v>
      </c>
      <c r="Q1355" t="str">
        <f t="shared" si="446"/>
        <v>Green</v>
      </c>
      <c r="R1355" t="str">
        <f t="shared" si="447"/>
        <v>Red</v>
      </c>
      <c r="S1355" t="str">
        <f t="shared" si="448"/>
        <v>Green</v>
      </c>
      <c r="T1355" t="str">
        <f t="shared" si="449"/>
        <v>Green</v>
      </c>
      <c r="U1355" t="str">
        <f t="shared" si="450"/>
        <v>Red</v>
      </c>
      <c r="V1355" t="str">
        <f t="shared" si="451"/>
        <v>Red</v>
      </c>
      <c r="W1355" t="str">
        <f t="shared" si="452"/>
        <v>Green</v>
      </c>
      <c r="X1355" t="str">
        <f t="shared" si="453"/>
        <v>Green</v>
      </c>
      <c r="Y1355" t="str">
        <f t="shared" si="454"/>
        <v>Green</v>
      </c>
      <c r="Z1355" t="str">
        <f t="shared" si="455"/>
        <v>Green</v>
      </c>
      <c r="AA1355" t="str">
        <f t="shared" si="456"/>
        <v>Red</v>
      </c>
      <c r="AB1355" t="str">
        <f t="shared" si="457"/>
        <v>Green</v>
      </c>
      <c r="AC1355" t="str">
        <f t="shared" si="458"/>
        <v>Green</v>
      </c>
      <c r="AD1355" t="str">
        <f t="shared" si="459"/>
        <v>Red</v>
      </c>
    </row>
    <row r="1356" spans="1:30" x14ac:dyDescent="0.25">
      <c r="A1356" t="str">
        <f t="shared" si="440"/>
        <v>25/07/2026WokingReading</v>
      </c>
      <c r="D1356" s="2">
        <v>46228</v>
      </c>
      <c r="E1356" s="3">
        <v>0.58333333333333337</v>
      </c>
      <c r="F1356" t="s">
        <v>1485</v>
      </c>
      <c r="G1356" t="s">
        <v>3922</v>
      </c>
      <c r="H1356">
        <v>0</v>
      </c>
      <c r="I1356">
        <v>0</v>
      </c>
      <c r="J1356">
        <v>0</v>
      </c>
      <c r="K1356">
        <v>2</v>
      </c>
      <c r="L1356" s="22" t="str">
        <f t="shared" si="441"/>
        <v>25/07/2026</v>
      </c>
      <c r="M1356" s="23">
        <f t="shared" si="442"/>
        <v>0.45833333333333337</v>
      </c>
      <c r="N1356" t="str">
        <f t="shared" si="443"/>
        <v>0 - 2</v>
      </c>
      <c r="O1356" t="str">
        <f t="shared" si="444"/>
        <v>Red</v>
      </c>
      <c r="P1356" t="str">
        <f t="shared" si="445"/>
        <v>Red</v>
      </c>
      <c r="Q1356" t="str">
        <f t="shared" si="446"/>
        <v>Green</v>
      </c>
      <c r="R1356" t="str">
        <f t="shared" si="447"/>
        <v>Red</v>
      </c>
      <c r="S1356" t="str">
        <f t="shared" si="448"/>
        <v>Green</v>
      </c>
      <c r="T1356" t="str">
        <f t="shared" si="449"/>
        <v>Green</v>
      </c>
      <c r="U1356" t="str">
        <f t="shared" si="450"/>
        <v>Red</v>
      </c>
      <c r="V1356" t="str">
        <f t="shared" si="451"/>
        <v>Green</v>
      </c>
      <c r="W1356" t="str">
        <f t="shared" si="452"/>
        <v>Red</v>
      </c>
      <c r="X1356" t="str">
        <f t="shared" si="453"/>
        <v>Red</v>
      </c>
      <c r="Y1356" t="str">
        <f t="shared" si="454"/>
        <v>Green</v>
      </c>
      <c r="Z1356" t="str">
        <f t="shared" si="455"/>
        <v>Red</v>
      </c>
      <c r="AA1356" t="str">
        <f t="shared" si="456"/>
        <v>Green</v>
      </c>
      <c r="AB1356" t="str">
        <f t="shared" si="457"/>
        <v>Green</v>
      </c>
      <c r="AC1356" t="str">
        <f t="shared" si="458"/>
        <v>Red</v>
      </c>
      <c r="AD1356" t="str">
        <f t="shared" si="459"/>
        <v>Green</v>
      </c>
    </row>
    <row r="1357" spans="1:30" x14ac:dyDescent="0.25">
      <c r="A1357" t="str">
        <f t="shared" si="440"/>
        <v>25/07/2026Worksop TownGarforth Town AFC</v>
      </c>
      <c r="D1357" s="2">
        <v>46228</v>
      </c>
      <c r="E1357" s="3">
        <v>0.58333333333333337</v>
      </c>
      <c r="F1357" t="s">
        <v>3923</v>
      </c>
      <c r="G1357" t="s">
        <v>1498</v>
      </c>
      <c r="H1357">
        <v>1</v>
      </c>
      <c r="I1357">
        <v>0</v>
      </c>
      <c r="J1357">
        <v>4</v>
      </c>
      <c r="K1357">
        <v>0</v>
      </c>
      <c r="L1357" s="22" t="str">
        <f t="shared" si="441"/>
        <v>25/07/2026</v>
      </c>
      <c r="M1357" s="23">
        <f t="shared" si="442"/>
        <v>0.45833333333333337</v>
      </c>
      <c r="N1357" t="str">
        <f t="shared" si="443"/>
        <v>4 - 0</v>
      </c>
      <c r="O1357" t="str">
        <f t="shared" si="444"/>
        <v>Green</v>
      </c>
      <c r="P1357" t="str">
        <f t="shared" si="445"/>
        <v>Red</v>
      </c>
      <c r="Q1357" t="str">
        <f t="shared" si="446"/>
        <v>Red</v>
      </c>
      <c r="R1357" t="str">
        <f t="shared" si="447"/>
        <v>Green</v>
      </c>
      <c r="S1357" t="str">
        <f t="shared" si="448"/>
        <v>Red</v>
      </c>
      <c r="T1357" t="str">
        <f t="shared" si="449"/>
        <v>Green</v>
      </c>
      <c r="U1357" t="str">
        <f t="shared" si="450"/>
        <v>Green</v>
      </c>
      <c r="V1357" t="str">
        <f t="shared" si="451"/>
        <v>Red</v>
      </c>
      <c r="W1357" t="str">
        <f t="shared" si="452"/>
        <v>Red</v>
      </c>
      <c r="X1357" t="str">
        <f t="shared" si="453"/>
        <v>Green</v>
      </c>
      <c r="Y1357" t="str">
        <f t="shared" si="454"/>
        <v>Green</v>
      </c>
      <c r="Z1357" t="str">
        <f t="shared" si="455"/>
        <v>Green</v>
      </c>
      <c r="AA1357" t="str">
        <f t="shared" si="456"/>
        <v>Red</v>
      </c>
      <c r="AB1357" t="str">
        <f t="shared" si="457"/>
        <v>Red</v>
      </c>
      <c r="AC1357" t="str">
        <f t="shared" si="458"/>
        <v>Red</v>
      </c>
      <c r="AD1357" t="str">
        <f t="shared" si="459"/>
        <v>Green</v>
      </c>
    </row>
    <row r="1358" spans="1:30" x14ac:dyDescent="0.25">
      <c r="A1358" t="str">
        <f t="shared" si="440"/>
        <v>25/07/2026KI Klaksvik WomenZimbru Chisinau Women</v>
      </c>
      <c r="D1358" s="2">
        <v>46228</v>
      </c>
      <c r="E1358" s="3">
        <v>0.60416666666666663</v>
      </c>
      <c r="F1358" t="s">
        <v>1625</v>
      </c>
      <c r="G1358" t="s">
        <v>1624</v>
      </c>
      <c r="H1358">
        <v>0</v>
      </c>
      <c r="I1358">
        <v>1</v>
      </c>
      <c r="J1358">
        <v>4</v>
      </c>
      <c r="K1358">
        <v>1</v>
      </c>
      <c r="L1358" s="22" t="str">
        <f t="shared" si="441"/>
        <v>25/07/2026</v>
      </c>
      <c r="M1358" s="23">
        <f t="shared" si="442"/>
        <v>0.47916666666666663</v>
      </c>
      <c r="N1358" t="str">
        <f t="shared" si="443"/>
        <v>4 - 1</v>
      </c>
      <c r="O1358" t="str">
        <f t="shared" si="444"/>
        <v>Green</v>
      </c>
      <c r="P1358" t="str">
        <f t="shared" si="445"/>
        <v>Red</v>
      </c>
      <c r="Q1358" t="str">
        <f t="shared" si="446"/>
        <v>Red</v>
      </c>
      <c r="R1358" t="str">
        <f t="shared" si="447"/>
        <v>Green</v>
      </c>
      <c r="S1358" t="str">
        <f t="shared" si="448"/>
        <v>Red</v>
      </c>
      <c r="T1358" t="str">
        <f t="shared" si="449"/>
        <v>Green</v>
      </c>
      <c r="U1358" t="str">
        <f t="shared" si="450"/>
        <v>Red</v>
      </c>
      <c r="V1358" t="str">
        <f t="shared" si="451"/>
        <v>Red</v>
      </c>
      <c r="W1358" t="str">
        <f t="shared" si="452"/>
        <v>Green</v>
      </c>
      <c r="X1358" t="str">
        <f t="shared" si="453"/>
        <v>Green</v>
      </c>
      <c r="Y1358" t="str">
        <f t="shared" si="454"/>
        <v>Green</v>
      </c>
      <c r="Z1358" t="str">
        <f t="shared" si="455"/>
        <v>Green</v>
      </c>
      <c r="AA1358" t="str">
        <f t="shared" si="456"/>
        <v>Red</v>
      </c>
      <c r="AB1358" t="str">
        <f t="shared" si="457"/>
        <v>Red</v>
      </c>
      <c r="AC1358" t="str">
        <f t="shared" si="458"/>
        <v>Green</v>
      </c>
      <c r="AD1358" t="str">
        <f t="shared" si="459"/>
        <v>Red</v>
      </c>
    </row>
    <row r="1359" spans="1:30" x14ac:dyDescent="0.25">
      <c r="A1359" t="str">
        <f t="shared" si="440"/>
        <v>25/07/2026FloyaLillestrom II</v>
      </c>
      <c r="D1359" s="2">
        <v>46228</v>
      </c>
      <c r="E1359" s="3">
        <v>0.60416666666666663</v>
      </c>
      <c r="F1359" t="s">
        <v>3496</v>
      </c>
      <c r="G1359" t="s">
        <v>3497</v>
      </c>
      <c r="H1359">
        <v>0</v>
      </c>
      <c r="I1359">
        <v>1</v>
      </c>
      <c r="J1359">
        <v>3</v>
      </c>
      <c r="K1359">
        <v>2</v>
      </c>
      <c r="L1359" s="22" t="str">
        <f t="shared" si="441"/>
        <v>25/07/2026</v>
      </c>
      <c r="M1359" s="23">
        <f t="shared" si="442"/>
        <v>0.47916666666666663</v>
      </c>
      <c r="N1359" t="str">
        <f t="shared" si="443"/>
        <v>3 - 2</v>
      </c>
      <c r="O1359" t="str">
        <f t="shared" si="444"/>
        <v>Green</v>
      </c>
      <c r="P1359" t="str">
        <f t="shared" si="445"/>
        <v>Red</v>
      </c>
      <c r="Q1359" t="str">
        <f t="shared" si="446"/>
        <v>Red</v>
      </c>
      <c r="R1359" t="str">
        <f t="shared" si="447"/>
        <v>Green</v>
      </c>
      <c r="S1359" t="str">
        <f t="shared" si="448"/>
        <v>Red</v>
      </c>
      <c r="T1359" t="str">
        <f t="shared" si="449"/>
        <v>Green</v>
      </c>
      <c r="U1359" t="str">
        <f t="shared" si="450"/>
        <v>Red</v>
      </c>
      <c r="V1359" t="str">
        <f t="shared" si="451"/>
        <v>Red</v>
      </c>
      <c r="W1359" t="str">
        <f t="shared" si="452"/>
        <v>Green</v>
      </c>
      <c r="X1359" t="str">
        <f t="shared" si="453"/>
        <v>Green</v>
      </c>
      <c r="Y1359" t="str">
        <f t="shared" si="454"/>
        <v>Green</v>
      </c>
      <c r="Z1359" t="str">
        <f t="shared" si="455"/>
        <v>Green</v>
      </c>
      <c r="AA1359" t="str">
        <f t="shared" si="456"/>
        <v>Red</v>
      </c>
      <c r="AB1359" t="str">
        <f t="shared" si="457"/>
        <v>Red</v>
      </c>
      <c r="AC1359" t="str">
        <f t="shared" si="458"/>
        <v>Green</v>
      </c>
      <c r="AD1359" t="str">
        <f t="shared" si="459"/>
        <v>Red</v>
      </c>
    </row>
    <row r="1360" spans="1:30" x14ac:dyDescent="0.25">
      <c r="A1360" t="str">
        <f t="shared" si="440"/>
        <v>25/07/2026Farul ConstantaHunedoara</v>
      </c>
      <c r="D1360" s="2">
        <v>46228</v>
      </c>
      <c r="E1360" s="3">
        <v>0.60416666666666663</v>
      </c>
      <c r="F1360" t="s">
        <v>3547</v>
      </c>
      <c r="G1360" t="s">
        <v>275</v>
      </c>
      <c r="H1360">
        <v>0</v>
      </c>
      <c r="I1360">
        <v>0</v>
      </c>
      <c r="J1360">
        <v>2</v>
      </c>
      <c r="K1360">
        <v>0</v>
      </c>
      <c r="L1360" s="22" t="str">
        <f t="shared" si="441"/>
        <v>25/07/2026</v>
      </c>
      <c r="M1360" s="23">
        <f t="shared" si="442"/>
        <v>0.47916666666666663</v>
      </c>
      <c r="N1360" t="str">
        <f t="shared" si="443"/>
        <v>2 - 0</v>
      </c>
      <c r="O1360" t="str">
        <f t="shared" si="444"/>
        <v>Green</v>
      </c>
      <c r="P1360" t="str">
        <f t="shared" si="445"/>
        <v>Red</v>
      </c>
      <c r="Q1360" t="str">
        <f t="shared" si="446"/>
        <v>Red</v>
      </c>
      <c r="R1360" t="str">
        <f t="shared" si="447"/>
        <v>Green</v>
      </c>
      <c r="S1360" t="str">
        <f t="shared" si="448"/>
        <v>Red</v>
      </c>
      <c r="T1360" t="str">
        <f t="shared" si="449"/>
        <v>Green</v>
      </c>
      <c r="U1360" t="str">
        <f t="shared" si="450"/>
        <v>Red</v>
      </c>
      <c r="V1360" t="str">
        <f t="shared" si="451"/>
        <v>Green</v>
      </c>
      <c r="W1360" t="str">
        <f t="shared" si="452"/>
        <v>Red</v>
      </c>
      <c r="X1360" t="str">
        <f t="shared" si="453"/>
        <v>Red</v>
      </c>
      <c r="Y1360" t="str">
        <f t="shared" si="454"/>
        <v>Green</v>
      </c>
      <c r="Z1360" t="str">
        <f t="shared" si="455"/>
        <v>Red</v>
      </c>
      <c r="AA1360" t="str">
        <f t="shared" si="456"/>
        <v>Green</v>
      </c>
      <c r="AB1360" t="str">
        <f t="shared" si="457"/>
        <v>Green</v>
      </c>
      <c r="AC1360" t="str">
        <f t="shared" si="458"/>
        <v>Red</v>
      </c>
      <c r="AD1360" t="str">
        <f t="shared" si="459"/>
        <v>Green</v>
      </c>
    </row>
    <row r="1361" spans="1:30" x14ac:dyDescent="0.25">
      <c r="A1361" t="str">
        <f t="shared" si="440"/>
        <v>25/07/2026FC LustenauFC Kitzbuhel</v>
      </c>
      <c r="D1361" s="2">
        <v>46228</v>
      </c>
      <c r="E1361" s="3">
        <v>0.625</v>
      </c>
      <c r="F1361" t="s">
        <v>2999</v>
      </c>
      <c r="G1361" t="s">
        <v>3000</v>
      </c>
      <c r="H1361">
        <v>0</v>
      </c>
      <c r="I1361">
        <v>3</v>
      </c>
      <c r="J1361">
        <v>1</v>
      </c>
      <c r="K1361">
        <v>4</v>
      </c>
      <c r="L1361" s="22" t="str">
        <f t="shared" si="441"/>
        <v>25/07/2026</v>
      </c>
      <c r="M1361" s="23">
        <f t="shared" si="442"/>
        <v>0.5</v>
      </c>
      <c r="N1361" t="str">
        <f t="shared" si="443"/>
        <v>1 - 4</v>
      </c>
      <c r="O1361" t="str">
        <f t="shared" si="444"/>
        <v>Red</v>
      </c>
      <c r="P1361" t="str">
        <f t="shared" si="445"/>
        <v>Red</v>
      </c>
      <c r="Q1361" t="str">
        <f t="shared" si="446"/>
        <v>Green</v>
      </c>
      <c r="R1361" t="str">
        <f t="shared" si="447"/>
        <v>Red</v>
      </c>
      <c r="S1361" t="str">
        <f t="shared" si="448"/>
        <v>Green</v>
      </c>
      <c r="T1361" t="str">
        <f t="shared" si="449"/>
        <v>Green</v>
      </c>
      <c r="U1361" t="str">
        <f t="shared" si="450"/>
        <v>Red</v>
      </c>
      <c r="V1361" t="str">
        <f t="shared" si="451"/>
        <v>Red</v>
      </c>
      <c r="W1361" t="str">
        <f t="shared" si="452"/>
        <v>Green</v>
      </c>
      <c r="X1361" t="str">
        <f t="shared" si="453"/>
        <v>Green</v>
      </c>
      <c r="Y1361" t="str">
        <f t="shared" si="454"/>
        <v>Green</v>
      </c>
      <c r="Z1361" t="str">
        <f t="shared" si="455"/>
        <v>Green</v>
      </c>
      <c r="AA1361" t="str">
        <f t="shared" si="456"/>
        <v>Red</v>
      </c>
      <c r="AB1361" t="str">
        <f t="shared" si="457"/>
        <v>Red</v>
      </c>
      <c r="AC1361" t="str">
        <f t="shared" si="458"/>
        <v>Green</v>
      </c>
      <c r="AD1361" t="str">
        <f t="shared" si="459"/>
        <v>Red</v>
      </c>
    </row>
    <row r="1362" spans="1:30" x14ac:dyDescent="0.25">
      <c r="A1362" t="str">
        <f t="shared" si="440"/>
        <v>25/07/2026SR DonaufeldGrazer AK</v>
      </c>
      <c r="D1362" s="2">
        <v>46228</v>
      </c>
      <c r="E1362" s="3">
        <v>0.625</v>
      </c>
      <c r="F1362" t="s">
        <v>3001</v>
      </c>
      <c r="G1362" t="s">
        <v>3002</v>
      </c>
      <c r="H1362">
        <v>0</v>
      </c>
      <c r="I1362">
        <v>1</v>
      </c>
      <c r="J1362">
        <v>0</v>
      </c>
      <c r="K1362">
        <v>4</v>
      </c>
      <c r="L1362" s="22" t="str">
        <f t="shared" si="441"/>
        <v>25/07/2026</v>
      </c>
      <c r="M1362" s="23">
        <f t="shared" si="442"/>
        <v>0.5</v>
      </c>
      <c r="N1362" t="str">
        <f t="shared" si="443"/>
        <v>0 - 4</v>
      </c>
      <c r="O1362" t="str">
        <f t="shared" si="444"/>
        <v>Red</v>
      </c>
      <c r="P1362" t="str">
        <f t="shared" si="445"/>
        <v>Red</v>
      </c>
      <c r="Q1362" t="str">
        <f t="shared" si="446"/>
        <v>Green</v>
      </c>
      <c r="R1362" t="str">
        <f t="shared" si="447"/>
        <v>Red</v>
      </c>
      <c r="S1362" t="str">
        <f t="shared" si="448"/>
        <v>Green</v>
      </c>
      <c r="T1362" t="str">
        <f t="shared" si="449"/>
        <v>Green</v>
      </c>
      <c r="U1362" t="str">
        <f t="shared" si="450"/>
        <v>Red</v>
      </c>
      <c r="V1362" t="str">
        <f t="shared" si="451"/>
        <v>Red</v>
      </c>
      <c r="W1362" t="str">
        <f t="shared" si="452"/>
        <v>Green</v>
      </c>
      <c r="X1362" t="str">
        <f t="shared" si="453"/>
        <v>Green</v>
      </c>
      <c r="Y1362" t="str">
        <f t="shared" si="454"/>
        <v>Green</v>
      </c>
      <c r="Z1362" t="str">
        <f t="shared" si="455"/>
        <v>Green</v>
      </c>
      <c r="AA1362" t="str">
        <f t="shared" si="456"/>
        <v>Red</v>
      </c>
      <c r="AB1362" t="str">
        <f t="shared" si="457"/>
        <v>Red</v>
      </c>
      <c r="AC1362" t="str">
        <f t="shared" si="458"/>
        <v>Red</v>
      </c>
      <c r="AD1362" t="str">
        <f t="shared" si="459"/>
        <v>Green</v>
      </c>
    </row>
    <row r="1363" spans="1:30" x14ac:dyDescent="0.25">
      <c r="A1363" t="str">
        <f t="shared" si="440"/>
        <v>25/07/2026FC GomelFC Vitebsk</v>
      </c>
      <c r="D1363" s="2">
        <v>46228</v>
      </c>
      <c r="E1363" s="3">
        <v>0.625</v>
      </c>
      <c r="F1363" t="s">
        <v>3033</v>
      </c>
      <c r="G1363" t="s">
        <v>3034</v>
      </c>
      <c r="H1363">
        <v>0</v>
      </c>
      <c r="I1363">
        <v>1</v>
      </c>
      <c r="J1363">
        <v>1</v>
      </c>
      <c r="K1363">
        <v>2</v>
      </c>
      <c r="L1363" s="22" t="str">
        <f t="shared" si="441"/>
        <v>25/07/2026</v>
      </c>
      <c r="M1363" s="23">
        <f t="shared" si="442"/>
        <v>0.5</v>
      </c>
      <c r="N1363" t="str">
        <f t="shared" si="443"/>
        <v>1 - 2</v>
      </c>
      <c r="O1363" t="str">
        <f t="shared" si="444"/>
        <v>Red</v>
      </c>
      <c r="P1363" t="str">
        <f t="shared" si="445"/>
        <v>Red</v>
      </c>
      <c r="Q1363" t="str">
        <f t="shared" si="446"/>
        <v>Green</v>
      </c>
      <c r="R1363" t="str">
        <f t="shared" si="447"/>
        <v>Red</v>
      </c>
      <c r="S1363" t="str">
        <f t="shared" si="448"/>
        <v>Green</v>
      </c>
      <c r="T1363" t="str">
        <f t="shared" si="449"/>
        <v>Green</v>
      </c>
      <c r="U1363" t="str">
        <f t="shared" si="450"/>
        <v>Red</v>
      </c>
      <c r="V1363" t="str">
        <f t="shared" si="451"/>
        <v>Red</v>
      </c>
      <c r="W1363" t="str">
        <f t="shared" si="452"/>
        <v>Green</v>
      </c>
      <c r="X1363" t="str">
        <f t="shared" si="453"/>
        <v>Green</v>
      </c>
      <c r="Y1363" t="str">
        <f t="shared" si="454"/>
        <v>Green</v>
      </c>
      <c r="Z1363" t="str">
        <f t="shared" si="455"/>
        <v>Green</v>
      </c>
      <c r="AA1363" t="str">
        <f t="shared" si="456"/>
        <v>Red</v>
      </c>
      <c r="AB1363" t="str">
        <f t="shared" si="457"/>
        <v>Green</v>
      </c>
      <c r="AC1363" t="str">
        <f t="shared" si="458"/>
        <v>Green</v>
      </c>
      <c r="AD1363" t="str">
        <f t="shared" si="459"/>
        <v>Red</v>
      </c>
    </row>
    <row r="1364" spans="1:30" x14ac:dyDescent="0.25">
      <c r="A1364" t="str">
        <f t="shared" si="440"/>
        <v>25/07/2026CSKABotev Plovdiv</v>
      </c>
      <c r="D1364" s="2">
        <v>46228</v>
      </c>
      <c r="E1364" s="3">
        <v>0.625</v>
      </c>
      <c r="F1364" t="s">
        <v>303</v>
      </c>
      <c r="G1364" t="s">
        <v>302</v>
      </c>
      <c r="L1364" s="22" t="str">
        <f t="shared" si="441"/>
        <v>25/07/2026</v>
      </c>
      <c r="M1364" s="23">
        <f t="shared" si="442"/>
        <v>0.5</v>
      </c>
      <c r="N1364" t="str">
        <f t="shared" si="443"/>
        <v xml:space="preserve"> - </v>
      </c>
      <c r="O1364" t="str">
        <f t="shared" si="444"/>
        <v>Red</v>
      </c>
      <c r="P1364" t="str">
        <f t="shared" si="445"/>
        <v>Green</v>
      </c>
      <c r="Q1364" t="str">
        <f t="shared" si="446"/>
        <v>Red</v>
      </c>
      <c r="R1364" t="str">
        <f t="shared" si="447"/>
        <v>Green</v>
      </c>
      <c r="S1364" t="str">
        <f t="shared" si="448"/>
        <v>Green</v>
      </c>
      <c r="T1364" t="str">
        <f t="shared" si="449"/>
        <v>Red</v>
      </c>
      <c r="U1364" t="str">
        <f t="shared" si="450"/>
        <v>Red</v>
      </c>
      <c r="V1364" t="str">
        <f t="shared" si="451"/>
        <v>Green</v>
      </c>
      <c r="W1364" t="str">
        <f t="shared" si="452"/>
        <v>Red</v>
      </c>
      <c r="X1364" t="str">
        <f t="shared" si="453"/>
        <v>Red</v>
      </c>
      <c r="Y1364" t="str">
        <f t="shared" si="454"/>
        <v>Red</v>
      </c>
      <c r="Z1364" t="str">
        <f t="shared" si="455"/>
        <v>Red</v>
      </c>
      <c r="AA1364" t="str">
        <f t="shared" si="456"/>
        <v>Green</v>
      </c>
      <c r="AB1364" t="str">
        <f t="shared" si="457"/>
        <v>Green</v>
      </c>
      <c r="AC1364" t="str">
        <f t="shared" si="458"/>
        <v>Red</v>
      </c>
      <c r="AD1364" t="str">
        <f t="shared" si="459"/>
        <v>Green</v>
      </c>
    </row>
    <row r="1365" spans="1:30" x14ac:dyDescent="0.25">
      <c r="A1365" t="str">
        <f t="shared" si="440"/>
        <v>25/07/2026Fastav ZlinBanik Ostrava</v>
      </c>
      <c r="D1365" s="2">
        <v>46228</v>
      </c>
      <c r="E1365" s="3">
        <v>0.625</v>
      </c>
      <c r="F1365" t="s">
        <v>3143</v>
      </c>
      <c r="G1365" t="s">
        <v>3144</v>
      </c>
      <c r="H1365">
        <v>0</v>
      </c>
      <c r="I1365">
        <v>0</v>
      </c>
      <c r="J1365">
        <v>0</v>
      </c>
      <c r="K1365">
        <v>1</v>
      </c>
      <c r="L1365" s="22" t="str">
        <f t="shared" si="441"/>
        <v>25/07/2026</v>
      </c>
      <c r="M1365" s="23">
        <f t="shared" si="442"/>
        <v>0.5</v>
      </c>
      <c r="N1365" t="str">
        <f t="shared" si="443"/>
        <v>0 - 1</v>
      </c>
      <c r="O1365" t="str">
        <f t="shared" si="444"/>
        <v>Red</v>
      </c>
      <c r="P1365" t="str">
        <f t="shared" si="445"/>
        <v>Red</v>
      </c>
      <c r="Q1365" t="str">
        <f t="shared" si="446"/>
        <v>Green</v>
      </c>
      <c r="R1365" t="str">
        <f t="shared" si="447"/>
        <v>Red</v>
      </c>
      <c r="S1365" t="str">
        <f t="shared" si="448"/>
        <v>Green</v>
      </c>
      <c r="T1365" t="str">
        <f t="shared" si="449"/>
        <v>Green</v>
      </c>
      <c r="U1365" t="str">
        <f t="shared" si="450"/>
        <v>Red</v>
      </c>
      <c r="V1365" t="str">
        <f t="shared" si="451"/>
        <v>Green</v>
      </c>
      <c r="W1365" t="str">
        <f t="shared" si="452"/>
        <v>Red</v>
      </c>
      <c r="X1365" t="str">
        <f t="shared" si="453"/>
        <v>Red</v>
      </c>
      <c r="Y1365" t="str">
        <f t="shared" si="454"/>
        <v>Red</v>
      </c>
      <c r="Z1365" t="str">
        <f t="shared" si="455"/>
        <v>Red</v>
      </c>
      <c r="AA1365" t="str">
        <f t="shared" si="456"/>
        <v>Green</v>
      </c>
      <c r="AB1365" t="str">
        <f t="shared" si="457"/>
        <v>Green</v>
      </c>
      <c r="AC1365" t="str">
        <f t="shared" si="458"/>
        <v>Red</v>
      </c>
      <c r="AD1365" t="str">
        <f t="shared" si="459"/>
        <v>Green</v>
      </c>
    </row>
    <row r="1366" spans="1:30" x14ac:dyDescent="0.25">
      <c r="A1366" t="str">
        <f t="shared" si="440"/>
        <v>25/07/2026TepliceBohemians 1905</v>
      </c>
      <c r="D1366" s="2">
        <v>46228</v>
      </c>
      <c r="E1366" s="3">
        <v>0.625</v>
      </c>
      <c r="F1366" t="s">
        <v>3145</v>
      </c>
      <c r="G1366" t="s">
        <v>3146</v>
      </c>
      <c r="H1366">
        <v>1</v>
      </c>
      <c r="I1366">
        <v>0</v>
      </c>
      <c r="J1366">
        <v>3</v>
      </c>
      <c r="K1366">
        <v>1</v>
      </c>
      <c r="L1366" s="22" t="str">
        <f t="shared" si="441"/>
        <v>25/07/2026</v>
      </c>
      <c r="M1366" s="23">
        <f t="shared" si="442"/>
        <v>0.5</v>
      </c>
      <c r="N1366" t="str">
        <f t="shared" si="443"/>
        <v>3 - 1</v>
      </c>
      <c r="O1366" t="str">
        <f t="shared" si="444"/>
        <v>Green</v>
      </c>
      <c r="P1366" t="str">
        <f t="shared" si="445"/>
        <v>Red</v>
      </c>
      <c r="Q1366" t="str">
        <f t="shared" si="446"/>
        <v>Red</v>
      </c>
      <c r="R1366" t="str">
        <f t="shared" si="447"/>
        <v>Green</v>
      </c>
      <c r="S1366" t="str">
        <f t="shared" si="448"/>
        <v>Red</v>
      </c>
      <c r="T1366" t="str">
        <f t="shared" si="449"/>
        <v>Green</v>
      </c>
      <c r="U1366" t="str">
        <f t="shared" si="450"/>
        <v>Green</v>
      </c>
      <c r="V1366" t="str">
        <f t="shared" si="451"/>
        <v>Red</v>
      </c>
      <c r="W1366" t="str">
        <f t="shared" si="452"/>
        <v>Red</v>
      </c>
      <c r="X1366" t="str">
        <f t="shared" si="453"/>
        <v>Green</v>
      </c>
      <c r="Y1366" t="str">
        <f t="shared" si="454"/>
        <v>Green</v>
      </c>
      <c r="Z1366" t="str">
        <f t="shared" si="455"/>
        <v>Green</v>
      </c>
      <c r="AA1366" t="str">
        <f t="shared" si="456"/>
        <v>Red</v>
      </c>
      <c r="AB1366" t="str">
        <f t="shared" si="457"/>
        <v>Red</v>
      </c>
      <c r="AC1366" t="str">
        <f t="shared" si="458"/>
        <v>Green</v>
      </c>
      <c r="AD1366" t="str">
        <f t="shared" si="459"/>
        <v>Red</v>
      </c>
    </row>
    <row r="1367" spans="1:30" x14ac:dyDescent="0.25">
      <c r="A1367" t="str">
        <f t="shared" si="440"/>
        <v>25/07/2026Viktoria PlzenSlovan Liberec</v>
      </c>
      <c r="D1367" s="2">
        <v>46228</v>
      </c>
      <c r="E1367" s="3">
        <v>0.625</v>
      </c>
      <c r="F1367" t="s">
        <v>1891</v>
      </c>
      <c r="G1367" t="s">
        <v>3147</v>
      </c>
      <c r="H1367">
        <v>0</v>
      </c>
      <c r="I1367">
        <v>1</v>
      </c>
      <c r="J1367">
        <v>1</v>
      </c>
      <c r="K1367">
        <v>3</v>
      </c>
      <c r="L1367" s="22" t="str">
        <f t="shared" si="441"/>
        <v>25/07/2026</v>
      </c>
      <c r="M1367" s="23">
        <f t="shared" si="442"/>
        <v>0.5</v>
      </c>
      <c r="N1367" t="str">
        <f t="shared" si="443"/>
        <v>1 - 3</v>
      </c>
      <c r="O1367" t="str">
        <f t="shared" si="444"/>
        <v>Red</v>
      </c>
      <c r="P1367" t="str">
        <f t="shared" si="445"/>
        <v>Red</v>
      </c>
      <c r="Q1367" t="str">
        <f t="shared" si="446"/>
        <v>Green</v>
      </c>
      <c r="R1367" t="str">
        <f t="shared" si="447"/>
        <v>Red</v>
      </c>
      <c r="S1367" t="str">
        <f t="shared" si="448"/>
        <v>Green</v>
      </c>
      <c r="T1367" t="str">
        <f t="shared" si="449"/>
        <v>Green</v>
      </c>
      <c r="U1367" t="str">
        <f t="shared" si="450"/>
        <v>Red</v>
      </c>
      <c r="V1367" t="str">
        <f t="shared" si="451"/>
        <v>Red</v>
      </c>
      <c r="W1367" t="str">
        <f t="shared" si="452"/>
        <v>Green</v>
      </c>
      <c r="X1367" t="str">
        <f t="shared" si="453"/>
        <v>Green</v>
      </c>
      <c r="Y1367" t="str">
        <f t="shared" si="454"/>
        <v>Green</v>
      </c>
      <c r="Z1367" t="str">
        <f t="shared" si="455"/>
        <v>Green</v>
      </c>
      <c r="AA1367" t="str">
        <f t="shared" si="456"/>
        <v>Red</v>
      </c>
      <c r="AB1367" t="str">
        <f t="shared" si="457"/>
        <v>Red</v>
      </c>
      <c r="AC1367" t="str">
        <f t="shared" si="458"/>
        <v>Green</v>
      </c>
      <c r="AD1367" t="str">
        <f t="shared" si="459"/>
        <v>Red</v>
      </c>
    </row>
    <row r="1368" spans="1:30" x14ac:dyDescent="0.25">
      <c r="A1368" t="str">
        <f t="shared" si="440"/>
        <v>25/07/2026OpavaSK Lisen</v>
      </c>
      <c r="D1368" s="2">
        <v>46228</v>
      </c>
      <c r="E1368" s="3">
        <v>0.625</v>
      </c>
      <c r="F1368" t="s">
        <v>3152</v>
      </c>
      <c r="G1368" t="s">
        <v>3153</v>
      </c>
      <c r="L1368" s="22" t="str">
        <f t="shared" si="441"/>
        <v>25/07/2026</v>
      </c>
      <c r="M1368" s="23">
        <f t="shared" si="442"/>
        <v>0.5</v>
      </c>
      <c r="N1368" t="str">
        <f t="shared" si="443"/>
        <v xml:space="preserve"> - </v>
      </c>
      <c r="O1368" t="str">
        <f t="shared" si="444"/>
        <v>Red</v>
      </c>
      <c r="P1368" t="str">
        <f t="shared" si="445"/>
        <v>Green</v>
      </c>
      <c r="Q1368" t="str">
        <f t="shared" si="446"/>
        <v>Red</v>
      </c>
      <c r="R1368" t="str">
        <f t="shared" si="447"/>
        <v>Green</v>
      </c>
      <c r="S1368" t="str">
        <f t="shared" si="448"/>
        <v>Green</v>
      </c>
      <c r="T1368" t="str">
        <f t="shared" si="449"/>
        <v>Red</v>
      </c>
      <c r="U1368" t="str">
        <f t="shared" si="450"/>
        <v>Red</v>
      </c>
      <c r="V1368" t="str">
        <f t="shared" si="451"/>
        <v>Green</v>
      </c>
      <c r="W1368" t="str">
        <f t="shared" si="452"/>
        <v>Red</v>
      </c>
      <c r="X1368" t="str">
        <f t="shared" si="453"/>
        <v>Red</v>
      </c>
      <c r="Y1368" t="str">
        <f t="shared" si="454"/>
        <v>Red</v>
      </c>
      <c r="Z1368" t="str">
        <f t="shared" si="455"/>
        <v>Red</v>
      </c>
      <c r="AA1368" t="str">
        <f t="shared" si="456"/>
        <v>Green</v>
      </c>
      <c r="AB1368" t="str">
        <f t="shared" si="457"/>
        <v>Green</v>
      </c>
      <c r="AC1368" t="str">
        <f t="shared" si="458"/>
        <v>Red</v>
      </c>
      <c r="AD1368" t="str">
        <f t="shared" si="459"/>
        <v>Green</v>
      </c>
    </row>
    <row r="1369" spans="1:30" x14ac:dyDescent="0.25">
      <c r="A1369" t="str">
        <f t="shared" si="440"/>
        <v>25/07/2026HlukBrumov</v>
      </c>
      <c r="D1369" s="2">
        <v>46228</v>
      </c>
      <c r="E1369" s="3">
        <v>0.625</v>
      </c>
      <c r="F1369" t="s">
        <v>3163</v>
      </c>
      <c r="G1369" t="s">
        <v>3164</v>
      </c>
      <c r="H1369">
        <v>0</v>
      </c>
      <c r="I1369">
        <v>0</v>
      </c>
      <c r="J1369">
        <v>2</v>
      </c>
      <c r="K1369">
        <v>3</v>
      </c>
      <c r="L1369" s="22" t="str">
        <f t="shared" si="441"/>
        <v>25/07/2026</v>
      </c>
      <c r="M1369" s="23">
        <f t="shared" si="442"/>
        <v>0.5</v>
      </c>
      <c r="N1369" t="str">
        <f t="shared" si="443"/>
        <v>2 - 3</v>
      </c>
      <c r="O1369" t="str">
        <f t="shared" si="444"/>
        <v>Red</v>
      </c>
      <c r="P1369" t="str">
        <f t="shared" si="445"/>
        <v>Red</v>
      </c>
      <c r="Q1369" t="str">
        <f t="shared" si="446"/>
        <v>Green</v>
      </c>
      <c r="R1369" t="str">
        <f t="shared" si="447"/>
        <v>Red</v>
      </c>
      <c r="S1369" t="str">
        <f t="shared" si="448"/>
        <v>Green</v>
      </c>
      <c r="T1369" t="str">
        <f t="shared" si="449"/>
        <v>Green</v>
      </c>
      <c r="U1369" t="str">
        <f t="shared" si="450"/>
        <v>Red</v>
      </c>
      <c r="V1369" t="str">
        <f t="shared" si="451"/>
        <v>Green</v>
      </c>
      <c r="W1369" t="str">
        <f t="shared" si="452"/>
        <v>Red</v>
      </c>
      <c r="X1369" t="str">
        <f t="shared" si="453"/>
        <v>Red</v>
      </c>
      <c r="Y1369" t="str">
        <f t="shared" si="454"/>
        <v>Green</v>
      </c>
      <c r="Z1369" t="str">
        <f t="shared" si="455"/>
        <v>Green</v>
      </c>
      <c r="AA1369" t="str">
        <f t="shared" si="456"/>
        <v>Red</v>
      </c>
      <c r="AB1369" t="str">
        <f t="shared" si="457"/>
        <v>Red</v>
      </c>
      <c r="AC1369" t="str">
        <f t="shared" si="458"/>
        <v>Green</v>
      </c>
      <c r="AD1369" t="str">
        <f t="shared" si="459"/>
        <v>Red</v>
      </c>
    </row>
    <row r="1370" spans="1:30" x14ac:dyDescent="0.25">
      <c r="A1370" t="str">
        <f t="shared" si="440"/>
        <v>25/07/2026HolesovSlavicin</v>
      </c>
      <c r="D1370" s="2">
        <v>46228</v>
      </c>
      <c r="E1370" s="3">
        <v>0.625</v>
      </c>
      <c r="F1370" t="s">
        <v>3165</v>
      </c>
      <c r="G1370" t="s">
        <v>3166</v>
      </c>
      <c r="H1370">
        <v>0</v>
      </c>
      <c r="I1370">
        <v>0</v>
      </c>
      <c r="J1370">
        <v>1</v>
      </c>
      <c r="K1370">
        <v>3</v>
      </c>
      <c r="L1370" s="22" t="str">
        <f t="shared" si="441"/>
        <v>25/07/2026</v>
      </c>
      <c r="M1370" s="23">
        <f t="shared" si="442"/>
        <v>0.5</v>
      </c>
      <c r="N1370" t="str">
        <f t="shared" si="443"/>
        <v>1 - 3</v>
      </c>
      <c r="O1370" t="str">
        <f t="shared" si="444"/>
        <v>Red</v>
      </c>
      <c r="P1370" t="str">
        <f t="shared" si="445"/>
        <v>Red</v>
      </c>
      <c r="Q1370" t="str">
        <f t="shared" si="446"/>
        <v>Green</v>
      </c>
      <c r="R1370" t="str">
        <f t="shared" si="447"/>
        <v>Red</v>
      </c>
      <c r="S1370" t="str">
        <f t="shared" si="448"/>
        <v>Green</v>
      </c>
      <c r="T1370" t="str">
        <f t="shared" si="449"/>
        <v>Green</v>
      </c>
      <c r="U1370" t="str">
        <f t="shared" si="450"/>
        <v>Red</v>
      </c>
      <c r="V1370" t="str">
        <f t="shared" si="451"/>
        <v>Green</v>
      </c>
      <c r="W1370" t="str">
        <f t="shared" si="452"/>
        <v>Red</v>
      </c>
      <c r="X1370" t="str">
        <f t="shared" si="453"/>
        <v>Red</v>
      </c>
      <c r="Y1370" t="str">
        <f t="shared" si="454"/>
        <v>Green</v>
      </c>
      <c r="Z1370" t="str">
        <f t="shared" si="455"/>
        <v>Green</v>
      </c>
      <c r="AA1370" t="str">
        <f t="shared" si="456"/>
        <v>Red</v>
      </c>
      <c r="AB1370" t="str">
        <f t="shared" si="457"/>
        <v>Red</v>
      </c>
      <c r="AC1370" t="str">
        <f t="shared" si="458"/>
        <v>Green</v>
      </c>
      <c r="AD1370" t="str">
        <f t="shared" si="459"/>
        <v>Red</v>
      </c>
    </row>
    <row r="1371" spans="1:30" x14ac:dyDescent="0.25">
      <c r="A1371" t="str">
        <f t="shared" si="440"/>
        <v>25/07/2026SK StonavaPolanka</v>
      </c>
      <c r="D1371" s="2">
        <v>46228</v>
      </c>
      <c r="E1371" s="3">
        <v>0.625</v>
      </c>
      <c r="F1371" t="s">
        <v>3167</v>
      </c>
      <c r="G1371" t="s">
        <v>3168</v>
      </c>
      <c r="H1371">
        <v>0</v>
      </c>
      <c r="I1371">
        <v>0</v>
      </c>
      <c r="J1371">
        <v>1</v>
      </c>
      <c r="K1371">
        <v>1</v>
      </c>
      <c r="L1371" s="22" t="str">
        <f t="shared" si="441"/>
        <v>25/07/2026</v>
      </c>
      <c r="M1371" s="23">
        <f t="shared" si="442"/>
        <v>0.5</v>
      </c>
      <c r="N1371" t="str">
        <f t="shared" si="443"/>
        <v>1 - 1</v>
      </c>
      <c r="O1371" t="str">
        <f t="shared" si="444"/>
        <v>Red</v>
      </c>
      <c r="P1371" t="str">
        <f t="shared" si="445"/>
        <v>Green</v>
      </c>
      <c r="Q1371" t="str">
        <f t="shared" si="446"/>
        <v>Red</v>
      </c>
      <c r="R1371" t="str">
        <f t="shared" si="447"/>
        <v>Green</v>
      </c>
      <c r="S1371" t="str">
        <f t="shared" si="448"/>
        <v>Green</v>
      </c>
      <c r="T1371" t="str">
        <f t="shared" si="449"/>
        <v>Red</v>
      </c>
      <c r="U1371" t="str">
        <f t="shared" si="450"/>
        <v>Red</v>
      </c>
      <c r="V1371" t="str">
        <f t="shared" si="451"/>
        <v>Green</v>
      </c>
      <c r="W1371" t="str">
        <f t="shared" si="452"/>
        <v>Red</v>
      </c>
      <c r="X1371" t="str">
        <f t="shared" si="453"/>
        <v>Red</v>
      </c>
      <c r="Y1371" t="str">
        <f t="shared" si="454"/>
        <v>Green</v>
      </c>
      <c r="Z1371" t="str">
        <f t="shared" si="455"/>
        <v>Red</v>
      </c>
      <c r="AA1371" t="str">
        <f t="shared" si="456"/>
        <v>Green</v>
      </c>
      <c r="AB1371" t="str">
        <f t="shared" si="457"/>
        <v>Green</v>
      </c>
      <c r="AC1371" t="str">
        <f t="shared" si="458"/>
        <v>Green</v>
      </c>
      <c r="AD1371" t="str">
        <f t="shared" si="459"/>
        <v>Red</v>
      </c>
    </row>
    <row r="1372" spans="1:30" x14ac:dyDescent="0.25">
      <c r="A1372" t="str">
        <f t="shared" si="440"/>
        <v>25/07/2026Sokol LanzhotDosta Bystrc</v>
      </c>
      <c r="D1372" s="2">
        <v>46228</v>
      </c>
      <c r="E1372" s="3">
        <v>0.625</v>
      </c>
      <c r="F1372" t="s">
        <v>3169</v>
      </c>
      <c r="G1372" t="s">
        <v>3170</v>
      </c>
      <c r="H1372">
        <v>0</v>
      </c>
      <c r="I1372">
        <v>0</v>
      </c>
      <c r="J1372">
        <v>1</v>
      </c>
      <c r="K1372">
        <v>0</v>
      </c>
      <c r="L1372" s="22" t="str">
        <f t="shared" si="441"/>
        <v>25/07/2026</v>
      </c>
      <c r="M1372" s="23">
        <f t="shared" si="442"/>
        <v>0.5</v>
      </c>
      <c r="N1372" t="str">
        <f t="shared" si="443"/>
        <v>1 - 0</v>
      </c>
      <c r="O1372" t="str">
        <f t="shared" si="444"/>
        <v>Green</v>
      </c>
      <c r="P1372" t="str">
        <f t="shared" si="445"/>
        <v>Red</v>
      </c>
      <c r="Q1372" t="str">
        <f t="shared" si="446"/>
        <v>Red</v>
      </c>
      <c r="R1372" t="str">
        <f t="shared" si="447"/>
        <v>Green</v>
      </c>
      <c r="S1372" t="str">
        <f t="shared" si="448"/>
        <v>Red</v>
      </c>
      <c r="T1372" t="str">
        <f t="shared" si="449"/>
        <v>Green</v>
      </c>
      <c r="U1372" t="str">
        <f t="shared" si="450"/>
        <v>Red</v>
      </c>
      <c r="V1372" t="str">
        <f t="shared" si="451"/>
        <v>Green</v>
      </c>
      <c r="W1372" t="str">
        <f t="shared" si="452"/>
        <v>Red</v>
      </c>
      <c r="X1372" t="str">
        <f t="shared" si="453"/>
        <v>Red</v>
      </c>
      <c r="Y1372" t="str">
        <f t="shared" si="454"/>
        <v>Red</v>
      </c>
      <c r="Z1372" t="str">
        <f t="shared" si="455"/>
        <v>Red</v>
      </c>
      <c r="AA1372" t="str">
        <f t="shared" si="456"/>
        <v>Green</v>
      </c>
      <c r="AB1372" t="str">
        <f t="shared" si="457"/>
        <v>Green</v>
      </c>
      <c r="AC1372" t="str">
        <f t="shared" si="458"/>
        <v>Red</v>
      </c>
      <c r="AD1372" t="str">
        <f t="shared" si="459"/>
        <v>Green</v>
      </c>
    </row>
    <row r="1373" spans="1:30" x14ac:dyDescent="0.25">
      <c r="A1373" t="str">
        <f t="shared" si="440"/>
        <v>25/07/2026SternberkJiskra Rymarov</v>
      </c>
      <c r="D1373" s="2">
        <v>46228</v>
      </c>
      <c r="E1373" s="3">
        <v>0.625</v>
      </c>
      <c r="F1373" t="s">
        <v>3171</v>
      </c>
      <c r="G1373" t="s">
        <v>3172</v>
      </c>
      <c r="H1373">
        <v>0</v>
      </c>
      <c r="I1373">
        <v>0</v>
      </c>
      <c r="J1373">
        <v>1</v>
      </c>
      <c r="K1373">
        <v>1</v>
      </c>
      <c r="L1373" s="22" t="str">
        <f t="shared" si="441"/>
        <v>25/07/2026</v>
      </c>
      <c r="M1373" s="23">
        <f t="shared" si="442"/>
        <v>0.5</v>
      </c>
      <c r="N1373" t="str">
        <f t="shared" si="443"/>
        <v>1 - 1</v>
      </c>
      <c r="O1373" t="str">
        <f t="shared" si="444"/>
        <v>Red</v>
      </c>
      <c r="P1373" t="str">
        <f t="shared" si="445"/>
        <v>Green</v>
      </c>
      <c r="Q1373" t="str">
        <f t="shared" si="446"/>
        <v>Red</v>
      </c>
      <c r="R1373" t="str">
        <f t="shared" si="447"/>
        <v>Green</v>
      </c>
      <c r="S1373" t="str">
        <f t="shared" si="448"/>
        <v>Green</v>
      </c>
      <c r="T1373" t="str">
        <f t="shared" si="449"/>
        <v>Red</v>
      </c>
      <c r="U1373" t="str">
        <f t="shared" si="450"/>
        <v>Red</v>
      </c>
      <c r="V1373" t="str">
        <f t="shared" si="451"/>
        <v>Green</v>
      </c>
      <c r="W1373" t="str">
        <f t="shared" si="452"/>
        <v>Red</v>
      </c>
      <c r="X1373" t="str">
        <f t="shared" si="453"/>
        <v>Red</v>
      </c>
      <c r="Y1373" t="str">
        <f t="shared" si="454"/>
        <v>Green</v>
      </c>
      <c r="Z1373" t="str">
        <f t="shared" si="455"/>
        <v>Red</v>
      </c>
      <c r="AA1373" t="str">
        <f t="shared" si="456"/>
        <v>Green</v>
      </c>
      <c r="AB1373" t="str">
        <f t="shared" si="457"/>
        <v>Green</v>
      </c>
      <c r="AC1373" t="str">
        <f t="shared" si="458"/>
        <v>Green</v>
      </c>
      <c r="AD1373" t="str">
        <f t="shared" si="459"/>
        <v>Red</v>
      </c>
    </row>
    <row r="1374" spans="1:30" x14ac:dyDescent="0.25">
      <c r="A1374" t="str">
        <f t="shared" si="440"/>
        <v>25/07/2026Deportivo Ibarra WomenCSD Macara Women</v>
      </c>
      <c r="D1374" s="2">
        <v>46228</v>
      </c>
      <c r="E1374" s="3">
        <v>0.625</v>
      </c>
      <c r="F1374" t="s">
        <v>3185</v>
      </c>
      <c r="G1374" t="s">
        <v>3186</v>
      </c>
      <c r="H1374">
        <v>0</v>
      </c>
      <c r="I1374">
        <v>0</v>
      </c>
      <c r="J1374">
        <v>2</v>
      </c>
      <c r="K1374">
        <v>3</v>
      </c>
      <c r="L1374" s="22" t="str">
        <f t="shared" si="441"/>
        <v>25/07/2026</v>
      </c>
      <c r="M1374" s="23">
        <f t="shared" si="442"/>
        <v>0.5</v>
      </c>
      <c r="N1374" t="str">
        <f t="shared" si="443"/>
        <v>2 - 3</v>
      </c>
      <c r="O1374" t="str">
        <f t="shared" si="444"/>
        <v>Red</v>
      </c>
      <c r="P1374" t="str">
        <f t="shared" si="445"/>
        <v>Red</v>
      </c>
      <c r="Q1374" t="str">
        <f t="shared" si="446"/>
        <v>Green</v>
      </c>
      <c r="R1374" t="str">
        <f t="shared" si="447"/>
        <v>Red</v>
      </c>
      <c r="S1374" t="str">
        <f t="shared" si="448"/>
        <v>Green</v>
      </c>
      <c r="T1374" t="str">
        <f t="shared" si="449"/>
        <v>Green</v>
      </c>
      <c r="U1374" t="str">
        <f t="shared" si="450"/>
        <v>Red</v>
      </c>
      <c r="V1374" t="str">
        <f t="shared" si="451"/>
        <v>Green</v>
      </c>
      <c r="W1374" t="str">
        <f t="shared" si="452"/>
        <v>Red</v>
      </c>
      <c r="X1374" t="str">
        <f t="shared" si="453"/>
        <v>Red</v>
      </c>
      <c r="Y1374" t="str">
        <f t="shared" si="454"/>
        <v>Green</v>
      </c>
      <c r="Z1374" t="str">
        <f t="shared" si="455"/>
        <v>Green</v>
      </c>
      <c r="AA1374" t="str">
        <f t="shared" si="456"/>
        <v>Red</v>
      </c>
      <c r="AB1374" t="str">
        <f t="shared" si="457"/>
        <v>Red</v>
      </c>
      <c r="AC1374" t="str">
        <f t="shared" si="458"/>
        <v>Green</v>
      </c>
      <c r="AD1374" t="str">
        <f t="shared" si="459"/>
        <v>Red</v>
      </c>
    </row>
    <row r="1375" spans="1:30" x14ac:dyDescent="0.25">
      <c r="A1375" t="str">
        <f t="shared" si="440"/>
        <v>25/07/2026PK-35 VJSJippo</v>
      </c>
      <c r="D1375" s="2">
        <v>46228</v>
      </c>
      <c r="E1375" s="3">
        <v>0.625</v>
      </c>
      <c r="F1375" t="s">
        <v>3210</v>
      </c>
      <c r="G1375" t="s">
        <v>618</v>
      </c>
      <c r="H1375">
        <v>0</v>
      </c>
      <c r="I1375">
        <v>1</v>
      </c>
      <c r="J1375">
        <v>1</v>
      </c>
      <c r="K1375">
        <v>1</v>
      </c>
      <c r="L1375" s="22" t="str">
        <f t="shared" si="441"/>
        <v>25/07/2026</v>
      </c>
      <c r="M1375" s="23">
        <f t="shared" si="442"/>
        <v>0.5</v>
      </c>
      <c r="N1375" t="str">
        <f t="shared" si="443"/>
        <v>1 - 1</v>
      </c>
      <c r="O1375" t="str">
        <f t="shared" si="444"/>
        <v>Red</v>
      </c>
      <c r="P1375" t="str">
        <f t="shared" si="445"/>
        <v>Green</v>
      </c>
      <c r="Q1375" t="str">
        <f t="shared" si="446"/>
        <v>Red</v>
      </c>
      <c r="R1375" t="str">
        <f t="shared" si="447"/>
        <v>Green</v>
      </c>
      <c r="S1375" t="str">
        <f t="shared" si="448"/>
        <v>Green</v>
      </c>
      <c r="T1375" t="str">
        <f t="shared" si="449"/>
        <v>Red</v>
      </c>
      <c r="U1375" t="str">
        <f t="shared" si="450"/>
        <v>Red</v>
      </c>
      <c r="V1375" t="str">
        <f t="shared" si="451"/>
        <v>Red</v>
      </c>
      <c r="W1375" t="str">
        <f t="shared" si="452"/>
        <v>Green</v>
      </c>
      <c r="X1375" t="str">
        <f t="shared" si="453"/>
        <v>Green</v>
      </c>
      <c r="Y1375" t="str">
        <f t="shared" si="454"/>
        <v>Green</v>
      </c>
      <c r="Z1375" t="str">
        <f t="shared" si="455"/>
        <v>Red</v>
      </c>
      <c r="AA1375" t="str">
        <f t="shared" si="456"/>
        <v>Green</v>
      </c>
      <c r="AB1375" t="str">
        <f t="shared" si="457"/>
        <v>Green</v>
      </c>
      <c r="AC1375" t="str">
        <f t="shared" si="458"/>
        <v>Green</v>
      </c>
      <c r="AD1375" t="str">
        <f t="shared" si="459"/>
        <v>Red</v>
      </c>
    </row>
    <row r="1376" spans="1:30" x14ac:dyDescent="0.25">
      <c r="A1376" t="str">
        <f t="shared" si="440"/>
        <v>25/07/2026FC IraoDinamo Batumi</v>
      </c>
      <c r="D1376" s="2">
        <v>46228</v>
      </c>
      <c r="E1376" s="3">
        <v>0.625</v>
      </c>
      <c r="F1376" t="s">
        <v>3260</v>
      </c>
      <c r="G1376" t="s">
        <v>3261</v>
      </c>
      <c r="H1376">
        <v>0</v>
      </c>
      <c r="I1376">
        <v>0</v>
      </c>
      <c r="J1376">
        <v>1</v>
      </c>
      <c r="K1376">
        <v>4</v>
      </c>
      <c r="L1376" s="22" t="str">
        <f t="shared" si="441"/>
        <v>25/07/2026</v>
      </c>
      <c r="M1376" s="23">
        <f t="shared" si="442"/>
        <v>0.5</v>
      </c>
      <c r="N1376" t="str">
        <f t="shared" si="443"/>
        <v>1 - 4</v>
      </c>
      <c r="O1376" t="str">
        <f t="shared" si="444"/>
        <v>Red</v>
      </c>
      <c r="P1376" t="str">
        <f t="shared" si="445"/>
        <v>Red</v>
      </c>
      <c r="Q1376" t="str">
        <f t="shared" si="446"/>
        <v>Green</v>
      </c>
      <c r="R1376" t="str">
        <f t="shared" si="447"/>
        <v>Red</v>
      </c>
      <c r="S1376" t="str">
        <f t="shared" si="448"/>
        <v>Green</v>
      </c>
      <c r="T1376" t="str">
        <f t="shared" si="449"/>
        <v>Green</v>
      </c>
      <c r="U1376" t="str">
        <f t="shared" si="450"/>
        <v>Red</v>
      </c>
      <c r="V1376" t="str">
        <f t="shared" si="451"/>
        <v>Green</v>
      </c>
      <c r="W1376" t="str">
        <f t="shared" si="452"/>
        <v>Red</v>
      </c>
      <c r="X1376" t="str">
        <f t="shared" si="453"/>
        <v>Red</v>
      </c>
      <c r="Y1376" t="str">
        <f t="shared" si="454"/>
        <v>Green</v>
      </c>
      <c r="Z1376" t="str">
        <f t="shared" si="455"/>
        <v>Green</v>
      </c>
      <c r="AA1376" t="str">
        <f t="shared" si="456"/>
        <v>Red</v>
      </c>
      <c r="AB1376" t="str">
        <f t="shared" si="457"/>
        <v>Red</v>
      </c>
      <c r="AC1376" t="str">
        <f t="shared" si="458"/>
        <v>Green</v>
      </c>
      <c r="AD1376" t="str">
        <f t="shared" si="459"/>
        <v>Red</v>
      </c>
    </row>
    <row r="1377" spans="1:30" x14ac:dyDescent="0.25">
      <c r="A1377" t="str">
        <f t="shared" si="440"/>
        <v>25/07/2026Schalding HeiningTSV Kottern</v>
      </c>
      <c r="D1377" s="2">
        <v>46228</v>
      </c>
      <c r="E1377" s="3">
        <v>0.625</v>
      </c>
      <c r="F1377" t="s">
        <v>1358</v>
      </c>
      <c r="G1377" t="s">
        <v>1359</v>
      </c>
      <c r="H1377">
        <v>0</v>
      </c>
      <c r="I1377">
        <v>2</v>
      </c>
      <c r="J1377">
        <v>4</v>
      </c>
      <c r="K1377">
        <v>2</v>
      </c>
      <c r="L1377" s="22" t="str">
        <f t="shared" si="441"/>
        <v>25/07/2026</v>
      </c>
      <c r="M1377" s="23">
        <f t="shared" si="442"/>
        <v>0.5</v>
      </c>
      <c r="N1377" t="str">
        <f t="shared" si="443"/>
        <v>4 - 2</v>
      </c>
      <c r="O1377" t="str">
        <f t="shared" si="444"/>
        <v>Green</v>
      </c>
      <c r="P1377" t="str">
        <f t="shared" si="445"/>
        <v>Red</v>
      </c>
      <c r="Q1377" t="str">
        <f t="shared" si="446"/>
        <v>Red</v>
      </c>
      <c r="R1377" t="str">
        <f t="shared" si="447"/>
        <v>Green</v>
      </c>
      <c r="S1377" t="str">
        <f t="shared" si="448"/>
        <v>Red</v>
      </c>
      <c r="T1377" t="str">
        <f t="shared" si="449"/>
        <v>Green</v>
      </c>
      <c r="U1377" t="str">
        <f t="shared" si="450"/>
        <v>Red</v>
      </c>
      <c r="V1377" t="str">
        <f t="shared" si="451"/>
        <v>Red</v>
      </c>
      <c r="W1377" t="str">
        <f t="shared" si="452"/>
        <v>Green</v>
      </c>
      <c r="X1377" t="str">
        <f t="shared" si="453"/>
        <v>Green</v>
      </c>
      <c r="Y1377" t="str">
        <f t="shared" si="454"/>
        <v>Green</v>
      </c>
      <c r="Z1377" t="str">
        <f t="shared" si="455"/>
        <v>Green</v>
      </c>
      <c r="AA1377" t="str">
        <f t="shared" si="456"/>
        <v>Red</v>
      </c>
      <c r="AB1377" t="str">
        <f t="shared" si="457"/>
        <v>Red</v>
      </c>
      <c r="AC1377" t="str">
        <f t="shared" si="458"/>
        <v>Green</v>
      </c>
      <c r="AD1377" t="str">
        <f t="shared" si="459"/>
        <v>Red</v>
      </c>
    </row>
    <row r="1378" spans="1:30" x14ac:dyDescent="0.25">
      <c r="A1378" t="str">
        <f t="shared" si="440"/>
        <v>25/07/2026KFA AustfjardaThrottur Vogar</v>
      </c>
      <c r="D1378" s="2">
        <v>46228</v>
      </c>
      <c r="E1378" s="3">
        <v>0.625</v>
      </c>
      <c r="F1378" t="s">
        <v>3342</v>
      </c>
      <c r="G1378" t="s">
        <v>3343</v>
      </c>
      <c r="H1378">
        <v>1</v>
      </c>
      <c r="I1378">
        <v>2</v>
      </c>
      <c r="J1378">
        <v>4</v>
      </c>
      <c r="K1378">
        <v>2</v>
      </c>
      <c r="L1378" s="22" t="str">
        <f t="shared" si="441"/>
        <v>25/07/2026</v>
      </c>
      <c r="M1378" s="23">
        <f t="shared" si="442"/>
        <v>0.5</v>
      </c>
      <c r="N1378" t="str">
        <f t="shared" si="443"/>
        <v>4 - 2</v>
      </c>
      <c r="O1378" t="str">
        <f t="shared" si="444"/>
        <v>Green</v>
      </c>
      <c r="P1378" t="str">
        <f t="shared" si="445"/>
        <v>Red</v>
      </c>
      <c r="Q1378" t="str">
        <f t="shared" si="446"/>
        <v>Red</v>
      </c>
      <c r="R1378" t="str">
        <f t="shared" si="447"/>
        <v>Green</v>
      </c>
      <c r="S1378" t="str">
        <f t="shared" si="448"/>
        <v>Red</v>
      </c>
      <c r="T1378" t="str">
        <f t="shared" si="449"/>
        <v>Green</v>
      </c>
      <c r="U1378" t="str">
        <f t="shared" si="450"/>
        <v>Red</v>
      </c>
      <c r="V1378" t="str">
        <f t="shared" si="451"/>
        <v>Red</v>
      </c>
      <c r="W1378" t="str">
        <f t="shared" si="452"/>
        <v>Green</v>
      </c>
      <c r="X1378" t="str">
        <f t="shared" si="453"/>
        <v>Green</v>
      </c>
      <c r="Y1378" t="str">
        <f t="shared" si="454"/>
        <v>Green</v>
      </c>
      <c r="Z1378" t="str">
        <f t="shared" si="455"/>
        <v>Green</v>
      </c>
      <c r="AA1378" t="str">
        <f t="shared" si="456"/>
        <v>Red</v>
      </c>
      <c r="AB1378" t="str">
        <f t="shared" si="457"/>
        <v>Red</v>
      </c>
      <c r="AC1378" t="str">
        <f t="shared" si="458"/>
        <v>Green</v>
      </c>
      <c r="AD1378" t="str">
        <f t="shared" si="459"/>
        <v>Red</v>
      </c>
    </row>
    <row r="1379" spans="1:30" x14ac:dyDescent="0.25">
      <c r="A1379" t="str">
        <f t="shared" si="440"/>
        <v>25/07/2026AktobeOkzhetpes</v>
      </c>
      <c r="D1379" s="2">
        <v>46228</v>
      </c>
      <c r="E1379" s="3">
        <v>0.625</v>
      </c>
      <c r="F1379" t="s">
        <v>3379</v>
      </c>
      <c r="G1379" t="s">
        <v>3380</v>
      </c>
      <c r="H1379">
        <v>2</v>
      </c>
      <c r="I1379">
        <v>1</v>
      </c>
      <c r="J1379">
        <v>2</v>
      </c>
      <c r="K1379">
        <v>1</v>
      </c>
      <c r="L1379" s="22" t="str">
        <f t="shared" si="441"/>
        <v>25/07/2026</v>
      </c>
      <c r="M1379" s="23">
        <f t="shared" si="442"/>
        <v>0.5</v>
      </c>
      <c r="N1379" t="str">
        <f t="shared" si="443"/>
        <v>2 - 1</v>
      </c>
      <c r="O1379" t="str">
        <f t="shared" si="444"/>
        <v>Green</v>
      </c>
      <c r="P1379" t="str">
        <f t="shared" si="445"/>
        <v>Red</v>
      </c>
      <c r="Q1379" t="str">
        <f t="shared" si="446"/>
        <v>Red</v>
      </c>
      <c r="R1379" t="str">
        <f t="shared" si="447"/>
        <v>Green</v>
      </c>
      <c r="S1379" t="str">
        <f t="shared" si="448"/>
        <v>Red</v>
      </c>
      <c r="T1379" t="str">
        <f t="shared" si="449"/>
        <v>Green</v>
      </c>
      <c r="U1379" t="str">
        <f t="shared" si="450"/>
        <v>Green</v>
      </c>
      <c r="V1379" t="str">
        <f t="shared" si="451"/>
        <v>Red</v>
      </c>
      <c r="W1379" t="str">
        <f t="shared" si="452"/>
        <v>Red</v>
      </c>
      <c r="X1379" t="str">
        <f t="shared" si="453"/>
        <v>Green</v>
      </c>
      <c r="Y1379" t="str">
        <f t="shared" si="454"/>
        <v>Green</v>
      </c>
      <c r="Z1379" t="str">
        <f t="shared" si="455"/>
        <v>Green</v>
      </c>
      <c r="AA1379" t="str">
        <f t="shared" si="456"/>
        <v>Red</v>
      </c>
      <c r="AB1379" t="str">
        <f t="shared" si="457"/>
        <v>Green</v>
      </c>
      <c r="AC1379" t="str">
        <f t="shared" si="458"/>
        <v>Green</v>
      </c>
      <c r="AD1379" t="str">
        <f t="shared" si="459"/>
        <v>Red</v>
      </c>
    </row>
    <row r="1380" spans="1:30" x14ac:dyDescent="0.25">
      <c r="A1380" t="str">
        <f t="shared" si="440"/>
        <v>25/07/2026Rezeknes BJSSMarupes SC</v>
      </c>
      <c r="D1380" s="2">
        <v>46228</v>
      </c>
      <c r="E1380" s="3">
        <v>0.625</v>
      </c>
      <c r="F1380" t="s">
        <v>3385</v>
      </c>
      <c r="G1380" t="s">
        <v>620</v>
      </c>
      <c r="H1380">
        <v>0</v>
      </c>
      <c r="I1380">
        <v>0</v>
      </c>
      <c r="J1380">
        <v>1</v>
      </c>
      <c r="K1380">
        <v>2</v>
      </c>
      <c r="L1380" s="22" t="str">
        <f t="shared" si="441"/>
        <v>25/07/2026</v>
      </c>
      <c r="M1380" s="23">
        <f t="shared" si="442"/>
        <v>0.5</v>
      </c>
      <c r="N1380" t="str">
        <f t="shared" si="443"/>
        <v>1 - 2</v>
      </c>
      <c r="O1380" t="str">
        <f t="shared" si="444"/>
        <v>Red</v>
      </c>
      <c r="P1380" t="str">
        <f t="shared" si="445"/>
        <v>Red</v>
      </c>
      <c r="Q1380" t="str">
        <f t="shared" si="446"/>
        <v>Green</v>
      </c>
      <c r="R1380" t="str">
        <f t="shared" si="447"/>
        <v>Red</v>
      </c>
      <c r="S1380" t="str">
        <f t="shared" si="448"/>
        <v>Green</v>
      </c>
      <c r="T1380" t="str">
        <f t="shared" si="449"/>
        <v>Green</v>
      </c>
      <c r="U1380" t="str">
        <f t="shared" si="450"/>
        <v>Red</v>
      </c>
      <c r="V1380" t="str">
        <f t="shared" si="451"/>
        <v>Green</v>
      </c>
      <c r="W1380" t="str">
        <f t="shared" si="452"/>
        <v>Red</v>
      </c>
      <c r="X1380" t="str">
        <f t="shared" si="453"/>
        <v>Red</v>
      </c>
      <c r="Y1380" t="str">
        <f t="shared" si="454"/>
        <v>Green</v>
      </c>
      <c r="Z1380" t="str">
        <f t="shared" si="455"/>
        <v>Green</v>
      </c>
      <c r="AA1380" t="str">
        <f t="shared" si="456"/>
        <v>Red</v>
      </c>
      <c r="AB1380" t="str">
        <f t="shared" si="457"/>
        <v>Green</v>
      </c>
      <c r="AC1380" t="str">
        <f t="shared" si="458"/>
        <v>Green</v>
      </c>
      <c r="AD1380" t="str">
        <f t="shared" si="459"/>
        <v>Red</v>
      </c>
    </row>
    <row r="1381" spans="1:30" x14ac:dyDescent="0.25">
      <c r="A1381" t="str">
        <f t="shared" si="440"/>
        <v>25/07/2026FK BabrungasEkranas</v>
      </c>
      <c r="D1381" s="2">
        <v>46228</v>
      </c>
      <c r="E1381" s="3">
        <v>0.625</v>
      </c>
      <c r="F1381" t="s">
        <v>621</v>
      </c>
      <c r="G1381" t="s">
        <v>3390</v>
      </c>
      <c r="H1381">
        <v>1</v>
      </c>
      <c r="I1381">
        <v>0</v>
      </c>
      <c r="J1381">
        <v>2</v>
      </c>
      <c r="K1381">
        <v>0</v>
      </c>
      <c r="L1381" s="22" t="str">
        <f t="shared" si="441"/>
        <v>25/07/2026</v>
      </c>
      <c r="M1381" s="23">
        <f t="shared" si="442"/>
        <v>0.5</v>
      </c>
      <c r="N1381" t="str">
        <f t="shared" si="443"/>
        <v>2 - 0</v>
      </c>
      <c r="O1381" t="str">
        <f t="shared" si="444"/>
        <v>Green</v>
      </c>
      <c r="P1381" t="str">
        <f t="shared" si="445"/>
        <v>Red</v>
      </c>
      <c r="Q1381" t="str">
        <f t="shared" si="446"/>
        <v>Red</v>
      </c>
      <c r="R1381" t="str">
        <f t="shared" si="447"/>
        <v>Green</v>
      </c>
      <c r="S1381" t="str">
        <f t="shared" si="448"/>
        <v>Red</v>
      </c>
      <c r="T1381" t="str">
        <f t="shared" si="449"/>
        <v>Green</v>
      </c>
      <c r="U1381" t="str">
        <f t="shared" si="450"/>
        <v>Green</v>
      </c>
      <c r="V1381" t="str">
        <f t="shared" si="451"/>
        <v>Red</v>
      </c>
      <c r="W1381" t="str">
        <f t="shared" si="452"/>
        <v>Red</v>
      </c>
      <c r="X1381" t="str">
        <f t="shared" si="453"/>
        <v>Green</v>
      </c>
      <c r="Y1381" t="str">
        <f t="shared" si="454"/>
        <v>Green</v>
      </c>
      <c r="Z1381" t="str">
        <f t="shared" si="455"/>
        <v>Red</v>
      </c>
      <c r="AA1381" t="str">
        <f t="shared" si="456"/>
        <v>Green</v>
      </c>
      <c r="AB1381" t="str">
        <f t="shared" si="457"/>
        <v>Green</v>
      </c>
      <c r="AC1381" t="str">
        <f t="shared" si="458"/>
        <v>Red</v>
      </c>
      <c r="AD1381" t="str">
        <f t="shared" si="459"/>
        <v>Green</v>
      </c>
    </row>
    <row r="1382" spans="1:30" x14ac:dyDescent="0.25">
      <c r="A1382" t="str">
        <f t="shared" si="440"/>
        <v>25/07/2026Guadalajara U21FC Juarez U21</v>
      </c>
      <c r="D1382" s="2">
        <v>46228</v>
      </c>
      <c r="E1382" s="3">
        <v>0.625</v>
      </c>
      <c r="F1382" t="s">
        <v>3414</v>
      </c>
      <c r="G1382" t="s">
        <v>3415</v>
      </c>
      <c r="L1382" s="22" t="str">
        <f t="shared" si="441"/>
        <v>25/07/2026</v>
      </c>
      <c r="M1382" s="23">
        <f t="shared" si="442"/>
        <v>0.5</v>
      </c>
      <c r="N1382" t="str">
        <f t="shared" si="443"/>
        <v xml:space="preserve"> - </v>
      </c>
      <c r="O1382" t="str">
        <f t="shared" si="444"/>
        <v>Red</v>
      </c>
      <c r="P1382" t="str">
        <f t="shared" si="445"/>
        <v>Green</v>
      </c>
      <c r="Q1382" t="str">
        <f t="shared" si="446"/>
        <v>Red</v>
      </c>
      <c r="R1382" t="str">
        <f t="shared" si="447"/>
        <v>Green</v>
      </c>
      <c r="S1382" t="str">
        <f t="shared" si="448"/>
        <v>Green</v>
      </c>
      <c r="T1382" t="str">
        <f t="shared" si="449"/>
        <v>Red</v>
      </c>
      <c r="U1382" t="str">
        <f t="shared" si="450"/>
        <v>Red</v>
      </c>
      <c r="V1382" t="str">
        <f t="shared" si="451"/>
        <v>Green</v>
      </c>
      <c r="W1382" t="str">
        <f t="shared" si="452"/>
        <v>Red</v>
      </c>
      <c r="X1382" t="str">
        <f t="shared" si="453"/>
        <v>Red</v>
      </c>
      <c r="Y1382" t="str">
        <f t="shared" si="454"/>
        <v>Red</v>
      </c>
      <c r="Z1382" t="str">
        <f t="shared" si="455"/>
        <v>Red</v>
      </c>
      <c r="AA1382" t="str">
        <f t="shared" si="456"/>
        <v>Green</v>
      </c>
      <c r="AB1382" t="str">
        <f t="shared" si="457"/>
        <v>Green</v>
      </c>
      <c r="AC1382" t="str">
        <f t="shared" si="458"/>
        <v>Red</v>
      </c>
      <c r="AD1382" t="str">
        <f t="shared" si="459"/>
        <v>Green</v>
      </c>
    </row>
    <row r="1383" spans="1:30" x14ac:dyDescent="0.25">
      <c r="A1383" t="str">
        <f t="shared" si="440"/>
        <v>25/07/2026Tigres UANL U21Atletico San Luis U21</v>
      </c>
      <c r="D1383" s="2">
        <v>46228</v>
      </c>
      <c r="E1383" s="3">
        <v>0.625</v>
      </c>
      <c r="F1383" t="s">
        <v>3416</v>
      </c>
      <c r="G1383" t="s">
        <v>3417</v>
      </c>
      <c r="H1383">
        <v>0</v>
      </c>
      <c r="I1383">
        <v>0</v>
      </c>
      <c r="J1383">
        <v>3</v>
      </c>
      <c r="K1383">
        <v>2</v>
      </c>
      <c r="L1383" s="22" t="str">
        <f t="shared" si="441"/>
        <v>25/07/2026</v>
      </c>
      <c r="M1383" s="23">
        <f t="shared" si="442"/>
        <v>0.5</v>
      </c>
      <c r="N1383" t="str">
        <f t="shared" si="443"/>
        <v>3 - 2</v>
      </c>
      <c r="O1383" t="str">
        <f t="shared" si="444"/>
        <v>Green</v>
      </c>
      <c r="P1383" t="str">
        <f t="shared" si="445"/>
        <v>Red</v>
      </c>
      <c r="Q1383" t="str">
        <f t="shared" si="446"/>
        <v>Red</v>
      </c>
      <c r="R1383" t="str">
        <f t="shared" si="447"/>
        <v>Green</v>
      </c>
      <c r="S1383" t="str">
        <f t="shared" si="448"/>
        <v>Red</v>
      </c>
      <c r="T1383" t="str">
        <f t="shared" si="449"/>
        <v>Green</v>
      </c>
      <c r="U1383" t="str">
        <f t="shared" si="450"/>
        <v>Red</v>
      </c>
      <c r="V1383" t="str">
        <f t="shared" si="451"/>
        <v>Green</v>
      </c>
      <c r="W1383" t="str">
        <f t="shared" si="452"/>
        <v>Red</v>
      </c>
      <c r="X1383" t="str">
        <f t="shared" si="453"/>
        <v>Red</v>
      </c>
      <c r="Y1383" t="str">
        <f t="shared" si="454"/>
        <v>Green</v>
      </c>
      <c r="Z1383" t="str">
        <f t="shared" si="455"/>
        <v>Green</v>
      </c>
      <c r="AA1383" t="str">
        <f t="shared" si="456"/>
        <v>Red</v>
      </c>
      <c r="AB1383" t="str">
        <f t="shared" si="457"/>
        <v>Red</v>
      </c>
      <c r="AC1383" t="str">
        <f t="shared" si="458"/>
        <v>Green</v>
      </c>
      <c r="AD1383" t="str">
        <f t="shared" si="459"/>
        <v>Red</v>
      </c>
    </row>
    <row r="1384" spans="1:30" x14ac:dyDescent="0.25">
      <c r="A1384" t="str">
        <f t="shared" si="440"/>
        <v>25/07/2026FC Struga Trim LumShkendija Haracine</v>
      </c>
      <c r="D1384" s="2">
        <v>46228</v>
      </c>
      <c r="E1384" s="3">
        <v>0.625</v>
      </c>
      <c r="F1384" t="s">
        <v>3434</v>
      </c>
      <c r="G1384" t="s">
        <v>3435</v>
      </c>
      <c r="H1384">
        <v>2</v>
      </c>
      <c r="I1384">
        <v>0</v>
      </c>
      <c r="J1384">
        <v>3</v>
      </c>
      <c r="K1384">
        <v>0</v>
      </c>
      <c r="L1384" s="22" t="str">
        <f t="shared" si="441"/>
        <v>25/07/2026</v>
      </c>
      <c r="M1384" s="23">
        <f t="shared" si="442"/>
        <v>0.5</v>
      </c>
      <c r="N1384" t="str">
        <f t="shared" si="443"/>
        <v>3 - 0</v>
      </c>
      <c r="O1384" t="str">
        <f t="shared" si="444"/>
        <v>Green</v>
      </c>
      <c r="P1384" t="str">
        <f t="shared" si="445"/>
        <v>Red</v>
      </c>
      <c r="Q1384" t="str">
        <f t="shared" si="446"/>
        <v>Red</v>
      </c>
      <c r="R1384" t="str">
        <f t="shared" si="447"/>
        <v>Green</v>
      </c>
      <c r="S1384" t="str">
        <f t="shared" si="448"/>
        <v>Red</v>
      </c>
      <c r="T1384" t="str">
        <f t="shared" si="449"/>
        <v>Green</v>
      </c>
      <c r="U1384" t="str">
        <f t="shared" si="450"/>
        <v>Green</v>
      </c>
      <c r="V1384" t="str">
        <f t="shared" si="451"/>
        <v>Red</v>
      </c>
      <c r="W1384" t="str">
        <f t="shared" si="452"/>
        <v>Red</v>
      </c>
      <c r="X1384" t="str">
        <f t="shared" si="453"/>
        <v>Green</v>
      </c>
      <c r="Y1384" t="str">
        <f t="shared" si="454"/>
        <v>Green</v>
      </c>
      <c r="Z1384" t="str">
        <f t="shared" si="455"/>
        <v>Green</v>
      </c>
      <c r="AA1384" t="str">
        <f t="shared" si="456"/>
        <v>Red</v>
      </c>
      <c r="AB1384" t="str">
        <f t="shared" si="457"/>
        <v>Green</v>
      </c>
      <c r="AC1384" t="str">
        <f t="shared" si="458"/>
        <v>Red</v>
      </c>
      <c r="AD1384" t="str">
        <f t="shared" si="459"/>
        <v>Green</v>
      </c>
    </row>
    <row r="1385" spans="1:30" x14ac:dyDescent="0.25">
      <c r="A1385" t="str">
        <f t="shared" si="440"/>
        <v>25/07/2026FK Vardar SkopjeBregalnica Stip</v>
      </c>
      <c r="D1385" s="2">
        <v>46228</v>
      </c>
      <c r="E1385" s="3">
        <v>0.625</v>
      </c>
      <c r="F1385" t="s">
        <v>352</v>
      </c>
      <c r="G1385" t="s">
        <v>3436</v>
      </c>
      <c r="H1385">
        <v>1</v>
      </c>
      <c r="I1385">
        <v>0</v>
      </c>
      <c r="J1385">
        <v>2</v>
      </c>
      <c r="K1385">
        <v>0</v>
      </c>
      <c r="L1385" s="22" t="str">
        <f t="shared" si="441"/>
        <v>25/07/2026</v>
      </c>
      <c r="M1385" s="23">
        <f t="shared" si="442"/>
        <v>0.5</v>
      </c>
      <c r="N1385" t="str">
        <f t="shared" si="443"/>
        <v>2 - 0</v>
      </c>
      <c r="O1385" t="str">
        <f t="shared" si="444"/>
        <v>Green</v>
      </c>
      <c r="P1385" t="str">
        <f t="shared" si="445"/>
        <v>Red</v>
      </c>
      <c r="Q1385" t="str">
        <f t="shared" si="446"/>
        <v>Red</v>
      </c>
      <c r="R1385" t="str">
        <f t="shared" si="447"/>
        <v>Green</v>
      </c>
      <c r="S1385" t="str">
        <f t="shared" si="448"/>
        <v>Red</v>
      </c>
      <c r="T1385" t="str">
        <f t="shared" si="449"/>
        <v>Green</v>
      </c>
      <c r="U1385" t="str">
        <f t="shared" si="450"/>
        <v>Green</v>
      </c>
      <c r="V1385" t="str">
        <f t="shared" si="451"/>
        <v>Red</v>
      </c>
      <c r="W1385" t="str">
        <f t="shared" si="452"/>
        <v>Red</v>
      </c>
      <c r="X1385" t="str">
        <f t="shared" si="453"/>
        <v>Green</v>
      </c>
      <c r="Y1385" t="str">
        <f t="shared" si="454"/>
        <v>Green</v>
      </c>
      <c r="Z1385" t="str">
        <f t="shared" si="455"/>
        <v>Red</v>
      </c>
      <c r="AA1385" t="str">
        <f t="shared" si="456"/>
        <v>Green</v>
      </c>
      <c r="AB1385" t="str">
        <f t="shared" si="457"/>
        <v>Green</v>
      </c>
      <c r="AC1385" t="str">
        <f t="shared" si="458"/>
        <v>Red</v>
      </c>
      <c r="AD1385" t="str">
        <f t="shared" si="459"/>
        <v>Green</v>
      </c>
    </row>
    <row r="1386" spans="1:30" x14ac:dyDescent="0.25">
      <c r="A1386" t="str">
        <f t="shared" si="440"/>
        <v>25/07/2026TromsdalenFollo</v>
      </c>
      <c r="D1386" s="2">
        <v>46228</v>
      </c>
      <c r="E1386" s="3">
        <v>0.625</v>
      </c>
      <c r="F1386" t="s">
        <v>3456</v>
      </c>
      <c r="G1386" t="s">
        <v>3457</v>
      </c>
      <c r="H1386">
        <v>0</v>
      </c>
      <c r="I1386">
        <v>0</v>
      </c>
      <c r="J1386">
        <v>0</v>
      </c>
      <c r="K1386">
        <v>0</v>
      </c>
      <c r="L1386" s="22" t="str">
        <f t="shared" si="441"/>
        <v>25/07/2026</v>
      </c>
      <c r="M1386" s="23">
        <f t="shared" si="442"/>
        <v>0.5</v>
      </c>
      <c r="N1386" t="str">
        <f t="shared" si="443"/>
        <v>0 - 0</v>
      </c>
      <c r="O1386" t="str">
        <f t="shared" si="444"/>
        <v>Red</v>
      </c>
      <c r="P1386" t="str">
        <f t="shared" si="445"/>
        <v>Green</v>
      </c>
      <c r="Q1386" t="str">
        <f t="shared" si="446"/>
        <v>Red</v>
      </c>
      <c r="R1386" t="str">
        <f t="shared" si="447"/>
        <v>Green</v>
      </c>
      <c r="S1386" t="str">
        <f t="shared" si="448"/>
        <v>Green</v>
      </c>
      <c r="T1386" t="str">
        <f t="shared" si="449"/>
        <v>Red</v>
      </c>
      <c r="U1386" t="str">
        <f t="shared" si="450"/>
        <v>Red</v>
      </c>
      <c r="V1386" t="str">
        <f t="shared" si="451"/>
        <v>Green</v>
      </c>
      <c r="W1386" t="str">
        <f t="shared" si="452"/>
        <v>Red</v>
      </c>
      <c r="X1386" t="str">
        <f t="shared" si="453"/>
        <v>Red</v>
      </c>
      <c r="Y1386" t="str">
        <f t="shared" si="454"/>
        <v>Red</v>
      </c>
      <c r="Z1386" t="str">
        <f t="shared" si="455"/>
        <v>Red</v>
      </c>
      <c r="AA1386" t="str">
        <f t="shared" si="456"/>
        <v>Green</v>
      </c>
      <c r="AB1386" t="str">
        <f t="shared" si="457"/>
        <v>Green</v>
      </c>
      <c r="AC1386" t="str">
        <f t="shared" si="458"/>
        <v>Red</v>
      </c>
      <c r="AD1386" t="str">
        <f t="shared" si="459"/>
        <v>Green</v>
      </c>
    </row>
    <row r="1387" spans="1:30" x14ac:dyDescent="0.25">
      <c r="A1387" t="str">
        <f t="shared" si="440"/>
        <v>25/07/2026Killas WomenAlianza Lima Women</v>
      </c>
      <c r="D1387" s="2">
        <v>46228</v>
      </c>
      <c r="E1387" s="3">
        <v>0.625</v>
      </c>
      <c r="F1387" t="s">
        <v>3521</v>
      </c>
      <c r="G1387" t="s">
        <v>3522</v>
      </c>
      <c r="H1387">
        <v>0</v>
      </c>
      <c r="I1387">
        <v>0</v>
      </c>
      <c r="J1387">
        <v>0</v>
      </c>
      <c r="K1387">
        <v>3</v>
      </c>
      <c r="L1387" s="22" t="str">
        <f t="shared" si="441"/>
        <v>25/07/2026</v>
      </c>
      <c r="M1387" s="23">
        <f t="shared" si="442"/>
        <v>0.5</v>
      </c>
      <c r="N1387" t="str">
        <f t="shared" si="443"/>
        <v>0 - 3</v>
      </c>
      <c r="O1387" t="str">
        <f t="shared" si="444"/>
        <v>Red</v>
      </c>
      <c r="P1387" t="str">
        <f t="shared" si="445"/>
        <v>Red</v>
      </c>
      <c r="Q1387" t="str">
        <f t="shared" si="446"/>
        <v>Green</v>
      </c>
      <c r="R1387" t="str">
        <f t="shared" si="447"/>
        <v>Red</v>
      </c>
      <c r="S1387" t="str">
        <f t="shared" si="448"/>
        <v>Green</v>
      </c>
      <c r="T1387" t="str">
        <f t="shared" si="449"/>
        <v>Green</v>
      </c>
      <c r="U1387" t="str">
        <f t="shared" si="450"/>
        <v>Red</v>
      </c>
      <c r="V1387" t="str">
        <f t="shared" si="451"/>
        <v>Green</v>
      </c>
      <c r="W1387" t="str">
        <f t="shared" si="452"/>
        <v>Red</v>
      </c>
      <c r="X1387" t="str">
        <f t="shared" si="453"/>
        <v>Red</v>
      </c>
      <c r="Y1387" t="str">
        <f t="shared" si="454"/>
        <v>Green</v>
      </c>
      <c r="Z1387" t="str">
        <f t="shared" si="455"/>
        <v>Green</v>
      </c>
      <c r="AA1387" t="str">
        <f t="shared" si="456"/>
        <v>Red</v>
      </c>
      <c r="AB1387" t="str">
        <f t="shared" si="457"/>
        <v>Green</v>
      </c>
      <c r="AC1387" t="str">
        <f t="shared" si="458"/>
        <v>Red</v>
      </c>
      <c r="AD1387" t="str">
        <f t="shared" si="459"/>
        <v>Green</v>
      </c>
    </row>
    <row r="1388" spans="1:30" x14ac:dyDescent="0.25">
      <c r="A1388" t="str">
        <f t="shared" si="440"/>
        <v>25/07/2026Druzhba MaikopFC Sevastopol</v>
      </c>
      <c r="D1388" s="2">
        <v>46228</v>
      </c>
      <c r="E1388" s="3">
        <v>0.625</v>
      </c>
      <c r="F1388" t="s">
        <v>3571</v>
      </c>
      <c r="G1388" t="s">
        <v>3572</v>
      </c>
      <c r="H1388">
        <v>0</v>
      </c>
      <c r="I1388">
        <v>0</v>
      </c>
      <c r="J1388">
        <v>1</v>
      </c>
      <c r="K1388">
        <v>3</v>
      </c>
      <c r="L1388" s="22" t="str">
        <f t="shared" si="441"/>
        <v>25/07/2026</v>
      </c>
      <c r="M1388" s="23">
        <f t="shared" si="442"/>
        <v>0.5</v>
      </c>
      <c r="N1388" t="str">
        <f t="shared" si="443"/>
        <v>1 - 3</v>
      </c>
      <c r="O1388" t="str">
        <f t="shared" si="444"/>
        <v>Red</v>
      </c>
      <c r="P1388" t="str">
        <f t="shared" si="445"/>
        <v>Red</v>
      </c>
      <c r="Q1388" t="str">
        <f t="shared" si="446"/>
        <v>Green</v>
      </c>
      <c r="R1388" t="str">
        <f t="shared" si="447"/>
        <v>Red</v>
      </c>
      <c r="S1388" t="str">
        <f t="shared" si="448"/>
        <v>Green</v>
      </c>
      <c r="T1388" t="str">
        <f t="shared" si="449"/>
        <v>Green</v>
      </c>
      <c r="U1388" t="str">
        <f t="shared" si="450"/>
        <v>Red</v>
      </c>
      <c r="V1388" t="str">
        <f t="shared" si="451"/>
        <v>Green</v>
      </c>
      <c r="W1388" t="str">
        <f t="shared" si="452"/>
        <v>Red</v>
      </c>
      <c r="X1388" t="str">
        <f t="shared" si="453"/>
        <v>Red</v>
      </c>
      <c r="Y1388" t="str">
        <f t="shared" si="454"/>
        <v>Green</v>
      </c>
      <c r="Z1388" t="str">
        <f t="shared" si="455"/>
        <v>Green</v>
      </c>
      <c r="AA1388" t="str">
        <f t="shared" si="456"/>
        <v>Red</v>
      </c>
      <c r="AB1388" t="str">
        <f t="shared" si="457"/>
        <v>Red</v>
      </c>
      <c r="AC1388" t="str">
        <f t="shared" si="458"/>
        <v>Green</v>
      </c>
      <c r="AD1388" t="str">
        <f t="shared" si="459"/>
        <v>Red</v>
      </c>
    </row>
    <row r="1389" spans="1:30" x14ac:dyDescent="0.25">
      <c r="A1389" t="str">
        <f t="shared" si="440"/>
        <v>25/07/2026FC Nart CherkesskPSK Dinskaya</v>
      </c>
      <c r="D1389" s="2">
        <v>46228</v>
      </c>
      <c r="E1389" s="3">
        <v>0.625</v>
      </c>
      <c r="F1389" t="s">
        <v>3573</v>
      </c>
      <c r="G1389" t="s">
        <v>3574</v>
      </c>
      <c r="L1389" s="22" t="str">
        <f t="shared" si="441"/>
        <v>25/07/2026</v>
      </c>
      <c r="M1389" s="23">
        <f t="shared" si="442"/>
        <v>0.5</v>
      </c>
      <c r="N1389" t="str">
        <f t="shared" si="443"/>
        <v xml:space="preserve"> - </v>
      </c>
      <c r="O1389" t="str">
        <f t="shared" si="444"/>
        <v>Red</v>
      </c>
      <c r="P1389" t="str">
        <f t="shared" si="445"/>
        <v>Green</v>
      </c>
      <c r="Q1389" t="str">
        <f t="shared" si="446"/>
        <v>Red</v>
      </c>
      <c r="R1389" t="str">
        <f t="shared" si="447"/>
        <v>Green</v>
      </c>
      <c r="S1389" t="str">
        <f t="shared" si="448"/>
        <v>Green</v>
      </c>
      <c r="T1389" t="str">
        <f t="shared" si="449"/>
        <v>Red</v>
      </c>
      <c r="U1389" t="str">
        <f t="shared" si="450"/>
        <v>Red</v>
      </c>
      <c r="V1389" t="str">
        <f t="shared" si="451"/>
        <v>Green</v>
      </c>
      <c r="W1389" t="str">
        <f t="shared" si="452"/>
        <v>Red</v>
      </c>
      <c r="X1389" t="str">
        <f t="shared" si="453"/>
        <v>Red</v>
      </c>
      <c r="Y1389" t="str">
        <f t="shared" si="454"/>
        <v>Red</v>
      </c>
      <c r="Z1389" t="str">
        <f t="shared" si="455"/>
        <v>Red</v>
      </c>
      <c r="AA1389" t="str">
        <f t="shared" si="456"/>
        <v>Green</v>
      </c>
      <c r="AB1389" t="str">
        <f t="shared" si="457"/>
        <v>Green</v>
      </c>
      <c r="AC1389" t="str">
        <f t="shared" si="458"/>
        <v>Red</v>
      </c>
      <c r="AD1389" t="str">
        <f t="shared" si="459"/>
        <v>Green</v>
      </c>
    </row>
    <row r="1390" spans="1:30" x14ac:dyDescent="0.25">
      <c r="A1390" t="str">
        <f t="shared" si="440"/>
        <v>25/07/2026OrelSaturn Ramenskoye</v>
      </c>
      <c r="D1390" s="2">
        <v>46228</v>
      </c>
      <c r="E1390" s="3">
        <v>0.625</v>
      </c>
      <c r="F1390" t="s">
        <v>3585</v>
      </c>
      <c r="G1390" t="s">
        <v>3586</v>
      </c>
      <c r="H1390">
        <v>0</v>
      </c>
      <c r="I1390">
        <v>0</v>
      </c>
      <c r="J1390">
        <v>0</v>
      </c>
      <c r="K1390">
        <v>4</v>
      </c>
      <c r="L1390" s="22" t="str">
        <f t="shared" si="441"/>
        <v>25/07/2026</v>
      </c>
      <c r="M1390" s="23">
        <f t="shared" si="442"/>
        <v>0.5</v>
      </c>
      <c r="N1390" t="str">
        <f t="shared" si="443"/>
        <v>0 - 4</v>
      </c>
      <c r="O1390" t="str">
        <f t="shared" si="444"/>
        <v>Red</v>
      </c>
      <c r="P1390" t="str">
        <f t="shared" si="445"/>
        <v>Red</v>
      </c>
      <c r="Q1390" t="str">
        <f t="shared" si="446"/>
        <v>Green</v>
      </c>
      <c r="R1390" t="str">
        <f t="shared" si="447"/>
        <v>Red</v>
      </c>
      <c r="S1390" t="str">
        <f t="shared" si="448"/>
        <v>Green</v>
      </c>
      <c r="T1390" t="str">
        <f t="shared" si="449"/>
        <v>Green</v>
      </c>
      <c r="U1390" t="str">
        <f t="shared" si="450"/>
        <v>Red</v>
      </c>
      <c r="V1390" t="str">
        <f t="shared" si="451"/>
        <v>Green</v>
      </c>
      <c r="W1390" t="str">
        <f t="shared" si="452"/>
        <v>Red</v>
      </c>
      <c r="X1390" t="str">
        <f t="shared" si="453"/>
        <v>Red</v>
      </c>
      <c r="Y1390" t="str">
        <f t="shared" si="454"/>
        <v>Green</v>
      </c>
      <c r="Z1390" t="str">
        <f t="shared" si="455"/>
        <v>Green</v>
      </c>
      <c r="AA1390" t="str">
        <f t="shared" si="456"/>
        <v>Red</v>
      </c>
      <c r="AB1390" t="str">
        <f t="shared" si="457"/>
        <v>Red</v>
      </c>
      <c r="AC1390" t="str">
        <f t="shared" si="458"/>
        <v>Red</v>
      </c>
      <c r="AD1390" t="str">
        <f t="shared" si="459"/>
        <v>Green</v>
      </c>
    </row>
    <row r="1391" spans="1:30" x14ac:dyDescent="0.25">
      <c r="A1391" t="str">
        <f t="shared" ref="A1391:A1454" si="460">L1390&amp;F1391&amp;G1391</f>
        <v>25/07/2026StroginoVolna Kovernino</v>
      </c>
      <c r="D1391" s="2">
        <v>46228</v>
      </c>
      <c r="E1391" s="3">
        <v>0.625</v>
      </c>
      <c r="F1391" t="s">
        <v>3587</v>
      </c>
      <c r="G1391" t="s">
        <v>3588</v>
      </c>
      <c r="H1391">
        <v>0</v>
      </c>
      <c r="I1391">
        <v>0</v>
      </c>
      <c r="J1391">
        <v>2</v>
      </c>
      <c r="K1391">
        <v>0</v>
      </c>
      <c r="L1391" s="22" t="str">
        <f t="shared" ref="L1391:L1454" si="461">DAY(D1391)&amp;"/"&amp;"07"&amp;"/"&amp;YEAR(D1391)</f>
        <v>25/07/2026</v>
      </c>
      <c r="M1391" s="23">
        <f t="shared" ref="M1391:M1454" si="462">E1391-TIME(3,0,0)</f>
        <v>0.5</v>
      </c>
      <c r="N1391" t="str">
        <f t="shared" ref="N1391:N1454" si="463">J1391&amp;" - "&amp;K1391</f>
        <v>2 - 0</v>
      </c>
      <c r="O1391" t="str">
        <f t="shared" si="444"/>
        <v>Green</v>
      </c>
      <c r="P1391" t="str">
        <f t="shared" si="445"/>
        <v>Red</v>
      </c>
      <c r="Q1391" t="str">
        <f t="shared" si="446"/>
        <v>Red</v>
      </c>
      <c r="R1391" t="str">
        <f t="shared" si="447"/>
        <v>Green</v>
      </c>
      <c r="S1391" t="str">
        <f t="shared" si="448"/>
        <v>Red</v>
      </c>
      <c r="T1391" t="str">
        <f t="shared" si="449"/>
        <v>Green</v>
      </c>
      <c r="U1391" t="str">
        <f t="shared" si="450"/>
        <v>Red</v>
      </c>
      <c r="V1391" t="str">
        <f t="shared" si="451"/>
        <v>Green</v>
      </c>
      <c r="W1391" t="str">
        <f t="shared" si="452"/>
        <v>Red</v>
      </c>
      <c r="X1391" t="str">
        <f t="shared" si="453"/>
        <v>Red</v>
      </c>
      <c r="Y1391" t="str">
        <f t="shared" si="454"/>
        <v>Green</v>
      </c>
      <c r="Z1391" t="str">
        <f t="shared" si="455"/>
        <v>Red</v>
      </c>
      <c r="AA1391" t="str">
        <f t="shared" si="456"/>
        <v>Green</v>
      </c>
      <c r="AB1391" t="str">
        <f t="shared" si="457"/>
        <v>Green</v>
      </c>
      <c r="AC1391" t="str">
        <f t="shared" si="458"/>
        <v>Red</v>
      </c>
      <c r="AD1391" t="str">
        <f t="shared" si="459"/>
        <v>Green</v>
      </c>
    </row>
    <row r="1392" spans="1:30" x14ac:dyDescent="0.25">
      <c r="A1392" t="str">
        <f t="shared" si="460"/>
        <v>25/07/2026Kubanochka Krasnodar WomenLokomotiv Moscow Women</v>
      </c>
      <c r="D1392" s="2">
        <v>46228</v>
      </c>
      <c r="E1392" s="3">
        <v>0.625</v>
      </c>
      <c r="F1392" t="s">
        <v>3595</v>
      </c>
      <c r="G1392" t="s">
        <v>3596</v>
      </c>
      <c r="H1392">
        <v>0</v>
      </c>
      <c r="I1392">
        <v>0</v>
      </c>
      <c r="J1392">
        <v>2</v>
      </c>
      <c r="K1392">
        <v>2</v>
      </c>
      <c r="L1392" s="22" t="str">
        <f t="shared" si="461"/>
        <v>25/07/2026</v>
      </c>
      <c r="M1392" s="23">
        <f t="shared" si="462"/>
        <v>0.5</v>
      </c>
      <c r="N1392" t="str">
        <f t="shared" si="463"/>
        <v>2 - 2</v>
      </c>
      <c r="O1392" t="str">
        <f t="shared" si="444"/>
        <v>Red</v>
      </c>
      <c r="P1392" t="str">
        <f t="shared" si="445"/>
        <v>Green</v>
      </c>
      <c r="Q1392" t="str">
        <f t="shared" si="446"/>
        <v>Red</v>
      </c>
      <c r="R1392" t="str">
        <f t="shared" si="447"/>
        <v>Green</v>
      </c>
      <c r="S1392" t="str">
        <f t="shared" si="448"/>
        <v>Green</v>
      </c>
      <c r="T1392" t="str">
        <f t="shared" si="449"/>
        <v>Red</v>
      </c>
      <c r="U1392" t="str">
        <f t="shared" si="450"/>
        <v>Red</v>
      </c>
      <c r="V1392" t="str">
        <f t="shared" si="451"/>
        <v>Green</v>
      </c>
      <c r="W1392" t="str">
        <f t="shared" si="452"/>
        <v>Red</v>
      </c>
      <c r="X1392" t="str">
        <f t="shared" si="453"/>
        <v>Red</v>
      </c>
      <c r="Y1392" t="str">
        <f t="shared" si="454"/>
        <v>Green</v>
      </c>
      <c r="Z1392" t="str">
        <f t="shared" si="455"/>
        <v>Green</v>
      </c>
      <c r="AA1392" t="str">
        <f t="shared" si="456"/>
        <v>Red</v>
      </c>
      <c r="AB1392" t="str">
        <f t="shared" si="457"/>
        <v>Red</v>
      </c>
      <c r="AC1392" t="str">
        <f t="shared" si="458"/>
        <v>Green</v>
      </c>
      <c r="AD1392" t="str">
        <f t="shared" si="459"/>
        <v>Red</v>
      </c>
    </row>
    <row r="1393" spans="1:30" x14ac:dyDescent="0.25">
      <c r="A1393" t="str">
        <f t="shared" si="460"/>
        <v>25/07/2026FO BytcaTatran Liptovsky Mikulas</v>
      </c>
      <c r="D1393" s="2">
        <v>46228</v>
      </c>
      <c r="E1393" s="3">
        <v>0.625</v>
      </c>
      <c r="F1393" t="s">
        <v>3618</v>
      </c>
      <c r="G1393" t="s">
        <v>3619</v>
      </c>
      <c r="H1393">
        <v>0</v>
      </c>
      <c r="I1393">
        <v>2</v>
      </c>
      <c r="J1393">
        <v>0</v>
      </c>
      <c r="K1393">
        <v>5</v>
      </c>
      <c r="L1393" s="22" t="str">
        <f t="shared" si="461"/>
        <v>25/07/2026</v>
      </c>
      <c r="M1393" s="23">
        <f t="shared" si="462"/>
        <v>0.5</v>
      </c>
      <c r="N1393" t="str">
        <f t="shared" si="463"/>
        <v>0 - 5</v>
      </c>
      <c r="O1393" t="str">
        <f t="shared" si="444"/>
        <v>Red</v>
      </c>
      <c r="P1393" t="str">
        <f t="shared" si="445"/>
        <v>Red</v>
      </c>
      <c r="Q1393" t="str">
        <f t="shared" si="446"/>
        <v>Green</v>
      </c>
      <c r="R1393" t="str">
        <f t="shared" si="447"/>
        <v>Red</v>
      </c>
      <c r="S1393" t="str">
        <f t="shared" si="448"/>
        <v>Green</v>
      </c>
      <c r="T1393" t="str">
        <f t="shared" si="449"/>
        <v>Green</v>
      </c>
      <c r="U1393" t="str">
        <f t="shared" si="450"/>
        <v>Red</v>
      </c>
      <c r="V1393" t="str">
        <f t="shared" si="451"/>
        <v>Red</v>
      </c>
      <c r="W1393" t="str">
        <f t="shared" si="452"/>
        <v>Green</v>
      </c>
      <c r="X1393" t="str">
        <f t="shared" si="453"/>
        <v>Green</v>
      </c>
      <c r="Y1393" t="str">
        <f t="shared" si="454"/>
        <v>Green</v>
      </c>
      <c r="Z1393" t="str">
        <f t="shared" si="455"/>
        <v>Green</v>
      </c>
      <c r="AA1393" t="str">
        <f t="shared" si="456"/>
        <v>Red</v>
      </c>
      <c r="AB1393" t="str">
        <f t="shared" si="457"/>
        <v>Red</v>
      </c>
      <c r="AC1393" t="str">
        <f t="shared" si="458"/>
        <v>Red</v>
      </c>
      <c r="AD1393" t="str">
        <f t="shared" si="459"/>
        <v>Green</v>
      </c>
    </row>
    <row r="1394" spans="1:30" x14ac:dyDescent="0.25">
      <c r="A1394" t="str">
        <f t="shared" si="460"/>
        <v>25/07/2026OFK Banik LehotaFK Pohronie</v>
      </c>
      <c r="D1394" s="2">
        <v>46228</v>
      </c>
      <c r="E1394" s="3">
        <v>0.625</v>
      </c>
      <c r="F1394" t="s">
        <v>3620</v>
      </c>
      <c r="G1394" t="s">
        <v>3621</v>
      </c>
      <c r="H1394">
        <v>1</v>
      </c>
      <c r="I1394">
        <v>1</v>
      </c>
      <c r="J1394">
        <v>3</v>
      </c>
      <c r="K1394">
        <v>3</v>
      </c>
      <c r="L1394" s="22" t="str">
        <f t="shared" si="461"/>
        <v>25/07/2026</v>
      </c>
      <c r="M1394" s="23">
        <f t="shared" si="462"/>
        <v>0.5</v>
      </c>
      <c r="N1394" t="str">
        <f t="shared" si="463"/>
        <v>3 - 3</v>
      </c>
      <c r="O1394" t="str">
        <f t="shared" si="444"/>
        <v>Red</v>
      </c>
      <c r="P1394" t="str">
        <f t="shared" si="445"/>
        <v>Green</v>
      </c>
      <c r="Q1394" t="str">
        <f t="shared" si="446"/>
        <v>Red</v>
      </c>
      <c r="R1394" t="str">
        <f t="shared" si="447"/>
        <v>Green</v>
      </c>
      <c r="S1394" t="str">
        <f t="shared" si="448"/>
        <v>Green</v>
      </c>
      <c r="T1394" t="str">
        <f t="shared" si="449"/>
        <v>Red</v>
      </c>
      <c r="U1394" t="str">
        <f t="shared" si="450"/>
        <v>Red</v>
      </c>
      <c r="V1394" t="str">
        <f t="shared" si="451"/>
        <v>Green</v>
      </c>
      <c r="W1394" t="str">
        <f t="shared" si="452"/>
        <v>Red</v>
      </c>
      <c r="X1394" t="str">
        <f t="shared" si="453"/>
        <v>Green</v>
      </c>
      <c r="Y1394" t="str">
        <f t="shared" si="454"/>
        <v>Green</v>
      </c>
      <c r="Z1394" t="str">
        <f t="shared" si="455"/>
        <v>Green</v>
      </c>
      <c r="AA1394" t="str">
        <f t="shared" si="456"/>
        <v>Red</v>
      </c>
      <c r="AB1394" t="str">
        <f t="shared" si="457"/>
        <v>Red</v>
      </c>
      <c r="AC1394" t="str">
        <f t="shared" si="458"/>
        <v>Green</v>
      </c>
      <c r="AD1394" t="str">
        <f t="shared" si="459"/>
        <v>Red</v>
      </c>
    </row>
    <row r="1395" spans="1:30" x14ac:dyDescent="0.25">
      <c r="A1395" t="str">
        <f t="shared" si="460"/>
        <v>25/07/2026Povazska BystricaInter Bratislava</v>
      </c>
      <c r="D1395" s="2">
        <v>46228</v>
      </c>
      <c r="E1395" s="3">
        <v>0.625</v>
      </c>
      <c r="F1395" t="s">
        <v>3622</v>
      </c>
      <c r="G1395" t="s">
        <v>3623</v>
      </c>
      <c r="H1395">
        <v>3</v>
      </c>
      <c r="I1395">
        <v>0</v>
      </c>
      <c r="J1395">
        <v>3</v>
      </c>
      <c r="K1395">
        <v>1</v>
      </c>
      <c r="L1395" s="22" t="str">
        <f t="shared" si="461"/>
        <v>25/07/2026</v>
      </c>
      <c r="M1395" s="23">
        <f t="shared" si="462"/>
        <v>0.5</v>
      </c>
      <c r="N1395" t="str">
        <f t="shared" si="463"/>
        <v>3 - 1</v>
      </c>
      <c r="O1395" t="str">
        <f t="shared" si="444"/>
        <v>Green</v>
      </c>
      <c r="P1395" t="str">
        <f t="shared" si="445"/>
        <v>Red</v>
      </c>
      <c r="Q1395" t="str">
        <f t="shared" si="446"/>
        <v>Red</v>
      </c>
      <c r="R1395" t="str">
        <f t="shared" si="447"/>
        <v>Green</v>
      </c>
      <c r="S1395" t="str">
        <f t="shared" si="448"/>
        <v>Red</v>
      </c>
      <c r="T1395" t="str">
        <f t="shared" si="449"/>
        <v>Green</v>
      </c>
      <c r="U1395" t="str">
        <f t="shared" si="450"/>
        <v>Green</v>
      </c>
      <c r="V1395" t="str">
        <f t="shared" si="451"/>
        <v>Red</v>
      </c>
      <c r="W1395" t="str">
        <f t="shared" si="452"/>
        <v>Red</v>
      </c>
      <c r="X1395" t="str">
        <f t="shared" si="453"/>
        <v>Green</v>
      </c>
      <c r="Y1395" t="str">
        <f t="shared" si="454"/>
        <v>Green</v>
      </c>
      <c r="Z1395" t="str">
        <f t="shared" si="455"/>
        <v>Green</v>
      </c>
      <c r="AA1395" t="str">
        <f t="shared" si="456"/>
        <v>Red</v>
      </c>
      <c r="AB1395" t="str">
        <f t="shared" si="457"/>
        <v>Red</v>
      </c>
      <c r="AC1395" t="str">
        <f t="shared" si="458"/>
        <v>Green</v>
      </c>
      <c r="AD1395" t="str">
        <f t="shared" si="459"/>
        <v>Red</v>
      </c>
    </row>
    <row r="1396" spans="1:30" x14ac:dyDescent="0.25">
      <c r="A1396" t="str">
        <f t="shared" si="460"/>
        <v>25/07/2026Slovan GalantaLokomotiva Zvolen</v>
      </c>
      <c r="D1396" s="2">
        <v>46228</v>
      </c>
      <c r="E1396" s="3">
        <v>0.625</v>
      </c>
      <c r="F1396" t="s">
        <v>3624</v>
      </c>
      <c r="G1396" t="s">
        <v>3625</v>
      </c>
      <c r="H1396">
        <v>0</v>
      </c>
      <c r="I1396">
        <v>1</v>
      </c>
      <c r="J1396">
        <v>1</v>
      </c>
      <c r="K1396">
        <v>1</v>
      </c>
      <c r="L1396" s="22" t="str">
        <f t="shared" si="461"/>
        <v>25/07/2026</v>
      </c>
      <c r="M1396" s="23">
        <f t="shared" si="462"/>
        <v>0.5</v>
      </c>
      <c r="N1396" t="str">
        <f t="shared" si="463"/>
        <v>1 - 1</v>
      </c>
      <c r="O1396" t="str">
        <f t="shared" si="444"/>
        <v>Red</v>
      </c>
      <c r="P1396" t="str">
        <f t="shared" si="445"/>
        <v>Green</v>
      </c>
      <c r="Q1396" t="str">
        <f t="shared" si="446"/>
        <v>Red</v>
      </c>
      <c r="R1396" t="str">
        <f t="shared" si="447"/>
        <v>Green</v>
      </c>
      <c r="S1396" t="str">
        <f t="shared" si="448"/>
        <v>Green</v>
      </c>
      <c r="T1396" t="str">
        <f t="shared" si="449"/>
        <v>Red</v>
      </c>
      <c r="U1396" t="str">
        <f t="shared" si="450"/>
        <v>Red</v>
      </c>
      <c r="V1396" t="str">
        <f t="shared" si="451"/>
        <v>Red</v>
      </c>
      <c r="W1396" t="str">
        <f t="shared" si="452"/>
        <v>Green</v>
      </c>
      <c r="X1396" t="str">
        <f t="shared" si="453"/>
        <v>Green</v>
      </c>
      <c r="Y1396" t="str">
        <f t="shared" si="454"/>
        <v>Green</v>
      </c>
      <c r="Z1396" t="str">
        <f t="shared" si="455"/>
        <v>Red</v>
      </c>
      <c r="AA1396" t="str">
        <f t="shared" si="456"/>
        <v>Green</v>
      </c>
      <c r="AB1396" t="str">
        <f t="shared" si="457"/>
        <v>Green</v>
      </c>
      <c r="AC1396" t="str">
        <f t="shared" si="458"/>
        <v>Green</v>
      </c>
      <c r="AD1396" t="str">
        <f t="shared" si="459"/>
        <v>Red</v>
      </c>
    </row>
    <row r="1397" spans="1:30" x14ac:dyDescent="0.25">
      <c r="A1397" t="str">
        <f t="shared" si="460"/>
        <v>25/07/2026NK AluminijNK Celje</v>
      </c>
      <c r="D1397" s="2">
        <v>46228</v>
      </c>
      <c r="E1397" s="3">
        <v>0.625</v>
      </c>
      <c r="F1397" t="s">
        <v>1943</v>
      </c>
      <c r="G1397" t="s">
        <v>874</v>
      </c>
      <c r="L1397" s="22" t="str">
        <f t="shared" si="461"/>
        <v>25/07/2026</v>
      </c>
      <c r="M1397" s="23">
        <f t="shared" si="462"/>
        <v>0.5</v>
      </c>
      <c r="N1397" t="str">
        <f t="shared" si="463"/>
        <v xml:space="preserve"> - </v>
      </c>
      <c r="O1397" t="str">
        <f t="shared" si="444"/>
        <v>Red</v>
      </c>
      <c r="P1397" t="str">
        <f t="shared" si="445"/>
        <v>Green</v>
      </c>
      <c r="Q1397" t="str">
        <f t="shared" si="446"/>
        <v>Red</v>
      </c>
      <c r="R1397" t="str">
        <f t="shared" si="447"/>
        <v>Green</v>
      </c>
      <c r="S1397" t="str">
        <f t="shared" si="448"/>
        <v>Green</v>
      </c>
      <c r="T1397" t="str">
        <f t="shared" si="449"/>
        <v>Red</v>
      </c>
      <c r="U1397" t="str">
        <f t="shared" si="450"/>
        <v>Red</v>
      </c>
      <c r="V1397" t="str">
        <f t="shared" si="451"/>
        <v>Green</v>
      </c>
      <c r="W1397" t="str">
        <f t="shared" si="452"/>
        <v>Red</v>
      </c>
      <c r="X1397" t="str">
        <f t="shared" si="453"/>
        <v>Red</v>
      </c>
      <c r="Y1397" t="str">
        <f t="shared" si="454"/>
        <v>Red</v>
      </c>
      <c r="Z1397" t="str">
        <f t="shared" si="455"/>
        <v>Red</v>
      </c>
      <c r="AA1397" t="str">
        <f t="shared" si="456"/>
        <v>Green</v>
      </c>
      <c r="AB1397" t="str">
        <f t="shared" si="457"/>
        <v>Green</v>
      </c>
      <c r="AC1397" t="str">
        <f t="shared" si="458"/>
        <v>Red</v>
      </c>
      <c r="AD1397" t="str">
        <f t="shared" si="459"/>
        <v>Green</v>
      </c>
    </row>
    <row r="1398" spans="1:30" x14ac:dyDescent="0.25">
      <c r="A1398" t="str">
        <f t="shared" si="460"/>
        <v>25/07/2026La LuzCA Rentistas</v>
      </c>
      <c r="D1398" s="2">
        <v>46228</v>
      </c>
      <c r="E1398" s="3">
        <v>0.625</v>
      </c>
      <c r="F1398" t="s">
        <v>1205</v>
      </c>
      <c r="G1398" t="s">
        <v>3683</v>
      </c>
      <c r="L1398" s="22" t="str">
        <f t="shared" si="461"/>
        <v>25/07/2026</v>
      </c>
      <c r="M1398" s="23">
        <f t="shared" si="462"/>
        <v>0.5</v>
      </c>
      <c r="N1398" t="str">
        <f t="shared" si="463"/>
        <v xml:space="preserve"> - </v>
      </c>
      <c r="O1398" t="str">
        <f t="shared" si="444"/>
        <v>Red</v>
      </c>
      <c r="P1398" t="str">
        <f t="shared" si="445"/>
        <v>Green</v>
      </c>
      <c r="Q1398" t="str">
        <f t="shared" si="446"/>
        <v>Red</v>
      </c>
      <c r="R1398" t="str">
        <f t="shared" si="447"/>
        <v>Green</v>
      </c>
      <c r="S1398" t="str">
        <f t="shared" si="448"/>
        <v>Green</v>
      </c>
      <c r="T1398" t="str">
        <f t="shared" si="449"/>
        <v>Red</v>
      </c>
      <c r="U1398" t="str">
        <f t="shared" si="450"/>
        <v>Red</v>
      </c>
      <c r="V1398" t="str">
        <f t="shared" si="451"/>
        <v>Green</v>
      </c>
      <c r="W1398" t="str">
        <f t="shared" si="452"/>
        <v>Red</v>
      </c>
      <c r="X1398" t="str">
        <f t="shared" si="453"/>
        <v>Red</v>
      </c>
      <c r="Y1398" t="str">
        <f t="shared" si="454"/>
        <v>Red</v>
      </c>
      <c r="Z1398" t="str">
        <f t="shared" si="455"/>
        <v>Red</v>
      </c>
      <c r="AA1398" t="str">
        <f t="shared" si="456"/>
        <v>Green</v>
      </c>
      <c r="AB1398" t="str">
        <f t="shared" si="457"/>
        <v>Green</v>
      </c>
      <c r="AC1398" t="str">
        <f t="shared" si="458"/>
        <v>Red</v>
      </c>
      <c r="AD1398" t="str">
        <f t="shared" si="459"/>
        <v>Green</v>
      </c>
    </row>
    <row r="1399" spans="1:30" x14ac:dyDescent="0.25">
      <c r="A1399" t="str">
        <f t="shared" si="460"/>
        <v>25/07/2026KattaqorgonTuron Yaypan</v>
      </c>
      <c r="D1399" s="2">
        <v>46228</v>
      </c>
      <c r="E1399" s="3">
        <v>0.625</v>
      </c>
      <c r="F1399" t="s">
        <v>3720</v>
      </c>
      <c r="G1399" t="s">
        <v>3721</v>
      </c>
      <c r="H1399">
        <v>0</v>
      </c>
      <c r="I1399">
        <v>0</v>
      </c>
      <c r="J1399">
        <v>2</v>
      </c>
      <c r="K1399">
        <v>1</v>
      </c>
      <c r="L1399" s="22" t="str">
        <f t="shared" si="461"/>
        <v>25/07/2026</v>
      </c>
      <c r="M1399" s="23">
        <f t="shared" si="462"/>
        <v>0.5</v>
      </c>
      <c r="N1399" t="str">
        <f t="shared" si="463"/>
        <v>2 - 1</v>
      </c>
      <c r="O1399" t="str">
        <f t="shared" si="444"/>
        <v>Green</v>
      </c>
      <c r="P1399" t="str">
        <f t="shared" si="445"/>
        <v>Red</v>
      </c>
      <c r="Q1399" t="str">
        <f t="shared" si="446"/>
        <v>Red</v>
      </c>
      <c r="R1399" t="str">
        <f t="shared" si="447"/>
        <v>Green</v>
      </c>
      <c r="S1399" t="str">
        <f t="shared" si="448"/>
        <v>Red</v>
      </c>
      <c r="T1399" t="str">
        <f t="shared" si="449"/>
        <v>Green</v>
      </c>
      <c r="U1399" t="str">
        <f t="shared" si="450"/>
        <v>Red</v>
      </c>
      <c r="V1399" t="str">
        <f t="shared" si="451"/>
        <v>Green</v>
      </c>
      <c r="W1399" t="str">
        <f t="shared" si="452"/>
        <v>Red</v>
      </c>
      <c r="X1399" t="str">
        <f t="shared" si="453"/>
        <v>Red</v>
      </c>
      <c r="Y1399" t="str">
        <f t="shared" si="454"/>
        <v>Green</v>
      </c>
      <c r="Z1399" t="str">
        <f t="shared" si="455"/>
        <v>Green</v>
      </c>
      <c r="AA1399" t="str">
        <f t="shared" si="456"/>
        <v>Red</v>
      </c>
      <c r="AB1399" t="str">
        <f t="shared" si="457"/>
        <v>Green</v>
      </c>
      <c r="AC1399" t="str">
        <f t="shared" si="458"/>
        <v>Green</v>
      </c>
      <c r="AD1399" t="str">
        <f t="shared" si="459"/>
        <v>Red</v>
      </c>
    </row>
    <row r="1400" spans="1:30" x14ac:dyDescent="0.25">
      <c r="A1400" t="str">
        <f t="shared" si="460"/>
        <v>25/07/2026AC CesenaCarpi FC</v>
      </c>
      <c r="D1400" s="2">
        <v>46228</v>
      </c>
      <c r="E1400" s="3">
        <v>0.625</v>
      </c>
      <c r="F1400" t="s">
        <v>3924</v>
      </c>
      <c r="G1400" t="s">
        <v>3925</v>
      </c>
      <c r="H1400">
        <v>0</v>
      </c>
      <c r="I1400">
        <v>0</v>
      </c>
      <c r="J1400">
        <v>1</v>
      </c>
      <c r="K1400">
        <v>0</v>
      </c>
      <c r="L1400" s="22" t="str">
        <f t="shared" si="461"/>
        <v>25/07/2026</v>
      </c>
      <c r="M1400" s="23">
        <f t="shared" si="462"/>
        <v>0.5</v>
      </c>
      <c r="N1400" t="str">
        <f t="shared" si="463"/>
        <v>1 - 0</v>
      </c>
      <c r="O1400" t="str">
        <f t="shared" si="444"/>
        <v>Green</v>
      </c>
      <c r="P1400" t="str">
        <f t="shared" si="445"/>
        <v>Red</v>
      </c>
      <c r="Q1400" t="str">
        <f t="shared" si="446"/>
        <v>Red</v>
      </c>
      <c r="R1400" t="str">
        <f t="shared" si="447"/>
        <v>Green</v>
      </c>
      <c r="S1400" t="str">
        <f t="shared" si="448"/>
        <v>Red</v>
      </c>
      <c r="T1400" t="str">
        <f t="shared" si="449"/>
        <v>Green</v>
      </c>
      <c r="U1400" t="str">
        <f t="shared" si="450"/>
        <v>Red</v>
      </c>
      <c r="V1400" t="str">
        <f t="shared" si="451"/>
        <v>Green</v>
      </c>
      <c r="W1400" t="str">
        <f t="shared" si="452"/>
        <v>Red</v>
      </c>
      <c r="X1400" t="str">
        <f t="shared" si="453"/>
        <v>Red</v>
      </c>
      <c r="Y1400" t="str">
        <f t="shared" si="454"/>
        <v>Red</v>
      </c>
      <c r="Z1400" t="str">
        <f t="shared" si="455"/>
        <v>Red</v>
      </c>
      <c r="AA1400" t="str">
        <f t="shared" si="456"/>
        <v>Green</v>
      </c>
      <c r="AB1400" t="str">
        <f t="shared" si="457"/>
        <v>Green</v>
      </c>
      <c r="AC1400" t="str">
        <f t="shared" si="458"/>
        <v>Red</v>
      </c>
      <c r="AD1400" t="str">
        <f t="shared" si="459"/>
        <v>Green</v>
      </c>
    </row>
    <row r="1401" spans="1:30" x14ac:dyDescent="0.25">
      <c r="A1401" t="str">
        <f t="shared" si="460"/>
        <v>25/07/2026Borac CacakFK Graficar Beograd</v>
      </c>
      <c r="D1401" s="2">
        <v>46228</v>
      </c>
      <c r="E1401" s="3">
        <v>0.625</v>
      </c>
      <c r="F1401" t="s">
        <v>3926</v>
      </c>
      <c r="G1401" t="s">
        <v>3927</v>
      </c>
      <c r="H1401">
        <v>2</v>
      </c>
      <c r="I1401">
        <v>0</v>
      </c>
      <c r="J1401">
        <v>3</v>
      </c>
      <c r="K1401">
        <v>0</v>
      </c>
      <c r="L1401" s="22" t="str">
        <f t="shared" si="461"/>
        <v>25/07/2026</v>
      </c>
      <c r="M1401" s="23">
        <f t="shared" si="462"/>
        <v>0.5</v>
      </c>
      <c r="N1401" t="str">
        <f t="shared" si="463"/>
        <v>3 - 0</v>
      </c>
      <c r="O1401" t="str">
        <f t="shared" si="444"/>
        <v>Green</v>
      </c>
      <c r="P1401" t="str">
        <f t="shared" si="445"/>
        <v>Red</v>
      </c>
      <c r="Q1401" t="str">
        <f t="shared" si="446"/>
        <v>Red</v>
      </c>
      <c r="R1401" t="str">
        <f t="shared" si="447"/>
        <v>Green</v>
      </c>
      <c r="S1401" t="str">
        <f t="shared" si="448"/>
        <v>Red</v>
      </c>
      <c r="T1401" t="str">
        <f t="shared" si="449"/>
        <v>Green</v>
      </c>
      <c r="U1401" t="str">
        <f t="shared" si="450"/>
        <v>Green</v>
      </c>
      <c r="V1401" t="str">
        <f t="shared" si="451"/>
        <v>Red</v>
      </c>
      <c r="W1401" t="str">
        <f t="shared" si="452"/>
        <v>Red</v>
      </c>
      <c r="X1401" t="str">
        <f t="shared" si="453"/>
        <v>Green</v>
      </c>
      <c r="Y1401" t="str">
        <f t="shared" si="454"/>
        <v>Green</v>
      </c>
      <c r="Z1401" t="str">
        <f t="shared" si="455"/>
        <v>Green</v>
      </c>
      <c r="AA1401" t="str">
        <f t="shared" si="456"/>
        <v>Red</v>
      </c>
      <c r="AB1401" t="str">
        <f t="shared" si="457"/>
        <v>Green</v>
      </c>
      <c r="AC1401" t="str">
        <f t="shared" si="458"/>
        <v>Red</v>
      </c>
      <c r="AD1401" t="str">
        <f t="shared" si="459"/>
        <v>Green</v>
      </c>
    </row>
    <row r="1402" spans="1:30" x14ac:dyDescent="0.25">
      <c r="A1402" t="str">
        <f t="shared" si="460"/>
        <v>25/07/2026BoulogneFC Rouen 1899</v>
      </c>
      <c r="D1402" s="2">
        <v>46228</v>
      </c>
      <c r="E1402" s="3">
        <v>0.625</v>
      </c>
      <c r="F1402" t="s">
        <v>2632</v>
      </c>
      <c r="G1402" t="s">
        <v>3928</v>
      </c>
      <c r="H1402">
        <v>0</v>
      </c>
      <c r="I1402">
        <v>0</v>
      </c>
      <c r="J1402">
        <v>0</v>
      </c>
      <c r="K1402">
        <v>1</v>
      </c>
      <c r="L1402" s="22" t="str">
        <f t="shared" si="461"/>
        <v>25/07/2026</v>
      </c>
      <c r="M1402" s="23">
        <f t="shared" si="462"/>
        <v>0.5</v>
      </c>
      <c r="N1402" t="str">
        <f t="shared" si="463"/>
        <v>0 - 1</v>
      </c>
      <c r="O1402" t="str">
        <f t="shared" si="444"/>
        <v>Red</v>
      </c>
      <c r="P1402" t="str">
        <f t="shared" si="445"/>
        <v>Red</v>
      </c>
      <c r="Q1402" t="str">
        <f t="shared" si="446"/>
        <v>Green</v>
      </c>
      <c r="R1402" t="str">
        <f t="shared" si="447"/>
        <v>Red</v>
      </c>
      <c r="S1402" t="str">
        <f t="shared" si="448"/>
        <v>Green</v>
      </c>
      <c r="T1402" t="str">
        <f t="shared" si="449"/>
        <v>Green</v>
      </c>
      <c r="U1402" t="str">
        <f t="shared" si="450"/>
        <v>Red</v>
      </c>
      <c r="V1402" t="str">
        <f t="shared" si="451"/>
        <v>Green</v>
      </c>
      <c r="W1402" t="str">
        <f t="shared" si="452"/>
        <v>Red</v>
      </c>
      <c r="X1402" t="str">
        <f t="shared" si="453"/>
        <v>Red</v>
      </c>
      <c r="Y1402" t="str">
        <f t="shared" si="454"/>
        <v>Red</v>
      </c>
      <c r="Z1402" t="str">
        <f t="shared" si="455"/>
        <v>Red</v>
      </c>
      <c r="AA1402" t="str">
        <f t="shared" si="456"/>
        <v>Green</v>
      </c>
      <c r="AB1402" t="str">
        <f t="shared" si="457"/>
        <v>Green</v>
      </c>
      <c r="AC1402" t="str">
        <f t="shared" si="458"/>
        <v>Red</v>
      </c>
      <c r="AD1402" t="str">
        <f t="shared" si="459"/>
        <v>Green</v>
      </c>
    </row>
    <row r="1403" spans="1:30" x14ac:dyDescent="0.25">
      <c r="A1403" t="str">
        <f t="shared" si="460"/>
        <v>25/07/2026CaenAl Wakrah</v>
      </c>
      <c r="D1403" s="2">
        <v>46228</v>
      </c>
      <c r="E1403" s="3">
        <v>0.625</v>
      </c>
      <c r="F1403" t="s">
        <v>3929</v>
      </c>
      <c r="G1403" t="s">
        <v>1692</v>
      </c>
      <c r="H1403">
        <v>1</v>
      </c>
      <c r="I1403">
        <v>0</v>
      </c>
      <c r="J1403">
        <v>4</v>
      </c>
      <c r="K1403">
        <v>1</v>
      </c>
      <c r="L1403" s="22" t="str">
        <f t="shared" si="461"/>
        <v>25/07/2026</v>
      </c>
      <c r="M1403" s="23">
        <f t="shared" si="462"/>
        <v>0.5</v>
      </c>
      <c r="N1403" t="str">
        <f t="shared" si="463"/>
        <v>4 - 1</v>
      </c>
      <c r="O1403" t="str">
        <f t="shared" si="444"/>
        <v>Green</v>
      </c>
      <c r="P1403" t="str">
        <f t="shared" si="445"/>
        <v>Red</v>
      </c>
      <c r="Q1403" t="str">
        <f t="shared" si="446"/>
        <v>Red</v>
      </c>
      <c r="R1403" t="str">
        <f t="shared" si="447"/>
        <v>Green</v>
      </c>
      <c r="S1403" t="str">
        <f t="shared" si="448"/>
        <v>Red</v>
      </c>
      <c r="T1403" t="str">
        <f t="shared" si="449"/>
        <v>Green</v>
      </c>
      <c r="U1403" t="str">
        <f t="shared" si="450"/>
        <v>Green</v>
      </c>
      <c r="V1403" t="str">
        <f t="shared" si="451"/>
        <v>Red</v>
      </c>
      <c r="W1403" t="str">
        <f t="shared" si="452"/>
        <v>Red</v>
      </c>
      <c r="X1403" t="str">
        <f t="shared" si="453"/>
        <v>Green</v>
      </c>
      <c r="Y1403" t="str">
        <f t="shared" si="454"/>
        <v>Green</v>
      </c>
      <c r="Z1403" t="str">
        <f t="shared" si="455"/>
        <v>Green</v>
      </c>
      <c r="AA1403" t="str">
        <f t="shared" si="456"/>
        <v>Red</v>
      </c>
      <c r="AB1403" t="str">
        <f t="shared" si="457"/>
        <v>Red</v>
      </c>
      <c r="AC1403" t="str">
        <f t="shared" si="458"/>
        <v>Green</v>
      </c>
      <c r="AD1403" t="str">
        <f t="shared" si="459"/>
        <v>Red</v>
      </c>
    </row>
    <row r="1404" spans="1:30" x14ac:dyDescent="0.25">
      <c r="A1404" t="str">
        <f t="shared" si="460"/>
        <v>25/07/2026FK Bor 1919OFK Brzi Brod</v>
      </c>
      <c r="D1404" s="2">
        <v>46228</v>
      </c>
      <c r="E1404" s="3">
        <v>0.625</v>
      </c>
      <c r="F1404" t="s">
        <v>3930</v>
      </c>
      <c r="G1404" t="s">
        <v>1715</v>
      </c>
      <c r="H1404">
        <v>1</v>
      </c>
      <c r="I1404">
        <v>0</v>
      </c>
      <c r="J1404">
        <v>1</v>
      </c>
      <c r="K1404">
        <v>1</v>
      </c>
      <c r="L1404" s="22" t="str">
        <f t="shared" si="461"/>
        <v>25/07/2026</v>
      </c>
      <c r="M1404" s="23">
        <f t="shared" si="462"/>
        <v>0.5</v>
      </c>
      <c r="N1404" t="str">
        <f t="shared" si="463"/>
        <v>1 - 1</v>
      </c>
      <c r="O1404" t="str">
        <f t="shared" si="444"/>
        <v>Red</v>
      </c>
      <c r="P1404" t="str">
        <f t="shared" si="445"/>
        <v>Green</v>
      </c>
      <c r="Q1404" t="str">
        <f t="shared" si="446"/>
        <v>Red</v>
      </c>
      <c r="R1404" t="str">
        <f t="shared" si="447"/>
        <v>Green</v>
      </c>
      <c r="S1404" t="str">
        <f t="shared" si="448"/>
        <v>Green</v>
      </c>
      <c r="T1404" t="str">
        <f t="shared" si="449"/>
        <v>Red</v>
      </c>
      <c r="U1404" t="str">
        <f t="shared" si="450"/>
        <v>Green</v>
      </c>
      <c r="V1404" t="str">
        <f t="shared" si="451"/>
        <v>Red</v>
      </c>
      <c r="W1404" t="str">
        <f t="shared" si="452"/>
        <v>Red</v>
      </c>
      <c r="X1404" t="str">
        <f t="shared" si="453"/>
        <v>Green</v>
      </c>
      <c r="Y1404" t="str">
        <f t="shared" si="454"/>
        <v>Green</v>
      </c>
      <c r="Z1404" t="str">
        <f t="shared" si="455"/>
        <v>Red</v>
      </c>
      <c r="AA1404" t="str">
        <f t="shared" si="456"/>
        <v>Green</v>
      </c>
      <c r="AB1404" t="str">
        <f t="shared" si="457"/>
        <v>Green</v>
      </c>
      <c r="AC1404" t="str">
        <f t="shared" si="458"/>
        <v>Green</v>
      </c>
      <c r="AD1404" t="str">
        <f t="shared" si="459"/>
        <v>Red</v>
      </c>
    </row>
    <row r="1405" spans="1:30" x14ac:dyDescent="0.25">
      <c r="A1405" t="str">
        <f t="shared" si="460"/>
        <v>25/07/2026Gainsborough TrinityDoncaster Rovers</v>
      </c>
      <c r="D1405" s="2">
        <v>46228</v>
      </c>
      <c r="E1405" s="3">
        <v>0.625</v>
      </c>
      <c r="F1405" t="s">
        <v>1547</v>
      </c>
      <c r="G1405" t="s">
        <v>3770</v>
      </c>
      <c r="H1405">
        <v>0</v>
      </c>
      <c r="I1405">
        <v>0</v>
      </c>
      <c r="J1405">
        <v>0</v>
      </c>
      <c r="K1405">
        <v>0</v>
      </c>
      <c r="L1405" s="22" t="str">
        <f t="shared" si="461"/>
        <v>25/07/2026</v>
      </c>
      <c r="M1405" s="23">
        <f t="shared" si="462"/>
        <v>0.5</v>
      </c>
      <c r="N1405" t="str">
        <f t="shared" si="463"/>
        <v>0 - 0</v>
      </c>
      <c r="O1405" t="str">
        <f t="shared" si="444"/>
        <v>Red</v>
      </c>
      <c r="P1405" t="str">
        <f t="shared" si="445"/>
        <v>Green</v>
      </c>
      <c r="Q1405" t="str">
        <f t="shared" si="446"/>
        <v>Red</v>
      </c>
      <c r="R1405" t="str">
        <f t="shared" si="447"/>
        <v>Green</v>
      </c>
      <c r="S1405" t="str">
        <f t="shared" si="448"/>
        <v>Green</v>
      </c>
      <c r="T1405" t="str">
        <f t="shared" si="449"/>
        <v>Red</v>
      </c>
      <c r="U1405" t="str">
        <f t="shared" si="450"/>
        <v>Red</v>
      </c>
      <c r="V1405" t="str">
        <f t="shared" si="451"/>
        <v>Green</v>
      </c>
      <c r="W1405" t="str">
        <f t="shared" si="452"/>
        <v>Red</v>
      </c>
      <c r="X1405" t="str">
        <f t="shared" si="453"/>
        <v>Red</v>
      </c>
      <c r="Y1405" t="str">
        <f t="shared" si="454"/>
        <v>Red</v>
      </c>
      <c r="Z1405" t="str">
        <f t="shared" si="455"/>
        <v>Red</v>
      </c>
      <c r="AA1405" t="str">
        <f t="shared" si="456"/>
        <v>Green</v>
      </c>
      <c r="AB1405" t="str">
        <f t="shared" si="457"/>
        <v>Green</v>
      </c>
      <c r="AC1405" t="str">
        <f t="shared" si="458"/>
        <v>Red</v>
      </c>
      <c r="AD1405" t="str">
        <f t="shared" si="459"/>
        <v>Green</v>
      </c>
    </row>
    <row r="1406" spans="1:30" x14ac:dyDescent="0.25">
      <c r="A1406" t="str">
        <f t="shared" si="460"/>
        <v>25/07/2026GenoaVicenza Calcio</v>
      </c>
      <c r="D1406" s="2">
        <v>46228</v>
      </c>
      <c r="E1406" s="3">
        <v>0.625</v>
      </c>
      <c r="F1406" t="s">
        <v>3931</v>
      </c>
      <c r="G1406" t="s">
        <v>3932</v>
      </c>
      <c r="H1406">
        <v>1</v>
      </c>
      <c r="I1406">
        <v>0</v>
      </c>
      <c r="J1406">
        <v>2</v>
      </c>
      <c r="K1406">
        <v>2</v>
      </c>
      <c r="L1406" s="22" t="str">
        <f t="shared" si="461"/>
        <v>25/07/2026</v>
      </c>
      <c r="M1406" s="23">
        <f t="shared" si="462"/>
        <v>0.5</v>
      </c>
      <c r="N1406" t="str">
        <f t="shared" si="463"/>
        <v>2 - 2</v>
      </c>
      <c r="O1406" t="str">
        <f t="shared" si="444"/>
        <v>Red</v>
      </c>
      <c r="P1406" t="str">
        <f t="shared" si="445"/>
        <v>Green</v>
      </c>
      <c r="Q1406" t="str">
        <f t="shared" si="446"/>
        <v>Red</v>
      </c>
      <c r="R1406" t="str">
        <f t="shared" si="447"/>
        <v>Green</v>
      </c>
      <c r="S1406" t="str">
        <f t="shared" si="448"/>
        <v>Green</v>
      </c>
      <c r="T1406" t="str">
        <f t="shared" si="449"/>
        <v>Red</v>
      </c>
      <c r="U1406" t="str">
        <f t="shared" si="450"/>
        <v>Green</v>
      </c>
      <c r="V1406" t="str">
        <f t="shared" si="451"/>
        <v>Red</v>
      </c>
      <c r="W1406" t="str">
        <f t="shared" si="452"/>
        <v>Red</v>
      </c>
      <c r="X1406" t="str">
        <f t="shared" si="453"/>
        <v>Green</v>
      </c>
      <c r="Y1406" t="str">
        <f t="shared" si="454"/>
        <v>Green</v>
      </c>
      <c r="Z1406" t="str">
        <f t="shared" si="455"/>
        <v>Green</v>
      </c>
      <c r="AA1406" t="str">
        <f t="shared" si="456"/>
        <v>Red</v>
      </c>
      <c r="AB1406" t="str">
        <f t="shared" si="457"/>
        <v>Red</v>
      </c>
      <c r="AC1406" t="str">
        <f t="shared" si="458"/>
        <v>Green</v>
      </c>
      <c r="AD1406" t="str">
        <f t="shared" si="459"/>
        <v>Red</v>
      </c>
    </row>
    <row r="1407" spans="1:30" x14ac:dyDescent="0.25">
      <c r="A1407" t="str">
        <f t="shared" si="460"/>
        <v>25/07/2026GuingampLorient</v>
      </c>
      <c r="D1407" s="2">
        <v>46228</v>
      </c>
      <c r="E1407" s="3">
        <v>0.625</v>
      </c>
      <c r="F1407" t="s">
        <v>1651</v>
      </c>
      <c r="G1407" t="s">
        <v>3933</v>
      </c>
      <c r="H1407">
        <v>0</v>
      </c>
      <c r="I1407">
        <v>1</v>
      </c>
      <c r="J1407">
        <v>0</v>
      </c>
      <c r="K1407">
        <v>2</v>
      </c>
      <c r="L1407" s="22" t="str">
        <f t="shared" si="461"/>
        <v>25/07/2026</v>
      </c>
      <c r="M1407" s="23">
        <f t="shared" si="462"/>
        <v>0.5</v>
      </c>
      <c r="N1407" t="str">
        <f t="shared" si="463"/>
        <v>0 - 2</v>
      </c>
      <c r="O1407" t="str">
        <f t="shared" si="444"/>
        <v>Red</v>
      </c>
      <c r="P1407" t="str">
        <f t="shared" si="445"/>
        <v>Red</v>
      </c>
      <c r="Q1407" t="str">
        <f t="shared" si="446"/>
        <v>Green</v>
      </c>
      <c r="R1407" t="str">
        <f t="shared" si="447"/>
        <v>Red</v>
      </c>
      <c r="S1407" t="str">
        <f t="shared" si="448"/>
        <v>Green</v>
      </c>
      <c r="T1407" t="str">
        <f t="shared" si="449"/>
        <v>Green</v>
      </c>
      <c r="U1407" t="str">
        <f t="shared" si="450"/>
        <v>Red</v>
      </c>
      <c r="V1407" t="str">
        <f t="shared" si="451"/>
        <v>Red</v>
      </c>
      <c r="W1407" t="str">
        <f t="shared" si="452"/>
        <v>Green</v>
      </c>
      <c r="X1407" t="str">
        <f t="shared" si="453"/>
        <v>Green</v>
      </c>
      <c r="Y1407" t="str">
        <f t="shared" si="454"/>
        <v>Green</v>
      </c>
      <c r="Z1407" t="str">
        <f t="shared" si="455"/>
        <v>Red</v>
      </c>
      <c r="AA1407" t="str">
        <f t="shared" si="456"/>
        <v>Green</v>
      </c>
      <c r="AB1407" t="str">
        <f t="shared" si="457"/>
        <v>Green</v>
      </c>
      <c r="AC1407" t="str">
        <f t="shared" si="458"/>
        <v>Red</v>
      </c>
      <c r="AD1407" t="str">
        <f t="shared" si="459"/>
        <v>Green</v>
      </c>
    </row>
    <row r="1408" spans="1:30" x14ac:dyDescent="0.25">
      <c r="A1408" t="str">
        <f t="shared" si="460"/>
        <v>25/07/2026Le MansNantes</v>
      </c>
      <c r="D1408" s="2">
        <v>46228</v>
      </c>
      <c r="E1408" s="3">
        <v>0.625</v>
      </c>
      <c r="F1408" t="s">
        <v>1705</v>
      </c>
      <c r="G1408" t="s">
        <v>1656</v>
      </c>
      <c r="H1408">
        <v>0</v>
      </c>
      <c r="I1408">
        <v>0</v>
      </c>
      <c r="J1408">
        <v>1</v>
      </c>
      <c r="K1408">
        <v>0</v>
      </c>
      <c r="L1408" s="22" t="str">
        <f t="shared" si="461"/>
        <v>25/07/2026</v>
      </c>
      <c r="M1408" s="23">
        <f t="shared" si="462"/>
        <v>0.5</v>
      </c>
      <c r="N1408" t="str">
        <f t="shared" si="463"/>
        <v>1 - 0</v>
      </c>
      <c r="O1408" t="str">
        <f t="shared" si="444"/>
        <v>Green</v>
      </c>
      <c r="P1408" t="str">
        <f t="shared" si="445"/>
        <v>Red</v>
      </c>
      <c r="Q1408" t="str">
        <f t="shared" si="446"/>
        <v>Red</v>
      </c>
      <c r="R1408" t="str">
        <f t="shared" si="447"/>
        <v>Green</v>
      </c>
      <c r="S1408" t="str">
        <f t="shared" si="448"/>
        <v>Red</v>
      </c>
      <c r="T1408" t="str">
        <f t="shared" si="449"/>
        <v>Green</v>
      </c>
      <c r="U1408" t="str">
        <f t="shared" si="450"/>
        <v>Red</v>
      </c>
      <c r="V1408" t="str">
        <f t="shared" si="451"/>
        <v>Green</v>
      </c>
      <c r="W1408" t="str">
        <f t="shared" si="452"/>
        <v>Red</v>
      </c>
      <c r="X1408" t="str">
        <f t="shared" si="453"/>
        <v>Red</v>
      </c>
      <c r="Y1408" t="str">
        <f t="shared" si="454"/>
        <v>Red</v>
      </c>
      <c r="Z1408" t="str">
        <f t="shared" si="455"/>
        <v>Red</v>
      </c>
      <c r="AA1408" t="str">
        <f t="shared" si="456"/>
        <v>Green</v>
      </c>
      <c r="AB1408" t="str">
        <f t="shared" si="457"/>
        <v>Green</v>
      </c>
      <c r="AC1408" t="str">
        <f t="shared" si="458"/>
        <v>Red</v>
      </c>
      <c r="AD1408" t="str">
        <f t="shared" si="459"/>
        <v>Green</v>
      </c>
    </row>
    <row r="1409" spans="1:30" x14ac:dyDescent="0.25">
      <c r="A1409" t="str">
        <f t="shared" si="460"/>
        <v>25/07/2026Royal Union Saint-GilloiseLille</v>
      </c>
      <c r="D1409" s="2">
        <v>46228</v>
      </c>
      <c r="E1409" s="3">
        <v>0.625</v>
      </c>
      <c r="F1409" t="s">
        <v>3934</v>
      </c>
      <c r="G1409" t="s">
        <v>3935</v>
      </c>
      <c r="H1409">
        <v>1</v>
      </c>
      <c r="I1409">
        <v>0</v>
      </c>
      <c r="J1409">
        <v>2</v>
      </c>
      <c r="K1409">
        <v>1</v>
      </c>
      <c r="L1409" s="22" t="str">
        <f t="shared" si="461"/>
        <v>25/07/2026</v>
      </c>
      <c r="M1409" s="23">
        <f t="shared" si="462"/>
        <v>0.5</v>
      </c>
      <c r="N1409" t="str">
        <f t="shared" si="463"/>
        <v>2 - 1</v>
      </c>
      <c r="O1409" t="str">
        <f t="shared" si="444"/>
        <v>Green</v>
      </c>
      <c r="P1409" t="str">
        <f t="shared" si="445"/>
        <v>Red</v>
      </c>
      <c r="Q1409" t="str">
        <f t="shared" si="446"/>
        <v>Red</v>
      </c>
      <c r="R1409" t="str">
        <f t="shared" si="447"/>
        <v>Green</v>
      </c>
      <c r="S1409" t="str">
        <f t="shared" si="448"/>
        <v>Red</v>
      </c>
      <c r="T1409" t="str">
        <f t="shared" si="449"/>
        <v>Green</v>
      </c>
      <c r="U1409" t="str">
        <f t="shared" si="450"/>
        <v>Green</v>
      </c>
      <c r="V1409" t="str">
        <f t="shared" si="451"/>
        <v>Red</v>
      </c>
      <c r="W1409" t="str">
        <f t="shared" si="452"/>
        <v>Red</v>
      </c>
      <c r="X1409" t="str">
        <f t="shared" si="453"/>
        <v>Green</v>
      </c>
      <c r="Y1409" t="str">
        <f t="shared" si="454"/>
        <v>Green</v>
      </c>
      <c r="Z1409" t="str">
        <f t="shared" si="455"/>
        <v>Green</v>
      </c>
      <c r="AA1409" t="str">
        <f t="shared" si="456"/>
        <v>Red</v>
      </c>
      <c r="AB1409" t="str">
        <f t="shared" si="457"/>
        <v>Green</v>
      </c>
      <c r="AC1409" t="str">
        <f t="shared" si="458"/>
        <v>Green</v>
      </c>
      <c r="AD1409" t="str">
        <f t="shared" si="459"/>
        <v>Red</v>
      </c>
    </row>
    <row r="1410" spans="1:30" x14ac:dyDescent="0.25">
      <c r="A1410" t="str">
        <f t="shared" si="460"/>
        <v>25/07/2026TorinoCittadella</v>
      </c>
      <c r="D1410" s="2">
        <v>46228</v>
      </c>
      <c r="E1410" s="3">
        <v>0.625</v>
      </c>
      <c r="F1410" t="s">
        <v>1662</v>
      </c>
      <c r="G1410" t="s">
        <v>3936</v>
      </c>
      <c r="H1410">
        <v>0</v>
      </c>
      <c r="I1410">
        <v>0</v>
      </c>
      <c r="J1410">
        <v>0</v>
      </c>
      <c r="K1410">
        <v>1</v>
      </c>
      <c r="L1410" s="22" t="str">
        <f t="shared" si="461"/>
        <v>25/07/2026</v>
      </c>
      <c r="M1410" s="23">
        <f t="shared" si="462"/>
        <v>0.5</v>
      </c>
      <c r="N1410" t="str">
        <f t="shared" si="463"/>
        <v>0 - 1</v>
      </c>
      <c r="O1410" t="str">
        <f t="shared" ref="O1410:O1473" si="464">IF($J1410&gt;$K1410,"Green","Red")</f>
        <v>Red</v>
      </c>
      <c r="P1410" t="str">
        <f t="shared" ref="P1410:P1473" si="465">IF($J1410=$K1410,"Green","Red")</f>
        <v>Red</v>
      </c>
      <c r="Q1410" t="str">
        <f t="shared" ref="Q1410:Q1473" si="466">IF($J1410&lt;$K1410,"Green","Red")</f>
        <v>Green</v>
      </c>
      <c r="R1410" t="str">
        <f t="shared" ref="R1410:R1473" si="467">IF($J1410&gt;=$K1410,"Green","Red")</f>
        <v>Red</v>
      </c>
      <c r="S1410" t="str">
        <f t="shared" ref="S1410:S1473" si="468">IF($J1410&lt;=$K1410,"Green","Red")</f>
        <v>Green</v>
      </c>
      <c r="T1410" t="str">
        <f t="shared" ref="T1410:T1473" si="469">IF(OR($J1410&gt;$K1410,$J1410&lt;$K1410),"Green","Red")</f>
        <v>Green</v>
      </c>
      <c r="U1410" t="str">
        <f t="shared" ref="U1410:U1473" si="470">IF($H1410&gt;$I1410,"Green","Red")</f>
        <v>Red</v>
      </c>
      <c r="V1410" t="str">
        <f t="shared" ref="V1410:V1473" si="471">IF($H1410=$I1410,"Green","Red")</f>
        <v>Green</v>
      </c>
      <c r="W1410" t="str">
        <f t="shared" ref="W1410:W1473" si="472">IF($H1410&lt;$I1410,"Green","Red")</f>
        <v>Red</v>
      </c>
      <c r="X1410" t="str">
        <f t="shared" ref="X1410:X1473" si="473">IF($H1410+$I1410&gt;0,"Green","Red")</f>
        <v>Red</v>
      </c>
      <c r="Y1410" t="str">
        <f t="shared" ref="Y1410:Y1473" si="474">IF($J1410+$K1410&gt;1.5,"Green","Red")</f>
        <v>Red</v>
      </c>
      <c r="Z1410" t="str">
        <f t="shared" ref="Z1410:Z1473" si="475">IF($J1410+$K1410&gt;2.5,"Green","Red")</f>
        <v>Red</v>
      </c>
      <c r="AA1410" t="str">
        <f t="shared" ref="AA1410:AA1473" si="476">IF($J1410+$K1410&lt;2.5,"Green","Red")</f>
        <v>Green</v>
      </c>
      <c r="AB1410" t="str">
        <f t="shared" ref="AB1410:AB1473" si="477">IF($J1410+$K1410&lt;3.5,"Green","Red")</f>
        <v>Green</v>
      </c>
      <c r="AC1410" t="str">
        <f t="shared" ref="AC1410:AC1473" si="478">IF(AND($J1410&gt;0,$K1410&gt;0),"Green","Red")</f>
        <v>Red</v>
      </c>
      <c r="AD1410" t="str">
        <f t="shared" ref="AD1410:AD1473" si="479">IF(OR($J1410=0,$K1410=0),"Green","Red")</f>
        <v>Green</v>
      </c>
    </row>
    <row r="1411" spans="1:30" x14ac:dyDescent="0.25">
      <c r="A1411" t="str">
        <f t="shared" si="460"/>
        <v>25/07/2026Wycombe WanderersPortsmouth</v>
      </c>
      <c r="D1411" s="2">
        <v>46228</v>
      </c>
      <c r="E1411" s="3">
        <v>0.625</v>
      </c>
      <c r="F1411" t="s">
        <v>1428</v>
      </c>
      <c r="G1411" t="s">
        <v>3937</v>
      </c>
      <c r="H1411">
        <v>1</v>
      </c>
      <c r="I1411">
        <v>0</v>
      </c>
      <c r="J1411">
        <v>3</v>
      </c>
      <c r="K1411">
        <v>1</v>
      </c>
      <c r="L1411" s="22" t="str">
        <f t="shared" si="461"/>
        <v>25/07/2026</v>
      </c>
      <c r="M1411" s="23">
        <f t="shared" si="462"/>
        <v>0.5</v>
      </c>
      <c r="N1411" t="str">
        <f t="shared" si="463"/>
        <v>3 - 1</v>
      </c>
      <c r="O1411" t="str">
        <f t="shared" si="464"/>
        <v>Green</v>
      </c>
      <c r="P1411" t="str">
        <f t="shared" si="465"/>
        <v>Red</v>
      </c>
      <c r="Q1411" t="str">
        <f t="shared" si="466"/>
        <v>Red</v>
      </c>
      <c r="R1411" t="str">
        <f t="shared" si="467"/>
        <v>Green</v>
      </c>
      <c r="S1411" t="str">
        <f t="shared" si="468"/>
        <v>Red</v>
      </c>
      <c r="T1411" t="str">
        <f t="shared" si="469"/>
        <v>Green</v>
      </c>
      <c r="U1411" t="str">
        <f t="shared" si="470"/>
        <v>Green</v>
      </c>
      <c r="V1411" t="str">
        <f t="shared" si="471"/>
        <v>Red</v>
      </c>
      <c r="W1411" t="str">
        <f t="shared" si="472"/>
        <v>Red</v>
      </c>
      <c r="X1411" t="str">
        <f t="shared" si="473"/>
        <v>Green</v>
      </c>
      <c r="Y1411" t="str">
        <f t="shared" si="474"/>
        <v>Green</v>
      </c>
      <c r="Z1411" t="str">
        <f t="shared" si="475"/>
        <v>Green</v>
      </c>
      <c r="AA1411" t="str">
        <f t="shared" si="476"/>
        <v>Red</v>
      </c>
      <c r="AB1411" t="str">
        <f t="shared" si="477"/>
        <v>Red</v>
      </c>
      <c r="AC1411" t="str">
        <f t="shared" si="478"/>
        <v>Green</v>
      </c>
      <c r="AD1411" t="str">
        <f t="shared" si="479"/>
        <v>Red</v>
      </c>
    </row>
    <row r="1412" spans="1:30" x14ac:dyDescent="0.25">
      <c r="A1412" t="str">
        <f t="shared" si="460"/>
        <v>25/07/2026KalmarMjallby</v>
      </c>
      <c r="B1412" t="s">
        <v>827</v>
      </c>
      <c r="C1412" t="s">
        <v>828</v>
      </c>
      <c r="D1412" s="2">
        <v>46228</v>
      </c>
      <c r="E1412" s="3">
        <v>0.64583333333333337</v>
      </c>
      <c r="F1412" t="s">
        <v>341</v>
      </c>
      <c r="G1412" t="s">
        <v>355</v>
      </c>
      <c r="H1412">
        <v>1</v>
      </c>
      <c r="I1412">
        <v>1</v>
      </c>
      <c r="J1412">
        <v>2</v>
      </c>
      <c r="K1412">
        <v>1</v>
      </c>
      <c r="L1412" s="22" t="str">
        <f t="shared" si="461"/>
        <v>25/07/2026</v>
      </c>
      <c r="M1412" s="23">
        <f t="shared" si="462"/>
        <v>0.52083333333333337</v>
      </c>
      <c r="N1412" t="str">
        <f t="shared" si="463"/>
        <v>2 - 1</v>
      </c>
      <c r="O1412" t="str">
        <f t="shared" si="464"/>
        <v>Green</v>
      </c>
      <c r="P1412" t="str">
        <f t="shared" si="465"/>
        <v>Red</v>
      </c>
      <c r="Q1412" t="str">
        <f t="shared" si="466"/>
        <v>Red</v>
      </c>
      <c r="R1412" t="str">
        <f t="shared" si="467"/>
        <v>Green</v>
      </c>
      <c r="S1412" t="str">
        <f t="shared" si="468"/>
        <v>Red</v>
      </c>
      <c r="T1412" t="str">
        <f t="shared" si="469"/>
        <v>Green</v>
      </c>
      <c r="U1412" t="str">
        <f t="shared" si="470"/>
        <v>Red</v>
      </c>
      <c r="V1412" t="str">
        <f t="shared" si="471"/>
        <v>Green</v>
      </c>
      <c r="W1412" t="str">
        <f t="shared" si="472"/>
        <v>Red</v>
      </c>
      <c r="X1412" t="str">
        <f t="shared" si="473"/>
        <v>Green</v>
      </c>
      <c r="Y1412" t="str">
        <f t="shared" si="474"/>
        <v>Green</v>
      </c>
      <c r="Z1412" t="str">
        <f t="shared" si="475"/>
        <v>Green</v>
      </c>
      <c r="AA1412" t="str">
        <f t="shared" si="476"/>
        <v>Red</v>
      </c>
      <c r="AB1412" t="str">
        <f t="shared" si="477"/>
        <v>Green</v>
      </c>
      <c r="AC1412" t="str">
        <f t="shared" si="478"/>
        <v>Green</v>
      </c>
      <c r="AD1412" t="str">
        <f t="shared" si="479"/>
        <v>Red</v>
      </c>
    </row>
    <row r="1413" spans="1:30" x14ac:dyDescent="0.25">
      <c r="A1413" t="str">
        <f t="shared" si="460"/>
        <v>25/07/2026Union DietachSK Bischofshofen</v>
      </c>
      <c r="D1413" s="2">
        <v>46228</v>
      </c>
      <c r="E1413" s="3">
        <v>0.64583333333333337</v>
      </c>
      <c r="F1413" t="s">
        <v>3003</v>
      </c>
      <c r="G1413" t="s">
        <v>3004</v>
      </c>
      <c r="H1413">
        <v>0</v>
      </c>
      <c r="I1413">
        <v>0</v>
      </c>
      <c r="J1413">
        <v>3</v>
      </c>
      <c r="K1413">
        <v>3</v>
      </c>
      <c r="L1413" s="22" t="str">
        <f t="shared" si="461"/>
        <v>25/07/2026</v>
      </c>
      <c r="M1413" s="23">
        <f t="shared" si="462"/>
        <v>0.52083333333333337</v>
      </c>
      <c r="N1413" t="str">
        <f t="shared" si="463"/>
        <v>3 - 3</v>
      </c>
      <c r="O1413" t="str">
        <f t="shared" si="464"/>
        <v>Red</v>
      </c>
      <c r="P1413" t="str">
        <f t="shared" si="465"/>
        <v>Green</v>
      </c>
      <c r="Q1413" t="str">
        <f t="shared" si="466"/>
        <v>Red</v>
      </c>
      <c r="R1413" t="str">
        <f t="shared" si="467"/>
        <v>Green</v>
      </c>
      <c r="S1413" t="str">
        <f t="shared" si="468"/>
        <v>Green</v>
      </c>
      <c r="T1413" t="str">
        <f t="shared" si="469"/>
        <v>Red</v>
      </c>
      <c r="U1413" t="str">
        <f t="shared" si="470"/>
        <v>Red</v>
      </c>
      <c r="V1413" t="str">
        <f t="shared" si="471"/>
        <v>Green</v>
      </c>
      <c r="W1413" t="str">
        <f t="shared" si="472"/>
        <v>Red</v>
      </c>
      <c r="X1413" t="str">
        <f t="shared" si="473"/>
        <v>Red</v>
      </c>
      <c r="Y1413" t="str">
        <f t="shared" si="474"/>
        <v>Green</v>
      </c>
      <c r="Z1413" t="str">
        <f t="shared" si="475"/>
        <v>Green</v>
      </c>
      <c r="AA1413" t="str">
        <f t="shared" si="476"/>
        <v>Red</v>
      </c>
      <c r="AB1413" t="str">
        <f t="shared" si="477"/>
        <v>Red</v>
      </c>
      <c r="AC1413" t="str">
        <f t="shared" si="478"/>
        <v>Green</v>
      </c>
      <c r="AD1413" t="str">
        <f t="shared" si="479"/>
        <v>Red</v>
      </c>
    </row>
    <row r="1414" spans="1:30" x14ac:dyDescent="0.25">
      <c r="A1414" t="str">
        <f t="shared" si="460"/>
        <v>25/07/2026NesebarEtar 1924</v>
      </c>
      <c r="D1414" s="2">
        <v>46228</v>
      </c>
      <c r="E1414" s="3">
        <v>0.64583333333333337</v>
      </c>
      <c r="F1414" t="s">
        <v>3097</v>
      </c>
      <c r="G1414" t="s">
        <v>3098</v>
      </c>
      <c r="H1414">
        <v>1</v>
      </c>
      <c r="I1414">
        <v>3</v>
      </c>
      <c r="J1414">
        <v>1</v>
      </c>
      <c r="K1414">
        <v>5</v>
      </c>
      <c r="L1414" s="22" t="str">
        <f t="shared" si="461"/>
        <v>25/07/2026</v>
      </c>
      <c r="M1414" s="23">
        <f t="shared" si="462"/>
        <v>0.52083333333333337</v>
      </c>
      <c r="N1414" t="str">
        <f t="shared" si="463"/>
        <v>1 - 5</v>
      </c>
      <c r="O1414" t="str">
        <f t="shared" si="464"/>
        <v>Red</v>
      </c>
      <c r="P1414" t="str">
        <f t="shared" si="465"/>
        <v>Red</v>
      </c>
      <c r="Q1414" t="str">
        <f t="shared" si="466"/>
        <v>Green</v>
      </c>
      <c r="R1414" t="str">
        <f t="shared" si="467"/>
        <v>Red</v>
      </c>
      <c r="S1414" t="str">
        <f t="shared" si="468"/>
        <v>Green</v>
      </c>
      <c r="T1414" t="str">
        <f t="shared" si="469"/>
        <v>Green</v>
      </c>
      <c r="U1414" t="str">
        <f t="shared" si="470"/>
        <v>Red</v>
      </c>
      <c r="V1414" t="str">
        <f t="shared" si="471"/>
        <v>Red</v>
      </c>
      <c r="W1414" t="str">
        <f t="shared" si="472"/>
        <v>Green</v>
      </c>
      <c r="X1414" t="str">
        <f t="shared" si="473"/>
        <v>Green</v>
      </c>
      <c r="Y1414" t="str">
        <f t="shared" si="474"/>
        <v>Green</v>
      </c>
      <c r="Z1414" t="str">
        <f t="shared" si="475"/>
        <v>Green</v>
      </c>
      <c r="AA1414" t="str">
        <f t="shared" si="476"/>
        <v>Red</v>
      </c>
      <c r="AB1414" t="str">
        <f t="shared" si="477"/>
        <v>Red</v>
      </c>
      <c r="AC1414" t="str">
        <f t="shared" si="478"/>
        <v>Green</v>
      </c>
      <c r="AD1414" t="str">
        <f t="shared" si="479"/>
        <v>Red</v>
      </c>
    </row>
    <row r="1415" spans="1:30" x14ac:dyDescent="0.25">
      <c r="A1415" t="str">
        <f t="shared" si="460"/>
        <v>25/07/2026Sportist SvogeMontana</v>
      </c>
      <c r="D1415" s="2">
        <v>46228</v>
      </c>
      <c r="E1415" s="3">
        <v>0.64583333333333337</v>
      </c>
      <c r="F1415" t="s">
        <v>3099</v>
      </c>
      <c r="G1415" t="s">
        <v>3100</v>
      </c>
      <c r="H1415">
        <v>1</v>
      </c>
      <c r="I1415">
        <v>1</v>
      </c>
      <c r="J1415">
        <v>2</v>
      </c>
      <c r="K1415">
        <v>2</v>
      </c>
      <c r="L1415" s="22" t="str">
        <f t="shared" si="461"/>
        <v>25/07/2026</v>
      </c>
      <c r="M1415" s="23">
        <f t="shared" si="462"/>
        <v>0.52083333333333337</v>
      </c>
      <c r="N1415" t="str">
        <f t="shared" si="463"/>
        <v>2 - 2</v>
      </c>
      <c r="O1415" t="str">
        <f t="shared" si="464"/>
        <v>Red</v>
      </c>
      <c r="P1415" t="str">
        <f t="shared" si="465"/>
        <v>Green</v>
      </c>
      <c r="Q1415" t="str">
        <f t="shared" si="466"/>
        <v>Red</v>
      </c>
      <c r="R1415" t="str">
        <f t="shared" si="467"/>
        <v>Green</v>
      </c>
      <c r="S1415" t="str">
        <f t="shared" si="468"/>
        <v>Green</v>
      </c>
      <c r="T1415" t="str">
        <f t="shared" si="469"/>
        <v>Red</v>
      </c>
      <c r="U1415" t="str">
        <f t="shared" si="470"/>
        <v>Red</v>
      </c>
      <c r="V1415" t="str">
        <f t="shared" si="471"/>
        <v>Green</v>
      </c>
      <c r="W1415" t="str">
        <f t="shared" si="472"/>
        <v>Red</v>
      </c>
      <c r="X1415" t="str">
        <f t="shared" si="473"/>
        <v>Green</v>
      </c>
      <c r="Y1415" t="str">
        <f t="shared" si="474"/>
        <v>Green</v>
      </c>
      <c r="Z1415" t="str">
        <f t="shared" si="475"/>
        <v>Green</v>
      </c>
      <c r="AA1415" t="str">
        <f t="shared" si="476"/>
        <v>Red</v>
      </c>
      <c r="AB1415" t="str">
        <f t="shared" si="477"/>
        <v>Red</v>
      </c>
      <c r="AC1415" t="str">
        <f t="shared" si="478"/>
        <v>Green</v>
      </c>
      <c r="AD1415" t="str">
        <f t="shared" si="479"/>
        <v>Red</v>
      </c>
    </row>
    <row r="1416" spans="1:30" x14ac:dyDescent="0.25">
      <c r="A1416" t="str">
        <f t="shared" si="460"/>
        <v>25/07/2026PAOK FC WomenFK Neftchi Baku Women</v>
      </c>
      <c r="D1416" s="2">
        <v>46228</v>
      </c>
      <c r="E1416" s="3">
        <v>0.64583333333333337</v>
      </c>
      <c r="F1416" t="s">
        <v>1645</v>
      </c>
      <c r="G1416" t="s">
        <v>1584</v>
      </c>
      <c r="H1416">
        <v>2</v>
      </c>
      <c r="I1416">
        <v>0</v>
      </c>
      <c r="J1416">
        <v>3</v>
      </c>
      <c r="K1416">
        <v>0</v>
      </c>
      <c r="L1416" s="22" t="str">
        <f t="shared" si="461"/>
        <v>25/07/2026</v>
      </c>
      <c r="M1416" s="23">
        <f t="shared" si="462"/>
        <v>0.52083333333333337</v>
      </c>
      <c r="N1416" t="str">
        <f t="shared" si="463"/>
        <v>3 - 0</v>
      </c>
      <c r="O1416" t="str">
        <f t="shared" si="464"/>
        <v>Green</v>
      </c>
      <c r="P1416" t="str">
        <f t="shared" si="465"/>
        <v>Red</v>
      </c>
      <c r="Q1416" t="str">
        <f t="shared" si="466"/>
        <v>Red</v>
      </c>
      <c r="R1416" t="str">
        <f t="shared" si="467"/>
        <v>Green</v>
      </c>
      <c r="S1416" t="str">
        <f t="shared" si="468"/>
        <v>Red</v>
      </c>
      <c r="T1416" t="str">
        <f t="shared" si="469"/>
        <v>Green</v>
      </c>
      <c r="U1416" t="str">
        <f t="shared" si="470"/>
        <v>Green</v>
      </c>
      <c r="V1416" t="str">
        <f t="shared" si="471"/>
        <v>Red</v>
      </c>
      <c r="W1416" t="str">
        <f t="shared" si="472"/>
        <v>Red</v>
      </c>
      <c r="X1416" t="str">
        <f t="shared" si="473"/>
        <v>Green</v>
      </c>
      <c r="Y1416" t="str">
        <f t="shared" si="474"/>
        <v>Green</v>
      </c>
      <c r="Z1416" t="str">
        <f t="shared" si="475"/>
        <v>Green</v>
      </c>
      <c r="AA1416" t="str">
        <f t="shared" si="476"/>
        <v>Red</v>
      </c>
      <c r="AB1416" t="str">
        <f t="shared" si="477"/>
        <v>Green</v>
      </c>
      <c r="AC1416" t="str">
        <f t="shared" si="478"/>
        <v>Red</v>
      </c>
      <c r="AD1416" t="str">
        <f t="shared" si="479"/>
        <v>Green</v>
      </c>
    </row>
    <row r="1417" spans="1:30" x14ac:dyDescent="0.25">
      <c r="A1417" t="str">
        <f t="shared" si="460"/>
        <v>25/07/2026UFC NagykanizsaDiosgyor VTK</v>
      </c>
      <c r="D1417" s="2">
        <v>46228</v>
      </c>
      <c r="E1417" s="3">
        <v>0.64583333333333337</v>
      </c>
      <c r="F1417" t="s">
        <v>3300</v>
      </c>
      <c r="G1417" t="s">
        <v>3301</v>
      </c>
      <c r="H1417">
        <v>1</v>
      </c>
      <c r="I1417">
        <v>1</v>
      </c>
      <c r="J1417">
        <v>2</v>
      </c>
      <c r="K1417">
        <v>3</v>
      </c>
      <c r="L1417" s="22" t="str">
        <f t="shared" si="461"/>
        <v>25/07/2026</v>
      </c>
      <c r="M1417" s="23">
        <f t="shared" si="462"/>
        <v>0.52083333333333337</v>
      </c>
      <c r="N1417" t="str">
        <f t="shared" si="463"/>
        <v>2 - 3</v>
      </c>
      <c r="O1417" t="str">
        <f t="shared" si="464"/>
        <v>Red</v>
      </c>
      <c r="P1417" t="str">
        <f t="shared" si="465"/>
        <v>Red</v>
      </c>
      <c r="Q1417" t="str">
        <f t="shared" si="466"/>
        <v>Green</v>
      </c>
      <c r="R1417" t="str">
        <f t="shared" si="467"/>
        <v>Red</v>
      </c>
      <c r="S1417" t="str">
        <f t="shared" si="468"/>
        <v>Green</v>
      </c>
      <c r="T1417" t="str">
        <f t="shared" si="469"/>
        <v>Green</v>
      </c>
      <c r="U1417" t="str">
        <f t="shared" si="470"/>
        <v>Red</v>
      </c>
      <c r="V1417" t="str">
        <f t="shared" si="471"/>
        <v>Green</v>
      </c>
      <c r="W1417" t="str">
        <f t="shared" si="472"/>
        <v>Red</v>
      </c>
      <c r="X1417" t="str">
        <f t="shared" si="473"/>
        <v>Green</v>
      </c>
      <c r="Y1417" t="str">
        <f t="shared" si="474"/>
        <v>Green</v>
      </c>
      <c r="Z1417" t="str">
        <f t="shared" si="475"/>
        <v>Green</v>
      </c>
      <c r="AA1417" t="str">
        <f t="shared" si="476"/>
        <v>Red</v>
      </c>
      <c r="AB1417" t="str">
        <f t="shared" si="477"/>
        <v>Red</v>
      </c>
      <c r="AC1417" t="str">
        <f t="shared" si="478"/>
        <v>Green</v>
      </c>
      <c r="AD1417" t="str">
        <f t="shared" si="479"/>
        <v>Red</v>
      </c>
    </row>
    <row r="1418" spans="1:30" x14ac:dyDescent="0.25">
      <c r="A1418" t="str">
        <f t="shared" si="460"/>
        <v>25/07/2026Bicskei TCPuskas Academy II</v>
      </c>
      <c r="D1418" s="2">
        <v>46228</v>
      </c>
      <c r="E1418" s="3">
        <v>0.64583333333333337</v>
      </c>
      <c r="F1418" t="s">
        <v>3316</v>
      </c>
      <c r="G1418" t="s">
        <v>3317</v>
      </c>
      <c r="H1418">
        <v>2</v>
      </c>
      <c r="I1418">
        <v>1</v>
      </c>
      <c r="J1418">
        <v>2</v>
      </c>
      <c r="K1418">
        <v>1</v>
      </c>
      <c r="L1418" s="22" t="str">
        <f t="shared" si="461"/>
        <v>25/07/2026</v>
      </c>
      <c r="M1418" s="23">
        <f t="shared" si="462"/>
        <v>0.52083333333333337</v>
      </c>
      <c r="N1418" t="str">
        <f t="shared" si="463"/>
        <v>2 - 1</v>
      </c>
      <c r="O1418" t="str">
        <f t="shared" si="464"/>
        <v>Green</v>
      </c>
      <c r="P1418" t="str">
        <f t="shared" si="465"/>
        <v>Red</v>
      </c>
      <c r="Q1418" t="str">
        <f t="shared" si="466"/>
        <v>Red</v>
      </c>
      <c r="R1418" t="str">
        <f t="shared" si="467"/>
        <v>Green</v>
      </c>
      <c r="S1418" t="str">
        <f t="shared" si="468"/>
        <v>Red</v>
      </c>
      <c r="T1418" t="str">
        <f t="shared" si="469"/>
        <v>Green</v>
      </c>
      <c r="U1418" t="str">
        <f t="shared" si="470"/>
        <v>Green</v>
      </c>
      <c r="V1418" t="str">
        <f t="shared" si="471"/>
        <v>Red</v>
      </c>
      <c r="W1418" t="str">
        <f t="shared" si="472"/>
        <v>Red</v>
      </c>
      <c r="X1418" t="str">
        <f t="shared" si="473"/>
        <v>Green</v>
      </c>
      <c r="Y1418" t="str">
        <f t="shared" si="474"/>
        <v>Green</v>
      </c>
      <c r="Z1418" t="str">
        <f t="shared" si="475"/>
        <v>Green</v>
      </c>
      <c r="AA1418" t="str">
        <f t="shared" si="476"/>
        <v>Red</v>
      </c>
      <c r="AB1418" t="str">
        <f t="shared" si="477"/>
        <v>Green</v>
      </c>
      <c r="AC1418" t="str">
        <f t="shared" si="478"/>
        <v>Green</v>
      </c>
      <c r="AD1418" t="str">
        <f t="shared" si="479"/>
        <v>Red</v>
      </c>
    </row>
    <row r="1419" spans="1:30" x14ac:dyDescent="0.25">
      <c r="A1419" t="str">
        <f t="shared" si="460"/>
        <v>25/07/2026Debreceni IIHajdunanas</v>
      </c>
      <c r="D1419" s="2">
        <v>46228</v>
      </c>
      <c r="E1419" s="3">
        <v>0.64583333333333337</v>
      </c>
      <c r="F1419" t="s">
        <v>3318</v>
      </c>
      <c r="G1419" t="s">
        <v>3319</v>
      </c>
      <c r="H1419">
        <v>2</v>
      </c>
      <c r="I1419">
        <v>1</v>
      </c>
      <c r="J1419">
        <v>5</v>
      </c>
      <c r="K1419">
        <v>2</v>
      </c>
      <c r="L1419" s="22" t="str">
        <f t="shared" si="461"/>
        <v>25/07/2026</v>
      </c>
      <c r="M1419" s="23">
        <f t="shared" si="462"/>
        <v>0.52083333333333337</v>
      </c>
      <c r="N1419" t="str">
        <f t="shared" si="463"/>
        <v>5 - 2</v>
      </c>
      <c r="O1419" t="str">
        <f t="shared" si="464"/>
        <v>Green</v>
      </c>
      <c r="P1419" t="str">
        <f t="shared" si="465"/>
        <v>Red</v>
      </c>
      <c r="Q1419" t="str">
        <f t="shared" si="466"/>
        <v>Red</v>
      </c>
      <c r="R1419" t="str">
        <f t="shared" si="467"/>
        <v>Green</v>
      </c>
      <c r="S1419" t="str">
        <f t="shared" si="468"/>
        <v>Red</v>
      </c>
      <c r="T1419" t="str">
        <f t="shared" si="469"/>
        <v>Green</v>
      </c>
      <c r="U1419" t="str">
        <f t="shared" si="470"/>
        <v>Green</v>
      </c>
      <c r="V1419" t="str">
        <f t="shared" si="471"/>
        <v>Red</v>
      </c>
      <c r="W1419" t="str">
        <f t="shared" si="472"/>
        <v>Red</v>
      </c>
      <c r="X1419" t="str">
        <f t="shared" si="473"/>
        <v>Green</v>
      </c>
      <c r="Y1419" t="str">
        <f t="shared" si="474"/>
        <v>Green</v>
      </c>
      <c r="Z1419" t="str">
        <f t="shared" si="475"/>
        <v>Green</v>
      </c>
      <c r="AA1419" t="str">
        <f t="shared" si="476"/>
        <v>Red</v>
      </c>
      <c r="AB1419" t="str">
        <f t="shared" si="477"/>
        <v>Red</v>
      </c>
      <c r="AC1419" t="str">
        <f t="shared" si="478"/>
        <v>Green</v>
      </c>
      <c r="AD1419" t="str">
        <f t="shared" si="479"/>
        <v>Red</v>
      </c>
    </row>
    <row r="1420" spans="1:30" x14ac:dyDescent="0.25">
      <c r="A1420" t="str">
        <f t="shared" si="460"/>
        <v>25/07/2026Erdi VSEBudaorsi SC</v>
      </c>
      <c r="D1420" s="2">
        <v>46228</v>
      </c>
      <c r="E1420" s="3">
        <v>0.64583333333333337</v>
      </c>
      <c r="F1420" t="s">
        <v>3320</v>
      </c>
      <c r="G1420" t="s">
        <v>3321</v>
      </c>
      <c r="H1420">
        <v>1</v>
      </c>
      <c r="I1420">
        <v>1</v>
      </c>
      <c r="J1420">
        <v>3</v>
      </c>
      <c r="K1420">
        <v>3</v>
      </c>
      <c r="L1420" s="22" t="str">
        <f t="shared" si="461"/>
        <v>25/07/2026</v>
      </c>
      <c r="M1420" s="23">
        <f t="shared" si="462"/>
        <v>0.52083333333333337</v>
      </c>
      <c r="N1420" t="str">
        <f t="shared" si="463"/>
        <v>3 - 3</v>
      </c>
      <c r="O1420" t="str">
        <f t="shared" si="464"/>
        <v>Red</v>
      </c>
      <c r="P1420" t="str">
        <f t="shared" si="465"/>
        <v>Green</v>
      </c>
      <c r="Q1420" t="str">
        <f t="shared" si="466"/>
        <v>Red</v>
      </c>
      <c r="R1420" t="str">
        <f t="shared" si="467"/>
        <v>Green</v>
      </c>
      <c r="S1420" t="str">
        <f t="shared" si="468"/>
        <v>Green</v>
      </c>
      <c r="T1420" t="str">
        <f t="shared" si="469"/>
        <v>Red</v>
      </c>
      <c r="U1420" t="str">
        <f t="shared" si="470"/>
        <v>Red</v>
      </c>
      <c r="V1420" t="str">
        <f t="shared" si="471"/>
        <v>Green</v>
      </c>
      <c r="W1420" t="str">
        <f t="shared" si="472"/>
        <v>Red</v>
      </c>
      <c r="X1420" t="str">
        <f t="shared" si="473"/>
        <v>Green</v>
      </c>
      <c r="Y1420" t="str">
        <f t="shared" si="474"/>
        <v>Green</v>
      </c>
      <c r="Z1420" t="str">
        <f t="shared" si="475"/>
        <v>Green</v>
      </c>
      <c r="AA1420" t="str">
        <f t="shared" si="476"/>
        <v>Red</v>
      </c>
      <c r="AB1420" t="str">
        <f t="shared" si="477"/>
        <v>Red</v>
      </c>
      <c r="AC1420" t="str">
        <f t="shared" si="478"/>
        <v>Green</v>
      </c>
      <c r="AD1420" t="str">
        <f t="shared" si="479"/>
        <v>Red</v>
      </c>
    </row>
    <row r="1421" spans="1:30" x14ac:dyDescent="0.25">
      <c r="A1421" t="str">
        <f t="shared" si="460"/>
        <v>25/07/2026Ferencvarosi TC IIDunaujvaros PASE</v>
      </c>
      <c r="D1421" s="2">
        <v>46228</v>
      </c>
      <c r="E1421" s="3">
        <v>0.64583333333333337</v>
      </c>
      <c r="F1421" t="s">
        <v>3322</v>
      </c>
      <c r="G1421" t="s">
        <v>3323</v>
      </c>
      <c r="H1421">
        <v>0</v>
      </c>
      <c r="I1421">
        <v>0</v>
      </c>
      <c r="J1421">
        <v>0</v>
      </c>
      <c r="K1421">
        <v>0</v>
      </c>
      <c r="L1421" s="22" t="str">
        <f t="shared" si="461"/>
        <v>25/07/2026</v>
      </c>
      <c r="M1421" s="23">
        <f t="shared" si="462"/>
        <v>0.52083333333333337</v>
      </c>
      <c r="N1421" t="str">
        <f t="shared" si="463"/>
        <v>0 - 0</v>
      </c>
      <c r="O1421" t="str">
        <f t="shared" si="464"/>
        <v>Red</v>
      </c>
      <c r="P1421" t="str">
        <f t="shared" si="465"/>
        <v>Green</v>
      </c>
      <c r="Q1421" t="str">
        <f t="shared" si="466"/>
        <v>Red</v>
      </c>
      <c r="R1421" t="str">
        <f t="shared" si="467"/>
        <v>Green</v>
      </c>
      <c r="S1421" t="str">
        <f t="shared" si="468"/>
        <v>Green</v>
      </c>
      <c r="T1421" t="str">
        <f t="shared" si="469"/>
        <v>Red</v>
      </c>
      <c r="U1421" t="str">
        <f t="shared" si="470"/>
        <v>Red</v>
      </c>
      <c r="V1421" t="str">
        <f t="shared" si="471"/>
        <v>Green</v>
      </c>
      <c r="W1421" t="str">
        <f t="shared" si="472"/>
        <v>Red</v>
      </c>
      <c r="X1421" t="str">
        <f t="shared" si="473"/>
        <v>Red</v>
      </c>
      <c r="Y1421" t="str">
        <f t="shared" si="474"/>
        <v>Red</v>
      </c>
      <c r="Z1421" t="str">
        <f t="shared" si="475"/>
        <v>Red</v>
      </c>
      <c r="AA1421" t="str">
        <f t="shared" si="476"/>
        <v>Green</v>
      </c>
      <c r="AB1421" t="str">
        <f t="shared" si="477"/>
        <v>Green</v>
      </c>
      <c r="AC1421" t="str">
        <f t="shared" si="478"/>
        <v>Red</v>
      </c>
      <c r="AD1421" t="str">
        <f t="shared" si="479"/>
        <v>Green</v>
      </c>
    </row>
    <row r="1422" spans="1:30" x14ac:dyDescent="0.25">
      <c r="A1422" t="str">
        <f t="shared" si="460"/>
        <v>25/07/2026Godolloi SKSalgotarjani BTC</v>
      </c>
      <c r="D1422" s="2">
        <v>46228</v>
      </c>
      <c r="E1422" s="3">
        <v>0.64583333333333337</v>
      </c>
      <c r="F1422" t="s">
        <v>3324</v>
      </c>
      <c r="G1422" t="s">
        <v>3325</v>
      </c>
      <c r="H1422">
        <v>2</v>
      </c>
      <c r="I1422">
        <v>0</v>
      </c>
      <c r="J1422">
        <v>3</v>
      </c>
      <c r="K1422">
        <v>1</v>
      </c>
      <c r="L1422" s="22" t="str">
        <f t="shared" si="461"/>
        <v>25/07/2026</v>
      </c>
      <c r="M1422" s="23">
        <f t="shared" si="462"/>
        <v>0.52083333333333337</v>
      </c>
      <c r="N1422" t="str">
        <f t="shared" si="463"/>
        <v>3 - 1</v>
      </c>
      <c r="O1422" t="str">
        <f t="shared" si="464"/>
        <v>Green</v>
      </c>
      <c r="P1422" t="str">
        <f t="shared" si="465"/>
        <v>Red</v>
      </c>
      <c r="Q1422" t="str">
        <f t="shared" si="466"/>
        <v>Red</v>
      </c>
      <c r="R1422" t="str">
        <f t="shared" si="467"/>
        <v>Green</v>
      </c>
      <c r="S1422" t="str">
        <f t="shared" si="468"/>
        <v>Red</v>
      </c>
      <c r="T1422" t="str">
        <f t="shared" si="469"/>
        <v>Green</v>
      </c>
      <c r="U1422" t="str">
        <f t="shared" si="470"/>
        <v>Green</v>
      </c>
      <c r="V1422" t="str">
        <f t="shared" si="471"/>
        <v>Red</v>
      </c>
      <c r="W1422" t="str">
        <f t="shared" si="472"/>
        <v>Red</v>
      </c>
      <c r="X1422" t="str">
        <f t="shared" si="473"/>
        <v>Green</v>
      </c>
      <c r="Y1422" t="str">
        <f t="shared" si="474"/>
        <v>Green</v>
      </c>
      <c r="Z1422" t="str">
        <f t="shared" si="475"/>
        <v>Green</v>
      </c>
      <c r="AA1422" t="str">
        <f t="shared" si="476"/>
        <v>Red</v>
      </c>
      <c r="AB1422" t="str">
        <f t="shared" si="477"/>
        <v>Red</v>
      </c>
      <c r="AC1422" t="str">
        <f t="shared" si="478"/>
        <v>Green</v>
      </c>
      <c r="AD1422" t="str">
        <f t="shared" si="479"/>
        <v>Red</v>
      </c>
    </row>
    <row r="1423" spans="1:30" x14ac:dyDescent="0.25">
      <c r="A1423" t="str">
        <f t="shared" si="460"/>
        <v>25/07/2026Gyulai TermalHodmezovasarhelyi</v>
      </c>
      <c r="D1423" s="2">
        <v>46228</v>
      </c>
      <c r="E1423" s="3">
        <v>0.64583333333333337</v>
      </c>
      <c r="F1423" t="s">
        <v>3326</v>
      </c>
      <c r="G1423" t="s">
        <v>3327</v>
      </c>
      <c r="H1423">
        <v>2</v>
      </c>
      <c r="I1423">
        <v>0</v>
      </c>
      <c r="J1423">
        <v>3</v>
      </c>
      <c r="K1423">
        <v>0</v>
      </c>
      <c r="L1423" s="22" t="str">
        <f t="shared" si="461"/>
        <v>25/07/2026</v>
      </c>
      <c r="M1423" s="23">
        <f t="shared" si="462"/>
        <v>0.52083333333333337</v>
      </c>
      <c r="N1423" t="str">
        <f t="shared" si="463"/>
        <v>3 - 0</v>
      </c>
      <c r="O1423" t="str">
        <f t="shared" si="464"/>
        <v>Green</v>
      </c>
      <c r="P1423" t="str">
        <f t="shared" si="465"/>
        <v>Red</v>
      </c>
      <c r="Q1423" t="str">
        <f t="shared" si="466"/>
        <v>Red</v>
      </c>
      <c r="R1423" t="str">
        <f t="shared" si="467"/>
        <v>Green</v>
      </c>
      <c r="S1423" t="str">
        <f t="shared" si="468"/>
        <v>Red</v>
      </c>
      <c r="T1423" t="str">
        <f t="shared" si="469"/>
        <v>Green</v>
      </c>
      <c r="U1423" t="str">
        <f t="shared" si="470"/>
        <v>Green</v>
      </c>
      <c r="V1423" t="str">
        <f t="shared" si="471"/>
        <v>Red</v>
      </c>
      <c r="W1423" t="str">
        <f t="shared" si="472"/>
        <v>Red</v>
      </c>
      <c r="X1423" t="str">
        <f t="shared" si="473"/>
        <v>Green</v>
      </c>
      <c r="Y1423" t="str">
        <f t="shared" si="474"/>
        <v>Green</v>
      </c>
      <c r="Z1423" t="str">
        <f t="shared" si="475"/>
        <v>Green</v>
      </c>
      <c r="AA1423" t="str">
        <f t="shared" si="476"/>
        <v>Red</v>
      </c>
      <c r="AB1423" t="str">
        <f t="shared" si="477"/>
        <v>Green</v>
      </c>
      <c r="AC1423" t="str">
        <f t="shared" si="478"/>
        <v>Red</v>
      </c>
      <c r="AD1423" t="str">
        <f t="shared" si="479"/>
        <v>Green</v>
      </c>
    </row>
    <row r="1424" spans="1:30" x14ac:dyDescent="0.25">
      <c r="A1424" t="str">
        <f t="shared" si="460"/>
        <v>25/07/2026III Keruleti TVECsepel</v>
      </c>
      <c r="D1424" s="2">
        <v>46228</v>
      </c>
      <c r="E1424" s="3">
        <v>0.64583333333333337</v>
      </c>
      <c r="F1424" t="s">
        <v>3328</v>
      </c>
      <c r="G1424" t="s">
        <v>3329</v>
      </c>
      <c r="H1424">
        <v>0</v>
      </c>
      <c r="I1424">
        <v>0</v>
      </c>
      <c r="J1424">
        <v>2</v>
      </c>
      <c r="K1424">
        <v>0</v>
      </c>
      <c r="L1424" s="22" t="str">
        <f t="shared" si="461"/>
        <v>25/07/2026</v>
      </c>
      <c r="M1424" s="23">
        <f t="shared" si="462"/>
        <v>0.52083333333333337</v>
      </c>
      <c r="N1424" t="str">
        <f t="shared" si="463"/>
        <v>2 - 0</v>
      </c>
      <c r="O1424" t="str">
        <f t="shared" si="464"/>
        <v>Green</v>
      </c>
      <c r="P1424" t="str">
        <f t="shared" si="465"/>
        <v>Red</v>
      </c>
      <c r="Q1424" t="str">
        <f t="shared" si="466"/>
        <v>Red</v>
      </c>
      <c r="R1424" t="str">
        <f t="shared" si="467"/>
        <v>Green</v>
      </c>
      <c r="S1424" t="str">
        <f t="shared" si="468"/>
        <v>Red</v>
      </c>
      <c r="T1424" t="str">
        <f t="shared" si="469"/>
        <v>Green</v>
      </c>
      <c r="U1424" t="str">
        <f t="shared" si="470"/>
        <v>Red</v>
      </c>
      <c r="V1424" t="str">
        <f t="shared" si="471"/>
        <v>Green</v>
      </c>
      <c r="W1424" t="str">
        <f t="shared" si="472"/>
        <v>Red</v>
      </c>
      <c r="X1424" t="str">
        <f t="shared" si="473"/>
        <v>Red</v>
      </c>
      <c r="Y1424" t="str">
        <f t="shared" si="474"/>
        <v>Green</v>
      </c>
      <c r="Z1424" t="str">
        <f t="shared" si="475"/>
        <v>Red</v>
      </c>
      <c r="AA1424" t="str">
        <f t="shared" si="476"/>
        <v>Green</v>
      </c>
      <c r="AB1424" t="str">
        <f t="shared" si="477"/>
        <v>Green</v>
      </c>
      <c r="AC1424" t="str">
        <f t="shared" si="478"/>
        <v>Red</v>
      </c>
      <c r="AD1424" t="str">
        <f t="shared" si="479"/>
        <v>Green</v>
      </c>
    </row>
    <row r="1425" spans="1:30" x14ac:dyDescent="0.25">
      <c r="A1425" t="str">
        <f t="shared" si="460"/>
        <v>25/07/2026IvancsaSzekszardi</v>
      </c>
      <c r="D1425" s="2">
        <v>46228</v>
      </c>
      <c r="E1425" s="3">
        <v>0.64583333333333337</v>
      </c>
      <c r="F1425" t="s">
        <v>3330</v>
      </c>
      <c r="G1425" t="s">
        <v>3331</v>
      </c>
      <c r="H1425">
        <v>2</v>
      </c>
      <c r="I1425">
        <v>0</v>
      </c>
      <c r="J1425">
        <v>4</v>
      </c>
      <c r="K1425">
        <v>0</v>
      </c>
      <c r="L1425" s="22" t="str">
        <f t="shared" si="461"/>
        <v>25/07/2026</v>
      </c>
      <c r="M1425" s="23">
        <f t="shared" si="462"/>
        <v>0.52083333333333337</v>
      </c>
      <c r="N1425" t="str">
        <f t="shared" si="463"/>
        <v>4 - 0</v>
      </c>
      <c r="O1425" t="str">
        <f t="shared" si="464"/>
        <v>Green</v>
      </c>
      <c r="P1425" t="str">
        <f t="shared" si="465"/>
        <v>Red</v>
      </c>
      <c r="Q1425" t="str">
        <f t="shared" si="466"/>
        <v>Red</v>
      </c>
      <c r="R1425" t="str">
        <f t="shared" si="467"/>
        <v>Green</v>
      </c>
      <c r="S1425" t="str">
        <f t="shared" si="468"/>
        <v>Red</v>
      </c>
      <c r="T1425" t="str">
        <f t="shared" si="469"/>
        <v>Green</v>
      </c>
      <c r="U1425" t="str">
        <f t="shared" si="470"/>
        <v>Green</v>
      </c>
      <c r="V1425" t="str">
        <f t="shared" si="471"/>
        <v>Red</v>
      </c>
      <c r="W1425" t="str">
        <f t="shared" si="472"/>
        <v>Red</v>
      </c>
      <c r="X1425" t="str">
        <f t="shared" si="473"/>
        <v>Green</v>
      </c>
      <c r="Y1425" t="str">
        <f t="shared" si="474"/>
        <v>Green</v>
      </c>
      <c r="Z1425" t="str">
        <f t="shared" si="475"/>
        <v>Green</v>
      </c>
      <c r="AA1425" t="str">
        <f t="shared" si="476"/>
        <v>Red</v>
      </c>
      <c r="AB1425" t="str">
        <f t="shared" si="477"/>
        <v>Red</v>
      </c>
      <c r="AC1425" t="str">
        <f t="shared" si="478"/>
        <v>Red</v>
      </c>
      <c r="AD1425" t="str">
        <f t="shared" si="479"/>
        <v>Green</v>
      </c>
    </row>
    <row r="1426" spans="1:30" x14ac:dyDescent="0.25">
      <c r="A1426" t="str">
        <f t="shared" si="460"/>
        <v>25/07/2026Kaposvari RakocziBFC Siofok</v>
      </c>
      <c r="D1426" s="2">
        <v>46228</v>
      </c>
      <c r="E1426" s="3">
        <v>0.64583333333333337</v>
      </c>
      <c r="F1426" t="s">
        <v>3332</v>
      </c>
      <c r="G1426" t="s">
        <v>3333</v>
      </c>
      <c r="H1426">
        <v>2</v>
      </c>
      <c r="I1426">
        <v>0</v>
      </c>
      <c r="J1426">
        <v>2</v>
      </c>
      <c r="K1426">
        <v>1</v>
      </c>
      <c r="L1426" s="22" t="str">
        <f t="shared" si="461"/>
        <v>25/07/2026</v>
      </c>
      <c r="M1426" s="23">
        <f t="shared" si="462"/>
        <v>0.52083333333333337</v>
      </c>
      <c r="N1426" t="str">
        <f t="shared" si="463"/>
        <v>2 - 1</v>
      </c>
      <c r="O1426" t="str">
        <f t="shared" si="464"/>
        <v>Green</v>
      </c>
      <c r="P1426" t="str">
        <f t="shared" si="465"/>
        <v>Red</v>
      </c>
      <c r="Q1426" t="str">
        <f t="shared" si="466"/>
        <v>Red</v>
      </c>
      <c r="R1426" t="str">
        <f t="shared" si="467"/>
        <v>Green</v>
      </c>
      <c r="S1426" t="str">
        <f t="shared" si="468"/>
        <v>Red</v>
      </c>
      <c r="T1426" t="str">
        <f t="shared" si="469"/>
        <v>Green</v>
      </c>
      <c r="U1426" t="str">
        <f t="shared" si="470"/>
        <v>Green</v>
      </c>
      <c r="V1426" t="str">
        <f t="shared" si="471"/>
        <v>Red</v>
      </c>
      <c r="W1426" t="str">
        <f t="shared" si="472"/>
        <v>Red</v>
      </c>
      <c r="X1426" t="str">
        <f t="shared" si="473"/>
        <v>Green</v>
      </c>
      <c r="Y1426" t="str">
        <f t="shared" si="474"/>
        <v>Green</v>
      </c>
      <c r="Z1426" t="str">
        <f t="shared" si="475"/>
        <v>Green</v>
      </c>
      <c r="AA1426" t="str">
        <f t="shared" si="476"/>
        <v>Red</v>
      </c>
      <c r="AB1426" t="str">
        <f t="shared" si="477"/>
        <v>Green</v>
      </c>
      <c r="AC1426" t="str">
        <f t="shared" si="478"/>
        <v>Green</v>
      </c>
      <c r="AD1426" t="str">
        <f t="shared" si="479"/>
        <v>Red</v>
      </c>
    </row>
    <row r="1427" spans="1:30" x14ac:dyDescent="0.25">
      <c r="A1427" t="str">
        <f t="shared" si="460"/>
        <v>25/07/2026Komarom VSE1908 Szac Budapest</v>
      </c>
      <c r="D1427" s="2">
        <v>46228</v>
      </c>
      <c r="E1427" s="3">
        <v>0.64583333333333337</v>
      </c>
      <c r="F1427" t="s">
        <v>3334</v>
      </c>
      <c r="G1427" t="s">
        <v>3335</v>
      </c>
      <c r="H1427">
        <v>0</v>
      </c>
      <c r="I1427">
        <v>0</v>
      </c>
      <c r="J1427">
        <v>1</v>
      </c>
      <c r="K1427">
        <v>1</v>
      </c>
      <c r="L1427" s="22" t="str">
        <f t="shared" si="461"/>
        <v>25/07/2026</v>
      </c>
      <c r="M1427" s="23">
        <f t="shared" si="462"/>
        <v>0.52083333333333337</v>
      </c>
      <c r="N1427" t="str">
        <f t="shared" si="463"/>
        <v>1 - 1</v>
      </c>
      <c r="O1427" t="str">
        <f t="shared" si="464"/>
        <v>Red</v>
      </c>
      <c r="P1427" t="str">
        <f t="shared" si="465"/>
        <v>Green</v>
      </c>
      <c r="Q1427" t="str">
        <f t="shared" si="466"/>
        <v>Red</v>
      </c>
      <c r="R1427" t="str">
        <f t="shared" si="467"/>
        <v>Green</v>
      </c>
      <c r="S1427" t="str">
        <f t="shared" si="468"/>
        <v>Green</v>
      </c>
      <c r="T1427" t="str">
        <f t="shared" si="469"/>
        <v>Red</v>
      </c>
      <c r="U1427" t="str">
        <f t="shared" si="470"/>
        <v>Red</v>
      </c>
      <c r="V1427" t="str">
        <f t="shared" si="471"/>
        <v>Green</v>
      </c>
      <c r="W1427" t="str">
        <f t="shared" si="472"/>
        <v>Red</v>
      </c>
      <c r="X1427" t="str">
        <f t="shared" si="473"/>
        <v>Red</v>
      </c>
      <c r="Y1427" t="str">
        <f t="shared" si="474"/>
        <v>Green</v>
      </c>
      <c r="Z1427" t="str">
        <f t="shared" si="475"/>
        <v>Red</v>
      </c>
      <c r="AA1427" t="str">
        <f t="shared" si="476"/>
        <v>Green</v>
      </c>
      <c r="AB1427" t="str">
        <f t="shared" si="477"/>
        <v>Green</v>
      </c>
      <c r="AC1427" t="str">
        <f t="shared" si="478"/>
        <v>Green</v>
      </c>
      <c r="AD1427" t="str">
        <f t="shared" si="479"/>
        <v>Red</v>
      </c>
    </row>
    <row r="1428" spans="1:30" x14ac:dyDescent="0.25">
      <c r="A1428" t="str">
        <f t="shared" si="460"/>
        <v>25/07/2026Papai PerutzKiraly SZE</v>
      </c>
      <c r="D1428" s="2">
        <v>46228</v>
      </c>
      <c r="E1428" s="3">
        <v>0.64583333333333337</v>
      </c>
      <c r="F1428" t="s">
        <v>3336</v>
      </c>
      <c r="G1428" t="s">
        <v>3337</v>
      </c>
      <c r="H1428">
        <v>0</v>
      </c>
      <c r="I1428">
        <v>0</v>
      </c>
      <c r="J1428">
        <v>0</v>
      </c>
      <c r="K1428">
        <v>1</v>
      </c>
      <c r="L1428" s="22" t="str">
        <f t="shared" si="461"/>
        <v>25/07/2026</v>
      </c>
      <c r="M1428" s="23">
        <f t="shared" si="462"/>
        <v>0.52083333333333337</v>
      </c>
      <c r="N1428" t="str">
        <f t="shared" si="463"/>
        <v>0 - 1</v>
      </c>
      <c r="O1428" t="str">
        <f t="shared" si="464"/>
        <v>Red</v>
      </c>
      <c r="P1428" t="str">
        <f t="shared" si="465"/>
        <v>Red</v>
      </c>
      <c r="Q1428" t="str">
        <f t="shared" si="466"/>
        <v>Green</v>
      </c>
      <c r="R1428" t="str">
        <f t="shared" si="467"/>
        <v>Red</v>
      </c>
      <c r="S1428" t="str">
        <f t="shared" si="468"/>
        <v>Green</v>
      </c>
      <c r="T1428" t="str">
        <f t="shared" si="469"/>
        <v>Green</v>
      </c>
      <c r="U1428" t="str">
        <f t="shared" si="470"/>
        <v>Red</v>
      </c>
      <c r="V1428" t="str">
        <f t="shared" si="471"/>
        <v>Green</v>
      </c>
      <c r="W1428" t="str">
        <f t="shared" si="472"/>
        <v>Red</v>
      </c>
      <c r="X1428" t="str">
        <f t="shared" si="473"/>
        <v>Red</v>
      </c>
      <c r="Y1428" t="str">
        <f t="shared" si="474"/>
        <v>Red</v>
      </c>
      <c r="Z1428" t="str">
        <f t="shared" si="475"/>
        <v>Red</v>
      </c>
      <c r="AA1428" t="str">
        <f t="shared" si="476"/>
        <v>Green</v>
      </c>
      <c r="AB1428" t="str">
        <f t="shared" si="477"/>
        <v>Green</v>
      </c>
      <c r="AC1428" t="str">
        <f t="shared" si="478"/>
        <v>Red</v>
      </c>
      <c r="AD1428" t="str">
        <f t="shared" si="479"/>
        <v>Green</v>
      </c>
    </row>
    <row r="1429" spans="1:30" x14ac:dyDescent="0.25">
      <c r="A1429" t="str">
        <f t="shared" si="460"/>
        <v>25/07/2026TiszaujvarosOzd-Sajovolgye</v>
      </c>
      <c r="D1429" s="2">
        <v>46228</v>
      </c>
      <c r="E1429" s="3">
        <v>0.64583333333333337</v>
      </c>
      <c r="F1429" t="s">
        <v>3338</v>
      </c>
      <c r="G1429" t="s">
        <v>3339</v>
      </c>
      <c r="H1429">
        <v>0</v>
      </c>
      <c r="I1429">
        <v>0</v>
      </c>
      <c r="J1429">
        <v>0</v>
      </c>
      <c r="K1429">
        <v>1</v>
      </c>
      <c r="L1429" s="22" t="str">
        <f t="shared" si="461"/>
        <v>25/07/2026</v>
      </c>
      <c r="M1429" s="23">
        <f t="shared" si="462"/>
        <v>0.52083333333333337</v>
      </c>
      <c r="N1429" t="str">
        <f t="shared" si="463"/>
        <v>0 - 1</v>
      </c>
      <c r="O1429" t="str">
        <f t="shared" si="464"/>
        <v>Red</v>
      </c>
      <c r="P1429" t="str">
        <f t="shared" si="465"/>
        <v>Red</v>
      </c>
      <c r="Q1429" t="str">
        <f t="shared" si="466"/>
        <v>Green</v>
      </c>
      <c r="R1429" t="str">
        <f t="shared" si="467"/>
        <v>Red</v>
      </c>
      <c r="S1429" t="str">
        <f t="shared" si="468"/>
        <v>Green</v>
      </c>
      <c r="T1429" t="str">
        <f t="shared" si="469"/>
        <v>Green</v>
      </c>
      <c r="U1429" t="str">
        <f t="shared" si="470"/>
        <v>Red</v>
      </c>
      <c r="V1429" t="str">
        <f t="shared" si="471"/>
        <v>Green</v>
      </c>
      <c r="W1429" t="str">
        <f t="shared" si="472"/>
        <v>Red</v>
      </c>
      <c r="X1429" t="str">
        <f t="shared" si="473"/>
        <v>Red</v>
      </c>
      <c r="Y1429" t="str">
        <f t="shared" si="474"/>
        <v>Red</v>
      </c>
      <c r="Z1429" t="str">
        <f t="shared" si="475"/>
        <v>Red</v>
      </c>
      <c r="AA1429" t="str">
        <f t="shared" si="476"/>
        <v>Green</v>
      </c>
      <c r="AB1429" t="str">
        <f t="shared" si="477"/>
        <v>Green</v>
      </c>
      <c r="AC1429" t="str">
        <f t="shared" si="478"/>
        <v>Red</v>
      </c>
      <c r="AD1429" t="str">
        <f t="shared" si="479"/>
        <v>Green</v>
      </c>
    </row>
    <row r="1430" spans="1:30" x14ac:dyDescent="0.25">
      <c r="A1430" t="str">
        <f t="shared" si="460"/>
        <v>25/07/2026Leevon PPKSkanstes SK</v>
      </c>
      <c r="D1430" s="2">
        <v>46228</v>
      </c>
      <c r="E1430" s="3">
        <v>0.64583333333333337</v>
      </c>
      <c r="F1430" t="s">
        <v>3386</v>
      </c>
      <c r="G1430" t="s">
        <v>3387</v>
      </c>
      <c r="H1430">
        <v>1</v>
      </c>
      <c r="I1430">
        <v>1</v>
      </c>
      <c r="J1430">
        <v>2</v>
      </c>
      <c r="K1430">
        <v>1</v>
      </c>
      <c r="L1430" s="22" t="str">
        <f t="shared" si="461"/>
        <v>25/07/2026</v>
      </c>
      <c r="M1430" s="23">
        <f t="shared" si="462"/>
        <v>0.52083333333333337</v>
      </c>
      <c r="N1430" t="str">
        <f t="shared" si="463"/>
        <v>2 - 1</v>
      </c>
      <c r="O1430" t="str">
        <f t="shared" si="464"/>
        <v>Green</v>
      </c>
      <c r="P1430" t="str">
        <f t="shared" si="465"/>
        <v>Red</v>
      </c>
      <c r="Q1430" t="str">
        <f t="shared" si="466"/>
        <v>Red</v>
      </c>
      <c r="R1430" t="str">
        <f t="shared" si="467"/>
        <v>Green</v>
      </c>
      <c r="S1430" t="str">
        <f t="shared" si="468"/>
        <v>Red</v>
      </c>
      <c r="T1430" t="str">
        <f t="shared" si="469"/>
        <v>Green</v>
      </c>
      <c r="U1430" t="str">
        <f t="shared" si="470"/>
        <v>Red</v>
      </c>
      <c r="V1430" t="str">
        <f t="shared" si="471"/>
        <v>Green</v>
      </c>
      <c r="W1430" t="str">
        <f t="shared" si="472"/>
        <v>Red</v>
      </c>
      <c r="X1430" t="str">
        <f t="shared" si="473"/>
        <v>Green</v>
      </c>
      <c r="Y1430" t="str">
        <f t="shared" si="474"/>
        <v>Green</v>
      </c>
      <c r="Z1430" t="str">
        <f t="shared" si="475"/>
        <v>Green</v>
      </c>
      <c r="AA1430" t="str">
        <f t="shared" si="476"/>
        <v>Red</v>
      </c>
      <c r="AB1430" t="str">
        <f t="shared" si="477"/>
        <v>Green</v>
      </c>
      <c r="AC1430" t="str">
        <f t="shared" si="478"/>
        <v>Green</v>
      </c>
      <c r="AD1430" t="str">
        <f t="shared" si="479"/>
        <v>Red</v>
      </c>
    </row>
    <row r="1431" spans="1:30" x14ac:dyDescent="0.25">
      <c r="A1431" t="str">
        <f t="shared" si="460"/>
        <v>25/07/2026Sport BoysAD Tarma</v>
      </c>
      <c r="D1431" s="2">
        <v>46228</v>
      </c>
      <c r="E1431" s="3">
        <v>0.64583333333333337</v>
      </c>
      <c r="F1431" t="s">
        <v>756</v>
      </c>
      <c r="G1431" t="s">
        <v>757</v>
      </c>
      <c r="H1431">
        <v>0</v>
      </c>
      <c r="I1431">
        <v>0</v>
      </c>
      <c r="J1431">
        <v>2</v>
      </c>
      <c r="K1431">
        <v>0</v>
      </c>
      <c r="L1431" s="22" t="str">
        <f t="shared" si="461"/>
        <v>25/07/2026</v>
      </c>
      <c r="M1431" s="23">
        <f t="shared" si="462"/>
        <v>0.52083333333333337</v>
      </c>
      <c r="N1431" t="str">
        <f t="shared" si="463"/>
        <v>2 - 0</v>
      </c>
      <c r="O1431" t="str">
        <f t="shared" si="464"/>
        <v>Green</v>
      </c>
      <c r="P1431" t="str">
        <f t="shared" si="465"/>
        <v>Red</v>
      </c>
      <c r="Q1431" t="str">
        <f t="shared" si="466"/>
        <v>Red</v>
      </c>
      <c r="R1431" t="str">
        <f t="shared" si="467"/>
        <v>Green</v>
      </c>
      <c r="S1431" t="str">
        <f t="shared" si="468"/>
        <v>Red</v>
      </c>
      <c r="T1431" t="str">
        <f t="shared" si="469"/>
        <v>Green</v>
      </c>
      <c r="U1431" t="str">
        <f t="shared" si="470"/>
        <v>Red</v>
      </c>
      <c r="V1431" t="str">
        <f t="shared" si="471"/>
        <v>Green</v>
      </c>
      <c r="W1431" t="str">
        <f t="shared" si="472"/>
        <v>Red</v>
      </c>
      <c r="X1431" t="str">
        <f t="shared" si="473"/>
        <v>Red</v>
      </c>
      <c r="Y1431" t="str">
        <f t="shared" si="474"/>
        <v>Green</v>
      </c>
      <c r="Z1431" t="str">
        <f t="shared" si="475"/>
        <v>Red</v>
      </c>
      <c r="AA1431" t="str">
        <f t="shared" si="476"/>
        <v>Green</v>
      </c>
      <c r="AB1431" t="str">
        <f t="shared" si="477"/>
        <v>Green</v>
      </c>
      <c r="AC1431" t="str">
        <f t="shared" si="478"/>
        <v>Red</v>
      </c>
      <c r="AD1431" t="str">
        <f t="shared" si="479"/>
        <v>Green</v>
      </c>
    </row>
    <row r="1432" spans="1:30" x14ac:dyDescent="0.25">
      <c r="A1432" t="str">
        <f t="shared" si="460"/>
        <v>25/07/2026Gornik ZabrzeSlask Wroclaw</v>
      </c>
      <c r="D1432" s="2">
        <v>46228</v>
      </c>
      <c r="E1432" s="3">
        <v>0.64583333333333337</v>
      </c>
      <c r="F1432" t="s">
        <v>365</v>
      </c>
      <c r="G1432" t="s">
        <v>3527</v>
      </c>
      <c r="H1432">
        <v>0</v>
      </c>
      <c r="I1432">
        <v>1</v>
      </c>
      <c r="J1432">
        <v>2</v>
      </c>
      <c r="K1432">
        <v>1</v>
      </c>
      <c r="L1432" s="22" t="str">
        <f t="shared" si="461"/>
        <v>25/07/2026</v>
      </c>
      <c r="M1432" s="23">
        <f t="shared" si="462"/>
        <v>0.52083333333333337</v>
      </c>
      <c r="N1432" t="str">
        <f t="shared" si="463"/>
        <v>2 - 1</v>
      </c>
      <c r="O1432" t="str">
        <f t="shared" si="464"/>
        <v>Green</v>
      </c>
      <c r="P1432" t="str">
        <f t="shared" si="465"/>
        <v>Red</v>
      </c>
      <c r="Q1432" t="str">
        <f t="shared" si="466"/>
        <v>Red</v>
      </c>
      <c r="R1432" t="str">
        <f t="shared" si="467"/>
        <v>Green</v>
      </c>
      <c r="S1432" t="str">
        <f t="shared" si="468"/>
        <v>Red</v>
      </c>
      <c r="T1432" t="str">
        <f t="shared" si="469"/>
        <v>Green</v>
      </c>
      <c r="U1432" t="str">
        <f t="shared" si="470"/>
        <v>Red</v>
      </c>
      <c r="V1432" t="str">
        <f t="shared" si="471"/>
        <v>Red</v>
      </c>
      <c r="W1432" t="str">
        <f t="shared" si="472"/>
        <v>Green</v>
      </c>
      <c r="X1432" t="str">
        <f t="shared" si="473"/>
        <v>Green</v>
      </c>
      <c r="Y1432" t="str">
        <f t="shared" si="474"/>
        <v>Green</v>
      </c>
      <c r="Z1432" t="str">
        <f t="shared" si="475"/>
        <v>Green</v>
      </c>
      <c r="AA1432" t="str">
        <f t="shared" si="476"/>
        <v>Red</v>
      </c>
      <c r="AB1432" t="str">
        <f t="shared" si="477"/>
        <v>Green</v>
      </c>
      <c r="AC1432" t="str">
        <f t="shared" si="478"/>
        <v>Green</v>
      </c>
      <c r="AD1432" t="str">
        <f t="shared" si="479"/>
        <v>Red</v>
      </c>
    </row>
    <row r="1433" spans="1:30" x14ac:dyDescent="0.25">
      <c r="A1433" t="str">
        <f t="shared" si="460"/>
        <v>25/07/2026Radnicki NisCukaricki</v>
      </c>
      <c r="D1433" s="2">
        <v>46228</v>
      </c>
      <c r="E1433" s="3">
        <v>0.64583333333333337</v>
      </c>
      <c r="F1433" t="s">
        <v>3605</v>
      </c>
      <c r="G1433" t="s">
        <v>3606</v>
      </c>
      <c r="H1433">
        <v>0</v>
      </c>
      <c r="I1433">
        <v>2</v>
      </c>
      <c r="J1433">
        <v>0</v>
      </c>
      <c r="K1433">
        <v>2</v>
      </c>
      <c r="L1433" s="22" t="str">
        <f t="shared" si="461"/>
        <v>25/07/2026</v>
      </c>
      <c r="M1433" s="23">
        <f t="shared" si="462"/>
        <v>0.52083333333333337</v>
      </c>
      <c r="N1433" t="str">
        <f t="shared" si="463"/>
        <v>0 - 2</v>
      </c>
      <c r="O1433" t="str">
        <f t="shared" si="464"/>
        <v>Red</v>
      </c>
      <c r="P1433" t="str">
        <f t="shared" si="465"/>
        <v>Red</v>
      </c>
      <c r="Q1433" t="str">
        <f t="shared" si="466"/>
        <v>Green</v>
      </c>
      <c r="R1433" t="str">
        <f t="shared" si="467"/>
        <v>Red</v>
      </c>
      <c r="S1433" t="str">
        <f t="shared" si="468"/>
        <v>Green</v>
      </c>
      <c r="T1433" t="str">
        <f t="shared" si="469"/>
        <v>Green</v>
      </c>
      <c r="U1433" t="str">
        <f t="shared" si="470"/>
        <v>Red</v>
      </c>
      <c r="V1433" t="str">
        <f t="shared" si="471"/>
        <v>Red</v>
      </c>
      <c r="W1433" t="str">
        <f t="shared" si="472"/>
        <v>Green</v>
      </c>
      <c r="X1433" t="str">
        <f t="shared" si="473"/>
        <v>Green</v>
      </c>
      <c r="Y1433" t="str">
        <f t="shared" si="474"/>
        <v>Green</v>
      </c>
      <c r="Z1433" t="str">
        <f t="shared" si="475"/>
        <v>Red</v>
      </c>
      <c r="AA1433" t="str">
        <f t="shared" si="476"/>
        <v>Green</v>
      </c>
      <c r="AB1433" t="str">
        <f t="shared" si="477"/>
        <v>Green</v>
      </c>
      <c r="AC1433" t="str">
        <f t="shared" si="478"/>
        <v>Red</v>
      </c>
      <c r="AD1433" t="str">
        <f t="shared" si="479"/>
        <v>Green</v>
      </c>
    </row>
    <row r="1434" spans="1:30" x14ac:dyDescent="0.25">
      <c r="A1434" t="str">
        <f t="shared" si="460"/>
        <v>25/07/20261922 KonyasporHull City</v>
      </c>
      <c r="D1434" s="2">
        <v>46228</v>
      </c>
      <c r="E1434" s="3">
        <v>0.64583333333333337</v>
      </c>
      <c r="F1434" t="s">
        <v>3938</v>
      </c>
      <c r="G1434" t="s">
        <v>3939</v>
      </c>
      <c r="H1434">
        <v>0</v>
      </c>
      <c r="I1434">
        <v>1</v>
      </c>
      <c r="J1434">
        <v>0</v>
      </c>
      <c r="K1434">
        <v>3</v>
      </c>
      <c r="L1434" s="22" t="str">
        <f t="shared" si="461"/>
        <v>25/07/2026</v>
      </c>
      <c r="M1434" s="23">
        <f t="shared" si="462"/>
        <v>0.52083333333333337</v>
      </c>
      <c r="N1434" t="str">
        <f t="shared" si="463"/>
        <v>0 - 3</v>
      </c>
      <c r="O1434" t="str">
        <f t="shared" si="464"/>
        <v>Red</v>
      </c>
      <c r="P1434" t="str">
        <f t="shared" si="465"/>
        <v>Red</v>
      </c>
      <c r="Q1434" t="str">
        <f t="shared" si="466"/>
        <v>Green</v>
      </c>
      <c r="R1434" t="str">
        <f t="shared" si="467"/>
        <v>Red</v>
      </c>
      <c r="S1434" t="str">
        <f t="shared" si="468"/>
        <v>Green</v>
      </c>
      <c r="T1434" t="str">
        <f t="shared" si="469"/>
        <v>Green</v>
      </c>
      <c r="U1434" t="str">
        <f t="shared" si="470"/>
        <v>Red</v>
      </c>
      <c r="V1434" t="str">
        <f t="shared" si="471"/>
        <v>Red</v>
      </c>
      <c r="W1434" t="str">
        <f t="shared" si="472"/>
        <v>Green</v>
      </c>
      <c r="X1434" t="str">
        <f t="shared" si="473"/>
        <v>Green</v>
      </c>
      <c r="Y1434" t="str">
        <f t="shared" si="474"/>
        <v>Green</v>
      </c>
      <c r="Z1434" t="str">
        <f t="shared" si="475"/>
        <v>Green</v>
      </c>
      <c r="AA1434" t="str">
        <f t="shared" si="476"/>
        <v>Red</v>
      </c>
      <c r="AB1434" t="str">
        <f t="shared" si="477"/>
        <v>Green</v>
      </c>
      <c r="AC1434" t="str">
        <f t="shared" si="478"/>
        <v>Red</v>
      </c>
      <c r="AD1434" t="str">
        <f t="shared" si="479"/>
        <v>Green</v>
      </c>
    </row>
    <row r="1435" spans="1:30" x14ac:dyDescent="0.25">
      <c r="A1435" t="str">
        <f t="shared" si="460"/>
        <v>25/07/2026Torku KonyasporHull City</v>
      </c>
      <c r="D1435" s="2">
        <v>46228</v>
      </c>
      <c r="E1435" s="3">
        <v>0.64583333333333337</v>
      </c>
      <c r="F1435" t="s">
        <v>3940</v>
      </c>
      <c r="G1435" t="s">
        <v>3939</v>
      </c>
      <c r="H1435">
        <v>0</v>
      </c>
      <c r="I1435">
        <v>1</v>
      </c>
      <c r="J1435">
        <v>0</v>
      </c>
      <c r="K1435">
        <v>3</v>
      </c>
      <c r="L1435" s="22" t="str">
        <f t="shared" si="461"/>
        <v>25/07/2026</v>
      </c>
      <c r="M1435" s="23">
        <f t="shared" si="462"/>
        <v>0.52083333333333337</v>
      </c>
      <c r="N1435" t="str">
        <f t="shared" si="463"/>
        <v>0 - 3</v>
      </c>
      <c r="O1435" t="str">
        <f t="shared" si="464"/>
        <v>Red</v>
      </c>
      <c r="P1435" t="str">
        <f t="shared" si="465"/>
        <v>Red</v>
      </c>
      <c r="Q1435" t="str">
        <f t="shared" si="466"/>
        <v>Green</v>
      </c>
      <c r="R1435" t="str">
        <f t="shared" si="467"/>
        <v>Red</v>
      </c>
      <c r="S1435" t="str">
        <f t="shared" si="468"/>
        <v>Green</v>
      </c>
      <c r="T1435" t="str">
        <f t="shared" si="469"/>
        <v>Green</v>
      </c>
      <c r="U1435" t="str">
        <f t="shared" si="470"/>
        <v>Red</v>
      </c>
      <c r="V1435" t="str">
        <f t="shared" si="471"/>
        <v>Red</v>
      </c>
      <c r="W1435" t="str">
        <f t="shared" si="472"/>
        <v>Green</v>
      </c>
      <c r="X1435" t="str">
        <f t="shared" si="473"/>
        <v>Green</v>
      </c>
      <c r="Y1435" t="str">
        <f t="shared" si="474"/>
        <v>Green</v>
      </c>
      <c r="Z1435" t="str">
        <f t="shared" si="475"/>
        <v>Green</v>
      </c>
      <c r="AA1435" t="str">
        <f t="shared" si="476"/>
        <v>Red</v>
      </c>
      <c r="AB1435" t="str">
        <f t="shared" si="477"/>
        <v>Green</v>
      </c>
      <c r="AC1435" t="str">
        <f t="shared" si="478"/>
        <v>Red</v>
      </c>
      <c r="AD1435" t="str">
        <f t="shared" si="479"/>
        <v>Green</v>
      </c>
    </row>
    <row r="1436" spans="1:30" x14ac:dyDescent="0.25">
      <c r="A1436" t="str">
        <f t="shared" si="460"/>
        <v>25/07/2026US ArezzoFolgore Caratese</v>
      </c>
      <c r="D1436" s="2">
        <v>46228</v>
      </c>
      <c r="E1436" s="3">
        <v>0.64583333333333337</v>
      </c>
      <c r="F1436" t="s">
        <v>1712</v>
      </c>
      <c r="G1436" t="s">
        <v>3941</v>
      </c>
      <c r="H1436">
        <v>0</v>
      </c>
      <c r="I1436">
        <v>0</v>
      </c>
      <c r="J1436">
        <v>1</v>
      </c>
      <c r="K1436">
        <v>1</v>
      </c>
      <c r="L1436" s="22" t="str">
        <f t="shared" si="461"/>
        <v>25/07/2026</v>
      </c>
      <c r="M1436" s="23">
        <f t="shared" si="462"/>
        <v>0.52083333333333337</v>
      </c>
      <c r="N1436" t="str">
        <f t="shared" si="463"/>
        <v>1 - 1</v>
      </c>
      <c r="O1436" t="str">
        <f t="shared" si="464"/>
        <v>Red</v>
      </c>
      <c r="P1436" t="str">
        <f t="shared" si="465"/>
        <v>Green</v>
      </c>
      <c r="Q1436" t="str">
        <f t="shared" si="466"/>
        <v>Red</v>
      </c>
      <c r="R1436" t="str">
        <f t="shared" si="467"/>
        <v>Green</v>
      </c>
      <c r="S1436" t="str">
        <f t="shared" si="468"/>
        <v>Green</v>
      </c>
      <c r="T1436" t="str">
        <f t="shared" si="469"/>
        <v>Red</v>
      </c>
      <c r="U1436" t="str">
        <f t="shared" si="470"/>
        <v>Red</v>
      </c>
      <c r="V1436" t="str">
        <f t="shared" si="471"/>
        <v>Green</v>
      </c>
      <c r="W1436" t="str">
        <f t="shared" si="472"/>
        <v>Red</v>
      </c>
      <c r="X1436" t="str">
        <f t="shared" si="473"/>
        <v>Red</v>
      </c>
      <c r="Y1436" t="str">
        <f t="shared" si="474"/>
        <v>Green</v>
      </c>
      <c r="Z1436" t="str">
        <f t="shared" si="475"/>
        <v>Red</v>
      </c>
      <c r="AA1436" t="str">
        <f t="shared" si="476"/>
        <v>Green</v>
      </c>
      <c r="AB1436" t="str">
        <f t="shared" si="477"/>
        <v>Green</v>
      </c>
      <c r="AC1436" t="str">
        <f t="shared" si="478"/>
        <v>Green</v>
      </c>
      <c r="AD1436" t="str">
        <f t="shared" si="479"/>
        <v>Red</v>
      </c>
    </row>
    <row r="1437" spans="1:30" x14ac:dyDescent="0.25">
      <c r="A1437" t="str">
        <f t="shared" si="460"/>
        <v>25/07/2026VeronaDolomiti Bellunesi</v>
      </c>
      <c r="D1437" s="2">
        <v>46228</v>
      </c>
      <c r="E1437" s="3">
        <v>0.64583333333333337</v>
      </c>
      <c r="F1437" t="s">
        <v>1664</v>
      </c>
      <c r="G1437" t="s">
        <v>3942</v>
      </c>
      <c r="H1437">
        <v>1</v>
      </c>
      <c r="I1437">
        <v>0</v>
      </c>
      <c r="J1437">
        <v>1</v>
      </c>
      <c r="K1437">
        <v>0</v>
      </c>
      <c r="L1437" s="22" t="str">
        <f t="shared" si="461"/>
        <v>25/07/2026</v>
      </c>
      <c r="M1437" s="23">
        <f t="shared" si="462"/>
        <v>0.52083333333333337</v>
      </c>
      <c r="N1437" t="str">
        <f t="shared" si="463"/>
        <v>1 - 0</v>
      </c>
      <c r="O1437" t="str">
        <f t="shared" si="464"/>
        <v>Green</v>
      </c>
      <c r="P1437" t="str">
        <f t="shared" si="465"/>
        <v>Red</v>
      </c>
      <c r="Q1437" t="str">
        <f t="shared" si="466"/>
        <v>Red</v>
      </c>
      <c r="R1437" t="str">
        <f t="shared" si="467"/>
        <v>Green</v>
      </c>
      <c r="S1437" t="str">
        <f t="shared" si="468"/>
        <v>Red</v>
      </c>
      <c r="T1437" t="str">
        <f t="shared" si="469"/>
        <v>Green</v>
      </c>
      <c r="U1437" t="str">
        <f t="shared" si="470"/>
        <v>Green</v>
      </c>
      <c r="V1437" t="str">
        <f t="shared" si="471"/>
        <v>Red</v>
      </c>
      <c r="W1437" t="str">
        <f t="shared" si="472"/>
        <v>Red</v>
      </c>
      <c r="X1437" t="str">
        <f t="shared" si="473"/>
        <v>Green</v>
      </c>
      <c r="Y1437" t="str">
        <f t="shared" si="474"/>
        <v>Red</v>
      </c>
      <c r="Z1437" t="str">
        <f t="shared" si="475"/>
        <v>Red</v>
      </c>
      <c r="AA1437" t="str">
        <f t="shared" si="476"/>
        <v>Green</v>
      </c>
      <c r="AB1437" t="str">
        <f t="shared" si="477"/>
        <v>Green</v>
      </c>
      <c r="AC1437" t="str">
        <f t="shared" si="478"/>
        <v>Red</v>
      </c>
      <c r="AD1437" t="str">
        <f t="shared" si="479"/>
        <v>Green</v>
      </c>
    </row>
    <row r="1438" spans="1:30" x14ac:dyDescent="0.25">
      <c r="A1438" t="str">
        <f t="shared" si="460"/>
        <v>25/07/2026Sportivo Dock SudCSD Liniers</v>
      </c>
      <c r="B1438" t="s">
        <v>806</v>
      </c>
      <c r="C1438" t="s">
        <v>2759</v>
      </c>
      <c r="D1438" s="2">
        <v>46228</v>
      </c>
      <c r="E1438" s="3">
        <v>0.66666666666666663</v>
      </c>
      <c r="F1438" t="s">
        <v>2760</v>
      </c>
      <c r="G1438" t="s">
        <v>2761</v>
      </c>
      <c r="H1438">
        <v>0</v>
      </c>
      <c r="I1438">
        <v>1</v>
      </c>
      <c r="J1438">
        <v>1</v>
      </c>
      <c r="K1438">
        <v>1</v>
      </c>
      <c r="L1438" s="22" t="str">
        <f t="shared" si="461"/>
        <v>25/07/2026</v>
      </c>
      <c r="M1438" s="23">
        <f t="shared" si="462"/>
        <v>0.54166666666666663</v>
      </c>
      <c r="N1438" t="str">
        <f t="shared" si="463"/>
        <v>1 - 1</v>
      </c>
      <c r="O1438" t="str">
        <f t="shared" si="464"/>
        <v>Red</v>
      </c>
      <c r="P1438" t="str">
        <f t="shared" si="465"/>
        <v>Green</v>
      </c>
      <c r="Q1438" t="str">
        <f t="shared" si="466"/>
        <v>Red</v>
      </c>
      <c r="R1438" t="str">
        <f t="shared" si="467"/>
        <v>Green</v>
      </c>
      <c r="S1438" t="str">
        <f t="shared" si="468"/>
        <v>Green</v>
      </c>
      <c r="T1438" t="str">
        <f t="shared" si="469"/>
        <v>Red</v>
      </c>
      <c r="U1438" t="str">
        <f t="shared" si="470"/>
        <v>Red</v>
      </c>
      <c r="V1438" t="str">
        <f t="shared" si="471"/>
        <v>Red</v>
      </c>
      <c r="W1438" t="str">
        <f t="shared" si="472"/>
        <v>Green</v>
      </c>
      <c r="X1438" t="str">
        <f t="shared" si="473"/>
        <v>Green</v>
      </c>
      <c r="Y1438" t="str">
        <f t="shared" si="474"/>
        <v>Green</v>
      </c>
      <c r="Z1438" t="str">
        <f t="shared" si="475"/>
        <v>Red</v>
      </c>
      <c r="AA1438" t="str">
        <f t="shared" si="476"/>
        <v>Green</v>
      </c>
      <c r="AB1438" t="str">
        <f t="shared" si="477"/>
        <v>Green</v>
      </c>
      <c r="AC1438" t="str">
        <f t="shared" si="478"/>
        <v>Green</v>
      </c>
      <c r="AD1438" t="str">
        <f t="shared" si="479"/>
        <v>Red</v>
      </c>
    </row>
    <row r="1439" spans="1:30" x14ac:dyDescent="0.25">
      <c r="A1439" t="str">
        <f t="shared" si="460"/>
        <v>25/07/2026BerazateguiClub Mercedes</v>
      </c>
      <c r="B1439" t="s">
        <v>806</v>
      </c>
      <c r="C1439" t="s">
        <v>808</v>
      </c>
      <c r="D1439" s="2">
        <v>46228</v>
      </c>
      <c r="E1439" s="3">
        <v>0.66666666666666663</v>
      </c>
      <c r="F1439" t="s">
        <v>321</v>
      </c>
      <c r="G1439" t="s">
        <v>657</v>
      </c>
      <c r="H1439">
        <v>0</v>
      </c>
      <c r="I1439">
        <v>1</v>
      </c>
      <c r="J1439">
        <v>0</v>
      </c>
      <c r="K1439">
        <v>1</v>
      </c>
      <c r="L1439" s="22" t="str">
        <f t="shared" si="461"/>
        <v>25/07/2026</v>
      </c>
      <c r="M1439" s="23">
        <f t="shared" si="462"/>
        <v>0.54166666666666663</v>
      </c>
      <c r="N1439" t="str">
        <f t="shared" si="463"/>
        <v>0 - 1</v>
      </c>
      <c r="O1439" t="str">
        <f t="shared" si="464"/>
        <v>Red</v>
      </c>
      <c r="P1439" t="str">
        <f t="shared" si="465"/>
        <v>Red</v>
      </c>
      <c r="Q1439" t="str">
        <f t="shared" si="466"/>
        <v>Green</v>
      </c>
      <c r="R1439" t="str">
        <f t="shared" si="467"/>
        <v>Red</v>
      </c>
      <c r="S1439" t="str">
        <f t="shared" si="468"/>
        <v>Green</v>
      </c>
      <c r="T1439" t="str">
        <f t="shared" si="469"/>
        <v>Green</v>
      </c>
      <c r="U1439" t="str">
        <f t="shared" si="470"/>
        <v>Red</v>
      </c>
      <c r="V1439" t="str">
        <f t="shared" si="471"/>
        <v>Red</v>
      </c>
      <c r="W1439" t="str">
        <f t="shared" si="472"/>
        <v>Green</v>
      </c>
      <c r="X1439" t="str">
        <f t="shared" si="473"/>
        <v>Green</v>
      </c>
      <c r="Y1439" t="str">
        <f t="shared" si="474"/>
        <v>Red</v>
      </c>
      <c r="Z1439" t="str">
        <f t="shared" si="475"/>
        <v>Red</v>
      </c>
      <c r="AA1439" t="str">
        <f t="shared" si="476"/>
        <v>Green</v>
      </c>
      <c r="AB1439" t="str">
        <f t="shared" si="477"/>
        <v>Green</v>
      </c>
      <c r="AC1439" t="str">
        <f t="shared" si="478"/>
        <v>Red</v>
      </c>
      <c r="AD1439" t="str">
        <f t="shared" si="479"/>
        <v>Green</v>
      </c>
    </row>
    <row r="1440" spans="1:30" x14ac:dyDescent="0.25">
      <c r="A1440" t="str">
        <f t="shared" si="460"/>
        <v>25/07/2026OberwartRed Bull Salzburg</v>
      </c>
      <c r="D1440" s="2">
        <v>46228</v>
      </c>
      <c r="E1440" s="3">
        <v>0.66666666666666663</v>
      </c>
      <c r="F1440" t="s">
        <v>3005</v>
      </c>
      <c r="G1440" t="s">
        <v>3006</v>
      </c>
      <c r="H1440">
        <v>1</v>
      </c>
      <c r="I1440">
        <v>3</v>
      </c>
      <c r="J1440">
        <v>1</v>
      </c>
      <c r="K1440">
        <v>7</v>
      </c>
      <c r="L1440" s="22" t="str">
        <f t="shared" si="461"/>
        <v>25/07/2026</v>
      </c>
      <c r="M1440" s="23">
        <f t="shared" si="462"/>
        <v>0.54166666666666663</v>
      </c>
      <c r="N1440" t="str">
        <f t="shared" si="463"/>
        <v>1 - 7</v>
      </c>
      <c r="O1440" t="str">
        <f t="shared" si="464"/>
        <v>Red</v>
      </c>
      <c r="P1440" t="str">
        <f t="shared" si="465"/>
        <v>Red</v>
      </c>
      <c r="Q1440" t="str">
        <f t="shared" si="466"/>
        <v>Green</v>
      </c>
      <c r="R1440" t="str">
        <f t="shared" si="467"/>
        <v>Red</v>
      </c>
      <c r="S1440" t="str">
        <f t="shared" si="468"/>
        <v>Green</v>
      </c>
      <c r="T1440" t="str">
        <f t="shared" si="469"/>
        <v>Green</v>
      </c>
      <c r="U1440" t="str">
        <f t="shared" si="470"/>
        <v>Red</v>
      </c>
      <c r="V1440" t="str">
        <f t="shared" si="471"/>
        <v>Red</v>
      </c>
      <c r="W1440" t="str">
        <f t="shared" si="472"/>
        <v>Green</v>
      </c>
      <c r="X1440" t="str">
        <f t="shared" si="473"/>
        <v>Green</v>
      </c>
      <c r="Y1440" t="str">
        <f t="shared" si="474"/>
        <v>Green</v>
      </c>
      <c r="Z1440" t="str">
        <f t="shared" si="475"/>
        <v>Green</v>
      </c>
      <c r="AA1440" t="str">
        <f t="shared" si="476"/>
        <v>Red</v>
      </c>
      <c r="AB1440" t="str">
        <f t="shared" si="477"/>
        <v>Red</v>
      </c>
      <c r="AC1440" t="str">
        <f t="shared" si="478"/>
        <v>Green</v>
      </c>
      <c r="AD1440" t="str">
        <f t="shared" si="479"/>
        <v>Red</v>
      </c>
    </row>
    <row r="1441" spans="1:30" x14ac:dyDescent="0.25">
      <c r="A1441" t="str">
        <f t="shared" si="460"/>
        <v>25/07/2026SC KalsdorfLASK Linz</v>
      </c>
      <c r="D1441" s="2">
        <v>46228</v>
      </c>
      <c r="E1441" s="3">
        <v>0.66666666666666663</v>
      </c>
      <c r="F1441" t="s">
        <v>3007</v>
      </c>
      <c r="G1441" t="s">
        <v>3008</v>
      </c>
      <c r="H1441">
        <v>0</v>
      </c>
      <c r="I1441">
        <v>1</v>
      </c>
      <c r="J1441">
        <v>0</v>
      </c>
      <c r="K1441">
        <v>7</v>
      </c>
      <c r="L1441" s="22" t="str">
        <f t="shared" si="461"/>
        <v>25/07/2026</v>
      </c>
      <c r="M1441" s="23">
        <f t="shared" si="462"/>
        <v>0.54166666666666663</v>
      </c>
      <c r="N1441" t="str">
        <f t="shared" si="463"/>
        <v>0 - 7</v>
      </c>
      <c r="O1441" t="str">
        <f t="shared" si="464"/>
        <v>Red</v>
      </c>
      <c r="P1441" t="str">
        <f t="shared" si="465"/>
        <v>Red</v>
      </c>
      <c r="Q1441" t="str">
        <f t="shared" si="466"/>
        <v>Green</v>
      </c>
      <c r="R1441" t="str">
        <f t="shared" si="467"/>
        <v>Red</v>
      </c>
      <c r="S1441" t="str">
        <f t="shared" si="468"/>
        <v>Green</v>
      </c>
      <c r="T1441" t="str">
        <f t="shared" si="469"/>
        <v>Green</v>
      </c>
      <c r="U1441" t="str">
        <f t="shared" si="470"/>
        <v>Red</v>
      </c>
      <c r="V1441" t="str">
        <f t="shared" si="471"/>
        <v>Red</v>
      </c>
      <c r="W1441" t="str">
        <f t="shared" si="472"/>
        <v>Green</v>
      </c>
      <c r="X1441" t="str">
        <f t="shared" si="473"/>
        <v>Green</v>
      </c>
      <c r="Y1441" t="str">
        <f t="shared" si="474"/>
        <v>Green</v>
      </c>
      <c r="Z1441" t="str">
        <f t="shared" si="475"/>
        <v>Green</v>
      </c>
      <c r="AA1441" t="str">
        <f t="shared" si="476"/>
        <v>Red</v>
      </c>
      <c r="AB1441" t="str">
        <f t="shared" si="477"/>
        <v>Red</v>
      </c>
      <c r="AC1441" t="str">
        <f t="shared" si="478"/>
        <v>Red</v>
      </c>
      <c r="AD1441" t="str">
        <f t="shared" si="479"/>
        <v>Green</v>
      </c>
    </row>
    <row r="1442" spans="1:30" x14ac:dyDescent="0.25">
      <c r="A1442" t="str">
        <f t="shared" si="460"/>
        <v>25/07/2026VFB HohenemsWSC Hertha Wels</v>
      </c>
      <c r="D1442" s="2">
        <v>46228</v>
      </c>
      <c r="E1442" s="3">
        <v>0.66666666666666663</v>
      </c>
      <c r="F1442" t="s">
        <v>3009</v>
      </c>
      <c r="G1442" t="s">
        <v>3010</v>
      </c>
      <c r="H1442">
        <v>1</v>
      </c>
      <c r="I1442">
        <v>2</v>
      </c>
      <c r="J1442">
        <v>1</v>
      </c>
      <c r="K1442">
        <v>2</v>
      </c>
      <c r="L1442" s="22" t="str">
        <f t="shared" si="461"/>
        <v>25/07/2026</v>
      </c>
      <c r="M1442" s="23">
        <f t="shared" si="462"/>
        <v>0.54166666666666663</v>
      </c>
      <c r="N1442" t="str">
        <f t="shared" si="463"/>
        <v>1 - 2</v>
      </c>
      <c r="O1442" t="str">
        <f t="shared" si="464"/>
        <v>Red</v>
      </c>
      <c r="P1442" t="str">
        <f t="shared" si="465"/>
        <v>Red</v>
      </c>
      <c r="Q1442" t="str">
        <f t="shared" si="466"/>
        <v>Green</v>
      </c>
      <c r="R1442" t="str">
        <f t="shared" si="467"/>
        <v>Red</v>
      </c>
      <c r="S1442" t="str">
        <f t="shared" si="468"/>
        <v>Green</v>
      </c>
      <c r="T1442" t="str">
        <f t="shared" si="469"/>
        <v>Green</v>
      </c>
      <c r="U1442" t="str">
        <f t="shared" si="470"/>
        <v>Red</v>
      </c>
      <c r="V1442" t="str">
        <f t="shared" si="471"/>
        <v>Red</v>
      </c>
      <c r="W1442" t="str">
        <f t="shared" si="472"/>
        <v>Green</v>
      </c>
      <c r="X1442" t="str">
        <f t="shared" si="473"/>
        <v>Green</v>
      </c>
      <c r="Y1442" t="str">
        <f t="shared" si="474"/>
        <v>Green</v>
      </c>
      <c r="Z1442" t="str">
        <f t="shared" si="475"/>
        <v>Green</v>
      </c>
      <c r="AA1442" t="str">
        <f t="shared" si="476"/>
        <v>Red</v>
      </c>
      <c r="AB1442" t="str">
        <f t="shared" si="477"/>
        <v>Green</v>
      </c>
      <c r="AC1442" t="str">
        <f t="shared" si="478"/>
        <v>Green</v>
      </c>
      <c r="AD1442" t="str">
        <f t="shared" si="479"/>
        <v>Red</v>
      </c>
    </row>
    <row r="1443" spans="1:30" x14ac:dyDescent="0.25">
      <c r="A1443" t="str">
        <f t="shared" si="460"/>
        <v>25/07/2026Vortuna Bad LeonfeldenBregenz</v>
      </c>
      <c r="D1443" s="2">
        <v>46228</v>
      </c>
      <c r="E1443" s="3">
        <v>0.66666666666666663</v>
      </c>
      <c r="F1443" t="s">
        <v>3011</v>
      </c>
      <c r="G1443" t="s">
        <v>3012</v>
      </c>
      <c r="H1443">
        <v>0</v>
      </c>
      <c r="I1443">
        <v>3</v>
      </c>
      <c r="J1443">
        <v>0</v>
      </c>
      <c r="K1443">
        <v>5</v>
      </c>
      <c r="L1443" s="22" t="str">
        <f t="shared" si="461"/>
        <v>25/07/2026</v>
      </c>
      <c r="M1443" s="23">
        <f t="shared" si="462"/>
        <v>0.54166666666666663</v>
      </c>
      <c r="N1443" t="str">
        <f t="shared" si="463"/>
        <v>0 - 5</v>
      </c>
      <c r="O1443" t="str">
        <f t="shared" si="464"/>
        <v>Red</v>
      </c>
      <c r="P1443" t="str">
        <f t="shared" si="465"/>
        <v>Red</v>
      </c>
      <c r="Q1443" t="str">
        <f t="shared" si="466"/>
        <v>Green</v>
      </c>
      <c r="R1443" t="str">
        <f t="shared" si="467"/>
        <v>Red</v>
      </c>
      <c r="S1443" t="str">
        <f t="shared" si="468"/>
        <v>Green</v>
      </c>
      <c r="T1443" t="str">
        <f t="shared" si="469"/>
        <v>Green</v>
      </c>
      <c r="U1443" t="str">
        <f t="shared" si="470"/>
        <v>Red</v>
      </c>
      <c r="V1443" t="str">
        <f t="shared" si="471"/>
        <v>Red</v>
      </c>
      <c r="W1443" t="str">
        <f t="shared" si="472"/>
        <v>Green</v>
      </c>
      <c r="X1443" t="str">
        <f t="shared" si="473"/>
        <v>Green</v>
      </c>
      <c r="Y1443" t="str">
        <f t="shared" si="474"/>
        <v>Green</v>
      </c>
      <c r="Z1443" t="str">
        <f t="shared" si="475"/>
        <v>Green</v>
      </c>
      <c r="AA1443" t="str">
        <f t="shared" si="476"/>
        <v>Red</v>
      </c>
      <c r="AB1443" t="str">
        <f t="shared" si="477"/>
        <v>Red</v>
      </c>
      <c r="AC1443" t="str">
        <f t="shared" si="478"/>
        <v>Red</v>
      </c>
      <c r="AD1443" t="str">
        <f t="shared" si="479"/>
        <v>Green</v>
      </c>
    </row>
    <row r="1444" spans="1:30" x14ac:dyDescent="0.25">
      <c r="A1444" t="str">
        <f t="shared" si="460"/>
        <v>25/07/2026Wacker InnsbruckReichenau</v>
      </c>
      <c r="D1444" s="2">
        <v>46228</v>
      </c>
      <c r="E1444" s="3">
        <v>0.66666666666666663</v>
      </c>
      <c r="F1444" t="s">
        <v>2345</v>
      </c>
      <c r="G1444" t="s">
        <v>2344</v>
      </c>
      <c r="H1444">
        <v>2</v>
      </c>
      <c r="I1444">
        <v>0</v>
      </c>
      <c r="J1444">
        <v>3</v>
      </c>
      <c r="K1444">
        <v>0</v>
      </c>
      <c r="L1444" s="22" t="str">
        <f t="shared" si="461"/>
        <v>25/07/2026</v>
      </c>
      <c r="M1444" s="23">
        <f t="shared" si="462"/>
        <v>0.54166666666666663</v>
      </c>
      <c r="N1444" t="str">
        <f t="shared" si="463"/>
        <v>3 - 0</v>
      </c>
      <c r="O1444" t="str">
        <f t="shared" si="464"/>
        <v>Green</v>
      </c>
      <c r="P1444" t="str">
        <f t="shared" si="465"/>
        <v>Red</v>
      </c>
      <c r="Q1444" t="str">
        <f t="shared" si="466"/>
        <v>Red</v>
      </c>
      <c r="R1444" t="str">
        <f t="shared" si="467"/>
        <v>Green</v>
      </c>
      <c r="S1444" t="str">
        <f t="shared" si="468"/>
        <v>Red</v>
      </c>
      <c r="T1444" t="str">
        <f t="shared" si="469"/>
        <v>Green</v>
      </c>
      <c r="U1444" t="str">
        <f t="shared" si="470"/>
        <v>Green</v>
      </c>
      <c r="V1444" t="str">
        <f t="shared" si="471"/>
        <v>Red</v>
      </c>
      <c r="W1444" t="str">
        <f t="shared" si="472"/>
        <v>Red</v>
      </c>
      <c r="X1444" t="str">
        <f t="shared" si="473"/>
        <v>Green</v>
      </c>
      <c r="Y1444" t="str">
        <f t="shared" si="474"/>
        <v>Green</v>
      </c>
      <c r="Z1444" t="str">
        <f t="shared" si="475"/>
        <v>Green</v>
      </c>
      <c r="AA1444" t="str">
        <f t="shared" si="476"/>
        <v>Red</v>
      </c>
      <c r="AB1444" t="str">
        <f t="shared" si="477"/>
        <v>Green</v>
      </c>
      <c r="AC1444" t="str">
        <f t="shared" si="478"/>
        <v>Red</v>
      </c>
      <c r="AD1444" t="str">
        <f t="shared" si="479"/>
        <v>Green</v>
      </c>
    </row>
    <row r="1445" spans="1:30" x14ac:dyDescent="0.25">
      <c r="A1445" t="str">
        <f t="shared" si="460"/>
        <v>25/07/2026Wiener ViktoriaParndorf</v>
      </c>
      <c r="D1445" s="2">
        <v>46228</v>
      </c>
      <c r="E1445" s="3">
        <v>0.66666666666666663</v>
      </c>
      <c r="F1445" t="s">
        <v>1742</v>
      </c>
      <c r="G1445" t="s">
        <v>3013</v>
      </c>
      <c r="H1445">
        <v>1</v>
      </c>
      <c r="I1445">
        <v>1</v>
      </c>
      <c r="J1445">
        <v>1</v>
      </c>
      <c r="K1445">
        <v>3</v>
      </c>
      <c r="L1445" s="22" t="str">
        <f t="shared" si="461"/>
        <v>25/07/2026</v>
      </c>
      <c r="M1445" s="23">
        <f t="shared" si="462"/>
        <v>0.54166666666666663</v>
      </c>
      <c r="N1445" t="str">
        <f t="shared" si="463"/>
        <v>1 - 3</v>
      </c>
      <c r="O1445" t="str">
        <f t="shared" si="464"/>
        <v>Red</v>
      </c>
      <c r="P1445" t="str">
        <f t="shared" si="465"/>
        <v>Red</v>
      </c>
      <c r="Q1445" t="str">
        <f t="shared" si="466"/>
        <v>Green</v>
      </c>
      <c r="R1445" t="str">
        <f t="shared" si="467"/>
        <v>Red</v>
      </c>
      <c r="S1445" t="str">
        <f t="shared" si="468"/>
        <v>Green</v>
      </c>
      <c r="T1445" t="str">
        <f t="shared" si="469"/>
        <v>Green</v>
      </c>
      <c r="U1445" t="str">
        <f t="shared" si="470"/>
        <v>Red</v>
      </c>
      <c r="V1445" t="str">
        <f t="shared" si="471"/>
        <v>Green</v>
      </c>
      <c r="W1445" t="str">
        <f t="shared" si="472"/>
        <v>Red</v>
      </c>
      <c r="X1445" t="str">
        <f t="shared" si="473"/>
        <v>Green</v>
      </c>
      <c r="Y1445" t="str">
        <f t="shared" si="474"/>
        <v>Green</v>
      </c>
      <c r="Z1445" t="str">
        <f t="shared" si="475"/>
        <v>Green</v>
      </c>
      <c r="AA1445" t="str">
        <f t="shared" si="476"/>
        <v>Red</v>
      </c>
      <c r="AB1445" t="str">
        <f t="shared" si="477"/>
        <v>Red</v>
      </c>
      <c r="AC1445" t="str">
        <f t="shared" si="478"/>
        <v>Green</v>
      </c>
      <c r="AD1445" t="str">
        <f t="shared" si="479"/>
        <v>Red</v>
      </c>
    </row>
    <row r="1446" spans="1:30" x14ac:dyDescent="0.25">
      <c r="A1446" t="str">
        <f t="shared" si="460"/>
        <v>25/07/2026CSKA 1948Botev Vratsa</v>
      </c>
      <c r="D1446" s="2">
        <v>46228</v>
      </c>
      <c r="E1446" s="3">
        <v>0.66666666666666663</v>
      </c>
      <c r="F1446" t="s">
        <v>1811</v>
      </c>
      <c r="G1446" t="s">
        <v>3096</v>
      </c>
      <c r="H1446">
        <v>1</v>
      </c>
      <c r="I1446">
        <v>0</v>
      </c>
      <c r="J1446">
        <v>2</v>
      </c>
      <c r="K1446">
        <v>1</v>
      </c>
      <c r="L1446" s="22" t="str">
        <f t="shared" si="461"/>
        <v>25/07/2026</v>
      </c>
      <c r="M1446" s="23">
        <f t="shared" si="462"/>
        <v>0.54166666666666663</v>
      </c>
      <c r="N1446" t="str">
        <f t="shared" si="463"/>
        <v>2 - 1</v>
      </c>
      <c r="O1446" t="str">
        <f t="shared" si="464"/>
        <v>Green</v>
      </c>
      <c r="P1446" t="str">
        <f t="shared" si="465"/>
        <v>Red</v>
      </c>
      <c r="Q1446" t="str">
        <f t="shared" si="466"/>
        <v>Red</v>
      </c>
      <c r="R1446" t="str">
        <f t="shared" si="467"/>
        <v>Green</v>
      </c>
      <c r="S1446" t="str">
        <f t="shared" si="468"/>
        <v>Red</v>
      </c>
      <c r="T1446" t="str">
        <f t="shared" si="469"/>
        <v>Green</v>
      </c>
      <c r="U1446" t="str">
        <f t="shared" si="470"/>
        <v>Green</v>
      </c>
      <c r="V1446" t="str">
        <f t="shared" si="471"/>
        <v>Red</v>
      </c>
      <c r="W1446" t="str">
        <f t="shared" si="472"/>
        <v>Red</v>
      </c>
      <c r="X1446" t="str">
        <f t="shared" si="473"/>
        <v>Green</v>
      </c>
      <c r="Y1446" t="str">
        <f t="shared" si="474"/>
        <v>Green</v>
      </c>
      <c r="Z1446" t="str">
        <f t="shared" si="475"/>
        <v>Green</v>
      </c>
      <c r="AA1446" t="str">
        <f t="shared" si="476"/>
        <v>Red</v>
      </c>
      <c r="AB1446" t="str">
        <f t="shared" si="477"/>
        <v>Green</v>
      </c>
      <c r="AC1446" t="str">
        <f t="shared" si="478"/>
        <v>Green</v>
      </c>
      <c r="AD1446" t="str">
        <f t="shared" si="479"/>
        <v>Red</v>
      </c>
    </row>
    <row r="1447" spans="1:30" x14ac:dyDescent="0.25">
      <c r="A1447" t="str">
        <f t="shared" si="460"/>
        <v>25/07/2026AGF AarhusBrondby</v>
      </c>
      <c r="D1447" s="2">
        <v>46228</v>
      </c>
      <c r="E1447" s="3">
        <v>0.66666666666666663</v>
      </c>
      <c r="F1447" t="s">
        <v>360</v>
      </c>
      <c r="G1447" t="s">
        <v>3173</v>
      </c>
      <c r="H1447">
        <v>0</v>
      </c>
      <c r="I1447">
        <v>0</v>
      </c>
      <c r="J1447">
        <v>1</v>
      </c>
      <c r="K1447">
        <v>1</v>
      </c>
      <c r="L1447" s="22" t="str">
        <f t="shared" si="461"/>
        <v>25/07/2026</v>
      </c>
      <c r="M1447" s="23">
        <f t="shared" si="462"/>
        <v>0.54166666666666663</v>
      </c>
      <c r="N1447" t="str">
        <f t="shared" si="463"/>
        <v>1 - 1</v>
      </c>
      <c r="O1447" t="str">
        <f t="shared" si="464"/>
        <v>Red</v>
      </c>
      <c r="P1447" t="str">
        <f t="shared" si="465"/>
        <v>Green</v>
      </c>
      <c r="Q1447" t="str">
        <f t="shared" si="466"/>
        <v>Red</v>
      </c>
      <c r="R1447" t="str">
        <f t="shared" si="467"/>
        <v>Green</v>
      </c>
      <c r="S1447" t="str">
        <f t="shared" si="468"/>
        <v>Green</v>
      </c>
      <c r="T1447" t="str">
        <f t="shared" si="469"/>
        <v>Red</v>
      </c>
      <c r="U1447" t="str">
        <f t="shared" si="470"/>
        <v>Red</v>
      </c>
      <c r="V1447" t="str">
        <f t="shared" si="471"/>
        <v>Green</v>
      </c>
      <c r="W1447" t="str">
        <f t="shared" si="472"/>
        <v>Red</v>
      </c>
      <c r="X1447" t="str">
        <f t="shared" si="473"/>
        <v>Red</v>
      </c>
      <c r="Y1447" t="str">
        <f t="shared" si="474"/>
        <v>Green</v>
      </c>
      <c r="Z1447" t="str">
        <f t="shared" si="475"/>
        <v>Red</v>
      </c>
      <c r="AA1447" t="str">
        <f t="shared" si="476"/>
        <v>Green</v>
      </c>
      <c r="AB1447" t="str">
        <f t="shared" si="477"/>
        <v>Green</v>
      </c>
      <c r="AC1447" t="str">
        <f t="shared" si="478"/>
        <v>Green</v>
      </c>
      <c r="AD1447" t="str">
        <f t="shared" si="479"/>
        <v>Red</v>
      </c>
    </row>
    <row r="1448" spans="1:30" x14ac:dyDescent="0.25">
      <c r="A1448" t="str">
        <f t="shared" si="460"/>
        <v>25/07/2026El Nacional WomenIndependiente del Valle Women</v>
      </c>
      <c r="D1448" s="2">
        <v>46228</v>
      </c>
      <c r="E1448" s="3">
        <v>0.66666666666666663</v>
      </c>
      <c r="F1448" t="s">
        <v>3187</v>
      </c>
      <c r="G1448" t="s">
        <v>3188</v>
      </c>
      <c r="H1448">
        <v>0</v>
      </c>
      <c r="I1448">
        <v>0</v>
      </c>
      <c r="J1448">
        <v>0</v>
      </c>
      <c r="K1448">
        <v>2</v>
      </c>
      <c r="L1448" s="22" t="str">
        <f t="shared" si="461"/>
        <v>25/07/2026</v>
      </c>
      <c r="M1448" s="23">
        <f t="shared" si="462"/>
        <v>0.54166666666666663</v>
      </c>
      <c r="N1448" t="str">
        <f t="shared" si="463"/>
        <v>0 - 2</v>
      </c>
      <c r="O1448" t="str">
        <f t="shared" si="464"/>
        <v>Red</v>
      </c>
      <c r="P1448" t="str">
        <f t="shared" si="465"/>
        <v>Red</v>
      </c>
      <c r="Q1448" t="str">
        <f t="shared" si="466"/>
        <v>Green</v>
      </c>
      <c r="R1448" t="str">
        <f t="shared" si="467"/>
        <v>Red</v>
      </c>
      <c r="S1448" t="str">
        <f t="shared" si="468"/>
        <v>Green</v>
      </c>
      <c r="T1448" t="str">
        <f t="shared" si="469"/>
        <v>Green</v>
      </c>
      <c r="U1448" t="str">
        <f t="shared" si="470"/>
        <v>Red</v>
      </c>
      <c r="V1448" t="str">
        <f t="shared" si="471"/>
        <v>Green</v>
      </c>
      <c r="W1448" t="str">
        <f t="shared" si="472"/>
        <v>Red</v>
      </c>
      <c r="X1448" t="str">
        <f t="shared" si="473"/>
        <v>Red</v>
      </c>
      <c r="Y1448" t="str">
        <f t="shared" si="474"/>
        <v>Green</v>
      </c>
      <c r="Z1448" t="str">
        <f t="shared" si="475"/>
        <v>Red</v>
      </c>
      <c r="AA1448" t="str">
        <f t="shared" si="476"/>
        <v>Green</v>
      </c>
      <c r="AB1448" t="str">
        <f t="shared" si="477"/>
        <v>Green</v>
      </c>
      <c r="AC1448" t="str">
        <f t="shared" si="478"/>
        <v>Red</v>
      </c>
      <c r="AD1448" t="str">
        <f t="shared" si="479"/>
        <v>Green</v>
      </c>
    </row>
    <row r="1449" spans="1:30" x14ac:dyDescent="0.25">
      <c r="A1449" t="str">
        <f t="shared" si="460"/>
        <v>25/07/2026LDU Quito WomenBarcelona SC Women</v>
      </c>
      <c r="D1449" s="2">
        <v>46228</v>
      </c>
      <c r="E1449" s="3">
        <v>0.66666666666666663</v>
      </c>
      <c r="F1449" t="s">
        <v>3189</v>
      </c>
      <c r="G1449" t="s">
        <v>3190</v>
      </c>
      <c r="H1449">
        <v>0</v>
      </c>
      <c r="I1449">
        <v>0</v>
      </c>
      <c r="J1449">
        <v>2</v>
      </c>
      <c r="K1449">
        <v>0</v>
      </c>
      <c r="L1449" s="22" t="str">
        <f t="shared" si="461"/>
        <v>25/07/2026</v>
      </c>
      <c r="M1449" s="23">
        <f t="shared" si="462"/>
        <v>0.54166666666666663</v>
      </c>
      <c r="N1449" t="str">
        <f t="shared" si="463"/>
        <v>2 - 0</v>
      </c>
      <c r="O1449" t="str">
        <f t="shared" si="464"/>
        <v>Green</v>
      </c>
      <c r="P1449" t="str">
        <f t="shared" si="465"/>
        <v>Red</v>
      </c>
      <c r="Q1449" t="str">
        <f t="shared" si="466"/>
        <v>Red</v>
      </c>
      <c r="R1449" t="str">
        <f t="shared" si="467"/>
        <v>Green</v>
      </c>
      <c r="S1449" t="str">
        <f t="shared" si="468"/>
        <v>Red</v>
      </c>
      <c r="T1449" t="str">
        <f t="shared" si="469"/>
        <v>Green</v>
      </c>
      <c r="U1449" t="str">
        <f t="shared" si="470"/>
        <v>Red</v>
      </c>
      <c r="V1449" t="str">
        <f t="shared" si="471"/>
        <v>Green</v>
      </c>
      <c r="W1449" t="str">
        <f t="shared" si="472"/>
        <v>Red</v>
      </c>
      <c r="X1449" t="str">
        <f t="shared" si="473"/>
        <v>Red</v>
      </c>
      <c r="Y1449" t="str">
        <f t="shared" si="474"/>
        <v>Green</v>
      </c>
      <c r="Z1449" t="str">
        <f t="shared" si="475"/>
        <v>Red</v>
      </c>
      <c r="AA1449" t="str">
        <f t="shared" si="476"/>
        <v>Green</v>
      </c>
      <c r="AB1449" t="str">
        <f t="shared" si="477"/>
        <v>Green</v>
      </c>
      <c r="AC1449" t="str">
        <f t="shared" si="478"/>
        <v>Red</v>
      </c>
      <c r="AD1449" t="str">
        <f t="shared" si="479"/>
        <v>Green</v>
      </c>
    </row>
    <row r="1450" spans="1:30" x14ac:dyDescent="0.25">
      <c r="A1450" t="str">
        <f t="shared" si="460"/>
        <v>25/07/2026Quito FC WomenEspuce Women</v>
      </c>
      <c r="D1450" s="2">
        <v>46228</v>
      </c>
      <c r="E1450" s="3">
        <v>0.66666666666666663</v>
      </c>
      <c r="F1450" t="s">
        <v>3191</v>
      </c>
      <c r="G1450" t="s">
        <v>3192</v>
      </c>
      <c r="H1450">
        <v>0</v>
      </c>
      <c r="I1450">
        <v>0</v>
      </c>
      <c r="J1450">
        <v>1</v>
      </c>
      <c r="K1450">
        <v>2</v>
      </c>
      <c r="L1450" s="22" t="str">
        <f t="shared" si="461"/>
        <v>25/07/2026</v>
      </c>
      <c r="M1450" s="23">
        <f t="shared" si="462"/>
        <v>0.54166666666666663</v>
      </c>
      <c r="N1450" t="str">
        <f t="shared" si="463"/>
        <v>1 - 2</v>
      </c>
      <c r="O1450" t="str">
        <f t="shared" si="464"/>
        <v>Red</v>
      </c>
      <c r="P1450" t="str">
        <f t="shared" si="465"/>
        <v>Red</v>
      </c>
      <c r="Q1450" t="str">
        <f t="shared" si="466"/>
        <v>Green</v>
      </c>
      <c r="R1450" t="str">
        <f t="shared" si="467"/>
        <v>Red</v>
      </c>
      <c r="S1450" t="str">
        <f t="shared" si="468"/>
        <v>Green</v>
      </c>
      <c r="T1450" t="str">
        <f t="shared" si="469"/>
        <v>Green</v>
      </c>
      <c r="U1450" t="str">
        <f t="shared" si="470"/>
        <v>Red</v>
      </c>
      <c r="V1450" t="str">
        <f t="shared" si="471"/>
        <v>Green</v>
      </c>
      <c r="W1450" t="str">
        <f t="shared" si="472"/>
        <v>Red</v>
      </c>
      <c r="X1450" t="str">
        <f t="shared" si="473"/>
        <v>Red</v>
      </c>
      <c r="Y1450" t="str">
        <f t="shared" si="474"/>
        <v>Green</v>
      </c>
      <c r="Z1450" t="str">
        <f t="shared" si="475"/>
        <v>Green</v>
      </c>
      <c r="AA1450" t="str">
        <f t="shared" si="476"/>
        <v>Red</v>
      </c>
      <c r="AB1450" t="str">
        <f t="shared" si="477"/>
        <v>Green</v>
      </c>
      <c r="AC1450" t="str">
        <f t="shared" si="478"/>
        <v>Green</v>
      </c>
      <c r="AD1450" t="str">
        <f t="shared" si="479"/>
        <v>Red</v>
      </c>
    </row>
    <row r="1451" spans="1:30" x14ac:dyDescent="0.25">
      <c r="A1451" t="str">
        <f t="shared" si="460"/>
        <v>25/07/2026Nomme Kalju IIFlora Tallinn II</v>
      </c>
      <c r="D1451" s="2">
        <v>46228</v>
      </c>
      <c r="E1451" s="3">
        <v>0.66666666666666663</v>
      </c>
      <c r="F1451" t="s">
        <v>3201</v>
      </c>
      <c r="G1451" t="s">
        <v>1672</v>
      </c>
      <c r="H1451">
        <v>0</v>
      </c>
      <c r="I1451">
        <v>2</v>
      </c>
      <c r="J1451">
        <v>0</v>
      </c>
      <c r="K1451">
        <v>5</v>
      </c>
      <c r="L1451" s="22" t="str">
        <f t="shared" si="461"/>
        <v>25/07/2026</v>
      </c>
      <c r="M1451" s="23">
        <f t="shared" si="462"/>
        <v>0.54166666666666663</v>
      </c>
      <c r="N1451" t="str">
        <f t="shared" si="463"/>
        <v>0 - 5</v>
      </c>
      <c r="O1451" t="str">
        <f t="shared" si="464"/>
        <v>Red</v>
      </c>
      <c r="P1451" t="str">
        <f t="shared" si="465"/>
        <v>Red</v>
      </c>
      <c r="Q1451" t="str">
        <f t="shared" si="466"/>
        <v>Green</v>
      </c>
      <c r="R1451" t="str">
        <f t="shared" si="467"/>
        <v>Red</v>
      </c>
      <c r="S1451" t="str">
        <f t="shared" si="468"/>
        <v>Green</v>
      </c>
      <c r="T1451" t="str">
        <f t="shared" si="469"/>
        <v>Green</v>
      </c>
      <c r="U1451" t="str">
        <f t="shared" si="470"/>
        <v>Red</v>
      </c>
      <c r="V1451" t="str">
        <f t="shared" si="471"/>
        <v>Red</v>
      </c>
      <c r="W1451" t="str">
        <f t="shared" si="472"/>
        <v>Green</v>
      </c>
      <c r="X1451" t="str">
        <f t="shared" si="473"/>
        <v>Green</v>
      </c>
      <c r="Y1451" t="str">
        <f t="shared" si="474"/>
        <v>Green</v>
      </c>
      <c r="Z1451" t="str">
        <f t="shared" si="475"/>
        <v>Green</v>
      </c>
      <c r="AA1451" t="str">
        <f t="shared" si="476"/>
        <v>Red</v>
      </c>
      <c r="AB1451" t="str">
        <f t="shared" si="477"/>
        <v>Red</v>
      </c>
      <c r="AC1451" t="str">
        <f t="shared" si="478"/>
        <v>Red</v>
      </c>
      <c r="AD1451" t="str">
        <f t="shared" si="479"/>
        <v>Green</v>
      </c>
    </row>
    <row r="1452" spans="1:30" x14ac:dyDescent="0.25">
      <c r="A1452" t="str">
        <f t="shared" si="460"/>
        <v>25/07/2026Athlone Town WomenCzarni Sosnowiec Women</v>
      </c>
      <c r="D1452" s="2">
        <v>46228</v>
      </c>
      <c r="E1452" s="3">
        <v>0.66666666666666663</v>
      </c>
      <c r="F1452" t="s">
        <v>1588</v>
      </c>
      <c r="G1452" t="s">
        <v>1677</v>
      </c>
      <c r="H1452">
        <v>0</v>
      </c>
      <c r="I1452">
        <v>1</v>
      </c>
      <c r="J1452">
        <v>1</v>
      </c>
      <c r="K1452">
        <v>3</v>
      </c>
      <c r="L1452" s="22" t="str">
        <f t="shared" si="461"/>
        <v>25/07/2026</v>
      </c>
      <c r="M1452" s="23">
        <f t="shared" si="462"/>
        <v>0.54166666666666663</v>
      </c>
      <c r="N1452" t="str">
        <f t="shared" si="463"/>
        <v>1 - 3</v>
      </c>
      <c r="O1452" t="str">
        <f t="shared" si="464"/>
        <v>Red</v>
      </c>
      <c r="P1452" t="str">
        <f t="shared" si="465"/>
        <v>Red</v>
      </c>
      <c r="Q1452" t="str">
        <f t="shared" si="466"/>
        <v>Green</v>
      </c>
      <c r="R1452" t="str">
        <f t="shared" si="467"/>
        <v>Red</v>
      </c>
      <c r="S1452" t="str">
        <f t="shared" si="468"/>
        <v>Green</v>
      </c>
      <c r="T1452" t="str">
        <f t="shared" si="469"/>
        <v>Green</v>
      </c>
      <c r="U1452" t="str">
        <f t="shared" si="470"/>
        <v>Red</v>
      </c>
      <c r="V1452" t="str">
        <f t="shared" si="471"/>
        <v>Red</v>
      </c>
      <c r="W1452" t="str">
        <f t="shared" si="472"/>
        <v>Green</v>
      </c>
      <c r="X1452" t="str">
        <f t="shared" si="473"/>
        <v>Green</v>
      </c>
      <c r="Y1452" t="str">
        <f t="shared" si="474"/>
        <v>Green</v>
      </c>
      <c r="Z1452" t="str">
        <f t="shared" si="475"/>
        <v>Green</v>
      </c>
      <c r="AA1452" t="str">
        <f t="shared" si="476"/>
        <v>Red</v>
      </c>
      <c r="AB1452" t="str">
        <f t="shared" si="477"/>
        <v>Red</v>
      </c>
      <c r="AC1452" t="str">
        <f t="shared" si="478"/>
        <v>Green</v>
      </c>
      <c r="AD1452" t="str">
        <f t="shared" si="479"/>
        <v>Red</v>
      </c>
    </row>
    <row r="1453" spans="1:30" x14ac:dyDescent="0.25">
      <c r="A1453" t="str">
        <f t="shared" si="460"/>
        <v>25/07/2026Reipas LahtiMyllykosken</v>
      </c>
      <c r="D1453" s="2">
        <v>46228</v>
      </c>
      <c r="E1453" s="3">
        <v>0.66666666666666663</v>
      </c>
      <c r="F1453" t="s">
        <v>3223</v>
      </c>
      <c r="G1453" t="s">
        <v>3224</v>
      </c>
      <c r="H1453">
        <v>1</v>
      </c>
      <c r="I1453">
        <v>0</v>
      </c>
      <c r="J1453">
        <v>4</v>
      </c>
      <c r="K1453">
        <v>2</v>
      </c>
      <c r="L1453" s="22" t="str">
        <f t="shared" si="461"/>
        <v>25/07/2026</v>
      </c>
      <c r="M1453" s="23">
        <f t="shared" si="462"/>
        <v>0.54166666666666663</v>
      </c>
      <c r="N1453" t="str">
        <f t="shared" si="463"/>
        <v>4 - 2</v>
      </c>
      <c r="O1453" t="str">
        <f t="shared" si="464"/>
        <v>Green</v>
      </c>
      <c r="P1453" t="str">
        <f t="shared" si="465"/>
        <v>Red</v>
      </c>
      <c r="Q1453" t="str">
        <f t="shared" si="466"/>
        <v>Red</v>
      </c>
      <c r="R1453" t="str">
        <f t="shared" si="467"/>
        <v>Green</v>
      </c>
      <c r="S1453" t="str">
        <f t="shared" si="468"/>
        <v>Red</v>
      </c>
      <c r="T1453" t="str">
        <f t="shared" si="469"/>
        <v>Green</v>
      </c>
      <c r="U1453" t="str">
        <f t="shared" si="470"/>
        <v>Green</v>
      </c>
      <c r="V1453" t="str">
        <f t="shared" si="471"/>
        <v>Red</v>
      </c>
      <c r="W1453" t="str">
        <f t="shared" si="472"/>
        <v>Red</v>
      </c>
      <c r="X1453" t="str">
        <f t="shared" si="473"/>
        <v>Green</v>
      </c>
      <c r="Y1453" t="str">
        <f t="shared" si="474"/>
        <v>Green</v>
      </c>
      <c r="Z1453" t="str">
        <f t="shared" si="475"/>
        <v>Green</v>
      </c>
      <c r="AA1453" t="str">
        <f t="shared" si="476"/>
        <v>Red</v>
      </c>
      <c r="AB1453" t="str">
        <f t="shared" si="477"/>
        <v>Red</v>
      </c>
      <c r="AC1453" t="str">
        <f t="shared" si="478"/>
        <v>Green</v>
      </c>
      <c r="AD1453" t="str">
        <f t="shared" si="479"/>
        <v>Red</v>
      </c>
    </row>
    <row r="1454" spans="1:30" x14ac:dyDescent="0.25">
      <c r="A1454" t="str">
        <f t="shared" si="460"/>
        <v>25/07/2026IFK Mariehamn IIPiPS</v>
      </c>
      <c r="D1454" s="2">
        <v>46228</v>
      </c>
      <c r="E1454" s="3">
        <v>0.66666666666666663</v>
      </c>
      <c r="F1454" t="s">
        <v>3241</v>
      </c>
      <c r="G1454" t="s">
        <v>3242</v>
      </c>
      <c r="H1454">
        <v>0</v>
      </c>
      <c r="I1454">
        <v>0</v>
      </c>
      <c r="J1454">
        <v>3</v>
      </c>
      <c r="K1454">
        <v>1</v>
      </c>
      <c r="L1454" s="22" t="str">
        <f t="shared" si="461"/>
        <v>25/07/2026</v>
      </c>
      <c r="M1454" s="23">
        <f t="shared" si="462"/>
        <v>0.54166666666666663</v>
      </c>
      <c r="N1454" t="str">
        <f t="shared" si="463"/>
        <v>3 - 1</v>
      </c>
      <c r="O1454" t="str">
        <f t="shared" si="464"/>
        <v>Green</v>
      </c>
      <c r="P1454" t="str">
        <f t="shared" si="465"/>
        <v>Red</v>
      </c>
      <c r="Q1454" t="str">
        <f t="shared" si="466"/>
        <v>Red</v>
      </c>
      <c r="R1454" t="str">
        <f t="shared" si="467"/>
        <v>Green</v>
      </c>
      <c r="S1454" t="str">
        <f t="shared" si="468"/>
        <v>Red</v>
      </c>
      <c r="T1454" t="str">
        <f t="shared" si="469"/>
        <v>Green</v>
      </c>
      <c r="U1454" t="str">
        <f t="shared" si="470"/>
        <v>Red</v>
      </c>
      <c r="V1454" t="str">
        <f t="shared" si="471"/>
        <v>Green</v>
      </c>
      <c r="W1454" t="str">
        <f t="shared" si="472"/>
        <v>Red</v>
      </c>
      <c r="X1454" t="str">
        <f t="shared" si="473"/>
        <v>Red</v>
      </c>
      <c r="Y1454" t="str">
        <f t="shared" si="474"/>
        <v>Green</v>
      </c>
      <c r="Z1454" t="str">
        <f t="shared" si="475"/>
        <v>Green</v>
      </c>
      <c r="AA1454" t="str">
        <f t="shared" si="476"/>
        <v>Red</v>
      </c>
      <c r="AB1454" t="str">
        <f t="shared" si="477"/>
        <v>Red</v>
      </c>
      <c r="AC1454" t="str">
        <f t="shared" si="478"/>
        <v>Green</v>
      </c>
      <c r="AD1454" t="str">
        <f t="shared" si="479"/>
        <v>Red</v>
      </c>
    </row>
    <row r="1455" spans="1:30" x14ac:dyDescent="0.25">
      <c r="A1455" t="str">
        <f t="shared" ref="A1455:A1518" si="480">L1454&amp;F1455&amp;G1455</f>
        <v>25/07/2026FC GoriFC Sioni Bolnisi</v>
      </c>
      <c r="D1455" s="2">
        <v>46228</v>
      </c>
      <c r="E1455" s="3">
        <v>0.66666666666666663</v>
      </c>
      <c r="F1455" t="s">
        <v>3262</v>
      </c>
      <c r="G1455" t="s">
        <v>3263</v>
      </c>
      <c r="H1455">
        <v>0</v>
      </c>
      <c r="I1455">
        <v>0</v>
      </c>
      <c r="J1455">
        <v>1</v>
      </c>
      <c r="K1455">
        <v>0</v>
      </c>
      <c r="L1455" s="22" t="str">
        <f t="shared" ref="L1455:L1518" si="481">DAY(D1455)&amp;"/"&amp;"07"&amp;"/"&amp;YEAR(D1455)</f>
        <v>25/07/2026</v>
      </c>
      <c r="M1455" s="23">
        <f t="shared" ref="M1455:M1518" si="482">E1455-TIME(3,0,0)</f>
        <v>0.54166666666666663</v>
      </c>
      <c r="N1455" t="str">
        <f t="shared" ref="N1455:N1518" si="483">J1455&amp;" - "&amp;K1455</f>
        <v>1 - 0</v>
      </c>
      <c r="O1455" t="str">
        <f t="shared" si="464"/>
        <v>Green</v>
      </c>
      <c r="P1455" t="str">
        <f t="shared" si="465"/>
        <v>Red</v>
      </c>
      <c r="Q1455" t="str">
        <f t="shared" si="466"/>
        <v>Red</v>
      </c>
      <c r="R1455" t="str">
        <f t="shared" si="467"/>
        <v>Green</v>
      </c>
      <c r="S1455" t="str">
        <f t="shared" si="468"/>
        <v>Red</v>
      </c>
      <c r="T1455" t="str">
        <f t="shared" si="469"/>
        <v>Green</v>
      </c>
      <c r="U1455" t="str">
        <f t="shared" si="470"/>
        <v>Red</v>
      </c>
      <c r="V1455" t="str">
        <f t="shared" si="471"/>
        <v>Green</v>
      </c>
      <c r="W1455" t="str">
        <f t="shared" si="472"/>
        <v>Red</v>
      </c>
      <c r="X1455" t="str">
        <f t="shared" si="473"/>
        <v>Red</v>
      </c>
      <c r="Y1455" t="str">
        <f t="shared" si="474"/>
        <v>Red</v>
      </c>
      <c r="Z1455" t="str">
        <f t="shared" si="475"/>
        <v>Red</v>
      </c>
      <c r="AA1455" t="str">
        <f t="shared" si="476"/>
        <v>Green</v>
      </c>
      <c r="AB1455" t="str">
        <f t="shared" si="477"/>
        <v>Green</v>
      </c>
      <c r="AC1455" t="str">
        <f t="shared" si="478"/>
        <v>Red</v>
      </c>
      <c r="AD1455" t="str">
        <f t="shared" si="479"/>
        <v>Green</v>
      </c>
    </row>
    <row r="1456" spans="1:30" x14ac:dyDescent="0.25">
      <c r="A1456" t="str">
        <f t="shared" si="480"/>
        <v>25/07/2026FC SuderelbeAltona 93</v>
      </c>
      <c r="D1456" s="2">
        <v>46228</v>
      </c>
      <c r="E1456" s="3">
        <v>0.66666666666666663</v>
      </c>
      <c r="F1456" t="s">
        <v>3276</v>
      </c>
      <c r="G1456" t="s">
        <v>3277</v>
      </c>
      <c r="H1456">
        <v>1</v>
      </c>
      <c r="I1456">
        <v>1</v>
      </c>
      <c r="J1456">
        <v>1</v>
      </c>
      <c r="K1456">
        <v>2</v>
      </c>
      <c r="L1456" s="22" t="str">
        <f t="shared" si="481"/>
        <v>25/07/2026</v>
      </c>
      <c r="M1456" s="23">
        <f t="shared" si="482"/>
        <v>0.54166666666666663</v>
      </c>
      <c r="N1456" t="str">
        <f t="shared" si="483"/>
        <v>1 - 2</v>
      </c>
      <c r="O1456" t="str">
        <f t="shared" si="464"/>
        <v>Red</v>
      </c>
      <c r="P1456" t="str">
        <f t="shared" si="465"/>
        <v>Red</v>
      </c>
      <c r="Q1456" t="str">
        <f t="shared" si="466"/>
        <v>Green</v>
      </c>
      <c r="R1456" t="str">
        <f t="shared" si="467"/>
        <v>Red</v>
      </c>
      <c r="S1456" t="str">
        <f t="shared" si="468"/>
        <v>Green</v>
      </c>
      <c r="T1456" t="str">
        <f t="shared" si="469"/>
        <v>Green</v>
      </c>
      <c r="U1456" t="str">
        <f t="shared" si="470"/>
        <v>Red</v>
      </c>
      <c r="V1456" t="str">
        <f t="shared" si="471"/>
        <v>Green</v>
      </c>
      <c r="W1456" t="str">
        <f t="shared" si="472"/>
        <v>Red</v>
      </c>
      <c r="X1456" t="str">
        <f t="shared" si="473"/>
        <v>Green</v>
      </c>
      <c r="Y1456" t="str">
        <f t="shared" si="474"/>
        <v>Green</v>
      </c>
      <c r="Z1456" t="str">
        <f t="shared" si="475"/>
        <v>Green</v>
      </c>
      <c r="AA1456" t="str">
        <f t="shared" si="476"/>
        <v>Red</v>
      </c>
      <c r="AB1456" t="str">
        <f t="shared" si="477"/>
        <v>Green</v>
      </c>
      <c r="AC1456" t="str">
        <f t="shared" si="478"/>
        <v>Green</v>
      </c>
      <c r="AD1456" t="str">
        <f t="shared" si="479"/>
        <v>Red</v>
      </c>
    </row>
    <row r="1457" spans="1:30" x14ac:dyDescent="0.25">
      <c r="A1457" t="str">
        <f t="shared" si="480"/>
        <v>25/07/2026Dalvik/ReynirVikingur Olafsvik</v>
      </c>
      <c r="D1457" s="2">
        <v>46228</v>
      </c>
      <c r="E1457" s="3">
        <v>0.66666666666666663</v>
      </c>
      <c r="F1457" t="s">
        <v>631</v>
      </c>
      <c r="G1457" t="s">
        <v>632</v>
      </c>
      <c r="H1457">
        <v>0</v>
      </c>
      <c r="I1457">
        <v>0</v>
      </c>
      <c r="J1457">
        <v>0</v>
      </c>
      <c r="K1457">
        <v>1</v>
      </c>
      <c r="L1457" s="22" t="str">
        <f t="shared" si="481"/>
        <v>25/07/2026</v>
      </c>
      <c r="M1457" s="23">
        <f t="shared" si="482"/>
        <v>0.54166666666666663</v>
      </c>
      <c r="N1457" t="str">
        <f t="shared" si="483"/>
        <v>0 - 1</v>
      </c>
      <c r="O1457" t="str">
        <f t="shared" si="464"/>
        <v>Red</v>
      </c>
      <c r="P1457" t="str">
        <f t="shared" si="465"/>
        <v>Red</v>
      </c>
      <c r="Q1457" t="str">
        <f t="shared" si="466"/>
        <v>Green</v>
      </c>
      <c r="R1457" t="str">
        <f t="shared" si="467"/>
        <v>Red</v>
      </c>
      <c r="S1457" t="str">
        <f t="shared" si="468"/>
        <v>Green</v>
      </c>
      <c r="T1457" t="str">
        <f t="shared" si="469"/>
        <v>Green</v>
      </c>
      <c r="U1457" t="str">
        <f t="shared" si="470"/>
        <v>Red</v>
      </c>
      <c r="V1457" t="str">
        <f t="shared" si="471"/>
        <v>Green</v>
      </c>
      <c r="W1457" t="str">
        <f t="shared" si="472"/>
        <v>Red</v>
      </c>
      <c r="X1457" t="str">
        <f t="shared" si="473"/>
        <v>Red</v>
      </c>
      <c r="Y1457" t="str">
        <f t="shared" si="474"/>
        <v>Red</v>
      </c>
      <c r="Z1457" t="str">
        <f t="shared" si="475"/>
        <v>Red</v>
      </c>
      <c r="AA1457" t="str">
        <f t="shared" si="476"/>
        <v>Green</v>
      </c>
      <c r="AB1457" t="str">
        <f t="shared" si="477"/>
        <v>Green</v>
      </c>
      <c r="AC1457" t="str">
        <f t="shared" si="478"/>
        <v>Red</v>
      </c>
      <c r="AD1457" t="str">
        <f t="shared" si="479"/>
        <v>Green</v>
      </c>
    </row>
    <row r="1458" spans="1:30" x14ac:dyDescent="0.25">
      <c r="A1458" t="str">
        <f t="shared" si="480"/>
        <v>25/07/2026MagniKFG Gardabaer</v>
      </c>
      <c r="D1458" s="2">
        <v>46228</v>
      </c>
      <c r="E1458" s="3">
        <v>0.66666666666666663</v>
      </c>
      <c r="F1458" t="s">
        <v>3345</v>
      </c>
      <c r="G1458" t="s">
        <v>634</v>
      </c>
      <c r="H1458">
        <v>0</v>
      </c>
      <c r="I1458">
        <v>0</v>
      </c>
      <c r="J1458">
        <v>1</v>
      </c>
      <c r="K1458">
        <v>1</v>
      </c>
      <c r="L1458" s="22" t="str">
        <f t="shared" si="481"/>
        <v>25/07/2026</v>
      </c>
      <c r="M1458" s="23">
        <f t="shared" si="482"/>
        <v>0.54166666666666663</v>
      </c>
      <c r="N1458" t="str">
        <f t="shared" si="483"/>
        <v>1 - 1</v>
      </c>
      <c r="O1458" t="str">
        <f t="shared" si="464"/>
        <v>Red</v>
      </c>
      <c r="P1458" t="str">
        <f t="shared" si="465"/>
        <v>Green</v>
      </c>
      <c r="Q1458" t="str">
        <f t="shared" si="466"/>
        <v>Red</v>
      </c>
      <c r="R1458" t="str">
        <f t="shared" si="467"/>
        <v>Green</v>
      </c>
      <c r="S1458" t="str">
        <f t="shared" si="468"/>
        <v>Green</v>
      </c>
      <c r="T1458" t="str">
        <f t="shared" si="469"/>
        <v>Red</v>
      </c>
      <c r="U1458" t="str">
        <f t="shared" si="470"/>
        <v>Red</v>
      </c>
      <c r="V1458" t="str">
        <f t="shared" si="471"/>
        <v>Green</v>
      </c>
      <c r="W1458" t="str">
        <f t="shared" si="472"/>
        <v>Red</v>
      </c>
      <c r="X1458" t="str">
        <f t="shared" si="473"/>
        <v>Red</v>
      </c>
      <c r="Y1458" t="str">
        <f t="shared" si="474"/>
        <v>Green</v>
      </c>
      <c r="Z1458" t="str">
        <f t="shared" si="475"/>
        <v>Red</v>
      </c>
      <c r="AA1458" t="str">
        <f t="shared" si="476"/>
        <v>Green</v>
      </c>
      <c r="AB1458" t="str">
        <f t="shared" si="477"/>
        <v>Green</v>
      </c>
      <c r="AC1458" t="str">
        <f t="shared" si="478"/>
        <v>Green</v>
      </c>
      <c r="AD1458" t="str">
        <f t="shared" si="479"/>
        <v>Red</v>
      </c>
    </row>
    <row r="1459" spans="1:30" x14ac:dyDescent="0.25">
      <c r="A1459" t="str">
        <f t="shared" si="480"/>
        <v>25/07/2026ArbaerUMF Tindastoll</v>
      </c>
      <c r="D1459" s="2">
        <v>46228</v>
      </c>
      <c r="E1459" s="3">
        <v>0.66666666666666663</v>
      </c>
      <c r="F1459" t="s">
        <v>3350</v>
      </c>
      <c r="G1459" t="s">
        <v>3351</v>
      </c>
      <c r="H1459">
        <v>0</v>
      </c>
      <c r="I1459">
        <v>1</v>
      </c>
      <c r="J1459">
        <v>0</v>
      </c>
      <c r="K1459">
        <v>4</v>
      </c>
      <c r="L1459" s="22" t="str">
        <f t="shared" si="481"/>
        <v>25/07/2026</v>
      </c>
      <c r="M1459" s="23">
        <f t="shared" si="482"/>
        <v>0.54166666666666663</v>
      </c>
      <c r="N1459" t="str">
        <f t="shared" si="483"/>
        <v>0 - 4</v>
      </c>
      <c r="O1459" t="str">
        <f t="shared" si="464"/>
        <v>Red</v>
      </c>
      <c r="P1459" t="str">
        <f t="shared" si="465"/>
        <v>Red</v>
      </c>
      <c r="Q1459" t="str">
        <f t="shared" si="466"/>
        <v>Green</v>
      </c>
      <c r="R1459" t="str">
        <f t="shared" si="467"/>
        <v>Red</v>
      </c>
      <c r="S1459" t="str">
        <f t="shared" si="468"/>
        <v>Green</v>
      </c>
      <c r="T1459" t="str">
        <f t="shared" si="469"/>
        <v>Green</v>
      </c>
      <c r="U1459" t="str">
        <f t="shared" si="470"/>
        <v>Red</v>
      </c>
      <c r="V1459" t="str">
        <f t="shared" si="471"/>
        <v>Red</v>
      </c>
      <c r="W1459" t="str">
        <f t="shared" si="472"/>
        <v>Green</v>
      </c>
      <c r="X1459" t="str">
        <f t="shared" si="473"/>
        <v>Green</v>
      </c>
      <c r="Y1459" t="str">
        <f t="shared" si="474"/>
        <v>Green</v>
      </c>
      <c r="Z1459" t="str">
        <f t="shared" si="475"/>
        <v>Green</v>
      </c>
      <c r="AA1459" t="str">
        <f t="shared" si="476"/>
        <v>Red</v>
      </c>
      <c r="AB1459" t="str">
        <f t="shared" si="477"/>
        <v>Red</v>
      </c>
      <c r="AC1459" t="str">
        <f t="shared" si="478"/>
        <v>Red</v>
      </c>
      <c r="AD1459" t="str">
        <f t="shared" si="479"/>
        <v>Green</v>
      </c>
    </row>
    <row r="1460" spans="1:30" x14ac:dyDescent="0.25">
      <c r="A1460" t="str">
        <f t="shared" si="480"/>
        <v>25/07/2026KF FjallabyggdReynir Sandgerdi</v>
      </c>
      <c r="D1460" s="2">
        <v>46228</v>
      </c>
      <c r="E1460" s="3">
        <v>0.66666666666666663</v>
      </c>
      <c r="F1460" t="s">
        <v>3352</v>
      </c>
      <c r="G1460" t="s">
        <v>3353</v>
      </c>
      <c r="H1460">
        <v>0</v>
      </c>
      <c r="I1460">
        <v>2</v>
      </c>
      <c r="J1460">
        <v>0</v>
      </c>
      <c r="K1460">
        <v>3</v>
      </c>
      <c r="L1460" s="22" t="str">
        <f t="shared" si="481"/>
        <v>25/07/2026</v>
      </c>
      <c r="M1460" s="23">
        <f t="shared" si="482"/>
        <v>0.54166666666666663</v>
      </c>
      <c r="N1460" t="str">
        <f t="shared" si="483"/>
        <v>0 - 3</v>
      </c>
      <c r="O1460" t="str">
        <f t="shared" si="464"/>
        <v>Red</v>
      </c>
      <c r="P1460" t="str">
        <f t="shared" si="465"/>
        <v>Red</v>
      </c>
      <c r="Q1460" t="str">
        <f t="shared" si="466"/>
        <v>Green</v>
      </c>
      <c r="R1460" t="str">
        <f t="shared" si="467"/>
        <v>Red</v>
      </c>
      <c r="S1460" t="str">
        <f t="shared" si="468"/>
        <v>Green</v>
      </c>
      <c r="T1460" t="str">
        <f t="shared" si="469"/>
        <v>Green</v>
      </c>
      <c r="U1460" t="str">
        <f t="shared" si="470"/>
        <v>Red</v>
      </c>
      <c r="V1460" t="str">
        <f t="shared" si="471"/>
        <v>Red</v>
      </c>
      <c r="W1460" t="str">
        <f t="shared" si="472"/>
        <v>Green</v>
      </c>
      <c r="X1460" t="str">
        <f t="shared" si="473"/>
        <v>Green</v>
      </c>
      <c r="Y1460" t="str">
        <f t="shared" si="474"/>
        <v>Green</v>
      </c>
      <c r="Z1460" t="str">
        <f t="shared" si="475"/>
        <v>Green</v>
      </c>
      <c r="AA1460" t="str">
        <f t="shared" si="476"/>
        <v>Red</v>
      </c>
      <c r="AB1460" t="str">
        <f t="shared" si="477"/>
        <v>Green</v>
      </c>
      <c r="AC1460" t="str">
        <f t="shared" si="478"/>
        <v>Red</v>
      </c>
      <c r="AD1460" t="str">
        <f t="shared" si="479"/>
        <v>Green</v>
      </c>
    </row>
    <row r="1461" spans="1:30" x14ac:dyDescent="0.25">
      <c r="A1461" t="str">
        <f t="shared" si="480"/>
        <v>25/07/2026Galway FCWaterford United</v>
      </c>
      <c r="D1461" s="2">
        <v>46228</v>
      </c>
      <c r="E1461" s="3">
        <v>0.66666666666666663</v>
      </c>
      <c r="F1461" t="s">
        <v>3357</v>
      </c>
      <c r="G1461" t="s">
        <v>3358</v>
      </c>
      <c r="H1461">
        <v>0</v>
      </c>
      <c r="I1461">
        <v>0</v>
      </c>
      <c r="J1461">
        <v>0</v>
      </c>
      <c r="K1461">
        <v>0</v>
      </c>
      <c r="L1461" s="22" t="str">
        <f t="shared" si="481"/>
        <v>25/07/2026</v>
      </c>
      <c r="M1461" s="23">
        <f t="shared" si="482"/>
        <v>0.54166666666666663</v>
      </c>
      <c r="N1461" t="str">
        <f t="shared" si="483"/>
        <v>0 - 0</v>
      </c>
      <c r="O1461" t="str">
        <f t="shared" si="464"/>
        <v>Red</v>
      </c>
      <c r="P1461" t="str">
        <f t="shared" si="465"/>
        <v>Green</v>
      </c>
      <c r="Q1461" t="str">
        <f t="shared" si="466"/>
        <v>Red</v>
      </c>
      <c r="R1461" t="str">
        <f t="shared" si="467"/>
        <v>Green</v>
      </c>
      <c r="S1461" t="str">
        <f t="shared" si="468"/>
        <v>Green</v>
      </c>
      <c r="T1461" t="str">
        <f t="shared" si="469"/>
        <v>Red</v>
      </c>
      <c r="U1461" t="str">
        <f t="shared" si="470"/>
        <v>Red</v>
      </c>
      <c r="V1461" t="str">
        <f t="shared" si="471"/>
        <v>Green</v>
      </c>
      <c r="W1461" t="str">
        <f t="shared" si="472"/>
        <v>Red</v>
      </c>
      <c r="X1461" t="str">
        <f t="shared" si="473"/>
        <v>Red</v>
      </c>
      <c r="Y1461" t="str">
        <f t="shared" si="474"/>
        <v>Red</v>
      </c>
      <c r="Z1461" t="str">
        <f t="shared" si="475"/>
        <v>Red</v>
      </c>
      <c r="AA1461" t="str">
        <f t="shared" si="476"/>
        <v>Green</v>
      </c>
      <c r="AB1461" t="str">
        <f t="shared" si="477"/>
        <v>Green</v>
      </c>
      <c r="AC1461" t="str">
        <f t="shared" si="478"/>
        <v>Red</v>
      </c>
      <c r="AD1461" t="str">
        <f t="shared" si="479"/>
        <v>Green</v>
      </c>
    </row>
    <row r="1462" spans="1:30" x14ac:dyDescent="0.25">
      <c r="A1462" t="str">
        <f t="shared" si="480"/>
        <v>25/07/2026Peamount United WomenAthlone Town Women</v>
      </c>
      <c r="D1462" s="2">
        <v>46228</v>
      </c>
      <c r="E1462" s="3">
        <v>0.66666666666666663</v>
      </c>
      <c r="F1462" t="s">
        <v>3367</v>
      </c>
      <c r="G1462" t="s">
        <v>1588</v>
      </c>
      <c r="L1462" s="22" t="str">
        <f t="shared" si="481"/>
        <v>25/07/2026</v>
      </c>
      <c r="M1462" s="23">
        <f t="shared" si="482"/>
        <v>0.54166666666666663</v>
      </c>
      <c r="N1462" t="str">
        <f t="shared" si="483"/>
        <v xml:space="preserve"> - </v>
      </c>
      <c r="O1462" t="str">
        <f t="shared" si="464"/>
        <v>Red</v>
      </c>
      <c r="P1462" t="str">
        <f t="shared" si="465"/>
        <v>Green</v>
      </c>
      <c r="Q1462" t="str">
        <f t="shared" si="466"/>
        <v>Red</v>
      </c>
      <c r="R1462" t="str">
        <f t="shared" si="467"/>
        <v>Green</v>
      </c>
      <c r="S1462" t="str">
        <f t="shared" si="468"/>
        <v>Green</v>
      </c>
      <c r="T1462" t="str">
        <f t="shared" si="469"/>
        <v>Red</v>
      </c>
      <c r="U1462" t="str">
        <f t="shared" si="470"/>
        <v>Red</v>
      </c>
      <c r="V1462" t="str">
        <f t="shared" si="471"/>
        <v>Green</v>
      </c>
      <c r="W1462" t="str">
        <f t="shared" si="472"/>
        <v>Red</v>
      </c>
      <c r="X1462" t="str">
        <f t="shared" si="473"/>
        <v>Red</v>
      </c>
      <c r="Y1462" t="str">
        <f t="shared" si="474"/>
        <v>Red</v>
      </c>
      <c r="Z1462" t="str">
        <f t="shared" si="475"/>
        <v>Red</v>
      </c>
      <c r="AA1462" t="str">
        <f t="shared" si="476"/>
        <v>Green</v>
      </c>
      <c r="AB1462" t="str">
        <f t="shared" si="477"/>
        <v>Green</v>
      </c>
      <c r="AC1462" t="str">
        <f t="shared" si="478"/>
        <v>Red</v>
      </c>
      <c r="AD1462" t="str">
        <f t="shared" si="479"/>
        <v>Green</v>
      </c>
    </row>
    <row r="1463" spans="1:30" x14ac:dyDescent="0.25">
      <c r="A1463" t="str">
        <f t="shared" si="480"/>
        <v>25/07/2026Kauno ZalgirisFK Suduva Marijampole</v>
      </c>
      <c r="D1463" s="2">
        <v>46228</v>
      </c>
      <c r="E1463" s="3">
        <v>0.66666666666666663</v>
      </c>
      <c r="F1463" t="s">
        <v>369</v>
      </c>
      <c r="G1463" t="s">
        <v>283</v>
      </c>
      <c r="L1463" s="22" t="str">
        <f t="shared" si="481"/>
        <v>25/07/2026</v>
      </c>
      <c r="M1463" s="23">
        <f t="shared" si="482"/>
        <v>0.54166666666666663</v>
      </c>
      <c r="N1463" t="str">
        <f t="shared" si="483"/>
        <v xml:space="preserve"> - </v>
      </c>
      <c r="O1463" t="str">
        <f t="shared" si="464"/>
        <v>Red</v>
      </c>
      <c r="P1463" t="str">
        <f t="shared" si="465"/>
        <v>Green</v>
      </c>
      <c r="Q1463" t="str">
        <f t="shared" si="466"/>
        <v>Red</v>
      </c>
      <c r="R1463" t="str">
        <f t="shared" si="467"/>
        <v>Green</v>
      </c>
      <c r="S1463" t="str">
        <f t="shared" si="468"/>
        <v>Green</v>
      </c>
      <c r="T1463" t="str">
        <f t="shared" si="469"/>
        <v>Red</v>
      </c>
      <c r="U1463" t="str">
        <f t="shared" si="470"/>
        <v>Red</v>
      </c>
      <c r="V1463" t="str">
        <f t="shared" si="471"/>
        <v>Green</v>
      </c>
      <c r="W1463" t="str">
        <f t="shared" si="472"/>
        <v>Red</v>
      </c>
      <c r="X1463" t="str">
        <f t="shared" si="473"/>
        <v>Red</v>
      </c>
      <c r="Y1463" t="str">
        <f t="shared" si="474"/>
        <v>Red</v>
      </c>
      <c r="Z1463" t="str">
        <f t="shared" si="475"/>
        <v>Red</v>
      </c>
      <c r="AA1463" t="str">
        <f t="shared" si="476"/>
        <v>Green</v>
      </c>
      <c r="AB1463" t="str">
        <f t="shared" si="477"/>
        <v>Green</v>
      </c>
      <c r="AC1463" t="str">
        <f t="shared" si="478"/>
        <v>Red</v>
      </c>
      <c r="AD1463" t="str">
        <f t="shared" si="479"/>
        <v>Green</v>
      </c>
    </row>
    <row r="1464" spans="1:30" x14ac:dyDescent="0.25">
      <c r="A1464" t="str">
        <f t="shared" si="480"/>
        <v>25/07/2026Lietava JonavaGarliava Kaunas</v>
      </c>
      <c r="D1464" s="2">
        <v>46228</v>
      </c>
      <c r="E1464" s="3">
        <v>0.66666666666666663</v>
      </c>
      <c r="F1464" t="s">
        <v>636</v>
      </c>
      <c r="G1464" t="s">
        <v>637</v>
      </c>
      <c r="H1464">
        <v>0</v>
      </c>
      <c r="I1464">
        <v>0</v>
      </c>
      <c r="J1464">
        <v>1</v>
      </c>
      <c r="K1464">
        <v>0</v>
      </c>
      <c r="L1464" s="22" t="str">
        <f t="shared" si="481"/>
        <v>25/07/2026</v>
      </c>
      <c r="M1464" s="23">
        <f t="shared" si="482"/>
        <v>0.54166666666666663</v>
      </c>
      <c r="N1464" t="str">
        <f t="shared" si="483"/>
        <v>1 - 0</v>
      </c>
      <c r="O1464" t="str">
        <f t="shared" si="464"/>
        <v>Green</v>
      </c>
      <c r="P1464" t="str">
        <f t="shared" si="465"/>
        <v>Red</v>
      </c>
      <c r="Q1464" t="str">
        <f t="shared" si="466"/>
        <v>Red</v>
      </c>
      <c r="R1464" t="str">
        <f t="shared" si="467"/>
        <v>Green</v>
      </c>
      <c r="S1464" t="str">
        <f t="shared" si="468"/>
        <v>Red</v>
      </c>
      <c r="T1464" t="str">
        <f t="shared" si="469"/>
        <v>Green</v>
      </c>
      <c r="U1464" t="str">
        <f t="shared" si="470"/>
        <v>Red</v>
      </c>
      <c r="V1464" t="str">
        <f t="shared" si="471"/>
        <v>Green</v>
      </c>
      <c r="W1464" t="str">
        <f t="shared" si="472"/>
        <v>Red</v>
      </c>
      <c r="X1464" t="str">
        <f t="shared" si="473"/>
        <v>Red</v>
      </c>
      <c r="Y1464" t="str">
        <f t="shared" si="474"/>
        <v>Red</v>
      </c>
      <c r="Z1464" t="str">
        <f t="shared" si="475"/>
        <v>Red</v>
      </c>
      <c r="AA1464" t="str">
        <f t="shared" si="476"/>
        <v>Green</v>
      </c>
      <c r="AB1464" t="str">
        <f t="shared" si="477"/>
        <v>Green</v>
      </c>
      <c r="AC1464" t="str">
        <f t="shared" si="478"/>
        <v>Red</v>
      </c>
      <c r="AD1464" t="str">
        <f t="shared" si="479"/>
        <v>Green</v>
      </c>
    </row>
    <row r="1465" spans="1:30" x14ac:dyDescent="0.25">
      <c r="A1465" t="str">
        <f t="shared" si="480"/>
        <v>25/07/2026StromsgodsetLyn</v>
      </c>
      <c r="D1465" s="2">
        <v>46228</v>
      </c>
      <c r="E1465" s="3">
        <v>0.66666666666666663</v>
      </c>
      <c r="F1465" t="s">
        <v>639</v>
      </c>
      <c r="G1465" t="s">
        <v>3437</v>
      </c>
      <c r="H1465">
        <v>0</v>
      </c>
      <c r="I1465">
        <v>0</v>
      </c>
      <c r="J1465">
        <v>1</v>
      </c>
      <c r="K1465">
        <v>1</v>
      </c>
      <c r="L1465" s="22" t="str">
        <f t="shared" si="481"/>
        <v>25/07/2026</v>
      </c>
      <c r="M1465" s="23">
        <f t="shared" si="482"/>
        <v>0.54166666666666663</v>
      </c>
      <c r="N1465" t="str">
        <f t="shared" si="483"/>
        <v>1 - 1</v>
      </c>
      <c r="O1465" t="str">
        <f t="shared" si="464"/>
        <v>Red</v>
      </c>
      <c r="P1465" t="str">
        <f t="shared" si="465"/>
        <v>Green</v>
      </c>
      <c r="Q1465" t="str">
        <f t="shared" si="466"/>
        <v>Red</v>
      </c>
      <c r="R1465" t="str">
        <f t="shared" si="467"/>
        <v>Green</v>
      </c>
      <c r="S1465" t="str">
        <f t="shared" si="468"/>
        <v>Green</v>
      </c>
      <c r="T1465" t="str">
        <f t="shared" si="469"/>
        <v>Red</v>
      </c>
      <c r="U1465" t="str">
        <f t="shared" si="470"/>
        <v>Red</v>
      </c>
      <c r="V1465" t="str">
        <f t="shared" si="471"/>
        <v>Green</v>
      </c>
      <c r="W1465" t="str">
        <f t="shared" si="472"/>
        <v>Red</v>
      </c>
      <c r="X1465" t="str">
        <f t="shared" si="473"/>
        <v>Red</v>
      </c>
      <c r="Y1465" t="str">
        <f t="shared" si="474"/>
        <v>Green</v>
      </c>
      <c r="Z1465" t="str">
        <f t="shared" si="475"/>
        <v>Red</v>
      </c>
      <c r="AA1465" t="str">
        <f t="shared" si="476"/>
        <v>Green</v>
      </c>
      <c r="AB1465" t="str">
        <f t="shared" si="477"/>
        <v>Green</v>
      </c>
      <c r="AC1465" t="str">
        <f t="shared" si="478"/>
        <v>Green</v>
      </c>
      <c r="AD1465" t="str">
        <f t="shared" si="479"/>
        <v>Red</v>
      </c>
    </row>
    <row r="1466" spans="1:30" x14ac:dyDescent="0.25">
      <c r="A1466" t="str">
        <f t="shared" si="480"/>
        <v>25/07/2026Deportivo San MartinCarlos Mannucci</v>
      </c>
      <c r="D1466" s="2">
        <v>46228</v>
      </c>
      <c r="E1466" s="3">
        <v>0.66666666666666663</v>
      </c>
      <c r="F1466" t="s">
        <v>276</v>
      </c>
      <c r="G1466" t="s">
        <v>3518</v>
      </c>
      <c r="H1466">
        <v>1</v>
      </c>
      <c r="I1466">
        <v>0</v>
      </c>
      <c r="J1466">
        <v>2</v>
      </c>
      <c r="K1466">
        <v>0</v>
      </c>
      <c r="L1466" s="22" t="str">
        <f t="shared" si="481"/>
        <v>25/07/2026</v>
      </c>
      <c r="M1466" s="23">
        <f t="shared" si="482"/>
        <v>0.54166666666666663</v>
      </c>
      <c r="N1466" t="str">
        <f t="shared" si="483"/>
        <v>2 - 0</v>
      </c>
      <c r="O1466" t="str">
        <f t="shared" si="464"/>
        <v>Green</v>
      </c>
      <c r="P1466" t="str">
        <f t="shared" si="465"/>
        <v>Red</v>
      </c>
      <c r="Q1466" t="str">
        <f t="shared" si="466"/>
        <v>Red</v>
      </c>
      <c r="R1466" t="str">
        <f t="shared" si="467"/>
        <v>Green</v>
      </c>
      <c r="S1466" t="str">
        <f t="shared" si="468"/>
        <v>Red</v>
      </c>
      <c r="T1466" t="str">
        <f t="shared" si="469"/>
        <v>Green</v>
      </c>
      <c r="U1466" t="str">
        <f t="shared" si="470"/>
        <v>Green</v>
      </c>
      <c r="V1466" t="str">
        <f t="shared" si="471"/>
        <v>Red</v>
      </c>
      <c r="W1466" t="str">
        <f t="shared" si="472"/>
        <v>Red</v>
      </c>
      <c r="X1466" t="str">
        <f t="shared" si="473"/>
        <v>Green</v>
      </c>
      <c r="Y1466" t="str">
        <f t="shared" si="474"/>
        <v>Green</v>
      </c>
      <c r="Z1466" t="str">
        <f t="shared" si="475"/>
        <v>Red</v>
      </c>
      <c r="AA1466" t="str">
        <f t="shared" si="476"/>
        <v>Green</v>
      </c>
      <c r="AB1466" t="str">
        <f t="shared" si="477"/>
        <v>Green</v>
      </c>
      <c r="AC1466" t="str">
        <f t="shared" si="478"/>
        <v>Red</v>
      </c>
      <c r="AD1466" t="str">
        <f t="shared" si="479"/>
        <v>Green</v>
      </c>
    </row>
    <row r="1467" spans="1:30" x14ac:dyDescent="0.25">
      <c r="A1467" t="str">
        <f t="shared" si="480"/>
        <v>25/07/2026OKS Swit SkolwinGornik Leczna</v>
      </c>
      <c r="D1467" s="2">
        <v>46228</v>
      </c>
      <c r="E1467" s="3">
        <v>0.66666666666666663</v>
      </c>
      <c r="F1467" t="s">
        <v>3539</v>
      </c>
      <c r="G1467" t="s">
        <v>3540</v>
      </c>
      <c r="H1467">
        <v>1</v>
      </c>
      <c r="I1467">
        <v>2</v>
      </c>
      <c r="J1467">
        <v>2</v>
      </c>
      <c r="K1467">
        <v>3</v>
      </c>
      <c r="L1467" s="22" t="str">
        <f t="shared" si="481"/>
        <v>25/07/2026</v>
      </c>
      <c r="M1467" s="23">
        <f t="shared" si="482"/>
        <v>0.54166666666666663</v>
      </c>
      <c r="N1467" t="str">
        <f t="shared" si="483"/>
        <v>2 - 3</v>
      </c>
      <c r="O1467" t="str">
        <f t="shared" si="464"/>
        <v>Red</v>
      </c>
      <c r="P1467" t="str">
        <f t="shared" si="465"/>
        <v>Red</v>
      </c>
      <c r="Q1467" t="str">
        <f t="shared" si="466"/>
        <v>Green</v>
      </c>
      <c r="R1467" t="str">
        <f t="shared" si="467"/>
        <v>Red</v>
      </c>
      <c r="S1467" t="str">
        <f t="shared" si="468"/>
        <v>Green</v>
      </c>
      <c r="T1467" t="str">
        <f t="shared" si="469"/>
        <v>Green</v>
      </c>
      <c r="U1467" t="str">
        <f t="shared" si="470"/>
        <v>Red</v>
      </c>
      <c r="V1467" t="str">
        <f t="shared" si="471"/>
        <v>Red</v>
      </c>
      <c r="W1467" t="str">
        <f t="shared" si="472"/>
        <v>Green</v>
      </c>
      <c r="X1467" t="str">
        <f t="shared" si="473"/>
        <v>Green</v>
      </c>
      <c r="Y1467" t="str">
        <f t="shared" si="474"/>
        <v>Green</v>
      </c>
      <c r="Z1467" t="str">
        <f t="shared" si="475"/>
        <v>Green</v>
      </c>
      <c r="AA1467" t="str">
        <f t="shared" si="476"/>
        <v>Red</v>
      </c>
      <c r="AB1467" t="str">
        <f t="shared" si="477"/>
        <v>Red</v>
      </c>
      <c r="AC1467" t="str">
        <f t="shared" si="478"/>
        <v>Green</v>
      </c>
      <c r="AD1467" t="str">
        <f t="shared" si="479"/>
        <v>Red</v>
      </c>
    </row>
    <row r="1468" spans="1:30" x14ac:dyDescent="0.25">
      <c r="A1468" t="str">
        <f t="shared" si="480"/>
        <v>25/07/2026Tekstilshik IvanovoSpartak Kostroma</v>
      </c>
      <c r="D1468" s="2">
        <v>46228</v>
      </c>
      <c r="E1468" s="3">
        <v>0.66666666666666663</v>
      </c>
      <c r="F1468" t="s">
        <v>3553</v>
      </c>
      <c r="G1468" t="s">
        <v>3554</v>
      </c>
      <c r="H1468">
        <v>0</v>
      </c>
      <c r="I1468">
        <v>0</v>
      </c>
      <c r="J1468">
        <v>0</v>
      </c>
      <c r="K1468">
        <v>0</v>
      </c>
      <c r="L1468" s="22" t="str">
        <f t="shared" si="481"/>
        <v>25/07/2026</v>
      </c>
      <c r="M1468" s="23">
        <f t="shared" si="482"/>
        <v>0.54166666666666663</v>
      </c>
      <c r="N1468" t="str">
        <f t="shared" si="483"/>
        <v>0 - 0</v>
      </c>
      <c r="O1468" t="str">
        <f t="shared" si="464"/>
        <v>Red</v>
      </c>
      <c r="P1468" t="str">
        <f t="shared" si="465"/>
        <v>Green</v>
      </c>
      <c r="Q1468" t="str">
        <f t="shared" si="466"/>
        <v>Red</v>
      </c>
      <c r="R1468" t="str">
        <f t="shared" si="467"/>
        <v>Green</v>
      </c>
      <c r="S1468" t="str">
        <f t="shared" si="468"/>
        <v>Green</v>
      </c>
      <c r="T1468" t="str">
        <f t="shared" si="469"/>
        <v>Red</v>
      </c>
      <c r="U1468" t="str">
        <f t="shared" si="470"/>
        <v>Red</v>
      </c>
      <c r="V1468" t="str">
        <f t="shared" si="471"/>
        <v>Green</v>
      </c>
      <c r="W1468" t="str">
        <f t="shared" si="472"/>
        <v>Red</v>
      </c>
      <c r="X1468" t="str">
        <f t="shared" si="473"/>
        <v>Red</v>
      </c>
      <c r="Y1468" t="str">
        <f t="shared" si="474"/>
        <v>Red</v>
      </c>
      <c r="Z1468" t="str">
        <f t="shared" si="475"/>
        <v>Red</v>
      </c>
      <c r="AA1468" t="str">
        <f t="shared" si="476"/>
        <v>Green</v>
      </c>
      <c r="AB1468" t="str">
        <f t="shared" si="477"/>
        <v>Green</v>
      </c>
      <c r="AC1468" t="str">
        <f t="shared" si="478"/>
        <v>Red</v>
      </c>
      <c r="AD1468" t="str">
        <f t="shared" si="479"/>
        <v>Green</v>
      </c>
    </row>
    <row r="1469" spans="1:30" x14ac:dyDescent="0.25">
      <c r="A1469" t="str">
        <f t="shared" si="480"/>
        <v>25/07/2026Rodina IIDynamo-Vladivostok</v>
      </c>
      <c r="D1469" s="2">
        <v>46228</v>
      </c>
      <c r="E1469" s="3">
        <v>0.66666666666666663</v>
      </c>
      <c r="F1469" t="s">
        <v>3559</v>
      </c>
      <c r="G1469" t="s">
        <v>3560</v>
      </c>
      <c r="H1469">
        <v>0</v>
      </c>
      <c r="I1469">
        <v>0</v>
      </c>
      <c r="J1469">
        <v>0</v>
      </c>
      <c r="K1469">
        <v>0</v>
      </c>
      <c r="L1469" s="22" t="str">
        <f t="shared" si="481"/>
        <v>25/07/2026</v>
      </c>
      <c r="M1469" s="23">
        <f t="shared" si="482"/>
        <v>0.54166666666666663</v>
      </c>
      <c r="N1469" t="str">
        <f t="shared" si="483"/>
        <v>0 - 0</v>
      </c>
      <c r="O1469" t="str">
        <f t="shared" si="464"/>
        <v>Red</v>
      </c>
      <c r="P1469" t="str">
        <f t="shared" si="465"/>
        <v>Green</v>
      </c>
      <c r="Q1469" t="str">
        <f t="shared" si="466"/>
        <v>Red</v>
      </c>
      <c r="R1469" t="str">
        <f t="shared" si="467"/>
        <v>Green</v>
      </c>
      <c r="S1469" t="str">
        <f t="shared" si="468"/>
        <v>Green</v>
      </c>
      <c r="T1469" t="str">
        <f t="shared" si="469"/>
        <v>Red</v>
      </c>
      <c r="U1469" t="str">
        <f t="shared" si="470"/>
        <v>Red</v>
      </c>
      <c r="V1469" t="str">
        <f t="shared" si="471"/>
        <v>Green</v>
      </c>
      <c r="W1469" t="str">
        <f t="shared" si="472"/>
        <v>Red</v>
      </c>
      <c r="X1469" t="str">
        <f t="shared" si="473"/>
        <v>Red</v>
      </c>
      <c r="Y1469" t="str">
        <f t="shared" si="474"/>
        <v>Red</v>
      </c>
      <c r="Z1469" t="str">
        <f t="shared" si="475"/>
        <v>Red</v>
      </c>
      <c r="AA1469" t="str">
        <f t="shared" si="476"/>
        <v>Green</v>
      </c>
      <c r="AB1469" t="str">
        <f t="shared" si="477"/>
        <v>Green</v>
      </c>
      <c r="AC1469" t="str">
        <f t="shared" si="478"/>
        <v>Red</v>
      </c>
      <c r="AD1469" t="str">
        <f t="shared" si="479"/>
        <v>Green</v>
      </c>
    </row>
    <row r="1470" spans="1:30" x14ac:dyDescent="0.25">
      <c r="A1470" t="str">
        <f t="shared" si="480"/>
        <v>25/07/2026AS TrencinKFC Komarno</v>
      </c>
      <c r="D1470" s="2">
        <v>46228</v>
      </c>
      <c r="E1470" s="3">
        <v>0.66666666666666663</v>
      </c>
      <c r="F1470" t="s">
        <v>3611</v>
      </c>
      <c r="G1470" t="s">
        <v>3612</v>
      </c>
      <c r="H1470">
        <v>1</v>
      </c>
      <c r="I1470">
        <v>0</v>
      </c>
      <c r="J1470">
        <v>1</v>
      </c>
      <c r="K1470">
        <v>1</v>
      </c>
      <c r="L1470" s="22" t="str">
        <f t="shared" si="481"/>
        <v>25/07/2026</v>
      </c>
      <c r="M1470" s="23">
        <f t="shared" si="482"/>
        <v>0.54166666666666663</v>
      </c>
      <c r="N1470" t="str">
        <f t="shared" si="483"/>
        <v>1 - 1</v>
      </c>
      <c r="O1470" t="str">
        <f t="shared" si="464"/>
        <v>Red</v>
      </c>
      <c r="P1470" t="str">
        <f t="shared" si="465"/>
        <v>Green</v>
      </c>
      <c r="Q1470" t="str">
        <f t="shared" si="466"/>
        <v>Red</v>
      </c>
      <c r="R1470" t="str">
        <f t="shared" si="467"/>
        <v>Green</v>
      </c>
      <c r="S1470" t="str">
        <f t="shared" si="468"/>
        <v>Green</v>
      </c>
      <c r="T1470" t="str">
        <f t="shared" si="469"/>
        <v>Red</v>
      </c>
      <c r="U1470" t="str">
        <f t="shared" si="470"/>
        <v>Green</v>
      </c>
      <c r="V1470" t="str">
        <f t="shared" si="471"/>
        <v>Red</v>
      </c>
      <c r="W1470" t="str">
        <f t="shared" si="472"/>
        <v>Red</v>
      </c>
      <c r="X1470" t="str">
        <f t="shared" si="473"/>
        <v>Green</v>
      </c>
      <c r="Y1470" t="str">
        <f t="shared" si="474"/>
        <v>Green</v>
      </c>
      <c r="Z1470" t="str">
        <f t="shared" si="475"/>
        <v>Red</v>
      </c>
      <c r="AA1470" t="str">
        <f t="shared" si="476"/>
        <v>Green</v>
      </c>
      <c r="AB1470" t="str">
        <f t="shared" si="477"/>
        <v>Green</v>
      </c>
      <c r="AC1470" t="str">
        <f t="shared" si="478"/>
        <v>Green</v>
      </c>
      <c r="AD1470" t="str">
        <f t="shared" si="479"/>
        <v>Red</v>
      </c>
    </row>
    <row r="1471" spans="1:30" x14ac:dyDescent="0.25">
      <c r="A1471" t="str">
        <f t="shared" si="480"/>
        <v>25/07/2026Spartak TrnavaMFK Skalica</v>
      </c>
      <c r="D1471" s="2">
        <v>46228</v>
      </c>
      <c r="E1471" s="3">
        <v>0.66666666666666663</v>
      </c>
      <c r="F1471" t="s">
        <v>1810</v>
      </c>
      <c r="G1471" t="s">
        <v>3613</v>
      </c>
      <c r="H1471">
        <v>1</v>
      </c>
      <c r="I1471">
        <v>1</v>
      </c>
      <c r="J1471">
        <v>1</v>
      </c>
      <c r="K1471">
        <v>1</v>
      </c>
      <c r="L1471" s="22" t="str">
        <f t="shared" si="481"/>
        <v>25/07/2026</v>
      </c>
      <c r="M1471" s="23">
        <f t="shared" si="482"/>
        <v>0.54166666666666663</v>
      </c>
      <c r="N1471" t="str">
        <f t="shared" si="483"/>
        <v>1 - 1</v>
      </c>
      <c r="O1471" t="str">
        <f t="shared" si="464"/>
        <v>Red</v>
      </c>
      <c r="P1471" t="str">
        <f t="shared" si="465"/>
        <v>Green</v>
      </c>
      <c r="Q1471" t="str">
        <f t="shared" si="466"/>
        <v>Red</v>
      </c>
      <c r="R1471" t="str">
        <f t="shared" si="467"/>
        <v>Green</v>
      </c>
      <c r="S1471" t="str">
        <f t="shared" si="468"/>
        <v>Green</v>
      </c>
      <c r="T1471" t="str">
        <f t="shared" si="469"/>
        <v>Red</v>
      </c>
      <c r="U1471" t="str">
        <f t="shared" si="470"/>
        <v>Red</v>
      </c>
      <c r="V1471" t="str">
        <f t="shared" si="471"/>
        <v>Green</v>
      </c>
      <c r="W1471" t="str">
        <f t="shared" si="472"/>
        <v>Red</v>
      </c>
      <c r="X1471" t="str">
        <f t="shared" si="473"/>
        <v>Green</v>
      </c>
      <c r="Y1471" t="str">
        <f t="shared" si="474"/>
        <v>Green</v>
      </c>
      <c r="Z1471" t="str">
        <f t="shared" si="475"/>
        <v>Red</v>
      </c>
      <c r="AA1471" t="str">
        <f t="shared" si="476"/>
        <v>Green</v>
      </c>
      <c r="AB1471" t="str">
        <f t="shared" si="477"/>
        <v>Green</v>
      </c>
      <c r="AC1471" t="str">
        <f t="shared" si="478"/>
        <v>Green</v>
      </c>
      <c r="AD1471" t="str">
        <f t="shared" si="479"/>
        <v>Red</v>
      </c>
    </row>
    <row r="1472" spans="1:30" x14ac:dyDescent="0.25">
      <c r="A1472" t="str">
        <f t="shared" si="480"/>
        <v>25/07/2026NS MuraNK Olimpija Ljubljana</v>
      </c>
      <c r="D1472" s="2">
        <v>46228</v>
      </c>
      <c r="E1472" s="3">
        <v>0.66666666666666663</v>
      </c>
      <c r="F1472" t="s">
        <v>3626</v>
      </c>
      <c r="G1472" t="s">
        <v>3627</v>
      </c>
      <c r="H1472">
        <v>1</v>
      </c>
      <c r="I1472">
        <v>0</v>
      </c>
      <c r="J1472">
        <v>1</v>
      </c>
      <c r="K1472">
        <v>0</v>
      </c>
      <c r="L1472" s="22" t="str">
        <f t="shared" si="481"/>
        <v>25/07/2026</v>
      </c>
      <c r="M1472" s="23">
        <f t="shared" si="482"/>
        <v>0.54166666666666663</v>
      </c>
      <c r="N1472" t="str">
        <f t="shared" si="483"/>
        <v>1 - 0</v>
      </c>
      <c r="O1472" t="str">
        <f t="shared" si="464"/>
        <v>Green</v>
      </c>
      <c r="P1472" t="str">
        <f t="shared" si="465"/>
        <v>Red</v>
      </c>
      <c r="Q1472" t="str">
        <f t="shared" si="466"/>
        <v>Red</v>
      </c>
      <c r="R1472" t="str">
        <f t="shared" si="467"/>
        <v>Green</v>
      </c>
      <c r="S1472" t="str">
        <f t="shared" si="468"/>
        <v>Red</v>
      </c>
      <c r="T1472" t="str">
        <f t="shared" si="469"/>
        <v>Green</v>
      </c>
      <c r="U1472" t="str">
        <f t="shared" si="470"/>
        <v>Green</v>
      </c>
      <c r="V1472" t="str">
        <f t="shared" si="471"/>
        <v>Red</v>
      </c>
      <c r="W1472" t="str">
        <f t="shared" si="472"/>
        <v>Red</v>
      </c>
      <c r="X1472" t="str">
        <f t="shared" si="473"/>
        <v>Green</v>
      </c>
      <c r="Y1472" t="str">
        <f t="shared" si="474"/>
        <v>Red</v>
      </c>
      <c r="Z1472" t="str">
        <f t="shared" si="475"/>
        <v>Red</v>
      </c>
      <c r="AA1472" t="str">
        <f t="shared" si="476"/>
        <v>Green</v>
      </c>
      <c r="AB1472" t="str">
        <f t="shared" si="477"/>
        <v>Green</v>
      </c>
      <c r="AC1472" t="str">
        <f t="shared" si="478"/>
        <v>Red</v>
      </c>
      <c r="AD1472" t="str">
        <f t="shared" si="479"/>
        <v>Green</v>
      </c>
    </row>
    <row r="1473" spans="1:30" x14ac:dyDescent="0.25">
      <c r="A1473" t="str">
        <f t="shared" si="480"/>
        <v>25/07/2026Lausanne SportGrasshoppers</v>
      </c>
      <c r="D1473" s="2">
        <v>46228</v>
      </c>
      <c r="E1473" s="3">
        <v>0.66666666666666663</v>
      </c>
      <c r="F1473" t="s">
        <v>3666</v>
      </c>
      <c r="G1473" t="s">
        <v>3667</v>
      </c>
      <c r="H1473">
        <v>1</v>
      </c>
      <c r="I1473">
        <v>0</v>
      </c>
      <c r="J1473">
        <v>1</v>
      </c>
      <c r="K1473">
        <v>1</v>
      </c>
      <c r="L1473" s="22" t="str">
        <f t="shared" si="481"/>
        <v>25/07/2026</v>
      </c>
      <c r="M1473" s="23">
        <f t="shared" si="482"/>
        <v>0.54166666666666663</v>
      </c>
      <c r="N1473" t="str">
        <f t="shared" si="483"/>
        <v>1 - 1</v>
      </c>
      <c r="O1473" t="str">
        <f t="shared" si="464"/>
        <v>Red</v>
      </c>
      <c r="P1473" t="str">
        <f t="shared" si="465"/>
        <v>Green</v>
      </c>
      <c r="Q1473" t="str">
        <f t="shared" si="466"/>
        <v>Red</v>
      </c>
      <c r="R1473" t="str">
        <f t="shared" si="467"/>
        <v>Green</v>
      </c>
      <c r="S1473" t="str">
        <f t="shared" si="468"/>
        <v>Green</v>
      </c>
      <c r="T1473" t="str">
        <f t="shared" si="469"/>
        <v>Red</v>
      </c>
      <c r="U1473" t="str">
        <f t="shared" si="470"/>
        <v>Green</v>
      </c>
      <c r="V1473" t="str">
        <f t="shared" si="471"/>
        <v>Red</v>
      </c>
      <c r="W1473" t="str">
        <f t="shared" si="472"/>
        <v>Red</v>
      </c>
      <c r="X1473" t="str">
        <f t="shared" si="473"/>
        <v>Green</v>
      </c>
      <c r="Y1473" t="str">
        <f t="shared" si="474"/>
        <v>Green</v>
      </c>
      <c r="Z1473" t="str">
        <f t="shared" si="475"/>
        <v>Red</v>
      </c>
      <c r="AA1473" t="str">
        <f t="shared" si="476"/>
        <v>Green</v>
      </c>
      <c r="AB1473" t="str">
        <f t="shared" si="477"/>
        <v>Green</v>
      </c>
      <c r="AC1473" t="str">
        <f t="shared" si="478"/>
        <v>Green</v>
      </c>
      <c r="AD1473" t="str">
        <f t="shared" si="479"/>
        <v>Red</v>
      </c>
    </row>
    <row r="1474" spans="1:30" x14ac:dyDescent="0.25">
      <c r="A1474" t="str">
        <f t="shared" si="480"/>
        <v>25/07/2026ServetteBasel</v>
      </c>
      <c r="D1474" s="2">
        <v>46228</v>
      </c>
      <c r="E1474" s="3">
        <v>0.66666666666666663</v>
      </c>
      <c r="F1474" t="s">
        <v>3668</v>
      </c>
      <c r="G1474" t="s">
        <v>3669</v>
      </c>
      <c r="H1474">
        <v>0</v>
      </c>
      <c r="I1474">
        <v>0</v>
      </c>
      <c r="J1474">
        <v>0</v>
      </c>
      <c r="K1474">
        <v>1</v>
      </c>
      <c r="L1474" s="22" t="str">
        <f t="shared" si="481"/>
        <v>25/07/2026</v>
      </c>
      <c r="M1474" s="23">
        <f t="shared" si="482"/>
        <v>0.54166666666666663</v>
      </c>
      <c r="N1474" t="str">
        <f t="shared" si="483"/>
        <v>0 - 1</v>
      </c>
      <c r="O1474" t="str">
        <f t="shared" ref="O1474:O1537" si="484">IF($J1474&gt;$K1474,"Green","Red")</f>
        <v>Red</v>
      </c>
      <c r="P1474" t="str">
        <f t="shared" ref="P1474:P1537" si="485">IF($J1474=$K1474,"Green","Red")</f>
        <v>Red</v>
      </c>
      <c r="Q1474" t="str">
        <f t="shared" ref="Q1474:Q1537" si="486">IF($J1474&lt;$K1474,"Green","Red")</f>
        <v>Green</v>
      </c>
      <c r="R1474" t="str">
        <f t="shared" ref="R1474:R1537" si="487">IF($J1474&gt;=$K1474,"Green","Red")</f>
        <v>Red</v>
      </c>
      <c r="S1474" t="str">
        <f t="shared" ref="S1474:S1537" si="488">IF($J1474&lt;=$K1474,"Green","Red")</f>
        <v>Green</v>
      </c>
      <c r="T1474" t="str">
        <f t="shared" ref="T1474:T1537" si="489">IF(OR($J1474&gt;$K1474,$J1474&lt;$K1474),"Green","Red")</f>
        <v>Green</v>
      </c>
      <c r="U1474" t="str">
        <f t="shared" ref="U1474:U1537" si="490">IF($H1474&gt;$I1474,"Green","Red")</f>
        <v>Red</v>
      </c>
      <c r="V1474" t="str">
        <f t="shared" ref="V1474:V1537" si="491">IF($H1474=$I1474,"Green","Red")</f>
        <v>Green</v>
      </c>
      <c r="W1474" t="str">
        <f t="shared" ref="W1474:W1537" si="492">IF($H1474&lt;$I1474,"Green","Red")</f>
        <v>Red</v>
      </c>
      <c r="X1474" t="str">
        <f t="shared" ref="X1474:X1537" si="493">IF($H1474+$I1474&gt;0,"Green","Red")</f>
        <v>Red</v>
      </c>
      <c r="Y1474" t="str">
        <f t="shared" ref="Y1474:Y1537" si="494">IF($J1474+$K1474&gt;1.5,"Green","Red")</f>
        <v>Red</v>
      </c>
      <c r="Z1474" t="str">
        <f t="shared" ref="Z1474:Z1537" si="495">IF($J1474+$K1474&gt;2.5,"Green","Red")</f>
        <v>Red</v>
      </c>
      <c r="AA1474" t="str">
        <f t="shared" ref="AA1474:AA1537" si="496">IF($J1474+$K1474&lt;2.5,"Green","Red")</f>
        <v>Green</v>
      </c>
      <c r="AB1474" t="str">
        <f t="shared" ref="AB1474:AB1537" si="497">IF($J1474+$K1474&lt;3.5,"Green","Red")</f>
        <v>Green</v>
      </c>
      <c r="AC1474" t="str">
        <f t="shared" ref="AC1474:AC1537" si="498">IF(AND($J1474&gt;0,$K1474&gt;0),"Green","Red")</f>
        <v>Red</v>
      </c>
      <c r="AD1474" t="str">
        <f t="shared" ref="AD1474:AD1537" si="499">IF(OR($J1474=0,$K1474=0),"Green","Red")</f>
        <v>Green</v>
      </c>
    </row>
    <row r="1475" spans="1:30" x14ac:dyDescent="0.25">
      <c r="A1475" t="str">
        <f t="shared" si="480"/>
        <v>25/07/2026TacuaremboPlaza Colonia</v>
      </c>
      <c r="D1475" s="2">
        <v>46228</v>
      </c>
      <c r="E1475" s="3">
        <v>0.66666666666666663</v>
      </c>
      <c r="F1475" t="s">
        <v>3681</v>
      </c>
      <c r="G1475" t="s">
        <v>3682</v>
      </c>
      <c r="H1475">
        <v>0</v>
      </c>
      <c r="I1475">
        <v>0</v>
      </c>
      <c r="J1475">
        <v>0</v>
      </c>
      <c r="K1475">
        <v>2</v>
      </c>
      <c r="L1475" s="22" t="str">
        <f t="shared" si="481"/>
        <v>25/07/2026</v>
      </c>
      <c r="M1475" s="23">
        <f t="shared" si="482"/>
        <v>0.54166666666666663</v>
      </c>
      <c r="N1475" t="str">
        <f t="shared" si="483"/>
        <v>0 - 2</v>
      </c>
      <c r="O1475" t="str">
        <f t="shared" si="484"/>
        <v>Red</v>
      </c>
      <c r="P1475" t="str">
        <f t="shared" si="485"/>
        <v>Red</v>
      </c>
      <c r="Q1475" t="str">
        <f t="shared" si="486"/>
        <v>Green</v>
      </c>
      <c r="R1475" t="str">
        <f t="shared" si="487"/>
        <v>Red</v>
      </c>
      <c r="S1475" t="str">
        <f t="shared" si="488"/>
        <v>Green</v>
      </c>
      <c r="T1475" t="str">
        <f t="shared" si="489"/>
        <v>Green</v>
      </c>
      <c r="U1475" t="str">
        <f t="shared" si="490"/>
        <v>Red</v>
      </c>
      <c r="V1475" t="str">
        <f t="shared" si="491"/>
        <v>Green</v>
      </c>
      <c r="W1475" t="str">
        <f t="shared" si="492"/>
        <v>Red</v>
      </c>
      <c r="X1475" t="str">
        <f t="shared" si="493"/>
        <v>Red</v>
      </c>
      <c r="Y1475" t="str">
        <f t="shared" si="494"/>
        <v>Green</v>
      </c>
      <c r="Z1475" t="str">
        <f t="shared" si="495"/>
        <v>Red</v>
      </c>
      <c r="AA1475" t="str">
        <f t="shared" si="496"/>
        <v>Green</v>
      </c>
      <c r="AB1475" t="str">
        <f t="shared" si="497"/>
        <v>Green</v>
      </c>
      <c r="AC1475" t="str">
        <f t="shared" si="498"/>
        <v>Red</v>
      </c>
      <c r="AD1475" t="str">
        <f t="shared" si="499"/>
        <v>Green</v>
      </c>
    </row>
    <row r="1476" spans="1:30" x14ac:dyDescent="0.25">
      <c r="A1476" t="str">
        <f t="shared" si="480"/>
        <v>25/07/2026El FarolitoAmbassadors FC Ohio</v>
      </c>
      <c r="D1476" s="2">
        <v>46228</v>
      </c>
      <c r="E1476" s="3">
        <v>0.66666666666666663</v>
      </c>
      <c r="F1476" t="s">
        <v>3708</v>
      </c>
      <c r="G1476" t="s">
        <v>3709</v>
      </c>
      <c r="H1476">
        <v>2</v>
      </c>
      <c r="I1476">
        <v>0</v>
      </c>
      <c r="J1476">
        <v>3</v>
      </c>
      <c r="K1476">
        <v>2</v>
      </c>
      <c r="L1476" s="22" t="str">
        <f t="shared" si="481"/>
        <v>25/07/2026</v>
      </c>
      <c r="M1476" s="23">
        <f t="shared" si="482"/>
        <v>0.54166666666666663</v>
      </c>
      <c r="N1476" t="str">
        <f t="shared" si="483"/>
        <v>3 - 2</v>
      </c>
      <c r="O1476" t="str">
        <f t="shared" si="484"/>
        <v>Green</v>
      </c>
      <c r="P1476" t="str">
        <f t="shared" si="485"/>
        <v>Red</v>
      </c>
      <c r="Q1476" t="str">
        <f t="shared" si="486"/>
        <v>Red</v>
      </c>
      <c r="R1476" t="str">
        <f t="shared" si="487"/>
        <v>Green</v>
      </c>
      <c r="S1476" t="str">
        <f t="shared" si="488"/>
        <v>Red</v>
      </c>
      <c r="T1476" t="str">
        <f t="shared" si="489"/>
        <v>Green</v>
      </c>
      <c r="U1476" t="str">
        <f t="shared" si="490"/>
        <v>Green</v>
      </c>
      <c r="V1476" t="str">
        <f t="shared" si="491"/>
        <v>Red</v>
      </c>
      <c r="W1476" t="str">
        <f t="shared" si="492"/>
        <v>Red</v>
      </c>
      <c r="X1476" t="str">
        <f t="shared" si="493"/>
        <v>Green</v>
      </c>
      <c r="Y1476" t="str">
        <f t="shared" si="494"/>
        <v>Green</v>
      </c>
      <c r="Z1476" t="str">
        <f t="shared" si="495"/>
        <v>Green</v>
      </c>
      <c r="AA1476" t="str">
        <f t="shared" si="496"/>
        <v>Red</v>
      </c>
      <c r="AB1476" t="str">
        <f t="shared" si="497"/>
        <v>Red</v>
      </c>
      <c r="AC1476" t="str">
        <f t="shared" si="498"/>
        <v>Green</v>
      </c>
      <c r="AD1476" t="str">
        <f t="shared" si="499"/>
        <v>Red</v>
      </c>
    </row>
    <row r="1477" spans="1:30" x14ac:dyDescent="0.25">
      <c r="A1477" t="str">
        <f t="shared" si="480"/>
        <v>25/07/2026A.C. TrentoSassuolo</v>
      </c>
      <c r="D1477" s="2">
        <v>46228</v>
      </c>
      <c r="E1477" s="3">
        <v>0.66666666666666663</v>
      </c>
      <c r="F1477" t="s">
        <v>3943</v>
      </c>
      <c r="G1477" t="s">
        <v>1643</v>
      </c>
      <c r="H1477">
        <v>1</v>
      </c>
      <c r="I1477">
        <v>0</v>
      </c>
      <c r="J1477">
        <v>2</v>
      </c>
      <c r="K1477">
        <v>0</v>
      </c>
      <c r="L1477" s="22" t="str">
        <f t="shared" si="481"/>
        <v>25/07/2026</v>
      </c>
      <c r="M1477" s="23">
        <f t="shared" si="482"/>
        <v>0.54166666666666663</v>
      </c>
      <c r="N1477" t="str">
        <f t="shared" si="483"/>
        <v>2 - 0</v>
      </c>
      <c r="O1477" t="str">
        <f t="shared" si="484"/>
        <v>Green</v>
      </c>
      <c r="P1477" t="str">
        <f t="shared" si="485"/>
        <v>Red</v>
      </c>
      <c r="Q1477" t="str">
        <f t="shared" si="486"/>
        <v>Red</v>
      </c>
      <c r="R1477" t="str">
        <f t="shared" si="487"/>
        <v>Green</v>
      </c>
      <c r="S1477" t="str">
        <f t="shared" si="488"/>
        <v>Red</v>
      </c>
      <c r="T1477" t="str">
        <f t="shared" si="489"/>
        <v>Green</v>
      </c>
      <c r="U1477" t="str">
        <f t="shared" si="490"/>
        <v>Green</v>
      </c>
      <c r="V1477" t="str">
        <f t="shared" si="491"/>
        <v>Red</v>
      </c>
      <c r="W1477" t="str">
        <f t="shared" si="492"/>
        <v>Red</v>
      </c>
      <c r="X1477" t="str">
        <f t="shared" si="493"/>
        <v>Green</v>
      </c>
      <c r="Y1477" t="str">
        <f t="shared" si="494"/>
        <v>Green</v>
      </c>
      <c r="Z1477" t="str">
        <f t="shared" si="495"/>
        <v>Red</v>
      </c>
      <c r="AA1477" t="str">
        <f t="shared" si="496"/>
        <v>Green</v>
      </c>
      <c r="AB1477" t="str">
        <f t="shared" si="497"/>
        <v>Green</v>
      </c>
      <c r="AC1477" t="str">
        <f t="shared" si="498"/>
        <v>Red</v>
      </c>
      <c r="AD1477" t="str">
        <f t="shared" si="499"/>
        <v>Green</v>
      </c>
    </row>
    <row r="1478" spans="1:30" x14ac:dyDescent="0.25">
      <c r="A1478" t="str">
        <f t="shared" si="480"/>
        <v>25/07/2026ClermontMontpellier</v>
      </c>
      <c r="D1478" s="2">
        <v>46228</v>
      </c>
      <c r="E1478" s="3">
        <v>0.66666666666666663</v>
      </c>
      <c r="F1478" t="s">
        <v>1693</v>
      </c>
      <c r="G1478" t="s">
        <v>1707</v>
      </c>
      <c r="H1478">
        <v>0</v>
      </c>
      <c r="I1478">
        <v>0</v>
      </c>
      <c r="J1478">
        <v>0</v>
      </c>
      <c r="K1478">
        <v>1</v>
      </c>
      <c r="L1478" s="22" t="str">
        <f t="shared" si="481"/>
        <v>25/07/2026</v>
      </c>
      <c r="M1478" s="23">
        <f t="shared" si="482"/>
        <v>0.54166666666666663</v>
      </c>
      <c r="N1478" t="str">
        <f t="shared" si="483"/>
        <v>0 - 1</v>
      </c>
      <c r="O1478" t="str">
        <f t="shared" si="484"/>
        <v>Red</v>
      </c>
      <c r="P1478" t="str">
        <f t="shared" si="485"/>
        <v>Red</v>
      </c>
      <c r="Q1478" t="str">
        <f t="shared" si="486"/>
        <v>Green</v>
      </c>
      <c r="R1478" t="str">
        <f t="shared" si="487"/>
        <v>Red</v>
      </c>
      <c r="S1478" t="str">
        <f t="shared" si="488"/>
        <v>Green</v>
      </c>
      <c r="T1478" t="str">
        <f t="shared" si="489"/>
        <v>Green</v>
      </c>
      <c r="U1478" t="str">
        <f t="shared" si="490"/>
        <v>Red</v>
      </c>
      <c r="V1478" t="str">
        <f t="shared" si="491"/>
        <v>Green</v>
      </c>
      <c r="W1478" t="str">
        <f t="shared" si="492"/>
        <v>Red</v>
      </c>
      <c r="X1478" t="str">
        <f t="shared" si="493"/>
        <v>Red</v>
      </c>
      <c r="Y1478" t="str">
        <f t="shared" si="494"/>
        <v>Red</v>
      </c>
      <c r="Z1478" t="str">
        <f t="shared" si="495"/>
        <v>Red</v>
      </c>
      <c r="AA1478" t="str">
        <f t="shared" si="496"/>
        <v>Green</v>
      </c>
      <c r="AB1478" t="str">
        <f t="shared" si="497"/>
        <v>Green</v>
      </c>
      <c r="AC1478" t="str">
        <f t="shared" si="498"/>
        <v>Red</v>
      </c>
      <c r="AD1478" t="str">
        <f t="shared" si="499"/>
        <v>Green</v>
      </c>
    </row>
    <row r="1479" spans="1:30" x14ac:dyDescent="0.25">
      <c r="A1479" t="str">
        <f t="shared" si="480"/>
        <v>25/07/2026DijonSochaux</v>
      </c>
      <c r="D1479" s="2">
        <v>46228</v>
      </c>
      <c r="E1479" s="3">
        <v>0.66666666666666663</v>
      </c>
      <c r="F1479" t="s">
        <v>1759</v>
      </c>
      <c r="G1479" t="s">
        <v>1655</v>
      </c>
      <c r="H1479">
        <v>1</v>
      </c>
      <c r="I1479">
        <v>0</v>
      </c>
      <c r="J1479">
        <v>3</v>
      </c>
      <c r="K1479">
        <v>0</v>
      </c>
      <c r="L1479" s="22" t="str">
        <f t="shared" si="481"/>
        <v>25/07/2026</v>
      </c>
      <c r="M1479" s="23">
        <f t="shared" si="482"/>
        <v>0.54166666666666663</v>
      </c>
      <c r="N1479" t="str">
        <f t="shared" si="483"/>
        <v>3 - 0</v>
      </c>
      <c r="O1479" t="str">
        <f t="shared" si="484"/>
        <v>Green</v>
      </c>
      <c r="P1479" t="str">
        <f t="shared" si="485"/>
        <v>Red</v>
      </c>
      <c r="Q1479" t="str">
        <f t="shared" si="486"/>
        <v>Red</v>
      </c>
      <c r="R1479" t="str">
        <f t="shared" si="487"/>
        <v>Green</v>
      </c>
      <c r="S1479" t="str">
        <f t="shared" si="488"/>
        <v>Red</v>
      </c>
      <c r="T1479" t="str">
        <f t="shared" si="489"/>
        <v>Green</v>
      </c>
      <c r="U1479" t="str">
        <f t="shared" si="490"/>
        <v>Green</v>
      </c>
      <c r="V1479" t="str">
        <f t="shared" si="491"/>
        <v>Red</v>
      </c>
      <c r="W1479" t="str">
        <f t="shared" si="492"/>
        <v>Red</v>
      </c>
      <c r="X1479" t="str">
        <f t="shared" si="493"/>
        <v>Green</v>
      </c>
      <c r="Y1479" t="str">
        <f t="shared" si="494"/>
        <v>Green</v>
      </c>
      <c r="Z1479" t="str">
        <f t="shared" si="495"/>
        <v>Green</v>
      </c>
      <c r="AA1479" t="str">
        <f t="shared" si="496"/>
        <v>Red</v>
      </c>
      <c r="AB1479" t="str">
        <f t="shared" si="497"/>
        <v>Green</v>
      </c>
      <c r="AC1479" t="str">
        <f t="shared" si="498"/>
        <v>Red</v>
      </c>
      <c r="AD1479" t="str">
        <f t="shared" si="499"/>
        <v>Green</v>
      </c>
    </row>
    <row r="1480" spans="1:30" x14ac:dyDescent="0.25">
      <c r="A1480" t="str">
        <f t="shared" si="480"/>
        <v>25/07/2026EmpoliVirtus Entella</v>
      </c>
      <c r="D1480" s="2">
        <v>46228</v>
      </c>
      <c r="E1480" s="3">
        <v>0.66666666666666663</v>
      </c>
      <c r="F1480" t="s">
        <v>3944</v>
      </c>
      <c r="G1480" t="s">
        <v>3945</v>
      </c>
      <c r="H1480">
        <v>1</v>
      </c>
      <c r="I1480">
        <v>0</v>
      </c>
      <c r="J1480">
        <v>1</v>
      </c>
      <c r="K1480">
        <v>0</v>
      </c>
      <c r="L1480" s="22" t="str">
        <f t="shared" si="481"/>
        <v>25/07/2026</v>
      </c>
      <c r="M1480" s="23">
        <f t="shared" si="482"/>
        <v>0.54166666666666663</v>
      </c>
      <c r="N1480" t="str">
        <f t="shared" si="483"/>
        <v>1 - 0</v>
      </c>
      <c r="O1480" t="str">
        <f t="shared" si="484"/>
        <v>Green</v>
      </c>
      <c r="P1480" t="str">
        <f t="shared" si="485"/>
        <v>Red</v>
      </c>
      <c r="Q1480" t="str">
        <f t="shared" si="486"/>
        <v>Red</v>
      </c>
      <c r="R1480" t="str">
        <f t="shared" si="487"/>
        <v>Green</v>
      </c>
      <c r="S1480" t="str">
        <f t="shared" si="488"/>
        <v>Red</v>
      </c>
      <c r="T1480" t="str">
        <f t="shared" si="489"/>
        <v>Green</v>
      </c>
      <c r="U1480" t="str">
        <f t="shared" si="490"/>
        <v>Green</v>
      </c>
      <c r="V1480" t="str">
        <f t="shared" si="491"/>
        <v>Red</v>
      </c>
      <c r="W1480" t="str">
        <f t="shared" si="492"/>
        <v>Red</v>
      </c>
      <c r="X1480" t="str">
        <f t="shared" si="493"/>
        <v>Green</v>
      </c>
      <c r="Y1480" t="str">
        <f t="shared" si="494"/>
        <v>Red</v>
      </c>
      <c r="Z1480" t="str">
        <f t="shared" si="495"/>
        <v>Red</v>
      </c>
      <c r="AA1480" t="str">
        <f t="shared" si="496"/>
        <v>Green</v>
      </c>
      <c r="AB1480" t="str">
        <f t="shared" si="497"/>
        <v>Green</v>
      </c>
      <c r="AC1480" t="str">
        <f t="shared" si="498"/>
        <v>Red</v>
      </c>
      <c r="AD1480" t="str">
        <f t="shared" si="499"/>
        <v>Green</v>
      </c>
    </row>
    <row r="1481" spans="1:30" x14ac:dyDescent="0.25">
      <c r="A1481" t="str">
        <f t="shared" si="480"/>
        <v>25/07/2026FC SolothurnLuzern II</v>
      </c>
      <c r="D1481" s="2">
        <v>46228</v>
      </c>
      <c r="E1481" s="3">
        <v>0.66666666666666663</v>
      </c>
      <c r="F1481" t="s">
        <v>3946</v>
      </c>
      <c r="G1481" t="s">
        <v>3947</v>
      </c>
      <c r="H1481">
        <v>0</v>
      </c>
      <c r="I1481">
        <v>2</v>
      </c>
      <c r="J1481">
        <v>1</v>
      </c>
      <c r="K1481">
        <v>3</v>
      </c>
      <c r="L1481" s="22" t="str">
        <f t="shared" si="481"/>
        <v>25/07/2026</v>
      </c>
      <c r="M1481" s="23">
        <f t="shared" si="482"/>
        <v>0.54166666666666663</v>
      </c>
      <c r="N1481" t="str">
        <f t="shared" si="483"/>
        <v>1 - 3</v>
      </c>
      <c r="O1481" t="str">
        <f t="shared" si="484"/>
        <v>Red</v>
      </c>
      <c r="P1481" t="str">
        <f t="shared" si="485"/>
        <v>Red</v>
      </c>
      <c r="Q1481" t="str">
        <f t="shared" si="486"/>
        <v>Green</v>
      </c>
      <c r="R1481" t="str">
        <f t="shared" si="487"/>
        <v>Red</v>
      </c>
      <c r="S1481" t="str">
        <f t="shared" si="488"/>
        <v>Green</v>
      </c>
      <c r="T1481" t="str">
        <f t="shared" si="489"/>
        <v>Green</v>
      </c>
      <c r="U1481" t="str">
        <f t="shared" si="490"/>
        <v>Red</v>
      </c>
      <c r="V1481" t="str">
        <f t="shared" si="491"/>
        <v>Red</v>
      </c>
      <c r="W1481" t="str">
        <f t="shared" si="492"/>
        <v>Green</v>
      </c>
      <c r="X1481" t="str">
        <f t="shared" si="493"/>
        <v>Green</v>
      </c>
      <c r="Y1481" t="str">
        <f t="shared" si="494"/>
        <v>Green</v>
      </c>
      <c r="Z1481" t="str">
        <f t="shared" si="495"/>
        <v>Green</v>
      </c>
      <c r="AA1481" t="str">
        <f t="shared" si="496"/>
        <v>Red</v>
      </c>
      <c r="AB1481" t="str">
        <f t="shared" si="497"/>
        <v>Red</v>
      </c>
      <c r="AC1481" t="str">
        <f t="shared" si="498"/>
        <v>Green</v>
      </c>
      <c r="AD1481" t="str">
        <f t="shared" si="499"/>
        <v>Red</v>
      </c>
    </row>
    <row r="1482" spans="1:30" x14ac:dyDescent="0.25">
      <c r="A1482" t="str">
        <f t="shared" si="480"/>
        <v>25/07/2026FK Otrant UlcinjKF Vllaznia</v>
      </c>
      <c r="D1482" s="2">
        <v>46228</v>
      </c>
      <c r="E1482" s="3">
        <v>0.66666666666666663</v>
      </c>
      <c r="F1482" t="s">
        <v>3948</v>
      </c>
      <c r="G1482" t="s">
        <v>3949</v>
      </c>
      <c r="H1482">
        <v>1</v>
      </c>
      <c r="I1482">
        <v>0</v>
      </c>
      <c r="J1482">
        <v>2</v>
      </c>
      <c r="K1482">
        <v>1</v>
      </c>
      <c r="L1482" s="22" t="str">
        <f t="shared" si="481"/>
        <v>25/07/2026</v>
      </c>
      <c r="M1482" s="23">
        <f t="shared" si="482"/>
        <v>0.54166666666666663</v>
      </c>
      <c r="N1482" t="str">
        <f t="shared" si="483"/>
        <v>2 - 1</v>
      </c>
      <c r="O1482" t="str">
        <f t="shared" si="484"/>
        <v>Green</v>
      </c>
      <c r="P1482" t="str">
        <f t="shared" si="485"/>
        <v>Red</v>
      </c>
      <c r="Q1482" t="str">
        <f t="shared" si="486"/>
        <v>Red</v>
      </c>
      <c r="R1482" t="str">
        <f t="shared" si="487"/>
        <v>Green</v>
      </c>
      <c r="S1482" t="str">
        <f t="shared" si="488"/>
        <v>Red</v>
      </c>
      <c r="T1482" t="str">
        <f t="shared" si="489"/>
        <v>Green</v>
      </c>
      <c r="U1482" t="str">
        <f t="shared" si="490"/>
        <v>Green</v>
      </c>
      <c r="V1482" t="str">
        <f t="shared" si="491"/>
        <v>Red</v>
      </c>
      <c r="W1482" t="str">
        <f t="shared" si="492"/>
        <v>Red</v>
      </c>
      <c r="X1482" t="str">
        <f t="shared" si="493"/>
        <v>Green</v>
      </c>
      <c r="Y1482" t="str">
        <f t="shared" si="494"/>
        <v>Green</v>
      </c>
      <c r="Z1482" t="str">
        <f t="shared" si="495"/>
        <v>Green</v>
      </c>
      <c r="AA1482" t="str">
        <f t="shared" si="496"/>
        <v>Red</v>
      </c>
      <c r="AB1482" t="str">
        <f t="shared" si="497"/>
        <v>Green</v>
      </c>
      <c r="AC1482" t="str">
        <f t="shared" si="498"/>
        <v>Green</v>
      </c>
      <c r="AD1482" t="str">
        <f t="shared" si="499"/>
        <v>Red</v>
      </c>
    </row>
    <row r="1483" spans="1:30" x14ac:dyDescent="0.25">
      <c r="A1483" t="str">
        <f t="shared" si="480"/>
        <v>25/07/2026FK Radnicki ValjevoFK Sloboda Donji Tovarnik</v>
      </c>
      <c r="D1483" s="2">
        <v>46228</v>
      </c>
      <c r="E1483" s="3">
        <v>0.66666666666666663</v>
      </c>
      <c r="F1483" t="s">
        <v>3950</v>
      </c>
      <c r="G1483" t="s">
        <v>3951</v>
      </c>
      <c r="H1483">
        <v>0</v>
      </c>
      <c r="I1483">
        <v>0</v>
      </c>
      <c r="J1483">
        <v>1</v>
      </c>
      <c r="K1483">
        <v>0</v>
      </c>
      <c r="L1483" s="22" t="str">
        <f t="shared" si="481"/>
        <v>25/07/2026</v>
      </c>
      <c r="M1483" s="23">
        <f t="shared" si="482"/>
        <v>0.54166666666666663</v>
      </c>
      <c r="N1483" t="str">
        <f t="shared" si="483"/>
        <v>1 - 0</v>
      </c>
      <c r="O1483" t="str">
        <f t="shared" si="484"/>
        <v>Green</v>
      </c>
      <c r="P1483" t="str">
        <f t="shared" si="485"/>
        <v>Red</v>
      </c>
      <c r="Q1483" t="str">
        <f t="shared" si="486"/>
        <v>Red</v>
      </c>
      <c r="R1483" t="str">
        <f t="shared" si="487"/>
        <v>Green</v>
      </c>
      <c r="S1483" t="str">
        <f t="shared" si="488"/>
        <v>Red</v>
      </c>
      <c r="T1483" t="str">
        <f t="shared" si="489"/>
        <v>Green</v>
      </c>
      <c r="U1483" t="str">
        <f t="shared" si="490"/>
        <v>Red</v>
      </c>
      <c r="V1483" t="str">
        <f t="shared" si="491"/>
        <v>Green</v>
      </c>
      <c r="W1483" t="str">
        <f t="shared" si="492"/>
        <v>Red</v>
      </c>
      <c r="X1483" t="str">
        <f t="shared" si="493"/>
        <v>Red</v>
      </c>
      <c r="Y1483" t="str">
        <f t="shared" si="494"/>
        <v>Red</v>
      </c>
      <c r="Z1483" t="str">
        <f t="shared" si="495"/>
        <v>Red</v>
      </c>
      <c r="AA1483" t="str">
        <f t="shared" si="496"/>
        <v>Green</v>
      </c>
      <c r="AB1483" t="str">
        <f t="shared" si="497"/>
        <v>Green</v>
      </c>
      <c r="AC1483" t="str">
        <f t="shared" si="498"/>
        <v>Red</v>
      </c>
      <c r="AD1483" t="str">
        <f t="shared" si="499"/>
        <v>Green</v>
      </c>
    </row>
    <row r="1484" spans="1:30" x14ac:dyDescent="0.25">
      <c r="A1484" t="str">
        <f t="shared" si="480"/>
        <v>25/07/2026Spartak SuboticaFK Vrsac</v>
      </c>
      <c r="D1484" s="2">
        <v>46228</v>
      </c>
      <c r="E1484" s="3">
        <v>0.66666666666666663</v>
      </c>
      <c r="F1484" t="s">
        <v>3952</v>
      </c>
      <c r="G1484" t="s">
        <v>3953</v>
      </c>
      <c r="H1484">
        <v>1</v>
      </c>
      <c r="I1484">
        <v>1</v>
      </c>
      <c r="J1484">
        <v>2</v>
      </c>
      <c r="K1484">
        <v>2</v>
      </c>
      <c r="L1484" s="22" t="str">
        <f t="shared" si="481"/>
        <v>25/07/2026</v>
      </c>
      <c r="M1484" s="23">
        <f t="shared" si="482"/>
        <v>0.54166666666666663</v>
      </c>
      <c r="N1484" t="str">
        <f t="shared" si="483"/>
        <v>2 - 2</v>
      </c>
      <c r="O1484" t="str">
        <f t="shared" si="484"/>
        <v>Red</v>
      </c>
      <c r="P1484" t="str">
        <f t="shared" si="485"/>
        <v>Green</v>
      </c>
      <c r="Q1484" t="str">
        <f t="shared" si="486"/>
        <v>Red</v>
      </c>
      <c r="R1484" t="str">
        <f t="shared" si="487"/>
        <v>Green</v>
      </c>
      <c r="S1484" t="str">
        <f t="shared" si="488"/>
        <v>Green</v>
      </c>
      <c r="T1484" t="str">
        <f t="shared" si="489"/>
        <v>Red</v>
      </c>
      <c r="U1484" t="str">
        <f t="shared" si="490"/>
        <v>Red</v>
      </c>
      <c r="V1484" t="str">
        <f t="shared" si="491"/>
        <v>Green</v>
      </c>
      <c r="W1484" t="str">
        <f t="shared" si="492"/>
        <v>Red</v>
      </c>
      <c r="X1484" t="str">
        <f t="shared" si="493"/>
        <v>Green</v>
      </c>
      <c r="Y1484" t="str">
        <f t="shared" si="494"/>
        <v>Green</v>
      </c>
      <c r="Z1484" t="str">
        <f t="shared" si="495"/>
        <v>Green</v>
      </c>
      <c r="AA1484" t="str">
        <f t="shared" si="496"/>
        <v>Red</v>
      </c>
      <c r="AB1484" t="str">
        <f t="shared" si="497"/>
        <v>Red</v>
      </c>
      <c r="AC1484" t="str">
        <f t="shared" si="498"/>
        <v>Green</v>
      </c>
      <c r="AD1484" t="str">
        <f t="shared" si="499"/>
        <v>Red</v>
      </c>
    </row>
    <row r="1485" spans="1:30" x14ac:dyDescent="0.25">
      <c r="A1485" t="str">
        <f t="shared" si="480"/>
        <v>25/07/2026Le HavreRed Star FC</v>
      </c>
      <c r="D1485" s="2">
        <v>46228</v>
      </c>
      <c r="E1485" s="3">
        <v>0.66666666666666663</v>
      </c>
      <c r="F1485" t="s">
        <v>3954</v>
      </c>
      <c r="G1485" t="s">
        <v>3955</v>
      </c>
      <c r="H1485">
        <v>0</v>
      </c>
      <c r="I1485">
        <v>1</v>
      </c>
      <c r="J1485">
        <v>2</v>
      </c>
      <c r="K1485">
        <v>1</v>
      </c>
      <c r="L1485" s="22" t="str">
        <f t="shared" si="481"/>
        <v>25/07/2026</v>
      </c>
      <c r="M1485" s="23">
        <f t="shared" si="482"/>
        <v>0.54166666666666663</v>
      </c>
      <c r="N1485" t="str">
        <f t="shared" si="483"/>
        <v>2 - 1</v>
      </c>
      <c r="O1485" t="str">
        <f t="shared" si="484"/>
        <v>Green</v>
      </c>
      <c r="P1485" t="str">
        <f t="shared" si="485"/>
        <v>Red</v>
      </c>
      <c r="Q1485" t="str">
        <f t="shared" si="486"/>
        <v>Red</v>
      </c>
      <c r="R1485" t="str">
        <f t="shared" si="487"/>
        <v>Green</v>
      </c>
      <c r="S1485" t="str">
        <f t="shared" si="488"/>
        <v>Red</v>
      </c>
      <c r="T1485" t="str">
        <f t="shared" si="489"/>
        <v>Green</v>
      </c>
      <c r="U1485" t="str">
        <f t="shared" si="490"/>
        <v>Red</v>
      </c>
      <c r="V1485" t="str">
        <f t="shared" si="491"/>
        <v>Red</v>
      </c>
      <c r="W1485" t="str">
        <f t="shared" si="492"/>
        <v>Green</v>
      </c>
      <c r="X1485" t="str">
        <f t="shared" si="493"/>
        <v>Green</v>
      </c>
      <c r="Y1485" t="str">
        <f t="shared" si="494"/>
        <v>Green</v>
      </c>
      <c r="Z1485" t="str">
        <f t="shared" si="495"/>
        <v>Green</v>
      </c>
      <c r="AA1485" t="str">
        <f t="shared" si="496"/>
        <v>Red</v>
      </c>
      <c r="AB1485" t="str">
        <f t="shared" si="497"/>
        <v>Green</v>
      </c>
      <c r="AC1485" t="str">
        <f t="shared" si="498"/>
        <v>Green</v>
      </c>
      <c r="AD1485" t="str">
        <f t="shared" si="499"/>
        <v>Red</v>
      </c>
    </row>
    <row r="1486" spans="1:30" x14ac:dyDescent="0.25">
      <c r="A1486" t="str">
        <f t="shared" si="480"/>
        <v>25/07/2026Napredak KrusevacFK Dubocica</v>
      </c>
      <c r="D1486" s="2">
        <v>46228</v>
      </c>
      <c r="E1486" s="3">
        <v>0.66666666666666663</v>
      </c>
      <c r="F1486" t="s">
        <v>3956</v>
      </c>
      <c r="G1486" t="s">
        <v>1716</v>
      </c>
      <c r="H1486">
        <v>0</v>
      </c>
      <c r="I1486">
        <v>0</v>
      </c>
      <c r="J1486">
        <v>1</v>
      </c>
      <c r="K1486">
        <v>0</v>
      </c>
      <c r="L1486" s="22" t="str">
        <f t="shared" si="481"/>
        <v>25/07/2026</v>
      </c>
      <c r="M1486" s="23">
        <f t="shared" si="482"/>
        <v>0.54166666666666663</v>
      </c>
      <c r="N1486" t="str">
        <f t="shared" si="483"/>
        <v>1 - 0</v>
      </c>
      <c r="O1486" t="str">
        <f t="shared" si="484"/>
        <v>Green</v>
      </c>
      <c r="P1486" t="str">
        <f t="shared" si="485"/>
        <v>Red</v>
      </c>
      <c r="Q1486" t="str">
        <f t="shared" si="486"/>
        <v>Red</v>
      </c>
      <c r="R1486" t="str">
        <f t="shared" si="487"/>
        <v>Green</v>
      </c>
      <c r="S1486" t="str">
        <f t="shared" si="488"/>
        <v>Red</v>
      </c>
      <c r="T1486" t="str">
        <f t="shared" si="489"/>
        <v>Green</v>
      </c>
      <c r="U1486" t="str">
        <f t="shared" si="490"/>
        <v>Red</v>
      </c>
      <c r="V1486" t="str">
        <f t="shared" si="491"/>
        <v>Green</v>
      </c>
      <c r="W1486" t="str">
        <f t="shared" si="492"/>
        <v>Red</v>
      </c>
      <c r="X1486" t="str">
        <f t="shared" si="493"/>
        <v>Red</v>
      </c>
      <c r="Y1486" t="str">
        <f t="shared" si="494"/>
        <v>Red</v>
      </c>
      <c r="Z1486" t="str">
        <f t="shared" si="495"/>
        <v>Red</v>
      </c>
      <c r="AA1486" t="str">
        <f t="shared" si="496"/>
        <v>Green</v>
      </c>
      <c r="AB1486" t="str">
        <f t="shared" si="497"/>
        <v>Green</v>
      </c>
      <c r="AC1486" t="str">
        <f t="shared" si="498"/>
        <v>Red</v>
      </c>
      <c r="AD1486" t="str">
        <f t="shared" si="499"/>
        <v>Green</v>
      </c>
    </row>
    <row r="1487" spans="1:30" x14ac:dyDescent="0.25">
      <c r="A1487" t="str">
        <f t="shared" si="480"/>
        <v>25/07/2026NK LokomotivaSturm Graz II</v>
      </c>
      <c r="D1487" s="2">
        <v>46228</v>
      </c>
      <c r="E1487" s="3">
        <v>0.66666666666666663</v>
      </c>
      <c r="F1487" t="s">
        <v>3957</v>
      </c>
      <c r="G1487" t="s">
        <v>2655</v>
      </c>
      <c r="H1487">
        <v>1</v>
      </c>
      <c r="I1487">
        <v>0</v>
      </c>
      <c r="J1487">
        <v>4</v>
      </c>
      <c r="K1487">
        <v>0</v>
      </c>
      <c r="L1487" s="22" t="str">
        <f t="shared" si="481"/>
        <v>25/07/2026</v>
      </c>
      <c r="M1487" s="23">
        <f t="shared" si="482"/>
        <v>0.54166666666666663</v>
      </c>
      <c r="N1487" t="str">
        <f t="shared" si="483"/>
        <v>4 - 0</v>
      </c>
      <c r="O1487" t="str">
        <f t="shared" si="484"/>
        <v>Green</v>
      </c>
      <c r="P1487" t="str">
        <f t="shared" si="485"/>
        <v>Red</v>
      </c>
      <c r="Q1487" t="str">
        <f t="shared" si="486"/>
        <v>Red</v>
      </c>
      <c r="R1487" t="str">
        <f t="shared" si="487"/>
        <v>Green</v>
      </c>
      <c r="S1487" t="str">
        <f t="shared" si="488"/>
        <v>Red</v>
      </c>
      <c r="T1487" t="str">
        <f t="shared" si="489"/>
        <v>Green</v>
      </c>
      <c r="U1487" t="str">
        <f t="shared" si="490"/>
        <v>Green</v>
      </c>
      <c r="V1487" t="str">
        <f t="shared" si="491"/>
        <v>Red</v>
      </c>
      <c r="W1487" t="str">
        <f t="shared" si="492"/>
        <v>Red</v>
      </c>
      <c r="X1487" t="str">
        <f t="shared" si="493"/>
        <v>Green</v>
      </c>
      <c r="Y1487" t="str">
        <f t="shared" si="494"/>
        <v>Green</v>
      </c>
      <c r="Z1487" t="str">
        <f t="shared" si="495"/>
        <v>Green</v>
      </c>
      <c r="AA1487" t="str">
        <f t="shared" si="496"/>
        <v>Red</v>
      </c>
      <c r="AB1487" t="str">
        <f t="shared" si="497"/>
        <v>Red</v>
      </c>
      <c r="AC1487" t="str">
        <f t="shared" si="498"/>
        <v>Red</v>
      </c>
      <c r="AD1487" t="str">
        <f t="shared" si="499"/>
        <v>Green</v>
      </c>
    </row>
    <row r="1488" spans="1:30" x14ac:dyDescent="0.25">
      <c r="A1488" t="str">
        <f t="shared" si="480"/>
        <v>25/07/2026NK SolinNK Posusje</v>
      </c>
      <c r="D1488" s="2">
        <v>46228</v>
      </c>
      <c r="E1488" s="3">
        <v>0.66666666666666663</v>
      </c>
      <c r="F1488" t="s">
        <v>3958</v>
      </c>
      <c r="G1488" t="s">
        <v>3959</v>
      </c>
      <c r="H1488">
        <v>1</v>
      </c>
      <c r="I1488">
        <v>0</v>
      </c>
      <c r="J1488">
        <v>1</v>
      </c>
      <c r="K1488">
        <v>0</v>
      </c>
      <c r="L1488" s="22" t="str">
        <f t="shared" si="481"/>
        <v>25/07/2026</v>
      </c>
      <c r="M1488" s="23">
        <f t="shared" si="482"/>
        <v>0.54166666666666663</v>
      </c>
      <c r="N1488" t="str">
        <f t="shared" si="483"/>
        <v>1 - 0</v>
      </c>
      <c r="O1488" t="str">
        <f t="shared" si="484"/>
        <v>Green</v>
      </c>
      <c r="P1488" t="str">
        <f t="shared" si="485"/>
        <v>Red</v>
      </c>
      <c r="Q1488" t="str">
        <f t="shared" si="486"/>
        <v>Red</v>
      </c>
      <c r="R1488" t="str">
        <f t="shared" si="487"/>
        <v>Green</v>
      </c>
      <c r="S1488" t="str">
        <f t="shared" si="488"/>
        <v>Red</v>
      </c>
      <c r="T1488" t="str">
        <f t="shared" si="489"/>
        <v>Green</v>
      </c>
      <c r="U1488" t="str">
        <f t="shared" si="490"/>
        <v>Green</v>
      </c>
      <c r="V1488" t="str">
        <f t="shared" si="491"/>
        <v>Red</v>
      </c>
      <c r="W1488" t="str">
        <f t="shared" si="492"/>
        <v>Red</v>
      </c>
      <c r="X1488" t="str">
        <f t="shared" si="493"/>
        <v>Green</v>
      </c>
      <c r="Y1488" t="str">
        <f t="shared" si="494"/>
        <v>Red</v>
      </c>
      <c r="Z1488" t="str">
        <f t="shared" si="495"/>
        <v>Red</v>
      </c>
      <c r="AA1488" t="str">
        <f t="shared" si="496"/>
        <v>Green</v>
      </c>
      <c r="AB1488" t="str">
        <f t="shared" si="497"/>
        <v>Green</v>
      </c>
      <c r="AC1488" t="str">
        <f t="shared" si="498"/>
        <v>Red</v>
      </c>
      <c r="AD1488" t="str">
        <f t="shared" si="499"/>
        <v>Green</v>
      </c>
    </row>
    <row r="1489" spans="1:30" x14ac:dyDescent="0.25">
      <c r="A1489" t="str">
        <f t="shared" si="480"/>
        <v>25/07/2026MarseilleNice</v>
      </c>
      <c r="D1489" s="2">
        <v>46228</v>
      </c>
      <c r="E1489" s="3">
        <v>0.66666666666666663</v>
      </c>
      <c r="F1489" t="s">
        <v>3960</v>
      </c>
      <c r="G1489" t="s">
        <v>3961</v>
      </c>
      <c r="H1489">
        <v>0</v>
      </c>
      <c r="I1489">
        <v>2</v>
      </c>
      <c r="J1489">
        <v>0</v>
      </c>
      <c r="K1489">
        <v>3</v>
      </c>
      <c r="L1489" s="22" t="str">
        <f t="shared" si="481"/>
        <v>25/07/2026</v>
      </c>
      <c r="M1489" s="23">
        <f t="shared" si="482"/>
        <v>0.54166666666666663</v>
      </c>
      <c r="N1489" t="str">
        <f t="shared" si="483"/>
        <v>0 - 3</v>
      </c>
      <c r="O1489" t="str">
        <f t="shared" si="484"/>
        <v>Red</v>
      </c>
      <c r="P1489" t="str">
        <f t="shared" si="485"/>
        <v>Red</v>
      </c>
      <c r="Q1489" t="str">
        <f t="shared" si="486"/>
        <v>Green</v>
      </c>
      <c r="R1489" t="str">
        <f t="shared" si="487"/>
        <v>Red</v>
      </c>
      <c r="S1489" t="str">
        <f t="shared" si="488"/>
        <v>Green</v>
      </c>
      <c r="T1489" t="str">
        <f t="shared" si="489"/>
        <v>Green</v>
      </c>
      <c r="U1489" t="str">
        <f t="shared" si="490"/>
        <v>Red</v>
      </c>
      <c r="V1489" t="str">
        <f t="shared" si="491"/>
        <v>Red</v>
      </c>
      <c r="W1489" t="str">
        <f t="shared" si="492"/>
        <v>Green</v>
      </c>
      <c r="X1489" t="str">
        <f t="shared" si="493"/>
        <v>Green</v>
      </c>
      <c r="Y1489" t="str">
        <f t="shared" si="494"/>
        <v>Green</v>
      </c>
      <c r="Z1489" t="str">
        <f t="shared" si="495"/>
        <v>Green</v>
      </c>
      <c r="AA1489" t="str">
        <f t="shared" si="496"/>
        <v>Red</v>
      </c>
      <c r="AB1489" t="str">
        <f t="shared" si="497"/>
        <v>Green</v>
      </c>
      <c r="AC1489" t="str">
        <f t="shared" si="498"/>
        <v>Red</v>
      </c>
      <c r="AD1489" t="str">
        <f t="shared" si="499"/>
        <v>Green</v>
      </c>
    </row>
    <row r="1490" spans="1:30" x14ac:dyDescent="0.25">
      <c r="A1490" t="str">
        <f t="shared" si="480"/>
        <v>25/07/2026OrleansAuxerre</v>
      </c>
      <c r="D1490" s="2">
        <v>46228</v>
      </c>
      <c r="E1490" s="3">
        <v>0.66666666666666663</v>
      </c>
      <c r="F1490" t="s">
        <v>3962</v>
      </c>
      <c r="G1490" t="s">
        <v>3963</v>
      </c>
      <c r="H1490">
        <v>0</v>
      </c>
      <c r="I1490">
        <v>1</v>
      </c>
      <c r="J1490">
        <v>2</v>
      </c>
      <c r="K1490">
        <v>1</v>
      </c>
      <c r="L1490" s="22" t="str">
        <f t="shared" si="481"/>
        <v>25/07/2026</v>
      </c>
      <c r="M1490" s="23">
        <f t="shared" si="482"/>
        <v>0.54166666666666663</v>
      </c>
      <c r="N1490" t="str">
        <f t="shared" si="483"/>
        <v>2 - 1</v>
      </c>
      <c r="O1490" t="str">
        <f t="shared" si="484"/>
        <v>Green</v>
      </c>
      <c r="P1490" t="str">
        <f t="shared" si="485"/>
        <v>Red</v>
      </c>
      <c r="Q1490" t="str">
        <f t="shared" si="486"/>
        <v>Red</v>
      </c>
      <c r="R1490" t="str">
        <f t="shared" si="487"/>
        <v>Green</v>
      </c>
      <c r="S1490" t="str">
        <f t="shared" si="488"/>
        <v>Red</v>
      </c>
      <c r="T1490" t="str">
        <f t="shared" si="489"/>
        <v>Green</v>
      </c>
      <c r="U1490" t="str">
        <f t="shared" si="490"/>
        <v>Red</v>
      </c>
      <c r="V1490" t="str">
        <f t="shared" si="491"/>
        <v>Red</v>
      </c>
      <c r="W1490" t="str">
        <f t="shared" si="492"/>
        <v>Green</v>
      </c>
      <c r="X1490" t="str">
        <f t="shared" si="493"/>
        <v>Green</v>
      </c>
      <c r="Y1490" t="str">
        <f t="shared" si="494"/>
        <v>Green</v>
      </c>
      <c r="Z1490" t="str">
        <f t="shared" si="495"/>
        <v>Green</v>
      </c>
      <c r="AA1490" t="str">
        <f t="shared" si="496"/>
        <v>Red</v>
      </c>
      <c r="AB1490" t="str">
        <f t="shared" si="497"/>
        <v>Green</v>
      </c>
      <c r="AC1490" t="str">
        <f t="shared" si="498"/>
        <v>Green</v>
      </c>
      <c r="AD1490" t="str">
        <f t="shared" si="499"/>
        <v>Red</v>
      </c>
    </row>
    <row r="1491" spans="1:30" x14ac:dyDescent="0.25">
      <c r="A1491" t="str">
        <f t="shared" si="480"/>
        <v>25/07/2026PSV EindhovenVillarreal C</v>
      </c>
      <c r="D1491" s="2">
        <v>46228</v>
      </c>
      <c r="E1491" s="3">
        <v>0.66666666666666663</v>
      </c>
      <c r="F1491" t="s">
        <v>3964</v>
      </c>
      <c r="G1491" t="s">
        <v>3965</v>
      </c>
      <c r="L1491" s="22" t="str">
        <f t="shared" si="481"/>
        <v>25/07/2026</v>
      </c>
      <c r="M1491" s="23">
        <f t="shared" si="482"/>
        <v>0.54166666666666663</v>
      </c>
      <c r="N1491" t="str">
        <f t="shared" si="483"/>
        <v xml:space="preserve"> - </v>
      </c>
      <c r="O1491" t="str">
        <f t="shared" si="484"/>
        <v>Red</v>
      </c>
      <c r="P1491" t="str">
        <f t="shared" si="485"/>
        <v>Green</v>
      </c>
      <c r="Q1491" t="str">
        <f t="shared" si="486"/>
        <v>Red</v>
      </c>
      <c r="R1491" t="str">
        <f t="shared" si="487"/>
        <v>Green</v>
      </c>
      <c r="S1491" t="str">
        <f t="shared" si="488"/>
        <v>Green</v>
      </c>
      <c r="T1491" t="str">
        <f t="shared" si="489"/>
        <v>Red</v>
      </c>
      <c r="U1491" t="str">
        <f t="shared" si="490"/>
        <v>Red</v>
      </c>
      <c r="V1491" t="str">
        <f t="shared" si="491"/>
        <v>Green</v>
      </c>
      <c r="W1491" t="str">
        <f t="shared" si="492"/>
        <v>Red</v>
      </c>
      <c r="X1491" t="str">
        <f t="shared" si="493"/>
        <v>Red</v>
      </c>
      <c r="Y1491" t="str">
        <f t="shared" si="494"/>
        <v>Red</v>
      </c>
      <c r="Z1491" t="str">
        <f t="shared" si="495"/>
        <v>Red</v>
      </c>
      <c r="AA1491" t="str">
        <f t="shared" si="496"/>
        <v>Green</v>
      </c>
      <c r="AB1491" t="str">
        <f t="shared" si="497"/>
        <v>Green</v>
      </c>
      <c r="AC1491" t="str">
        <f t="shared" si="498"/>
        <v>Red</v>
      </c>
      <c r="AD1491" t="str">
        <f t="shared" si="499"/>
        <v>Green</v>
      </c>
    </row>
    <row r="1492" spans="1:30" x14ac:dyDescent="0.25">
      <c r="A1492" t="str">
        <f t="shared" si="480"/>
        <v>25/07/2026PSV EindhovenVillarreal</v>
      </c>
      <c r="D1492" s="2">
        <v>46228</v>
      </c>
      <c r="E1492" s="3">
        <v>0.66666666666666663</v>
      </c>
      <c r="F1492" t="s">
        <v>3964</v>
      </c>
      <c r="G1492" t="s">
        <v>3966</v>
      </c>
      <c r="H1492">
        <v>0</v>
      </c>
      <c r="I1492">
        <v>0</v>
      </c>
      <c r="J1492">
        <v>1</v>
      </c>
      <c r="K1492">
        <v>3</v>
      </c>
      <c r="L1492" s="22" t="str">
        <f t="shared" si="481"/>
        <v>25/07/2026</v>
      </c>
      <c r="M1492" s="23">
        <f t="shared" si="482"/>
        <v>0.54166666666666663</v>
      </c>
      <c r="N1492" t="str">
        <f t="shared" si="483"/>
        <v>1 - 3</v>
      </c>
      <c r="O1492" t="str">
        <f t="shared" si="484"/>
        <v>Red</v>
      </c>
      <c r="P1492" t="str">
        <f t="shared" si="485"/>
        <v>Red</v>
      </c>
      <c r="Q1492" t="str">
        <f t="shared" si="486"/>
        <v>Green</v>
      </c>
      <c r="R1492" t="str">
        <f t="shared" si="487"/>
        <v>Red</v>
      </c>
      <c r="S1492" t="str">
        <f t="shared" si="488"/>
        <v>Green</v>
      </c>
      <c r="T1492" t="str">
        <f t="shared" si="489"/>
        <v>Green</v>
      </c>
      <c r="U1492" t="str">
        <f t="shared" si="490"/>
        <v>Red</v>
      </c>
      <c r="V1492" t="str">
        <f t="shared" si="491"/>
        <v>Green</v>
      </c>
      <c r="W1492" t="str">
        <f t="shared" si="492"/>
        <v>Red</v>
      </c>
      <c r="X1492" t="str">
        <f t="shared" si="493"/>
        <v>Red</v>
      </c>
      <c r="Y1492" t="str">
        <f t="shared" si="494"/>
        <v>Green</v>
      </c>
      <c r="Z1492" t="str">
        <f t="shared" si="495"/>
        <v>Green</v>
      </c>
      <c r="AA1492" t="str">
        <f t="shared" si="496"/>
        <v>Red</v>
      </c>
      <c r="AB1492" t="str">
        <f t="shared" si="497"/>
        <v>Red</v>
      </c>
      <c r="AC1492" t="str">
        <f t="shared" si="498"/>
        <v>Green</v>
      </c>
      <c r="AD1492" t="str">
        <f t="shared" si="499"/>
        <v>Red</v>
      </c>
    </row>
    <row r="1493" spans="1:30" x14ac:dyDescent="0.25">
      <c r="A1493" t="str">
        <f t="shared" si="480"/>
        <v>25/07/2026RennesClub Brugge</v>
      </c>
      <c r="D1493" s="2">
        <v>46228</v>
      </c>
      <c r="E1493" s="3">
        <v>0.66666666666666663</v>
      </c>
      <c r="F1493" t="s">
        <v>3967</v>
      </c>
      <c r="G1493" t="s">
        <v>3968</v>
      </c>
      <c r="H1493">
        <v>1</v>
      </c>
      <c r="I1493">
        <v>0</v>
      </c>
      <c r="J1493">
        <v>2</v>
      </c>
      <c r="K1493">
        <v>1</v>
      </c>
      <c r="L1493" s="22" t="str">
        <f t="shared" si="481"/>
        <v>25/07/2026</v>
      </c>
      <c r="M1493" s="23">
        <f t="shared" si="482"/>
        <v>0.54166666666666663</v>
      </c>
      <c r="N1493" t="str">
        <f t="shared" si="483"/>
        <v>2 - 1</v>
      </c>
      <c r="O1493" t="str">
        <f t="shared" si="484"/>
        <v>Green</v>
      </c>
      <c r="P1493" t="str">
        <f t="shared" si="485"/>
        <v>Red</v>
      </c>
      <c r="Q1493" t="str">
        <f t="shared" si="486"/>
        <v>Red</v>
      </c>
      <c r="R1493" t="str">
        <f t="shared" si="487"/>
        <v>Green</v>
      </c>
      <c r="S1493" t="str">
        <f t="shared" si="488"/>
        <v>Red</v>
      </c>
      <c r="T1493" t="str">
        <f t="shared" si="489"/>
        <v>Green</v>
      </c>
      <c r="U1493" t="str">
        <f t="shared" si="490"/>
        <v>Green</v>
      </c>
      <c r="V1493" t="str">
        <f t="shared" si="491"/>
        <v>Red</v>
      </c>
      <c r="W1493" t="str">
        <f t="shared" si="492"/>
        <v>Red</v>
      </c>
      <c r="X1493" t="str">
        <f t="shared" si="493"/>
        <v>Green</v>
      </c>
      <c r="Y1493" t="str">
        <f t="shared" si="494"/>
        <v>Green</v>
      </c>
      <c r="Z1493" t="str">
        <f t="shared" si="495"/>
        <v>Green</v>
      </c>
      <c r="AA1493" t="str">
        <f t="shared" si="496"/>
        <v>Red</v>
      </c>
      <c r="AB1493" t="str">
        <f t="shared" si="497"/>
        <v>Green</v>
      </c>
      <c r="AC1493" t="str">
        <f t="shared" si="498"/>
        <v>Green</v>
      </c>
      <c r="AD1493" t="str">
        <f t="shared" si="499"/>
        <v>Red</v>
      </c>
    </row>
    <row r="1494" spans="1:30" x14ac:dyDescent="0.25">
      <c r="A1494" t="str">
        <f t="shared" si="480"/>
        <v>25/07/2026Sloboda TuzlaFK Zvijezda 09</v>
      </c>
      <c r="D1494" s="2">
        <v>46228</v>
      </c>
      <c r="E1494" s="3">
        <v>0.66666666666666663</v>
      </c>
      <c r="F1494" t="s">
        <v>3969</v>
      </c>
      <c r="G1494" t="s">
        <v>3970</v>
      </c>
      <c r="H1494">
        <v>2</v>
      </c>
      <c r="I1494">
        <v>0</v>
      </c>
      <c r="J1494">
        <v>6</v>
      </c>
      <c r="K1494">
        <v>0</v>
      </c>
      <c r="L1494" s="22" t="str">
        <f t="shared" si="481"/>
        <v>25/07/2026</v>
      </c>
      <c r="M1494" s="23">
        <f t="shared" si="482"/>
        <v>0.54166666666666663</v>
      </c>
      <c r="N1494" t="str">
        <f t="shared" si="483"/>
        <v>6 - 0</v>
      </c>
      <c r="O1494" t="str">
        <f t="shared" si="484"/>
        <v>Green</v>
      </c>
      <c r="P1494" t="str">
        <f t="shared" si="485"/>
        <v>Red</v>
      </c>
      <c r="Q1494" t="str">
        <f t="shared" si="486"/>
        <v>Red</v>
      </c>
      <c r="R1494" t="str">
        <f t="shared" si="487"/>
        <v>Green</v>
      </c>
      <c r="S1494" t="str">
        <f t="shared" si="488"/>
        <v>Red</v>
      </c>
      <c r="T1494" t="str">
        <f t="shared" si="489"/>
        <v>Green</v>
      </c>
      <c r="U1494" t="str">
        <f t="shared" si="490"/>
        <v>Green</v>
      </c>
      <c r="V1494" t="str">
        <f t="shared" si="491"/>
        <v>Red</v>
      </c>
      <c r="W1494" t="str">
        <f t="shared" si="492"/>
        <v>Red</v>
      </c>
      <c r="X1494" t="str">
        <f t="shared" si="493"/>
        <v>Green</v>
      </c>
      <c r="Y1494" t="str">
        <f t="shared" si="494"/>
        <v>Green</v>
      </c>
      <c r="Z1494" t="str">
        <f t="shared" si="495"/>
        <v>Green</v>
      </c>
      <c r="AA1494" t="str">
        <f t="shared" si="496"/>
        <v>Red</v>
      </c>
      <c r="AB1494" t="str">
        <f t="shared" si="497"/>
        <v>Red</v>
      </c>
      <c r="AC1494" t="str">
        <f t="shared" si="498"/>
        <v>Red</v>
      </c>
      <c r="AD1494" t="str">
        <f t="shared" si="499"/>
        <v>Green</v>
      </c>
    </row>
    <row r="1495" spans="1:30" x14ac:dyDescent="0.25">
      <c r="A1495" t="str">
        <f t="shared" si="480"/>
        <v>25/07/2026WolvesReal Sociedad</v>
      </c>
      <c r="D1495" s="2">
        <v>46228</v>
      </c>
      <c r="E1495" s="3">
        <v>0.66666666666666663</v>
      </c>
      <c r="F1495" t="s">
        <v>1817</v>
      </c>
      <c r="G1495" t="s">
        <v>3971</v>
      </c>
      <c r="H1495">
        <v>1</v>
      </c>
      <c r="I1495">
        <v>1</v>
      </c>
      <c r="J1495">
        <v>1</v>
      </c>
      <c r="K1495">
        <v>2</v>
      </c>
      <c r="L1495" s="22" t="str">
        <f t="shared" si="481"/>
        <v>25/07/2026</v>
      </c>
      <c r="M1495" s="23">
        <f t="shared" si="482"/>
        <v>0.54166666666666663</v>
      </c>
      <c r="N1495" t="str">
        <f t="shared" si="483"/>
        <v>1 - 2</v>
      </c>
      <c r="O1495" t="str">
        <f t="shared" si="484"/>
        <v>Red</v>
      </c>
      <c r="P1495" t="str">
        <f t="shared" si="485"/>
        <v>Red</v>
      </c>
      <c r="Q1495" t="str">
        <f t="shared" si="486"/>
        <v>Green</v>
      </c>
      <c r="R1495" t="str">
        <f t="shared" si="487"/>
        <v>Red</v>
      </c>
      <c r="S1495" t="str">
        <f t="shared" si="488"/>
        <v>Green</v>
      </c>
      <c r="T1495" t="str">
        <f t="shared" si="489"/>
        <v>Green</v>
      </c>
      <c r="U1495" t="str">
        <f t="shared" si="490"/>
        <v>Red</v>
      </c>
      <c r="V1495" t="str">
        <f t="shared" si="491"/>
        <v>Green</v>
      </c>
      <c r="W1495" t="str">
        <f t="shared" si="492"/>
        <v>Red</v>
      </c>
      <c r="X1495" t="str">
        <f t="shared" si="493"/>
        <v>Green</v>
      </c>
      <c r="Y1495" t="str">
        <f t="shared" si="494"/>
        <v>Green</v>
      </c>
      <c r="Z1495" t="str">
        <f t="shared" si="495"/>
        <v>Green</v>
      </c>
      <c r="AA1495" t="str">
        <f t="shared" si="496"/>
        <v>Red</v>
      </c>
      <c r="AB1495" t="str">
        <f t="shared" si="497"/>
        <v>Green</v>
      </c>
      <c r="AC1495" t="str">
        <f t="shared" si="498"/>
        <v>Green</v>
      </c>
      <c r="AD1495" t="str">
        <f t="shared" si="499"/>
        <v>Red</v>
      </c>
    </row>
    <row r="1496" spans="1:30" x14ac:dyDescent="0.25">
      <c r="A1496" t="str">
        <f t="shared" si="480"/>
        <v>25/07/2026FC KiffenHIFK II</v>
      </c>
      <c r="D1496" s="2">
        <v>46228</v>
      </c>
      <c r="E1496" s="3">
        <v>0.67708333333333337</v>
      </c>
      <c r="F1496" t="s">
        <v>3225</v>
      </c>
      <c r="G1496" t="s">
        <v>3226</v>
      </c>
      <c r="H1496">
        <v>1</v>
      </c>
      <c r="I1496">
        <v>0</v>
      </c>
      <c r="J1496">
        <v>1</v>
      </c>
      <c r="K1496">
        <v>1</v>
      </c>
      <c r="L1496" s="22" t="str">
        <f t="shared" si="481"/>
        <v>25/07/2026</v>
      </c>
      <c r="M1496" s="23">
        <f t="shared" si="482"/>
        <v>0.55208333333333337</v>
      </c>
      <c r="N1496" t="str">
        <f t="shared" si="483"/>
        <v>1 - 1</v>
      </c>
      <c r="O1496" t="str">
        <f t="shared" si="484"/>
        <v>Red</v>
      </c>
      <c r="P1496" t="str">
        <f t="shared" si="485"/>
        <v>Green</v>
      </c>
      <c r="Q1496" t="str">
        <f t="shared" si="486"/>
        <v>Red</v>
      </c>
      <c r="R1496" t="str">
        <f t="shared" si="487"/>
        <v>Green</v>
      </c>
      <c r="S1496" t="str">
        <f t="shared" si="488"/>
        <v>Green</v>
      </c>
      <c r="T1496" t="str">
        <f t="shared" si="489"/>
        <v>Red</v>
      </c>
      <c r="U1496" t="str">
        <f t="shared" si="490"/>
        <v>Green</v>
      </c>
      <c r="V1496" t="str">
        <f t="shared" si="491"/>
        <v>Red</v>
      </c>
      <c r="W1496" t="str">
        <f t="shared" si="492"/>
        <v>Red</v>
      </c>
      <c r="X1496" t="str">
        <f t="shared" si="493"/>
        <v>Green</v>
      </c>
      <c r="Y1496" t="str">
        <f t="shared" si="494"/>
        <v>Green</v>
      </c>
      <c r="Z1496" t="str">
        <f t="shared" si="495"/>
        <v>Red</v>
      </c>
      <c r="AA1496" t="str">
        <f t="shared" si="496"/>
        <v>Green</v>
      </c>
      <c r="AB1496" t="str">
        <f t="shared" si="497"/>
        <v>Green</v>
      </c>
      <c r="AC1496" t="str">
        <f t="shared" si="498"/>
        <v>Green</v>
      </c>
      <c r="AD1496" t="str">
        <f t="shared" si="499"/>
        <v>Red</v>
      </c>
    </row>
    <row r="1497" spans="1:30" x14ac:dyDescent="0.25">
      <c r="A1497" t="str">
        <f t="shared" si="480"/>
        <v>25/07/2026Kremser SCAustria Lustenau</v>
      </c>
      <c r="D1497" s="2">
        <v>46228</v>
      </c>
      <c r="E1497" s="3">
        <v>0.6875</v>
      </c>
      <c r="F1497" t="s">
        <v>3014</v>
      </c>
      <c r="G1497" t="s">
        <v>3015</v>
      </c>
      <c r="H1497">
        <v>0</v>
      </c>
      <c r="I1497">
        <v>0</v>
      </c>
      <c r="J1497">
        <v>0</v>
      </c>
      <c r="K1497">
        <v>1</v>
      </c>
      <c r="L1497" s="22" t="str">
        <f t="shared" si="481"/>
        <v>25/07/2026</v>
      </c>
      <c r="M1497" s="23">
        <f t="shared" si="482"/>
        <v>0.5625</v>
      </c>
      <c r="N1497" t="str">
        <f t="shared" si="483"/>
        <v>0 - 1</v>
      </c>
      <c r="O1497" t="str">
        <f t="shared" si="484"/>
        <v>Red</v>
      </c>
      <c r="P1497" t="str">
        <f t="shared" si="485"/>
        <v>Red</v>
      </c>
      <c r="Q1497" t="str">
        <f t="shared" si="486"/>
        <v>Green</v>
      </c>
      <c r="R1497" t="str">
        <f t="shared" si="487"/>
        <v>Red</v>
      </c>
      <c r="S1497" t="str">
        <f t="shared" si="488"/>
        <v>Green</v>
      </c>
      <c r="T1497" t="str">
        <f t="shared" si="489"/>
        <v>Green</v>
      </c>
      <c r="U1497" t="str">
        <f t="shared" si="490"/>
        <v>Red</v>
      </c>
      <c r="V1497" t="str">
        <f t="shared" si="491"/>
        <v>Green</v>
      </c>
      <c r="W1497" t="str">
        <f t="shared" si="492"/>
        <v>Red</v>
      </c>
      <c r="X1497" t="str">
        <f t="shared" si="493"/>
        <v>Red</v>
      </c>
      <c r="Y1497" t="str">
        <f t="shared" si="494"/>
        <v>Red</v>
      </c>
      <c r="Z1497" t="str">
        <f t="shared" si="495"/>
        <v>Red</v>
      </c>
      <c r="AA1497" t="str">
        <f t="shared" si="496"/>
        <v>Green</v>
      </c>
      <c r="AB1497" t="str">
        <f t="shared" si="497"/>
        <v>Green</v>
      </c>
      <c r="AC1497" t="str">
        <f t="shared" si="498"/>
        <v>Red</v>
      </c>
      <c r="AD1497" t="str">
        <f t="shared" si="499"/>
        <v>Green</v>
      </c>
    </row>
    <row r="1498" spans="1:30" x14ac:dyDescent="0.25">
      <c r="A1498" t="str">
        <f t="shared" si="480"/>
        <v>25/07/2026Santiago WanderersUnion San Felipe</v>
      </c>
      <c r="D1498" s="2">
        <v>46228</v>
      </c>
      <c r="E1498" s="3">
        <v>0.6875</v>
      </c>
      <c r="F1498" t="s">
        <v>641</v>
      </c>
      <c r="G1498" t="s">
        <v>642</v>
      </c>
      <c r="H1498">
        <v>1</v>
      </c>
      <c r="I1498">
        <v>0</v>
      </c>
      <c r="J1498">
        <v>2</v>
      </c>
      <c r="K1498">
        <v>0</v>
      </c>
      <c r="L1498" s="22" t="str">
        <f t="shared" si="481"/>
        <v>25/07/2026</v>
      </c>
      <c r="M1498" s="23">
        <f t="shared" si="482"/>
        <v>0.5625</v>
      </c>
      <c r="N1498" t="str">
        <f t="shared" si="483"/>
        <v>2 - 0</v>
      </c>
      <c r="O1498" t="str">
        <f t="shared" si="484"/>
        <v>Green</v>
      </c>
      <c r="P1498" t="str">
        <f t="shared" si="485"/>
        <v>Red</v>
      </c>
      <c r="Q1498" t="str">
        <f t="shared" si="486"/>
        <v>Red</v>
      </c>
      <c r="R1498" t="str">
        <f t="shared" si="487"/>
        <v>Green</v>
      </c>
      <c r="S1498" t="str">
        <f t="shared" si="488"/>
        <v>Red</v>
      </c>
      <c r="T1498" t="str">
        <f t="shared" si="489"/>
        <v>Green</v>
      </c>
      <c r="U1498" t="str">
        <f t="shared" si="490"/>
        <v>Green</v>
      </c>
      <c r="V1498" t="str">
        <f t="shared" si="491"/>
        <v>Red</v>
      </c>
      <c r="W1498" t="str">
        <f t="shared" si="492"/>
        <v>Red</v>
      </c>
      <c r="X1498" t="str">
        <f t="shared" si="493"/>
        <v>Green</v>
      </c>
      <c r="Y1498" t="str">
        <f t="shared" si="494"/>
        <v>Green</v>
      </c>
      <c r="Z1498" t="str">
        <f t="shared" si="495"/>
        <v>Red</v>
      </c>
      <c r="AA1498" t="str">
        <f t="shared" si="496"/>
        <v>Green</v>
      </c>
      <c r="AB1498" t="str">
        <f t="shared" si="497"/>
        <v>Green</v>
      </c>
      <c r="AC1498" t="str">
        <f t="shared" si="498"/>
        <v>Red</v>
      </c>
      <c r="AD1498" t="str">
        <f t="shared" si="499"/>
        <v>Green</v>
      </c>
    </row>
    <row r="1499" spans="1:30" x14ac:dyDescent="0.25">
      <c r="A1499" t="str">
        <f t="shared" si="480"/>
        <v>25/07/2026SV Fortuna RegensburgEintracht Bamberg</v>
      </c>
      <c r="D1499" s="2">
        <v>46228</v>
      </c>
      <c r="E1499" s="3">
        <v>0.6875</v>
      </c>
      <c r="F1499" t="s">
        <v>1350</v>
      </c>
      <c r="G1499" t="s">
        <v>1345</v>
      </c>
      <c r="H1499">
        <v>0</v>
      </c>
      <c r="I1499">
        <v>1</v>
      </c>
      <c r="J1499">
        <v>0</v>
      </c>
      <c r="K1499">
        <v>1</v>
      </c>
      <c r="L1499" s="22" t="str">
        <f t="shared" si="481"/>
        <v>25/07/2026</v>
      </c>
      <c r="M1499" s="23">
        <f t="shared" si="482"/>
        <v>0.5625</v>
      </c>
      <c r="N1499" t="str">
        <f t="shared" si="483"/>
        <v>0 - 1</v>
      </c>
      <c r="O1499" t="str">
        <f t="shared" si="484"/>
        <v>Red</v>
      </c>
      <c r="P1499" t="str">
        <f t="shared" si="485"/>
        <v>Red</v>
      </c>
      <c r="Q1499" t="str">
        <f t="shared" si="486"/>
        <v>Green</v>
      </c>
      <c r="R1499" t="str">
        <f t="shared" si="487"/>
        <v>Red</v>
      </c>
      <c r="S1499" t="str">
        <f t="shared" si="488"/>
        <v>Green</v>
      </c>
      <c r="T1499" t="str">
        <f t="shared" si="489"/>
        <v>Green</v>
      </c>
      <c r="U1499" t="str">
        <f t="shared" si="490"/>
        <v>Red</v>
      </c>
      <c r="V1499" t="str">
        <f t="shared" si="491"/>
        <v>Red</v>
      </c>
      <c r="W1499" t="str">
        <f t="shared" si="492"/>
        <v>Green</v>
      </c>
      <c r="X1499" t="str">
        <f t="shared" si="493"/>
        <v>Green</v>
      </c>
      <c r="Y1499" t="str">
        <f t="shared" si="494"/>
        <v>Red</v>
      </c>
      <c r="Z1499" t="str">
        <f t="shared" si="495"/>
        <v>Red</v>
      </c>
      <c r="AA1499" t="str">
        <f t="shared" si="496"/>
        <v>Green</v>
      </c>
      <c r="AB1499" t="str">
        <f t="shared" si="497"/>
        <v>Green</v>
      </c>
      <c r="AC1499" t="str">
        <f t="shared" si="498"/>
        <v>Red</v>
      </c>
      <c r="AD1499" t="str">
        <f t="shared" si="499"/>
        <v>Green</v>
      </c>
    </row>
    <row r="1500" spans="1:30" x14ac:dyDescent="0.25">
      <c r="A1500" t="str">
        <f t="shared" si="480"/>
        <v>25/07/2026Rotor Volgograd IIZenit Penza</v>
      </c>
      <c r="D1500" s="2">
        <v>46228</v>
      </c>
      <c r="E1500" s="3">
        <v>0.6875</v>
      </c>
      <c r="F1500" t="s">
        <v>3589</v>
      </c>
      <c r="G1500" t="s">
        <v>3590</v>
      </c>
      <c r="H1500">
        <v>0</v>
      </c>
      <c r="I1500">
        <v>0</v>
      </c>
      <c r="J1500">
        <v>0</v>
      </c>
      <c r="K1500">
        <v>1</v>
      </c>
      <c r="L1500" s="22" t="str">
        <f t="shared" si="481"/>
        <v>25/07/2026</v>
      </c>
      <c r="M1500" s="23">
        <f t="shared" si="482"/>
        <v>0.5625</v>
      </c>
      <c r="N1500" t="str">
        <f t="shared" si="483"/>
        <v>0 - 1</v>
      </c>
      <c r="O1500" t="str">
        <f t="shared" si="484"/>
        <v>Red</v>
      </c>
      <c r="P1500" t="str">
        <f t="shared" si="485"/>
        <v>Red</v>
      </c>
      <c r="Q1500" t="str">
        <f t="shared" si="486"/>
        <v>Green</v>
      </c>
      <c r="R1500" t="str">
        <f t="shared" si="487"/>
        <v>Red</v>
      </c>
      <c r="S1500" t="str">
        <f t="shared" si="488"/>
        <v>Green</v>
      </c>
      <c r="T1500" t="str">
        <f t="shared" si="489"/>
        <v>Green</v>
      </c>
      <c r="U1500" t="str">
        <f t="shared" si="490"/>
        <v>Red</v>
      </c>
      <c r="V1500" t="str">
        <f t="shared" si="491"/>
        <v>Green</v>
      </c>
      <c r="W1500" t="str">
        <f t="shared" si="492"/>
        <v>Red</v>
      </c>
      <c r="X1500" t="str">
        <f t="shared" si="493"/>
        <v>Red</v>
      </c>
      <c r="Y1500" t="str">
        <f t="shared" si="494"/>
        <v>Red</v>
      </c>
      <c r="Z1500" t="str">
        <f t="shared" si="495"/>
        <v>Red</v>
      </c>
      <c r="AA1500" t="str">
        <f t="shared" si="496"/>
        <v>Green</v>
      </c>
      <c r="AB1500" t="str">
        <f t="shared" si="497"/>
        <v>Green</v>
      </c>
      <c r="AC1500" t="str">
        <f t="shared" si="498"/>
        <v>Red</v>
      </c>
      <c r="AD1500" t="str">
        <f t="shared" si="499"/>
        <v>Green</v>
      </c>
    </row>
    <row r="1501" spans="1:30" x14ac:dyDescent="0.25">
      <c r="A1501" t="str">
        <f t="shared" si="480"/>
        <v>25/07/2026BurgosAthletic Bilbao B</v>
      </c>
      <c r="D1501" s="2">
        <v>46228</v>
      </c>
      <c r="E1501" s="3">
        <v>0.6875</v>
      </c>
      <c r="F1501" t="s">
        <v>3972</v>
      </c>
      <c r="G1501" t="s">
        <v>3973</v>
      </c>
      <c r="H1501">
        <v>0</v>
      </c>
      <c r="I1501">
        <v>0</v>
      </c>
      <c r="J1501">
        <v>1</v>
      </c>
      <c r="K1501">
        <v>1</v>
      </c>
      <c r="L1501" s="22" t="str">
        <f t="shared" si="481"/>
        <v>25/07/2026</v>
      </c>
      <c r="M1501" s="23">
        <f t="shared" si="482"/>
        <v>0.5625</v>
      </c>
      <c r="N1501" t="str">
        <f t="shared" si="483"/>
        <v>1 - 1</v>
      </c>
      <c r="O1501" t="str">
        <f t="shared" si="484"/>
        <v>Red</v>
      </c>
      <c r="P1501" t="str">
        <f t="shared" si="485"/>
        <v>Green</v>
      </c>
      <c r="Q1501" t="str">
        <f t="shared" si="486"/>
        <v>Red</v>
      </c>
      <c r="R1501" t="str">
        <f t="shared" si="487"/>
        <v>Green</v>
      </c>
      <c r="S1501" t="str">
        <f t="shared" si="488"/>
        <v>Green</v>
      </c>
      <c r="T1501" t="str">
        <f t="shared" si="489"/>
        <v>Red</v>
      </c>
      <c r="U1501" t="str">
        <f t="shared" si="490"/>
        <v>Red</v>
      </c>
      <c r="V1501" t="str">
        <f t="shared" si="491"/>
        <v>Green</v>
      </c>
      <c r="W1501" t="str">
        <f t="shared" si="492"/>
        <v>Red</v>
      </c>
      <c r="X1501" t="str">
        <f t="shared" si="493"/>
        <v>Red</v>
      </c>
      <c r="Y1501" t="str">
        <f t="shared" si="494"/>
        <v>Green</v>
      </c>
      <c r="Z1501" t="str">
        <f t="shared" si="495"/>
        <v>Red</v>
      </c>
      <c r="AA1501" t="str">
        <f t="shared" si="496"/>
        <v>Green</v>
      </c>
      <c r="AB1501" t="str">
        <f t="shared" si="497"/>
        <v>Green</v>
      </c>
      <c r="AC1501" t="str">
        <f t="shared" si="498"/>
        <v>Green</v>
      </c>
      <c r="AD1501" t="str">
        <f t="shared" si="499"/>
        <v>Red</v>
      </c>
    </row>
    <row r="1502" spans="1:30" x14ac:dyDescent="0.25">
      <c r="A1502" t="str">
        <f t="shared" si="480"/>
        <v>25/07/2026OrijentDren Vrhnika</v>
      </c>
      <c r="D1502" s="2">
        <v>46228</v>
      </c>
      <c r="E1502" s="3">
        <v>0.6875</v>
      </c>
      <c r="F1502" t="s">
        <v>1450</v>
      </c>
      <c r="G1502" t="s">
        <v>3974</v>
      </c>
      <c r="H1502">
        <v>0</v>
      </c>
      <c r="I1502">
        <v>0</v>
      </c>
      <c r="J1502">
        <v>3</v>
      </c>
      <c r="K1502">
        <v>1</v>
      </c>
      <c r="L1502" s="22" t="str">
        <f t="shared" si="481"/>
        <v>25/07/2026</v>
      </c>
      <c r="M1502" s="23">
        <f t="shared" si="482"/>
        <v>0.5625</v>
      </c>
      <c r="N1502" t="str">
        <f t="shared" si="483"/>
        <v>3 - 1</v>
      </c>
      <c r="O1502" t="str">
        <f t="shared" si="484"/>
        <v>Green</v>
      </c>
      <c r="P1502" t="str">
        <f t="shared" si="485"/>
        <v>Red</v>
      </c>
      <c r="Q1502" t="str">
        <f t="shared" si="486"/>
        <v>Red</v>
      </c>
      <c r="R1502" t="str">
        <f t="shared" si="487"/>
        <v>Green</v>
      </c>
      <c r="S1502" t="str">
        <f t="shared" si="488"/>
        <v>Red</v>
      </c>
      <c r="T1502" t="str">
        <f t="shared" si="489"/>
        <v>Green</v>
      </c>
      <c r="U1502" t="str">
        <f t="shared" si="490"/>
        <v>Red</v>
      </c>
      <c r="V1502" t="str">
        <f t="shared" si="491"/>
        <v>Green</v>
      </c>
      <c r="W1502" t="str">
        <f t="shared" si="492"/>
        <v>Red</v>
      </c>
      <c r="X1502" t="str">
        <f t="shared" si="493"/>
        <v>Red</v>
      </c>
      <c r="Y1502" t="str">
        <f t="shared" si="494"/>
        <v>Green</v>
      </c>
      <c r="Z1502" t="str">
        <f t="shared" si="495"/>
        <v>Green</v>
      </c>
      <c r="AA1502" t="str">
        <f t="shared" si="496"/>
        <v>Red</v>
      </c>
      <c r="AB1502" t="str">
        <f t="shared" si="497"/>
        <v>Red</v>
      </c>
      <c r="AC1502" t="str">
        <f t="shared" si="498"/>
        <v>Green</v>
      </c>
      <c r="AD1502" t="str">
        <f t="shared" si="499"/>
        <v>Red</v>
      </c>
    </row>
    <row r="1503" spans="1:30" x14ac:dyDescent="0.25">
      <c r="A1503" t="str">
        <f t="shared" si="480"/>
        <v>25/07/2026CA ItuzaingoSportivo Italiano</v>
      </c>
      <c r="B1503" t="s">
        <v>806</v>
      </c>
      <c r="C1503" t="s">
        <v>2759</v>
      </c>
      <c r="D1503" s="2">
        <v>46228</v>
      </c>
      <c r="E1503" s="3">
        <v>0.70833333333333337</v>
      </c>
      <c r="F1503" t="s">
        <v>2762</v>
      </c>
      <c r="G1503" t="s">
        <v>2763</v>
      </c>
      <c r="H1503">
        <v>0</v>
      </c>
      <c r="I1503">
        <v>0</v>
      </c>
      <c r="J1503">
        <v>0</v>
      </c>
      <c r="K1503">
        <v>0</v>
      </c>
      <c r="L1503" s="22" t="str">
        <f t="shared" si="481"/>
        <v>25/07/2026</v>
      </c>
      <c r="M1503" s="23">
        <f t="shared" si="482"/>
        <v>0.58333333333333337</v>
      </c>
      <c r="N1503" t="str">
        <f t="shared" si="483"/>
        <v>0 - 0</v>
      </c>
      <c r="O1503" t="str">
        <f t="shared" si="484"/>
        <v>Red</v>
      </c>
      <c r="P1503" t="str">
        <f t="shared" si="485"/>
        <v>Green</v>
      </c>
      <c r="Q1503" t="str">
        <f t="shared" si="486"/>
        <v>Red</v>
      </c>
      <c r="R1503" t="str">
        <f t="shared" si="487"/>
        <v>Green</v>
      </c>
      <c r="S1503" t="str">
        <f t="shared" si="488"/>
        <v>Green</v>
      </c>
      <c r="T1503" t="str">
        <f t="shared" si="489"/>
        <v>Red</v>
      </c>
      <c r="U1503" t="str">
        <f t="shared" si="490"/>
        <v>Red</v>
      </c>
      <c r="V1503" t="str">
        <f t="shared" si="491"/>
        <v>Green</v>
      </c>
      <c r="W1503" t="str">
        <f t="shared" si="492"/>
        <v>Red</v>
      </c>
      <c r="X1503" t="str">
        <f t="shared" si="493"/>
        <v>Red</v>
      </c>
      <c r="Y1503" t="str">
        <f t="shared" si="494"/>
        <v>Red</v>
      </c>
      <c r="Z1503" t="str">
        <f t="shared" si="495"/>
        <v>Red</v>
      </c>
      <c r="AA1503" t="str">
        <f t="shared" si="496"/>
        <v>Green</v>
      </c>
      <c r="AB1503" t="str">
        <f t="shared" si="497"/>
        <v>Green</v>
      </c>
      <c r="AC1503" t="str">
        <f t="shared" si="498"/>
        <v>Red</v>
      </c>
      <c r="AD1503" t="str">
        <f t="shared" si="499"/>
        <v>Green</v>
      </c>
    </row>
    <row r="1504" spans="1:30" x14ac:dyDescent="0.25">
      <c r="A1504" t="str">
        <f t="shared" si="480"/>
        <v>25/07/2026MattersburgFirst Vienna</v>
      </c>
      <c r="D1504" s="2">
        <v>46228</v>
      </c>
      <c r="E1504" s="3">
        <v>0.70833333333333337</v>
      </c>
      <c r="F1504" t="s">
        <v>3016</v>
      </c>
      <c r="G1504" t="s">
        <v>3017</v>
      </c>
      <c r="H1504">
        <v>0</v>
      </c>
      <c r="I1504">
        <v>2</v>
      </c>
      <c r="J1504">
        <v>1</v>
      </c>
      <c r="K1504">
        <v>2</v>
      </c>
      <c r="L1504" s="22" t="str">
        <f t="shared" si="481"/>
        <v>25/07/2026</v>
      </c>
      <c r="M1504" s="23">
        <f t="shared" si="482"/>
        <v>0.58333333333333337</v>
      </c>
      <c r="N1504" t="str">
        <f t="shared" si="483"/>
        <v>1 - 2</v>
      </c>
      <c r="O1504" t="str">
        <f t="shared" si="484"/>
        <v>Red</v>
      </c>
      <c r="P1504" t="str">
        <f t="shared" si="485"/>
        <v>Red</v>
      </c>
      <c r="Q1504" t="str">
        <f t="shared" si="486"/>
        <v>Green</v>
      </c>
      <c r="R1504" t="str">
        <f t="shared" si="487"/>
        <v>Red</v>
      </c>
      <c r="S1504" t="str">
        <f t="shared" si="488"/>
        <v>Green</v>
      </c>
      <c r="T1504" t="str">
        <f t="shared" si="489"/>
        <v>Green</v>
      </c>
      <c r="U1504" t="str">
        <f t="shared" si="490"/>
        <v>Red</v>
      </c>
      <c r="V1504" t="str">
        <f t="shared" si="491"/>
        <v>Red</v>
      </c>
      <c r="W1504" t="str">
        <f t="shared" si="492"/>
        <v>Green</v>
      </c>
      <c r="X1504" t="str">
        <f t="shared" si="493"/>
        <v>Green</v>
      </c>
      <c r="Y1504" t="str">
        <f t="shared" si="494"/>
        <v>Green</v>
      </c>
      <c r="Z1504" t="str">
        <f t="shared" si="495"/>
        <v>Green</v>
      </c>
      <c r="AA1504" t="str">
        <f t="shared" si="496"/>
        <v>Red</v>
      </c>
      <c r="AB1504" t="str">
        <f t="shared" si="497"/>
        <v>Green</v>
      </c>
      <c r="AC1504" t="str">
        <f t="shared" si="498"/>
        <v>Green</v>
      </c>
      <c r="AD1504" t="str">
        <f t="shared" si="499"/>
        <v>Red</v>
      </c>
    </row>
    <row r="1505" spans="1:30" x14ac:dyDescent="0.25">
      <c r="A1505" t="str">
        <f t="shared" si="480"/>
        <v>25/07/2026SK Vorwarts SteyrSV Kuchl</v>
      </c>
      <c r="D1505" s="2">
        <v>46228</v>
      </c>
      <c r="E1505" s="3">
        <v>0.70833333333333337</v>
      </c>
      <c r="F1505" t="s">
        <v>3018</v>
      </c>
      <c r="G1505" t="s">
        <v>3019</v>
      </c>
      <c r="H1505">
        <v>0</v>
      </c>
      <c r="I1505">
        <v>0</v>
      </c>
      <c r="J1505">
        <v>1</v>
      </c>
      <c r="K1505">
        <v>0</v>
      </c>
      <c r="L1505" s="22" t="str">
        <f t="shared" si="481"/>
        <v>25/07/2026</v>
      </c>
      <c r="M1505" s="23">
        <f t="shared" si="482"/>
        <v>0.58333333333333337</v>
      </c>
      <c r="N1505" t="str">
        <f t="shared" si="483"/>
        <v>1 - 0</v>
      </c>
      <c r="O1505" t="str">
        <f t="shared" si="484"/>
        <v>Green</v>
      </c>
      <c r="P1505" t="str">
        <f t="shared" si="485"/>
        <v>Red</v>
      </c>
      <c r="Q1505" t="str">
        <f t="shared" si="486"/>
        <v>Red</v>
      </c>
      <c r="R1505" t="str">
        <f t="shared" si="487"/>
        <v>Green</v>
      </c>
      <c r="S1505" t="str">
        <f t="shared" si="488"/>
        <v>Red</v>
      </c>
      <c r="T1505" t="str">
        <f t="shared" si="489"/>
        <v>Green</v>
      </c>
      <c r="U1505" t="str">
        <f t="shared" si="490"/>
        <v>Red</v>
      </c>
      <c r="V1505" t="str">
        <f t="shared" si="491"/>
        <v>Green</v>
      </c>
      <c r="W1505" t="str">
        <f t="shared" si="492"/>
        <v>Red</v>
      </c>
      <c r="X1505" t="str">
        <f t="shared" si="493"/>
        <v>Red</v>
      </c>
      <c r="Y1505" t="str">
        <f t="shared" si="494"/>
        <v>Red</v>
      </c>
      <c r="Z1505" t="str">
        <f t="shared" si="495"/>
        <v>Red</v>
      </c>
      <c r="AA1505" t="str">
        <f t="shared" si="496"/>
        <v>Green</v>
      </c>
      <c r="AB1505" t="str">
        <f t="shared" si="497"/>
        <v>Green</v>
      </c>
      <c r="AC1505" t="str">
        <f t="shared" si="498"/>
        <v>Red</v>
      </c>
      <c r="AD1505" t="str">
        <f t="shared" si="499"/>
        <v>Green</v>
      </c>
    </row>
    <row r="1506" spans="1:30" x14ac:dyDescent="0.25">
      <c r="A1506" t="str">
        <f t="shared" si="480"/>
        <v>25/07/2026TreibachKapfenberger SV</v>
      </c>
      <c r="D1506" s="2">
        <v>46228</v>
      </c>
      <c r="E1506" s="3">
        <v>0.70833333333333337</v>
      </c>
      <c r="F1506" t="s">
        <v>1461</v>
      </c>
      <c r="G1506" t="s">
        <v>3020</v>
      </c>
      <c r="H1506">
        <v>0</v>
      </c>
      <c r="I1506">
        <v>2</v>
      </c>
      <c r="J1506">
        <v>1</v>
      </c>
      <c r="K1506">
        <v>4</v>
      </c>
      <c r="L1506" s="22" t="str">
        <f t="shared" si="481"/>
        <v>25/07/2026</v>
      </c>
      <c r="M1506" s="23">
        <f t="shared" si="482"/>
        <v>0.58333333333333337</v>
      </c>
      <c r="N1506" t="str">
        <f t="shared" si="483"/>
        <v>1 - 4</v>
      </c>
      <c r="O1506" t="str">
        <f t="shared" si="484"/>
        <v>Red</v>
      </c>
      <c r="P1506" t="str">
        <f t="shared" si="485"/>
        <v>Red</v>
      </c>
      <c r="Q1506" t="str">
        <f t="shared" si="486"/>
        <v>Green</v>
      </c>
      <c r="R1506" t="str">
        <f t="shared" si="487"/>
        <v>Red</v>
      </c>
      <c r="S1506" t="str">
        <f t="shared" si="488"/>
        <v>Green</v>
      </c>
      <c r="T1506" t="str">
        <f t="shared" si="489"/>
        <v>Green</v>
      </c>
      <c r="U1506" t="str">
        <f t="shared" si="490"/>
        <v>Red</v>
      </c>
      <c r="V1506" t="str">
        <f t="shared" si="491"/>
        <v>Red</v>
      </c>
      <c r="W1506" t="str">
        <f t="shared" si="492"/>
        <v>Green</v>
      </c>
      <c r="X1506" t="str">
        <f t="shared" si="493"/>
        <v>Green</v>
      </c>
      <c r="Y1506" t="str">
        <f t="shared" si="494"/>
        <v>Green</v>
      </c>
      <c r="Z1506" t="str">
        <f t="shared" si="495"/>
        <v>Green</v>
      </c>
      <c r="AA1506" t="str">
        <f t="shared" si="496"/>
        <v>Red</v>
      </c>
      <c r="AB1506" t="str">
        <f t="shared" si="497"/>
        <v>Red</v>
      </c>
      <c r="AC1506" t="str">
        <f t="shared" si="498"/>
        <v>Green</v>
      </c>
      <c r="AD1506" t="str">
        <f t="shared" si="499"/>
        <v>Red</v>
      </c>
    </row>
    <row r="1507" spans="1:30" x14ac:dyDescent="0.25">
      <c r="A1507" t="str">
        <f t="shared" si="480"/>
        <v>25/07/2026Torpedo ZhodinoDnepr Mogilev</v>
      </c>
      <c r="D1507" s="2">
        <v>46228</v>
      </c>
      <c r="E1507" s="3">
        <v>0.70833333333333337</v>
      </c>
      <c r="F1507" t="s">
        <v>3035</v>
      </c>
      <c r="G1507" t="s">
        <v>3036</v>
      </c>
      <c r="H1507">
        <v>0</v>
      </c>
      <c r="I1507">
        <v>1</v>
      </c>
      <c r="J1507">
        <v>1</v>
      </c>
      <c r="K1507">
        <v>2</v>
      </c>
      <c r="L1507" s="22" t="str">
        <f t="shared" si="481"/>
        <v>25/07/2026</v>
      </c>
      <c r="M1507" s="23">
        <f t="shared" si="482"/>
        <v>0.58333333333333337</v>
      </c>
      <c r="N1507" t="str">
        <f t="shared" si="483"/>
        <v>1 - 2</v>
      </c>
      <c r="O1507" t="str">
        <f t="shared" si="484"/>
        <v>Red</v>
      </c>
      <c r="P1507" t="str">
        <f t="shared" si="485"/>
        <v>Red</v>
      </c>
      <c r="Q1507" t="str">
        <f t="shared" si="486"/>
        <v>Green</v>
      </c>
      <c r="R1507" t="str">
        <f t="shared" si="487"/>
        <v>Red</v>
      </c>
      <c r="S1507" t="str">
        <f t="shared" si="488"/>
        <v>Green</v>
      </c>
      <c r="T1507" t="str">
        <f t="shared" si="489"/>
        <v>Green</v>
      </c>
      <c r="U1507" t="str">
        <f t="shared" si="490"/>
        <v>Red</v>
      </c>
      <c r="V1507" t="str">
        <f t="shared" si="491"/>
        <v>Red</v>
      </c>
      <c r="W1507" t="str">
        <f t="shared" si="492"/>
        <v>Green</v>
      </c>
      <c r="X1507" t="str">
        <f t="shared" si="493"/>
        <v>Green</v>
      </c>
      <c r="Y1507" t="str">
        <f t="shared" si="494"/>
        <v>Green</v>
      </c>
      <c r="Z1507" t="str">
        <f t="shared" si="495"/>
        <v>Green</v>
      </c>
      <c r="AA1507" t="str">
        <f t="shared" si="496"/>
        <v>Red</v>
      </c>
      <c r="AB1507" t="str">
        <f t="shared" si="497"/>
        <v>Green</v>
      </c>
      <c r="AC1507" t="str">
        <f t="shared" si="498"/>
        <v>Green</v>
      </c>
      <c r="AD1507" t="str">
        <f t="shared" si="499"/>
        <v>Red</v>
      </c>
    </row>
    <row r="1508" spans="1:30" x14ac:dyDescent="0.25">
      <c r="A1508" t="str">
        <f t="shared" si="480"/>
        <v>25/07/2026Carlos Renaux U20Criciuma U20</v>
      </c>
      <c r="B1508" t="s">
        <v>804</v>
      </c>
      <c r="D1508" s="2">
        <v>46228</v>
      </c>
      <c r="E1508" s="3">
        <v>0.70833333333333337</v>
      </c>
      <c r="F1508" t="s">
        <v>1793</v>
      </c>
      <c r="G1508" t="s">
        <v>1795</v>
      </c>
      <c r="H1508">
        <v>0</v>
      </c>
      <c r="I1508">
        <v>0</v>
      </c>
      <c r="J1508">
        <v>1</v>
      </c>
      <c r="K1508">
        <v>2</v>
      </c>
      <c r="L1508" s="22" t="str">
        <f t="shared" si="481"/>
        <v>25/07/2026</v>
      </c>
      <c r="M1508" s="23">
        <f t="shared" si="482"/>
        <v>0.58333333333333337</v>
      </c>
      <c r="N1508" t="str">
        <f t="shared" si="483"/>
        <v>1 - 2</v>
      </c>
      <c r="O1508" t="str">
        <f t="shared" si="484"/>
        <v>Red</v>
      </c>
      <c r="P1508" t="str">
        <f t="shared" si="485"/>
        <v>Red</v>
      </c>
      <c r="Q1508" t="str">
        <f t="shared" si="486"/>
        <v>Green</v>
      </c>
      <c r="R1508" t="str">
        <f t="shared" si="487"/>
        <v>Red</v>
      </c>
      <c r="S1508" t="str">
        <f t="shared" si="488"/>
        <v>Green</v>
      </c>
      <c r="T1508" t="str">
        <f t="shared" si="489"/>
        <v>Green</v>
      </c>
      <c r="U1508" t="str">
        <f t="shared" si="490"/>
        <v>Red</v>
      </c>
      <c r="V1508" t="str">
        <f t="shared" si="491"/>
        <v>Green</v>
      </c>
      <c r="W1508" t="str">
        <f t="shared" si="492"/>
        <v>Red</v>
      </c>
      <c r="X1508" t="str">
        <f t="shared" si="493"/>
        <v>Red</v>
      </c>
      <c r="Y1508" t="str">
        <f t="shared" si="494"/>
        <v>Green</v>
      </c>
      <c r="Z1508" t="str">
        <f t="shared" si="495"/>
        <v>Green</v>
      </c>
      <c r="AA1508" t="str">
        <f t="shared" si="496"/>
        <v>Red</v>
      </c>
      <c r="AB1508" t="str">
        <f t="shared" si="497"/>
        <v>Green</v>
      </c>
      <c r="AC1508" t="str">
        <f t="shared" si="498"/>
        <v>Green</v>
      </c>
      <c r="AD1508" t="str">
        <f t="shared" si="499"/>
        <v>Red</v>
      </c>
    </row>
    <row r="1509" spans="1:30" x14ac:dyDescent="0.25">
      <c r="A1509" t="str">
        <f t="shared" si="480"/>
        <v>25/07/2026FC FratriaMarek Dupnitsa</v>
      </c>
      <c r="D1509" s="2">
        <v>46228</v>
      </c>
      <c r="E1509" s="3">
        <v>0.70833333333333337</v>
      </c>
      <c r="F1509" t="s">
        <v>3101</v>
      </c>
      <c r="G1509" t="s">
        <v>3102</v>
      </c>
      <c r="H1509">
        <v>0</v>
      </c>
      <c r="I1509">
        <v>1</v>
      </c>
      <c r="J1509">
        <v>0</v>
      </c>
      <c r="K1509">
        <v>1</v>
      </c>
      <c r="L1509" s="22" t="str">
        <f t="shared" si="481"/>
        <v>25/07/2026</v>
      </c>
      <c r="M1509" s="23">
        <f t="shared" si="482"/>
        <v>0.58333333333333337</v>
      </c>
      <c r="N1509" t="str">
        <f t="shared" si="483"/>
        <v>0 - 1</v>
      </c>
      <c r="O1509" t="str">
        <f t="shared" si="484"/>
        <v>Red</v>
      </c>
      <c r="P1509" t="str">
        <f t="shared" si="485"/>
        <v>Red</v>
      </c>
      <c r="Q1509" t="str">
        <f t="shared" si="486"/>
        <v>Green</v>
      </c>
      <c r="R1509" t="str">
        <f t="shared" si="487"/>
        <v>Red</v>
      </c>
      <c r="S1509" t="str">
        <f t="shared" si="488"/>
        <v>Green</v>
      </c>
      <c r="T1509" t="str">
        <f t="shared" si="489"/>
        <v>Green</v>
      </c>
      <c r="U1509" t="str">
        <f t="shared" si="490"/>
        <v>Red</v>
      </c>
      <c r="V1509" t="str">
        <f t="shared" si="491"/>
        <v>Red</v>
      </c>
      <c r="W1509" t="str">
        <f t="shared" si="492"/>
        <v>Green</v>
      </c>
      <c r="X1509" t="str">
        <f t="shared" si="493"/>
        <v>Green</v>
      </c>
      <c r="Y1509" t="str">
        <f t="shared" si="494"/>
        <v>Red</v>
      </c>
      <c r="Z1509" t="str">
        <f t="shared" si="495"/>
        <v>Red</v>
      </c>
      <c r="AA1509" t="str">
        <f t="shared" si="496"/>
        <v>Green</v>
      </c>
      <c r="AB1509" t="str">
        <f t="shared" si="497"/>
        <v>Green</v>
      </c>
      <c r="AC1509" t="str">
        <f t="shared" si="498"/>
        <v>Red</v>
      </c>
      <c r="AD1509" t="str">
        <f t="shared" si="499"/>
        <v>Green</v>
      </c>
    </row>
    <row r="1510" spans="1:30" x14ac:dyDescent="0.25">
      <c r="A1510" t="str">
        <f t="shared" si="480"/>
        <v>25/07/2026Lokomotiv Gorna OryahovitsaChernomorets Burgas</v>
      </c>
      <c r="D1510" s="2">
        <v>46228</v>
      </c>
      <c r="E1510" s="3">
        <v>0.70833333333333337</v>
      </c>
      <c r="F1510" t="s">
        <v>3103</v>
      </c>
      <c r="G1510" t="s">
        <v>3104</v>
      </c>
      <c r="H1510">
        <v>0</v>
      </c>
      <c r="I1510">
        <v>0</v>
      </c>
      <c r="J1510">
        <v>1</v>
      </c>
      <c r="K1510">
        <v>1</v>
      </c>
      <c r="L1510" s="22" t="str">
        <f t="shared" si="481"/>
        <v>25/07/2026</v>
      </c>
      <c r="M1510" s="23">
        <f t="shared" si="482"/>
        <v>0.58333333333333337</v>
      </c>
      <c r="N1510" t="str">
        <f t="shared" si="483"/>
        <v>1 - 1</v>
      </c>
      <c r="O1510" t="str">
        <f t="shared" si="484"/>
        <v>Red</v>
      </c>
      <c r="P1510" t="str">
        <f t="shared" si="485"/>
        <v>Green</v>
      </c>
      <c r="Q1510" t="str">
        <f t="shared" si="486"/>
        <v>Red</v>
      </c>
      <c r="R1510" t="str">
        <f t="shared" si="487"/>
        <v>Green</v>
      </c>
      <c r="S1510" t="str">
        <f t="shared" si="488"/>
        <v>Green</v>
      </c>
      <c r="T1510" t="str">
        <f t="shared" si="489"/>
        <v>Red</v>
      </c>
      <c r="U1510" t="str">
        <f t="shared" si="490"/>
        <v>Red</v>
      </c>
      <c r="V1510" t="str">
        <f t="shared" si="491"/>
        <v>Green</v>
      </c>
      <c r="W1510" t="str">
        <f t="shared" si="492"/>
        <v>Red</v>
      </c>
      <c r="X1510" t="str">
        <f t="shared" si="493"/>
        <v>Red</v>
      </c>
      <c r="Y1510" t="str">
        <f t="shared" si="494"/>
        <v>Green</v>
      </c>
      <c r="Z1510" t="str">
        <f t="shared" si="495"/>
        <v>Red</v>
      </c>
      <c r="AA1510" t="str">
        <f t="shared" si="496"/>
        <v>Green</v>
      </c>
      <c r="AB1510" t="str">
        <f t="shared" si="497"/>
        <v>Green</v>
      </c>
      <c r="AC1510" t="str">
        <f t="shared" si="498"/>
        <v>Green</v>
      </c>
      <c r="AD1510" t="str">
        <f t="shared" si="499"/>
        <v>Red</v>
      </c>
    </row>
    <row r="1511" spans="1:30" x14ac:dyDescent="0.25">
      <c r="A1511" t="str">
        <f t="shared" si="480"/>
        <v>25/07/2026Yantra GabrovoSpartak Pleven</v>
      </c>
      <c r="D1511" s="2">
        <v>46228</v>
      </c>
      <c r="E1511" s="3">
        <v>0.70833333333333337</v>
      </c>
      <c r="F1511" t="s">
        <v>3105</v>
      </c>
      <c r="G1511" t="s">
        <v>3106</v>
      </c>
      <c r="H1511">
        <v>0</v>
      </c>
      <c r="I1511">
        <v>0</v>
      </c>
      <c r="J1511">
        <v>0</v>
      </c>
      <c r="K1511">
        <v>2</v>
      </c>
      <c r="L1511" s="22" t="str">
        <f t="shared" si="481"/>
        <v>25/07/2026</v>
      </c>
      <c r="M1511" s="23">
        <f t="shared" si="482"/>
        <v>0.58333333333333337</v>
      </c>
      <c r="N1511" t="str">
        <f t="shared" si="483"/>
        <v>0 - 2</v>
      </c>
      <c r="O1511" t="str">
        <f t="shared" si="484"/>
        <v>Red</v>
      </c>
      <c r="P1511" t="str">
        <f t="shared" si="485"/>
        <v>Red</v>
      </c>
      <c r="Q1511" t="str">
        <f t="shared" si="486"/>
        <v>Green</v>
      </c>
      <c r="R1511" t="str">
        <f t="shared" si="487"/>
        <v>Red</v>
      </c>
      <c r="S1511" t="str">
        <f t="shared" si="488"/>
        <v>Green</v>
      </c>
      <c r="T1511" t="str">
        <f t="shared" si="489"/>
        <v>Green</v>
      </c>
      <c r="U1511" t="str">
        <f t="shared" si="490"/>
        <v>Red</v>
      </c>
      <c r="V1511" t="str">
        <f t="shared" si="491"/>
        <v>Green</v>
      </c>
      <c r="W1511" t="str">
        <f t="shared" si="492"/>
        <v>Red</v>
      </c>
      <c r="X1511" t="str">
        <f t="shared" si="493"/>
        <v>Red</v>
      </c>
      <c r="Y1511" t="str">
        <f t="shared" si="494"/>
        <v>Green</v>
      </c>
      <c r="Z1511" t="str">
        <f t="shared" si="495"/>
        <v>Red</v>
      </c>
      <c r="AA1511" t="str">
        <f t="shared" si="496"/>
        <v>Green</v>
      </c>
      <c r="AB1511" t="str">
        <f t="shared" si="497"/>
        <v>Green</v>
      </c>
      <c r="AC1511" t="str">
        <f t="shared" si="498"/>
        <v>Red</v>
      </c>
      <c r="AD1511" t="str">
        <f t="shared" si="499"/>
        <v>Green</v>
      </c>
    </row>
    <row r="1512" spans="1:30" x14ac:dyDescent="0.25">
      <c r="A1512" t="str">
        <f t="shared" si="480"/>
        <v>25/07/2026Riga FC WomenWrexham Women</v>
      </c>
      <c r="D1512" s="2">
        <v>46228</v>
      </c>
      <c r="E1512" s="3">
        <v>0.70833333333333337</v>
      </c>
      <c r="F1512" t="s">
        <v>1603</v>
      </c>
      <c r="G1512" t="s">
        <v>1799</v>
      </c>
      <c r="H1512">
        <v>0</v>
      </c>
      <c r="I1512">
        <v>1</v>
      </c>
      <c r="J1512">
        <v>4</v>
      </c>
      <c r="K1512">
        <v>1</v>
      </c>
      <c r="L1512" s="22" t="str">
        <f t="shared" si="481"/>
        <v>25/07/2026</v>
      </c>
      <c r="M1512" s="23">
        <f t="shared" si="482"/>
        <v>0.58333333333333337</v>
      </c>
      <c r="N1512" t="str">
        <f t="shared" si="483"/>
        <v>4 - 1</v>
      </c>
      <c r="O1512" t="str">
        <f t="shared" si="484"/>
        <v>Green</v>
      </c>
      <c r="P1512" t="str">
        <f t="shared" si="485"/>
        <v>Red</v>
      </c>
      <c r="Q1512" t="str">
        <f t="shared" si="486"/>
        <v>Red</v>
      </c>
      <c r="R1512" t="str">
        <f t="shared" si="487"/>
        <v>Green</v>
      </c>
      <c r="S1512" t="str">
        <f t="shared" si="488"/>
        <v>Red</v>
      </c>
      <c r="T1512" t="str">
        <f t="shared" si="489"/>
        <v>Green</v>
      </c>
      <c r="U1512" t="str">
        <f t="shared" si="490"/>
        <v>Red</v>
      </c>
      <c r="V1512" t="str">
        <f t="shared" si="491"/>
        <v>Red</v>
      </c>
      <c r="W1512" t="str">
        <f t="shared" si="492"/>
        <v>Green</v>
      </c>
      <c r="X1512" t="str">
        <f t="shared" si="493"/>
        <v>Green</v>
      </c>
      <c r="Y1512" t="str">
        <f t="shared" si="494"/>
        <v>Green</v>
      </c>
      <c r="Z1512" t="str">
        <f t="shared" si="495"/>
        <v>Green</v>
      </c>
      <c r="AA1512" t="str">
        <f t="shared" si="496"/>
        <v>Red</v>
      </c>
      <c r="AB1512" t="str">
        <f t="shared" si="497"/>
        <v>Red</v>
      </c>
      <c r="AC1512" t="str">
        <f t="shared" si="498"/>
        <v>Green</v>
      </c>
      <c r="AD1512" t="str">
        <f t="shared" si="499"/>
        <v>Red</v>
      </c>
    </row>
    <row r="1513" spans="1:30" x14ac:dyDescent="0.25">
      <c r="A1513" t="str">
        <f t="shared" si="480"/>
        <v>25/07/2026Spartak Myjava WomenMgarr United Women</v>
      </c>
      <c r="D1513" s="2">
        <v>46228</v>
      </c>
      <c r="E1513" s="3">
        <v>0.70833333333333337</v>
      </c>
      <c r="F1513" t="s">
        <v>3204</v>
      </c>
      <c r="G1513" t="s">
        <v>1680</v>
      </c>
      <c r="H1513">
        <v>3</v>
      </c>
      <c r="I1513">
        <v>1</v>
      </c>
      <c r="J1513">
        <v>6</v>
      </c>
      <c r="K1513">
        <v>1</v>
      </c>
      <c r="L1513" s="22" t="str">
        <f t="shared" si="481"/>
        <v>25/07/2026</v>
      </c>
      <c r="M1513" s="23">
        <f t="shared" si="482"/>
        <v>0.58333333333333337</v>
      </c>
      <c r="N1513" t="str">
        <f t="shared" si="483"/>
        <v>6 - 1</v>
      </c>
      <c r="O1513" t="str">
        <f t="shared" si="484"/>
        <v>Green</v>
      </c>
      <c r="P1513" t="str">
        <f t="shared" si="485"/>
        <v>Red</v>
      </c>
      <c r="Q1513" t="str">
        <f t="shared" si="486"/>
        <v>Red</v>
      </c>
      <c r="R1513" t="str">
        <f t="shared" si="487"/>
        <v>Green</v>
      </c>
      <c r="S1513" t="str">
        <f t="shared" si="488"/>
        <v>Red</v>
      </c>
      <c r="T1513" t="str">
        <f t="shared" si="489"/>
        <v>Green</v>
      </c>
      <c r="U1513" t="str">
        <f t="shared" si="490"/>
        <v>Green</v>
      </c>
      <c r="V1513" t="str">
        <f t="shared" si="491"/>
        <v>Red</v>
      </c>
      <c r="W1513" t="str">
        <f t="shared" si="492"/>
        <v>Red</v>
      </c>
      <c r="X1513" t="str">
        <f t="shared" si="493"/>
        <v>Green</v>
      </c>
      <c r="Y1513" t="str">
        <f t="shared" si="494"/>
        <v>Green</v>
      </c>
      <c r="Z1513" t="str">
        <f t="shared" si="495"/>
        <v>Green</v>
      </c>
      <c r="AA1513" t="str">
        <f t="shared" si="496"/>
        <v>Red</v>
      </c>
      <c r="AB1513" t="str">
        <f t="shared" si="497"/>
        <v>Red</v>
      </c>
      <c r="AC1513" t="str">
        <f t="shared" si="498"/>
        <v>Green</v>
      </c>
      <c r="AD1513" t="str">
        <f t="shared" si="499"/>
        <v>Red</v>
      </c>
    </row>
    <row r="1514" spans="1:30" x14ac:dyDescent="0.25">
      <c r="A1514" t="str">
        <f t="shared" si="480"/>
        <v>25/07/2026BVSCKazincbarcikai SC</v>
      </c>
      <c r="D1514" s="2">
        <v>46228</v>
      </c>
      <c r="E1514" s="3">
        <v>0.70833333333333337</v>
      </c>
      <c r="F1514" t="s">
        <v>3302</v>
      </c>
      <c r="G1514" t="s">
        <v>3303</v>
      </c>
      <c r="H1514">
        <v>0</v>
      </c>
      <c r="I1514">
        <v>0</v>
      </c>
      <c r="J1514">
        <v>0</v>
      </c>
      <c r="K1514">
        <v>0</v>
      </c>
      <c r="L1514" s="22" t="str">
        <f t="shared" si="481"/>
        <v>25/07/2026</v>
      </c>
      <c r="M1514" s="23">
        <f t="shared" si="482"/>
        <v>0.58333333333333337</v>
      </c>
      <c r="N1514" t="str">
        <f t="shared" si="483"/>
        <v>0 - 0</v>
      </c>
      <c r="O1514" t="str">
        <f t="shared" si="484"/>
        <v>Red</v>
      </c>
      <c r="P1514" t="str">
        <f t="shared" si="485"/>
        <v>Green</v>
      </c>
      <c r="Q1514" t="str">
        <f t="shared" si="486"/>
        <v>Red</v>
      </c>
      <c r="R1514" t="str">
        <f t="shared" si="487"/>
        <v>Green</v>
      </c>
      <c r="S1514" t="str">
        <f t="shared" si="488"/>
        <v>Green</v>
      </c>
      <c r="T1514" t="str">
        <f t="shared" si="489"/>
        <v>Red</v>
      </c>
      <c r="U1514" t="str">
        <f t="shared" si="490"/>
        <v>Red</v>
      </c>
      <c r="V1514" t="str">
        <f t="shared" si="491"/>
        <v>Green</v>
      </c>
      <c r="W1514" t="str">
        <f t="shared" si="492"/>
        <v>Red</v>
      </c>
      <c r="X1514" t="str">
        <f t="shared" si="493"/>
        <v>Red</v>
      </c>
      <c r="Y1514" t="str">
        <f t="shared" si="494"/>
        <v>Red</v>
      </c>
      <c r="Z1514" t="str">
        <f t="shared" si="495"/>
        <v>Red</v>
      </c>
      <c r="AA1514" t="str">
        <f t="shared" si="496"/>
        <v>Green</v>
      </c>
      <c r="AB1514" t="str">
        <f t="shared" si="497"/>
        <v>Green</v>
      </c>
      <c r="AC1514" t="str">
        <f t="shared" si="498"/>
        <v>Red</v>
      </c>
      <c r="AD1514" t="str">
        <f t="shared" si="499"/>
        <v>Green</v>
      </c>
    </row>
    <row r="1515" spans="1:30" x14ac:dyDescent="0.25">
      <c r="A1515" t="str">
        <f t="shared" si="480"/>
        <v>25/07/2026FC AjkaKecskemeti TE</v>
      </c>
      <c r="D1515" s="2">
        <v>46228</v>
      </c>
      <c r="E1515" s="3">
        <v>0.70833333333333337</v>
      </c>
      <c r="F1515" t="s">
        <v>3304</v>
      </c>
      <c r="G1515" t="s">
        <v>3305</v>
      </c>
      <c r="H1515">
        <v>1</v>
      </c>
      <c r="I1515">
        <v>0</v>
      </c>
      <c r="J1515">
        <v>3</v>
      </c>
      <c r="K1515">
        <v>1</v>
      </c>
      <c r="L1515" s="22" t="str">
        <f t="shared" si="481"/>
        <v>25/07/2026</v>
      </c>
      <c r="M1515" s="23">
        <f t="shared" si="482"/>
        <v>0.58333333333333337</v>
      </c>
      <c r="N1515" t="str">
        <f t="shared" si="483"/>
        <v>3 - 1</v>
      </c>
      <c r="O1515" t="str">
        <f t="shared" si="484"/>
        <v>Green</v>
      </c>
      <c r="P1515" t="str">
        <f t="shared" si="485"/>
        <v>Red</v>
      </c>
      <c r="Q1515" t="str">
        <f t="shared" si="486"/>
        <v>Red</v>
      </c>
      <c r="R1515" t="str">
        <f t="shared" si="487"/>
        <v>Green</v>
      </c>
      <c r="S1515" t="str">
        <f t="shared" si="488"/>
        <v>Red</v>
      </c>
      <c r="T1515" t="str">
        <f t="shared" si="489"/>
        <v>Green</v>
      </c>
      <c r="U1515" t="str">
        <f t="shared" si="490"/>
        <v>Green</v>
      </c>
      <c r="V1515" t="str">
        <f t="shared" si="491"/>
        <v>Red</v>
      </c>
      <c r="W1515" t="str">
        <f t="shared" si="492"/>
        <v>Red</v>
      </c>
      <c r="X1515" t="str">
        <f t="shared" si="493"/>
        <v>Green</v>
      </c>
      <c r="Y1515" t="str">
        <f t="shared" si="494"/>
        <v>Green</v>
      </c>
      <c r="Z1515" t="str">
        <f t="shared" si="495"/>
        <v>Green</v>
      </c>
      <c r="AA1515" t="str">
        <f t="shared" si="496"/>
        <v>Red</v>
      </c>
      <c r="AB1515" t="str">
        <f t="shared" si="497"/>
        <v>Red</v>
      </c>
      <c r="AC1515" t="str">
        <f t="shared" si="498"/>
        <v>Green</v>
      </c>
      <c r="AD1515" t="str">
        <f t="shared" si="499"/>
        <v>Red</v>
      </c>
    </row>
    <row r="1516" spans="1:30" x14ac:dyDescent="0.25">
      <c r="A1516" t="str">
        <f t="shared" si="480"/>
        <v>25/07/2026MOL FehervarKozarmisleny SE</v>
      </c>
      <c r="D1516" s="2">
        <v>46228</v>
      </c>
      <c r="E1516" s="3">
        <v>0.70833333333333337</v>
      </c>
      <c r="F1516" t="s">
        <v>3306</v>
      </c>
      <c r="G1516" t="s">
        <v>3307</v>
      </c>
      <c r="H1516">
        <v>1</v>
      </c>
      <c r="I1516">
        <v>0</v>
      </c>
      <c r="J1516">
        <v>4</v>
      </c>
      <c r="K1516">
        <v>0</v>
      </c>
      <c r="L1516" s="22" t="str">
        <f t="shared" si="481"/>
        <v>25/07/2026</v>
      </c>
      <c r="M1516" s="23">
        <f t="shared" si="482"/>
        <v>0.58333333333333337</v>
      </c>
      <c r="N1516" t="str">
        <f t="shared" si="483"/>
        <v>4 - 0</v>
      </c>
      <c r="O1516" t="str">
        <f t="shared" si="484"/>
        <v>Green</v>
      </c>
      <c r="P1516" t="str">
        <f t="shared" si="485"/>
        <v>Red</v>
      </c>
      <c r="Q1516" t="str">
        <f t="shared" si="486"/>
        <v>Red</v>
      </c>
      <c r="R1516" t="str">
        <f t="shared" si="487"/>
        <v>Green</v>
      </c>
      <c r="S1516" t="str">
        <f t="shared" si="488"/>
        <v>Red</v>
      </c>
      <c r="T1516" t="str">
        <f t="shared" si="489"/>
        <v>Green</v>
      </c>
      <c r="U1516" t="str">
        <f t="shared" si="490"/>
        <v>Green</v>
      </c>
      <c r="V1516" t="str">
        <f t="shared" si="491"/>
        <v>Red</v>
      </c>
      <c r="W1516" t="str">
        <f t="shared" si="492"/>
        <v>Red</v>
      </c>
      <c r="X1516" t="str">
        <f t="shared" si="493"/>
        <v>Green</v>
      </c>
      <c r="Y1516" t="str">
        <f t="shared" si="494"/>
        <v>Green</v>
      </c>
      <c r="Z1516" t="str">
        <f t="shared" si="495"/>
        <v>Green</v>
      </c>
      <c r="AA1516" t="str">
        <f t="shared" si="496"/>
        <v>Red</v>
      </c>
      <c r="AB1516" t="str">
        <f t="shared" si="497"/>
        <v>Red</v>
      </c>
      <c r="AC1516" t="str">
        <f t="shared" si="498"/>
        <v>Red</v>
      </c>
      <c r="AD1516" t="str">
        <f t="shared" si="499"/>
        <v>Green</v>
      </c>
    </row>
    <row r="1517" spans="1:30" x14ac:dyDescent="0.25">
      <c r="A1517" t="str">
        <f t="shared" si="480"/>
        <v>25/07/2026Tiszakecske FCSzeged</v>
      </c>
      <c r="D1517" s="2">
        <v>46228</v>
      </c>
      <c r="E1517" s="3">
        <v>0.70833333333333337</v>
      </c>
      <c r="F1517" t="s">
        <v>3308</v>
      </c>
      <c r="G1517" t="s">
        <v>3309</v>
      </c>
      <c r="H1517">
        <v>1</v>
      </c>
      <c r="I1517">
        <v>0</v>
      </c>
      <c r="J1517">
        <v>1</v>
      </c>
      <c r="K1517">
        <v>1</v>
      </c>
      <c r="L1517" s="22" t="str">
        <f t="shared" si="481"/>
        <v>25/07/2026</v>
      </c>
      <c r="M1517" s="23">
        <f t="shared" si="482"/>
        <v>0.58333333333333337</v>
      </c>
      <c r="N1517" t="str">
        <f t="shared" si="483"/>
        <v>1 - 1</v>
      </c>
      <c r="O1517" t="str">
        <f t="shared" si="484"/>
        <v>Red</v>
      </c>
      <c r="P1517" t="str">
        <f t="shared" si="485"/>
        <v>Green</v>
      </c>
      <c r="Q1517" t="str">
        <f t="shared" si="486"/>
        <v>Red</v>
      </c>
      <c r="R1517" t="str">
        <f t="shared" si="487"/>
        <v>Green</v>
      </c>
      <c r="S1517" t="str">
        <f t="shared" si="488"/>
        <v>Green</v>
      </c>
      <c r="T1517" t="str">
        <f t="shared" si="489"/>
        <v>Red</v>
      </c>
      <c r="U1517" t="str">
        <f t="shared" si="490"/>
        <v>Green</v>
      </c>
      <c r="V1517" t="str">
        <f t="shared" si="491"/>
        <v>Red</v>
      </c>
      <c r="W1517" t="str">
        <f t="shared" si="492"/>
        <v>Red</v>
      </c>
      <c r="X1517" t="str">
        <f t="shared" si="493"/>
        <v>Green</v>
      </c>
      <c r="Y1517" t="str">
        <f t="shared" si="494"/>
        <v>Green</v>
      </c>
      <c r="Z1517" t="str">
        <f t="shared" si="495"/>
        <v>Red</v>
      </c>
      <c r="AA1517" t="str">
        <f t="shared" si="496"/>
        <v>Green</v>
      </c>
      <c r="AB1517" t="str">
        <f t="shared" si="497"/>
        <v>Green</v>
      </c>
      <c r="AC1517" t="str">
        <f t="shared" si="498"/>
        <v>Green</v>
      </c>
      <c r="AD1517" t="str">
        <f t="shared" si="499"/>
        <v>Red</v>
      </c>
    </row>
    <row r="1518" spans="1:30" x14ac:dyDescent="0.25">
      <c r="A1518" t="str">
        <f t="shared" si="480"/>
        <v>25/07/2026Pecsi MFCDunaharaszti MTK</v>
      </c>
      <c r="D1518" s="2">
        <v>46228</v>
      </c>
      <c r="E1518" s="3">
        <v>0.70833333333333337</v>
      </c>
      <c r="F1518" t="s">
        <v>3340</v>
      </c>
      <c r="G1518" t="s">
        <v>3341</v>
      </c>
      <c r="H1518">
        <v>1</v>
      </c>
      <c r="I1518">
        <v>0</v>
      </c>
      <c r="J1518">
        <v>2</v>
      </c>
      <c r="K1518">
        <v>0</v>
      </c>
      <c r="L1518" s="22" t="str">
        <f t="shared" si="481"/>
        <v>25/07/2026</v>
      </c>
      <c r="M1518" s="23">
        <f t="shared" si="482"/>
        <v>0.58333333333333337</v>
      </c>
      <c r="N1518" t="str">
        <f t="shared" si="483"/>
        <v>2 - 0</v>
      </c>
      <c r="O1518" t="str">
        <f t="shared" si="484"/>
        <v>Green</v>
      </c>
      <c r="P1518" t="str">
        <f t="shared" si="485"/>
        <v>Red</v>
      </c>
      <c r="Q1518" t="str">
        <f t="shared" si="486"/>
        <v>Red</v>
      </c>
      <c r="R1518" t="str">
        <f t="shared" si="487"/>
        <v>Green</v>
      </c>
      <c r="S1518" t="str">
        <f t="shared" si="488"/>
        <v>Red</v>
      </c>
      <c r="T1518" t="str">
        <f t="shared" si="489"/>
        <v>Green</v>
      </c>
      <c r="U1518" t="str">
        <f t="shared" si="490"/>
        <v>Green</v>
      </c>
      <c r="V1518" t="str">
        <f t="shared" si="491"/>
        <v>Red</v>
      </c>
      <c r="W1518" t="str">
        <f t="shared" si="492"/>
        <v>Red</v>
      </c>
      <c r="X1518" t="str">
        <f t="shared" si="493"/>
        <v>Green</v>
      </c>
      <c r="Y1518" t="str">
        <f t="shared" si="494"/>
        <v>Green</v>
      </c>
      <c r="Z1518" t="str">
        <f t="shared" si="495"/>
        <v>Red</v>
      </c>
      <c r="AA1518" t="str">
        <f t="shared" si="496"/>
        <v>Green</v>
      </c>
      <c r="AB1518" t="str">
        <f t="shared" si="497"/>
        <v>Green</v>
      </c>
      <c r="AC1518" t="str">
        <f t="shared" si="498"/>
        <v>Red</v>
      </c>
      <c r="AD1518" t="str">
        <f t="shared" si="499"/>
        <v>Green</v>
      </c>
    </row>
    <row r="1519" spans="1:30" x14ac:dyDescent="0.25">
      <c r="A1519" t="str">
        <f t="shared" ref="A1519:A1582" si="500">L1518&amp;F1519&amp;G1519</f>
        <v>25/07/2026Kormakur/HvotSelfoss</v>
      </c>
      <c r="D1519" s="2">
        <v>46228</v>
      </c>
      <c r="E1519" s="3">
        <v>0.70833333333333337</v>
      </c>
      <c r="F1519" t="s">
        <v>643</v>
      </c>
      <c r="G1519" t="s">
        <v>3344</v>
      </c>
      <c r="H1519">
        <v>2</v>
      </c>
      <c r="I1519">
        <v>1</v>
      </c>
      <c r="J1519">
        <v>2</v>
      </c>
      <c r="K1519">
        <v>5</v>
      </c>
      <c r="L1519" s="22" t="str">
        <f t="shared" ref="L1519:L1582" si="501">DAY(D1519)&amp;"/"&amp;"07"&amp;"/"&amp;YEAR(D1519)</f>
        <v>25/07/2026</v>
      </c>
      <c r="M1519" s="23">
        <f t="shared" ref="M1519:M1582" si="502">E1519-TIME(3,0,0)</f>
        <v>0.58333333333333337</v>
      </c>
      <c r="N1519" t="str">
        <f t="shared" ref="N1519:N1582" si="503">J1519&amp;" - "&amp;K1519</f>
        <v>2 - 5</v>
      </c>
      <c r="O1519" t="str">
        <f t="shared" si="484"/>
        <v>Red</v>
      </c>
      <c r="P1519" t="str">
        <f t="shared" si="485"/>
        <v>Red</v>
      </c>
      <c r="Q1519" t="str">
        <f t="shared" si="486"/>
        <v>Green</v>
      </c>
      <c r="R1519" t="str">
        <f t="shared" si="487"/>
        <v>Red</v>
      </c>
      <c r="S1519" t="str">
        <f t="shared" si="488"/>
        <v>Green</v>
      </c>
      <c r="T1519" t="str">
        <f t="shared" si="489"/>
        <v>Green</v>
      </c>
      <c r="U1519" t="str">
        <f t="shared" si="490"/>
        <v>Green</v>
      </c>
      <c r="V1519" t="str">
        <f t="shared" si="491"/>
        <v>Red</v>
      </c>
      <c r="W1519" t="str">
        <f t="shared" si="492"/>
        <v>Red</v>
      </c>
      <c r="X1519" t="str">
        <f t="shared" si="493"/>
        <v>Green</v>
      </c>
      <c r="Y1519" t="str">
        <f t="shared" si="494"/>
        <v>Green</v>
      </c>
      <c r="Z1519" t="str">
        <f t="shared" si="495"/>
        <v>Green</v>
      </c>
      <c r="AA1519" t="str">
        <f t="shared" si="496"/>
        <v>Red</v>
      </c>
      <c r="AB1519" t="str">
        <f t="shared" si="497"/>
        <v>Red</v>
      </c>
      <c r="AC1519" t="str">
        <f t="shared" si="498"/>
        <v>Green</v>
      </c>
      <c r="AD1519" t="str">
        <f t="shared" si="499"/>
        <v>Red</v>
      </c>
    </row>
    <row r="1520" spans="1:30" x14ac:dyDescent="0.25">
      <c r="A1520" t="str">
        <f t="shared" si="500"/>
        <v>25/07/2026Fram Reykjavik WomenGrindavik Women</v>
      </c>
      <c r="D1520" s="2">
        <v>46228</v>
      </c>
      <c r="E1520" s="3">
        <v>0.70833333333333337</v>
      </c>
      <c r="F1520" t="s">
        <v>3354</v>
      </c>
      <c r="G1520" t="s">
        <v>1310</v>
      </c>
      <c r="H1520">
        <v>0</v>
      </c>
      <c r="I1520">
        <v>1</v>
      </c>
      <c r="J1520">
        <v>0</v>
      </c>
      <c r="K1520">
        <v>3</v>
      </c>
      <c r="L1520" s="22" t="str">
        <f t="shared" si="501"/>
        <v>25/07/2026</v>
      </c>
      <c r="M1520" s="23">
        <f t="shared" si="502"/>
        <v>0.58333333333333337</v>
      </c>
      <c r="N1520" t="str">
        <f t="shared" si="503"/>
        <v>0 - 3</v>
      </c>
      <c r="O1520" t="str">
        <f t="shared" si="484"/>
        <v>Red</v>
      </c>
      <c r="P1520" t="str">
        <f t="shared" si="485"/>
        <v>Red</v>
      </c>
      <c r="Q1520" t="str">
        <f t="shared" si="486"/>
        <v>Green</v>
      </c>
      <c r="R1520" t="str">
        <f t="shared" si="487"/>
        <v>Red</v>
      </c>
      <c r="S1520" t="str">
        <f t="shared" si="488"/>
        <v>Green</v>
      </c>
      <c r="T1520" t="str">
        <f t="shared" si="489"/>
        <v>Green</v>
      </c>
      <c r="U1520" t="str">
        <f t="shared" si="490"/>
        <v>Red</v>
      </c>
      <c r="V1520" t="str">
        <f t="shared" si="491"/>
        <v>Red</v>
      </c>
      <c r="W1520" t="str">
        <f t="shared" si="492"/>
        <v>Green</v>
      </c>
      <c r="X1520" t="str">
        <f t="shared" si="493"/>
        <v>Green</v>
      </c>
      <c r="Y1520" t="str">
        <f t="shared" si="494"/>
        <v>Green</v>
      </c>
      <c r="Z1520" t="str">
        <f t="shared" si="495"/>
        <v>Green</v>
      </c>
      <c r="AA1520" t="str">
        <f t="shared" si="496"/>
        <v>Red</v>
      </c>
      <c r="AB1520" t="str">
        <f t="shared" si="497"/>
        <v>Green</v>
      </c>
      <c r="AC1520" t="str">
        <f t="shared" si="498"/>
        <v>Red</v>
      </c>
      <c r="AD1520" t="str">
        <f t="shared" si="499"/>
        <v>Green</v>
      </c>
    </row>
    <row r="1521" spans="1:30" x14ac:dyDescent="0.25">
      <c r="A1521" t="str">
        <f t="shared" si="500"/>
        <v>25/07/2026Cork City WomenWexford Youths Women</v>
      </c>
      <c r="D1521" s="2">
        <v>46228</v>
      </c>
      <c r="E1521" s="3">
        <v>0.70833333333333337</v>
      </c>
      <c r="F1521" t="s">
        <v>3368</v>
      </c>
      <c r="G1521" t="s">
        <v>3369</v>
      </c>
      <c r="H1521">
        <v>1</v>
      </c>
      <c r="I1521">
        <v>1</v>
      </c>
      <c r="J1521">
        <v>1</v>
      </c>
      <c r="K1521">
        <v>3</v>
      </c>
      <c r="L1521" s="22" t="str">
        <f t="shared" si="501"/>
        <v>25/07/2026</v>
      </c>
      <c r="M1521" s="23">
        <f t="shared" si="502"/>
        <v>0.58333333333333337</v>
      </c>
      <c r="N1521" t="str">
        <f t="shared" si="503"/>
        <v>1 - 3</v>
      </c>
      <c r="O1521" t="str">
        <f t="shared" si="484"/>
        <v>Red</v>
      </c>
      <c r="P1521" t="str">
        <f t="shared" si="485"/>
        <v>Red</v>
      </c>
      <c r="Q1521" t="str">
        <f t="shared" si="486"/>
        <v>Green</v>
      </c>
      <c r="R1521" t="str">
        <f t="shared" si="487"/>
        <v>Red</v>
      </c>
      <c r="S1521" t="str">
        <f t="shared" si="488"/>
        <v>Green</v>
      </c>
      <c r="T1521" t="str">
        <f t="shared" si="489"/>
        <v>Green</v>
      </c>
      <c r="U1521" t="str">
        <f t="shared" si="490"/>
        <v>Red</v>
      </c>
      <c r="V1521" t="str">
        <f t="shared" si="491"/>
        <v>Green</v>
      </c>
      <c r="W1521" t="str">
        <f t="shared" si="492"/>
        <v>Red</v>
      </c>
      <c r="X1521" t="str">
        <f t="shared" si="493"/>
        <v>Green</v>
      </c>
      <c r="Y1521" t="str">
        <f t="shared" si="494"/>
        <v>Green</v>
      </c>
      <c r="Z1521" t="str">
        <f t="shared" si="495"/>
        <v>Green</v>
      </c>
      <c r="AA1521" t="str">
        <f t="shared" si="496"/>
        <v>Red</v>
      </c>
      <c r="AB1521" t="str">
        <f t="shared" si="497"/>
        <v>Red</v>
      </c>
      <c r="AC1521" t="str">
        <f t="shared" si="498"/>
        <v>Green</v>
      </c>
      <c r="AD1521" t="str">
        <f t="shared" si="499"/>
        <v>Red</v>
      </c>
    </row>
    <row r="1522" spans="1:30" x14ac:dyDescent="0.25">
      <c r="A1522" t="str">
        <f t="shared" si="500"/>
        <v>25/07/2026Santos Laguna U21Club Atlas U21</v>
      </c>
      <c r="D1522" s="2">
        <v>46228</v>
      </c>
      <c r="E1522" s="3">
        <v>0.70833333333333337</v>
      </c>
      <c r="F1522" t="s">
        <v>3418</v>
      </c>
      <c r="G1522" t="s">
        <v>3419</v>
      </c>
      <c r="H1522">
        <v>0</v>
      </c>
      <c r="I1522">
        <v>0</v>
      </c>
      <c r="J1522">
        <v>0</v>
      </c>
      <c r="K1522">
        <v>0</v>
      </c>
      <c r="L1522" s="22" t="str">
        <f t="shared" si="501"/>
        <v>25/07/2026</v>
      </c>
      <c r="M1522" s="23">
        <f t="shared" si="502"/>
        <v>0.58333333333333337</v>
      </c>
      <c r="N1522" t="str">
        <f t="shared" si="503"/>
        <v>0 - 0</v>
      </c>
      <c r="O1522" t="str">
        <f t="shared" si="484"/>
        <v>Red</v>
      </c>
      <c r="P1522" t="str">
        <f t="shared" si="485"/>
        <v>Green</v>
      </c>
      <c r="Q1522" t="str">
        <f t="shared" si="486"/>
        <v>Red</v>
      </c>
      <c r="R1522" t="str">
        <f t="shared" si="487"/>
        <v>Green</v>
      </c>
      <c r="S1522" t="str">
        <f t="shared" si="488"/>
        <v>Green</v>
      </c>
      <c r="T1522" t="str">
        <f t="shared" si="489"/>
        <v>Red</v>
      </c>
      <c r="U1522" t="str">
        <f t="shared" si="490"/>
        <v>Red</v>
      </c>
      <c r="V1522" t="str">
        <f t="shared" si="491"/>
        <v>Green</v>
      </c>
      <c r="W1522" t="str">
        <f t="shared" si="492"/>
        <v>Red</v>
      </c>
      <c r="X1522" t="str">
        <f t="shared" si="493"/>
        <v>Red</v>
      </c>
      <c r="Y1522" t="str">
        <f t="shared" si="494"/>
        <v>Red</v>
      </c>
      <c r="Z1522" t="str">
        <f t="shared" si="495"/>
        <v>Red</v>
      </c>
      <c r="AA1522" t="str">
        <f t="shared" si="496"/>
        <v>Green</v>
      </c>
      <c r="AB1522" t="str">
        <f t="shared" si="497"/>
        <v>Green</v>
      </c>
      <c r="AC1522" t="str">
        <f t="shared" si="498"/>
        <v>Red</v>
      </c>
      <c r="AD1522" t="str">
        <f t="shared" si="499"/>
        <v>Green</v>
      </c>
    </row>
    <row r="1523" spans="1:30" x14ac:dyDescent="0.25">
      <c r="A1523" t="str">
        <f t="shared" si="500"/>
        <v>25/07/2026FC Zaria BaltiDacia-2 Buiucani</v>
      </c>
      <c r="D1523" s="2">
        <v>46228</v>
      </c>
      <c r="E1523" s="3">
        <v>0.70833333333333337</v>
      </c>
      <c r="F1523" t="s">
        <v>3420</v>
      </c>
      <c r="G1523" t="s">
        <v>3421</v>
      </c>
      <c r="H1523">
        <v>0</v>
      </c>
      <c r="I1523">
        <v>1</v>
      </c>
      <c r="J1523">
        <v>1</v>
      </c>
      <c r="K1523">
        <v>4</v>
      </c>
      <c r="L1523" s="22" t="str">
        <f t="shared" si="501"/>
        <v>25/07/2026</v>
      </c>
      <c r="M1523" s="23">
        <f t="shared" si="502"/>
        <v>0.58333333333333337</v>
      </c>
      <c r="N1523" t="str">
        <f t="shared" si="503"/>
        <v>1 - 4</v>
      </c>
      <c r="O1523" t="str">
        <f t="shared" si="484"/>
        <v>Red</v>
      </c>
      <c r="P1523" t="str">
        <f t="shared" si="485"/>
        <v>Red</v>
      </c>
      <c r="Q1523" t="str">
        <f t="shared" si="486"/>
        <v>Green</v>
      </c>
      <c r="R1523" t="str">
        <f t="shared" si="487"/>
        <v>Red</v>
      </c>
      <c r="S1523" t="str">
        <f t="shared" si="488"/>
        <v>Green</v>
      </c>
      <c r="T1523" t="str">
        <f t="shared" si="489"/>
        <v>Green</v>
      </c>
      <c r="U1523" t="str">
        <f t="shared" si="490"/>
        <v>Red</v>
      </c>
      <c r="V1523" t="str">
        <f t="shared" si="491"/>
        <v>Red</v>
      </c>
      <c r="W1523" t="str">
        <f t="shared" si="492"/>
        <v>Green</v>
      </c>
      <c r="X1523" t="str">
        <f t="shared" si="493"/>
        <v>Green</v>
      </c>
      <c r="Y1523" t="str">
        <f t="shared" si="494"/>
        <v>Green</v>
      </c>
      <c r="Z1523" t="str">
        <f t="shared" si="495"/>
        <v>Green</v>
      </c>
      <c r="AA1523" t="str">
        <f t="shared" si="496"/>
        <v>Red</v>
      </c>
      <c r="AB1523" t="str">
        <f t="shared" si="497"/>
        <v>Red</v>
      </c>
      <c r="AC1523" t="str">
        <f t="shared" si="498"/>
        <v>Green</v>
      </c>
      <c r="AD1523" t="str">
        <f t="shared" si="499"/>
        <v>Red</v>
      </c>
    </row>
    <row r="1524" spans="1:30" x14ac:dyDescent="0.25">
      <c r="A1524" t="str">
        <f t="shared" si="500"/>
        <v>25/07/2026Zawisza BydgoszczSokol Kleczew</v>
      </c>
      <c r="D1524" s="2">
        <v>46228</v>
      </c>
      <c r="E1524" s="3">
        <v>0.70833333333333337</v>
      </c>
      <c r="F1524" t="s">
        <v>3541</v>
      </c>
      <c r="G1524" t="s">
        <v>3542</v>
      </c>
      <c r="H1524">
        <v>0</v>
      </c>
      <c r="I1524">
        <v>0</v>
      </c>
      <c r="J1524">
        <v>1</v>
      </c>
      <c r="K1524">
        <v>1</v>
      </c>
      <c r="L1524" s="22" t="str">
        <f t="shared" si="501"/>
        <v>25/07/2026</v>
      </c>
      <c r="M1524" s="23">
        <f t="shared" si="502"/>
        <v>0.58333333333333337</v>
      </c>
      <c r="N1524" t="str">
        <f t="shared" si="503"/>
        <v>1 - 1</v>
      </c>
      <c r="O1524" t="str">
        <f t="shared" si="484"/>
        <v>Red</v>
      </c>
      <c r="P1524" t="str">
        <f t="shared" si="485"/>
        <v>Green</v>
      </c>
      <c r="Q1524" t="str">
        <f t="shared" si="486"/>
        <v>Red</v>
      </c>
      <c r="R1524" t="str">
        <f t="shared" si="487"/>
        <v>Green</v>
      </c>
      <c r="S1524" t="str">
        <f t="shared" si="488"/>
        <v>Green</v>
      </c>
      <c r="T1524" t="str">
        <f t="shared" si="489"/>
        <v>Red</v>
      </c>
      <c r="U1524" t="str">
        <f t="shared" si="490"/>
        <v>Red</v>
      </c>
      <c r="V1524" t="str">
        <f t="shared" si="491"/>
        <v>Green</v>
      </c>
      <c r="W1524" t="str">
        <f t="shared" si="492"/>
        <v>Red</v>
      </c>
      <c r="X1524" t="str">
        <f t="shared" si="493"/>
        <v>Red</v>
      </c>
      <c r="Y1524" t="str">
        <f t="shared" si="494"/>
        <v>Green</v>
      </c>
      <c r="Z1524" t="str">
        <f t="shared" si="495"/>
        <v>Red</v>
      </c>
      <c r="AA1524" t="str">
        <f t="shared" si="496"/>
        <v>Green</v>
      </c>
      <c r="AB1524" t="str">
        <f t="shared" si="497"/>
        <v>Green</v>
      </c>
      <c r="AC1524" t="str">
        <f t="shared" si="498"/>
        <v>Green</v>
      </c>
      <c r="AD1524" t="str">
        <f t="shared" si="499"/>
        <v>Red</v>
      </c>
    </row>
    <row r="1525" spans="1:30" x14ac:dyDescent="0.25">
      <c r="A1525" t="str">
        <f t="shared" si="500"/>
        <v>25/07/2026Dinamo Moscow IITyumen</v>
      </c>
      <c r="D1525" s="2">
        <v>46228</v>
      </c>
      <c r="E1525" s="3">
        <v>0.70833333333333337</v>
      </c>
      <c r="F1525" t="s">
        <v>3561</v>
      </c>
      <c r="G1525" t="s">
        <v>3562</v>
      </c>
      <c r="H1525">
        <v>0</v>
      </c>
      <c r="I1525">
        <v>0</v>
      </c>
      <c r="J1525">
        <v>0</v>
      </c>
      <c r="K1525">
        <v>2</v>
      </c>
      <c r="L1525" s="22" t="str">
        <f t="shared" si="501"/>
        <v>25/07/2026</v>
      </c>
      <c r="M1525" s="23">
        <f t="shared" si="502"/>
        <v>0.58333333333333337</v>
      </c>
      <c r="N1525" t="str">
        <f t="shared" si="503"/>
        <v>0 - 2</v>
      </c>
      <c r="O1525" t="str">
        <f t="shared" si="484"/>
        <v>Red</v>
      </c>
      <c r="P1525" t="str">
        <f t="shared" si="485"/>
        <v>Red</v>
      </c>
      <c r="Q1525" t="str">
        <f t="shared" si="486"/>
        <v>Green</v>
      </c>
      <c r="R1525" t="str">
        <f t="shared" si="487"/>
        <v>Red</v>
      </c>
      <c r="S1525" t="str">
        <f t="shared" si="488"/>
        <v>Green</v>
      </c>
      <c r="T1525" t="str">
        <f t="shared" si="489"/>
        <v>Green</v>
      </c>
      <c r="U1525" t="str">
        <f t="shared" si="490"/>
        <v>Red</v>
      </c>
      <c r="V1525" t="str">
        <f t="shared" si="491"/>
        <v>Green</v>
      </c>
      <c r="W1525" t="str">
        <f t="shared" si="492"/>
        <v>Red</v>
      </c>
      <c r="X1525" t="str">
        <f t="shared" si="493"/>
        <v>Red</v>
      </c>
      <c r="Y1525" t="str">
        <f t="shared" si="494"/>
        <v>Green</v>
      </c>
      <c r="Z1525" t="str">
        <f t="shared" si="495"/>
        <v>Red</v>
      </c>
      <c r="AA1525" t="str">
        <f t="shared" si="496"/>
        <v>Green</v>
      </c>
      <c r="AB1525" t="str">
        <f t="shared" si="497"/>
        <v>Green</v>
      </c>
      <c r="AC1525" t="str">
        <f t="shared" si="498"/>
        <v>Red</v>
      </c>
      <c r="AD1525" t="str">
        <f t="shared" si="499"/>
        <v>Green</v>
      </c>
    </row>
    <row r="1526" spans="1:30" x14ac:dyDescent="0.25">
      <c r="A1526" t="str">
        <f t="shared" si="500"/>
        <v>25/07/2026Arsenal TivatLeotar Trebinje</v>
      </c>
      <c r="D1526" s="2">
        <v>46228</v>
      </c>
      <c r="E1526" s="3">
        <v>0.70833333333333337</v>
      </c>
      <c r="F1526" t="s">
        <v>3975</v>
      </c>
      <c r="G1526" t="s">
        <v>3976</v>
      </c>
      <c r="H1526">
        <v>0</v>
      </c>
      <c r="I1526">
        <v>0</v>
      </c>
      <c r="J1526">
        <v>4</v>
      </c>
      <c r="K1526">
        <v>1</v>
      </c>
      <c r="L1526" s="22" t="str">
        <f t="shared" si="501"/>
        <v>25/07/2026</v>
      </c>
      <c r="M1526" s="23">
        <f t="shared" si="502"/>
        <v>0.58333333333333337</v>
      </c>
      <c r="N1526" t="str">
        <f t="shared" si="503"/>
        <v>4 - 1</v>
      </c>
      <c r="O1526" t="str">
        <f t="shared" si="484"/>
        <v>Green</v>
      </c>
      <c r="P1526" t="str">
        <f t="shared" si="485"/>
        <v>Red</v>
      </c>
      <c r="Q1526" t="str">
        <f t="shared" si="486"/>
        <v>Red</v>
      </c>
      <c r="R1526" t="str">
        <f t="shared" si="487"/>
        <v>Green</v>
      </c>
      <c r="S1526" t="str">
        <f t="shared" si="488"/>
        <v>Red</v>
      </c>
      <c r="T1526" t="str">
        <f t="shared" si="489"/>
        <v>Green</v>
      </c>
      <c r="U1526" t="str">
        <f t="shared" si="490"/>
        <v>Red</v>
      </c>
      <c r="V1526" t="str">
        <f t="shared" si="491"/>
        <v>Green</v>
      </c>
      <c r="W1526" t="str">
        <f t="shared" si="492"/>
        <v>Red</v>
      </c>
      <c r="X1526" t="str">
        <f t="shared" si="493"/>
        <v>Red</v>
      </c>
      <c r="Y1526" t="str">
        <f t="shared" si="494"/>
        <v>Green</v>
      </c>
      <c r="Z1526" t="str">
        <f t="shared" si="495"/>
        <v>Green</v>
      </c>
      <c r="AA1526" t="str">
        <f t="shared" si="496"/>
        <v>Red</v>
      </c>
      <c r="AB1526" t="str">
        <f t="shared" si="497"/>
        <v>Red</v>
      </c>
      <c r="AC1526" t="str">
        <f t="shared" si="498"/>
        <v>Green</v>
      </c>
      <c r="AD1526" t="str">
        <f t="shared" si="499"/>
        <v>Red</v>
      </c>
    </row>
    <row r="1527" spans="1:30" x14ac:dyDescent="0.25">
      <c r="A1527" t="str">
        <f t="shared" si="500"/>
        <v>25/07/2026Athletic BilbaoSD Eibar</v>
      </c>
      <c r="D1527" s="2">
        <v>46228</v>
      </c>
      <c r="E1527" s="3">
        <v>0.70833333333333337</v>
      </c>
      <c r="F1527" t="s">
        <v>1773</v>
      </c>
      <c r="G1527" t="s">
        <v>3977</v>
      </c>
      <c r="H1527">
        <v>1</v>
      </c>
      <c r="I1527">
        <v>2</v>
      </c>
      <c r="J1527">
        <v>2</v>
      </c>
      <c r="K1527">
        <v>2</v>
      </c>
      <c r="L1527" s="22" t="str">
        <f t="shared" si="501"/>
        <v>25/07/2026</v>
      </c>
      <c r="M1527" s="23">
        <f t="shared" si="502"/>
        <v>0.58333333333333337</v>
      </c>
      <c r="N1527" t="str">
        <f t="shared" si="503"/>
        <v>2 - 2</v>
      </c>
      <c r="O1527" t="str">
        <f t="shared" si="484"/>
        <v>Red</v>
      </c>
      <c r="P1527" t="str">
        <f t="shared" si="485"/>
        <v>Green</v>
      </c>
      <c r="Q1527" t="str">
        <f t="shared" si="486"/>
        <v>Red</v>
      </c>
      <c r="R1527" t="str">
        <f t="shared" si="487"/>
        <v>Green</v>
      </c>
      <c r="S1527" t="str">
        <f t="shared" si="488"/>
        <v>Green</v>
      </c>
      <c r="T1527" t="str">
        <f t="shared" si="489"/>
        <v>Red</v>
      </c>
      <c r="U1527" t="str">
        <f t="shared" si="490"/>
        <v>Red</v>
      </c>
      <c r="V1527" t="str">
        <f t="shared" si="491"/>
        <v>Red</v>
      </c>
      <c r="W1527" t="str">
        <f t="shared" si="492"/>
        <v>Green</v>
      </c>
      <c r="X1527" t="str">
        <f t="shared" si="493"/>
        <v>Green</v>
      </c>
      <c r="Y1527" t="str">
        <f t="shared" si="494"/>
        <v>Green</v>
      </c>
      <c r="Z1527" t="str">
        <f t="shared" si="495"/>
        <v>Green</v>
      </c>
      <c r="AA1527" t="str">
        <f t="shared" si="496"/>
        <v>Red</v>
      </c>
      <c r="AB1527" t="str">
        <f t="shared" si="497"/>
        <v>Red</v>
      </c>
      <c r="AC1527" t="str">
        <f t="shared" si="498"/>
        <v>Green</v>
      </c>
      <c r="AD1527" t="str">
        <f t="shared" si="499"/>
        <v>Red</v>
      </c>
    </row>
    <row r="1528" spans="1:30" x14ac:dyDescent="0.25">
      <c r="A1528" t="str">
        <f t="shared" si="500"/>
        <v>25/07/2026CD LugoCelta de Vigo B</v>
      </c>
      <c r="D1528" s="2">
        <v>46228</v>
      </c>
      <c r="E1528" s="3">
        <v>0.70833333333333337</v>
      </c>
      <c r="F1528" t="s">
        <v>3978</v>
      </c>
      <c r="G1528" t="s">
        <v>3979</v>
      </c>
      <c r="H1528">
        <v>0</v>
      </c>
      <c r="I1528">
        <v>1</v>
      </c>
      <c r="J1528">
        <v>1</v>
      </c>
      <c r="K1528">
        <v>1</v>
      </c>
      <c r="L1528" s="22" t="str">
        <f t="shared" si="501"/>
        <v>25/07/2026</v>
      </c>
      <c r="M1528" s="23">
        <f t="shared" si="502"/>
        <v>0.58333333333333337</v>
      </c>
      <c r="N1528" t="str">
        <f t="shared" si="503"/>
        <v>1 - 1</v>
      </c>
      <c r="O1528" t="str">
        <f t="shared" si="484"/>
        <v>Red</v>
      </c>
      <c r="P1528" t="str">
        <f t="shared" si="485"/>
        <v>Green</v>
      </c>
      <c r="Q1528" t="str">
        <f t="shared" si="486"/>
        <v>Red</v>
      </c>
      <c r="R1528" t="str">
        <f t="shared" si="487"/>
        <v>Green</v>
      </c>
      <c r="S1528" t="str">
        <f t="shared" si="488"/>
        <v>Green</v>
      </c>
      <c r="T1528" t="str">
        <f t="shared" si="489"/>
        <v>Red</v>
      </c>
      <c r="U1528" t="str">
        <f t="shared" si="490"/>
        <v>Red</v>
      </c>
      <c r="V1528" t="str">
        <f t="shared" si="491"/>
        <v>Red</v>
      </c>
      <c r="W1528" t="str">
        <f t="shared" si="492"/>
        <v>Green</v>
      </c>
      <c r="X1528" t="str">
        <f t="shared" si="493"/>
        <v>Green</v>
      </c>
      <c r="Y1528" t="str">
        <f t="shared" si="494"/>
        <v>Green</v>
      </c>
      <c r="Z1528" t="str">
        <f t="shared" si="495"/>
        <v>Red</v>
      </c>
      <c r="AA1528" t="str">
        <f t="shared" si="496"/>
        <v>Green</v>
      </c>
      <c r="AB1528" t="str">
        <f t="shared" si="497"/>
        <v>Green</v>
      </c>
      <c r="AC1528" t="str">
        <f t="shared" si="498"/>
        <v>Green</v>
      </c>
      <c r="AD1528" t="str">
        <f t="shared" si="499"/>
        <v>Red</v>
      </c>
    </row>
    <row r="1529" spans="1:30" x14ac:dyDescent="0.25">
      <c r="A1529" t="str">
        <f t="shared" si="500"/>
        <v>25/07/2026Celta VigoSporting Gijon</v>
      </c>
      <c r="D1529" s="2">
        <v>46228</v>
      </c>
      <c r="E1529" s="3">
        <v>0.70833333333333337</v>
      </c>
      <c r="F1529" t="s">
        <v>3980</v>
      </c>
      <c r="G1529" t="s">
        <v>3981</v>
      </c>
      <c r="H1529">
        <v>0</v>
      </c>
      <c r="I1529">
        <v>0</v>
      </c>
      <c r="J1529">
        <v>1</v>
      </c>
      <c r="K1529">
        <v>0</v>
      </c>
      <c r="L1529" s="22" t="str">
        <f t="shared" si="501"/>
        <v>25/07/2026</v>
      </c>
      <c r="M1529" s="23">
        <f t="shared" si="502"/>
        <v>0.58333333333333337</v>
      </c>
      <c r="N1529" t="str">
        <f t="shared" si="503"/>
        <v>1 - 0</v>
      </c>
      <c r="O1529" t="str">
        <f t="shared" si="484"/>
        <v>Green</v>
      </c>
      <c r="P1529" t="str">
        <f t="shared" si="485"/>
        <v>Red</v>
      </c>
      <c r="Q1529" t="str">
        <f t="shared" si="486"/>
        <v>Red</v>
      </c>
      <c r="R1529" t="str">
        <f t="shared" si="487"/>
        <v>Green</v>
      </c>
      <c r="S1529" t="str">
        <f t="shared" si="488"/>
        <v>Red</v>
      </c>
      <c r="T1529" t="str">
        <f t="shared" si="489"/>
        <v>Green</v>
      </c>
      <c r="U1529" t="str">
        <f t="shared" si="490"/>
        <v>Red</v>
      </c>
      <c r="V1529" t="str">
        <f t="shared" si="491"/>
        <v>Green</v>
      </c>
      <c r="W1529" t="str">
        <f t="shared" si="492"/>
        <v>Red</v>
      </c>
      <c r="X1529" t="str">
        <f t="shared" si="493"/>
        <v>Red</v>
      </c>
      <c r="Y1529" t="str">
        <f t="shared" si="494"/>
        <v>Red</v>
      </c>
      <c r="Z1529" t="str">
        <f t="shared" si="495"/>
        <v>Red</v>
      </c>
      <c r="AA1529" t="str">
        <f t="shared" si="496"/>
        <v>Green</v>
      </c>
      <c r="AB1529" t="str">
        <f t="shared" si="497"/>
        <v>Green</v>
      </c>
      <c r="AC1529" t="str">
        <f t="shared" si="498"/>
        <v>Red</v>
      </c>
      <c r="AD1529" t="str">
        <f t="shared" si="499"/>
        <v>Green</v>
      </c>
    </row>
    <row r="1530" spans="1:30" x14ac:dyDescent="0.25">
      <c r="A1530" t="str">
        <f t="shared" si="500"/>
        <v>25/07/2026MalagaLeicester City</v>
      </c>
      <c r="D1530" s="2">
        <v>46228</v>
      </c>
      <c r="E1530" s="3">
        <v>0.70833333333333337</v>
      </c>
      <c r="F1530" t="s">
        <v>3982</v>
      </c>
      <c r="G1530" t="s">
        <v>1758</v>
      </c>
      <c r="H1530">
        <v>0</v>
      </c>
      <c r="I1530">
        <v>1</v>
      </c>
      <c r="J1530">
        <v>3</v>
      </c>
      <c r="K1530">
        <v>3</v>
      </c>
      <c r="L1530" s="22" t="str">
        <f t="shared" si="501"/>
        <v>25/07/2026</v>
      </c>
      <c r="M1530" s="23">
        <f t="shared" si="502"/>
        <v>0.58333333333333337</v>
      </c>
      <c r="N1530" t="str">
        <f t="shared" si="503"/>
        <v>3 - 3</v>
      </c>
      <c r="O1530" t="str">
        <f t="shared" si="484"/>
        <v>Red</v>
      </c>
      <c r="P1530" t="str">
        <f t="shared" si="485"/>
        <v>Green</v>
      </c>
      <c r="Q1530" t="str">
        <f t="shared" si="486"/>
        <v>Red</v>
      </c>
      <c r="R1530" t="str">
        <f t="shared" si="487"/>
        <v>Green</v>
      </c>
      <c r="S1530" t="str">
        <f t="shared" si="488"/>
        <v>Green</v>
      </c>
      <c r="T1530" t="str">
        <f t="shared" si="489"/>
        <v>Red</v>
      </c>
      <c r="U1530" t="str">
        <f t="shared" si="490"/>
        <v>Red</v>
      </c>
      <c r="V1530" t="str">
        <f t="shared" si="491"/>
        <v>Red</v>
      </c>
      <c r="W1530" t="str">
        <f t="shared" si="492"/>
        <v>Green</v>
      </c>
      <c r="X1530" t="str">
        <f t="shared" si="493"/>
        <v>Green</v>
      </c>
      <c r="Y1530" t="str">
        <f t="shared" si="494"/>
        <v>Green</v>
      </c>
      <c r="Z1530" t="str">
        <f t="shared" si="495"/>
        <v>Green</v>
      </c>
      <c r="AA1530" t="str">
        <f t="shared" si="496"/>
        <v>Red</v>
      </c>
      <c r="AB1530" t="str">
        <f t="shared" si="497"/>
        <v>Red</v>
      </c>
      <c r="AC1530" t="str">
        <f t="shared" si="498"/>
        <v>Green</v>
      </c>
      <c r="AD1530" t="str">
        <f t="shared" si="499"/>
        <v>Red</v>
      </c>
    </row>
    <row r="1531" spans="1:30" x14ac:dyDescent="0.25">
      <c r="A1531" t="str">
        <f t="shared" si="500"/>
        <v>25/07/2026MallorcaAl Fateh</v>
      </c>
      <c r="D1531" s="2">
        <v>46228</v>
      </c>
      <c r="E1531" s="3">
        <v>0.70833333333333337</v>
      </c>
      <c r="F1531" t="s">
        <v>3983</v>
      </c>
      <c r="G1531" t="s">
        <v>3984</v>
      </c>
      <c r="H1531">
        <v>2</v>
      </c>
      <c r="I1531">
        <v>0</v>
      </c>
      <c r="J1531">
        <v>3</v>
      </c>
      <c r="K1531">
        <v>0</v>
      </c>
      <c r="L1531" s="22" t="str">
        <f t="shared" si="501"/>
        <v>25/07/2026</v>
      </c>
      <c r="M1531" s="23">
        <f t="shared" si="502"/>
        <v>0.58333333333333337</v>
      </c>
      <c r="N1531" t="str">
        <f t="shared" si="503"/>
        <v>3 - 0</v>
      </c>
      <c r="O1531" t="str">
        <f t="shared" si="484"/>
        <v>Green</v>
      </c>
      <c r="P1531" t="str">
        <f t="shared" si="485"/>
        <v>Red</v>
      </c>
      <c r="Q1531" t="str">
        <f t="shared" si="486"/>
        <v>Red</v>
      </c>
      <c r="R1531" t="str">
        <f t="shared" si="487"/>
        <v>Green</v>
      </c>
      <c r="S1531" t="str">
        <f t="shared" si="488"/>
        <v>Red</v>
      </c>
      <c r="T1531" t="str">
        <f t="shared" si="489"/>
        <v>Green</v>
      </c>
      <c r="U1531" t="str">
        <f t="shared" si="490"/>
        <v>Green</v>
      </c>
      <c r="V1531" t="str">
        <f t="shared" si="491"/>
        <v>Red</v>
      </c>
      <c r="W1531" t="str">
        <f t="shared" si="492"/>
        <v>Red</v>
      </c>
      <c r="X1531" t="str">
        <f t="shared" si="493"/>
        <v>Green</v>
      </c>
      <c r="Y1531" t="str">
        <f t="shared" si="494"/>
        <v>Green</v>
      </c>
      <c r="Z1531" t="str">
        <f t="shared" si="495"/>
        <v>Green</v>
      </c>
      <c r="AA1531" t="str">
        <f t="shared" si="496"/>
        <v>Red</v>
      </c>
      <c r="AB1531" t="str">
        <f t="shared" si="497"/>
        <v>Green</v>
      </c>
      <c r="AC1531" t="str">
        <f t="shared" si="498"/>
        <v>Red</v>
      </c>
      <c r="AD1531" t="str">
        <f t="shared" si="499"/>
        <v>Green</v>
      </c>
    </row>
    <row r="1532" spans="1:30" x14ac:dyDescent="0.25">
      <c r="A1532" t="str">
        <f t="shared" si="500"/>
        <v>25/07/2026Real MurciaPort Vale</v>
      </c>
      <c r="D1532" s="2">
        <v>46228</v>
      </c>
      <c r="E1532" s="3">
        <v>0.70833333333333337</v>
      </c>
      <c r="F1532" t="s">
        <v>3985</v>
      </c>
      <c r="G1532" t="s">
        <v>3986</v>
      </c>
      <c r="H1532">
        <v>0</v>
      </c>
      <c r="I1532">
        <v>1</v>
      </c>
      <c r="J1532">
        <v>0</v>
      </c>
      <c r="K1532">
        <v>1</v>
      </c>
      <c r="L1532" s="22" t="str">
        <f t="shared" si="501"/>
        <v>25/07/2026</v>
      </c>
      <c r="M1532" s="23">
        <f t="shared" si="502"/>
        <v>0.58333333333333337</v>
      </c>
      <c r="N1532" t="str">
        <f t="shared" si="503"/>
        <v>0 - 1</v>
      </c>
      <c r="O1532" t="str">
        <f t="shared" si="484"/>
        <v>Red</v>
      </c>
      <c r="P1532" t="str">
        <f t="shared" si="485"/>
        <v>Red</v>
      </c>
      <c r="Q1532" t="str">
        <f t="shared" si="486"/>
        <v>Green</v>
      </c>
      <c r="R1532" t="str">
        <f t="shared" si="487"/>
        <v>Red</v>
      </c>
      <c r="S1532" t="str">
        <f t="shared" si="488"/>
        <v>Green</v>
      </c>
      <c r="T1532" t="str">
        <f t="shared" si="489"/>
        <v>Green</v>
      </c>
      <c r="U1532" t="str">
        <f t="shared" si="490"/>
        <v>Red</v>
      </c>
      <c r="V1532" t="str">
        <f t="shared" si="491"/>
        <v>Red</v>
      </c>
      <c r="W1532" t="str">
        <f t="shared" si="492"/>
        <v>Green</v>
      </c>
      <c r="X1532" t="str">
        <f t="shared" si="493"/>
        <v>Green</v>
      </c>
      <c r="Y1532" t="str">
        <f t="shared" si="494"/>
        <v>Red</v>
      </c>
      <c r="Z1532" t="str">
        <f t="shared" si="495"/>
        <v>Red</v>
      </c>
      <c r="AA1532" t="str">
        <f t="shared" si="496"/>
        <v>Green</v>
      </c>
      <c r="AB1532" t="str">
        <f t="shared" si="497"/>
        <v>Green</v>
      </c>
      <c r="AC1532" t="str">
        <f t="shared" si="498"/>
        <v>Red</v>
      </c>
      <c r="AD1532" t="str">
        <f t="shared" si="499"/>
        <v>Green</v>
      </c>
    </row>
    <row r="1533" spans="1:30" x14ac:dyDescent="0.25">
      <c r="A1533" t="str">
        <f t="shared" si="500"/>
        <v>25/07/2026Real ValladolidGetafe</v>
      </c>
      <c r="D1533" s="2">
        <v>46228</v>
      </c>
      <c r="E1533" s="3">
        <v>0.70833333333333337</v>
      </c>
      <c r="F1533" t="s">
        <v>3987</v>
      </c>
      <c r="G1533" t="s">
        <v>1823</v>
      </c>
      <c r="H1533">
        <v>0</v>
      </c>
      <c r="I1533">
        <v>0</v>
      </c>
      <c r="J1533">
        <v>0</v>
      </c>
      <c r="K1533">
        <v>0</v>
      </c>
      <c r="L1533" s="22" t="str">
        <f t="shared" si="501"/>
        <v>25/07/2026</v>
      </c>
      <c r="M1533" s="23">
        <f t="shared" si="502"/>
        <v>0.58333333333333337</v>
      </c>
      <c r="N1533" t="str">
        <f t="shared" si="503"/>
        <v>0 - 0</v>
      </c>
      <c r="O1533" t="str">
        <f t="shared" si="484"/>
        <v>Red</v>
      </c>
      <c r="P1533" t="str">
        <f t="shared" si="485"/>
        <v>Green</v>
      </c>
      <c r="Q1533" t="str">
        <f t="shared" si="486"/>
        <v>Red</v>
      </c>
      <c r="R1533" t="str">
        <f t="shared" si="487"/>
        <v>Green</v>
      </c>
      <c r="S1533" t="str">
        <f t="shared" si="488"/>
        <v>Green</v>
      </c>
      <c r="T1533" t="str">
        <f t="shared" si="489"/>
        <v>Red</v>
      </c>
      <c r="U1533" t="str">
        <f t="shared" si="490"/>
        <v>Red</v>
      </c>
      <c r="V1533" t="str">
        <f t="shared" si="491"/>
        <v>Green</v>
      </c>
      <c r="W1533" t="str">
        <f t="shared" si="492"/>
        <v>Red</v>
      </c>
      <c r="X1533" t="str">
        <f t="shared" si="493"/>
        <v>Red</v>
      </c>
      <c r="Y1533" t="str">
        <f t="shared" si="494"/>
        <v>Red</v>
      </c>
      <c r="Z1533" t="str">
        <f t="shared" si="495"/>
        <v>Red</v>
      </c>
      <c r="AA1533" t="str">
        <f t="shared" si="496"/>
        <v>Green</v>
      </c>
      <c r="AB1533" t="str">
        <f t="shared" si="497"/>
        <v>Green</v>
      </c>
      <c r="AC1533" t="str">
        <f t="shared" si="498"/>
        <v>Red</v>
      </c>
      <c r="AD1533" t="str">
        <f t="shared" si="499"/>
        <v>Green</v>
      </c>
    </row>
    <row r="1534" spans="1:30" x14ac:dyDescent="0.25">
      <c r="A1534" t="str">
        <f t="shared" si="500"/>
        <v>25/07/2026StrasbourgBlackburn Rovers</v>
      </c>
      <c r="D1534" s="2">
        <v>46228</v>
      </c>
      <c r="E1534" s="3">
        <v>0.70833333333333337</v>
      </c>
      <c r="F1534" t="s">
        <v>1313</v>
      </c>
      <c r="G1534" t="s">
        <v>1595</v>
      </c>
      <c r="H1534">
        <v>0</v>
      </c>
      <c r="I1534">
        <v>1</v>
      </c>
      <c r="J1534">
        <v>0</v>
      </c>
      <c r="K1534">
        <v>2</v>
      </c>
      <c r="L1534" s="22" t="str">
        <f t="shared" si="501"/>
        <v>25/07/2026</v>
      </c>
      <c r="M1534" s="23">
        <f t="shared" si="502"/>
        <v>0.58333333333333337</v>
      </c>
      <c r="N1534" t="str">
        <f t="shared" si="503"/>
        <v>0 - 2</v>
      </c>
      <c r="O1534" t="str">
        <f t="shared" si="484"/>
        <v>Red</v>
      </c>
      <c r="P1534" t="str">
        <f t="shared" si="485"/>
        <v>Red</v>
      </c>
      <c r="Q1534" t="str">
        <f t="shared" si="486"/>
        <v>Green</v>
      </c>
      <c r="R1534" t="str">
        <f t="shared" si="487"/>
        <v>Red</v>
      </c>
      <c r="S1534" t="str">
        <f t="shared" si="488"/>
        <v>Green</v>
      </c>
      <c r="T1534" t="str">
        <f t="shared" si="489"/>
        <v>Green</v>
      </c>
      <c r="U1534" t="str">
        <f t="shared" si="490"/>
        <v>Red</v>
      </c>
      <c r="V1534" t="str">
        <f t="shared" si="491"/>
        <v>Red</v>
      </c>
      <c r="W1534" t="str">
        <f t="shared" si="492"/>
        <v>Green</v>
      </c>
      <c r="X1534" t="str">
        <f t="shared" si="493"/>
        <v>Green</v>
      </c>
      <c r="Y1534" t="str">
        <f t="shared" si="494"/>
        <v>Green</v>
      </c>
      <c r="Z1534" t="str">
        <f t="shared" si="495"/>
        <v>Red</v>
      </c>
      <c r="AA1534" t="str">
        <f t="shared" si="496"/>
        <v>Green</v>
      </c>
      <c r="AB1534" t="str">
        <f t="shared" si="497"/>
        <v>Green</v>
      </c>
      <c r="AC1534" t="str">
        <f t="shared" si="498"/>
        <v>Red</v>
      </c>
      <c r="AD1534" t="str">
        <f t="shared" si="499"/>
        <v>Green</v>
      </c>
    </row>
    <row r="1535" spans="1:30" x14ac:dyDescent="0.25">
      <c r="A1535" t="str">
        <f t="shared" si="500"/>
        <v>25/07/2026ToulouseRodez Aveyron</v>
      </c>
      <c r="D1535" s="2">
        <v>46228</v>
      </c>
      <c r="E1535" s="3">
        <v>0.70833333333333337</v>
      </c>
      <c r="F1535" t="s">
        <v>3988</v>
      </c>
      <c r="G1535" t="s">
        <v>1721</v>
      </c>
      <c r="H1535">
        <v>1</v>
      </c>
      <c r="I1535">
        <v>0</v>
      </c>
      <c r="J1535">
        <v>1</v>
      </c>
      <c r="K1535">
        <v>1</v>
      </c>
      <c r="L1535" s="22" t="str">
        <f t="shared" si="501"/>
        <v>25/07/2026</v>
      </c>
      <c r="M1535" s="23">
        <f t="shared" si="502"/>
        <v>0.58333333333333337</v>
      </c>
      <c r="N1535" t="str">
        <f t="shared" si="503"/>
        <v>1 - 1</v>
      </c>
      <c r="O1535" t="str">
        <f t="shared" si="484"/>
        <v>Red</v>
      </c>
      <c r="P1535" t="str">
        <f t="shared" si="485"/>
        <v>Green</v>
      </c>
      <c r="Q1535" t="str">
        <f t="shared" si="486"/>
        <v>Red</v>
      </c>
      <c r="R1535" t="str">
        <f t="shared" si="487"/>
        <v>Green</v>
      </c>
      <c r="S1535" t="str">
        <f t="shared" si="488"/>
        <v>Green</v>
      </c>
      <c r="T1535" t="str">
        <f t="shared" si="489"/>
        <v>Red</v>
      </c>
      <c r="U1535" t="str">
        <f t="shared" si="490"/>
        <v>Green</v>
      </c>
      <c r="V1535" t="str">
        <f t="shared" si="491"/>
        <v>Red</v>
      </c>
      <c r="W1535" t="str">
        <f t="shared" si="492"/>
        <v>Red</v>
      </c>
      <c r="X1535" t="str">
        <f t="shared" si="493"/>
        <v>Green</v>
      </c>
      <c r="Y1535" t="str">
        <f t="shared" si="494"/>
        <v>Green</v>
      </c>
      <c r="Z1535" t="str">
        <f t="shared" si="495"/>
        <v>Red</v>
      </c>
      <c r="AA1535" t="str">
        <f t="shared" si="496"/>
        <v>Green</v>
      </c>
      <c r="AB1535" t="str">
        <f t="shared" si="497"/>
        <v>Green</v>
      </c>
      <c r="AC1535" t="str">
        <f t="shared" si="498"/>
        <v>Green</v>
      </c>
      <c r="AD1535" t="str">
        <f t="shared" si="499"/>
        <v>Red</v>
      </c>
    </row>
    <row r="1536" spans="1:30" x14ac:dyDescent="0.25">
      <c r="A1536" t="str">
        <f t="shared" si="500"/>
        <v>25/07/2026UD Las PalmasAl Ittihad Jeddah</v>
      </c>
      <c r="D1536" s="2">
        <v>46228</v>
      </c>
      <c r="E1536" s="3">
        <v>0.70833333333333337</v>
      </c>
      <c r="F1536" t="s">
        <v>1767</v>
      </c>
      <c r="G1536" t="s">
        <v>1453</v>
      </c>
      <c r="H1536">
        <v>0</v>
      </c>
      <c r="I1536">
        <v>1</v>
      </c>
      <c r="J1536">
        <v>1</v>
      </c>
      <c r="K1536">
        <v>2</v>
      </c>
      <c r="L1536" s="22" t="str">
        <f t="shared" si="501"/>
        <v>25/07/2026</v>
      </c>
      <c r="M1536" s="23">
        <f t="shared" si="502"/>
        <v>0.58333333333333337</v>
      </c>
      <c r="N1536" t="str">
        <f t="shared" si="503"/>
        <v>1 - 2</v>
      </c>
      <c r="O1536" t="str">
        <f t="shared" si="484"/>
        <v>Red</v>
      </c>
      <c r="P1536" t="str">
        <f t="shared" si="485"/>
        <v>Red</v>
      </c>
      <c r="Q1536" t="str">
        <f t="shared" si="486"/>
        <v>Green</v>
      </c>
      <c r="R1536" t="str">
        <f t="shared" si="487"/>
        <v>Red</v>
      </c>
      <c r="S1536" t="str">
        <f t="shared" si="488"/>
        <v>Green</v>
      </c>
      <c r="T1536" t="str">
        <f t="shared" si="489"/>
        <v>Green</v>
      </c>
      <c r="U1536" t="str">
        <f t="shared" si="490"/>
        <v>Red</v>
      </c>
      <c r="V1536" t="str">
        <f t="shared" si="491"/>
        <v>Red</v>
      </c>
      <c r="W1536" t="str">
        <f t="shared" si="492"/>
        <v>Green</v>
      </c>
      <c r="X1536" t="str">
        <f t="shared" si="493"/>
        <v>Green</v>
      </c>
      <c r="Y1536" t="str">
        <f t="shared" si="494"/>
        <v>Green</v>
      </c>
      <c r="Z1536" t="str">
        <f t="shared" si="495"/>
        <v>Green</v>
      </c>
      <c r="AA1536" t="str">
        <f t="shared" si="496"/>
        <v>Red</v>
      </c>
      <c r="AB1536" t="str">
        <f t="shared" si="497"/>
        <v>Green</v>
      </c>
      <c r="AC1536" t="str">
        <f t="shared" si="498"/>
        <v>Green</v>
      </c>
      <c r="AD1536" t="str">
        <f t="shared" si="499"/>
        <v>Red</v>
      </c>
    </row>
    <row r="1537" spans="1:30" x14ac:dyDescent="0.25">
      <c r="A1537" t="str">
        <f t="shared" si="500"/>
        <v>25/07/2026VVV VenloFortuna Koln</v>
      </c>
      <c r="D1537" s="2">
        <v>46228</v>
      </c>
      <c r="E1537" s="3">
        <v>0.70833333333333337</v>
      </c>
      <c r="F1537" t="s">
        <v>3989</v>
      </c>
      <c r="G1537" t="s">
        <v>3990</v>
      </c>
      <c r="H1537">
        <v>0</v>
      </c>
      <c r="I1537">
        <v>1</v>
      </c>
      <c r="J1537">
        <v>0</v>
      </c>
      <c r="K1537">
        <v>1</v>
      </c>
      <c r="L1537" s="22" t="str">
        <f t="shared" si="501"/>
        <v>25/07/2026</v>
      </c>
      <c r="M1537" s="23">
        <f t="shared" si="502"/>
        <v>0.58333333333333337</v>
      </c>
      <c r="N1537" t="str">
        <f t="shared" si="503"/>
        <v>0 - 1</v>
      </c>
      <c r="O1537" t="str">
        <f t="shared" si="484"/>
        <v>Red</v>
      </c>
      <c r="P1537" t="str">
        <f t="shared" si="485"/>
        <v>Red</v>
      </c>
      <c r="Q1537" t="str">
        <f t="shared" si="486"/>
        <v>Green</v>
      </c>
      <c r="R1537" t="str">
        <f t="shared" si="487"/>
        <v>Red</v>
      </c>
      <c r="S1537" t="str">
        <f t="shared" si="488"/>
        <v>Green</v>
      </c>
      <c r="T1537" t="str">
        <f t="shared" si="489"/>
        <v>Green</v>
      </c>
      <c r="U1537" t="str">
        <f t="shared" si="490"/>
        <v>Red</v>
      </c>
      <c r="V1537" t="str">
        <f t="shared" si="491"/>
        <v>Red</v>
      </c>
      <c r="W1537" t="str">
        <f t="shared" si="492"/>
        <v>Green</v>
      </c>
      <c r="X1537" t="str">
        <f t="shared" si="493"/>
        <v>Green</v>
      </c>
      <c r="Y1537" t="str">
        <f t="shared" si="494"/>
        <v>Red</v>
      </c>
      <c r="Z1537" t="str">
        <f t="shared" si="495"/>
        <v>Red</v>
      </c>
      <c r="AA1537" t="str">
        <f t="shared" si="496"/>
        <v>Green</v>
      </c>
      <c r="AB1537" t="str">
        <f t="shared" si="497"/>
        <v>Green</v>
      </c>
      <c r="AC1537" t="str">
        <f t="shared" si="498"/>
        <v>Red</v>
      </c>
      <c r="AD1537" t="str">
        <f t="shared" si="499"/>
        <v>Green</v>
      </c>
    </row>
    <row r="1538" spans="1:30" x14ac:dyDescent="0.25">
      <c r="A1538" t="str">
        <f t="shared" si="500"/>
        <v>25/07/2026Sandecja Nowy SaczHutnik Nowa Huta</v>
      </c>
      <c r="D1538" s="2">
        <v>46228</v>
      </c>
      <c r="E1538" s="3">
        <v>0.71527777777777779</v>
      </c>
      <c r="F1538" t="s">
        <v>3543</v>
      </c>
      <c r="G1538" t="s">
        <v>3544</v>
      </c>
      <c r="H1538">
        <v>0</v>
      </c>
      <c r="I1538">
        <v>0</v>
      </c>
      <c r="J1538">
        <v>0</v>
      </c>
      <c r="K1538">
        <v>0</v>
      </c>
      <c r="L1538" s="22" t="str">
        <f t="shared" si="501"/>
        <v>25/07/2026</v>
      </c>
      <c r="M1538" s="23">
        <f t="shared" si="502"/>
        <v>0.59027777777777779</v>
      </c>
      <c r="N1538" t="str">
        <f t="shared" si="503"/>
        <v>0 - 0</v>
      </c>
      <c r="O1538" t="str">
        <f t="shared" ref="O1538:O1601" si="504">IF($J1538&gt;$K1538,"Green","Red")</f>
        <v>Red</v>
      </c>
      <c r="P1538" t="str">
        <f t="shared" ref="P1538:P1601" si="505">IF($J1538=$K1538,"Green","Red")</f>
        <v>Green</v>
      </c>
      <c r="Q1538" t="str">
        <f t="shared" ref="Q1538:Q1601" si="506">IF($J1538&lt;$K1538,"Green","Red")</f>
        <v>Red</v>
      </c>
      <c r="R1538" t="str">
        <f t="shared" ref="R1538:R1601" si="507">IF($J1538&gt;=$K1538,"Green","Red")</f>
        <v>Green</v>
      </c>
      <c r="S1538" t="str">
        <f t="shared" ref="S1538:S1601" si="508">IF($J1538&lt;=$K1538,"Green","Red")</f>
        <v>Green</v>
      </c>
      <c r="T1538" t="str">
        <f t="shared" ref="T1538:T1601" si="509">IF(OR($J1538&gt;$K1538,$J1538&lt;$K1538),"Green","Red")</f>
        <v>Red</v>
      </c>
      <c r="U1538" t="str">
        <f t="shared" ref="U1538:U1601" si="510">IF($H1538&gt;$I1538,"Green","Red")</f>
        <v>Red</v>
      </c>
      <c r="V1538" t="str">
        <f t="shared" ref="V1538:V1601" si="511">IF($H1538=$I1538,"Green","Red")</f>
        <v>Green</v>
      </c>
      <c r="W1538" t="str">
        <f t="shared" ref="W1538:W1601" si="512">IF($H1538&lt;$I1538,"Green","Red")</f>
        <v>Red</v>
      </c>
      <c r="X1538" t="str">
        <f t="shared" ref="X1538:X1601" si="513">IF($H1538+$I1538&gt;0,"Green","Red")</f>
        <v>Red</v>
      </c>
      <c r="Y1538" t="str">
        <f t="shared" ref="Y1538:Y1601" si="514">IF($J1538+$K1538&gt;1.5,"Green","Red")</f>
        <v>Red</v>
      </c>
      <c r="Z1538" t="str">
        <f t="shared" ref="Z1538:Z1601" si="515">IF($J1538+$K1538&gt;2.5,"Green","Red")</f>
        <v>Red</v>
      </c>
      <c r="AA1538" t="str">
        <f t="shared" ref="AA1538:AA1601" si="516">IF($J1538+$K1538&lt;2.5,"Green","Red")</f>
        <v>Green</v>
      </c>
      <c r="AB1538" t="str">
        <f t="shared" ref="AB1538:AB1601" si="517">IF($J1538+$K1538&lt;3.5,"Green","Red")</f>
        <v>Green</v>
      </c>
      <c r="AC1538" t="str">
        <f t="shared" ref="AC1538:AC1601" si="518">IF(AND($J1538&gt;0,$K1538&gt;0),"Green","Red")</f>
        <v>Red</v>
      </c>
      <c r="AD1538" t="str">
        <f t="shared" ref="AD1538:AD1601" si="519">IF(OR($J1538=0,$K1538=0),"Green","Red")</f>
        <v>Green</v>
      </c>
    </row>
    <row r="1539" spans="1:30" x14ac:dyDescent="0.25">
      <c r="A1539" t="str">
        <f t="shared" si="500"/>
        <v>25/07/2026Kisvarda FCBudapest Honved</v>
      </c>
      <c r="D1539" s="2">
        <v>46228</v>
      </c>
      <c r="E1539" s="3">
        <v>0.72916666666666663</v>
      </c>
      <c r="F1539" t="s">
        <v>3298</v>
      </c>
      <c r="G1539" t="s">
        <v>3299</v>
      </c>
      <c r="H1539">
        <v>0</v>
      </c>
      <c r="I1539">
        <v>0</v>
      </c>
      <c r="J1539">
        <v>1</v>
      </c>
      <c r="K1539">
        <v>1</v>
      </c>
      <c r="L1539" s="22" t="str">
        <f t="shared" si="501"/>
        <v>25/07/2026</v>
      </c>
      <c r="M1539" s="23">
        <f t="shared" si="502"/>
        <v>0.60416666666666663</v>
      </c>
      <c r="N1539" t="str">
        <f t="shared" si="503"/>
        <v>1 - 1</v>
      </c>
      <c r="O1539" t="str">
        <f t="shared" si="504"/>
        <v>Red</v>
      </c>
      <c r="P1539" t="str">
        <f t="shared" si="505"/>
        <v>Green</v>
      </c>
      <c r="Q1539" t="str">
        <f t="shared" si="506"/>
        <v>Red</v>
      </c>
      <c r="R1539" t="str">
        <f t="shared" si="507"/>
        <v>Green</v>
      </c>
      <c r="S1539" t="str">
        <f t="shared" si="508"/>
        <v>Green</v>
      </c>
      <c r="T1539" t="str">
        <f t="shared" si="509"/>
        <v>Red</v>
      </c>
      <c r="U1539" t="str">
        <f t="shared" si="510"/>
        <v>Red</v>
      </c>
      <c r="V1539" t="str">
        <f t="shared" si="511"/>
        <v>Green</v>
      </c>
      <c r="W1539" t="str">
        <f t="shared" si="512"/>
        <v>Red</v>
      </c>
      <c r="X1539" t="str">
        <f t="shared" si="513"/>
        <v>Red</v>
      </c>
      <c r="Y1539" t="str">
        <f t="shared" si="514"/>
        <v>Green</v>
      </c>
      <c r="Z1539" t="str">
        <f t="shared" si="515"/>
        <v>Red</v>
      </c>
      <c r="AA1539" t="str">
        <f t="shared" si="516"/>
        <v>Green</v>
      </c>
      <c r="AB1539" t="str">
        <f t="shared" si="517"/>
        <v>Green</v>
      </c>
      <c r="AC1539" t="str">
        <f t="shared" si="518"/>
        <v>Green</v>
      </c>
      <c r="AD1539" t="str">
        <f t="shared" si="519"/>
        <v>Red</v>
      </c>
    </row>
    <row r="1540" spans="1:30" x14ac:dyDescent="0.25">
      <c r="A1540" t="str">
        <f t="shared" si="500"/>
        <v>25/07/2026Hapoel Petah TikvaMaccabi Petah Tikva</v>
      </c>
      <c r="D1540" s="2">
        <v>46228</v>
      </c>
      <c r="E1540" s="3">
        <v>0.72916666666666663</v>
      </c>
      <c r="F1540" t="s">
        <v>1285</v>
      </c>
      <c r="G1540" t="s">
        <v>3370</v>
      </c>
      <c r="H1540">
        <v>0</v>
      </c>
      <c r="I1540">
        <v>0</v>
      </c>
      <c r="J1540">
        <v>1</v>
      </c>
      <c r="K1540">
        <v>0</v>
      </c>
      <c r="L1540" s="22" t="str">
        <f t="shared" si="501"/>
        <v>25/07/2026</v>
      </c>
      <c r="M1540" s="23">
        <f t="shared" si="502"/>
        <v>0.60416666666666663</v>
      </c>
      <c r="N1540" t="str">
        <f t="shared" si="503"/>
        <v>1 - 0</v>
      </c>
      <c r="O1540" t="str">
        <f t="shared" si="504"/>
        <v>Green</v>
      </c>
      <c r="P1540" t="str">
        <f t="shared" si="505"/>
        <v>Red</v>
      </c>
      <c r="Q1540" t="str">
        <f t="shared" si="506"/>
        <v>Red</v>
      </c>
      <c r="R1540" t="str">
        <f t="shared" si="507"/>
        <v>Green</v>
      </c>
      <c r="S1540" t="str">
        <f t="shared" si="508"/>
        <v>Red</v>
      </c>
      <c r="T1540" t="str">
        <f t="shared" si="509"/>
        <v>Green</v>
      </c>
      <c r="U1540" t="str">
        <f t="shared" si="510"/>
        <v>Red</v>
      </c>
      <c r="V1540" t="str">
        <f t="shared" si="511"/>
        <v>Green</v>
      </c>
      <c r="W1540" t="str">
        <f t="shared" si="512"/>
        <v>Red</v>
      </c>
      <c r="X1540" t="str">
        <f t="shared" si="513"/>
        <v>Red</v>
      </c>
      <c r="Y1540" t="str">
        <f t="shared" si="514"/>
        <v>Red</v>
      </c>
      <c r="Z1540" t="str">
        <f t="shared" si="515"/>
        <v>Red</v>
      </c>
      <c r="AA1540" t="str">
        <f t="shared" si="516"/>
        <v>Green</v>
      </c>
      <c r="AB1540" t="str">
        <f t="shared" si="517"/>
        <v>Green</v>
      </c>
      <c r="AC1540" t="str">
        <f t="shared" si="518"/>
        <v>Red</v>
      </c>
      <c r="AD1540" t="str">
        <f t="shared" si="519"/>
        <v>Green</v>
      </c>
    </row>
    <row r="1541" spans="1:30" x14ac:dyDescent="0.25">
      <c r="A1541" t="str">
        <f t="shared" si="500"/>
        <v>25/07/2026Ironi TiberiasBnei Sakhnin</v>
      </c>
      <c r="D1541" s="2">
        <v>46228</v>
      </c>
      <c r="E1541" s="3">
        <v>0.72916666666666663</v>
      </c>
      <c r="F1541" t="s">
        <v>3371</v>
      </c>
      <c r="G1541" t="s">
        <v>3372</v>
      </c>
      <c r="H1541">
        <v>0</v>
      </c>
      <c r="I1541">
        <v>1</v>
      </c>
      <c r="J1541">
        <v>2</v>
      </c>
      <c r="K1541">
        <v>1</v>
      </c>
      <c r="L1541" s="22" t="str">
        <f t="shared" si="501"/>
        <v>25/07/2026</v>
      </c>
      <c r="M1541" s="23">
        <f t="shared" si="502"/>
        <v>0.60416666666666663</v>
      </c>
      <c r="N1541" t="str">
        <f t="shared" si="503"/>
        <v>2 - 1</v>
      </c>
      <c r="O1541" t="str">
        <f t="shared" si="504"/>
        <v>Green</v>
      </c>
      <c r="P1541" t="str">
        <f t="shared" si="505"/>
        <v>Red</v>
      </c>
      <c r="Q1541" t="str">
        <f t="shared" si="506"/>
        <v>Red</v>
      </c>
      <c r="R1541" t="str">
        <f t="shared" si="507"/>
        <v>Green</v>
      </c>
      <c r="S1541" t="str">
        <f t="shared" si="508"/>
        <v>Red</v>
      </c>
      <c r="T1541" t="str">
        <f t="shared" si="509"/>
        <v>Green</v>
      </c>
      <c r="U1541" t="str">
        <f t="shared" si="510"/>
        <v>Red</v>
      </c>
      <c r="V1541" t="str">
        <f t="shared" si="511"/>
        <v>Red</v>
      </c>
      <c r="W1541" t="str">
        <f t="shared" si="512"/>
        <v>Green</v>
      </c>
      <c r="X1541" t="str">
        <f t="shared" si="513"/>
        <v>Green</v>
      </c>
      <c r="Y1541" t="str">
        <f t="shared" si="514"/>
        <v>Green</v>
      </c>
      <c r="Z1541" t="str">
        <f t="shared" si="515"/>
        <v>Green</v>
      </c>
      <c r="AA1541" t="str">
        <f t="shared" si="516"/>
        <v>Red</v>
      </c>
      <c r="AB1541" t="str">
        <f t="shared" si="517"/>
        <v>Green</v>
      </c>
      <c r="AC1541" t="str">
        <f t="shared" si="518"/>
        <v>Green</v>
      </c>
      <c r="AD1541" t="str">
        <f t="shared" si="519"/>
        <v>Red</v>
      </c>
    </row>
    <row r="1542" spans="1:30" x14ac:dyDescent="0.25">
      <c r="A1542" t="str">
        <f t="shared" si="500"/>
        <v>25/07/2026Maccabi HaifaHapoel Haifa</v>
      </c>
      <c r="D1542" s="2">
        <v>46228</v>
      </c>
      <c r="E1542" s="3">
        <v>0.72916666666666663</v>
      </c>
      <c r="F1542" t="s">
        <v>3373</v>
      </c>
      <c r="G1542" t="s">
        <v>3374</v>
      </c>
      <c r="H1542">
        <v>0</v>
      </c>
      <c r="I1542">
        <v>2</v>
      </c>
      <c r="J1542">
        <v>2</v>
      </c>
      <c r="K1542">
        <v>3</v>
      </c>
      <c r="L1542" s="22" t="str">
        <f t="shared" si="501"/>
        <v>25/07/2026</v>
      </c>
      <c r="M1542" s="23">
        <f t="shared" si="502"/>
        <v>0.60416666666666663</v>
      </c>
      <c r="N1542" t="str">
        <f t="shared" si="503"/>
        <v>2 - 3</v>
      </c>
      <c r="O1542" t="str">
        <f t="shared" si="504"/>
        <v>Red</v>
      </c>
      <c r="P1542" t="str">
        <f t="shared" si="505"/>
        <v>Red</v>
      </c>
      <c r="Q1542" t="str">
        <f t="shared" si="506"/>
        <v>Green</v>
      </c>
      <c r="R1542" t="str">
        <f t="shared" si="507"/>
        <v>Red</v>
      </c>
      <c r="S1542" t="str">
        <f t="shared" si="508"/>
        <v>Green</v>
      </c>
      <c r="T1542" t="str">
        <f t="shared" si="509"/>
        <v>Green</v>
      </c>
      <c r="U1542" t="str">
        <f t="shared" si="510"/>
        <v>Red</v>
      </c>
      <c r="V1542" t="str">
        <f t="shared" si="511"/>
        <v>Red</v>
      </c>
      <c r="W1542" t="str">
        <f t="shared" si="512"/>
        <v>Green</v>
      </c>
      <c r="X1542" t="str">
        <f t="shared" si="513"/>
        <v>Green</v>
      </c>
      <c r="Y1542" t="str">
        <f t="shared" si="514"/>
        <v>Green</v>
      </c>
      <c r="Z1542" t="str">
        <f t="shared" si="515"/>
        <v>Green</v>
      </c>
      <c r="AA1542" t="str">
        <f t="shared" si="516"/>
        <v>Red</v>
      </c>
      <c r="AB1542" t="str">
        <f t="shared" si="517"/>
        <v>Red</v>
      </c>
      <c r="AC1542" t="str">
        <f t="shared" si="518"/>
        <v>Green</v>
      </c>
      <c r="AD1542" t="str">
        <f t="shared" si="519"/>
        <v>Red</v>
      </c>
    </row>
    <row r="1543" spans="1:30" x14ac:dyDescent="0.25">
      <c r="A1543" t="str">
        <f t="shared" si="500"/>
        <v>25/07/2026Maccabi NetanyaHapoel Katamon Jerusalem</v>
      </c>
      <c r="D1543" s="2">
        <v>46228</v>
      </c>
      <c r="E1543" s="3">
        <v>0.72916666666666663</v>
      </c>
      <c r="F1543" t="s">
        <v>3375</v>
      </c>
      <c r="G1543" t="s">
        <v>3376</v>
      </c>
      <c r="H1543">
        <v>2</v>
      </c>
      <c r="I1543">
        <v>1</v>
      </c>
      <c r="J1543">
        <v>3</v>
      </c>
      <c r="K1543">
        <v>1</v>
      </c>
      <c r="L1543" s="22" t="str">
        <f t="shared" si="501"/>
        <v>25/07/2026</v>
      </c>
      <c r="M1543" s="23">
        <f t="shared" si="502"/>
        <v>0.60416666666666663</v>
      </c>
      <c r="N1543" t="str">
        <f t="shared" si="503"/>
        <v>3 - 1</v>
      </c>
      <c r="O1543" t="str">
        <f t="shared" si="504"/>
        <v>Green</v>
      </c>
      <c r="P1543" t="str">
        <f t="shared" si="505"/>
        <v>Red</v>
      </c>
      <c r="Q1543" t="str">
        <f t="shared" si="506"/>
        <v>Red</v>
      </c>
      <c r="R1543" t="str">
        <f t="shared" si="507"/>
        <v>Green</v>
      </c>
      <c r="S1543" t="str">
        <f t="shared" si="508"/>
        <v>Red</v>
      </c>
      <c r="T1543" t="str">
        <f t="shared" si="509"/>
        <v>Green</v>
      </c>
      <c r="U1543" t="str">
        <f t="shared" si="510"/>
        <v>Green</v>
      </c>
      <c r="V1543" t="str">
        <f t="shared" si="511"/>
        <v>Red</v>
      </c>
      <c r="W1543" t="str">
        <f t="shared" si="512"/>
        <v>Red</v>
      </c>
      <c r="X1543" t="str">
        <f t="shared" si="513"/>
        <v>Green</v>
      </c>
      <c r="Y1543" t="str">
        <f t="shared" si="514"/>
        <v>Green</v>
      </c>
      <c r="Z1543" t="str">
        <f t="shared" si="515"/>
        <v>Green</v>
      </c>
      <c r="AA1543" t="str">
        <f t="shared" si="516"/>
        <v>Red</v>
      </c>
      <c r="AB1543" t="str">
        <f t="shared" si="517"/>
        <v>Red</v>
      </c>
      <c r="AC1543" t="str">
        <f t="shared" si="518"/>
        <v>Green</v>
      </c>
      <c r="AD1543" t="str">
        <f t="shared" si="519"/>
        <v>Red</v>
      </c>
    </row>
    <row r="1544" spans="1:30" x14ac:dyDescent="0.25">
      <c r="A1544" t="str">
        <f t="shared" si="500"/>
        <v>25/07/2026Dinamo BucurestiCS Universitatea Craiova</v>
      </c>
      <c r="D1544" s="2">
        <v>46228</v>
      </c>
      <c r="E1544" s="3">
        <v>0.72916666666666663</v>
      </c>
      <c r="F1544" t="s">
        <v>3548</v>
      </c>
      <c r="G1544" t="s">
        <v>872</v>
      </c>
      <c r="H1544">
        <v>2</v>
      </c>
      <c r="I1544">
        <v>0</v>
      </c>
      <c r="J1544">
        <v>5</v>
      </c>
      <c r="K1544">
        <v>1</v>
      </c>
      <c r="L1544" s="22" t="str">
        <f t="shared" si="501"/>
        <v>25/07/2026</v>
      </c>
      <c r="M1544" s="23">
        <f t="shared" si="502"/>
        <v>0.60416666666666663</v>
      </c>
      <c r="N1544" t="str">
        <f t="shared" si="503"/>
        <v>5 - 1</v>
      </c>
      <c r="O1544" t="str">
        <f t="shared" si="504"/>
        <v>Green</v>
      </c>
      <c r="P1544" t="str">
        <f t="shared" si="505"/>
        <v>Red</v>
      </c>
      <c r="Q1544" t="str">
        <f t="shared" si="506"/>
        <v>Red</v>
      </c>
      <c r="R1544" t="str">
        <f t="shared" si="507"/>
        <v>Green</v>
      </c>
      <c r="S1544" t="str">
        <f t="shared" si="508"/>
        <v>Red</v>
      </c>
      <c r="T1544" t="str">
        <f t="shared" si="509"/>
        <v>Green</v>
      </c>
      <c r="U1544" t="str">
        <f t="shared" si="510"/>
        <v>Green</v>
      </c>
      <c r="V1544" t="str">
        <f t="shared" si="511"/>
        <v>Red</v>
      </c>
      <c r="W1544" t="str">
        <f t="shared" si="512"/>
        <v>Red</v>
      </c>
      <c r="X1544" t="str">
        <f t="shared" si="513"/>
        <v>Green</v>
      </c>
      <c r="Y1544" t="str">
        <f t="shared" si="514"/>
        <v>Green</v>
      </c>
      <c r="Z1544" t="str">
        <f t="shared" si="515"/>
        <v>Green</v>
      </c>
      <c r="AA1544" t="str">
        <f t="shared" si="516"/>
        <v>Red</v>
      </c>
      <c r="AB1544" t="str">
        <f t="shared" si="517"/>
        <v>Red</v>
      </c>
      <c r="AC1544" t="str">
        <f t="shared" si="518"/>
        <v>Green</v>
      </c>
      <c r="AD1544" t="str">
        <f t="shared" si="519"/>
        <v>Red</v>
      </c>
    </row>
    <row r="1545" spans="1:30" x14ac:dyDescent="0.25">
      <c r="A1545" t="str">
        <f t="shared" si="500"/>
        <v>25/07/2026Real OviedoDeportivo La Coruna</v>
      </c>
      <c r="D1545" s="2">
        <v>46228</v>
      </c>
      <c r="E1545" s="3">
        <v>0.72916666666666663</v>
      </c>
      <c r="F1545" t="s">
        <v>3991</v>
      </c>
      <c r="G1545" t="s">
        <v>3992</v>
      </c>
      <c r="H1545">
        <v>0</v>
      </c>
      <c r="I1545">
        <v>0</v>
      </c>
      <c r="J1545">
        <v>0</v>
      </c>
      <c r="K1545">
        <v>0</v>
      </c>
      <c r="L1545" s="22" t="str">
        <f t="shared" si="501"/>
        <v>25/07/2026</v>
      </c>
      <c r="M1545" s="23">
        <f t="shared" si="502"/>
        <v>0.60416666666666663</v>
      </c>
      <c r="N1545" t="str">
        <f t="shared" si="503"/>
        <v>0 - 0</v>
      </c>
      <c r="O1545" t="str">
        <f t="shared" si="504"/>
        <v>Red</v>
      </c>
      <c r="P1545" t="str">
        <f t="shared" si="505"/>
        <v>Green</v>
      </c>
      <c r="Q1545" t="str">
        <f t="shared" si="506"/>
        <v>Red</v>
      </c>
      <c r="R1545" t="str">
        <f t="shared" si="507"/>
        <v>Green</v>
      </c>
      <c r="S1545" t="str">
        <f t="shared" si="508"/>
        <v>Green</v>
      </c>
      <c r="T1545" t="str">
        <f t="shared" si="509"/>
        <v>Red</v>
      </c>
      <c r="U1545" t="str">
        <f t="shared" si="510"/>
        <v>Red</v>
      </c>
      <c r="V1545" t="str">
        <f t="shared" si="511"/>
        <v>Green</v>
      </c>
      <c r="W1545" t="str">
        <f t="shared" si="512"/>
        <v>Red</v>
      </c>
      <c r="X1545" t="str">
        <f t="shared" si="513"/>
        <v>Red</v>
      </c>
      <c r="Y1545" t="str">
        <f t="shared" si="514"/>
        <v>Red</v>
      </c>
      <c r="Z1545" t="str">
        <f t="shared" si="515"/>
        <v>Red</v>
      </c>
      <c r="AA1545" t="str">
        <f t="shared" si="516"/>
        <v>Green</v>
      </c>
      <c r="AB1545" t="str">
        <f t="shared" si="517"/>
        <v>Green</v>
      </c>
      <c r="AC1545" t="str">
        <f t="shared" si="518"/>
        <v>Red</v>
      </c>
      <c r="AD1545" t="str">
        <f t="shared" si="519"/>
        <v>Green</v>
      </c>
    </row>
    <row r="1546" spans="1:30" x14ac:dyDescent="0.25">
      <c r="A1546" t="str">
        <f t="shared" si="500"/>
        <v>25/07/2026Estudiantes Rio CuartoClub Atletico Tigre</v>
      </c>
      <c r="B1546" t="s">
        <v>806</v>
      </c>
      <c r="C1546" t="s">
        <v>2222</v>
      </c>
      <c r="D1546" s="2">
        <v>46228</v>
      </c>
      <c r="E1546" s="3">
        <v>0.73958333333333337</v>
      </c>
      <c r="F1546" t="s">
        <v>645</v>
      </c>
      <c r="G1546" t="s">
        <v>1324</v>
      </c>
      <c r="H1546">
        <v>0</v>
      </c>
      <c r="I1546">
        <v>0</v>
      </c>
      <c r="J1546">
        <v>1</v>
      </c>
      <c r="K1546">
        <v>0</v>
      </c>
      <c r="L1546" s="22" t="str">
        <f t="shared" si="501"/>
        <v>25/07/2026</v>
      </c>
      <c r="M1546" s="23">
        <f t="shared" si="502"/>
        <v>0.61458333333333337</v>
      </c>
      <c r="N1546" t="str">
        <f t="shared" si="503"/>
        <v>1 - 0</v>
      </c>
      <c r="O1546" t="str">
        <f t="shared" si="504"/>
        <v>Green</v>
      </c>
      <c r="P1546" t="str">
        <f t="shared" si="505"/>
        <v>Red</v>
      </c>
      <c r="Q1546" t="str">
        <f t="shared" si="506"/>
        <v>Red</v>
      </c>
      <c r="R1546" t="str">
        <f t="shared" si="507"/>
        <v>Green</v>
      </c>
      <c r="S1546" t="str">
        <f t="shared" si="508"/>
        <v>Red</v>
      </c>
      <c r="T1546" t="str">
        <f t="shared" si="509"/>
        <v>Green</v>
      </c>
      <c r="U1546" t="str">
        <f t="shared" si="510"/>
        <v>Red</v>
      </c>
      <c r="V1546" t="str">
        <f t="shared" si="511"/>
        <v>Green</v>
      </c>
      <c r="W1546" t="str">
        <f t="shared" si="512"/>
        <v>Red</v>
      </c>
      <c r="X1546" t="str">
        <f t="shared" si="513"/>
        <v>Red</v>
      </c>
      <c r="Y1546" t="str">
        <f t="shared" si="514"/>
        <v>Red</v>
      </c>
      <c r="Z1546" t="str">
        <f t="shared" si="515"/>
        <v>Red</v>
      </c>
      <c r="AA1546" t="str">
        <f t="shared" si="516"/>
        <v>Green</v>
      </c>
      <c r="AB1546" t="str">
        <f t="shared" si="517"/>
        <v>Green</v>
      </c>
      <c r="AC1546" t="str">
        <f t="shared" si="518"/>
        <v>Red</v>
      </c>
      <c r="AD1546" t="str">
        <f t="shared" si="519"/>
        <v>Green</v>
      </c>
    </row>
    <row r="1547" spans="1:30" x14ac:dyDescent="0.25">
      <c r="A1547" t="str">
        <f t="shared" si="500"/>
        <v>25/07/2026CSD Tristan SuarezChacarita Juniors</v>
      </c>
      <c r="B1547" t="s">
        <v>806</v>
      </c>
      <c r="C1547" t="s">
        <v>807</v>
      </c>
      <c r="D1547" s="2">
        <v>46228</v>
      </c>
      <c r="E1547" s="3">
        <v>0.75</v>
      </c>
      <c r="F1547" t="s">
        <v>332</v>
      </c>
      <c r="G1547" t="s">
        <v>339</v>
      </c>
      <c r="H1547">
        <v>0</v>
      </c>
      <c r="I1547">
        <v>0</v>
      </c>
      <c r="J1547">
        <v>1</v>
      </c>
      <c r="K1547">
        <v>0</v>
      </c>
      <c r="L1547" s="22" t="str">
        <f t="shared" si="501"/>
        <v>25/07/2026</v>
      </c>
      <c r="M1547" s="23">
        <f t="shared" si="502"/>
        <v>0.625</v>
      </c>
      <c r="N1547" t="str">
        <f t="shared" si="503"/>
        <v>1 - 0</v>
      </c>
      <c r="O1547" t="str">
        <f t="shared" si="504"/>
        <v>Green</v>
      </c>
      <c r="P1547" t="str">
        <f t="shared" si="505"/>
        <v>Red</v>
      </c>
      <c r="Q1547" t="str">
        <f t="shared" si="506"/>
        <v>Red</v>
      </c>
      <c r="R1547" t="str">
        <f t="shared" si="507"/>
        <v>Green</v>
      </c>
      <c r="S1547" t="str">
        <f t="shared" si="508"/>
        <v>Red</v>
      </c>
      <c r="T1547" t="str">
        <f t="shared" si="509"/>
        <v>Green</v>
      </c>
      <c r="U1547" t="str">
        <f t="shared" si="510"/>
        <v>Red</v>
      </c>
      <c r="V1547" t="str">
        <f t="shared" si="511"/>
        <v>Green</v>
      </c>
      <c r="W1547" t="str">
        <f t="shared" si="512"/>
        <v>Red</v>
      </c>
      <c r="X1547" t="str">
        <f t="shared" si="513"/>
        <v>Red</v>
      </c>
      <c r="Y1547" t="str">
        <f t="shared" si="514"/>
        <v>Red</v>
      </c>
      <c r="Z1547" t="str">
        <f t="shared" si="515"/>
        <v>Red</v>
      </c>
      <c r="AA1547" t="str">
        <f t="shared" si="516"/>
        <v>Green</v>
      </c>
      <c r="AB1547" t="str">
        <f t="shared" si="517"/>
        <v>Green</v>
      </c>
      <c r="AC1547" t="str">
        <f t="shared" si="518"/>
        <v>Red</v>
      </c>
      <c r="AD1547" t="str">
        <f t="shared" si="519"/>
        <v>Green</v>
      </c>
    </row>
    <row r="1548" spans="1:30" x14ac:dyDescent="0.25">
      <c r="A1548" t="str">
        <f t="shared" si="500"/>
        <v>25/07/2026Estudiantes de BACiudad de Bolivar</v>
      </c>
      <c r="B1548" t="s">
        <v>806</v>
      </c>
      <c r="C1548" t="s">
        <v>807</v>
      </c>
      <c r="D1548" s="2">
        <v>46228</v>
      </c>
      <c r="E1548" s="3">
        <v>0.75</v>
      </c>
      <c r="F1548" t="s">
        <v>2754</v>
      </c>
      <c r="G1548" t="s">
        <v>2755</v>
      </c>
      <c r="H1548">
        <v>1</v>
      </c>
      <c r="I1548">
        <v>2</v>
      </c>
      <c r="J1548">
        <v>1</v>
      </c>
      <c r="K1548">
        <v>2</v>
      </c>
      <c r="L1548" s="22" t="str">
        <f t="shared" si="501"/>
        <v>25/07/2026</v>
      </c>
      <c r="M1548" s="23">
        <f t="shared" si="502"/>
        <v>0.625</v>
      </c>
      <c r="N1548" t="str">
        <f t="shared" si="503"/>
        <v>1 - 2</v>
      </c>
      <c r="O1548" t="str">
        <f t="shared" si="504"/>
        <v>Red</v>
      </c>
      <c r="P1548" t="str">
        <f t="shared" si="505"/>
        <v>Red</v>
      </c>
      <c r="Q1548" t="str">
        <f t="shared" si="506"/>
        <v>Green</v>
      </c>
      <c r="R1548" t="str">
        <f t="shared" si="507"/>
        <v>Red</v>
      </c>
      <c r="S1548" t="str">
        <f t="shared" si="508"/>
        <v>Green</v>
      </c>
      <c r="T1548" t="str">
        <f t="shared" si="509"/>
        <v>Green</v>
      </c>
      <c r="U1548" t="str">
        <f t="shared" si="510"/>
        <v>Red</v>
      </c>
      <c r="V1548" t="str">
        <f t="shared" si="511"/>
        <v>Red</v>
      </c>
      <c r="W1548" t="str">
        <f t="shared" si="512"/>
        <v>Green</v>
      </c>
      <c r="X1548" t="str">
        <f t="shared" si="513"/>
        <v>Green</v>
      </c>
      <c r="Y1548" t="str">
        <f t="shared" si="514"/>
        <v>Green</v>
      </c>
      <c r="Z1548" t="str">
        <f t="shared" si="515"/>
        <v>Green</v>
      </c>
      <c r="AA1548" t="str">
        <f t="shared" si="516"/>
        <v>Red</v>
      </c>
      <c r="AB1548" t="str">
        <f t="shared" si="517"/>
        <v>Green</v>
      </c>
      <c r="AC1548" t="str">
        <f t="shared" si="518"/>
        <v>Green</v>
      </c>
      <c r="AD1548" t="str">
        <f t="shared" si="519"/>
        <v>Red</v>
      </c>
    </row>
    <row r="1549" spans="1:30" x14ac:dyDescent="0.25">
      <c r="A1549" t="str">
        <f t="shared" si="500"/>
        <v>25/07/2026Argentino QuilmesVilla Dalmine</v>
      </c>
      <c r="B1549" t="s">
        <v>806</v>
      </c>
      <c r="C1549" t="s">
        <v>2759</v>
      </c>
      <c r="D1549" s="2">
        <v>46228</v>
      </c>
      <c r="E1549" s="3">
        <v>0.75</v>
      </c>
      <c r="F1549" t="s">
        <v>706</v>
      </c>
      <c r="G1549" t="s">
        <v>2764</v>
      </c>
      <c r="H1549">
        <v>0</v>
      </c>
      <c r="I1549">
        <v>0</v>
      </c>
      <c r="J1549">
        <v>0</v>
      </c>
      <c r="K1549">
        <v>0</v>
      </c>
      <c r="L1549" s="22" t="str">
        <f t="shared" si="501"/>
        <v>25/07/2026</v>
      </c>
      <c r="M1549" s="23">
        <f t="shared" si="502"/>
        <v>0.625</v>
      </c>
      <c r="N1549" t="str">
        <f t="shared" si="503"/>
        <v>0 - 0</v>
      </c>
      <c r="O1549" t="str">
        <f t="shared" si="504"/>
        <v>Red</v>
      </c>
      <c r="P1549" t="str">
        <f t="shared" si="505"/>
        <v>Green</v>
      </c>
      <c r="Q1549" t="str">
        <f t="shared" si="506"/>
        <v>Red</v>
      </c>
      <c r="R1549" t="str">
        <f t="shared" si="507"/>
        <v>Green</v>
      </c>
      <c r="S1549" t="str">
        <f t="shared" si="508"/>
        <v>Green</v>
      </c>
      <c r="T1549" t="str">
        <f t="shared" si="509"/>
        <v>Red</v>
      </c>
      <c r="U1549" t="str">
        <f t="shared" si="510"/>
        <v>Red</v>
      </c>
      <c r="V1549" t="str">
        <f t="shared" si="511"/>
        <v>Green</v>
      </c>
      <c r="W1549" t="str">
        <f t="shared" si="512"/>
        <v>Red</v>
      </c>
      <c r="X1549" t="str">
        <f t="shared" si="513"/>
        <v>Red</v>
      </c>
      <c r="Y1549" t="str">
        <f t="shared" si="514"/>
        <v>Red</v>
      </c>
      <c r="Z1549" t="str">
        <f t="shared" si="515"/>
        <v>Red</v>
      </c>
      <c r="AA1549" t="str">
        <f t="shared" si="516"/>
        <v>Green</v>
      </c>
      <c r="AB1549" t="str">
        <f t="shared" si="517"/>
        <v>Green</v>
      </c>
      <c r="AC1549" t="str">
        <f t="shared" si="518"/>
        <v>Red</v>
      </c>
      <c r="AD1549" t="str">
        <f t="shared" si="519"/>
        <v>Green</v>
      </c>
    </row>
    <row r="1550" spans="1:30" x14ac:dyDescent="0.25">
      <c r="A1550" t="str">
        <f t="shared" si="500"/>
        <v>25/07/2026Atletico CamionerosSan Martin De Burzaco</v>
      </c>
      <c r="B1550" t="s">
        <v>806</v>
      </c>
      <c r="C1550" t="s">
        <v>2759</v>
      </c>
      <c r="D1550" s="2">
        <v>46228</v>
      </c>
      <c r="E1550" s="3">
        <v>0.75</v>
      </c>
      <c r="F1550" t="s">
        <v>708</v>
      </c>
      <c r="G1550" t="s">
        <v>2765</v>
      </c>
      <c r="H1550">
        <v>1</v>
      </c>
      <c r="I1550">
        <v>0</v>
      </c>
      <c r="J1550">
        <v>2</v>
      </c>
      <c r="K1550">
        <v>0</v>
      </c>
      <c r="L1550" s="22" t="str">
        <f t="shared" si="501"/>
        <v>25/07/2026</v>
      </c>
      <c r="M1550" s="23">
        <f t="shared" si="502"/>
        <v>0.625</v>
      </c>
      <c r="N1550" t="str">
        <f t="shared" si="503"/>
        <v>2 - 0</v>
      </c>
      <c r="O1550" t="str">
        <f t="shared" si="504"/>
        <v>Green</v>
      </c>
      <c r="P1550" t="str">
        <f t="shared" si="505"/>
        <v>Red</v>
      </c>
      <c r="Q1550" t="str">
        <f t="shared" si="506"/>
        <v>Red</v>
      </c>
      <c r="R1550" t="str">
        <f t="shared" si="507"/>
        <v>Green</v>
      </c>
      <c r="S1550" t="str">
        <f t="shared" si="508"/>
        <v>Red</v>
      </c>
      <c r="T1550" t="str">
        <f t="shared" si="509"/>
        <v>Green</v>
      </c>
      <c r="U1550" t="str">
        <f t="shared" si="510"/>
        <v>Green</v>
      </c>
      <c r="V1550" t="str">
        <f t="shared" si="511"/>
        <v>Red</v>
      </c>
      <c r="W1550" t="str">
        <f t="shared" si="512"/>
        <v>Red</v>
      </c>
      <c r="X1550" t="str">
        <f t="shared" si="513"/>
        <v>Green</v>
      </c>
      <c r="Y1550" t="str">
        <f t="shared" si="514"/>
        <v>Green</v>
      </c>
      <c r="Z1550" t="str">
        <f t="shared" si="515"/>
        <v>Red</v>
      </c>
      <c r="AA1550" t="str">
        <f t="shared" si="516"/>
        <v>Green</v>
      </c>
      <c r="AB1550" t="str">
        <f t="shared" si="517"/>
        <v>Green</v>
      </c>
      <c r="AC1550" t="str">
        <f t="shared" si="518"/>
        <v>Red</v>
      </c>
      <c r="AD1550" t="str">
        <f t="shared" si="519"/>
        <v>Green</v>
      </c>
    </row>
    <row r="1551" spans="1:30" x14ac:dyDescent="0.25">
      <c r="A1551" t="str">
        <f t="shared" si="500"/>
        <v>25/07/2026Club Atl√©tico BrownArgentino Merlo</v>
      </c>
      <c r="B1551" t="s">
        <v>806</v>
      </c>
      <c r="C1551" t="s">
        <v>2759</v>
      </c>
      <c r="D1551" s="2">
        <v>46228</v>
      </c>
      <c r="E1551" s="3">
        <v>0.75</v>
      </c>
      <c r="F1551" t="s">
        <v>2766</v>
      </c>
      <c r="G1551" t="s">
        <v>711</v>
      </c>
      <c r="H1551">
        <v>1</v>
      </c>
      <c r="I1551">
        <v>0</v>
      </c>
      <c r="J1551">
        <v>1</v>
      </c>
      <c r="K1551">
        <v>0</v>
      </c>
      <c r="L1551" s="22" t="str">
        <f t="shared" si="501"/>
        <v>25/07/2026</v>
      </c>
      <c r="M1551" s="23">
        <f t="shared" si="502"/>
        <v>0.625</v>
      </c>
      <c r="N1551" t="str">
        <f t="shared" si="503"/>
        <v>1 - 0</v>
      </c>
      <c r="O1551" t="str">
        <f t="shared" si="504"/>
        <v>Green</v>
      </c>
      <c r="P1551" t="str">
        <f t="shared" si="505"/>
        <v>Red</v>
      </c>
      <c r="Q1551" t="str">
        <f t="shared" si="506"/>
        <v>Red</v>
      </c>
      <c r="R1551" t="str">
        <f t="shared" si="507"/>
        <v>Green</v>
      </c>
      <c r="S1551" t="str">
        <f t="shared" si="508"/>
        <v>Red</v>
      </c>
      <c r="T1551" t="str">
        <f t="shared" si="509"/>
        <v>Green</v>
      </c>
      <c r="U1551" t="str">
        <f t="shared" si="510"/>
        <v>Green</v>
      </c>
      <c r="V1551" t="str">
        <f t="shared" si="511"/>
        <v>Red</v>
      </c>
      <c r="W1551" t="str">
        <f t="shared" si="512"/>
        <v>Red</v>
      </c>
      <c r="X1551" t="str">
        <f t="shared" si="513"/>
        <v>Green</v>
      </c>
      <c r="Y1551" t="str">
        <f t="shared" si="514"/>
        <v>Red</v>
      </c>
      <c r="Z1551" t="str">
        <f t="shared" si="515"/>
        <v>Red</v>
      </c>
      <c r="AA1551" t="str">
        <f t="shared" si="516"/>
        <v>Green</v>
      </c>
      <c r="AB1551" t="str">
        <f t="shared" si="517"/>
        <v>Green</v>
      </c>
      <c r="AC1551" t="str">
        <f t="shared" si="518"/>
        <v>Red</v>
      </c>
      <c r="AD1551" t="str">
        <f t="shared" si="519"/>
        <v>Green</v>
      </c>
    </row>
    <row r="1552" spans="1:30" x14ac:dyDescent="0.25">
      <c r="A1552" t="str">
        <f t="shared" si="500"/>
        <v>25/07/2026Club ComunicacionesReal Pilar</v>
      </c>
      <c r="B1552" t="s">
        <v>806</v>
      </c>
      <c r="C1552" t="s">
        <v>2759</v>
      </c>
      <c r="D1552" s="2">
        <v>46228</v>
      </c>
      <c r="E1552" s="3">
        <v>0.75</v>
      </c>
      <c r="F1552" t="s">
        <v>2767</v>
      </c>
      <c r="G1552" t="s">
        <v>713</v>
      </c>
      <c r="H1552">
        <v>1</v>
      </c>
      <c r="I1552">
        <v>1</v>
      </c>
      <c r="J1552">
        <v>1</v>
      </c>
      <c r="K1552">
        <v>2</v>
      </c>
      <c r="L1552" s="22" t="str">
        <f t="shared" si="501"/>
        <v>25/07/2026</v>
      </c>
      <c r="M1552" s="23">
        <f t="shared" si="502"/>
        <v>0.625</v>
      </c>
      <c r="N1552" t="str">
        <f t="shared" si="503"/>
        <v>1 - 2</v>
      </c>
      <c r="O1552" t="str">
        <f t="shared" si="504"/>
        <v>Red</v>
      </c>
      <c r="P1552" t="str">
        <f t="shared" si="505"/>
        <v>Red</v>
      </c>
      <c r="Q1552" t="str">
        <f t="shared" si="506"/>
        <v>Green</v>
      </c>
      <c r="R1552" t="str">
        <f t="shared" si="507"/>
        <v>Red</v>
      </c>
      <c r="S1552" t="str">
        <f t="shared" si="508"/>
        <v>Green</v>
      </c>
      <c r="T1552" t="str">
        <f t="shared" si="509"/>
        <v>Green</v>
      </c>
      <c r="U1552" t="str">
        <f t="shared" si="510"/>
        <v>Red</v>
      </c>
      <c r="V1552" t="str">
        <f t="shared" si="511"/>
        <v>Green</v>
      </c>
      <c r="W1552" t="str">
        <f t="shared" si="512"/>
        <v>Red</v>
      </c>
      <c r="X1552" t="str">
        <f t="shared" si="513"/>
        <v>Green</v>
      </c>
      <c r="Y1552" t="str">
        <f t="shared" si="514"/>
        <v>Green</v>
      </c>
      <c r="Z1552" t="str">
        <f t="shared" si="515"/>
        <v>Green</v>
      </c>
      <c r="AA1552" t="str">
        <f t="shared" si="516"/>
        <v>Red</v>
      </c>
      <c r="AB1552" t="str">
        <f t="shared" si="517"/>
        <v>Green</v>
      </c>
      <c r="AC1552" t="str">
        <f t="shared" si="518"/>
        <v>Green</v>
      </c>
      <c r="AD1552" t="str">
        <f t="shared" si="519"/>
        <v>Red</v>
      </c>
    </row>
    <row r="1553" spans="1:30" x14ac:dyDescent="0.25">
      <c r="A1553" t="str">
        <f t="shared" si="500"/>
        <v>25/07/2026Defensores UnidosUAI Urquiza</v>
      </c>
      <c r="B1553" t="s">
        <v>806</v>
      </c>
      <c r="C1553" t="s">
        <v>2759</v>
      </c>
      <c r="D1553" s="2">
        <v>46228</v>
      </c>
      <c r="E1553" s="3">
        <v>0.75</v>
      </c>
      <c r="F1553" t="s">
        <v>714</v>
      </c>
      <c r="G1553" t="s">
        <v>715</v>
      </c>
      <c r="H1553">
        <v>1</v>
      </c>
      <c r="I1553">
        <v>0</v>
      </c>
      <c r="J1553">
        <v>1</v>
      </c>
      <c r="K1553">
        <v>1</v>
      </c>
      <c r="L1553" s="22" t="str">
        <f t="shared" si="501"/>
        <v>25/07/2026</v>
      </c>
      <c r="M1553" s="23">
        <f t="shared" si="502"/>
        <v>0.625</v>
      </c>
      <c r="N1553" t="str">
        <f t="shared" si="503"/>
        <v>1 - 1</v>
      </c>
      <c r="O1553" t="str">
        <f t="shared" si="504"/>
        <v>Red</v>
      </c>
      <c r="P1553" t="str">
        <f t="shared" si="505"/>
        <v>Green</v>
      </c>
      <c r="Q1553" t="str">
        <f t="shared" si="506"/>
        <v>Red</v>
      </c>
      <c r="R1553" t="str">
        <f t="shared" si="507"/>
        <v>Green</v>
      </c>
      <c r="S1553" t="str">
        <f t="shared" si="508"/>
        <v>Green</v>
      </c>
      <c r="T1553" t="str">
        <f t="shared" si="509"/>
        <v>Red</v>
      </c>
      <c r="U1553" t="str">
        <f t="shared" si="510"/>
        <v>Green</v>
      </c>
      <c r="V1553" t="str">
        <f t="shared" si="511"/>
        <v>Red</v>
      </c>
      <c r="W1553" t="str">
        <f t="shared" si="512"/>
        <v>Red</v>
      </c>
      <c r="X1553" t="str">
        <f t="shared" si="513"/>
        <v>Green</v>
      </c>
      <c r="Y1553" t="str">
        <f t="shared" si="514"/>
        <v>Green</v>
      </c>
      <c r="Z1553" t="str">
        <f t="shared" si="515"/>
        <v>Red</v>
      </c>
      <c r="AA1553" t="str">
        <f t="shared" si="516"/>
        <v>Green</v>
      </c>
      <c r="AB1553" t="str">
        <f t="shared" si="517"/>
        <v>Green</v>
      </c>
      <c r="AC1553" t="str">
        <f t="shared" si="518"/>
        <v>Green</v>
      </c>
      <c r="AD1553" t="str">
        <f t="shared" si="519"/>
        <v>Red</v>
      </c>
    </row>
    <row r="1554" spans="1:30" x14ac:dyDescent="0.25">
      <c r="A1554" t="str">
        <f t="shared" si="500"/>
        <v>25/07/2026FlandriaExcursionistas</v>
      </c>
      <c r="B1554" t="s">
        <v>806</v>
      </c>
      <c r="C1554" t="s">
        <v>2759</v>
      </c>
      <c r="D1554" s="2">
        <v>46228</v>
      </c>
      <c r="E1554" s="3">
        <v>0.75</v>
      </c>
      <c r="F1554" t="s">
        <v>722</v>
      </c>
      <c r="G1554" t="s">
        <v>723</v>
      </c>
      <c r="H1554">
        <v>1</v>
      </c>
      <c r="I1554">
        <v>0</v>
      </c>
      <c r="J1554">
        <v>1</v>
      </c>
      <c r="K1554">
        <v>1</v>
      </c>
      <c r="L1554" s="22" t="str">
        <f t="shared" si="501"/>
        <v>25/07/2026</v>
      </c>
      <c r="M1554" s="23">
        <f t="shared" si="502"/>
        <v>0.625</v>
      </c>
      <c r="N1554" t="str">
        <f t="shared" si="503"/>
        <v>1 - 1</v>
      </c>
      <c r="O1554" t="str">
        <f t="shared" si="504"/>
        <v>Red</v>
      </c>
      <c r="P1554" t="str">
        <f t="shared" si="505"/>
        <v>Green</v>
      </c>
      <c r="Q1554" t="str">
        <f t="shared" si="506"/>
        <v>Red</v>
      </c>
      <c r="R1554" t="str">
        <f t="shared" si="507"/>
        <v>Green</v>
      </c>
      <c r="S1554" t="str">
        <f t="shared" si="508"/>
        <v>Green</v>
      </c>
      <c r="T1554" t="str">
        <f t="shared" si="509"/>
        <v>Red</v>
      </c>
      <c r="U1554" t="str">
        <f t="shared" si="510"/>
        <v>Green</v>
      </c>
      <c r="V1554" t="str">
        <f t="shared" si="511"/>
        <v>Red</v>
      </c>
      <c r="W1554" t="str">
        <f t="shared" si="512"/>
        <v>Red</v>
      </c>
      <c r="X1554" t="str">
        <f t="shared" si="513"/>
        <v>Green</v>
      </c>
      <c r="Y1554" t="str">
        <f t="shared" si="514"/>
        <v>Green</v>
      </c>
      <c r="Z1554" t="str">
        <f t="shared" si="515"/>
        <v>Red</v>
      </c>
      <c r="AA1554" t="str">
        <f t="shared" si="516"/>
        <v>Green</v>
      </c>
      <c r="AB1554" t="str">
        <f t="shared" si="517"/>
        <v>Green</v>
      </c>
      <c r="AC1554" t="str">
        <f t="shared" si="518"/>
        <v>Green</v>
      </c>
      <c r="AD1554" t="str">
        <f t="shared" si="519"/>
        <v>Red</v>
      </c>
    </row>
    <row r="1555" spans="1:30" x14ac:dyDescent="0.25">
      <c r="A1555" t="str">
        <f t="shared" si="500"/>
        <v>25/07/2026CA AtlasDeportivo Espanol</v>
      </c>
      <c r="B1555" t="s">
        <v>806</v>
      </c>
      <c r="C1555" t="s">
        <v>808</v>
      </c>
      <c r="D1555" s="2">
        <v>46228</v>
      </c>
      <c r="E1555" s="3">
        <v>0.75</v>
      </c>
      <c r="F1555" t="s">
        <v>319</v>
      </c>
      <c r="G1555" t="s">
        <v>2771</v>
      </c>
      <c r="H1555">
        <v>0</v>
      </c>
      <c r="I1555">
        <v>0</v>
      </c>
      <c r="J1555">
        <v>0</v>
      </c>
      <c r="K1555">
        <v>1</v>
      </c>
      <c r="L1555" s="22" t="str">
        <f t="shared" si="501"/>
        <v>25/07/2026</v>
      </c>
      <c r="M1555" s="23">
        <f t="shared" si="502"/>
        <v>0.625</v>
      </c>
      <c r="N1555" t="str">
        <f t="shared" si="503"/>
        <v>0 - 1</v>
      </c>
      <c r="O1555" t="str">
        <f t="shared" si="504"/>
        <v>Red</v>
      </c>
      <c r="P1555" t="str">
        <f t="shared" si="505"/>
        <v>Red</v>
      </c>
      <c r="Q1555" t="str">
        <f t="shared" si="506"/>
        <v>Green</v>
      </c>
      <c r="R1555" t="str">
        <f t="shared" si="507"/>
        <v>Red</v>
      </c>
      <c r="S1555" t="str">
        <f t="shared" si="508"/>
        <v>Green</v>
      </c>
      <c r="T1555" t="str">
        <f t="shared" si="509"/>
        <v>Green</v>
      </c>
      <c r="U1555" t="str">
        <f t="shared" si="510"/>
        <v>Red</v>
      </c>
      <c r="V1555" t="str">
        <f t="shared" si="511"/>
        <v>Green</v>
      </c>
      <c r="W1555" t="str">
        <f t="shared" si="512"/>
        <v>Red</v>
      </c>
      <c r="X1555" t="str">
        <f t="shared" si="513"/>
        <v>Red</v>
      </c>
      <c r="Y1555" t="str">
        <f t="shared" si="514"/>
        <v>Red</v>
      </c>
      <c r="Z1555" t="str">
        <f t="shared" si="515"/>
        <v>Red</v>
      </c>
      <c r="AA1555" t="str">
        <f t="shared" si="516"/>
        <v>Green</v>
      </c>
      <c r="AB1555" t="str">
        <f t="shared" si="517"/>
        <v>Green</v>
      </c>
      <c r="AC1555" t="str">
        <f t="shared" si="518"/>
        <v>Red</v>
      </c>
      <c r="AD1555" t="str">
        <f t="shared" si="519"/>
        <v>Green</v>
      </c>
    </row>
    <row r="1556" spans="1:30" x14ac:dyDescent="0.25">
      <c r="A1556" t="str">
        <f t="shared" si="500"/>
        <v>25/07/2026CA LuganoCentro Espanol</v>
      </c>
      <c r="B1556" t="s">
        <v>806</v>
      </c>
      <c r="C1556" t="s">
        <v>808</v>
      </c>
      <c r="D1556" s="2">
        <v>46228</v>
      </c>
      <c r="E1556" s="3">
        <v>0.75</v>
      </c>
      <c r="F1556" t="s">
        <v>2772</v>
      </c>
      <c r="G1556" t="s">
        <v>317</v>
      </c>
      <c r="H1556">
        <v>0</v>
      </c>
      <c r="I1556">
        <v>0</v>
      </c>
      <c r="J1556">
        <v>1</v>
      </c>
      <c r="K1556">
        <v>0</v>
      </c>
      <c r="L1556" s="22" t="str">
        <f t="shared" si="501"/>
        <v>25/07/2026</v>
      </c>
      <c r="M1556" s="23">
        <f t="shared" si="502"/>
        <v>0.625</v>
      </c>
      <c r="N1556" t="str">
        <f t="shared" si="503"/>
        <v>1 - 0</v>
      </c>
      <c r="O1556" t="str">
        <f t="shared" si="504"/>
        <v>Green</v>
      </c>
      <c r="P1556" t="str">
        <f t="shared" si="505"/>
        <v>Red</v>
      </c>
      <c r="Q1556" t="str">
        <f t="shared" si="506"/>
        <v>Red</v>
      </c>
      <c r="R1556" t="str">
        <f t="shared" si="507"/>
        <v>Green</v>
      </c>
      <c r="S1556" t="str">
        <f t="shared" si="508"/>
        <v>Red</v>
      </c>
      <c r="T1556" t="str">
        <f t="shared" si="509"/>
        <v>Green</v>
      </c>
      <c r="U1556" t="str">
        <f t="shared" si="510"/>
        <v>Red</v>
      </c>
      <c r="V1556" t="str">
        <f t="shared" si="511"/>
        <v>Green</v>
      </c>
      <c r="W1556" t="str">
        <f t="shared" si="512"/>
        <v>Red</v>
      </c>
      <c r="X1556" t="str">
        <f t="shared" si="513"/>
        <v>Red</v>
      </c>
      <c r="Y1556" t="str">
        <f t="shared" si="514"/>
        <v>Red</v>
      </c>
      <c r="Z1556" t="str">
        <f t="shared" si="515"/>
        <v>Red</v>
      </c>
      <c r="AA1556" t="str">
        <f t="shared" si="516"/>
        <v>Green</v>
      </c>
      <c r="AB1556" t="str">
        <f t="shared" si="517"/>
        <v>Green</v>
      </c>
      <c r="AC1556" t="str">
        <f t="shared" si="518"/>
        <v>Red</v>
      </c>
      <c r="AD1556" t="str">
        <f t="shared" si="519"/>
        <v>Green</v>
      </c>
    </row>
    <row r="1557" spans="1:30" x14ac:dyDescent="0.25">
      <c r="A1557" t="str">
        <f t="shared" si="500"/>
        <v>25/07/2026CA Victoriano ArenasJJ Urquiza</v>
      </c>
      <c r="B1557" t="s">
        <v>806</v>
      </c>
      <c r="C1557" t="s">
        <v>808</v>
      </c>
      <c r="D1557" s="2">
        <v>46228</v>
      </c>
      <c r="E1557" s="3">
        <v>0.75</v>
      </c>
      <c r="F1557" t="s">
        <v>2773</v>
      </c>
      <c r="G1557" t="s">
        <v>2774</v>
      </c>
      <c r="H1557">
        <v>0</v>
      </c>
      <c r="I1557">
        <v>0</v>
      </c>
      <c r="J1557">
        <v>0</v>
      </c>
      <c r="K1557">
        <v>0</v>
      </c>
      <c r="L1557" s="22" t="str">
        <f t="shared" si="501"/>
        <v>25/07/2026</v>
      </c>
      <c r="M1557" s="23">
        <f t="shared" si="502"/>
        <v>0.625</v>
      </c>
      <c r="N1557" t="str">
        <f t="shared" si="503"/>
        <v>0 - 0</v>
      </c>
      <c r="O1557" t="str">
        <f t="shared" si="504"/>
        <v>Red</v>
      </c>
      <c r="P1557" t="str">
        <f t="shared" si="505"/>
        <v>Green</v>
      </c>
      <c r="Q1557" t="str">
        <f t="shared" si="506"/>
        <v>Red</v>
      </c>
      <c r="R1557" t="str">
        <f t="shared" si="507"/>
        <v>Green</v>
      </c>
      <c r="S1557" t="str">
        <f t="shared" si="508"/>
        <v>Green</v>
      </c>
      <c r="T1557" t="str">
        <f t="shared" si="509"/>
        <v>Red</v>
      </c>
      <c r="U1557" t="str">
        <f t="shared" si="510"/>
        <v>Red</v>
      </c>
      <c r="V1557" t="str">
        <f t="shared" si="511"/>
        <v>Green</v>
      </c>
      <c r="W1557" t="str">
        <f t="shared" si="512"/>
        <v>Red</v>
      </c>
      <c r="X1557" t="str">
        <f t="shared" si="513"/>
        <v>Red</v>
      </c>
      <c r="Y1557" t="str">
        <f t="shared" si="514"/>
        <v>Red</v>
      </c>
      <c r="Z1557" t="str">
        <f t="shared" si="515"/>
        <v>Red</v>
      </c>
      <c r="AA1557" t="str">
        <f t="shared" si="516"/>
        <v>Green</v>
      </c>
      <c r="AB1557" t="str">
        <f t="shared" si="517"/>
        <v>Green</v>
      </c>
      <c r="AC1557" t="str">
        <f t="shared" si="518"/>
        <v>Red</v>
      </c>
      <c r="AD1557" t="str">
        <f t="shared" si="519"/>
        <v>Green</v>
      </c>
    </row>
    <row r="1558" spans="1:30" x14ac:dyDescent="0.25">
      <c r="A1558" t="str">
        <f t="shared" si="500"/>
        <v>25/07/2026Canuelas FCDeportivo Muniz</v>
      </c>
      <c r="B1558" t="s">
        <v>806</v>
      </c>
      <c r="C1558" t="s">
        <v>808</v>
      </c>
      <c r="D1558" s="2">
        <v>46228</v>
      </c>
      <c r="E1558" s="3">
        <v>0.75</v>
      </c>
      <c r="F1558" t="s">
        <v>2775</v>
      </c>
      <c r="G1558" t="s">
        <v>2776</v>
      </c>
      <c r="H1558">
        <v>0</v>
      </c>
      <c r="I1558">
        <v>1</v>
      </c>
      <c r="J1558">
        <v>0</v>
      </c>
      <c r="K1558">
        <v>1</v>
      </c>
      <c r="L1558" s="22" t="str">
        <f t="shared" si="501"/>
        <v>25/07/2026</v>
      </c>
      <c r="M1558" s="23">
        <f t="shared" si="502"/>
        <v>0.625</v>
      </c>
      <c r="N1558" t="str">
        <f t="shared" si="503"/>
        <v>0 - 1</v>
      </c>
      <c r="O1558" t="str">
        <f t="shared" si="504"/>
        <v>Red</v>
      </c>
      <c r="P1558" t="str">
        <f t="shared" si="505"/>
        <v>Red</v>
      </c>
      <c r="Q1558" t="str">
        <f t="shared" si="506"/>
        <v>Green</v>
      </c>
      <c r="R1558" t="str">
        <f t="shared" si="507"/>
        <v>Red</v>
      </c>
      <c r="S1558" t="str">
        <f t="shared" si="508"/>
        <v>Green</v>
      </c>
      <c r="T1558" t="str">
        <f t="shared" si="509"/>
        <v>Green</v>
      </c>
      <c r="U1558" t="str">
        <f t="shared" si="510"/>
        <v>Red</v>
      </c>
      <c r="V1558" t="str">
        <f t="shared" si="511"/>
        <v>Red</v>
      </c>
      <c r="W1558" t="str">
        <f t="shared" si="512"/>
        <v>Green</v>
      </c>
      <c r="X1558" t="str">
        <f t="shared" si="513"/>
        <v>Green</v>
      </c>
      <c r="Y1558" t="str">
        <f t="shared" si="514"/>
        <v>Red</v>
      </c>
      <c r="Z1558" t="str">
        <f t="shared" si="515"/>
        <v>Red</v>
      </c>
      <c r="AA1558" t="str">
        <f t="shared" si="516"/>
        <v>Green</v>
      </c>
      <c r="AB1558" t="str">
        <f t="shared" si="517"/>
        <v>Green</v>
      </c>
      <c r="AC1558" t="str">
        <f t="shared" si="518"/>
        <v>Red</v>
      </c>
      <c r="AD1558" t="str">
        <f t="shared" si="519"/>
        <v>Green</v>
      </c>
    </row>
    <row r="1559" spans="1:30" x14ac:dyDescent="0.25">
      <c r="A1559" t="str">
        <f t="shared" si="500"/>
        <v>25/07/2026Estrella del SurDeportivo Paraguayo</v>
      </c>
      <c r="B1559" t="s">
        <v>806</v>
      </c>
      <c r="C1559" t="s">
        <v>808</v>
      </c>
      <c r="D1559" s="2">
        <v>46228</v>
      </c>
      <c r="E1559" s="3">
        <v>0.75</v>
      </c>
      <c r="F1559" t="s">
        <v>313</v>
      </c>
      <c r="G1559" t="s">
        <v>315</v>
      </c>
      <c r="H1559">
        <v>0</v>
      </c>
      <c r="I1559">
        <v>0</v>
      </c>
      <c r="J1559">
        <v>1</v>
      </c>
      <c r="K1559">
        <v>0</v>
      </c>
      <c r="L1559" s="22" t="str">
        <f t="shared" si="501"/>
        <v>25/07/2026</v>
      </c>
      <c r="M1559" s="23">
        <f t="shared" si="502"/>
        <v>0.625</v>
      </c>
      <c r="N1559" t="str">
        <f t="shared" si="503"/>
        <v>1 - 0</v>
      </c>
      <c r="O1559" t="str">
        <f t="shared" si="504"/>
        <v>Green</v>
      </c>
      <c r="P1559" t="str">
        <f t="shared" si="505"/>
        <v>Red</v>
      </c>
      <c r="Q1559" t="str">
        <f t="shared" si="506"/>
        <v>Red</v>
      </c>
      <c r="R1559" t="str">
        <f t="shared" si="507"/>
        <v>Green</v>
      </c>
      <c r="S1559" t="str">
        <f t="shared" si="508"/>
        <v>Red</v>
      </c>
      <c r="T1559" t="str">
        <f t="shared" si="509"/>
        <v>Green</v>
      </c>
      <c r="U1559" t="str">
        <f t="shared" si="510"/>
        <v>Red</v>
      </c>
      <c r="V1559" t="str">
        <f t="shared" si="511"/>
        <v>Green</v>
      </c>
      <c r="W1559" t="str">
        <f t="shared" si="512"/>
        <v>Red</v>
      </c>
      <c r="X1559" t="str">
        <f t="shared" si="513"/>
        <v>Red</v>
      </c>
      <c r="Y1559" t="str">
        <f t="shared" si="514"/>
        <v>Red</v>
      </c>
      <c r="Z1559" t="str">
        <f t="shared" si="515"/>
        <v>Red</v>
      </c>
      <c r="AA1559" t="str">
        <f t="shared" si="516"/>
        <v>Green</v>
      </c>
      <c r="AB1559" t="str">
        <f t="shared" si="517"/>
        <v>Green</v>
      </c>
      <c r="AC1559" t="str">
        <f t="shared" si="518"/>
        <v>Red</v>
      </c>
      <c r="AD1559" t="str">
        <f t="shared" si="519"/>
        <v>Green</v>
      </c>
    </row>
    <row r="1560" spans="1:30" x14ac:dyDescent="0.25">
      <c r="A1560" t="str">
        <f t="shared" si="500"/>
        <v>25/07/2026Leones de RosarioCentral Cordoba de Rosario</v>
      </c>
      <c r="B1560" t="s">
        <v>806</v>
      </c>
      <c r="C1560" t="s">
        <v>808</v>
      </c>
      <c r="D1560" s="2">
        <v>46228</v>
      </c>
      <c r="E1560" s="3">
        <v>0.75</v>
      </c>
      <c r="F1560" t="s">
        <v>316</v>
      </c>
      <c r="G1560" t="s">
        <v>320</v>
      </c>
      <c r="H1560">
        <v>0</v>
      </c>
      <c r="I1560">
        <v>1</v>
      </c>
      <c r="J1560">
        <v>0</v>
      </c>
      <c r="K1560">
        <v>2</v>
      </c>
      <c r="L1560" s="22" t="str">
        <f t="shared" si="501"/>
        <v>25/07/2026</v>
      </c>
      <c r="M1560" s="23">
        <f t="shared" si="502"/>
        <v>0.625</v>
      </c>
      <c r="N1560" t="str">
        <f t="shared" si="503"/>
        <v>0 - 2</v>
      </c>
      <c r="O1560" t="str">
        <f t="shared" si="504"/>
        <v>Red</v>
      </c>
      <c r="P1560" t="str">
        <f t="shared" si="505"/>
        <v>Red</v>
      </c>
      <c r="Q1560" t="str">
        <f t="shared" si="506"/>
        <v>Green</v>
      </c>
      <c r="R1560" t="str">
        <f t="shared" si="507"/>
        <v>Red</v>
      </c>
      <c r="S1560" t="str">
        <f t="shared" si="508"/>
        <v>Green</v>
      </c>
      <c r="T1560" t="str">
        <f t="shared" si="509"/>
        <v>Green</v>
      </c>
      <c r="U1560" t="str">
        <f t="shared" si="510"/>
        <v>Red</v>
      </c>
      <c r="V1560" t="str">
        <f t="shared" si="511"/>
        <v>Red</v>
      </c>
      <c r="W1560" t="str">
        <f t="shared" si="512"/>
        <v>Green</v>
      </c>
      <c r="X1560" t="str">
        <f t="shared" si="513"/>
        <v>Green</v>
      </c>
      <c r="Y1560" t="str">
        <f t="shared" si="514"/>
        <v>Green</v>
      </c>
      <c r="Z1560" t="str">
        <f t="shared" si="515"/>
        <v>Red</v>
      </c>
      <c r="AA1560" t="str">
        <f t="shared" si="516"/>
        <v>Green</v>
      </c>
      <c r="AB1560" t="str">
        <f t="shared" si="517"/>
        <v>Green</v>
      </c>
      <c r="AC1560" t="str">
        <f t="shared" si="518"/>
        <v>Red</v>
      </c>
      <c r="AD1560" t="str">
        <f t="shared" si="519"/>
        <v>Green</v>
      </c>
    </row>
    <row r="1561" spans="1:30" x14ac:dyDescent="0.25">
      <c r="A1561" t="str">
        <f t="shared" si="500"/>
        <v>25/07/2026Defensores de Belgrano VRGimnasia Chivilcoy</v>
      </c>
      <c r="B1561" t="s">
        <v>806</v>
      </c>
      <c r="C1561" t="s">
        <v>2231</v>
      </c>
      <c r="D1561" s="2">
        <v>46228</v>
      </c>
      <c r="E1561" s="3">
        <v>0.75</v>
      </c>
      <c r="F1561" t="s">
        <v>2777</v>
      </c>
      <c r="G1561" t="s">
        <v>2778</v>
      </c>
      <c r="H1561">
        <v>0</v>
      </c>
      <c r="I1561">
        <v>0</v>
      </c>
      <c r="J1561">
        <v>2</v>
      </c>
      <c r="K1561">
        <v>2</v>
      </c>
      <c r="L1561" s="22" t="str">
        <f t="shared" si="501"/>
        <v>25/07/2026</v>
      </c>
      <c r="M1561" s="23">
        <f t="shared" si="502"/>
        <v>0.625</v>
      </c>
      <c r="N1561" t="str">
        <f t="shared" si="503"/>
        <v>2 - 2</v>
      </c>
      <c r="O1561" t="str">
        <f t="shared" si="504"/>
        <v>Red</v>
      </c>
      <c r="P1561" t="str">
        <f t="shared" si="505"/>
        <v>Green</v>
      </c>
      <c r="Q1561" t="str">
        <f t="shared" si="506"/>
        <v>Red</v>
      </c>
      <c r="R1561" t="str">
        <f t="shared" si="507"/>
        <v>Green</v>
      </c>
      <c r="S1561" t="str">
        <f t="shared" si="508"/>
        <v>Green</v>
      </c>
      <c r="T1561" t="str">
        <f t="shared" si="509"/>
        <v>Red</v>
      </c>
      <c r="U1561" t="str">
        <f t="shared" si="510"/>
        <v>Red</v>
      </c>
      <c r="V1561" t="str">
        <f t="shared" si="511"/>
        <v>Green</v>
      </c>
      <c r="W1561" t="str">
        <f t="shared" si="512"/>
        <v>Red</v>
      </c>
      <c r="X1561" t="str">
        <f t="shared" si="513"/>
        <v>Red</v>
      </c>
      <c r="Y1561" t="str">
        <f t="shared" si="514"/>
        <v>Green</v>
      </c>
      <c r="Z1561" t="str">
        <f t="shared" si="515"/>
        <v>Green</v>
      </c>
      <c r="AA1561" t="str">
        <f t="shared" si="516"/>
        <v>Red</v>
      </c>
      <c r="AB1561" t="str">
        <f t="shared" si="517"/>
        <v>Red</v>
      </c>
      <c r="AC1561" t="str">
        <f t="shared" si="518"/>
        <v>Green</v>
      </c>
      <c r="AD1561" t="str">
        <f t="shared" si="519"/>
        <v>Red</v>
      </c>
    </row>
    <row r="1562" spans="1:30" x14ac:dyDescent="0.25">
      <c r="A1562" t="str">
        <f t="shared" si="500"/>
        <v>25/07/2026Atletico GoianienseOperario PR</v>
      </c>
      <c r="B1562" t="s">
        <v>804</v>
      </c>
      <c r="D1562" s="2">
        <v>46228</v>
      </c>
      <c r="E1562" s="3">
        <v>0.75</v>
      </c>
      <c r="F1562" t="s">
        <v>1984</v>
      </c>
      <c r="G1562" t="s">
        <v>914</v>
      </c>
      <c r="L1562" s="22" t="str">
        <f t="shared" si="501"/>
        <v>25/07/2026</v>
      </c>
      <c r="M1562" s="23">
        <f t="shared" si="502"/>
        <v>0.625</v>
      </c>
      <c r="N1562" t="str">
        <f t="shared" si="503"/>
        <v xml:space="preserve"> - </v>
      </c>
      <c r="O1562" t="str">
        <f t="shared" si="504"/>
        <v>Red</v>
      </c>
      <c r="P1562" t="str">
        <f t="shared" si="505"/>
        <v>Green</v>
      </c>
      <c r="Q1562" t="str">
        <f t="shared" si="506"/>
        <v>Red</v>
      </c>
      <c r="R1562" t="str">
        <f t="shared" si="507"/>
        <v>Green</v>
      </c>
      <c r="S1562" t="str">
        <f t="shared" si="508"/>
        <v>Green</v>
      </c>
      <c r="T1562" t="str">
        <f t="shared" si="509"/>
        <v>Red</v>
      </c>
      <c r="U1562" t="str">
        <f t="shared" si="510"/>
        <v>Red</v>
      </c>
      <c r="V1562" t="str">
        <f t="shared" si="511"/>
        <v>Green</v>
      </c>
      <c r="W1562" t="str">
        <f t="shared" si="512"/>
        <v>Red</v>
      </c>
      <c r="X1562" t="str">
        <f t="shared" si="513"/>
        <v>Red</v>
      </c>
      <c r="Y1562" t="str">
        <f t="shared" si="514"/>
        <v>Red</v>
      </c>
      <c r="Z1562" t="str">
        <f t="shared" si="515"/>
        <v>Red</v>
      </c>
      <c r="AA1562" t="str">
        <f t="shared" si="516"/>
        <v>Green</v>
      </c>
      <c r="AB1562" t="str">
        <f t="shared" si="517"/>
        <v>Green</v>
      </c>
      <c r="AC1562" t="str">
        <f t="shared" si="518"/>
        <v>Red</v>
      </c>
      <c r="AD1562" t="str">
        <f t="shared" si="519"/>
        <v>Green</v>
      </c>
    </row>
    <row r="1563" spans="1:30" x14ac:dyDescent="0.25">
      <c r="A1563" t="str">
        <f t="shared" si="500"/>
        <v>25/07/2026Atletico Tubarao SCGuarani SC</v>
      </c>
      <c r="B1563" t="s">
        <v>804</v>
      </c>
      <c r="D1563" s="2">
        <v>46228</v>
      </c>
      <c r="E1563" s="3">
        <v>0.75</v>
      </c>
      <c r="F1563" t="s">
        <v>921</v>
      </c>
      <c r="G1563" t="s">
        <v>924</v>
      </c>
      <c r="H1563">
        <v>0</v>
      </c>
      <c r="I1563">
        <v>0</v>
      </c>
      <c r="J1563">
        <v>0</v>
      </c>
      <c r="K1563">
        <v>2</v>
      </c>
      <c r="L1563" s="22" t="str">
        <f t="shared" si="501"/>
        <v>25/07/2026</v>
      </c>
      <c r="M1563" s="23">
        <f t="shared" si="502"/>
        <v>0.625</v>
      </c>
      <c r="N1563" t="str">
        <f t="shared" si="503"/>
        <v>0 - 2</v>
      </c>
      <c r="O1563" t="str">
        <f t="shared" si="504"/>
        <v>Red</v>
      </c>
      <c r="P1563" t="str">
        <f t="shared" si="505"/>
        <v>Red</v>
      </c>
      <c r="Q1563" t="str">
        <f t="shared" si="506"/>
        <v>Green</v>
      </c>
      <c r="R1563" t="str">
        <f t="shared" si="507"/>
        <v>Red</v>
      </c>
      <c r="S1563" t="str">
        <f t="shared" si="508"/>
        <v>Green</v>
      </c>
      <c r="T1563" t="str">
        <f t="shared" si="509"/>
        <v>Green</v>
      </c>
      <c r="U1563" t="str">
        <f t="shared" si="510"/>
        <v>Red</v>
      </c>
      <c r="V1563" t="str">
        <f t="shared" si="511"/>
        <v>Green</v>
      </c>
      <c r="W1563" t="str">
        <f t="shared" si="512"/>
        <v>Red</v>
      </c>
      <c r="X1563" t="str">
        <f t="shared" si="513"/>
        <v>Red</v>
      </c>
      <c r="Y1563" t="str">
        <f t="shared" si="514"/>
        <v>Green</v>
      </c>
      <c r="Z1563" t="str">
        <f t="shared" si="515"/>
        <v>Red</v>
      </c>
      <c r="AA1563" t="str">
        <f t="shared" si="516"/>
        <v>Green</v>
      </c>
      <c r="AB1563" t="str">
        <f t="shared" si="517"/>
        <v>Green</v>
      </c>
      <c r="AC1563" t="str">
        <f t="shared" si="518"/>
        <v>Red</v>
      </c>
      <c r="AD1563" t="str">
        <f t="shared" si="519"/>
        <v>Green</v>
      </c>
    </row>
    <row r="1564" spans="1:30" x14ac:dyDescent="0.25">
      <c r="A1564" t="str">
        <f t="shared" si="500"/>
        <v>25/07/2026CA MetropolitanoFluminense SC</v>
      </c>
      <c r="B1564" t="s">
        <v>804</v>
      </c>
      <c r="D1564" s="2">
        <v>46228</v>
      </c>
      <c r="E1564" s="3">
        <v>0.75</v>
      </c>
      <c r="F1564" t="s">
        <v>923</v>
      </c>
      <c r="G1564" t="s">
        <v>920</v>
      </c>
      <c r="H1564">
        <v>0</v>
      </c>
      <c r="I1564">
        <v>0</v>
      </c>
      <c r="J1564">
        <v>3</v>
      </c>
      <c r="K1564">
        <v>0</v>
      </c>
      <c r="L1564" s="22" t="str">
        <f t="shared" si="501"/>
        <v>25/07/2026</v>
      </c>
      <c r="M1564" s="23">
        <f t="shared" si="502"/>
        <v>0.625</v>
      </c>
      <c r="N1564" t="str">
        <f t="shared" si="503"/>
        <v>3 - 0</v>
      </c>
      <c r="O1564" t="str">
        <f t="shared" si="504"/>
        <v>Green</v>
      </c>
      <c r="P1564" t="str">
        <f t="shared" si="505"/>
        <v>Red</v>
      </c>
      <c r="Q1564" t="str">
        <f t="shared" si="506"/>
        <v>Red</v>
      </c>
      <c r="R1564" t="str">
        <f t="shared" si="507"/>
        <v>Green</v>
      </c>
      <c r="S1564" t="str">
        <f t="shared" si="508"/>
        <v>Red</v>
      </c>
      <c r="T1564" t="str">
        <f t="shared" si="509"/>
        <v>Green</v>
      </c>
      <c r="U1564" t="str">
        <f t="shared" si="510"/>
        <v>Red</v>
      </c>
      <c r="V1564" t="str">
        <f t="shared" si="511"/>
        <v>Green</v>
      </c>
      <c r="W1564" t="str">
        <f t="shared" si="512"/>
        <v>Red</v>
      </c>
      <c r="X1564" t="str">
        <f t="shared" si="513"/>
        <v>Red</v>
      </c>
      <c r="Y1564" t="str">
        <f t="shared" si="514"/>
        <v>Green</v>
      </c>
      <c r="Z1564" t="str">
        <f t="shared" si="515"/>
        <v>Green</v>
      </c>
      <c r="AA1564" t="str">
        <f t="shared" si="516"/>
        <v>Red</v>
      </c>
      <c r="AB1564" t="str">
        <f t="shared" si="517"/>
        <v>Green</v>
      </c>
      <c r="AC1564" t="str">
        <f t="shared" si="518"/>
        <v>Red</v>
      </c>
      <c r="AD1564" t="str">
        <f t="shared" si="519"/>
        <v>Green</v>
      </c>
    </row>
    <row r="1565" spans="1:30" x14ac:dyDescent="0.25">
      <c r="A1565" t="str">
        <f t="shared" si="500"/>
        <v xml:space="preserve">25/07/2026CF CaravaggioGE Juventus </v>
      </c>
      <c r="B1565" t="s">
        <v>804</v>
      </c>
      <c r="D1565" s="2">
        <v>46228</v>
      </c>
      <c r="E1565" s="3">
        <v>0.75</v>
      </c>
      <c r="F1565" t="s">
        <v>927</v>
      </c>
      <c r="G1565" t="s">
        <v>922</v>
      </c>
      <c r="H1565">
        <v>0</v>
      </c>
      <c r="I1565">
        <v>0</v>
      </c>
      <c r="J1565">
        <v>3</v>
      </c>
      <c r="K1565">
        <v>1</v>
      </c>
      <c r="L1565" s="22" t="str">
        <f t="shared" si="501"/>
        <v>25/07/2026</v>
      </c>
      <c r="M1565" s="23">
        <f t="shared" si="502"/>
        <v>0.625</v>
      </c>
      <c r="N1565" t="str">
        <f t="shared" si="503"/>
        <v>3 - 1</v>
      </c>
      <c r="O1565" t="str">
        <f t="shared" si="504"/>
        <v>Green</v>
      </c>
      <c r="P1565" t="str">
        <f t="shared" si="505"/>
        <v>Red</v>
      </c>
      <c r="Q1565" t="str">
        <f t="shared" si="506"/>
        <v>Red</v>
      </c>
      <c r="R1565" t="str">
        <f t="shared" si="507"/>
        <v>Green</v>
      </c>
      <c r="S1565" t="str">
        <f t="shared" si="508"/>
        <v>Red</v>
      </c>
      <c r="T1565" t="str">
        <f t="shared" si="509"/>
        <v>Green</v>
      </c>
      <c r="U1565" t="str">
        <f t="shared" si="510"/>
        <v>Red</v>
      </c>
      <c r="V1565" t="str">
        <f t="shared" si="511"/>
        <v>Green</v>
      </c>
      <c r="W1565" t="str">
        <f t="shared" si="512"/>
        <v>Red</v>
      </c>
      <c r="X1565" t="str">
        <f t="shared" si="513"/>
        <v>Red</v>
      </c>
      <c r="Y1565" t="str">
        <f t="shared" si="514"/>
        <v>Green</v>
      </c>
      <c r="Z1565" t="str">
        <f t="shared" si="515"/>
        <v>Green</v>
      </c>
      <c r="AA1565" t="str">
        <f t="shared" si="516"/>
        <v>Red</v>
      </c>
      <c r="AB1565" t="str">
        <f t="shared" si="517"/>
        <v>Red</v>
      </c>
      <c r="AC1565" t="str">
        <f t="shared" si="518"/>
        <v>Green</v>
      </c>
      <c r="AD1565" t="str">
        <f t="shared" si="519"/>
        <v>Red</v>
      </c>
    </row>
    <row r="1566" spans="1:30" x14ac:dyDescent="0.25">
      <c r="A1566" t="str">
        <f t="shared" si="500"/>
        <v xml:space="preserve">25/07/2026Jaragua SCBlumenau </v>
      </c>
      <c r="B1566" t="s">
        <v>804</v>
      </c>
      <c r="D1566" s="2">
        <v>46228</v>
      </c>
      <c r="E1566" s="3">
        <v>0.75</v>
      </c>
      <c r="F1566" t="s">
        <v>925</v>
      </c>
      <c r="G1566" t="s">
        <v>918</v>
      </c>
      <c r="H1566">
        <v>0</v>
      </c>
      <c r="I1566">
        <v>0</v>
      </c>
      <c r="J1566">
        <v>0</v>
      </c>
      <c r="K1566">
        <v>3</v>
      </c>
      <c r="L1566" s="22" t="str">
        <f t="shared" si="501"/>
        <v>25/07/2026</v>
      </c>
      <c r="M1566" s="23">
        <f t="shared" si="502"/>
        <v>0.625</v>
      </c>
      <c r="N1566" t="str">
        <f t="shared" si="503"/>
        <v>0 - 3</v>
      </c>
      <c r="O1566" t="str">
        <f t="shared" si="504"/>
        <v>Red</v>
      </c>
      <c r="P1566" t="str">
        <f t="shared" si="505"/>
        <v>Red</v>
      </c>
      <c r="Q1566" t="str">
        <f t="shared" si="506"/>
        <v>Green</v>
      </c>
      <c r="R1566" t="str">
        <f t="shared" si="507"/>
        <v>Red</v>
      </c>
      <c r="S1566" t="str">
        <f t="shared" si="508"/>
        <v>Green</v>
      </c>
      <c r="T1566" t="str">
        <f t="shared" si="509"/>
        <v>Green</v>
      </c>
      <c r="U1566" t="str">
        <f t="shared" si="510"/>
        <v>Red</v>
      </c>
      <c r="V1566" t="str">
        <f t="shared" si="511"/>
        <v>Green</v>
      </c>
      <c r="W1566" t="str">
        <f t="shared" si="512"/>
        <v>Red</v>
      </c>
      <c r="X1566" t="str">
        <f t="shared" si="513"/>
        <v>Red</v>
      </c>
      <c r="Y1566" t="str">
        <f t="shared" si="514"/>
        <v>Green</v>
      </c>
      <c r="Z1566" t="str">
        <f t="shared" si="515"/>
        <v>Green</v>
      </c>
      <c r="AA1566" t="str">
        <f t="shared" si="516"/>
        <v>Red</v>
      </c>
      <c r="AB1566" t="str">
        <f t="shared" si="517"/>
        <v>Green</v>
      </c>
      <c r="AC1566" t="str">
        <f t="shared" si="518"/>
        <v>Red</v>
      </c>
      <c r="AD1566" t="str">
        <f t="shared" si="519"/>
        <v>Green</v>
      </c>
    </row>
    <row r="1567" spans="1:30" x14ac:dyDescent="0.25">
      <c r="A1567" t="str">
        <f t="shared" si="500"/>
        <v>25/07/2026Nacao EsportesHercilio Luz</v>
      </c>
      <c r="B1567" t="s">
        <v>804</v>
      </c>
      <c r="D1567" s="2">
        <v>46228</v>
      </c>
      <c r="E1567" s="3">
        <v>0.75</v>
      </c>
      <c r="F1567" t="s">
        <v>919</v>
      </c>
      <c r="G1567" t="s">
        <v>926</v>
      </c>
      <c r="H1567">
        <v>0</v>
      </c>
      <c r="I1567">
        <v>0</v>
      </c>
      <c r="J1567">
        <v>1</v>
      </c>
      <c r="K1567">
        <v>2</v>
      </c>
      <c r="L1567" s="22" t="str">
        <f t="shared" si="501"/>
        <v>25/07/2026</v>
      </c>
      <c r="M1567" s="23">
        <f t="shared" si="502"/>
        <v>0.625</v>
      </c>
      <c r="N1567" t="str">
        <f t="shared" si="503"/>
        <v>1 - 2</v>
      </c>
      <c r="O1567" t="str">
        <f t="shared" si="504"/>
        <v>Red</v>
      </c>
      <c r="P1567" t="str">
        <f t="shared" si="505"/>
        <v>Red</v>
      </c>
      <c r="Q1567" t="str">
        <f t="shared" si="506"/>
        <v>Green</v>
      </c>
      <c r="R1567" t="str">
        <f t="shared" si="507"/>
        <v>Red</v>
      </c>
      <c r="S1567" t="str">
        <f t="shared" si="508"/>
        <v>Green</v>
      </c>
      <c r="T1567" t="str">
        <f t="shared" si="509"/>
        <v>Green</v>
      </c>
      <c r="U1567" t="str">
        <f t="shared" si="510"/>
        <v>Red</v>
      </c>
      <c r="V1567" t="str">
        <f t="shared" si="511"/>
        <v>Green</v>
      </c>
      <c r="W1567" t="str">
        <f t="shared" si="512"/>
        <v>Red</v>
      </c>
      <c r="X1567" t="str">
        <f t="shared" si="513"/>
        <v>Red</v>
      </c>
      <c r="Y1567" t="str">
        <f t="shared" si="514"/>
        <v>Green</v>
      </c>
      <c r="Z1567" t="str">
        <f t="shared" si="515"/>
        <v>Green</v>
      </c>
      <c r="AA1567" t="str">
        <f t="shared" si="516"/>
        <v>Red</v>
      </c>
      <c r="AB1567" t="str">
        <f t="shared" si="517"/>
        <v>Green</v>
      </c>
      <c r="AC1567" t="str">
        <f t="shared" si="518"/>
        <v>Green</v>
      </c>
      <c r="AD1567" t="str">
        <f t="shared" si="519"/>
        <v>Red</v>
      </c>
    </row>
    <row r="1568" spans="1:30" x14ac:dyDescent="0.25">
      <c r="A1568" t="str">
        <f t="shared" si="500"/>
        <v>25/07/2026Gremio LaranjeirasLinhares</v>
      </c>
      <c r="B1568" t="s">
        <v>804</v>
      </c>
      <c r="D1568" s="2">
        <v>46228</v>
      </c>
      <c r="E1568" s="3">
        <v>0.75</v>
      </c>
      <c r="F1568" t="s">
        <v>1986</v>
      </c>
      <c r="G1568" t="s">
        <v>3058</v>
      </c>
      <c r="L1568" s="22" t="str">
        <f t="shared" si="501"/>
        <v>25/07/2026</v>
      </c>
      <c r="M1568" s="23">
        <f t="shared" si="502"/>
        <v>0.625</v>
      </c>
      <c r="N1568" t="str">
        <f t="shared" si="503"/>
        <v xml:space="preserve"> - </v>
      </c>
      <c r="O1568" t="str">
        <f t="shared" si="504"/>
        <v>Red</v>
      </c>
      <c r="P1568" t="str">
        <f t="shared" si="505"/>
        <v>Green</v>
      </c>
      <c r="Q1568" t="str">
        <f t="shared" si="506"/>
        <v>Red</v>
      </c>
      <c r="R1568" t="str">
        <f t="shared" si="507"/>
        <v>Green</v>
      </c>
      <c r="S1568" t="str">
        <f t="shared" si="508"/>
        <v>Green</v>
      </c>
      <c r="T1568" t="str">
        <f t="shared" si="509"/>
        <v>Red</v>
      </c>
      <c r="U1568" t="str">
        <f t="shared" si="510"/>
        <v>Red</v>
      </c>
      <c r="V1568" t="str">
        <f t="shared" si="511"/>
        <v>Green</v>
      </c>
      <c r="W1568" t="str">
        <f t="shared" si="512"/>
        <v>Red</v>
      </c>
      <c r="X1568" t="str">
        <f t="shared" si="513"/>
        <v>Red</v>
      </c>
      <c r="Y1568" t="str">
        <f t="shared" si="514"/>
        <v>Red</v>
      </c>
      <c r="Z1568" t="str">
        <f t="shared" si="515"/>
        <v>Red</v>
      </c>
      <c r="AA1568" t="str">
        <f t="shared" si="516"/>
        <v>Green</v>
      </c>
      <c r="AB1568" t="str">
        <f t="shared" si="517"/>
        <v>Green</v>
      </c>
      <c r="AC1568" t="str">
        <f t="shared" si="518"/>
        <v>Red</v>
      </c>
      <c r="AD1568" t="str">
        <f t="shared" si="519"/>
        <v>Green</v>
      </c>
    </row>
    <row r="1569" spans="1:30" x14ac:dyDescent="0.25">
      <c r="A1569" t="str">
        <f t="shared" si="500"/>
        <v>25/07/2026EC NoroesteUniao Sao Joao</v>
      </c>
      <c r="B1569" t="s">
        <v>804</v>
      </c>
      <c r="D1569" s="2">
        <v>46228</v>
      </c>
      <c r="E1569" s="3">
        <v>0.75</v>
      </c>
      <c r="F1569" t="s">
        <v>1837</v>
      </c>
      <c r="G1569" t="s">
        <v>1862</v>
      </c>
      <c r="H1569">
        <v>1</v>
      </c>
      <c r="I1569">
        <v>0</v>
      </c>
      <c r="J1569">
        <v>2</v>
      </c>
      <c r="K1569">
        <v>2</v>
      </c>
      <c r="L1569" s="22" t="str">
        <f t="shared" si="501"/>
        <v>25/07/2026</v>
      </c>
      <c r="M1569" s="23">
        <f t="shared" si="502"/>
        <v>0.625</v>
      </c>
      <c r="N1569" t="str">
        <f t="shared" si="503"/>
        <v>2 - 2</v>
      </c>
      <c r="O1569" t="str">
        <f t="shared" si="504"/>
        <v>Red</v>
      </c>
      <c r="P1569" t="str">
        <f t="shared" si="505"/>
        <v>Green</v>
      </c>
      <c r="Q1569" t="str">
        <f t="shared" si="506"/>
        <v>Red</v>
      </c>
      <c r="R1569" t="str">
        <f t="shared" si="507"/>
        <v>Green</v>
      </c>
      <c r="S1569" t="str">
        <f t="shared" si="508"/>
        <v>Green</v>
      </c>
      <c r="T1569" t="str">
        <f t="shared" si="509"/>
        <v>Red</v>
      </c>
      <c r="U1569" t="str">
        <f t="shared" si="510"/>
        <v>Green</v>
      </c>
      <c r="V1569" t="str">
        <f t="shared" si="511"/>
        <v>Red</v>
      </c>
      <c r="W1569" t="str">
        <f t="shared" si="512"/>
        <v>Red</v>
      </c>
      <c r="X1569" t="str">
        <f t="shared" si="513"/>
        <v>Green</v>
      </c>
      <c r="Y1569" t="str">
        <f t="shared" si="514"/>
        <v>Green</v>
      </c>
      <c r="Z1569" t="str">
        <f t="shared" si="515"/>
        <v>Green</v>
      </c>
      <c r="AA1569" t="str">
        <f t="shared" si="516"/>
        <v>Red</v>
      </c>
      <c r="AB1569" t="str">
        <f t="shared" si="517"/>
        <v>Red</v>
      </c>
      <c r="AC1569" t="str">
        <f t="shared" si="518"/>
        <v>Green</v>
      </c>
      <c r="AD1569" t="str">
        <f t="shared" si="519"/>
        <v>Red</v>
      </c>
    </row>
    <row r="1570" spans="1:30" x14ac:dyDescent="0.25">
      <c r="A1570" t="str">
        <f t="shared" si="500"/>
        <v>25/07/2026Minas Icesp DF WomenCeara Women</v>
      </c>
      <c r="B1570" t="s">
        <v>804</v>
      </c>
      <c r="D1570" s="2">
        <v>46228</v>
      </c>
      <c r="E1570" s="3">
        <v>0.75</v>
      </c>
      <c r="F1570" t="s">
        <v>3064</v>
      </c>
      <c r="G1570" t="s">
        <v>3065</v>
      </c>
      <c r="H1570">
        <v>1</v>
      </c>
      <c r="I1570">
        <v>0</v>
      </c>
      <c r="J1570">
        <v>4</v>
      </c>
      <c r="K1570">
        <v>0</v>
      </c>
      <c r="L1570" s="22" t="str">
        <f t="shared" si="501"/>
        <v>25/07/2026</v>
      </c>
      <c r="M1570" s="23">
        <f t="shared" si="502"/>
        <v>0.625</v>
      </c>
      <c r="N1570" t="str">
        <f t="shared" si="503"/>
        <v>4 - 0</v>
      </c>
      <c r="O1570" t="str">
        <f t="shared" si="504"/>
        <v>Green</v>
      </c>
      <c r="P1570" t="str">
        <f t="shared" si="505"/>
        <v>Red</v>
      </c>
      <c r="Q1570" t="str">
        <f t="shared" si="506"/>
        <v>Red</v>
      </c>
      <c r="R1570" t="str">
        <f t="shared" si="507"/>
        <v>Green</v>
      </c>
      <c r="S1570" t="str">
        <f t="shared" si="508"/>
        <v>Red</v>
      </c>
      <c r="T1570" t="str">
        <f t="shared" si="509"/>
        <v>Green</v>
      </c>
      <c r="U1570" t="str">
        <f t="shared" si="510"/>
        <v>Green</v>
      </c>
      <c r="V1570" t="str">
        <f t="shared" si="511"/>
        <v>Red</v>
      </c>
      <c r="W1570" t="str">
        <f t="shared" si="512"/>
        <v>Red</v>
      </c>
      <c r="X1570" t="str">
        <f t="shared" si="513"/>
        <v>Green</v>
      </c>
      <c r="Y1570" t="str">
        <f t="shared" si="514"/>
        <v>Green</v>
      </c>
      <c r="Z1570" t="str">
        <f t="shared" si="515"/>
        <v>Green</v>
      </c>
      <c r="AA1570" t="str">
        <f t="shared" si="516"/>
        <v>Red</v>
      </c>
      <c r="AB1570" t="str">
        <f t="shared" si="517"/>
        <v>Red</v>
      </c>
      <c r="AC1570" t="str">
        <f t="shared" si="518"/>
        <v>Red</v>
      </c>
      <c r="AD1570" t="str">
        <f t="shared" si="519"/>
        <v>Green</v>
      </c>
    </row>
    <row r="1571" spans="1:30" x14ac:dyDescent="0.25">
      <c r="A1571" t="str">
        <f t="shared" si="500"/>
        <v>25/07/2026Taubate SP WomenSport Recife Women</v>
      </c>
      <c r="B1571" t="s">
        <v>804</v>
      </c>
      <c r="D1571" s="2">
        <v>46228</v>
      </c>
      <c r="E1571" s="3">
        <v>0.75</v>
      </c>
      <c r="F1571" t="s">
        <v>3066</v>
      </c>
      <c r="G1571" t="s">
        <v>3067</v>
      </c>
      <c r="H1571">
        <v>0</v>
      </c>
      <c r="I1571">
        <v>0</v>
      </c>
      <c r="J1571">
        <v>0</v>
      </c>
      <c r="K1571">
        <v>0</v>
      </c>
      <c r="L1571" s="22" t="str">
        <f t="shared" si="501"/>
        <v>25/07/2026</v>
      </c>
      <c r="M1571" s="23">
        <f t="shared" si="502"/>
        <v>0.625</v>
      </c>
      <c r="N1571" t="str">
        <f t="shared" si="503"/>
        <v>0 - 0</v>
      </c>
      <c r="O1571" t="str">
        <f t="shared" si="504"/>
        <v>Red</v>
      </c>
      <c r="P1571" t="str">
        <f t="shared" si="505"/>
        <v>Green</v>
      </c>
      <c r="Q1571" t="str">
        <f t="shared" si="506"/>
        <v>Red</v>
      </c>
      <c r="R1571" t="str">
        <f t="shared" si="507"/>
        <v>Green</v>
      </c>
      <c r="S1571" t="str">
        <f t="shared" si="508"/>
        <v>Green</v>
      </c>
      <c r="T1571" t="str">
        <f t="shared" si="509"/>
        <v>Red</v>
      </c>
      <c r="U1571" t="str">
        <f t="shared" si="510"/>
        <v>Red</v>
      </c>
      <c r="V1571" t="str">
        <f t="shared" si="511"/>
        <v>Green</v>
      </c>
      <c r="W1571" t="str">
        <f t="shared" si="512"/>
        <v>Red</v>
      </c>
      <c r="X1571" t="str">
        <f t="shared" si="513"/>
        <v>Red</v>
      </c>
      <c r="Y1571" t="str">
        <f t="shared" si="514"/>
        <v>Red</v>
      </c>
      <c r="Z1571" t="str">
        <f t="shared" si="515"/>
        <v>Red</v>
      </c>
      <c r="AA1571" t="str">
        <f t="shared" si="516"/>
        <v>Green</v>
      </c>
      <c r="AB1571" t="str">
        <f t="shared" si="517"/>
        <v>Green</v>
      </c>
      <c r="AC1571" t="str">
        <f t="shared" si="518"/>
        <v>Red</v>
      </c>
      <c r="AD1571" t="str">
        <f t="shared" si="519"/>
        <v>Green</v>
      </c>
    </row>
    <row r="1572" spans="1:30" x14ac:dyDescent="0.25">
      <c r="A1572" t="str">
        <f t="shared" si="500"/>
        <v>25/07/2026UDA AL WomenAtlanta Doce Mel EC Women</v>
      </c>
      <c r="B1572" t="s">
        <v>804</v>
      </c>
      <c r="D1572" s="2">
        <v>46228</v>
      </c>
      <c r="E1572" s="3">
        <v>0.75</v>
      </c>
      <c r="F1572" t="s">
        <v>3068</v>
      </c>
      <c r="G1572" t="s">
        <v>3069</v>
      </c>
      <c r="H1572">
        <v>0</v>
      </c>
      <c r="I1572">
        <v>1</v>
      </c>
      <c r="J1572">
        <v>2</v>
      </c>
      <c r="K1572">
        <v>1</v>
      </c>
      <c r="L1572" s="22" t="str">
        <f t="shared" si="501"/>
        <v>25/07/2026</v>
      </c>
      <c r="M1572" s="23">
        <f t="shared" si="502"/>
        <v>0.625</v>
      </c>
      <c r="N1572" t="str">
        <f t="shared" si="503"/>
        <v>2 - 1</v>
      </c>
      <c r="O1572" t="str">
        <f t="shared" si="504"/>
        <v>Green</v>
      </c>
      <c r="P1572" t="str">
        <f t="shared" si="505"/>
        <v>Red</v>
      </c>
      <c r="Q1572" t="str">
        <f t="shared" si="506"/>
        <v>Red</v>
      </c>
      <c r="R1572" t="str">
        <f t="shared" si="507"/>
        <v>Green</v>
      </c>
      <c r="S1572" t="str">
        <f t="shared" si="508"/>
        <v>Red</v>
      </c>
      <c r="T1572" t="str">
        <f t="shared" si="509"/>
        <v>Green</v>
      </c>
      <c r="U1572" t="str">
        <f t="shared" si="510"/>
        <v>Red</v>
      </c>
      <c r="V1572" t="str">
        <f t="shared" si="511"/>
        <v>Red</v>
      </c>
      <c r="W1572" t="str">
        <f t="shared" si="512"/>
        <v>Green</v>
      </c>
      <c r="X1572" t="str">
        <f t="shared" si="513"/>
        <v>Green</v>
      </c>
      <c r="Y1572" t="str">
        <f t="shared" si="514"/>
        <v>Green</v>
      </c>
      <c r="Z1572" t="str">
        <f t="shared" si="515"/>
        <v>Green</v>
      </c>
      <c r="AA1572" t="str">
        <f t="shared" si="516"/>
        <v>Red</v>
      </c>
      <c r="AB1572" t="str">
        <f t="shared" si="517"/>
        <v>Green</v>
      </c>
      <c r="AC1572" t="str">
        <f t="shared" si="518"/>
        <v>Green</v>
      </c>
      <c r="AD1572" t="str">
        <f t="shared" si="519"/>
        <v>Red</v>
      </c>
    </row>
    <row r="1573" spans="1:30" x14ac:dyDescent="0.25">
      <c r="A1573" t="str">
        <f t="shared" si="500"/>
        <v>25/07/2026Vasco da Gama WomenVila Nova ES Women</v>
      </c>
      <c r="B1573" t="s">
        <v>804</v>
      </c>
      <c r="D1573" s="2">
        <v>46228</v>
      </c>
      <c r="E1573" s="3">
        <v>0.75</v>
      </c>
      <c r="F1573" t="s">
        <v>1341</v>
      </c>
      <c r="G1573" t="s">
        <v>3070</v>
      </c>
      <c r="H1573">
        <v>2</v>
      </c>
      <c r="I1573">
        <v>0</v>
      </c>
      <c r="J1573">
        <v>3</v>
      </c>
      <c r="K1573">
        <v>0</v>
      </c>
      <c r="L1573" s="22" t="str">
        <f t="shared" si="501"/>
        <v>25/07/2026</v>
      </c>
      <c r="M1573" s="23">
        <f t="shared" si="502"/>
        <v>0.625</v>
      </c>
      <c r="N1573" t="str">
        <f t="shared" si="503"/>
        <v>3 - 0</v>
      </c>
      <c r="O1573" t="str">
        <f t="shared" si="504"/>
        <v>Green</v>
      </c>
      <c r="P1573" t="str">
        <f t="shared" si="505"/>
        <v>Red</v>
      </c>
      <c r="Q1573" t="str">
        <f t="shared" si="506"/>
        <v>Red</v>
      </c>
      <c r="R1573" t="str">
        <f t="shared" si="507"/>
        <v>Green</v>
      </c>
      <c r="S1573" t="str">
        <f t="shared" si="508"/>
        <v>Red</v>
      </c>
      <c r="T1573" t="str">
        <f t="shared" si="509"/>
        <v>Green</v>
      </c>
      <c r="U1573" t="str">
        <f t="shared" si="510"/>
        <v>Green</v>
      </c>
      <c r="V1573" t="str">
        <f t="shared" si="511"/>
        <v>Red</v>
      </c>
      <c r="W1573" t="str">
        <f t="shared" si="512"/>
        <v>Red</v>
      </c>
      <c r="X1573" t="str">
        <f t="shared" si="513"/>
        <v>Green</v>
      </c>
      <c r="Y1573" t="str">
        <f t="shared" si="514"/>
        <v>Green</v>
      </c>
      <c r="Z1573" t="str">
        <f t="shared" si="515"/>
        <v>Green</v>
      </c>
      <c r="AA1573" t="str">
        <f t="shared" si="516"/>
        <v>Red</v>
      </c>
      <c r="AB1573" t="str">
        <f t="shared" si="517"/>
        <v>Green</v>
      </c>
      <c r="AC1573" t="str">
        <f t="shared" si="518"/>
        <v>Red</v>
      </c>
      <c r="AD1573" t="str">
        <f t="shared" si="519"/>
        <v>Green</v>
      </c>
    </row>
    <row r="1574" spans="1:30" x14ac:dyDescent="0.25">
      <c r="A1574" t="str">
        <f t="shared" si="500"/>
        <v>25/07/2026Canoense Al U20Jacyoba AC U20</v>
      </c>
      <c r="B1574" t="s">
        <v>804</v>
      </c>
      <c r="D1574" s="2">
        <v>46228</v>
      </c>
      <c r="E1574" s="3">
        <v>0.75</v>
      </c>
      <c r="F1574" t="s">
        <v>3075</v>
      </c>
      <c r="G1574" t="s">
        <v>3076</v>
      </c>
      <c r="L1574" s="22" t="str">
        <f t="shared" si="501"/>
        <v>25/07/2026</v>
      </c>
      <c r="M1574" s="23">
        <f t="shared" si="502"/>
        <v>0.625</v>
      </c>
      <c r="N1574" t="str">
        <f t="shared" si="503"/>
        <v xml:space="preserve"> - </v>
      </c>
      <c r="O1574" t="str">
        <f t="shared" si="504"/>
        <v>Red</v>
      </c>
      <c r="P1574" t="str">
        <f t="shared" si="505"/>
        <v>Green</v>
      </c>
      <c r="Q1574" t="str">
        <f t="shared" si="506"/>
        <v>Red</v>
      </c>
      <c r="R1574" t="str">
        <f t="shared" si="507"/>
        <v>Green</v>
      </c>
      <c r="S1574" t="str">
        <f t="shared" si="508"/>
        <v>Green</v>
      </c>
      <c r="T1574" t="str">
        <f t="shared" si="509"/>
        <v>Red</v>
      </c>
      <c r="U1574" t="str">
        <f t="shared" si="510"/>
        <v>Red</v>
      </c>
      <c r="V1574" t="str">
        <f t="shared" si="511"/>
        <v>Green</v>
      </c>
      <c r="W1574" t="str">
        <f t="shared" si="512"/>
        <v>Red</v>
      </c>
      <c r="X1574" t="str">
        <f t="shared" si="513"/>
        <v>Red</v>
      </c>
      <c r="Y1574" t="str">
        <f t="shared" si="514"/>
        <v>Red</v>
      </c>
      <c r="Z1574" t="str">
        <f t="shared" si="515"/>
        <v>Red</v>
      </c>
      <c r="AA1574" t="str">
        <f t="shared" si="516"/>
        <v>Green</v>
      </c>
      <c r="AB1574" t="str">
        <f t="shared" si="517"/>
        <v>Green</v>
      </c>
      <c r="AC1574" t="str">
        <f t="shared" si="518"/>
        <v>Red</v>
      </c>
      <c r="AD1574" t="str">
        <f t="shared" si="519"/>
        <v>Green</v>
      </c>
    </row>
    <row r="1575" spans="1:30" x14ac:dyDescent="0.25">
      <c r="A1575" t="str">
        <f t="shared" si="500"/>
        <v>25/07/2026Independente Atalaia U20Zumbi EC U20</v>
      </c>
      <c r="B1575" t="s">
        <v>804</v>
      </c>
      <c r="D1575" s="2">
        <v>46228</v>
      </c>
      <c r="E1575" s="3">
        <v>0.75</v>
      </c>
      <c r="F1575" t="s">
        <v>3077</v>
      </c>
      <c r="G1575" t="s">
        <v>1790</v>
      </c>
      <c r="L1575" s="22" t="str">
        <f t="shared" si="501"/>
        <v>25/07/2026</v>
      </c>
      <c r="M1575" s="23">
        <f t="shared" si="502"/>
        <v>0.625</v>
      </c>
      <c r="N1575" t="str">
        <f t="shared" si="503"/>
        <v xml:space="preserve"> - </v>
      </c>
      <c r="O1575" t="str">
        <f t="shared" si="504"/>
        <v>Red</v>
      </c>
      <c r="P1575" t="str">
        <f t="shared" si="505"/>
        <v>Green</v>
      </c>
      <c r="Q1575" t="str">
        <f t="shared" si="506"/>
        <v>Red</v>
      </c>
      <c r="R1575" t="str">
        <f t="shared" si="507"/>
        <v>Green</v>
      </c>
      <c r="S1575" t="str">
        <f t="shared" si="508"/>
        <v>Green</v>
      </c>
      <c r="T1575" t="str">
        <f t="shared" si="509"/>
        <v>Red</v>
      </c>
      <c r="U1575" t="str">
        <f t="shared" si="510"/>
        <v>Red</v>
      </c>
      <c r="V1575" t="str">
        <f t="shared" si="511"/>
        <v>Green</v>
      </c>
      <c r="W1575" t="str">
        <f t="shared" si="512"/>
        <v>Red</v>
      </c>
      <c r="X1575" t="str">
        <f t="shared" si="513"/>
        <v>Red</v>
      </c>
      <c r="Y1575" t="str">
        <f t="shared" si="514"/>
        <v>Red</v>
      </c>
      <c r="Z1575" t="str">
        <f t="shared" si="515"/>
        <v>Red</v>
      </c>
      <c r="AA1575" t="str">
        <f t="shared" si="516"/>
        <v>Green</v>
      </c>
      <c r="AB1575" t="str">
        <f t="shared" si="517"/>
        <v>Green</v>
      </c>
      <c r="AC1575" t="str">
        <f t="shared" si="518"/>
        <v>Red</v>
      </c>
      <c r="AD1575" t="str">
        <f t="shared" si="519"/>
        <v>Green</v>
      </c>
    </row>
    <row r="1576" spans="1:30" x14ac:dyDescent="0.25">
      <c r="A1576" t="str">
        <f t="shared" si="500"/>
        <v>25/07/2026Murici U20Guarani Paripueira U20</v>
      </c>
      <c r="B1576" t="s">
        <v>804</v>
      </c>
      <c r="D1576" s="2">
        <v>46228</v>
      </c>
      <c r="E1576" s="3">
        <v>0.75</v>
      </c>
      <c r="F1576" t="s">
        <v>3078</v>
      </c>
      <c r="G1576" t="s">
        <v>3079</v>
      </c>
      <c r="L1576" s="22" t="str">
        <f t="shared" si="501"/>
        <v>25/07/2026</v>
      </c>
      <c r="M1576" s="23">
        <f t="shared" si="502"/>
        <v>0.625</v>
      </c>
      <c r="N1576" t="str">
        <f t="shared" si="503"/>
        <v xml:space="preserve"> - </v>
      </c>
      <c r="O1576" t="str">
        <f t="shared" si="504"/>
        <v>Red</v>
      </c>
      <c r="P1576" t="str">
        <f t="shared" si="505"/>
        <v>Green</v>
      </c>
      <c r="Q1576" t="str">
        <f t="shared" si="506"/>
        <v>Red</v>
      </c>
      <c r="R1576" t="str">
        <f t="shared" si="507"/>
        <v>Green</v>
      </c>
      <c r="S1576" t="str">
        <f t="shared" si="508"/>
        <v>Green</v>
      </c>
      <c r="T1576" t="str">
        <f t="shared" si="509"/>
        <v>Red</v>
      </c>
      <c r="U1576" t="str">
        <f t="shared" si="510"/>
        <v>Red</v>
      </c>
      <c r="V1576" t="str">
        <f t="shared" si="511"/>
        <v>Green</v>
      </c>
      <c r="W1576" t="str">
        <f t="shared" si="512"/>
        <v>Red</v>
      </c>
      <c r="X1576" t="str">
        <f t="shared" si="513"/>
        <v>Red</v>
      </c>
      <c r="Y1576" t="str">
        <f t="shared" si="514"/>
        <v>Red</v>
      </c>
      <c r="Z1576" t="str">
        <f t="shared" si="515"/>
        <v>Red</v>
      </c>
      <c r="AA1576" t="str">
        <f t="shared" si="516"/>
        <v>Green</v>
      </c>
      <c r="AB1576" t="str">
        <f t="shared" si="517"/>
        <v>Green</v>
      </c>
      <c r="AC1576" t="str">
        <f t="shared" si="518"/>
        <v>Red</v>
      </c>
      <c r="AD1576" t="str">
        <f t="shared" si="519"/>
        <v>Green</v>
      </c>
    </row>
    <row r="1577" spans="1:30" x14ac:dyDescent="0.25">
      <c r="A1577" t="str">
        <f t="shared" si="500"/>
        <v>25/07/2026Ponte Preta AL U20ASA U20</v>
      </c>
      <c r="B1577" t="s">
        <v>804</v>
      </c>
      <c r="D1577" s="2">
        <v>46228</v>
      </c>
      <c r="E1577" s="3">
        <v>0.75</v>
      </c>
      <c r="F1577" t="s">
        <v>3080</v>
      </c>
      <c r="G1577" t="s">
        <v>3081</v>
      </c>
      <c r="H1577">
        <v>0</v>
      </c>
      <c r="I1577">
        <v>0</v>
      </c>
      <c r="J1577">
        <v>0</v>
      </c>
      <c r="K1577">
        <v>1</v>
      </c>
      <c r="L1577" s="22" t="str">
        <f t="shared" si="501"/>
        <v>25/07/2026</v>
      </c>
      <c r="M1577" s="23">
        <f t="shared" si="502"/>
        <v>0.625</v>
      </c>
      <c r="N1577" t="str">
        <f t="shared" si="503"/>
        <v>0 - 1</v>
      </c>
      <c r="O1577" t="str">
        <f t="shared" si="504"/>
        <v>Red</v>
      </c>
      <c r="P1577" t="str">
        <f t="shared" si="505"/>
        <v>Red</v>
      </c>
      <c r="Q1577" t="str">
        <f t="shared" si="506"/>
        <v>Green</v>
      </c>
      <c r="R1577" t="str">
        <f t="shared" si="507"/>
        <v>Red</v>
      </c>
      <c r="S1577" t="str">
        <f t="shared" si="508"/>
        <v>Green</v>
      </c>
      <c r="T1577" t="str">
        <f t="shared" si="509"/>
        <v>Green</v>
      </c>
      <c r="U1577" t="str">
        <f t="shared" si="510"/>
        <v>Red</v>
      </c>
      <c r="V1577" t="str">
        <f t="shared" si="511"/>
        <v>Green</v>
      </c>
      <c r="W1577" t="str">
        <f t="shared" si="512"/>
        <v>Red</v>
      </c>
      <c r="X1577" t="str">
        <f t="shared" si="513"/>
        <v>Red</v>
      </c>
      <c r="Y1577" t="str">
        <f t="shared" si="514"/>
        <v>Red</v>
      </c>
      <c r="Z1577" t="str">
        <f t="shared" si="515"/>
        <v>Red</v>
      </c>
      <c r="AA1577" t="str">
        <f t="shared" si="516"/>
        <v>Green</v>
      </c>
      <c r="AB1577" t="str">
        <f t="shared" si="517"/>
        <v>Green</v>
      </c>
      <c r="AC1577" t="str">
        <f t="shared" si="518"/>
        <v>Red</v>
      </c>
      <c r="AD1577" t="str">
        <f t="shared" si="519"/>
        <v>Green</v>
      </c>
    </row>
    <row r="1578" spans="1:30" x14ac:dyDescent="0.25">
      <c r="A1578" t="str">
        <f t="shared" si="500"/>
        <v>25/07/2026Rio Largo FC U20Desportiva Alianca U20</v>
      </c>
      <c r="B1578" t="s">
        <v>804</v>
      </c>
      <c r="D1578" s="2">
        <v>46228</v>
      </c>
      <c r="E1578" s="3">
        <v>0.75</v>
      </c>
      <c r="F1578" t="s">
        <v>3082</v>
      </c>
      <c r="G1578" t="s">
        <v>3083</v>
      </c>
      <c r="H1578">
        <v>0</v>
      </c>
      <c r="I1578">
        <v>0</v>
      </c>
      <c r="J1578">
        <v>0</v>
      </c>
      <c r="K1578">
        <v>1</v>
      </c>
      <c r="L1578" s="22" t="str">
        <f t="shared" si="501"/>
        <v>25/07/2026</v>
      </c>
      <c r="M1578" s="23">
        <f t="shared" si="502"/>
        <v>0.625</v>
      </c>
      <c r="N1578" t="str">
        <f t="shared" si="503"/>
        <v>0 - 1</v>
      </c>
      <c r="O1578" t="str">
        <f t="shared" si="504"/>
        <v>Red</v>
      </c>
      <c r="P1578" t="str">
        <f t="shared" si="505"/>
        <v>Red</v>
      </c>
      <c r="Q1578" t="str">
        <f t="shared" si="506"/>
        <v>Green</v>
      </c>
      <c r="R1578" t="str">
        <f t="shared" si="507"/>
        <v>Red</v>
      </c>
      <c r="S1578" t="str">
        <f t="shared" si="508"/>
        <v>Green</v>
      </c>
      <c r="T1578" t="str">
        <f t="shared" si="509"/>
        <v>Green</v>
      </c>
      <c r="U1578" t="str">
        <f t="shared" si="510"/>
        <v>Red</v>
      </c>
      <c r="V1578" t="str">
        <f t="shared" si="511"/>
        <v>Green</v>
      </c>
      <c r="W1578" t="str">
        <f t="shared" si="512"/>
        <v>Red</v>
      </c>
      <c r="X1578" t="str">
        <f t="shared" si="513"/>
        <v>Red</v>
      </c>
      <c r="Y1578" t="str">
        <f t="shared" si="514"/>
        <v>Red</v>
      </c>
      <c r="Z1578" t="str">
        <f t="shared" si="515"/>
        <v>Red</v>
      </c>
      <c r="AA1578" t="str">
        <f t="shared" si="516"/>
        <v>Green</v>
      </c>
      <c r="AB1578" t="str">
        <f t="shared" si="517"/>
        <v>Green</v>
      </c>
      <c r="AC1578" t="str">
        <f t="shared" si="518"/>
        <v>Red</v>
      </c>
      <c r="AD1578" t="str">
        <f t="shared" si="519"/>
        <v>Green</v>
      </c>
    </row>
    <row r="1579" spans="1:30" x14ac:dyDescent="0.25">
      <c r="A1579" t="str">
        <f t="shared" si="500"/>
        <v>25/07/2026Brusque FC U20Figueirense U20</v>
      </c>
      <c r="B1579" t="s">
        <v>804</v>
      </c>
      <c r="D1579" s="2">
        <v>46228</v>
      </c>
      <c r="E1579" s="3">
        <v>0.75</v>
      </c>
      <c r="F1579" t="s">
        <v>3085</v>
      </c>
      <c r="G1579" t="s">
        <v>1792</v>
      </c>
      <c r="H1579">
        <v>0</v>
      </c>
      <c r="I1579">
        <v>0</v>
      </c>
      <c r="J1579">
        <v>0</v>
      </c>
      <c r="K1579">
        <v>2</v>
      </c>
      <c r="L1579" s="22" t="str">
        <f t="shared" si="501"/>
        <v>25/07/2026</v>
      </c>
      <c r="M1579" s="23">
        <f t="shared" si="502"/>
        <v>0.625</v>
      </c>
      <c r="N1579" t="str">
        <f t="shared" si="503"/>
        <v>0 - 2</v>
      </c>
      <c r="O1579" t="str">
        <f t="shared" si="504"/>
        <v>Red</v>
      </c>
      <c r="P1579" t="str">
        <f t="shared" si="505"/>
        <v>Red</v>
      </c>
      <c r="Q1579" t="str">
        <f t="shared" si="506"/>
        <v>Green</v>
      </c>
      <c r="R1579" t="str">
        <f t="shared" si="507"/>
        <v>Red</v>
      </c>
      <c r="S1579" t="str">
        <f t="shared" si="508"/>
        <v>Green</v>
      </c>
      <c r="T1579" t="str">
        <f t="shared" si="509"/>
        <v>Green</v>
      </c>
      <c r="U1579" t="str">
        <f t="shared" si="510"/>
        <v>Red</v>
      </c>
      <c r="V1579" t="str">
        <f t="shared" si="511"/>
        <v>Green</v>
      </c>
      <c r="W1579" t="str">
        <f t="shared" si="512"/>
        <v>Red</v>
      </c>
      <c r="X1579" t="str">
        <f t="shared" si="513"/>
        <v>Red</v>
      </c>
      <c r="Y1579" t="str">
        <f t="shared" si="514"/>
        <v>Green</v>
      </c>
      <c r="Z1579" t="str">
        <f t="shared" si="515"/>
        <v>Red</v>
      </c>
      <c r="AA1579" t="str">
        <f t="shared" si="516"/>
        <v>Green</v>
      </c>
      <c r="AB1579" t="str">
        <f t="shared" si="517"/>
        <v>Green</v>
      </c>
      <c r="AC1579" t="str">
        <f t="shared" si="518"/>
        <v>Red</v>
      </c>
      <c r="AD1579" t="str">
        <f t="shared" si="519"/>
        <v>Green</v>
      </c>
    </row>
    <row r="1580" spans="1:30" x14ac:dyDescent="0.25">
      <c r="A1580" t="str">
        <f t="shared" si="500"/>
        <v>25/07/2026Anjos do Ceu U20Pague Menos U20</v>
      </c>
      <c r="B1580" t="s">
        <v>804</v>
      </c>
      <c r="D1580" s="2">
        <v>46228</v>
      </c>
      <c r="E1580" s="3">
        <v>0.75</v>
      </c>
      <c r="F1580" t="s">
        <v>3086</v>
      </c>
      <c r="G1580" t="s">
        <v>3087</v>
      </c>
      <c r="H1580">
        <v>0</v>
      </c>
      <c r="I1580">
        <v>0</v>
      </c>
      <c r="J1580">
        <v>0</v>
      </c>
      <c r="K1580">
        <v>3</v>
      </c>
      <c r="L1580" s="22" t="str">
        <f t="shared" si="501"/>
        <v>25/07/2026</v>
      </c>
      <c r="M1580" s="23">
        <f t="shared" si="502"/>
        <v>0.625</v>
      </c>
      <c r="N1580" t="str">
        <f t="shared" si="503"/>
        <v>0 - 3</v>
      </c>
      <c r="O1580" t="str">
        <f t="shared" si="504"/>
        <v>Red</v>
      </c>
      <c r="P1580" t="str">
        <f t="shared" si="505"/>
        <v>Red</v>
      </c>
      <c r="Q1580" t="str">
        <f t="shared" si="506"/>
        <v>Green</v>
      </c>
      <c r="R1580" t="str">
        <f t="shared" si="507"/>
        <v>Red</v>
      </c>
      <c r="S1580" t="str">
        <f t="shared" si="508"/>
        <v>Green</v>
      </c>
      <c r="T1580" t="str">
        <f t="shared" si="509"/>
        <v>Green</v>
      </c>
      <c r="U1580" t="str">
        <f t="shared" si="510"/>
        <v>Red</v>
      </c>
      <c r="V1580" t="str">
        <f t="shared" si="511"/>
        <v>Green</v>
      </c>
      <c r="W1580" t="str">
        <f t="shared" si="512"/>
        <v>Red</v>
      </c>
      <c r="X1580" t="str">
        <f t="shared" si="513"/>
        <v>Red</v>
      </c>
      <c r="Y1580" t="str">
        <f t="shared" si="514"/>
        <v>Green</v>
      </c>
      <c r="Z1580" t="str">
        <f t="shared" si="515"/>
        <v>Green</v>
      </c>
      <c r="AA1580" t="str">
        <f t="shared" si="516"/>
        <v>Red</v>
      </c>
      <c r="AB1580" t="str">
        <f t="shared" si="517"/>
        <v>Green</v>
      </c>
      <c r="AC1580" t="str">
        <f t="shared" si="518"/>
        <v>Red</v>
      </c>
      <c r="AD1580" t="str">
        <f t="shared" si="519"/>
        <v>Green</v>
      </c>
    </row>
    <row r="1581" spans="1:30" x14ac:dyDescent="0.25">
      <c r="A1581" t="str">
        <f t="shared" si="500"/>
        <v>25/07/2026Ferroviario CE U20Fortaleza EC U20</v>
      </c>
      <c r="B1581" t="s">
        <v>804</v>
      </c>
      <c r="D1581" s="2">
        <v>46228</v>
      </c>
      <c r="E1581" s="3">
        <v>0.75</v>
      </c>
      <c r="F1581" t="s">
        <v>3088</v>
      </c>
      <c r="G1581" t="s">
        <v>3089</v>
      </c>
      <c r="H1581">
        <v>0</v>
      </c>
      <c r="I1581">
        <v>0</v>
      </c>
      <c r="J1581">
        <v>0</v>
      </c>
      <c r="K1581">
        <v>1</v>
      </c>
      <c r="L1581" s="22" t="str">
        <f t="shared" si="501"/>
        <v>25/07/2026</v>
      </c>
      <c r="M1581" s="23">
        <f t="shared" si="502"/>
        <v>0.625</v>
      </c>
      <c r="N1581" t="str">
        <f t="shared" si="503"/>
        <v>0 - 1</v>
      </c>
      <c r="O1581" t="str">
        <f t="shared" si="504"/>
        <v>Red</v>
      </c>
      <c r="P1581" t="str">
        <f t="shared" si="505"/>
        <v>Red</v>
      </c>
      <c r="Q1581" t="str">
        <f t="shared" si="506"/>
        <v>Green</v>
      </c>
      <c r="R1581" t="str">
        <f t="shared" si="507"/>
        <v>Red</v>
      </c>
      <c r="S1581" t="str">
        <f t="shared" si="508"/>
        <v>Green</v>
      </c>
      <c r="T1581" t="str">
        <f t="shared" si="509"/>
        <v>Green</v>
      </c>
      <c r="U1581" t="str">
        <f t="shared" si="510"/>
        <v>Red</v>
      </c>
      <c r="V1581" t="str">
        <f t="shared" si="511"/>
        <v>Green</v>
      </c>
      <c r="W1581" t="str">
        <f t="shared" si="512"/>
        <v>Red</v>
      </c>
      <c r="X1581" t="str">
        <f t="shared" si="513"/>
        <v>Red</v>
      </c>
      <c r="Y1581" t="str">
        <f t="shared" si="514"/>
        <v>Red</v>
      </c>
      <c r="Z1581" t="str">
        <f t="shared" si="515"/>
        <v>Red</v>
      </c>
      <c r="AA1581" t="str">
        <f t="shared" si="516"/>
        <v>Green</v>
      </c>
      <c r="AB1581" t="str">
        <f t="shared" si="517"/>
        <v>Green</v>
      </c>
      <c r="AC1581" t="str">
        <f t="shared" si="518"/>
        <v>Red</v>
      </c>
      <c r="AD1581" t="str">
        <f t="shared" si="519"/>
        <v>Green</v>
      </c>
    </row>
    <row r="1582" spans="1:30" x14ac:dyDescent="0.25">
      <c r="A1582" t="str">
        <f t="shared" si="500"/>
        <v>25/07/2026Sertaozinho SP U20America SP U20</v>
      </c>
      <c r="B1582" t="s">
        <v>804</v>
      </c>
      <c r="D1582" s="2">
        <v>46228</v>
      </c>
      <c r="E1582" s="3">
        <v>0.75</v>
      </c>
      <c r="F1582" t="s">
        <v>3090</v>
      </c>
      <c r="G1582" t="s">
        <v>3091</v>
      </c>
      <c r="H1582">
        <v>1</v>
      </c>
      <c r="I1582">
        <v>0</v>
      </c>
      <c r="J1582">
        <v>2</v>
      </c>
      <c r="K1582">
        <v>0</v>
      </c>
      <c r="L1582" s="22" t="str">
        <f t="shared" si="501"/>
        <v>25/07/2026</v>
      </c>
      <c r="M1582" s="23">
        <f t="shared" si="502"/>
        <v>0.625</v>
      </c>
      <c r="N1582" t="str">
        <f t="shared" si="503"/>
        <v>2 - 0</v>
      </c>
      <c r="O1582" t="str">
        <f t="shared" si="504"/>
        <v>Green</v>
      </c>
      <c r="P1582" t="str">
        <f t="shared" si="505"/>
        <v>Red</v>
      </c>
      <c r="Q1582" t="str">
        <f t="shared" si="506"/>
        <v>Red</v>
      </c>
      <c r="R1582" t="str">
        <f t="shared" si="507"/>
        <v>Green</v>
      </c>
      <c r="S1582" t="str">
        <f t="shared" si="508"/>
        <v>Red</v>
      </c>
      <c r="T1582" t="str">
        <f t="shared" si="509"/>
        <v>Green</v>
      </c>
      <c r="U1582" t="str">
        <f t="shared" si="510"/>
        <v>Green</v>
      </c>
      <c r="V1582" t="str">
        <f t="shared" si="511"/>
        <v>Red</v>
      </c>
      <c r="W1582" t="str">
        <f t="shared" si="512"/>
        <v>Red</v>
      </c>
      <c r="X1582" t="str">
        <f t="shared" si="513"/>
        <v>Green</v>
      </c>
      <c r="Y1582" t="str">
        <f t="shared" si="514"/>
        <v>Green</v>
      </c>
      <c r="Z1582" t="str">
        <f t="shared" si="515"/>
        <v>Red</v>
      </c>
      <c r="AA1582" t="str">
        <f t="shared" si="516"/>
        <v>Green</v>
      </c>
      <c r="AB1582" t="str">
        <f t="shared" si="517"/>
        <v>Green</v>
      </c>
      <c r="AC1582" t="str">
        <f t="shared" si="518"/>
        <v>Red</v>
      </c>
      <c r="AD1582" t="str">
        <f t="shared" si="519"/>
        <v>Green</v>
      </c>
    </row>
    <row r="1583" spans="1:30" x14ac:dyDescent="0.25">
      <c r="A1583" t="str">
        <f t="shared" ref="A1583:A1646" si="520">L1582&amp;F1583&amp;G1583</f>
        <v>25/07/2026Novorizontino SP U20Santo Andre SP U20</v>
      </c>
      <c r="B1583" t="s">
        <v>804</v>
      </c>
      <c r="D1583" s="2">
        <v>46228</v>
      </c>
      <c r="E1583" s="3">
        <v>0.75</v>
      </c>
      <c r="F1583" t="s">
        <v>3094</v>
      </c>
      <c r="G1583" t="s">
        <v>3095</v>
      </c>
      <c r="H1583">
        <v>1</v>
      </c>
      <c r="I1583">
        <v>1</v>
      </c>
      <c r="J1583">
        <v>2</v>
      </c>
      <c r="K1583">
        <v>2</v>
      </c>
      <c r="L1583" s="22" t="str">
        <f t="shared" ref="L1583:L1646" si="521">DAY(D1583)&amp;"/"&amp;"07"&amp;"/"&amp;YEAR(D1583)</f>
        <v>25/07/2026</v>
      </c>
      <c r="M1583" s="23">
        <f t="shared" ref="M1583:M1646" si="522">E1583-TIME(3,0,0)</f>
        <v>0.625</v>
      </c>
      <c r="N1583" t="str">
        <f t="shared" ref="N1583:N1646" si="523">J1583&amp;" - "&amp;K1583</f>
        <v>2 - 2</v>
      </c>
      <c r="O1583" t="str">
        <f t="shared" si="504"/>
        <v>Red</v>
      </c>
      <c r="P1583" t="str">
        <f t="shared" si="505"/>
        <v>Green</v>
      </c>
      <c r="Q1583" t="str">
        <f t="shared" si="506"/>
        <v>Red</v>
      </c>
      <c r="R1583" t="str">
        <f t="shared" si="507"/>
        <v>Green</v>
      </c>
      <c r="S1583" t="str">
        <f t="shared" si="508"/>
        <v>Green</v>
      </c>
      <c r="T1583" t="str">
        <f t="shared" si="509"/>
        <v>Red</v>
      </c>
      <c r="U1583" t="str">
        <f t="shared" si="510"/>
        <v>Red</v>
      </c>
      <c r="V1583" t="str">
        <f t="shared" si="511"/>
        <v>Green</v>
      </c>
      <c r="W1583" t="str">
        <f t="shared" si="512"/>
        <v>Red</v>
      </c>
      <c r="X1583" t="str">
        <f t="shared" si="513"/>
        <v>Green</v>
      </c>
      <c r="Y1583" t="str">
        <f t="shared" si="514"/>
        <v>Green</v>
      </c>
      <c r="Z1583" t="str">
        <f t="shared" si="515"/>
        <v>Green</v>
      </c>
      <c r="AA1583" t="str">
        <f t="shared" si="516"/>
        <v>Red</v>
      </c>
      <c r="AB1583" t="str">
        <f t="shared" si="517"/>
        <v>Red</v>
      </c>
      <c r="AC1583" t="str">
        <f t="shared" si="518"/>
        <v>Green</v>
      </c>
      <c r="AD1583" t="str">
        <f t="shared" si="519"/>
        <v>Red</v>
      </c>
    </row>
    <row r="1584" spans="1:30" x14ac:dyDescent="0.25">
      <c r="A1584" t="str">
        <f t="shared" si="520"/>
        <v>25/07/2026MFK KarvinaMlada Boleslav</v>
      </c>
      <c r="D1584" s="2">
        <v>46228</v>
      </c>
      <c r="E1584" s="3">
        <v>0.75</v>
      </c>
      <c r="F1584" t="s">
        <v>3148</v>
      </c>
      <c r="G1584" t="s">
        <v>3149</v>
      </c>
      <c r="L1584" s="22" t="str">
        <f t="shared" si="521"/>
        <v>25/07/2026</v>
      </c>
      <c r="M1584" s="23">
        <f t="shared" si="522"/>
        <v>0.625</v>
      </c>
      <c r="N1584" t="str">
        <f t="shared" si="523"/>
        <v xml:space="preserve"> - </v>
      </c>
      <c r="O1584" t="str">
        <f t="shared" si="504"/>
        <v>Red</v>
      </c>
      <c r="P1584" t="str">
        <f t="shared" si="505"/>
        <v>Green</v>
      </c>
      <c r="Q1584" t="str">
        <f t="shared" si="506"/>
        <v>Red</v>
      </c>
      <c r="R1584" t="str">
        <f t="shared" si="507"/>
        <v>Green</v>
      </c>
      <c r="S1584" t="str">
        <f t="shared" si="508"/>
        <v>Green</v>
      </c>
      <c r="T1584" t="str">
        <f t="shared" si="509"/>
        <v>Red</v>
      </c>
      <c r="U1584" t="str">
        <f t="shared" si="510"/>
        <v>Red</v>
      </c>
      <c r="V1584" t="str">
        <f t="shared" si="511"/>
        <v>Green</v>
      </c>
      <c r="W1584" t="str">
        <f t="shared" si="512"/>
        <v>Red</v>
      </c>
      <c r="X1584" t="str">
        <f t="shared" si="513"/>
        <v>Red</v>
      </c>
      <c r="Y1584" t="str">
        <f t="shared" si="514"/>
        <v>Red</v>
      </c>
      <c r="Z1584" t="str">
        <f t="shared" si="515"/>
        <v>Red</v>
      </c>
      <c r="AA1584" t="str">
        <f t="shared" si="516"/>
        <v>Green</v>
      </c>
      <c r="AB1584" t="str">
        <f t="shared" si="517"/>
        <v>Green</v>
      </c>
      <c r="AC1584" t="str">
        <f t="shared" si="518"/>
        <v>Red</v>
      </c>
      <c r="AD1584" t="str">
        <f t="shared" si="519"/>
        <v>Green</v>
      </c>
    </row>
    <row r="1585" spans="1:30" x14ac:dyDescent="0.25">
      <c r="A1585" t="str">
        <f t="shared" si="520"/>
        <v>25/07/2026Zbrojovka BrnoSparta Prague</v>
      </c>
      <c r="D1585" s="2">
        <v>46228</v>
      </c>
      <c r="E1585" s="3">
        <v>0.75</v>
      </c>
      <c r="F1585" t="s">
        <v>3150</v>
      </c>
      <c r="G1585" t="s">
        <v>3151</v>
      </c>
      <c r="H1585">
        <v>1</v>
      </c>
      <c r="I1585">
        <v>0</v>
      </c>
      <c r="J1585">
        <v>3</v>
      </c>
      <c r="K1585">
        <v>1</v>
      </c>
      <c r="L1585" s="22" t="str">
        <f t="shared" si="521"/>
        <v>25/07/2026</v>
      </c>
      <c r="M1585" s="23">
        <f t="shared" si="522"/>
        <v>0.625</v>
      </c>
      <c r="N1585" t="str">
        <f t="shared" si="523"/>
        <v>3 - 1</v>
      </c>
      <c r="O1585" t="str">
        <f t="shared" si="504"/>
        <v>Green</v>
      </c>
      <c r="P1585" t="str">
        <f t="shared" si="505"/>
        <v>Red</v>
      </c>
      <c r="Q1585" t="str">
        <f t="shared" si="506"/>
        <v>Red</v>
      </c>
      <c r="R1585" t="str">
        <f t="shared" si="507"/>
        <v>Green</v>
      </c>
      <c r="S1585" t="str">
        <f t="shared" si="508"/>
        <v>Red</v>
      </c>
      <c r="T1585" t="str">
        <f t="shared" si="509"/>
        <v>Green</v>
      </c>
      <c r="U1585" t="str">
        <f t="shared" si="510"/>
        <v>Green</v>
      </c>
      <c r="V1585" t="str">
        <f t="shared" si="511"/>
        <v>Red</v>
      </c>
      <c r="W1585" t="str">
        <f t="shared" si="512"/>
        <v>Red</v>
      </c>
      <c r="X1585" t="str">
        <f t="shared" si="513"/>
        <v>Green</v>
      </c>
      <c r="Y1585" t="str">
        <f t="shared" si="514"/>
        <v>Green</v>
      </c>
      <c r="Z1585" t="str">
        <f t="shared" si="515"/>
        <v>Green</v>
      </c>
      <c r="AA1585" t="str">
        <f t="shared" si="516"/>
        <v>Red</v>
      </c>
      <c r="AB1585" t="str">
        <f t="shared" si="517"/>
        <v>Red</v>
      </c>
      <c r="AC1585" t="str">
        <f t="shared" si="518"/>
        <v>Green</v>
      </c>
      <c r="AD1585" t="str">
        <f t="shared" si="519"/>
        <v>Red</v>
      </c>
    </row>
    <row r="1586" spans="1:30" x14ac:dyDescent="0.25">
      <c r="A1586" t="str">
        <f t="shared" si="520"/>
        <v>25/07/2026KFF Mitrovica WomenLudogorets Women</v>
      </c>
      <c r="D1586" s="2">
        <v>46228</v>
      </c>
      <c r="E1586" s="3">
        <v>0.75</v>
      </c>
      <c r="F1586" t="s">
        <v>1623</v>
      </c>
      <c r="G1586" t="s">
        <v>1626</v>
      </c>
      <c r="H1586">
        <v>1</v>
      </c>
      <c r="I1586">
        <v>0</v>
      </c>
      <c r="J1586">
        <v>2</v>
      </c>
      <c r="K1586">
        <v>0</v>
      </c>
      <c r="L1586" s="22" t="str">
        <f t="shared" si="521"/>
        <v>25/07/2026</v>
      </c>
      <c r="M1586" s="23">
        <f t="shared" si="522"/>
        <v>0.625</v>
      </c>
      <c r="N1586" t="str">
        <f t="shared" si="523"/>
        <v>2 - 0</v>
      </c>
      <c r="O1586" t="str">
        <f t="shared" si="504"/>
        <v>Green</v>
      </c>
      <c r="P1586" t="str">
        <f t="shared" si="505"/>
        <v>Red</v>
      </c>
      <c r="Q1586" t="str">
        <f t="shared" si="506"/>
        <v>Red</v>
      </c>
      <c r="R1586" t="str">
        <f t="shared" si="507"/>
        <v>Green</v>
      </c>
      <c r="S1586" t="str">
        <f t="shared" si="508"/>
        <v>Red</v>
      </c>
      <c r="T1586" t="str">
        <f t="shared" si="509"/>
        <v>Green</v>
      </c>
      <c r="U1586" t="str">
        <f t="shared" si="510"/>
        <v>Green</v>
      </c>
      <c r="V1586" t="str">
        <f t="shared" si="511"/>
        <v>Red</v>
      </c>
      <c r="W1586" t="str">
        <f t="shared" si="512"/>
        <v>Red</v>
      </c>
      <c r="X1586" t="str">
        <f t="shared" si="513"/>
        <v>Green</v>
      </c>
      <c r="Y1586" t="str">
        <f t="shared" si="514"/>
        <v>Green</v>
      </c>
      <c r="Z1586" t="str">
        <f t="shared" si="515"/>
        <v>Red</v>
      </c>
      <c r="AA1586" t="str">
        <f t="shared" si="516"/>
        <v>Green</v>
      </c>
      <c r="AB1586" t="str">
        <f t="shared" si="517"/>
        <v>Green</v>
      </c>
      <c r="AC1586" t="str">
        <f t="shared" si="518"/>
        <v>Red</v>
      </c>
      <c r="AD1586" t="str">
        <f t="shared" si="519"/>
        <v>Green</v>
      </c>
    </row>
    <row r="1587" spans="1:30" x14ac:dyDescent="0.25">
      <c r="A1587" t="str">
        <f t="shared" si="520"/>
        <v>25/07/2026HaugesundBryne</v>
      </c>
      <c r="D1587" s="2">
        <v>46228</v>
      </c>
      <c r="E1587" s="3">
        <v>0.75</v>
      </c>
      <c r="F1587" t="s">
        <v>672</v>
      </c>
      <c r="G1587" t="s">
        <v>673</v>
      </c>
      <c r="H1587">
        <v>1</v>
      </c>
      <c r="I1587">
        <v>0</v>
      </c>
      <c r="J1587">
        <v>1</v>
      </c>
      <c r="K1587">
        <v>2</v>
      </c>
      <c r="L1587" s="22" t="str">
        <f t="shared" si="521"/>
        <v>25/07/2026</v>
      </c>
      <c r="M1587" s="23">
        <f t="shared" si="522"/>
        <v>0.625</v>
      </c>
      <c r="N1587" t="str">
        <f t="shared" si="523"/>
        <v>1 - 2</v>
      </c>
      <c r="O1587" t="str">
        <f t="shared" si="504"/>
        <v>Red</v>
      </c>
      <c r="P1587" t="str">
        <f t="shared" si="505"/>
        <v>Red</v>
      </c>
      <c r="Q1587" t="str">
        <f t="shared" si="506"/>
        <v>Green</v>
      </c>
      <c r="R1587" t="str">
        <f t="shared" si="507"/>
        <v>Red</v>
      </c>
      <c r="S1587" t="str">
        <f t="shared" si="508"/>
        <v>Green</v>
      </c>
      <c r="T1587" t="str">
        <f t="shared" si="509"/>
        <v>Green</v>
      </c>
      <c r="U1587" t="str">
        <f t="shared" si="510"/>
        <v>Green</v>
      </c>
      <c r="V1587" t="str">
        <f t="shared" si="511"/>
        <v>Red</v>
      </c>
      <c r="W1587" t="str">
        <f t="shared" si="512"/>
        <v>Red</v>
      </c>
      <c r="X1587" t="str">
        <f t="shared" si="513"/>
        <v>Green</v>
      </c>
      <c r="Y1587" t="str">
        <f t="shared" si="514"/>
        <v>Green</v>
      </c>
      <c r="Z1587" t="str">
        <f t="shared" si="515"/>
        <v>Green</v>
      </c>
      <c r="AA1587" t="str">
        <f t="shared" si="516"/>
        <v>Red</v>
      </c>
      <c r="AB1587" t="str">
        <f t="shared" si="517"/>
        <v>Green</v>
      </c>
      <c r="AC1587" t="str">
        <f t="shared" si="518"/>
        <v>Green</v>
      </c>
      <c r="AD1587" t="str">
        <f t="shared" si="519"/>
        <v>Red</v>
      </c>
    </row>
    <row r="1588" spans="1:30" x14ac:dyDescent="0.25">
      <c r="A1588" t="str">
        <f t="shared" si="520"/>
        <v>25/07/2026Sportivo San Lorenzo WomenClub Sportivo Ameliano Women</v>
      </c>
      <c r="D1588" s="2">
        <v>46228</v>
      </c>
      <c r="E1588" s="3">
        <v>0.75</v>
      </c>
      <c r="F1588" t="s">
        <v>1301</v>
      </c>
      <c r="G1588" t="s">
        <v>3513</v>
      </c>
      <c r="H1588">
        <v>0</v>
      </c>
      <c r="I1588">
        <v>0</v>
      </c>
      <c r="J1588">
        <v>6</v>
      </c>
      <c r="K1588">
        <v>2</v>
      </c>
      <c r="L1588" s="22" t="str">
        <f t="shared" si="521"/>
        <v>25/07/2026</v>
      </c>
      <c r="M1588" s="23">
        <f t="shared" si="522"/>
        <v>0.625</v>
      </c>
      <c r="N1588" t="str">
        <f t="shared" si="523"/>
        <v>6 - 2</v>
      </c>
      <c r="O1588" t="str">
        <f t="shared" si="504"/>
        <v>Green</v>
      </c>
      <c r="P1588" t="str">
        <f t="shared" si="505"/>
        <v>Red</v>
      </c>
      <c r="Q1588" t="str">
        <f t="shared" si="506"/>
        <v>Red</v>
      </c>
      <c r="R1588" t="str">
        <f t="shared" si="507"/>
        <v>Green</v>
      </c>
      <c r="S1588" t="str">
        <f t="shared" si="508"/>
        <v>Red</v>
      </c>
      <c r="T1588" t="str">
        <f t="shared" si="509"/>
        <v>Green</v>
      </c>
      <c r="U1588" t="str">
        <f t="shared" si="510"/>
        <v>Red</v>
      </c>
      <c r="V1588" t="str">
        <f t="shared" si="511"/>
        <v>Green</v>
      </c>
      <c r="W1588" t="str">
        <f t="shared" si="512"/>
        <v>Red</v>
      </c>
      <c r="X1588" t="str">
        <f t="shared" si="513"/>
        <v>Red</v>
      </c>
      <c r="Y1588" t="str">
        <f t="shared" si="514"/>
        <v>Green</v>
      </c>
      <c r="Z1588" t="str">
        <f t="shared" si="515"/>
        <v>Green</v>
      </c>
      <c r="AA1588" t="str">
        <f t="shared" si="516"/>
        <v>Red</v>
      </c>
      <c r="AB1588" t="str">
        <f t="shared" si="517"/>
        <v>Red</v>
      </c>
      <c r="AC1588" t="str">
        <f t="shared" si="518"/>
        <v>Green</v>
      </c>
      <c r="AD1588" t="str">
        <f t="shared" si="519"/>
        <v>Red</v>
      </c>
    </row>
    <row r="1589" spans="1:30" x14ac:dyDescent="0.25">
      <c r="A1589" t="str">
        <f t="shared" si="520"/>
        <v>25/07/2026Sport HuancayoAtletico Grau</v>
      </c>
      <c r="D1589" s="2">
        <v>46228</v>
      </c>
      <c r="E1589" s="3">
        <v>0.75</v>
      </c>
      <c r="F1589" t="s">
        <v>674</v>
      </c>
      <c r="G1589" t="s">
        <v>675</v>
      </c>
      <c r="H1589">
        <v>0</v>
      </c>
      <c r="I1589">
        <v>0</v>
      </c>
      <c r="J1589">
        <v>2</v>
      </c>
      <c r="K1589">
        <v>0</v>
      </c>
      <c r="L1589" s="22" t="str">
        <f t="shared" si="521"/>
        <v>25/07/2026</v>
      </c>
      <c r="M1589" s="23">
        <f t="shared" si="522"/>
        <v>0.625</v>
      </c>
      <c r="N1589" t="str">
        <f t="shared" si="523"/>
        <v>2 - 0</v>
      </c>
      <c r="O1589" t="str">
        <f t="shared" si="504"/>
        <v>Green</v>
      </c>
      <c r="P1589" t="str">
        <f t="shared" si="505"/>
        <v>Red</v>
      </c>
      <c r="Q1589" t="str">
        <f t="shared" si="506"/>
        <v>Red</v>
      </c>
      <c r="R1589" t="str">
        <f t="shared" si="507"/>
        <v>Green</v>
      </c>
      <c r="S1589" t="str">
        <f t="shared" si="508"/>
        <v>Red</v>
      </c>
      <c r="T1589" t="str">
        <f t="shared" si="509"/>
        <v>Green</v>
      </c>
      <c r="U1589" t="str">
        <f t="shared" si="510"/>
        <v>Red</v>
      </c>
      <c r="V1589" t="str">
        <f t="shared" si="511"/>
        <v>Green</v>
      </c>
      <c r="W1589" t="str">
        <f t="shared" si="512"/>
        <v>Red</v>
      </c>
      <c r="X1589" t="str">
        <f t="shared" si="513"/>
        <v>Red</v>
      </c>
      <c r="Y1589" t="str">
        <f t="shared" si="514"/>
        <v>Green</v>
      </c>
      <c r="Z1589" t="str">
        <f t="shared" si="515"/>
        <v>Red</v>
      </c>
      <c r="AA1589" t="str">
        <f t="shared" si="516"/>
        <v>Green</v>
      </c>
      <c r="AB1589" t="str">
        <f t="shared" si="517"/>
        <v>Green</v>
      </c>
      <c r="AC1589" t="str">
        <f t="shared" si="518"/>
        <v>Red</v>
      </c>
      <c r="AD1589" t="str">
        <f t="shared" si="519"/>
        <v>Green</v>
      </c>
    </row>
    <row r="1590" spans="1:30" x14ac:dyDescent="0.25">
      <c r="A1590" t="str">
        <f t="shared" si="520"/>
        <v>25/07/2026UKP Zielona GoraRekord Bielsko Biala</v>
      </c>
      <c r="D1590" s="2">
        <v>46228</v>
      </c>
      <c r="E1590" s="3">
        <v>0.75</v>
      </c>
      <c r="F1590" t="s">
        <v>3545</v>
      </c>
      <c r="G1590" t="s">
        <v>3546</v>
      </c>
      <c r="H1590">
        <v>0</v>
      </c>
      <c r="I1590">
        <v>0</v>
      </c>
      <c r="J1590">
        <v>1</v>
      </c>
      <c r="K1590">
        <v>1</v>
      </c>
      <c r="L1590" s="22" t="str">
        <f t="shared" si="521"/>
        <v>25/07/2026</v>
      </c>
      <c r="M1590" s="23">
        <f t="shared" si="522"/>
        <v>0.625</v>
      </c>
      <c r="N1590" t="str">
        <f t="shared" si="523"/>
        <v>1 - 1</v>
      </c>
      <c r="O1590" t="str">
        <f t="shared" si="504"/>
        <v>Red</v>
      </c>
      <c r="P1590" t="str">
        <f t="shared" si="505"/>
        <v>Green</v>
      </c>
      <c r="Q1590" t="str">
        <f t="shared" si="506"/>
        <v>Red</v>
      </c>
      <c r="R1590" t="str">
        <f t="shared" si="507"/>
        <v>Green</v>
      </c>
      <c r="S1590" t="str">
        <f t="shared" si="508"/>
        <v>Green</v>
      </c>
      <c r="T1590" t="str">
        <f t="shared" si="509"/>
        <v>Red</v>
      </c>
      <c r="U1590" t="str">
        <f t="shared" si="510"/>
        <v>Red</v>
      </c>
      <c r="V1590" t="str">
        <f t="shared" si="511"/>
        <v>Green</v>
      </c>
      <c r="W1590" t="str">
        <f t="shared" si="512"/>
        <v>Red</v>
      </c>
      <c r="X1590" t="str">
        <f t="shared" si="513"/>
        <v>Red</v>
      </c>
      <c r="Y1590" t="str">
        <f t="shared" si="514"/>
        <v>Green</v>
      </c>
      <c r="Z1590" t="str">
        <f t="shared" si="515"/>
        <v>Red</v>
      </c>
      <c r="AA1590" t="str">
        <f t="shared" si="516"/>
        <v>Green</v>
      </c>
      <c r="AB1590" t="str">
        <f t="shared" si="517"/>
        <v>Green</v>
      </c>
      <c r="AC1590" t="str">
        <f t="shared" si="518"/>
        <v>Green</v>
      </c>
      <c r="AD1590" t="str">
        <f t="shared" si="519"/>
        <v>Red</v>
      </c>
    </row>
    <row r="1591" spans="1:30" x14ac:dyDescent="0.25">
      <c r="A1591" t="str">
        <f t="shared" si="520"/>
        <v>25/07/2026IMT Novi BelgradeFK Zemun</v>
      </c>
      <c r="D1591" s="2">
        <v>46228</v>
      </c>
      <c r="E1591" s="3">
        <v>0.75</v>
      </c>
      <c r="F1591" t="s">
        <v>3607</v>
      </c>
      <c r="G1591" t="s">
        <v>3608</v>
      </c>
      <c r="H1591">
        <v>1</v>
      </c>
      <c r="I1591">
        <v>0</v>
      </c>
      <c r="J1591">
        <v>4</v>
      </c>
      <c r="K1591">
        <v>0</v>
      </c>
      <c r="L1591" s="22" t="str">
        <f t="shared" si="521"/>
        <v>25/07/2026</v>
      </c>
      <c r="M1591" s="23">
        <f t="shared" si="522"/>
        <v>0.625</v>
      </c>
      <c r="N1591" t="str">
        <f t="shared" si="523"/>
        <v>4 - 0</v>
      </c>
      <c r="O1591" t="str">
        <f t="shared" si="504"/>
        <v>Green</v>
      </c>
      <c r="P1591" t="str">
        <f t="shared" si="505"/>
        <v>Red</v>
      </c>
      <c r="Q1591" t="str">
        <f t="shared" si="506"/>
        <v>Red</v>
      </c>
      <c r="R1591" t="str">
        <f t="shared" si="507"/>
        <v>Green</v>
      </c>
      <c r="S1591" t="str">
        <f t="shared" si="508"/>
        <v>Red</v>
      </c>
      <c r="T1591" t="str">
        <f t="shared" si="509"/>
        <v>Green</v>
      </c>
      <c r="U1591" t="str">
        <f t="shared" si="510"/>
        <v>Green</v>
      </c>
      <c r="V1591" t="str">
        <f t="shared" si="511"/>
        <v>Red</v>
      </c>
      <c r="W1591" t="str">
        <f t="shared" si="512"/>
        <v>Red</v>
      </c>
      <c r="X1591" t="str">
        <f t="shared" si="513"/>
        <v>Green</v>
      </c>
      <c r="Y1591" t="str">
        <f t="shared" si="514"/>
        <v>Green</v>
      </c>
      <c r="Z1591" t="str">
        <f t="shared" si="515"/>
        <v>Green</v>
      </c>
      <c r="AA1591" t="str">
        <f t="shared" si="516"/>
        <v>Red</v>
      </c>
      <c r="AB1591" t="str">
        <f t="shared" si="517"/>
        <v>Red</v>
      </c>
      <c r="AC1591" t="str">
        <f t="shared" si="518"/>
        <v>Red</v>
      </c>
      <c r="AD1591" t="str">
        <f t="shared" si="519"/>
        <v>Green</v>
      </c>
    </row>
    <row r="1592" spans="1:30" x14ac:dyDescent="0.25">
      <c r="A1592" t="str">
        <f t="shared" si="520"/>
        <v>25/07/2026OFK BelgradeRadnik Surdulica</v>
      </c>
      <c r="D1592" s="2">
        <v>46228</v>
      </c>
      <c r="E1592" s="3">
        <v>0.75</v>
      </c>
      <c r="F1592" t="s">
        <v>3609</v>
      </c>
      <c r="G1592" t="s">
        <v>3610</v>
      </c>
      <c r="H1592">
        <v>0</v>
      </c>
      <c r="I1592">
        <v>0</v>
      </c>
      <c r="J1592">
        <v>0</v>
      </c>
      <c r="K1592">
        <v>0</v>
      </c>
      <c r="L1592" s="22" t="str">
        <f t="shared" si="521"/>
        <v>25/07/2026</v>
      </c>
      <c r="M1592" s="23">
        <f t="shared" si="522"/>
        <v>0.625</v>
      </c>
      <c r="N1592" t="str">
        <f t="shared" si="523"/>
        <v>0 - 0</v>
      </c>
      <c r="O1592" t="str">
        <f t="shared" si="504"/>
        <v>Red</v>
      </c>
      <c r="P1592" t="str">
        <f t="shared" si="505"/>
        <v>Green</v>
      </c>
      <c r="Q1592" t="str">
        <f t="shared" si="506"/>
        <v>Red</v>
      </c>
      <c r="R1592" t="str">
        <f t="shared" si="507"/>
        <v>Green</v>
      </c>
      <c r="S1592" t="str">
        <f t="shared" si="508"/>
        <v>Green</v>
      </c>
      <c r="T1592" t="str">
        <f t="shared" si="509"/>
        <v>Red</v>
      </c>
      <c r="U1592" t="str">
        <f t="shared" si="510"/>
        <v>Red</v>
      </c>
      <c r="V1592" t="str">
        <f t="shared" si="511"/>
        <v>Green</v>
      </c>
      <c r="W1592" t="str">
        <f t="shared" si="512"/>
        <v>Red</v>
      </c>
      <c r="X1592" t="str">
        <f t="shared" si="513"/>
        <v>Red</v>
      </c>
      <c r="Y1592" t="str">
        <f t="shared" si="514"/>
        <v>Red</v>
      </c>
      <c r="Z1592" t="str">
        <f t="shared" si="515"/>
        <v>Red</v>
      </c>
      <c r="AA1592" t="str">
        <f t="shared" si="516"/>
        <v>Green</v>
      </c>
      <c r="AB1592" t="str">
        <f t="shared" si="517"/>
        <v>Green</v>
      </c>
      <c r="AC1592" t="str">
        <f t="shared" si="518"/>
        <v>Red</v>
      </c>
      <c r="AD1592" t="str">
        <f t="shared" si="519"/>
        <v>Green</v>
      </c>
    </row>
    <row r="1593" spans="1:30" x14ac:dyDescent="0.25">
      <c r="A1593" t="str">
        <f t="shared" si="520"/>
        <v>25/07/2026Central EspanolCerro Largo</v>
      </c>
      <c r="D1593" s="2">
        <v>46228</v>
      </c>
      <c r="E1593" s="3">
        <v>0.75</v>
      </c>
      <c r="F1593" t="s">
        <v>623</v>
      </c>
      <c r="G1593" t="s">
        <v>3677</v>
      </c>
      <c r="H1593">
        <v>0</v>
      </c>
      <c r="I1593">
        <v>1</v>
      </c>
      <c r="J1593">
        <v>0</v>
      </c>
      <c r="K1593">
        <v>1</v>
      </c>
      <c r="L1593" s="22" t="str">
        <f t="shared" si="521"/>
        <v>25/07/2026</v>
      </c>
      <c r="M1593" s="23">
        <f t="shared" si="522"/>
        <v>0.625</v>
      </c>
      <c r="N1593" t="str">
        <f t="shared" si="523"/>
        <v>0 - 1</v>
      </c>
      <c r="O1593" t="str">
        <f t="shared" si="504"/>
        <v>Red</v>
      </c>
      <c r="P1593" t="str">
        <f t="shared" si="505"/>
        <v>Red</v>
      </c>
      <c r="Q1593" t="str">
        <f t="shared" si="506"/>
        <v>Green</v>
      </c>
      <c r="R1593" t="str">
        <f t="shared" si="507"/>
        <v>Red</v>
      </c>
      <c r="S1593" t="str">
        <f t="shared" si="508"/>
        <v>Green</v>
      </c>
      <c r="T1593" t="str">
        <f t="shared" si="509"/>
        <v>Green</v>
      </c>
      <c r="U1593" t="str">
        <f t="shared" si="510"/>
        <v>Red</v>
      </c>
      <c r="V1593" t="str">
        <f t="shared" si="511"/>
        <v>Red</v>
      </c>
      <c r="W1593" t="str">
        <f t="shared" si="512"/>
        <v>Green</v>
      </c>
      <c r="X1593" t="str">
        <f t="shared" si="513"/>
        <v>Green</v>
      </c>
      <c r="Y1593" t="str">
        <f t="shared" si="514"/>
        <v>Red</v>
      </c>
      <c r="Z1593" t="str">
        <f t="shared" si="515"/>
        <v>Red</v>
      </c>
      <c r="AA1593" t="str">
        <f t="shared" si="516"/>
        <v>Green</v>
      </c>
      <c r="AB1593" t="str">
        <f t="shared" si="517"/>
        <v>Green</v>
      </c>
      <c r="AC1593" t="str">
        <f t="shared" si="518"/>
        <v>Red</v>
      </c>
      <c r="AD1593" t="str">
        <f t="shared" si="519"/>
        <v>Green</v>
      </c>
    </row>
    <row r="1594" spans="1:30" x14ac:dyDescent="0.25">
      <c r="A1594" t="str">
        <f t="shared" si="520"/>
        <v>25/07/2026Central EspanolLiverpool Montevideo</v>
      </c>
      <c r="D1594" s="2">
        <v>46228</v>
      </c>
      <c r="E1594" s="3">
        <v>0.75</v>
      </c>
      <c r="F1594" t="s">
        <v>623</v>
      </c>
      <c r="G1594" t="s">
        <v>1320</v>
      </c>
      <c r="L1594" s="22" t="str">
        <f t="shared" si="521"/>
        <v>25/07/2026</v>
      </c>
      <c r="M1594" s="23">
        <f t="shared" si="522"/>
        <v>0.625</v>
      </c>
      <c r="N1594" t="str">
        <f t="shared" si="523"/>
        <v xml:space="preserve"> - </v>
      </c>
      <c r="O1594" t="str">
        <f t="shared" si="504"/>
        <v>Red</v>
      </c>
      <c r="P1594" t="str">
        <f t="shared" si="505"/>
        <v>Green</v>
      </c>
      <c r="Q1594" t="str">
        <f t="shared" si="506"/>
        <v>Red</v>
      </c>
      <c r="R1594" t="str">
        <f t="shared" si="507"/>
        <v>Green</v>
      </c>
      <c r="S1594" t="str">
        <f t="shared" si="508"/>
        <v>Green</v>
      </c>
      <c r="T1594" t="str">
        <f t="shared" si="509"/>
        <v>Red</v>
      </c>
      <c r="U1594" t="str">
        <f t="shared" si="510"/>
        <v>Red</v>
      </c>
      <c r="V1594" t="str">
        <f t="shared" si="511"/>
        <v>Green</v>
      </c>
      <c r="W1594" t="str">
        <f t="shared" si="512"/>
        <v>Red</v>
      </c>
      <c r="X1594" t="str">
        <f t="shared" si="513"/>
        <v>Red</v>
      </c>
      <c r="Y1594" t="str">
        <f t="shared" si="514"/>
        <v>Red</v>
      </c>
      <c r="Z1594" t="str">
        <f t="shared" si="515"/>
        <v>Red</v>
      </c>
      <c r="AA1594" t="str">
        <f t="shared" si="516"/>
        <v>Green</v>
      </c>
      <c r="AB1594" t="str">
        <f t="shared" si="517"/>
        <v>Green</v>
      </c>
      <c r="AC1594" t="str">
        <f t="shared" si="518"/>
        <v>Red</v>
      </c>
      <c r="AD1594" t="str">
        <f t="shared" si="519"/>
        <v>Green</v>
      </c>
    </row>
    <row r="1595" spans="1:30" x14ac:dyDescent="0.25">
      <c r="A1595" t="str">
        <f t="shared" si="520"/>
        <v>25/07/2026Defensor SportingCA Cerro</v>
      </c>
      <c r="D1595" s="2">
        <v>46228</v>
      </c>
      <c r="E1595" s="3">
        <v>0.75</v>
      </c>
      <c r="F1595" t="s">
        <v>676</v>
      </c>
      <c r="G1595" t="s">
        <v>3678</v>
      </c>
      <c r="L1595" s="22" t="str">
        <f t="shared" si="521"/>
        <v>25/07/2026</v>
      </c>
      <c r="M1595" s="23">
        <f t="shared" si="522"/>
        <v>0.625</v>
      </c>
      <c r="N1595" t="str">
        <f t="shared" si="523"/>
        <v xml:space="preserve"> - </v>
      </c>
      <c r="O1595" t="str">
        <f t="shared" si="504"/>
        <v>Red</v>
      </c>
      <c r="P1595" t="str">
        <f t="shared" si="505"/>
        <v>Green</v>
      </c>
      <c r="Q1595" t="str">
        <f t="shared" si="506"/>
        <v>Red</v>
      </c>
      <c r="R1595" t="str">
        <f t="shared" si="507"/>
        <v>Green</v>
      </c>
      <c r="S1595" t="str">
        <f t="shared" si="508"/>
        <v>Green</v>
      </c>
      <c r="T1595" t="str">
        <f t="shared" si="509"/>
        <v>Red</v>
      </c>
      <c r="U1595" t="str">
        <f t="shared" si="510"/>
        <v>Red</v>
      </c>
      <c r="V1595" t="str">
        <f t="shared" si="511"/>
        <v>Green</v>
      </c>
      <c r="W1595" t="str">
        <f t="shared" si="512"/>
        <v>Red</v>
      </c>
      <c r="X1595" t="str">
        <f t="shared" si="513"/>
        <v>Red</v>
      </c>
      <c r="Y1595" t="str">
        <f t="shared" si="514"/>
        <v>Red</v>
      </c>
      <c r="Z1595" t="str">
        <f t="shared" si="515"/>
        <v>Red</v>
      </c>
      <c r="AA1595" t="str">
        <f t="shared" si="516"/>
        <v>Green</v>
      </c>
      <c r="AB1595" t="str">
        <f t="shared" si="517"/>
        <v>Green</v>
      </c>
      <c r="AC1595" t="str">
        <f t="shared" si="518"/>
        <v>Red</v>
      </c>
      <c r="AD1595" t="str">
        <f t="shared" si="519"/>
        <v>Green</v>
      </c>
    </row>
    <row r="1596" spans="1:30" x14ac:dyDescent="0.25">
      <c r="A1596" t="str">
        <f t="shared" si="520"/>
        <v>25/07/2026TacuaremboCA River Plate</v>
      </c>
      <c r="D1596" s="2">
        <v>46228</v>
      </c>
      <c r="E1596" s="3">
        <v>0.75</v>
      </c>
      <c r="F1596" t="s">
        <v>3681</v>
      </c>
      <c r="G1596" t="s">
        <v>3684</v>
      </c>
      <c r="L1596" s="22" t="str">
        <f t="shared" si="521"/>
        <v>25/07/2026</v>
      </c>
      <c r="M1596" s="23">
        <f t="shared" si="522"/>
        <v>0.625</v>
      </c>
      <c r="N1596" t="str">
        <f t="shared" si="523"/>
        <v xml:space="preserve"> - </v>
      </c>
      <c r="O1596" t="str">
        <f t="shared" si="504"/>
        <v>Red</v>
      </c>
      <c r="P1596" t="str">
        <f t="shared" si="505"/>
        <v>Green</v>
      </c>
      <c r="Q1596" t="str">
        <f t="shared" si="506"/>
        <v>Red</v>
      </c>
      <c r="R1596" t="str">
        <f t="shared" si="507"/>
        <v>Green</v>
      </c>
      <c r="S1596" t="str">
        <f t="shared" si="508"/>
        <v>Green</v>
      </c>
      <c r="T1596" t="str">
        <f t="shared" si="509"/>
        <v>Red</v>
      </c>
      <c r="U1596" t="str">
        <f t="shared" si="510"/>
        <v>Red</v>
      </c>
      <c r="V1596" t="str">
        <f t="shared" si="511"/>
        <v>Green</v>
      </c>
      <c r="W1596" t="str">
        <f t="shared" si="512"/>
        <v>Red</v>
      </c>
      <c r="X1596" t="str">
        <f t="shared" si="513"/>
        <v>Red</v>
      </c>
      <c r="Y1596" t="str">
        <f t="shared" si="514"/>
        <v>Red</v>
      </c>
      <c r="Z1596" t="str">
        <f t="shared" si="515"/>
        <v>Red</v>
      </c>
      <c r="AA1596" t="str">
        <f t="shared" si="516"/>
        <v>Green</v>
      </c>
      <c r="AB1596" t="str">
        <f t="shared" si="517"/>
        <v>Green</v>
      </c>
      <c r="AC1596" t="str">
        <f t="shared" si="518"/>
        <v>Red</v>
      </c>
      <c r="AD1596" t="str">
        <f t="shared" si="519"/>
        <v>Green</v>
      </c>
    </row>
    <row r="1597" spans="1:30" x14ac:dyDescent="0.25">
      <c r="A1597" t="str">
        <f t="shared" si="520"/>
        <v>25/07/2026CadizCordoba</v>
      </c>
      <c r="D1597" s="2">
        <v>46228</v>
      </c>
      <c r="E1597" s="3">
        <v>0.75</v>
      </c>
      <c r="F1597" t="s">
        <v>1757</v>
      </c>
      <c r="G1597" t="s">
        <v>2097</v>
      </c>
      <c r="H1597">
        <v>0</v>
      </c>
      <c r="I1597">
        <v>0</v>
      </c>
      <c r="J1597">
        <v>0</v>
      </c>
      <c r="K1597">
        <v>1</v>
      </c>
      <c r="L1597" s="22" t="str">
        <f t="shared" si="521"/>
        <v>25/07/2026</v>
      </c>
      <c r="M1597" s="23">
        <f t="shared" si="522"/>
        <v>0.625</v>
      </c>
      <c r="N1597" t="str">
        <f t="shared" si="523"/>
        <v>0 - 1</v>
      </c>
      <c r="O1597" t="str">
        <f t="shared" si="504"/>
        <v>Red</v>
      </c>
      <c r="P1597" t="str">
        <f t="shared" si="505"/>
        <v>Red</v>
      </c>
      <c r="Q1597" t="str">
        <f t="shared" si="506"/>
        <v>Green</v>
      </c>
      <c r="R1597" t="str">
        <f t="shared" si="507"/>
        <v>Red</v>
      </c>
      <c r="S1597" t="str">
        <f t="shared" si="508"/>
        <v>Green</v>
      </c>
      <c r="T1597" t="str">
        <f t="shared" si="509"/>
        <v>Green</v>
      </c>
      <c r="U1597" t="str">
        <f t="shared" si="510"/>
        <v>Red</v>
      </c>
      <c r="V1597" t="str">
        <f t="shared" si="511"/>
        <v>Green</v>
      </c>
      <c r="W1597" t="str">
        <f t="shared" si="512"/>
        <v>Red</v>
      </c>
      <c r="X1597" t="str">
        <f t="shared" si="513"/>
        <v>Red</v>
      </c>
      <c r="Y1597" t="str">
        <f t="shared" si="514"/>
        <v>Red</v>
      </c>
      <c r="Z1597" t="str">
        <f t="shared" si="515"/>
        <v>Red</v>
      </c>
      <c r="AA1597" t="str">
        <f t="shared" si="516"/>
        <v>Green</v>
      </c>
      <c r="AB1597" t="str">
        <f t="shared" si="517"/>
        <v>Green</v>
      </c>
      <c r="AC1597" t="str">
        <f t="shared" si="518"/>
        <v>Red</v>
      </c>
      <c r="AD1597" t="str">
        <f t="shared" si="519"/>
        <v>Green</v>
      </c>
    </row>
    <row r="1598" spans="1:30" x14ac:dyDescent="0.25">
      <c r="A1598" t="str">
        <f t="shared" si="520"/>
        <v>25/07/2026CD AguilasAlmeria</v>
      </c>
      <c r="D1598" s="2">
        <v>46228</v>
      </c>
      <c r="E1598" s="3">
        <v>0.75</v>
      </c>
      <c r="F1598" t="s">
        <v>3993</v>
      </c>
      <c r="G1598" t="s">
        <v>3994</v>
      </c>
      <c r="H1598">
        <v>0</v>
      </c>
      <c r="I1598">
        <v>0</v>
      </c>
      <c r="J1598">
        <v>0</v>
      </c>
      <c r="K1598">
        <v>1</v>
      </c>
      <c r="L1598" s="22" t="str">
        <f t="shared" si="521"/>
        <v>25/07/2026</v>
      </c>
      <c r="M1598" s="23">
        <f t="shared" si="522"/>
        <v>0.625</v>
      </c>
      <c r="N1598" t="str">
        <f t="shared" si="523"/>
        <v>0 - 1</v>
      </c>
      <c r="O1598" t="str">
        <f t="shared" si="504"/>
        <v>Red</v>
      </c>
      <c r="P1598" t="str">
        <f t="shared" si="505"/>
        <v>Red</v>
      </c>
      <c r="Q1598" t="str">
        <f t="shared" si="506"/>
        <v>Green</v>
      </c>
      <c r="R1598" t="str">
        <f t="shared" si="507"/>
        <v>Red</v>
      </c>
      <c r="S1598" t="str">
        <f t="shared" si="508"/>
        <v>Green</v>
      </c>
      <c r="T1598" t="str">
        <f t="shared" si="509"/>
        <v>Green</v>
      </c>
      <c r="U1598" t="str">
        <f t="shared" si="510"/>
        <v>Red</v>
      </c>
      <c r="V1598" t="str">
        <f t="shared" si="511"/>
        <v>Green</v>
      </c>
      <c r="W1598" t="str">
        <f t="shared" si="512"/>
        <v>Red</v>
      </c>
      <c r="X1598" t="str">
        <f t="shared" si="513"/>
        <v>Red</v>
      </c>
      <c r="Y1598" t="str">
        <f t="shared" si="514"/>
        <v>Red</v>
      </c>
      <c r="Z1598" t="str">
        <f t="shared" si="515"/>
        <v>Red</v>
      </c>
      <c r="AA1598" t="str">
        <f t="shared" si="516"/>
        <v>Green</v>
      </c>
      <c r="AB1598" t="str">
        <f t="shared" si="517"/>
        <v>Green</v>
      </c>
      <c r="AC1598" t="str">
        <f t="shared" si="518"/>
        <v>Red</v>
      </c>
      <c r="AD1598" t="str">
        <f t="shared" si="519"/>
        <v>Green</v>
      </c>
    </row>
    <row r="1599" spans="1:30" x14ac:dyDescent="0.25">
      <c r="A1599" t="str">
        <f t="shared" si="520"/>
        <v>25/07/2026EstorilUniao Torreense</v>
      </c>
      <c r="D1599" s="2">
        <v>46228</v>
      </c>
      <c r="E1599" s="3">
        <v>0.75</v>
      </c>
      <c r="F1599" t="s">
        <v>3995</v>
      </c>
      <c r="G1599" t="s">
        <v>3996</v>
      </c>
      <c r="H1599">
        <v>0</v>
      </c>
      <c r="I1599">
        <v>0</v>
      </c>
      <c r="J1599">
        <v>0</v>
      </c>
      <c r="K1599">
        <v>0</v>
      </c>
      <c r="L1599" s="22" t="str">
        <f t="shared" si="521"/>
        <v>25/07/2026</v>
      </c>
      <c r="M1599" s="23">
        <f t="shared" si="522"/>
        <v>0.625</v>
      </c>
      <c r="N1599" t="str">
        <f t="shared" si="523"/>
        <v>0 - 0</v>
      </c>
      <c r="O1599" t="str">
        <f t="shared" si="504"/>
        <v>Red</v>
      </c>
      <c r="P1599" t="str">
        <f t="shared" si="505"/>
        <v>Green</v>
      </c>
      <c r="Q1599" t="str">
        <f t="shared" si="506"/>
        <v>Red</v>
      </c>
      <c r="R1599" t="str">
        <f t="shared" si="507"/>
        <v>Green</v>
      </c>
      <c r="S1599" t="str">
        <f t="shared" si="508"/>
        <v>Green</v>
      </c>
      <c r="T1599" t="str">
        <f t="shared" si="509"/>
        <v>Red</v>
      </c>
      <c r="U1599" t="str">
        <f t="shared" si="510"/>
        <v>Red</v>
      </c>
      <c r="V1599" t="str">
        <f t="shared" si="511"/>
        <v>Green</v>
      </c>
      <c r="W1599" t="str">
        <f t="shared" si="512"/>
        <v>Red</v>
      </c>
      <c r="X1599" t="str">
        <f t="shared" si="513"/>
        <v>Red</v>
      </c>
      <c r="Y1599" t="str">
        <f t="shared" si="514"/>
        <v>Red</v>
      </c>
      <c r="Z1599" t="str">
        <f t="shared" si="515"/>
        <v>Red</v>
      </c>
      <c r="AA1599" t="str">
        <f t="shared" si="516"/>
        <v>Green</v>
      </c>
      <c r="AB1599" t="str">
        <f t="shared" si="517"/>
        <v>Green</v>
      </c>
      <c r="AC1599" t="str">
        <f t="shared" si="518"/>
        <v>Red</v>
      </c>
      <c r="AD1599" t="str">
        <f t="shared" si="519"/>
        <v>Green</v>
      </c>
    </row>
    <row r="1600" spans="1:30" x14ac:dyDescent="0.25">
      <c r="A1600" t="str">
        <f t="shared" si="520"/>
        <v>25/07/2026Gimnastic de TarragonaFC Andorra</v>
      </c>
      <c r="D1600" s="2">
        <v>46228</v>
      </c>
      <c r="E1600" s="3">
        <v>0.75</v>
      </c>
      <c r="F1600" t="s">
        <v>3997</v>
      </c>
      <c r="G1600" t="s">
        <v>3998</v>
      </c>
      <c r="H1600">
        <v>0</v>
      </c>
      <c r="I1600">
        <v>1</v>
      </c>
      <c r="J1600">
        <v>0</v>
      </c>
      <c r="K1600">
        <v>2</v>
      </c>
      <c r="L1600" s="22" t="str">
        <f t="shared" si="521"/>
        <v>25/07/2026</v>
      </c>
      <c r="M1600" s="23">
        <f t="shared" si="522"/>
        <v>0.625</v>
      </c>
      <c r="N1600" t="str">
        <f t="shared" si="523"/>
        <v>0 - 2</v>
      </c>
      <c r="O1600" t="str">
        <f t="shared" si="504"/>
        <v>Red</v>
      </c>
      <c r="P1600" t="str">
        <f t="shared" si="505"/>
        <v>Red</v>
      </c>
      <c r="Q1600" t="str">
        <f t="shared" si="506"/>
        <v>Green</v>
      </c>
      <c r="R1600" t="str">
        <f t="shared" si="507"/>
        <v>Red</v>
      </c>
      <c r="S1600" t="str">
        <f t="shared" si="508"/>
        <v>Green</v>
      </c>
      <c r="T1600" t="str">
        <f t="shared" si="509"/>
        <v>Green</v>
      </c>
      <c r="U1600" t="str">
        <f t="shared" si="510"/>
        <v>Red</v>
      </c>
      <c r="V1600" t="str">
        <f t="shared" si="511"/>
        <v>Red</v>
      </c>
      <c r="W1600" t="str">
        <f t="shared" si="512"/>
        <v>Green</v>
      </c>
      <c r="X1600" t="str">
        <f t="shared" si="513"/>
        <v>Green</v>
      </c>
      <c r="Y1600" t="str">
        <f t="shared" si="514"/>
        <v>Green</v>
      </c>
      <c r="Z1600" t="str">
        <f t="shared" si="515"/>
        <v>Red</v>
      </c>
      <c r="AA1600" t="str">
        <f t="shared" si="516"/>
        <v>Green</v>
      </c>
      <c r="AB1600" t="str">
        <f t="shared" si="517"/>
        <v>Green</v>
      </c>
      <c r="AC1600" t="str">
        <f t="shared" si="518"/>
        <v>Red</v>
      </c>
      <c r="AD1600" t="str">
        <f t="shared" si="519"/>
        <v>Green</v>
      </c>
    </row>
    <row r="1601" spans="1:30" x14ac:dyDescent="0.25">
      <c r="A1601" t="str">
        <f t="shared" si="520"/>
        <v>25/07/2026GranadaReal Betis</v>
      </c>
      <c r="D1601" s="2">
        <v>46228</v>
      </c>
      <c r="E1601" s="3">
        <v>0.75</v>
      </c>
      <c r="F1601" t="s">
        <v>3999</v>
      </c>
      <c r="G1601" t="s">
        <v>1819</v>
      </c>
      <c r="H1601">
        <v>1</v>
      </c>
      <c r="I1601">
        <v>0</v>
      </c>
      <c r="J1601">
        <v>1</v>
      </c>
      <c r="K1601">
        <v>0</v>
      </c>
      <c r="L1601" s="22" t="str">
        <f t="shared" si="521"/>
        <v>25/07/2026</v>
      </c>
      <c r="M1601" s="23">
        <f t="shared" si="522"/>
        <v>0.625</v>
      </c>
      <c r="N1601" t="str">
        <f t="shared" si="523"/>
        <v>1 - 0</v>
      </c>
      <c r="O1601" t="str">
        <f t="shared" si="504"/>
        <v>Green</v>
      </c>
      <c r="P1601" t="str">
        <f t="shared" si="505"/>
        <v>Red</v>
      </c>
      <c r="Q1601" t="str">
        <f t="shared" si="506"/>
        <v>Red</v>
      </c>
      <c r="R1601" t="str">
        <f t="shared" si="507"/>
        <v>Green</v>
      </c>
      <c r="S1601" t="str">
        <f t="shared" si="508"/>
        <v>Red</v>
      </c>
      <c r="T1601" t="str">
        <f t="shared" si="509"/>
        <v>Green</v>
      </c>
      <c r="U1601" t="str">
        <f t="shared" si="510"/>
        <v>Green</v>
      </c>
      <c r="V1601" t="str">
        <f t="shared" si="511"/>
        <v>Red</v>
      </c>
      <c r="W1601" t="str">
        <f t="shared" si="512"/>
        <v>Red</v>
      </c>
      <c r="X1601" t="str">
        <f t="shared" si="513"/>
        <v>Green</v>
      </c>
      <c r="Y1601" t="str">
        <f t="shared" si="514"/>
        <v>Red</v>
      </c>
      <c r="Z1601" t="str">
        <f t="shared" si="515"/>
        <v>Red</v>
      </c>
      <c r="AA1601" t="str">
        <f t="shared" si="516"/>
        <v>Green</v>
      </c>
      <c r="AB1601" t="str">
        <f t="shared" si="517"/>
        <v>Green</v>
      </c>
      <c r="AC1601" t="str">
        <f t="shared" si="518"/>
        <v>Red</v>
      </c>
      <c r="AD1601" t="str">
        <f t="shared" si="519"/>
        <v>Green</v>
      </c>
    </row>
    <row r="1602" spans="1:30" x14ac:dyDescent="0.25">
      <c r="A1602" t="str">
        <f t="shared" si="520"/>
        <v>25/07/2026JuventusStandard Liege</v>
      </c>
      <c r="D1602" s="2">
        <v>46228</v>
      </c>
      <c r="E1602" s="3">
        <v>0.75</v>
      </c>
      <c r="F1602" t="s">
        <v>4000</v>
      </c>
      <c r="G1602" t="s">
        <v>4001</v>
      </c>
      <c r="H1602">
        <v>0</v>
      </c>
      <c r="I1602">
        <v>0</v>
      </c>
      <c r="J1602">
        <v>0</v>
      </c>
      <c r="K1602">
        <v>1</v>
      </c>
      <c r="L1602" s="22" t="str">
        <f t="shared" si="521"/>
        <v>25/07/2026</v>
      </c>
      <c r="M1602" s="23">
        <f t="shared" si="522"/>
        <v>0.625</v>
      </c>
      <c r="N1602" t="str">
        <f t="shared" si="523"/>
        <v>0 - 1</v>
      </c>
      <c r="O1602" t="str">
        <f t="shared" ref="O1602:O1665" si="524">IF($J1602&gt;$K1602,"Green","Red")</f>
        <v>Red</v>
      </c>
      <c r="P1602" t="str">
        <f t="shared" ref="P1602:P1665" si="525">IF($J1602=$K1602,"Green","Red")</f>
        <v>Red</v>
      </c>
      <c r="Q1602" t="str">
        <f t="shared" ref="Q1602:Q1665" si="526">IF($J1602&lt;$K1602,"Green","Red")</f>
        <v>Green</v>
      </c>
      <c r="R1602" t="str">
        <f t="shared" ref="R1602:R1665" si="527">IF($J1602&gt;=$K1602,"Green","Red")</f>
        <v>Red</v>
      </c>
      <c r="S1602" t="str">
        <f t="shared" ref="S1602:S1665" si="528">IF($J1602&lt;=$K1602,"Green","Red")</f>
        <v>Green</v>
      </c>
      <c r="T1602" t="str">
        <f t="shared" ref="T1602:T1665" si="529">IF(OR($J1602&gt;$K1602,$J1602&lt;$K1602),"Green","Red")</f>
        <v>Green</v>
      </c>
      <c r="U1602" t="str">
        <f t="shared" ref="U1602:U1665" si="530">IF($H1602&gt;$I1602,"Green","Red")</f>
        <v>Red</v>
      </c>
      <c r="V1602" t="str">
        <f t="shared" ref="V1602:V1665" si="531">IF($H1602=$I1602,"Green","Red")</f>
        <v>Green</v>
      </c>
      <c r="W1602" t="str">
        <f t="shared" ref="W1602:W1665" si="532">IF($H1602&lt;$I1602,"Green","Red")</f>
        <v>Red</v>
      </c>
      <c r="X1602" t="str">
        <f t="shared" ref="X1602:X1665" si="533">IF($H1602+$I1602&gt;0,"Green","Red")</f>
        <v>Red</v>
      </c>
      <c r="Y1602" t="str">
        <f t="shared" ref="Y1602:Y1665" si="534">IF($J1602+$K1602&gt;1.5,"Green","Red")</f>
        <v>Red</v>
      </c>
      <c r="Z1602" t="str">
        <f t="shared" ref="Z1602:Z1665" si="535">IF($J1602+$K1602&gt;2.5,"Green","Red")</f>
        <v>Red</v>
      </c>
      <c r="AA1602" t="str">
        <f t="shared" ref="AA1602:AA1665" si="536">IF($J1602+$K1602&lt;2.5,"Green","Red")</f>
        <v>Green</v>
      </c>
      <c r="AB1602" t="str">
        <f t="shared" ref="AB1602:AB1665" si="537">IF($J1602+$K1602&lt;3.5,"Green","Red")</f>
        <v>Green</v>
      </c>
      <c r="AC1602" t="str">
        <f t="shared" ref="AC1602:AC1665" si="538">IF(AND($J1602&gt;0,$K1602&gt;0),"Green","Red")</f>
        <v>Red</v>
      </c>
      <c r="AD1602" t="str">
        <f t="shared" ref="AD1602:AD1665" si="539">IF(OR($J1602=0,$K1602=0),"Green","Red")</f>
        <v>Green</v>
      </c>
    </row>
    <row r="1603" spans="1:30" x14ac:dyDescent="0.25">
      <c r="A1603" t="str">
        <f t="shared" si="520"/>
        <v>25/07/2026ValenciaCD Castellon</v>
      </c>
      <c r="D1603" s="2">
        <v>46228</v>
      </c>
      <c r="E1603" s="3">
        <v>0.75</v>
      </c>
      <c r="F1603" t="s">
        <v>1808</v>
      </c>
      <c r="G1603" t="s">
        <v>4002</v>
      </c>
      <c r="H1603">
        <v>0</v>
      </c>
      <c r="I1603">
        <v>0</v>
      </c>
      <c r="J1603">
        <v>1</v>
      </c>
      <c r="K1603">
        <v>2</v>
      </c>
      <c r="L1603" s="22" t="str">
        <f t="shared" si="521"/>
        <v>25/07/2026</v>
      </c>
      <c r="M1603" s="23">
        <f t="shared" si="522"/>
        <v>0.625</v>
      </c>
      <c r="N1603" t="str">
        <f t="shared" si="523"/>
        <v>1 - 2</v>
      </c>
      <c r="O1603" t="str">
        <f t="shared" si="524"/>
        <v>Red</v>
      </c>
      <c r="P1603" t="str">
        <f t="shared" si="525"/>
        <v>Red</v>
      </c>
      <c r="Q1603" t="str">
        <f t="shared" si="526"/>
        <v>Green</v>
      </c>
      <c r="R1603" t="str">
        <f t="shared" si="527"/>
        <v>Red</v>
      </c>
      <c r="S1603" t="str">
        <f t="shared" si="528"/>
        <v>Green</v>
      </c>
      <c r="T1603" t="str">
        <f t="shared" si="529"/>
        <v>Green</v>
      </c>
      <c r="U1603" t="str">
        <f t="shared" si="530"/>
        <v>Red</v>
      </c>
      <c r="V1603" t="str">
        <f t="shared" si="531"/>
        <v>Green</v>
      </c>
      <c r="W1603" t="str">
        <f t="shared" si="532"/>
        <v>Red</v>
      </c>
      <c r="X1603" t="str">
        <f t="shared" si="533"/>
        <v>Red</v>
      </c>
      <c r="Y1603" t="str">
        <f t="shared" si="534"/>
        <v>Green</v>
      </c>
      <c r="Z1603" t="str">
        <f t="shared" si="535"/>
        <v>Green</v>
      </c>
      <c r="AA1603" t="str">
        <f t="shared" si="536"/>
        <v>Red</v>
      </c>
      <c r="AB1603" t="str">
        <f t="shared" si="537"/>
        <v>Green</v>
      </c>
      <c r="AC1603" t="str">
        <f t="shared" si="538"/>
        <v>Green</v>
      </c>
      <c r="AD1603" t="str">
        <f t="shared" si="539"/>
        <v>Red</v>
      </c>
    </row>
    <row r="1604" spans="1:30" x14ac:dyDescent="0.25">
      <c r="A1604" t="str">
        <f t="shared" si="520"/>
        <v>25/07/2026Lokomotiv SofiaLevski</v>
      </c>
      <c r="D1604" s="2">
        <v>46228</v>
      </c>
      <c r="E1604" s="3">
        <v>0.76041666666666663</v>
      </c>
      <c r="F1604" t="s">
        <v>301</v>
      </c>
      <c r="G1604" t="s">
        <v>871</v>
      </c>
      <c r="H1604">
        <v>0</v>
      </c>
      <c r="I1604">
        <v>0</v>
      </c>
      <c r="J1604">
        <v>1</v>
      </c>
      <c r="K1604">
        <v>2</v>
      </c>
      <c r="L1604" s="22" t="str">
        <f t="shared" si="521"/>
        <v>25/07/2026</v>
      </c>
      <c r="M1604" s="23">
        <f t="shared" si="522"/>
        <v>0.63541666666666663</v>
      </c>
      <c r="N1604" t="str">
        <f t="shared" si="523"/>
        <v>1 - 2</v>
      </c>
      <c r="O1604" t="str">
        <f t="shared" si="524"/>
        <v>Red</v>
      </c>
      <c r="P1604" t="str">
        <f t="shared" si="525"/>
        <v>Red</v>
      </c>
      <c r="Q1604" t="str">
        <f t="shared" si="526"/>
        <v>Green</v>
      </c>
      <c r="R1604" t="str">
        <f t="shared" si="527"/>
        <v>Red</v>
      </c>
      <c r="S1604" t="str">
        <f t="shared" si="528"/>
        <v>Green</v>
      </c>
      <c r="T1604" t="str">
        <f t="shared" si="529"/>
        <v>Green</v>
      </c>
      <c r="U1604" t="str">
        <f t="shared" si="530"/>
        <v>Red</v>
      </c>
      <c r="V1604" t="str">
        <f t="shared" si="531"/>
        <v>Green</v>
      </c>
      <c r="W1604" t="str">
        <f t="shared" si="532"/>
        <v>Red</v>
      </c>
      <c r="X1604" t="str">
        <f t="shared" si="533"/>
        <v>Red</v>
      </c>
      <c r="Y1604" t="str">
        <f t="shared" si="534"/>
        <v>Green</v>
      </c>
      <c r="Z1604" t="str">
        <f t="shared" si="535"/>
        <v>Green</v>
      </c>
      <c r="AA1604" t="str">
        <f t="shared" si="536"/>
        <v>Red</v>
      </c>
      <c r="AB1604" t="str">
        <f t="shared" si="537"/>
        <v>Green</v>
      </c>
      <c r="AC1604" t="str">
        <f t="shared" si="538"/>
        <v>Green</v>
      </c>
      <c r="AD1604" t="str">
        <f t="shared" si="539"/>
        <v>Red</v>
      </c>
    </row>
    <row r="1605" spans="1:30" x14ac:dyDescent="0.25">
      <c r="A1605" t="str">
        <f t="shared" si="520"/>
        <v>25/07/2026Lech PoznanCracovia</v>
      </c>
      <c r="D1605" s="2">
        <v>46228</v>
      </c>
      <c r="E1605" s="3">
        <v>0.76041666666666663</v>
      </c>
      <c r="F1605" t="s">
        <v>361</v>
      </c>
      <c r="G1605" t="s">
        <v>3528</v>
      </c>
      <c r="H1605">
        <v>0</v>
      </c>
      <c r="I1605">
        <v>0</v>
      </c>
      <c r="J1605">
        <v>0</v>
      </c>
      <c r="K1605">
        <v>0</v>
      </c>
      <c r="L1605" s="22" t="str">
        <f t="shared" si="521"/>
        <v>25/07/2026</v>
      </c>
      <c r="M1605" s="23">
        <f t="shared" si="522"/>
        <v>0.63541666666666663</v>
      </c>
      <c r="N1605" t="str">
        <f t="shared" si="523"/>
        <v>0 - 0</v>
      </c>
      <c r="O1605" t="str">
        <f t="shared" si="524"/>
        <v>Red</v>
      </c>
      <c r="P1605" t="str">
        <f t="shared" si="525"/>
        <v>Green</v>
      </c>
      <c r="Q1605" t="str">
        <f t="shared" si="526"/>
        <v>Red</v>
      </c>
      <c r="R1605" t="str">
        <f t="shared" si="527"/>
        <v>Green</v>
      </c>
      <c r="S1605" t="str">
        <f t="shared" si="528"/>
        <v>Green</v>
      </c>
      <c r="T1605" t="str">
        <f t="shared" si="529"/>
        <v>Red</v>
      </c>
      <c r="U1605" t="str">
        <f t="shared" si="530"/>
        <v>Red</v>
      </c>
      <c r="V1605" t="str">
        <f t="shared" si="531"/>
        <v>Green</v>
      </c>
      <c r="W1605" t="str">
        <f t="shared" si="532"/>
        <v>Red</v>
      </c>
      <c r="X1605" t="str">
        <f t="shared" si="533"/>
        <v>Red</v>
      </c>
      <c r="Y1605" t="str">
        <f t="shared" si="534"/>
        <v>Red</v>
      </c>
      <c r="Z1605" t="str">
        <f t="shared" si="535"/>
        <v>Red</v>
      </c>
      <c r="AA1605" t="str">
        <f t="shared" si="536"/>
        <v>Green</v>
      </c>
      <c r="AB1605" t="str">
        <f t="shared" si="537"/>
        <v>Green</v>
      </c>
      <c r="AC1605" t="str">
        <f t="shared" si="538"/>
        <v>Red</v>
      </c>
      <c r="AD1605" t="str">
        <f t="shared" si="539"/>
        <v>Green</v>
      </c>
    </row>
    <row r="1606" spans="1:30" x14ac:dyDescent="0.25">
      <c r="A1606" t="str">
        <f t="shared" si="520"/>
        <v>25/07/2026NK MariborNK Brinje Grosuplje</v>
      </c>
      <c r="D1606" s="2">
        <v>46228</v>
      </c>
      <c r="E1606" s="3">
        <v>0.76041666666666663</v>
      </c>
      <c r="F1606" t="s">
        <v>3628</v>
      </c>
      <c r="G1606" t="s">
        <v>3629</v>
      </c>
      <c r="H1606">
        <v>1</v>
      </c>
      <c r="I1606">
        <v>0</v>
      </c>
      <c r="J1606">
        <v>3</v>
      </c>
      <c r="K1606">
        <v>0</v>
      </c>
      <c r="L1606" s="22" t="str">
        <f t="shared" si="521"/>
        <v>25/07/2026</v>
      </c>
      <c r="M1606" s="23">
        <f t="shared" si="522"/>
        <v>0.63541666666666663</v>
      </c>
      <c r="N1606" t="str">
        <f t="shared" si="523"/>
        <v>3 - 0</v>
      </c>
      <c r="O1606" t="str">
        <f t="shared" si="524"/>
        <v>Green</v>
      </c>
      <c r="P1606" t="str">
        <f t="shared" si="525"/>
        <v>Red</v>
      </c>
      <c r="Q1606" t="str">
        <f t="shared" si="526"/>
        <v>Red</v>
      </c>
      <c r="R1606" t="str">
        <f t="shared" si="527"/>
        <v>Green</v>
      </c>
      <c r="S1606" t="str">
        <f t="shared" si="528"/>
        <v>Red</v>
      </c>
      <c r="T1606" t="str">
        <f t="shared" si="529"/>
        <v>Green</v>
      </c>
      <c r="U1606" t="str">
        <f t="shared" si="530"/>
        <v>Green</v>
      </c>
      <c r="V1606" t="str">
        <f t="shared" si="531"/>
        <v>Red</v>
      </c>
      <c r="W1606" t="str">
        <f t="shared" si="532"/>
        <v>Red</v>
      </c>
      <c r="X1606" t="str">
        <f t="shared" si="533"/>
        <v>Green</v>
      </c>
      <c r="Y1606" t="str">
        <f t="shared" si="534"/>
        <v>Green</v>
      </c>
      <c r="Z1606" t="str">
        <f t="shared" si="535"/>
        <v>Green</v>
      </c>
      <c r="AA1606" t="str">
        <f t="shared" si="536"/>
        <v>Red</v>
      </c>
      <c r="AB1606" t="str">
        <f t="shared" si="537"/>
        <v>Green</v>
      </c>
      <c r="AC1606" t="str">
        <f t="shared" si="538"/>
        <v>Red</v>
      </c>
      <c r="AD1606" t="str">
        <f t="shared" si="539"/>
        <v>Green</v>
      </c>
    </row>
    <row r="1607" spans="1:30" x14ac:dyDescent="0.25">
      <c r="A1607" t="str">
        <f t="shared" si="520"/>
        <v>25/07/2026Deportivo ArmenioArsenal de Sarandi</v>
      </c>
      <c r="B1607" t="s">
        <v>806</v>
      </c>
      <c r="C1607" t="s">
        <v>2759</v>
      </c>
      <c r="D1607" s="2">
        <v>46228</v>
      </c>
      <c r="E1607" s="3">
        <v>0.77083333333333337</v>
      </c>
      <c r="F1607" t="s">
        <v>716</v>
      </c>
      <c r="G1607" t="s">
        <v>2768</v>
      </c>
      <c r="H1607">
        <v>0</v>
      </c>
      <c r="I1607">
        <v>0</v>
      </c>
      <c r="J1607">
        <v>0</v>
      </c>
      <c r="K1607">
        <v>0</v>
      </c>
      <c r="L1607" s="22" t="str">
        <f t="shared" si="521"/>
        <v>25/07/2026</v>
      </c>
      <c r="M1607" s="23">
        <f t="shared" si="522"/>
        <v>0.64583333333333337</v>
      </c>
      <c r="N1607" t="str">
        <f t="shared" si="523"/>
        <v>0 - 0</v>
      </c>
      <c r="O1607" t="str">
        <f t="shared" si="524"/>
        <v>Red</v>
      </c>
      <c r="P1607" t="str">
        <f t="shared" si="525"/>
        <v>Green</v>
      </c>
      <c r="Q1607" t="str">
        <f t="shared" si="526"/>
        <v>Red</v>
      </c>
      <c r="R1607" t="str">
        <f t="shared" si="527"/>
        <v>Green</v>
      </c>
      <c r="S1607" t="str">
        <f t="shared" si="528"/>
        <v>Green</v>
      </c>
      <c r="T1607" t="str">
        <f t="shared" si="529"/>
        <v>Red</v>
      </c>
      <c r="U1607" t="str">
        <f t="shared" si="530"/>
        <v>Red</v>
      </c>
      <c r="V1607" t="str">
        <f t="shared" si="531"/>
        <v>Green</v>
      </c>
      <c r="W1607" t="str">
        <f t="shared" si="532"/>
        <v>Red</v>
      </c>
      <c r="X1607" t="str">
        <f t="shared" si="533"/>
        <v>Red</v>
      </c>
      <c r="Y1607" t="str">
        <f t="shared" si="534"/>
        <v>Red</v>
      </c>
      <c r="Z1607" t="str">
        <f t="shared" si="535"/>
        <v>Red</v>
      </c>
      <c r="AA1607" t="str">
        <f t="shared" si="536"/>
        <v>Green</v>
      </c>
      <c r="AB1607" t="str">
        <f t="shared" si="537"/>
        <v>Green</v>
      </c>
      <c r="AC1607" t="str">
        <f t="shared" si="538"/>
        <v>Red</v>
      </c>
      <c r="AD1607" t="str">
        <f t="shared" si="539"/>
        <v>Green</v>
      </c>
    </row>
    <row r="1608" spans="1:30" x14ac:dyDescent="0.25">
      <c r="A1608" t="str">
        <f t="shared" si="520"/>
        <v>25/07/2026Costa BravaDeportivo Rincon</v>
      </c>
      <c r="B1608" t="s">
        <v>806</v>
      </c>
      <c r="C1608" t="s">
        <v>2231</v>
      </c>
      <c r="D1608" s="2">
        <v>46228</v>
      </c>
      <c r="E1608" s="3">
        <v>0.77083333333333337</v>
      </c>
      <c r="F1608" t="s">
        <v>2779</v>
      </c>
      <c r="G1608" t="s">
        <v>2780</v>
      </c>
      <c r="H1608">
        <v>0</v>
      </c>
      <c r="I1608">
        <v>0</v>
      </c>
      <c r="J1608">
        <v>0</v>
      </c>
      <c r="K1608">
        <v>1</v>
      </c>
      <c r="L1608" s="22" t="str">
        <f t="shared" si="521"/>
        <v>25/07/2026</v>
      </c>
      <c r="M1608" s="23">
        <f t="shared" si="522"/>
        <v>0.64583333333333337</v>
      </c>
      <c r="N1608" t="str">
        <f t="shared" si="523"/>
        <v>0 - 1</v>
      </c>
      <c r="O1608" t="str">
        <f t="shared" si="524"/>
        <v>Red</v>
      </c>
      <c r="P1608" t="str">
        <f t="shared" si="525"/>
        <v>Red</v>
      </c>
      <c r="Q1608" t="str">
        <f t="shared" si="526"/>
        <v>Green</v>
      </c>
      <c r="R1608" t="str">
        <f t="shared" si="527"/>
        <v>Red</v>
      </c>
      <c r="S1608" t="str">
        <f t="shared" si="528"/>
        <v>Green</v>
      </c>
      <c r="T1608" t="str">
        <f t="shared" si="529"/>
        <v>Green</v>
      </c>
      <c r="U1608" t="str">
        <f t="shared" si="530"/>
        <v>Red</v>
      </c>
      <c r="V1608" t="str">
        <f t="shared" si="531"/>
        <v>Green</v>
      </c>
      <c r="W1608" t="str">
        <f t="shared" si="532"/>
        <v>Red</v>
      </c>
      <c r="X1608" t="str">
        <f t="shared" si="533"/>
        <v>Red</v>
      </c>
      <c r="Y1608" t="str">
        <f t="shared" si="534"/>
        <v>Red</v>
      </c>
      <c r="Z1608" t="str">
        <f t="shared" si="535"/>
        <v>Red</v>
      </c>
      <c r="AA1608" t="str">
        <f t="shared" si="536"/>
        <v>Green</v>
      </c>
      <c r="AB1608" t="str">
        <f t="shared" si="537"/>
        <v>Green</v>
      </c>
      <c r="AC1608" t="str">
        <f t="shared" si="538"/>
        <v>Red</v>
      </c>
      <c r="AD1608" t="str">
        <f t="shared" si="539"/>
        <v>Green</v>
      </c>
    </row>
    <row r="1609" spans="1:30" x14ac:dyDescent="0.25">
      <c r="A1609" t="str">
        <f t="shared" si="520"/>
        <v>25/07/2026Portuguesa LondrinensePSTC PR</v>
      </c>
      <c r="B1609" t="s">
        <v>804</v>
      </c>
      <c r="D1609" s="2">
        <v>46228</v>
      </c>
      <c r="E1609" s="3">
        <v>0.77083333333333337</v>
      </c>
      <c r="F1609" t="s">
        <v>3052</v>
      </c>
      <c r="G1609" t="s">
        <v>3053</v>
      </c>
      <c r="H1609">
        <v>0</v>
      </c>
      <c r="I1609">
        <v>0</v>
      </c>
      <c r="J1609">
        <v>2</v>
      </c>
      <c r="K1609">
        <v>4</v>
      </c>
      <c r="L1609" s="22" t="str">
        <f t="shared" si="521"/>
        <v>25/07/2026</v>
      </c>
      <c r="M1609" s="23">
        <f t="shared" si="522"/>
        <v>0.64583333333333337</v>
      </c>
      <c r="N1609" t="str">
        <f t="shared" si="523"/>
        <v>2 - 4</v>
      </c>
      <c r="O1609" t="str">
        <f t="shared" si="524"/>
        <v>Red</v>
      </c>
      <c r="P1609" t="str">
        <f t="shared" si="525"/>
        <v>Red</v>
      </c>
      <c r="Q1609" t="str">
        <f t="shared" si="526"/>
        <v>Green</v>
      </c>
      <c r="R1609" t="str">
        <f t="shared" si="527"/>
        <v>Red</v>
      </c>
      <c r="S1609" t="str">
        <f t="shared" si="528"/>
        <v>Green</v>
      </c>
      <c r="T1609" t="str">
        <f t="shared" si="529"/>
        <v>Green</v>
      </c>
      <c r="U1609" t="str">
        <f t="shared" si="530"/>
        <v>Red</v>
      </c>
      <c r="V1609" t="str">
        <f t="shared" si="531"/>
        <v>Green</v>
      </c>
      <c r="W1609" t="str">
        <f t="shared" si="532"/>
        <v>Red</v>
      </c>
      <c r="X1609" t="str">
        <f t="shared" si="533"/>
        <v>Red</v>
      </c>
      <c r="Y1609" t="str">
        <f t="shared" si="534"/>
        <v>Green</v>
      </c>
      <c r="Z1609" t="str">
        <f t="shared" si="535"/>
        <v>Green</v>
      </c>
      <c r="AA1609" t="str">
        <f t="shared" si="536"/>
        <v>Red</v>
      </c>
      <c r="AB1609" t="str">
        <f t="shared" si="537"/>
        <v>Red</v>
      </c>
      <c r="AC1609" t="str">
        <f t="shared" si="538"/>
        <v>Green</v>
      </c>
      <c r="AD1609" t="str">
        <f t="shared" si="539"/>
        <v>Red</v>
      </c>
    </row>
    <row r="1610" spans="1:30" x14ac:dyDescent="0.25">
      <c r="A1610" t="str">
        <f t="shared" si="520"/>
        <v>25/07/2026Tupy GOTrindade AC</v>
      </c>
      <c r="B1610" t="s">
        <v>804</v>
      </c>
      <c r="D1610" s="2">
        <v>46228</v>
      </c>
      <c r="E1610" s="3">
        <v>0.77083333333333337</v>
      </c>
      <c r="F1610" t="s">
        <v>3054</v>
      </c>
      <c r="G1610" t="s">
        <v>3055</v>
      </c>
      <c r="H1610">
        <v>1</v>
      </c>
      <c r="I1610">
        <v>1</v>
      </c>
      <c r="J1610">
        <v>2</v>
      </c>
      <c r="K1610">
        <v>1</v>
      </c>
      <c r="L1610" s="22" t="str">
        <f t="shared" si="521"/>
        <v>25/07/2026</v>
      </c>
      <c r="M1610" s="23">
        <f t="shared" si="522"/>
        <v>0.64583333333333337</v>
      </c>
      <c r="N1610" t="str">
        <f t="shared" si="523"/>
        <v>2 - 1</v>
      </c>
      <c r="O1610" t="str">
        <f t="shared" si="524"/>
        <v>Green</v>
      </c>
      <c r="P1610" t="str">
        <f t="shared" si="525"/>
        <v>Red</v>
      </c>
      <c r="Q1610" t="str">
        <f t="shared" si="526"/>
        <v>Red</v>
      </c>
      <c r="R1610" t="str">
        <f t="shared" si="527"/>
        <v>Green</v>
      </c>
      <c r="S1610" t="str">
        <f t="shared" si="528"/>
        <v>Red</v>
      </c>
      <c r="T1610" t="str">
        <f t="shared" si="529"/>
        <v>Green</v>
      </c>
      <c r="U1610" t="str">
        <f t="shared" si="530"/>
        <v>Red</v>
      </c>
      <c r="V1610" t="str">
        <f t="shared" si="531"/>
        <v>Green</v>
      </c>
      <c r="W1610" t="str">
        <f t="shared" si="532"/>
        <v>Red</v>
      </c>
      <c r="X1610" t="str">
        <f t="shared" si="533"/>
        <v>Green</v>
      </c>
      <c r="Y1610" t="str">
        <f t="shared" si="534"/>
        <v>Green</v>
      </c>
      <c r="Z1610" t="str">
        <f t="shared" si="535"/>
        <v>Green</v>
      </c>
      <c r="AA1610" t="str">
        <f t="shared" si="536"/>
        <v>Red</v>
      </c>
      <c r="AB1610" t="str">
        <f t="shared" si="537"/>
        <v>Green</v>
      </c>
      <c r="AC1610" t="str">
        <f t="shared" si="538"/>
        <v>Green</v>
      </c>
      <c r="AD1610" t="str">
        <f t="shared" si="539"/>
        <v>Red</v>
      </c>
    </row>
    <row r="1611" spans="1:30" x14ac:dyDescent="0.25">
      <c r="A1611" t="str">
        <f t="shared" si="520"/>
        <v>25/07/2026Paysandu PA WomenCA Piauiense Women</v>
      </c>
      <c r="B1611" t="s">
        <v>804</v>
      </c>
      <c r="D1611" s="2">
        <v>46228</v>
      </c>
      <c r="E1611" s="3">
        <v>0.77083333333333337</v>
      </c>
      <c r="F1611" t="s">
        <v>3071</v>
      </c>
      <c r="G1611" t="s">
        <v>1869</v>
      </c>
      <c r="H1611">
        <v>1</v>
      </c>
      <c r="I1611">
        <v>0</v>
      </c>
      <c r="J1611">
        <v>2</v>
      </c>
      <c r="K1611">
        <v>1</v>
      </c>
      <c r="L1611" s="22" t="str">
        <f t="shared" si="521"/>
        <v>25/07/2026</v>
      </c>
      <c r="M1611" s="23">
        <f t="shared" si="522"/>
        <v>0.64583333333333337</v>
      </c>
      <c r="N1611" t="str">
        <f t="shared" si="523"/>
        <v>2 - 1</v>
      </c>
      <c r="O1611" t="str">
        <f t="shared" si="524"/>
        <v>Green</v>
      </c>
      <c r="P1611" t="str">
        <f t="shared" si="525"/>
        <v>Red</v>
      </c>
      <c r="Q1611" t="str">
        <f t="shared" si="526"/>
        <v>Red</v>
      </c>
      <c r="R1611" t="str">
        <f t="shared" si="527"/>
        <v>Green</v>
      </c>
      <c r="S1611" t="str">
        <f t="shared" si="528"/>
        <v>Red</v>
      </c>
      <c r="T1611" t="str">
        <f t="shared" si="529"/>
        <v>Green</v>
      </c>
      <c r="U1611" t="str">
        <f t="shared" si="530"/>
        <v>Green</v>
      </c>
      <c r="V1611" t="str">
        <f t="shared" si="531"/>
        <v>Red</v>
      </c>
      <c r="W1611" t="str">
        <f t="shared" si="532"/>
        <v>Red</v>
      </c>
      <c r="X1611" t="str">
        <f t="shared" si="533"/>
        <v>Green</v>
      </c>
      <c r="Y1611" t="str">
        <f t="shared" si="534"/>
        <v>Green</v>
      </c>
      <c r="Z1611" t="str">
        <f t="shared" si="535"/>
        <v>Green</v>
      </c>
      <c r="AA1611" t="str">
        <f t="shared" si="536"/>
        <v>Red</v>
      </c>
      <c r="AB1611" t="str">
        <f t="shared" si="537"/>
        <v>Green</v>
      </c>
      <c r="AC1611" t="str">
        <f t="shared" si="538"/>
        <v>Green</v>
      </c>
      <c r="AD1611" t="str">
        <f t="shared" si="539"/>
        <v>Red</v>
      </c>
    </row>
    <row r="1612" spans="1:30" x14ac:dyDescent="0.25">
      <c r="A1612" t="str">
        <f t="shared" si="520"/>
        <v>25/07/2026Union Espanola Guayaquil WomenColo Colo Women</v>
      </c>
      <c r="D1612" s="2">
        <v>46228</v>
      </c>
      <c r="E1612" s="3">
        <v>0.77083333333333337</v>
      </c>
      <c r="F1612" t="s">
        <v>3114</v>
      </c>
      <c r="G1612" t="s">
        <v>3115</v>
      </c>
      <c r="H1612">
        <v>0</v>
      </c>
      <c r="I1612">
        <v>0</v>
      </c>
      <c r="J1612">
        <v>0</v>
      </c>
      <c r="K1612">
        <v>2</v>
      </c>
      <c r="L1612" s="22" t="str">
        <f t="shared" si="521"/>
        <v>25/07/2026</v>
      </c>
      <c r="M1612" s="23">
        <f t="shared" si="522"/>
        <v>0.64583333333333337</v>
      </c>
      <c r="N1612" t="str">
        <f t="shared" si="523"/>
        <v>0 - 2</v>
      </c>
      <c r="O1612" t="str">
        <f t="shared" si="524"/>
        <v>Red</v>
      </c>
      <c r="P1612" t="str">
        <f t="shared" si="525"/>
        <v>Red</v>
      </c>
      <c r="Q1612" t="str">
        <f t="shared" si="526"/>
        <v>Green</v>
      </c>
      <c r="R1612" t="str">
        <f t="shared" si="527"/>
        <v>Red</v>
      </c>
      <c r="S1612" t="str">
        <f t="shared" si="528"/>
        <v>Green</v>
      </c>
      <c r="T1612" t="str">
        <f t="shared" si="529"/>
        <v>Green</v>
      </c>
      <c r="U1612" t="str">
        <f t="shared" si="530"/>
        <v>Red</v>
      </c>
      <c r="V1612" t="str">
        <f t="shared" si="531"/>
        <v>Green</v>
      </c>
      <c r="W1612" t="str">
        <f t="shared" si="532"/>
        <v>Red</v>
      </c>
      <c r="X1612" t="str">
        <f t="shared" si="533"/>
        <v>Red</v>
      </c>
      <c r="Y1612" t="str">
        <f t="shared" si="534"/>
        <v>Green</v>
      </c>
      <c r="Z1612" t="str">
        <f t="shared" si="535"/>
        <v>Red</v>
      </c>
      <c r="AA1612" t="str">
        <f t="shared" si="536"/>
        <v>Green</v>
      </c>
      <c r="AB1612" t="str">
        <f t="shared" si="537"/>
        <v>Green</v>
      </c>
      <c r="AC1612" t="str">
        <f t="shared" si="538"/>
        <v>Red</v>
      </c>
      <c r="AD1612" t="str">
        <f t="shared" si="539"/>
        <v>Green</v>
      </c>
    </row>
    <row r="1613" spans="1:30" x14ac:dyDescent="0.25">
      <c r="A1613" t="str">
        <f t="shared" si="520"/>
        <v>25/07/20269 de Octubre22 de Julio</v>
      </c>
      <c r="D1613" s="2">
        <v>46228</v>
      </c>
      <c r="E1613" s="3">
        <v>0.77083333333333337</v>
      </c>
      <c r="F1613" t="s">
        <v>1846</v>
      </c>
      <c r="G1613" t="s">
        <v>3184</v>
      </c>
      <c r="H1613">
        <v>0</v>
      </c>
      <c r="I1613">
        <v>0</v>
      </c>
      <c r="J1613">
        <v>1</v>
      </c>
      <c r="K1613">
        <v>0</v>
      </c>
      <c r="L1613" s="22" t="str">
        <f t="shared" si="521"/>
        <v>25/07/2026</v>
      </c>
      <c r="M1613" s="23">
        <f t="shared" si="522"/>
        <v>0.64583333333333337</v>
      </c>
      <c r="N1613" t="str">
        <f t="shared" si="523"/>
        <v>1 - 0</v>
      </c>
      <c r="O1613" t="str">
        <f t="shared" si="524"/>
        <v>Green</v>
      </c>
      <c r="P1613" t="str">
        <f t="shared" si="525"/>
        <v>Red</v>
      </c>
      <c r="Q1613" t="str">
        <f t="shared" si="526"/>
        <v>Red</v>
      </c>
      <c r="R1613" t="str">
        <f t="shared" si="527"/>
        <v>Green</v>
      </c>
      <c r="S1613" t="str">
        <f t="shared" si="528"/>
        <v>Red</v>
      </c>
      <c r="T1613" t="str">
        <f t="shared" si="529"/>
        <v>Green</v>
      </c>
      <c r="U1613" t="str">
        <f t="shared" si="530"/>
        <v>Red</v>
      </c>
      <c r="V1613" t="str">
        <f t="shared" si="531"/>
        <v>Green</v>
      </c>
      <c r="W1613" t="str">
        <f t="shared" si="532"/>
        <v>Red</v>
      </c>
      <c r="X1613" t="str">
        <f t="shared" si="533"/>
        <v>Red</v>
      </c>
      <c r="Y1613" t="str">
        <f t="shared" si="534"/>
        <v>Red</v>
      </c>
      <c r="Z1613" t="str">
        <f t="shared" si="535"/>
        <v>Red</v>
      </c>
      <c r="AA1613" t="str">
        <f t="shared" si="536"/>
        <v>Green</v>
      </c>
      <c r="AB1613" t="str">
        <f t="shared" si="537"/>
        <v>Green</v>
      </c>
      <c r="AC1613" t="str">
        <f t="shared" si="538"/>
        <v>Red</v>
      </c>
      <c r="AD1613" t="str">
        <f t="shared" si="539"/>
        <v>Green</v>
      </c>
    </row>
    <row r="1614" spans="1:30" x14ac:dyDescent="0.25">
      <c r="A1614" t="str">
        <f t="shared" si="520"/>
        <v>25/07/2026Longford TownWexford Youths</v>
      </c>
      <c r="D1614" s="2">
        <v>46228</v>
      </c>
      <c r="E1614" s="3">
        <v>0.77083333333333337</v>
      </c>
      <c r="F1614" t="s">
        <v>678</v>
      </c>
      <c r="G1614" t="s">
        <v>3360</v>
      </c>
      <c r="H1614">
        <v>0</v>
      </c>
      <c r="I1614">
        <v>1</v>
      </c>
      <c r="J1614">
        <v>1</v>
      </c>
      <c r="K1614">
        <v>2</v>
      </c>
      <c r="L1614" s="22" t="str">
        <f t="shared" si="521"/>
        <v>25/07/2026</v>
      </c>
      <c r="M1614" s="23">
        <f t="shared" si="522"/>
        <v>0.64583333333333337</v>
      </c>
      <c r="N1614" t="str">
        <f t="shared" si="523"/>
        <v>1 - 2</v>
      </c>
      <c r="O1614" t="str">
        <f t="shared" si="524"/>
        <v>Red</v>
      </c>
      <c r="P1614" t="str">
        <f t="shared" si="525"/>
        <v>Red</v>
      </c>
      <c r="Q1614" t="str">
        <f t="shared" si="526"/>
        <v>Green</v>
      </c>
      <c r="R1614" t="str">
        <f t="shared" si="527"/>
        <v>Red</v>
      </c>
      <c r="S1614" t="str">
        <f t="shared" si="528"/>
        <v>Green</v>
      </c>
      <c r="T1614" t="str">
        <f t="shared" si="529"/>
        <v>Green</v>
      </c>
      <c r="U1614" t="str">
        <f t="shared" si="530"/>
        <v>Red</v>
      </c>
      <c r="V1614" t="str">
        <f t="shared" si="531"/>
        <v>Red</v>
      </c>
      <c r="W1614" t="str">
        <f t="shared" si="532"/>
        <v>Green</v>
      </c>
      <c r="X1614" t="str">
        <f t="shared" si="533"/>
        <v>Green</v>
      </c>
      <c r="Y1614" t="str">
        <f t="shared" si="534"/>
        <v>Green</v>
      </c>
      <c r="Z1614" t="str">
        <f t="shared" si="535"/>
        <v>Green</v>
      </c>
      <c r="AA1614" t="str">
        <f t="shared" si="536"/>
        <v>Red</v>
      </c>
      <c r="AB1614" t="str">
        <f t="shared" si="537"/>
        <v>Green</v>
      </c>
      <c r="AC1614" t="str">
        <f t="shared" si="538"/>
        <v>Green</v>
      </c>
      <c r="AD1614" t="str">
        <f t="shared" si="539"/>
        <v>Red</v>
      </c>
    </row>
    <row r="1615" spans="1:30" x14ac:dyDescent="0.25">
      <c r="A1615" t="str">
        <f t="shared" si="520"/>
        <v>25/07/2026Sport PodbrezovaMFK Zemplin Michalovce</v>
      </c>
      <c r="D1615" s="2">
        <v>46228</v>
      </c>
      <c r="E1615" s="3">
        <v>0.77083333333333337</v>
      </c>
      <c r="F1615" t="s">
        <v>3614</v>
      </c>
      <c r="G1615" t="s">
        <v>3615</v>
      </c>
      <c r="H1615">
        <v>2</v>
      </c>
      <c r="I1615">
        <v>0</v>
      </c>
      <c r="J1615">
        <v>2</v>
      </c>
      <c r="K1615">
        <v>0</v>
      </c>
      <c r="L1615" s="22" t="str">
        <f t="shared" si="521"/>
        <v>25/07/2026</v>
      </c>
      <c r="M1615" s="23">
        <f t="shared" si="522"/>
        <v>0.64583333333333337</v>
      </c>
      <c r="N1615" t="str">
        <f t="shared" si="523"/>
        <v>2 - 0</v>
      </c>
      <c r="O1615" t="str">
        <f t="shared" si="524"/>
        <v>Green</v>
      </c>
      <c r="P1615" t="str">
        <f t="shared" si="525"/>
        <v>Red</v>
      </c>
      <c r="Q1615" t="str">
        <f t="shared" si="526"/>
        <v>Red</v>
      </c>
      <c r="R1615" t="str">
        <f t="shared" si="527"/>
        <v>Green</v>
      </c>
      <c r="S1615" t="str">
        <f t="shared" si="528"/>
        <v>Red</v>
      </c>
      <c r="T1615" t="str">
        <f t="shared" si="529"/>
        <v>Green</v>
      </c>
      <c r="U1615" t="str">
        <f t="shared" si="530"/>
        <v>Green</v>
      </c>
      <c r="V1615" t="str">
        <f t="shared" si="531"/>
        <v>Red</v>
      </c>
      <c r="W1615" t="str">
        <f t="shared" si="532"/>
        <v>Red</v>
      </c>
      <c r="X1615" t="str">
        <f t="shared" si="533"/>
        <v>Green</v>
      </c>
      <c r="Y1615" t="str">
        <f t="shared" si="534"/>
        <v>Green</v>
      </c>
      <c r="Z1615" t="str">
        <f t="shared" si="535"/>
        <v>Red</v>
      </c>
      <c r="AA1615" t="str">
        <f t="shared" si="536"/>
        <v>Green</v>
      </c>
      <c r="AB1615" t="str">
        <f t="shared" si="537"/>
        <v>Green</v>
      </c>
      <c r="AC1615" t="str">
        <f t="shared" si="538"/>
        <v>Red</v>
      </c>
      <c r="AD1615" t="str">
        <f t="shared" si="539"/>
        <v>Green</v>
      </c>
    </row>
    <row r="1616" spans="1:30" x14ac:dyDescent="0.25">
      <c r="A1616" t="str">
        <f t="shared" si="520"/>
        <v>25/07/2026LuzernFC Thun</v>
      </c>
      <c r="D1616" s="2">
        <v>46228</v>
      </c>
      <c r="E1616" s="3">
        <v>0.77083333333333337</v>
      </c>
      <c r="F1616" t="s">
        <v>3670</v>
      </c>
      <c r="G1616" t="s">
        <v>362</v>
      </c>
      <c r="H1616">
        <v>1</v>
      </c>
      <c r="I1616">
        <v>1</v>
      </c>
      <c r="J1616">
        <v>1</v>
      </c>
      <c r="K1616">
        <v>3</v>
      </c>
      <c r="L1616" s="22" t="str">
        <f t="shared" si="521"/>
        <v>25/07/2026</v>
      </c>
      <c r="M1616" s="23">
        <f t="shared" si="522"/>
        <v>0.64583333333333337</v>
      </c>
      <c r="N1616" t="str">
        <f t="shared" si="523"/>
        <v>1 - 3</v>
      </c>
      <c r="O1616" t="str">
        <f t="shared" si="524"/>
        <v>Red</v>
      </c>
      <c r="P1616" t="str">
        <f t="shared" si="525"/>
        <v>Red</v>
      </c>
      <c r="Q1616" t="str">
        <f t="shared" si="526"/>
        <v>Green</v>
      </c>
      <c r="R1616" t="str">
        <f t="shared" si="527"/>
        <v>Red</v>
      </c>
      <c r="S1616" t="str">
        <f t="shared" si="528"/>
        <v>Green</v>
      </c>
      <c r="T1616" t="str">
        <f t="shared" si="529"/>
        <v>Green</v>
      </c>
      <c r="U1616" t="str">
        <f t="shared" si="530"/>
        <v>Red</v>
      </c>
      <c r="V1616" t="str">
        <f t="shared" si="531"/>
        <v>Green</v>
      </c>
      <c r="W1616" t="str">
        <f t="shared" si="532"/>
        <v>Red</v>
      </c>
      <c r="X1616" t="str">
        <f t="shared" si="533"/>
        <v>Green</v>
      </c>
      <c r="Y1616" t="str">
        <f t="shared" si="534"/>
        <v>Green</v>
      </c>
      <c r="Z1616" t="str">
        <f t="shared" si="535"/>
        <v>Green</v>
      </c>
      <c r="AA1616" t="str">
        <f t="shared" si="536"/>
        <v>Red</v>
      </c>
      <c r="AB1616" t="str">
        <f t="shared" si="537"/>
        <v>Red</v>
      </c>
      <c r="AC1616" t="str">
        <f t="shared" si="538"/>
        <v>Green</v>
      </c>
      <c r="AD1616" t="str">
        <f t="shared" si="539"/>
        <v>Red</v>
      </c>
    </row>
    <row r="1617" spans="1:30" x14ac:dyDescent="0.25">
      <c r="A1617" t="str">
        <f t="shared" si="520"/>
        <v>25/07/2026SassuoloParma</v>
      </c>
      <c r="D1617" s="2">
        <v>46228</v>
      </c>
      <c r="E1617" s="3">
        <v>0.77083333333333337</v>
      </c>
      <c r="F1617" t="s">
        <v>1643</v>
      </c>
      <c r="G1617" t="s">
        <v>4003</v>
      </c>
      <c r="H1617">
        <v>0</v>
      </c>
      <c r="I1617">
        <v>0</v>
      </c>
      <c r="J1617">
        <v>0</v>
      </c>
      <c r="K1617">
        <v>0</v>
      </c>
      <c r="L1617" s="22" t="str">
        <f t="shared" si="521"/>
        <v>25/07/2026</v>
      </c>
      <c r="M1617" s="23">
        <f t="shared" si="522"/>
        <v>0.64583333333333337</v>
      </c>
      <c r="N1617" t="str">
        <f t="shared" si="523"/>
        <v>0 - 0</v>
      </c>
      <c r="O1617" t="str">
        <f t="shared" si="524"/>
        <v>Red</v>
      </c>
      <c r="P1617" t="str">
        <f t="shared" si="525"/>
        <v>Green</v>
      </c>
      <c r="Q1617" t="str">
        <f t="shared" si="526"/>
        <v>Red</v>
      </c>
      <c r="R1617" t="str">
        <f t="shared" si="527"/>
        <v>Green</v>
      </c>
      <c r="S1617" t="str">
        <f t="shared" si="528"/>
        <v>Green</v>
      </c>
      <c r="T1617" t="str">
        <f t="shared" si="529"/>
        <v>Red</v>
      </c>
      <c r="U1617" t="str">
        <f t="shared" si="530"/>
        <v>Red</v>
      </c>
      <c r="V1617" t="str">
        <f t="shared" si="531"/>
        <v>Green</v>
      </c>
      <c r="W1617" t="str">
        <f t="shared" si="532"/>
        <v>Red</v>
      </c>
      <c r="X1617" t="str">
        <f t="shared" si="533"/>
        <v>Red</v>
      </c>
      <c r="Y1617" t="str">
        <f t="shared" si="534"/>
        <v>Red</v>
      </c>
      <c r="Z1617" t="str">
        <f t="shared" si="535"/>
        <v>Red</v>
      </c>
      <c r="AA1617" t="str">
        <f t="shared" si="536"/>
        <v>Green</v>
      </c>
      <c r="AB1617" t="str">
        <f t="shared" si="537"/>
        <v>Green</v>
      </c>
      <c r="AC1617" t="str">
        <f t="shared" si="538"/>
        <v>Red</v>
      </c>
      <c r="AD1617" t="str">
        <f t="shared" si="539"/>
        <v>Green</v>
      </c>
    </row>
    <row r="1618" spans="1:30" x14ac:dyDescent="0.25">
      <c r="A1618" t="str">
        <f t="shared" si="520"/>
        <v>25/07/2026Sporting CPMonaco</v>
      </c>
      <c r="D1618" s="2">
        <v>46228</v>
      </c>
      <c r="E1618" s="3">
        <v>0.77083333333333337</v>
      </c>
      <c r="F1618" t="s">
        <v>1312</v>
      </c>
      <c r="G1618" t="s">
        <v>4004</v>
      </c>
      <c r="H1618">
        <v>0</v>
      </c>
      <c r="I1618">
        <v>0</v>
      </c>
      <c r="J1618">
        <v>2</v>
      </c>
      <c r="K1618">
        <v>0</v>
      </c>
      <c r="L1618" s="22" t="str">
        <f t="shared" si="521"/>
        <v>25/07/2026</v>
      </c>
      <c r="M1618" s="23">
        <f t="shared" si="522"/>
        <v>0.64583333333333337</v>
      </c>
      <c r="N1618" t="str">
        <f t="shared" si="523"/>
        <v>2 - 0</v>
      </c>
      <c r="O1618" t="str">
        <f t="shared" si="524"/>
        <v>Green</v>
      </c>
      <c r="P1618" t="str">
        <f t="shared" si="525"/>
        <v>Red</v>
      </c>
      <c r="Q1618" t="str">
        <f t="shared" si="526"/>
        <v>Red</v>
      </c>
      <c r="R1618" t="str">
        <f t="shared" si="527"/>
        <v>Green</v>
      </c>
      <c r="S1618" t="str">
        <f t="shared" si="528"/>
        <v>Red</v>
      </c>
      <c r="T1618" t="str">
        <f t="shared" si="529"/>
        <v>Green</v>
      </c>
      <c r="U1618" t="str">
        <f t="shared" si="530"/>
        <v>Red</v>
      </c>
      <c r="V1618" t="str">
        <f t="shared" si="531"/>
        <v>Green</v>
      </c>
      <c r="W1618" t="str">
        <f t="shared" si="532"/>
        <v>Red</v>
      </c>
      <c r="X1618" t="str">
        <f t="shared" si="533"/>
        <v>Red</v>
      </c>
      <c r="Y1618" t="str">
        <f t="shared" si="534"/>
        <v>Green</v>
      </c>
      <c r="Z1618" t="str">
        <f t="shared" si="535"/>
        <v>Red</v>
      </c>
      <c r="AA1618" t="str">
        <f t="shared" si="536"/>
        <v>Green</v>
      </c>
      <c r="AB1618" t="str">
        <f t="shared" si="537"/>
        <v>Green</v>
      </c>
      <c r="AC1618" t="str">
        <f t="shared" si="538"/>
        <v>Red</v>
      </c>
      <c r="AD1618" t="str">
        <f t="shared" si="539"/>
        <v>Green</v>
      </c>
    </row>
    <row r="1619" spans="1:30" x14ac:dyDescent="0.25">
      <c r="A1619" t="str">
        <f t="shared" si="520"/>
        <v>25/07/2026Wycombe WanderersYeovil Town</v>
      </c>
      <c r="D1619" s="2">
        <v>46228</v>
      </c>
      <c r="E1619" s="3">
        <v>0.78055555555555556</v>
      </c>
      <c r="F1619" t="s">
        <v>1428</v>
      </c>
      <c r="G1619" t="s">
        <v>4005</v>
      </c>
      <c r="H1619">
        <v>2</v>
      </c>
      <c r="I1619">
        <v>1</v>
      </c>
      <c r="J1619">
        <v>3</v>
      </c>
      <c r="K1619">
        <v>2</v>
      </c>
      <c r="L1619" s="22" t="str">
        <f t="shared" si="521"/>
        <v>25/07/2026</v>
      </c>
      <c r="M1619" s="23">
        <f t="shared" si="522"/>
        <v>0.65555555555555556</v>
      </c>
      <c r="N1619" t="str">
        <f t="shared" si="523"/>
        <v>3 - 2</v>
      </c>
      <c r="O1619" t="str">
        <f t="shared" si="524"/>
        <v>Green</v>
      </c>
      <c r="P1619" t="str">
        <f t="shared" si="525"/>
        <v>Red</v>
      </c>
      <c r="Q1619" t="str">
        <f t="shared" si="526"/>
        <v>Red</v>
      </c>
      <c r="R1619" t="str">
        <f t="shared" si="527"/>
        <v>Green</v>
      </c>
      <c r="S1619" t="str">
        <f t="shared" si="528"/>
        <v>Red</v>
      </c>
      <c r="T1619" t="str">
        <f t="shared" si="529"/>
        <v>Green</v>
      </c>
      <c r="U1619" t="str">
        <f t="shared" si="530"/>
        <v>Green</v>
      </c>
      <c r="V1619" t="str">
        <f t="shared" si="531"/>
        <v>Red</v>
      </c>
      <c r="W1619" t="str">
        <f t="shared" si="532"/>
        <v>Red</v>
      </c>
      <c r="X1619" t="str">
        <f t="shared" si="533"/>
        <v>Green</v>
      </c>
      <c r="Y1619" t="str">
        <f t="shared" si="534"/>
        <v>Green</v>
      </c>
      <c r="Z1619" t="str">
        <f t="shared" si="535"/>
        <v>Green</v>
      </c>
      <c r="AA1619" t="str">
        <f t="shared" si="536"/>
        <v>Red</v>
      </c>
      <c r="AB1619" t="str">
        <f t="shared" si="537"/>
        <v>Red</v>
      </c>
      <c r="AC1619" t="str">
        <f t="shared" si="538"/>
        <v>Green</v>
      </c>
      <c r="AD1619" t="str">
        <f t="shared" si="539"/>
        <v>Red</v>
      </c>
    </row>
    <row r="1620" spans="1:30" x14ac:dyDescent="0.25">
      <c r="A1620" t="str">
        <f t="shared" si="520"/>
        <v>25/07/2026Sligo FCDrogheda United</v>
      </c>
      <c r="D1620" s="2">
        <v>46228</v>
      </c>
      <c r="E1620" s="3">
        <v>0.78125</v>
      </c>
      <c r="F1620" t="s">
        <v>3359</v>
      </c>
      <c r="G1620" t="s">
        <v>681</v>
      </c>
      <c r="H1620">
        <v>2</v>
      </c>
      <c r="I1620">
        <v>1</v>
      </c>
      <c r="J1620">
        <v>2</v>
      </c>
      <c r="K1620">
        <v>2</v>
      </c>
      <c r="L1620" s="22" t="str">
        <f t="shared" si="521"/>
        <v>25/07/2026</v>
      </c>
      <c r="M1620" s="23">
        <f t="shared" si="522"/>
        <v>0.65625</v>
      </c>
      <c r="N1620" t="str">
        <f t="shared" si="523"/>
        <v>2 - 2</v>
      </c>
      <c r="O1620" t="str">
        <f t="shared" si="524"/>
        <v>Red</v>
      </c>
      <c r="P1620" t="str">
        <f t="shared" si="525"/>
        <v>Green</v>
      </c>
      <c r="Q1620" t="str">
        <f t="shared" si="526"/>
        <v>Red</v>
      </c>
      <c r="R1620" t="str">
        <f t="shared" si="527"/>
        <v>Green</v>
      </c>
      <c r="S1620" t="str">
        <f t="shared" si="528"/>
        <v>Green</v>
      </c>
      <c r="T1620" t="str">
        <f t="shared" si="529"/>
        <v>Red</v>
      </c>
      <c r="U1620" t="str">
        <f t="shared" si="530"/>
        <v>Green</v>
      </c>
      <c r="V1620" t="str">
        <f t="shared" si="531"/>
        <v>Red</v>
      </c>
      <c r="W1620" t="str">
        <f t="shared" si="532"/>
        <v>Red</v>
      </c>
      <c r="X1620" t="str">
        <f t="shared" si="533"/>
        <v>Green</v>
      </c>
      <c r="Y1620" t="str">
        <f t="shared" si="534"/>
        <v>Green</v>
      </c>
      <c r="Z1620" t="str">
        <f t="shared" si="535"/>
        <v>Green</v>
      </c>
      <c r="AA1620" t="str">
        <f t="shared" si="536"/>
        <v>Red</v>
      </c>
      <c r="AB1620" t="str">
        <f t="shared" si="537"/>
        <v>Red</v>
      </c>
      <c r="AC1620" t="str">
        <f t="shared" si="538"/>
        <v>Green</v>
      </c>
      <c r="AD1620" t="str">
        <f t="shared" si="539"/>
        <v>Red</v>
      </c>
    </row>
    <row r="1621" spans="1:30" x14ac:dyDescent="0.25">
      <c r="A1621" t="str">
        <f t="shared" si="520"/>
        <v>25/07/2026Atletico de RafaelaNueva Chicago</v>
      </c>
      <c r="B1621" t="s">
        <v>806</v>
      </c>
      <c r="C1621" t="s">
        <v>807</v>
      </c>
      <c r="D1621" s="2">
        <v>46228</v>
      </c>
      <c r="E1621" s="3">
        <v>0.79166666666666663</v>
      </c>
      <c r="F1621" t="s">
        <v>2756</v>
      </c>
      <c r="G1621" t="s">
        <v>683</v>
      </c>
      <c r="H1621">
        <v>0</v>
      </c>
      <c r="I1621">
        <v>0</v>
      </c>
      <c r="J1621">
        <v>1</v>
      </c>
      <c r="K1621">
        <v>0</v>
      </c>
      <c r="L1621" s="22" t="str">
        <f t="shared" si="521"/>
        <v>25/07/2026</v>
      </c>
      <c r="M1621" s="23">
        <f t="shared" si="522"/>
        <v>0.66666666666666663</v>
      </c>
      <c r="N1621" t="str">
        <f t="shared" si="523"/>
        <v>1 - 0</v>
      </c>
      <c r="O1621" t="str">
        <f t="shared" si="524"/>
        <v>Green</v>
      </c>
      <c r="P1621" t="str">
        <f t="shared" si="525"/>
        <v>Red</v>
      </c>
      <c r="Q1621" t="str">
        <f t="shared" si="526"/>
        <v>Red</v>
      </c>
      <c r="R1621" t="str">
        <f t="shared" si="527"/>
        <v>Green</v>
      </c>
      <c r="S1621" t="str">
        <f t="shared" si="528"/>
        <v>Red</v>
      </c>
      <c r="T1621" t="str">
        <f t="shared" si="529"/>
        <v>Green</v>
      </c>
      <c r="U1621" t="str">
        <f t="shared" si="530"/>
        <v>Red</v>
      </c>
      <c r="V1621" t="str">
        <f t="shared" si="531"/>
        <v>Green</v>
      </c>
      <c r="W1621" t="str">
        <f t="shared" si="532"/>
        <v>Red</v>
      </c>
      <c r="X1621" t="str">
        <f t="shared" si="533"/>
        <v>Red</v>
      </c>
      <c r="Y1621" t="str">
        <f t="shared" si="534"/>
        <v>Red</v>
      </c>
      <c r="Z1621" t="str">
        <f t="shared" si="535"/>
        <v>Red</v>
      </c>
      <c r="AA1621" t="str">
        <f t="shared" si="536"/>
        <v>Green</v>
      </c>
      <c r="AB1621" t="str">
        <f t="shared" si="537"/>
        <v>Green</v>
      </c>
      <c r="AC1621" t="str">
        <f t="shared" si="538"/>
        <v>Red</v>
      </c>
      <c r="AD1621" t="str">
        <f t="shared" si="539"/>
        <v>Green</v>
      </c>
    </row>
    <row r="1622" spans="1:30" x14ac:dyDescent="0.25">
      <c r="A1622" t="str">
        <f t="shared" si="520"/>
        <v>25/07/2026Always ReadySA Bulo Bulo</v>
      </c>
      <c r="D1622" s="2">
        <v>46228</v>
      </c>
      <c r="E1622" s="3">
        <v>0.79166666666666663</v>
      </c>
      <c r="F1622" t="s">
        <v>684</v>
      </c>
      <c r="G1622" t="s">
        <v>311</v>
      </c>
      <c r="H1622">
        <v>1</v>
      </c>
      <c r="I1622">
        <v>0</v>
      </c>
      <c r="J1622">
        <v>3</v>
      </c>
      <c r="K1622">
        <v>1</v>
      </c>
      <c r="L1622" s="22" t="str">
        <f t="shared" si="521"/>
        <v>25/07/2026</v>
      </c>
      <c r="M1622" s="23">
        <f t="shared" si="522"/>
        <v>0.66666666666666663</v>
      </c>
      <c r="N1622" t="str">
        <f t="shared" si="523"/>
        <v>3 - 1</v>
      </c>
      <c r="O1622" t="str">
        <f t="shared" si="524"/>
        <v>Green</v>
      </c>
      <c r="P1622" t="str">
        <f t="shared" si="525"/>
        <v>Red</v>
      </c>
      <c r="Q1622" t="str">
        <f t="shared" si="526"/>
        <v>Red</v>
      </c>
      <c r="R1622" t="str">
        <f t="shared" si="527"/>
        <v>Green</v>
      </c>
      <c r="S1622" t="str">
        <f t="shared" si="528"/>
        <v>Red</v>
      </c>
      <c r="T1622" t="str">
        <f t="shared" si="529"/>
        <v>Green</v>
      </c>
      <c r="U1622" t="str">
        <f t="shared" si="530"/>
        <v>Green</v>
      </c>
      <c r="V1622" t="str">
        <f t="shared" si="531"/>
        <v>Red</v>
      </c>
      <c r="W1622" t="str">
        <f t="shared" si="532"/>
        <v>Red</v>
      </c>
      <c r="X1622" t="str">
        <f t="shared" si="533"/>
        <v>Green</v>
      </c>
      <c r="Y1622" t="str">
        <f t="shared" si="534"/>
        <v>Green</v>
      </c>
      <c r="Z1622" t="str">
        <f t="shared" si="535"/>
        <v>Green</v>
      </c>
      <c r="AA1622" t="str">
        <f t="shared" si="536"/>
        <v>Red</v>
      </c>
      <c r="AB1622" t="str">
        <f t="shared" si="537"/>
        <v>Red</v>
      </c>
      <c r="AC1622" t="str">
        <f t="shared" si="538"/>
        <v>Green</v>
      </c>
      <c r="AD1622" t="str">
        <f t="shared" si="539"/>
        <v>Red</v>
      </c>
    </row>
    <row r="1623" spans="1:30" x14ac:dyDescent="0.25">
      <c r="A1623" t="str">
        <f t="shared" si="520"/>
        <v>25/07/2026IguatuNacional AM</v>
      </c>
      <c r="B1623" t="s">
        <v>804</v>
      </c>
      <c r="D1623" s="2">
        <v>46228</v>
      </c>
      <c r="E1623" s="3">
        <v>0.79166666666666663</v>
      </c>
      <c r="F1623" t="s">
        <v>686</v>
      </c>
      <c r="G1623" t="s">
        <v>3043</v>
      </c>
      <c r="H1623">
        <v>1</v>
      </c>
      <c r="I1623">
        <v>1</v>
      </c>
      <c r="J1623">
        <v>1</v>
      </c>
      <c r="K1623">
        <v>1</v>
      </c>
      <c r="L1623" s="22" t="str">
        <f t="shared" si="521"/>
        <v>25/07/2026</v>
      </c>
      <c r="M1623" s="23">
        <f t="shared" si="522"/>
        <v>0.66666666666666663</v>
      </c>
      <c r="N1623" t="str">
        <f t="shared" si="523"/>
        <v>1 - 1</v>
      </c>
      <c r="O1623" t="str">
        <f t="shared" si="524"/>
        <v>Red</v>
      </c>
      <c r="P1623" t="str">
        <f t="shared" si="525"/>
        <v>Green</v>
      </c>
      <c r="Q1623" t="str">
        <f t="shared" si="526"/>
        <v>Red</v>
      </c>
      <c r="R1623" t="str">
        <f t="shared" si="527"/>
        <v>Green</v>
      </c>
      <c r="S1623" t="str">
        <f t="shared" si="528"/>
        <v>Green</v>
      </c>
      <c r="T1623" t="str">
        <f t="shared" si="529"/>
        <v>Red</v>
      </c>
      <c r="U1623" t="str">
        <f t="shared" si="530"/>
        <v>Red</v>
      </c>
      <c r="V1623" t="str">
        <f t="shared" si="531"/>
        <v>Green</v>
      </c>
      <c r="W1623" t="str">
        <f t="shared" si="532"/>
        <v>Red</v>
      </c>
      <c r="X1623" t="str">
        <f t="shared" si="533"/>
        <v>Green</v>
      </c>
      <c r="Y1623" t="str">
        <f t="shared" si="534"/>
        <v>Green</v>
      </c>
      <c r="Z1623" t="str">
        <f t="shared" si="535"/>
        <v>Red</v>
      </c>
      <c r="AA1623" t="str">
        <f t="shared" si="536"/>
        <v>Green</v>
      </c>
      <c r="AB1623" t="str">
        <f t="shared" si="537"/>
        <v>Green</v>
      </c>
      <c r="AC1623" t="str">
        <f t="shared" si="538"/>
        <v>Green</v>
      </c>
      <c r="AD1623" t="str">
        <f t="shared" si="539"/>
        <v>Red</v>
      </c>
    </row>
    <row r="1624" spans="1:30" x14ac:dyDescent="0.25">
      <c r="A1624" t="str">
        <f t="shared" si="520"/>
        <v>25/07/2026Portuguesa SPUberlandia MG</v>
      </c>
      <c r="B1624" t="s">
        <v>804</v>
      </c>
      <c r="D1624" s="2">
        <v>46228</v>
      </c>
      <c r="E1624" s="3">
        <v>0.79166666666666663</v>
      </c>
      <c r="F1624" t="s">
        <v>3044</v>
      </c>
      <c r="G1624" t="s">
        <v>3045</v>
      </c>
      <c r="H1624">
        <v>0</v>
      </c>
      <c r="I1624">
        <v>0</v>
      </c>
      <c r="J1624">
        <v>1</v>
      </c>
      <c r="K1624">
        <v>0</v>
      </c>
      <c r="L1624" s="22" t="str">
        <f t="shared" si="521"/>
        <v>25/07/2026</v>
      </c>
      <c r="M1624" s="23">
        <f t="shared" si="522"/>
        <v>0.66666666666666663</v>
      </c>
      <c r="N1624" t="str">
        <f t="shared" si="523"/>
        <v>1 - 0</v>
      </c>
      <c r="O1624" t="str">
        <f t="shared" si="524"/>
        <v>Green</v>
      </c>
      <c r="P1624" t="str">
        <f t="shared" si="525"/>
        <v>Red</v>
      </c>
      <c r="Q1624" t="str">
        <f t="shared" si="526"/>
        <v>Red</v>
      </c>
      <c r="R1624" t="str">
        <f t="shared" si="527"/>
        <v>Green</v>
      </c>
      <c r="S1624" t="str">
        <f t="shared" si="528"/>
        <v>Red</v>
      </c>
      <c r="T1624" t="str">
        <f t="shared" si="529"/>
        <v>Green</v>
      </c>
      <c r="U1624" t="str">
        <f t="shared" si="530"/>
        <v>Red</v>
      </c>
      <c r="V1624" t="str">
        <f t="shared" si="531"/>
        <v>Green</v>
      </c>
      <c r="W1624" t="str">
        <f t="shared" si="532"/>
        <v>Red</v>
      </c>
      <c r="X1624" t="str">
        <f t="shared" si="533"/>
        <v>Red</v>
      </c>
      <c r="Y1624" t="str">
        <f t="shared" si="534"/>
        <v>Red</v>
      </c>
      <c r="Z1624" t="str">
        <f t="shared" si="535"/>
        <v>Red</v>
      </c>
      <c r="AA1624" t="str">
        <f t="shared" si="536"/>
        <v>Green</v>
      </c>
      <c r="AB1624" t="str">
        <f t="shared" si="537"/>
        <v>Green</v>
      </c>
      <c r="AC1624" t="str">
        <f t="shared" si="538"/>
        <v>Red</v>
      </c>
      <c r="AD1624" t="str">
        <f t="shared" si="539"/>
        <v>Green</v>
      </c>
    </row>
    <row r="1625" spans="1:30" x14ac:dyDescent="0.25">
      <c r="A1625" t="str">
        <f t="shared" si="520"/>
        <v>25/07/2026Democrata SLCA Patrocinense</v>
      </c>
      <c r="B1625" t="s">
        <v>804</v>
      </c>
      <c r="D1625" s="2">
        <v>46228</v>
      </c>
      <c r="E1625" s="3">
        <v>0.79166666666666663</v>
      </c>
      <c r="F1625" t="s">
        <v>3046</v>
      </c>
      <c r="G1625" t="s">
        <v>3047</v>
      </c>
      <c r="H1625">
        <v>0</v>
      </c>
      <c r="I1625">
        <v>0</v>
      </c>
      <c r="J1625">
        <v>2</v>
      </c>
      <c r="K1625">
        <v>1</v>
      </c>
      <c r="L1625" s="22" t="str">
        <f t="shared" si="521"/>
        <v>25/07/2026</v>
      </c>
      <c r="M1625" s="23">
        <f t="shared" si="522"/>
        <v>0.66666666666666663</v>
      </c>
      <c r="N1625" t="str">
        <f t="shared" si="523"/>
        <v>2 - 1</v>
      </c>
      <c r="O1625" t="str">
        <f t="shared" si="524"/>
        <v>Green</v>
      </c>
      <c r="P1625" t="str">
        <f t="shared" si="525"/>
        <v>Red</v>
      </c>
      <c r="Q1625" t="str">
        <f t="shared" si="526"/>
        <v>Red</v>
      </c>
      <c r="R1625" t="str">
        <f t="shared" si="527"/>
        <v>Green</v>
      </c>
      <c r="S1625" t="str">
        <f t="shared" si="528"/>
        <v>Red</v>
      </c>
      <c r="T1625" t="str">
        <f t="shared" si="529"/>
        <v>Green</v>
      </c>
      <c r="U1625" t="str">
        <f t="shared" si="530"/>
        <v>Red</v>
      </c>
      <c r="V1625" t="str">
        <f t="shared" si="531"/>
        <v>Green</v>
      </c>
      <c r="W1625" t="str">
        <f t="shared" si="532"/>
        <v>Red</v>
      </c>
      <c r="X1625" t="str">
        <f t="shared" si="533"/>
        <v>Red</v>
      </c>
      <c r="Y1625" t="str">
        <f t="shared" si="534"/>
        <v>Green</v>
      </c>
      <c r="Z1625" t="str">
        <f t="shared" si="535"/>
        <v>Green</v>
      </c>
      <c r="AA1625" t="str">
        <f t="shared" si="536"/>
        <v>Red</v>
      </c>
      <c r="AB1625" t="str">
        <f t="shared" si="537"/>
        <v>Green</v>
      </c>
      <c r="AC1625" t="str">
        <f t="shared" si="538"/>
        <v>Green</v>
      </c>
      <c r="AD1625" t="str">
        <f t="shared" si="539"/>
        <v>Red</v>
      </c>
    </row>
    <row r="1626" spans="1:30" x14ac:dyDescent="0.25">
      <c r="A1626" t="str">
        <f t="shared" si="520"/>
        <v>25/07/2026Gremio Anapolis GOMorrinhos FC</v>
      </c>
      <c r="B1626" t="s">
        <v>804</v>
      </c>
      <c r="D1626" s="2">
        <v>46228</v>
      </c>
      <c r="E1626" s="3">
        <v>0.79166666666666663</v>
      </c>
      <c r="F1626" t="s">
        <v>3056</v>
      </c>
      <c r="G1626" t="s">
        <v>3057</v>
      </c>
      <c r="H1626">
        <v>0</v>
      </c>
      <c r="I1626">
        <v>1</v>
      </c>
      <c r="J1626">
        <v>0</v>
      </c>
      <c r="K1626">
        <v>1</v>
      </c>
      <c r="L1626" s="22" t="str">
        <f t="shared" si="521"/>
        <v>25/07/2026</v>
      </c>
      <c r="M1626" s="23">
        <f t="shared" si="522"/>
        <v>0.66666666666666663</v>
      </c>
      <c r="N1626" t="str">
        <f t="shared" si="523"/>
        <v>0 - 1</v>
      </c>
      <c r="O1626" t="str">
        <f t="shared" si="524"/>
        <v>Red</v>
      </c>
      <c r="P1626" t="str">
        <f t="shared" si="525"/>
        <v>Red</v>
      </c>
      <c r="Q1626" t="str">
        <f t="shared" si="526"/>
        <v>Green</v>
      </c>
      <c r="R1626" t="str">
        <f t="shared" si="527"/>
        <v>Red</v>
      </c>
      <c r="S1626" t="str">
        <f t="shared" si="528"/>
        <v>Green</v>
      </c>
      <c r="T1626" t="str">
        <f t="shared" si="529"/>
        <v>Green</v>
      </c>
      <c r="U1626" t="str">
        <f t="shared" si="530"/>
        <v>Red</v>
      </c>
      <c r="V1626" t="str">
        <f t="shared" si="531"/>
        <v>Red</v>
      </c>
      <c r="W1626" t="str">
        <f t="shared" si="532"/>
        <v>Green</v>
      </c>
      <c r="X1626" t="str">
        <f t="shared" si="533"/>
        <v>Green</v>
      </c>
      <c r="Y1626" t="str">
        <f t="shared" si="534"/>
        <v>Red</v>
      </c>
      <c r="Z1626" t="str">
        <f t="shared" si="535"/>
        <v>Red</v>
      </c>
      <c r="AA1626" t="str">
        <f t="shared" si="536"/>
        <v>Green</v>
      </c>
      <c r="AB1626" t="str">
        <f t="shared" si="537"/>
        <v>Green</v>
      </c>
      <c r="AC1626" t="str">
        <f t="shared" si="538"/>
        <v>Red</v>
      </c>
      <c r="AD1626" t="str">
        <f t="shared" si="539"/>
        <v>Green</v>
      </c>
    </row>
    <row r="1627" spans="1:30" x14ac:dyDescent="0.25">
      <c r="A1627" t="str">
        <f t="shared" si="520"/>
        <v>25/07/2026EC TupyEstrela do Norte</v>
      </c>
      <c r="B1627" t="s">
        <v>804</v>
      </c>
      <c r="D1627" s="2">
        <v>46228</v>
      </c>
      <c r="E1627" s="3">
        <v>0.79166666666666663</v>
      </c>
      <c r="F1627" t="s">
        <v>438</v>
      </c>
      <c r="G1627" t="s">
        <v>1788</v>
      </c>
      <c r="H1627">
        <v>0</v>
      </c>
      <c r="I1627">
        <v>0</v>
      </c>
      <c r="J1627">
        <v>0</v>
      </c>
      <c r="K1627">
        <v>1</v>
      </c>
      <c r="L1627" s="22" t="str">
        <f t="shared" si="521"/>
        <v>25/07/2026</v>
      </c>
      <c r="M1627" s="23">
        <f t="shared" si="522"/>
        <v>0.66666666666666663</v>
      </c>
      <c r="N1627" t="str">
        <f t="shared" si="523"/>
        <v>0 - 1</v>
      </c>
      <c r="O1627" t="str">
        <f t="shared" si="524"/>
        <v>Red</v>
      </c>
      <c r="P1627" t="str">
        <f t="shared" si="525"/>
        <v>Red</v>
      </c>
      <c r="Q1627" t="str">
        <f t="shared" si="526"/>
        <v>Green</v>
      </c>
      <c r="R1627" t="str">
        <f t="shared" si="527"/>
        <v>Red</v>
      </c>
      <c r="S1627" t="str">
        <f t="shared" si="528"/>
        <v>Green</v>
      </c>
      <c r="T1627" t="str">
        <f t="shared" si="529"/>
        <v>Green</v>
      </c>
      <c r="U1627" t="str">
        <f t="shared" si="530"/>
        <v>Red</v>
      </c>
      <c r="V1627" t="str">
        <f t="shared" si="531"/>
        <v>Green</v>
      </c>
      <c r="W1627" t="str">
        <f t="shared" si="532"/>
        <v>Red</v>
      </c>
      <c r="X1627" t="str">
        <f t="shared" si="533"/>
        <v>Red</v>
      </c>
      <c r="Y1627" t="str">
        <f t="shared" si="534"/>
        <v>Red</v>
      </c>
      <c r="Z1627" t="str">
        <f t="shared" si="535"/>
        <v>Red</v>
      </c>
      <c r="AA1627" t="str">
        <f t="shared" si="536"/>
        <v>Green</v>
      </c>
      <c r="AB1627" t="str">
        <f t="shared" si="537"/>
        <v>Green</v>
      </c>
      <c r="AC1627" t="str">
        <f t="shared" si="538"/>
        <v>Red</v>
      </c>
      <c r="AD1627" t="str">
        <f t="shared" si="539"/>
        <v>Green</v>
      </c>
    </row>
    <row r="1628" spans="1:30" x14ac:dyDescent="0.25">
      <c r="A1628" t="str">
        <f t="shared" si="520"/>
        <v>25/07/2026Mixto MT WomenPalmeiras Women</v>
      </c>
      <c r="B1628" t="s">
        <v>804</v>
      </c>
      <c r="D1628" s="2">
        <v>46228</v>
      </c>
      <c r="E1628" s="3">
        <v>0.79166666666666663</v>
      </c>
      <c r="F1628" t="s">
        <v>3062</v>
      </c>
      <c r="G1628" t="s">
        <v>3063</v>
      </c>
      <c r="H1628">
        <v>0</v>
      </c>
      <c r="I1628">
        <v>0</v>
      </c>
      <c r="J1628">
        <v>0</v>
      </c>
      <c r="K1628">
        <v>0</v>
      </c>
      <c r="L1628" s="22" t="str">
        <f t="shared" si="521"/>
        <v>25/07/2026</v>
      </c>
      <c r="M1628" s="23">
        <f t="shared" si="522"/>
        <v>0.66666666666666663</v>
      </c>
      <c r="N1628" t="str">
        <f t="shared" si="523"/>
        <v>0 - 0</v>
      </c>
      <c r="O1628" t="str">
        <f t="shared" si="524"/>
        <v>Red</v>
      </c>
      <c r="P1628" t="str">
        <f t="shared" si="525"/>
        <v>Green</v>
      </c>
      <c r="Q1628" t="str">
        <f t="shared" si="526"/>
        <v>Red</v>
      </c>
      <c r="R1628" t="str">
        <f t="shared" si="527"/>
        <v>Green</v>
      </c>
      <c r="S1628" t="str">
        <f t="shared" si="528"/>
        <v>Green</v>
      </c>
      <c r="T1628" t="str">
        <f t="shared" si="529"/>
        <v>Red</v>
      </c>
      <c r="U1628" t="str">
        <f t="shared" si="530"/>
        <v>Red</v>
      </c>
      <c r="V1628" t="str">
        <f t="shared" si="531"/>
        <v>Green</v>
      </c>
      <c r="W1628" t="str">
        <f t="shared" si="532"/>
        <v>Red</v>
      </c>
      <c r="X1628" t="str">
        <f t="shared" si="533"/>
        <v>Red</v>
      </c>
      <c r="Y1628" t="str">
        <f t="shared" si="534"/>
        <v>Red</v>
      </c>
      <c r="Z1628" t="str">
        <f t="shared" si="535"/>
        <v>Red</v>
      </c>
      <c r="AA1628" t="str">
        <f t="shared" si="536"/>
        <v>Green</v>
      </c>
      <c r="AB1628" t="str">
        <f t="shared" si="537"/>
        <v>Green</v>
      </c>
      <c r="AC1628" t="str">
        <f t="shared" si="538"/>
        <v>Red</v>
      </c>
      <c r="AD1628" t="str">
        <f t="shared" si="539"/>
        <v>Green</v>
      </c>
    </row>
    <row r="1629" spans="1:30" x14ac:dyDescent="0.25">
      <c r="A1629" t="str">
        <f t="shared" si="520"/>
        <v>25/07/2026JC Futbol Clube AM Women3B Sport AM Women</v>
      </c>
      <c r="B1629" t="s">
        <v>804</v>
      </c>
      <c r="D1629" s="2">
        <v>46228</v>
      </c>
      <c r="E1629" s="3">
        <v>0.79166666666666663</v>
      </c>
      <c r="F1629" t="s">
        <v>3072</v>
      </c>
      <c r="G1629" t="s">
        <v>1317</v>
      </c>
      <c r="H1629">
        <v>0</v>
      </c>
      <c r="I1629">
        <v>3</v>
      </c>
      <c r="J1629">
        <v>0</v>
      </c>
      <c r="K1629">
        <v>4</v>
      </c>
      <c r="L1629" s="22" t="str">
        <f t="shared" si="521"/>
        <v>25/07/2026</v>
      </c>
      <c r="M1629" s="23">
        <f t="shared" si="522"/>
        <v>0.66666666666666663</v>
      </c>
      <c r="N1629" t="str">
        <f t="shared" si="523"/>
        <v>0 - 4</v>
      </c>
      <c r="O1629" t="str">
        <f t="shared" si="524"/>
        <v>Red</v>
      </c>
      <c r="P1629" t="str">
        <f t="shared" si="525"/>
        <v>Red</v>
      </c>
      <c r="Q1629" t="str">
        <f t="shared" si="526"/>
        <v>Green</v>
      </c>
      <c r="R1629" t="str">
        <f t="shared" si="527"/>
        <v>Red</v>
      </c>
      <c r="S1629" t="str">
        <f t="shared" si="528"/>
        <v>Green</v>
      </c>
      <c r="T1629" t="str">
        <f t="shared" si="529"/>
        <v>Green</v>
      </c>
      <c r="U1629" t="str">
        <f t="shared" si="530"/>
        <v>Red</v>
      </c>
      <c r="V1629" t="str">
        <f t="shared" si="531"/>
        <v>Red</v>
      </c>
      <c r="W1629" t="str">
        <f t="shared" si="532"/>
        <v>Green</v>
      </c>
      <c r="X1629" t="str">
        <f t="shared" si="533"/>
        <v>Green</v>
      </c>
      <c r="Y1629" t="str">
        <f t="shared" si="534"/>
        <v>Green</v>
      </c>
      <c r="Z1629" t="str">
        <f t="shared" si="535"/>
        <v>Green</v>
      </c>
      <c r="AA1629" t="str">
        <f t="shared" si="536"/>
        <v>Red</v>
      </c>
      <c r="AB1629" t="str">
        <f t="shared" si="537"/>
        <v>Red</v>
      </c>
      <c r="AC1629" t="str">
        <f t="shared" si="538"/>
        <v>Red</v>
      </c>
      <c r="AD1629" t="str">
        <f t="shared" si="539"/>
        <v>Green</v>
      </c>
    </row>
    <row r="1630" spans="1:30" x14ac:dyDescent="0.25">
      <c r="A1630" t="str">
        <f t="shared" si="520"/>
        <v>25/07/2026Sociedade Acao WomenPerolas Negras Women</v>
      </c>
      <c r="B1630" t="s">
        <v>804</v>
      </c>
      <c r="D1630" s="2">
        <v>46228</v>
      </c>
      <c r="E1630" s="3">
        <v>0.79166666666666663</v>
      </c>
      <c r="F1630" t="s">
        <v>3073</v>
      </c>
      <c r="G1630" t="s">
        <v>3074</v>
      </c>
      <c r="H1630">
        <v>0</v>
      </c>
      <c r="I1630">
        <v>0</v>
      </c>
      <c r="J1630">
        <v>0</v>
      </c>
      <c r="K1630">
        <v>0</v>
      </c>
      <c r="L1630" s="22" t="str">
        <f t="shared" si="521"/>
        <v>25/07/2026</v>
      </c>
      <c r="M1630" s="23">
        <f t="shared" si="522"/>
        <v>0.66666666666666663</v>
      </c>
      <c r="N1630" t="str">
        <f t="shared" si="523"/>
        <v>0 - 0</v>
      </c>
      <c r="O1630" t="str">
        <f t="shared" si="524"/>
        <v>Red</v>
      </c>
      <c r="P1630" t="str">
        <f t="shared" si="525"/>
        <v>Green</v>
      </c>
      <c r="Q1630" t="str">
        <f t="shared" si="526"/>
        <v>Red</v>
      </c>
      <c r="R1630" t="str">
        <f t="shared" si="527"/>
        <v>Green</v>
      </c>
      <c r="S1630" t="str">
        <f t="shared" si="528"/>
        <v>Green</v>
      </c>
      <c r="T1630" t="str">
        <f t="shared" si="529"/>
        <v>Red</v>
      </c>
      <c r="U1630" t="str">
        <f t="shared" si="530"/>
        <v>Red</v>
      </c>
      <c r="V1630" t="str">
        <f t="shared" si="531"/>
        <v>Green</v>
      </c>
      <c r="W1630" t="str">
        <f t="shared" si="532"/>
        <v>Red</v>
      </c>
      <c r="X1630" t="str">
        <f t="shared" si="533"/>
        <v>Red</v>
      </c>
      <c r="Y1630" t="str">
        <f t="shared" si="534"/>
        <v>Red</v>
      </c>
      <c r="Z1630" t="str">
        <f t="shared" si="535"/>
        <v>Red</v>
      </c>
      <c r="AA1630" t="str">
        <f t="shared" si="536"/>
        <v>Green</v>
      </c>
      <c r="AB1630" t="str">
        <f t="shared" si="537"/>
        <v>Green</v>
      </c>
      <c r="AC1630" t="str">
        <f t="shared" si="538"/>
        <v>Red</v>
      </c>
      <c r="AD1630" t="str">
        <f t="shared" si="539"/>
        <v>Green</v>
      </c>
    </row>
    <row r="1631" spans="1:30" x14ac:dyDescent="0.25">
      <c r="A1631" t="str">
        <f t="shared" si="520"/>
        <v>25/07/2026Coquimbo UnidoUniversidad de Concepcion</v>
      </c>
      <c r="D1631" s="2">
        <v>46228</v>
      </c>
      <c r="E1631" s="3">
        <v>0.79166666666666663</v>
      </c>
      <c r="F1631" t="s">
        <v>690</v>
      </c>
      <c r="G1631" t="s">
        <v>3107</v>
      </c>
      <c r="L1631" s="22" t="str">
        <f t="shared" si="521"/>
        <v>25/07/2026</v>
      </c>
      <c r="M1631" s="23">
        <f t="shared" si="522"/>
        <v>0.66666666666666663</v>
      </c>
      <c r="N1631" t="str">
        <f t="shared" si="523"/>
        <v xml:space="preserve"> - </v>
      </c>
      <c r="O1631" t="str">
        <f t="shared" si="524"/>
        <v>Red</v>
      </c>
      <c r="P1631" t="str">
        <f t="shared" si="525"/>
        <v>Green</v>
      </c>
      <c r="Q1631" t="str">
        <f t="shared" si="526"/>
        <v>Red</v>
      </c>
      <c r="R1631" t="str">
        <f t="shared" si="527"/>
        <v>Green</v>
      </c>
      <c r="S1631" t="str">
        <f t="shared" si="528"/>
        <v>Green</v>
      </c>
      <c r="T1631" t="str">
        <f t="shared" si="529"/>
        <v>Red</v>
      </c>
      <c r="U1631" t="str">
        <f t="shared" si="530"/>
        <v>Red</v>
      </c>
      <c r="V1631" t="str">
        <f t="shared" si="531"/>
        <v>Green</v>
      </c>
      <c r="W1631" t="str">
        <f t="shared" si="532"/>
        <v>Red</v>
      </c>
      <c r="X1631" t="str">
        <f t="shared" si="533"/>
        <v>Red</v>
      </c>
      <c r="Y1631" t="str">
        <f t="shared" si="534"/>
        <v>Red</v>
      </c>
      <c r="Z1631" t="str">
        <f t="shared" si="535"/>
        <v>Red</v>
      </c>
      <c r="AA1631" t="str">
        <f t="shared" si="536"/>
        <v>Green</v>
      </c>
      <c r="AB1631" t="str">
        <f t="shared" si="537"/>
        <v>Green</v>
      </c>
      <c r="AC1631" t="str">
        <f t="shared" si="538"/>
        <v>Red</v>
      </c>
      <c r="AD1631" t="str">
        <f t="shared" si="539"/>
        <v>Green</v>
      </c>
    </row>
    <row r="1632" spans="1:30" x14ac:dyDescent="0.25">
      <c r="A1632" t="str">
        <f t="shared" si="520"/>
        <v>25/07/2026Curico UnidoSan Luis Quillota</v>
      </c>
      <c r="D1632" s="2">
        <v>46228</v>
      </c>
      <c r="E1632" s="3">
        <v>0.79166666666666663</v>
      </c>
      <c r="F1632" t="s">
        <v>692</v>
      </c>
      <c r="G1632" t="s">
        <v>3110</v>
      </c>
      <c r="H1632">
        <v>0</v>
      </c>
      <c r="I1632">
        <v>1</v>
      </c>
      <c r="J1632">
        <v>1</v>
      </c>
      <c r="K1632">
        <v>2</v>
      </c>
      <c r="L1632" s="22" t="str">
        <f t="shared" si="521"/>
        <v>25/07/2026</v>
      </c>
      <c r="M1632" s="23">
        <f t="shared" si="522"/>
        <v>0.66666666666666663</v>
      </c>
      <c r="N1632" t="str">
        <f t="shared" si="523"/>
        <v>1 - 2</v>
      </c>
      <c r="O1632" t="str">
        <f t="shared" si="524"/>
        <v>Red</v>
      </c>
      <c r="P1632" t="str">
        <f t="shared" si="525"/>
        <v>Red</v>
      </c>
      <c r="Q1632" t="str">
        <f t="shared" si="526"/>
        <v>Green</v>
      </c>
      <c r="R1632" t="str">
        <f t="shared" si="527"/>
        <v>Red</v>
      </c>
      <c r="S1632" t="str">
        <f t="shared" si="528"/>
        <v>Green</v>
      </c>
      <c r="T1632" t="str">
        <f t="shared" si="529"/>
        <v>Green</v>
      </c>
      <c r="U1632" t="str">
        <f t="shared" si="530"/>
        <v>Red</v>
      </c>
      <c r="V1632" t="str">
        <f t="shared" si="531"/>
        <v>Red</v>
      </c>
      <c r="W1632" t="str">
        <f t="shared" si="532"/>
        <v>Green</v>
      </c>
      <c r="X1632" t="str">
        <f t="shared" si="533"/>
        <v>Green</v>
      </c>
      <c r="Y1632" t="str">
        <f t="shared" si="534"/>
        <v>Green</v>
      </c>
      <c r="Z1632" t="str">
        <f t="shared" si="535"/>
        <v>Green</v>
      </c>
      <c r="AA1632" t="str">
        <f t="shared" si="536"/>
        <v>Red</v>
      </c>
      <c r="AB1632" t="str">
        <f t="shared" si="537"/>
        <v>Green</v>
      </c>
      <c r="AC1632" t="str">
        <f t="shared" si="538"/>
        <v>Green</v>
      </c>
      <c r="AD1632" t="str">
        <f t="shared" si="539"/>
        <v>Red</v>
      </c>
    </row>
    <row r="1633" spans="1:30" x14ac:dyDescent="0.25">
      <c r="A1633" t="str">
        <f t="shared" si="520"/>
        <v>25/07/2026Santiago Wanderers WomenUniversidad de Chile Women</v>
      </c>
      <c r="D1633" s="2">
        <v>46228</v>
      </c>
      <c r="E1633" s="3">
        <v>0.79166666666666663</v>
      </c>
      <c r="F1633" t="s">
        <v>3112</v>
      </c>
      <c r="G1633" t="s">
        <v>3113</v>
      </c>
      <c r="L1633" s="22" t="str">
        <f t="shared" si="521"/>
        <v>25/07/2026</v>
      </c>
      <c r="M1633" s="23">
        <f t="shared" si="522"/>
        <v>0.66666666666666663</v>
      </c>
      <c r="N1633" t="str">
        <f t="shared" si="523"/>
        <v xml:space="preserve"> - </v>
      </c>
      <c r="O1633" t="str">
        <f t="shared" si="524"/>
        <v>Red</v>
      </c>
      <c r="P1633" t="str">
        <f t="shared" si="525"/>
        <v>Green</v>
      </c>
      <c r="Q1633" t="str">
        <f t="shared" si="526"/>
        <v>Red</v>
      </c>
      <c r="R1633" t="str">
        <f t="shared" si="527"/>
        <v>Green</v>
      </c>
      <c r="S1633" t="str">
        <f t="shared" si="528"/>
        <v>Green</v>
      </c>
      <c r="T1633" t="str">
        <f t="shared" si="529"/>
        <v>Red</v>
      </c>
      <c r="U1633" t="str">
        <f t="shared" si="530"/>
        <v>Red</v>
      </c>
      <c r="V1633" t="str">
        <f t="shared" si="531"/>
        <v>Green</v>
      </c>
      <c r="W1633" t="str">
        <f t="shared" si="532"/>
        <v>Red</v>
      </c>
      <c r="X1633" t="str">
        <f t="shared" si="533"/>
        <v>Red</v>
      </c>
      <c r="Y1633" t="str">
        <f t="shared" si="534"/>
        <v>Red</v>
      </c>
      <c r="Z1633" t="str">
        <f t="shared" si="535"/>
        <v>Red</v>
      </c>
      <c r="AA1633" t="str">
        <f t="shared" si="536"/>
        <v>Green</v>
      </c>
      <c r="AB1633" t="str">
        <f t="shared" si="537"/>
        <v>Green</v>
      </c>
      <c r="AC1633" t="str">
        <f t="shared" si="538"/>
        <v>Red</v>
      </c>
      <c r="AD1633" t="str">
        <f t="shared" si="539"/>
        <v>Green</v>
      </c>
    </row>
    <row r="1634" spans="1:30" x14ac:dyDescent="0.25">
      <c r="A1634" t="str">
        <f t="shared" si="520"/>
        <v>25/07/2026San Pedro (GTM)Club Xelaju</v>
      </c>
      <c r="D1634" s="2">
        <v>46228</v>
      </c>
      <c r="E1634" s="3">
        <v>0.79166666666666663</v>
      </c>
      <c r="F1634" t="s">
        <v>3286</v>
      </c>
      <c r="G1634" t="s">
        <v>3287</v>
      </c>
      <c r="H1634">
        <v>0</v>
      </c>
      <c r="I1634">
        <v>0</v>
      </c>
      <c r="J1634">
        <v>1</v>
      </c>
      <c r="K1634">
        <v>0</v>
      </c>
      <c r="L1634" s="22" t="str">
        <f t="shared" si="521"/>
        <v>25/07/2026</v>
      </c>
      <c r="M1634" s="23">
        <f t="shared" si="522"/>
        <v>0.66666666666666663</v>
      </c>
      <c r="N1634" t="str">
        <f t="shared" si="523"/>
        <v>1 - 0</v>
      </c>
      <c r="O1634" t="str">
        <f t="shared" si="524"/>
        <v>Green</v>
      </c>
      <c r="P1634" t="str">
        <f t="shared" si="525"/>
        <v>Red</v>
      </c>
      <c r="Q1634" t="str">
        <f t="shared" si="526"/>
        <v>Red</v>
      </c>
      <c r="R1634" t="str">
        <f t="shared" si="527"/>
        <v>Green</v>
      </c>
      <c r="S1634" t="str">
        <f t="shared" si="528"/>
        <v>Red</v>
      </c>
      <c r="T1634" t="str">
        <f t="shared" si="529"/>
        <v>Green</v>
      </c>
      <c r="U1634" t="str">
        <f t="shared" si="530"/>
        <v>Red</v>
      </c>
      <c r="V1634" t="str">
        <f t="shared" si="531"/>
        <v>Green</v>
      </c>
      <c r="W1634" t="str">
        <f t="shared" si="532"/>
        <v>Red</v>
      </c>
      <c r="X1634" t="str">
        <f t="shared" si="533"/>
        <v>Red</v>
      </c>
      <c r="Y1634" t="str">
        <f t="shared" si="534"/>
        <v>Red</v>
      </c>
      <c r="Z1634" t="str">
        <f t="shared" si="535"/>
        <v>Red</v>
      </c>
      <c r="AA1634" t="str">
        <f t="shared" si="536"/>
        <v>Green</v>
      </c>
      <c r="AB1634" t="str">
        <f t="shared" si="537"/>
        <v>Green</v>
      </c>
      <c r="AC1634" t="str">
        <f t="shared" si="538"/>
        <v>Red</v>
      </c>
      <c r="AD1634" t="str">
        <f t="shared" si="539"/>
        <v>Green</v>
      </c>
    </row>
    <row r="1635" spans="1:30" x14ac:dyDescent="0.25">
      <c r="A1635" t="str">
        <f t="shared" si="520"/>
        <v>25/07/2026CD RecoletaSportivo San Lorenzo</v>
      </c>
      <c r="D1635" s="2">
        <v>46228</v>
      </c>
      <c r="E1635" s="3">
        <v>0.79166666666666663</v>
      </c>
      <c r="F1635" t="s">
        <v>3509</v>
      </c>
      <c r="G1635" t="s">
        <v>695</v>
      </c>
      <c r="H1635">
        <v>0</v>
      </c>
      <c r="I1635">
        <v>1</v>
      </c>
      <c r="J1635">
        <v>1</v>
      </c>
      <c r="K1635">
        <v>1</v>
      </c>
      <c r="L1635" s="22" t="str">
        <f t="shared" si="521"/>
        <v>25/07/2026</v>
      </c>
      <c r="M1635" s="23">
        <f t="shared" si="522"/>
        <v>0.66666666666666663</v>
      </c>
      <c r="N1635" t="str">
        <f t="shared" si="523"/>
        <v>1 - 1</v>
      </c>
      <c r="O1635" t="str">
        <f t="shared" si="524"/>
        <v>Red</v>
      </c>
      <c r="P1635" t="str">
        <f t="shared" si="525"/>
        <v>Green</v>
      </c>
      <c r="Q1635" t="str">
        <f t="shared" si="526"/>
        <v>Red</v>
      </c>
      <c r="R1635" t="str">
        <f t="shared" si="527"/>
        <v>Green</v>
      </c>
      <c r="S1635" t="str">
        <f t="shared" si="528"/>
        <v>Green</v>
      </c>
      <c r="T1635" t="str">
        <f t="shared" si="529"/>
        <v>Red</v>
      </c>
      <c r="U1635" t="str">
        <f t="shared" si="530"/>
        <v>Red</v>
      </c>
      <c r="V1635" t="str">
        <f t="shared" si="531"/>
        <v>Red</v>
      </c>
      <c r="W1635" t="str">
        <f t="shared" si="532"/>
        <v>Green</v>
      </c>
      <c r="X1635" t="str">
        <f t="shared" si="533"/>
        <v>Green</v>
      </c>
      <c r="Y1635" t="str">
        <f t="shared" si="534"/>
        <v>Green</v>
      </c>
      <c r="Z1635" t="str">
        <f t="shared" si="535"/>
        <v>Red</v>
      </c>
      <c r="AA1635" t="str">
        <f t="shared" si="536"/>
        <v>Green</v>
      </c>
      <c r="AB1635" t="str">
        <f t="shared" si="537"/>
        <v>Green</v>
      </c>
      <c r="AC1635" t="str">
        <f t="shared" si="538"/>
        <v>Green</v>
      </c>
      <c r="AD1635" t="str">
        <f t="shared" si="539"/>
        <v>Red</v>
      </c>
    </row>
    <row r="1636" spans="1:30" x14ac:dyDescent="0.25">
      <c r="A1636" t="str">
        <f t="shared" si="520"/>
        <v>25/07/2026PortoAston Villa</v>
      </c>
      <c r="D1636" s="2">
        <v>46228</v>
      </c>
      <c r="E1636" s="3">
        <v>0.79166666666666663</v>
      </c>
      <c r="F1636" t="s">
        <v>1843</v>
      </c>
      <c r="G1636" t="s">
        <v>1520</v>
      </c>
      <c r="H1636">
        <v>2</v>
      </c>
      <c r="I1636">
        <v>1</v>
      </c>
      <c r="J1636">
        <v>2</v>
      </c>
      <c r="K1636">
        <v>1</v>
      </c>
      <c r="L1636" s="22" t="str">
        <f t="shared" si="521"/>
        <v>25/07/2026</v>
      </c>
      <c r="M1636" s="23">
        <f t="shared" si="522"/>
        <v>0.66666666666666663</v>
      </c>
      <c r="N1636" t="str">
        <f t="shared" si="523"/>
        <v>2 - 1</v>
      </c>
      <c r="O1636" t="str">
        <f t="shared" si="524"/>
        <v>Green</v>
      </c>
      <c r="P1636" t="str">
        <f t="shared" si="525"/>
        <v>Red</v>
      </c>
      <c r="Q1636" t="str">
        <f t="shared" si="526"/>
        <v>Red</v>
      </c>
      <c r="R1636" t="str">
        <f t="shared" si="527"/>
        <v>Green</v>
      </c>
      <c r="S1636" t="str">
        <f t="shared" si="528"/>
        <v>Red</v>
      </c>
      <c r="T1636" t="str">
        <f t="shared" si="529"/>
        <v>Green</v>
      </c>
      <c r="U1636" t="str">
        <f t="shared" si="530"/>
        <v>Green</v>
      </c>
      <c r="V1636" t="str">
        <f t="shared" si="531"/>
        <v>Red</v>
      </c>
      <c r="W1636" t="str">
        <f t="shared" si="532"/>
        <v>Red</v>
      </c>
      <c r="X1636" t="str">
        <f t="shared" si="533"/>
        <v>Green</v>
      </c>
      <c r="Y1636" t="str">
        <f t="shared" si="534"/>
        <v>Green</v>
      </c>
      <c r="Z1636" t="str">
        <f t="shared" si="535"/>
        <v>Green</v>
      </c>
      <c r="AA1636" t="str">
        <f t="shared" si="536"/>
        <v>Red</v>
      </c>
      <c r="AB1636" t="str">
        <f t="shared" si="537"/>
        <v>Green</v>
      </c>
      <c r="AC1636" t="str">
        <f t="shared" si="538"/>
        <v>Green</v>
      </c>
      <c r="AD1636" t="str">
        <f t="shared" si="539"/>
        <v>Red</v>
      </c>
    </row>
    <row r="1637" spans="1:30" x14ac:dyDescent="0.25">
      <c r="A1637" t="str">
        <f t="shared" si="520"/>
        <v>25/07/2026Universidad Catolica del Ecuador WomenEmelec Women</v>
      </c>
      <c r="D1637" s="2">
        <v>46228</v>
      </c>
      <c r="E1637" s="3">
        <v>0.8125</v>
      </c>
      <c r="F1637" t="s">
        <v>3193</v>
      </c>
      <c r="G1637" t="s">
        <v>3194</v>
      </c>
      <c r="H1637">
        <v>0</v>
      </c>
      <c r="I1637">
        <v>0</v>
      </c>
      <c r="J1637">
        <v>7</v>
      </c>
      <c r="K1637">
        <v>0</v>
      </c>
      <c r="L1637" s="22" t="str">
        <f t="shared" si="521"/>
        <v>25/07/2026</v>
      </c>
      <c r="M1637" s="23">
        <f t="shared" si="522"/>
        <v>0.6875</v>
      </c>
      <c r="N1637" t="str">
        <f t="shared" si="523"/>
        <v>7 - 0</v>
      </c>
      <c r="O1637" t="str">
        <f t="shared" si="524"/>
        <v>Green</v>
      </c>
      <c r="P1637" t="str">
        <f t="shared" si="525"/>
        <v>Red</v>
      </c>
      <c r="Q1637" t="str">
        <f t="shared" si="526"/>
        <v>Red</v>
      </c>
      <c r="R1637" t="str">
        <f t="shared" si="527"/>
        <v>Green</v>
      </c>
      <c r="S1637" t="str">
        <f t="shared" si="528"/>
        <v>Red</v>
      </c>
      <c r="T1637" t="str">
        <f t="shared" si="529"/>
        <v>Green</v>
      </c>
      <c r="U1637" t="str">
        <f t="shared" si="530"/>
        <v>Red</v>
      </c>
      <c r="V1637" t="str">
        <f t="shared" si="531"/>
        <v>Green</v>
      </c>
      <c r="W1637" t="str">
        <f t="shared" si="532"/>
        <v>Red</v>
      </c>
      <c r="X1637" t="str">
        <f t="shared" si="533"/>
        <v>Red</v>
      </c>
      <c r="Y1637" t="str">
        <f t="shared" si="534"/>
        <v>Green</v>
      </c>
      <c r="Z1637" t="str">
        <f t="shared" si="535"/>
        <v>Green</v>
      </c>
      <c r="AA1637" t="str">
        <f t="shared" si="536"/>
        <v>Red</v>
      </c>
      <c r="AB1637" t="str">
        <f t="shared" si="537"/>
        <v>Red</v>
      </c>
      <c r="AC1637" t="str">
        <f t="shared" si="538"/>
        <v>Red</v>
      </c>
      <c r="AD1637" t="str">
        <f t="shared" si="539"/>
        <v>Green</v>
      </c>
    </row>
    <row r="1638" spans="1:30" x14ac:dyDescent="0.25">
      <c r="A1638" t="str">
        <f t="shared" si="520"/>
        <v>25/07/2026Academia Puerto Cabello IIBarquisimeto</v>
      </c>
      <c r="D1638" s="2">
        <v>46228</v>
      </c>
      <c r="E1638" s="3">
        <v>0.8125</v>
      </c>
      <c r="F1638" t="s">
        <v>3722</v>
      </c>
      <c r="G1638" t="s">
        <v>3723</v>
      </c>
      <c r="H1638">
        <v>1</v>
      </c>
      <c r="I1638">
        <v>1</v>
      </c>
      <c r="J1638">
        <v>2</v>
      </c>
      <c r="K1638">
        <v>2</v>
      </c>
      <c r="L1638" s="22" t="str">
        <f t="shared" si="521"/>
        <v>25/07/2026</v>
      </c>
      <c r="M1638" s="23">
        <f t="shared" si="522"/>
        <v>0.6875</v>
      </c>
      <c r="N1638" t="str">
        <f t="shared" si="523"/>
        <v>2 - 2</v>
      </c>
      <c r="O1638" t="str">
        <f t="shared" si="524"/>
        <v>Red</v>
      </c>
      <c r="P1638" t="str">
        <f t="shared" si="525"/>
        <v>Green</v>
      </c>
      <c r="Q1638" t="str">
        <f t="shared" si="526"/>
        <v>Red</v>
      </c>
      <c r="R1638" t="str">
        <f t="shared" si="527"/>
        <v>Green</v>
      </c>
      <c r="S1638" t="str">
        <f t="shared" si="528"/>
        <v>Green</v>
      </c>
      <c r="T1638" t="str">
        <f t="shared" si="529"/>
        <v>Red</v>
      </c>
      <c r="U1638" t="str">
        <f t="shared" si="530"/>
        <v>Red</v>
      </c>
      <c r="V1638" t="str">
        <f t="shared" si="531"/>
        <v>Green</v>
      </c>
      <c r="W1638" t="str">
        <f t="shared" si="532"/>
        <v>Red</v>
      </c>
      <c r="X1638" t="str">
        <f t="shared" si="533"/>
        <v>Green</v>
      </c>
      <c r="Y1638" t="str">
        <f t="shared" si="534"/>
        <v>Green</v>
      </c>
      <c r="Z1638" t="str">
        <f t="shared" si="535"/>
        <v>Green</v>
      </c>
      <c r="AA1638" t="str">
        <f t="shared" si="536"/>
        <v>Red</v>
      </c>
      <c r="AB1638" t="str">
        <f t="shared" si="537"/>
        <v>Red</v>
      </c>
      <c r="AC1638" t="str">
        <f t="shared" si="538"/>
        <v>Green</v>
      </c>
      <c r="AD1638" t="str">
        <f t="shared" si="539"/>
        <v>Red</v>
      </c>
    </row>
    <row r="1639" spans="1:30" x14ac:dyDescent="0.25">
      <c r="A1639" t="str">
        <f t="shared" si="520"/>
        <v>25/07/2026Real Frontera FCUrena</v>
      </c>
      <c r="D1639" s="2">
        <v>46228</v>
      </c>
      <c r="E1639" s="3">
        <v>0.8125</v>
      </c>
      <c r="F1639" t="s">
        <v>3724</v>
      </c>
      <c r="G1639" t="s">
        <v>3725</v>
      </c>
      <c r="H1639">
        <v>0</v>
      </c>
      <c r="I1639">
        <v>3</v>
      </c>
      <c r="J1639">
        <v>1</v>
      </c>
      <c r="K1639">
        <v>5</v>
      </c>
      <c r="L1639" s="22" t="str">
        <f t="shared" si="521"/>
        <v>25/07/2026</v>
      </c>
      <c r="M1639" s="23">
        <f t="shared" si="522"/>
        <v>0.6875</v>
      </c>
      <c r="N1639" t="str">
        <f t="shared" si="523"/>
        <v>1 - 5</v>
      </c>
      <c r="O1639" t="str">
        <f t="shared" si="524"/>
        <v>Red</v>
      </c>
      <c r="P1639" t="str">
        <f t="shared" si="525"/>
        <v>Red</v>
      </c>
      <c r="Q1639" t="str">
        <f t="shared" si="526"/>
        <v>Green</v>
      </c>
      <c r="R1639" t="str">
        <f t="shared" si="527"/>
        <v>Red</v>
      </c>
      <c r="S1639" t="str">
        <f t="shared" si="528"/>
        <v>Green</v>
      </c>
      <c r="T1639" t="str">
        <f t="shared" si="529"/>
        <v>Green</v>
      </c>
      <c r="U1639" t="str">
        <f t="shared" si="530"/>
        <v>Red</v>
      </c>
      <c r="V1639" t="str">
        <f t="shared" si="531"/>
        <v>Red</v>
      </c>
      <c r="W1639" t="str">
        <f t="shared" si="532"/>
        <v>Green</v>
      </c>
      <c r="X1639" t="str">
        <f t="shared" si="533"/>
        <v>Green</v>
      </c>
      <c r="Y1639" t="str">
        <f t="shared" si="534"/>
        <v>Green</v>
      </c>
      <c r="Z1639" t="str">
        <f t="shared" si="535"/>
        <v>Green</v>
      </c>
      <c r="AA1639" t="str">
        <f t="shared" si="536"/>
        <v>Red</v>
      </c>
      <c r="AB1639" t="str">
        <f t="shared" si="537"/>
        <v>Red</v>
      </c>
      <c r="AC1639" t="str">
        <f t="shared" si="538"/>
        <v>Green</v>
      </c>
      <c r="AD1639" t="str">
        <f t="shared" si="539"/>
        <v>Red</v>
      </c>
    </row>
    <row r="1640" spans="1:30" x14ac:dyDescent="0.25">
      <c r="A1640" t="str">
        <f t="shared" si="520"/>
        <v>25/07/2026Newell's Old BoysTalleres de Cordoba</v>
      </c>
      <c r="B1640" t="s">
        <v>806</v>
      </c>
      <c r="C1640" t="s">
        <v>2222</v>
      </c>
      <c r="D1640" s="2">
        <v>46228</v>
      </c>
      <c r="E1640" s="3">
        <v>0.83333333333333337</v>
      </c>
      <c r="F1640" t="s">
        <v>696</v>
      </c>
      <c r="G1640" t="s">
        <v>2753</v>
      </c>
      <c r="H1640">
        <v>0</v>
      </c>
      <c r="I1640">
        <v>0</v>
      </c>
      <c r="J1640">
        <v>1</v>
      </c>
      <c r="K1640">
        <v>0</v>
      </c>
      <c r="L1640" s="22" t="str">
        <f t="shared" si="521"/>
        <v>25/07/2026</v>
      </c>
      <c r="M1640" s="23">
        <f t="shared" si="522"/>
        <v>0.70833333333333337</v>
      </c>
      <c r="N1640" t="str">
        <f t="shared" si="523"/>
        <v>1 - 0</v>
      </c>
      <c r="O1640" t="str">
        <f t="shared" si="524"/>
        <v>Green</v>
      </c>
      <c r="P1640" t="str">
        <f t="shared" si="525"/>
        <v>Red</v>
      </c>
      <c r="Q1640" t="str">
        <f t="shared" si="526"/>
        <v>Red</v>
      </c>
      <c r="R1640" t="str">
        <f t="shared" si="527"/>
        <v>Green</v>
      </c>
      <c r="S1640" t="str">
        <f t="shared" si="528"/>
        <v>Red</v>
      </c>
      <c r="T1640" t="str">
        <f t="shared" si="529"/>
        <v>Green</v>
      </c>
      <c r="U1640" t="str">
        <f t="shared" si="530"/>
        <v>Red</v>
      </c>
      <c r="V1640" t="str">
        <f t="shared" si="531"/>
        <v>Green</v>
      </c>
      <c r="W1640" t="str">
        <f t="shared" si="532"/>
        <v>Red</v>
      </c>
      <c r="X1640" t="str">
        <f t="shared" si="533"/>
        <v>Red</v>
      </c>
      <c r="Y1640" t="str">
        <f t="shared" si="534"/>
        <v>Red</v>
      </c>
      <c r="Z1640" t="str">
        <f t="shared" si="535"/>
        <v>Red</v>
      </c>
      <c r="AA1640" t="str">
        <f t="shared" si="536"/>
        <v>Green</v>
      </c>
      <c r="AB1640" t="str">
        <f t="shared" si="537"/>
        <v>Green</v>
      </c>
      <c r="AC1640" t="str">
        <f t="shared" si="538"/>
        <v>Red</v>
      </c>
      <c r="AD1640" t="str">
        <f t="shared" si="539"/>
        <v>Green</v>
      </c>
    </row>
    <row r="1641" spans="1:30" x14ac:dyDescent="0.25">
      <c r="A1641" t="str">
        <f t="shared" si="520"/>
        <v>25/07/2026CA AtlantaClub Almagro</v>
      </c>
      <c r="B1641" t="s">
        <v>806</v>
      </c>
      <c r="C1641" t="s">
        <v>807</v>
      </c>
      <c r="D1641" s="2">
        <v>46228</v>
      </c>
      <c r="E1641" s="3">
        <v>0.83333333333333337</v>
      </c>
      <c r="F1641" t="s">
        <v>328</v>
      </c>
      <c r="G1641" t="s">
        <v>374</v>
      </c>
      <c r="L1641" s="22" t="str">
        <f t="shared" si="521"/>
        <v>25/07/2026</v>
      </c>
      <c r="M1641" s="23">
        <f t="shared" si="522"/>
        <v>0.70833333333333337</v>
      </c>
      <c r="N1641" t="str">
        <f t="shared" si="523"/>
        <v xml:space="preserve"> - </v>
      </c>
      <c r="O1641" t="str">
        <f t="shared" si="524"/>
        <v>Red</v>
      </c>
      <c r="P1641" t="str">
        <f t="shared" si="525"/>
        <v>Green</v>
      </c>
      <c r="Q1641" t="str">
        <f t="shared" si="526"/>
        <v>Red</v>
      </c>
      <c r="R1641" t="str">
        <f t="shared" si="527"/>
        <v>Green</v>
      </c>
      <c r="S1641" t="str">
        <f t="shared" si="528"/>
        <v>Green</v>
      </c>
      <c r="T1641" t="str">
        <f t="shared" si="529"/>
        <v>Red</v>
      </c>
      <c r="U1641" t="str">
        <f t="shared" si="530"/>
        <v>Red</v>
      </c>
      <c r="V1641" t="str">
        <f t="shared" si="531"/>
        <v>Green</v>
      </c>
      <c r="W1641" t="str">
        <f t="shared" si="532"/>
        <v>Red</v>
      </c>
      <c r="X1641" t="str">
        <f t="shared" si="533"/>
        <v>Red</v>
      </c>
      <c r="Y1641" t="str">
        <f t="shared" si="534"/>
        <v>Red</v>
      </c>
      <c r="Z1641" t="str">
        <f t="shared" si="535"/>
        <v>Red</v>
      </c>
      <c r="AA1641" t="str">
        <f t="shared" si="536"/>
        <v>Green</v>
      </c>
      <c r="AB1641" t="str">
        <f t="shared" si="537"/>
        <v>Green</v>
      </c>
      <c r="AC1641" t="str">
        <f t="shared" si="538"/>
        <v>Red</v>
      </c>
      <c r="AD1641" t="str">
        <f t="shared" si="539"/>
        <v>Green</v>
      </c>
    </row>
    <row r="1642" spans="1:30" x14ac:dyDescent="0.25">
      <c r="A1642" t="str">
        <f t="shared" si="520"/>
        <v>25/07/2026Club AlmagroFerrocarril Midland</v>
      </c>
      <c r="B1642" t="s">
        <v>806</v>
      </c>
      <c r="C1642" t="s">
        <v>807</v>
      </c>
      <c r="D1642" s="2">
        <v>46228</v>
      </c>
      <c r="E1642" s="3">
        <v>0.83333333333333337</v>
      </c>
      <c r="F1642" t="s">
        <v>374</v>
      </c>
      <c r="G1642" t="s">
        <v>330</v>
      </c>
      <c r="L1642" s="22" t="str">
        <f t="shared" si="521"/>
        <v>25/07/2026</v>
      </c>
      <c r="M1642" s="23">
        <f t="shared" si="522"/>
        <v>0.70833333333333337</v>
      </c>
      <c r="N1642" t="str">
        <f t="shared" si="523"/>
        <v xml:space="preserve"> - </v>
      </c>
      <c r="O1642" t="str">
        <f t="shared" si="524"/>
        <v>Red</v>
      </c>
      <c r="P1642" t="str">
        <f t="shared" si="525"/>
        <v>Green</v>
      </c>
      <c r="Q1642" t="str">
        <f t="shared" si="526"/>
        <v>Red</v>
      </c>
      <c r="R1642" t="str">
        <f t="shared" si="527"/>
        <v>Green</v>
      </c>
      <c r="S1642" t="str">
        <f t="shared" si="528"/>
        <v>Green</v>
      </c>
      <c r="T1642" t="str">
        <f t="shared" si="529"/>
        <v>Red</v>
      </c>
      <c r="U1642" t="str">
        <f t="shared" si="530"/>
        <v>Red</v>
      </c>
      <c r="V1642" t="str">
        <f t="shared" si="531"/>
        <v>Green</v>
      </c>
      <c r="W1642" t="str">
        <f t="shared" si="532"/>
        <v>Red</v>
      </c>
      <c r="X1642" t="str">
        <f t="shared" si="533"/>
        <v>Red</v>
      </c>
      <c r="Y1642" t="str">
        <f t="shared" si="534"/>
        <v>Red</v>
      </c>
      <c r="Z1642" t="str">
        <f t="shared" si="535"/>
        <v>Red</v>
      </c>
      <c r="AA1642" t="str">
        <f t="shared" si="536"/>
        <v>Green</v>
      </c>
      <c r="AB1642" t="str">
        <f t="shared" si="537"/>
        <v>Green</v>
      </c>
      <c r="AC1642" t="str">
        <f t="shared" si="538"/>
        <v>Red</v>
      </c>
      <c r="AD1642" t="str">
        <f t="shared" si="539"/>
        <v>Green</v>
      </c>
    </row>
    <row r="1643" spans="1:30" x14ac:dyDescent="0.25">
      <c r="A1643" t="str">
        <f t="shared" si="520"/>
        <v>25/07/2026Club Atletico AcassusoClub Atletico Colon</v>
      </c>
      <c r="B1643" t="s">
        <v>806</v>
      </c>
      <c r="C1643" t="s">
        <v>807</v>
      </c>
      <c r="D1643" s="2">
        <v>46228</v>
      </c>
      <c r="E1643" s="3">
        <v>0.83333333333333337</v>
      </c>
      <c r="F1643" t="s">
        <v>337</v>
      </c>
      <c r="G1643" t="s">
        <v>2758</v>
      </c>
      <c r="L1643" s="22" t="str">
        <f t="shared" si="521"/>
        <v>25/07/2026</v>
      </c>
      <c r="M1643" s="23">
        <f t="shared" si="522"/>
        <v>0.70833333333333337</v>
      </c>
      <c r="N1643" t="str">
        <f t="shared" si="523"/>
        <v xml:space="preserve"> - </v>
      </c>
      <c r="O1643" t="str">
        <f t="shared" si="524"/>
        <v>Red</v>
      </c>
      <c r="P1643" t="str">
        <f t="shared" si="525"/>
        <v>Green</v>
      </c>
      <c r="Q1643" t="str">
        <f t="shared" si="526"/>
        <v>Red</v>
      </c>
      <c r="R1643" t="str">
        <f t="shared" si="527"/>
        <v>Green</v>
      </c>
      <c r="S1643" t="str">
        <f t="shared" si="528"/>
        <v>Green</v>
      </c>
      <c r="T1643" t="str">
        <f t="shared" si="529"/>
        <v>Red</v>
      </c>
      <c r="U1643" t="str">
        <f t="shared" si="530"/>
        <v>Red</v>
      </c>
      <c r="V1643" t="str">
        <f t="shared" si="531"/>
        <v>Green</v>
      </c>
      <c r="W1643" t="str">
        <f t="shared" si="532"/>
        <v>Red</v>
      </c>
      <c r="X1643" t="str">
        <f t="shared" si="533"/>
        <v>Red</v>
      </c>
      <c r="Y1643" t="str">
        <f t="shared" si="534"/>
        <v>Red</v>
      </c>
      <c r="Z1643" t="str">
        <f t="shared" si="535"/>
        <v>Red</v>
      </c>
      <c r="AA1643" t="str">
        <f t="shared" si="536"/>
        <v>Green</v>
      </c>
      <c r="AB1643" t="str">
        <f t="shared" si="537"/>
        <v>Green</v>
      </c>
      <c r="AC1643" t="str">
        <f t="shared" si="538"/>
        <v>Red</v>
      </c>
      <c r="AD1643" t="str">
        <f t="shared" si="539"/>
        <v>Green</v>
      </c>
    </row>
    <row r="1644" spans="1:30" x14ac:dyDescent="0.25">
      <c r="A1644" t="str">
        <f t="shared" si="520"/>
        <v>25/07/2026Nueva ChicagoSan Martin de Tucuman</v>
      </c>
      <c r="B1644" t="s">
        <v>806</v>
      </c>
      <c r="C1644" t="s">
        <v>807</v>
      </c>
      <c r="D1644" s="2">
        <v>46228</v>
      </c>
      <c r="E1644" s="3">
        <v>0.83333333333333337</v>
      </c>
      <c r="F1644" t="s">
        <v>683</v>
      </c>
      <c r="G1644" t="s">
        <v>703</v>
      </c>
      <c r="L1644" s="22" t="str">
        <f t="shared" si="521"/>
        <v>25/07/2026</v>
      </c>
      <c r="M1644" s="23">
        <f t="shared" si="522"/>
        <v>0.70833333333333337</v>
      </c>
      <c r="N1644" t="str">
        <f t="shared" si="523"/>
        <v xml:space="preserve"> - </v>
      </c>
      <c r="O1644" t="str">
        <f t="shared" si="524"/>
        <v>Red</v>
      </c>
      <c r="P1644" t="str">
        <f t="shared" si="525"/>
        <v>Green</v>
      </c>
      <c r="Q1644" t="str">
        <f t="shared" si="526"/>
        <v>Red</v>
      </c>
      <c r="R1644" t="str">
        <f t="shared" si="527"/>
        <v>Green</v>
      </c>
      <c r="S1644" t="str">
        <f t="shared" si="528"/>
        <v>Green</v>
      </c>
      <c r="T1644" t="str">
        <f t="shared" si="529"/>
        <v>Red</v>
      </c>
      <c r="U1644" t="str">
        <f t="shared" si="530"/>
        <v>Red</v>
      </c>
      <c r="V1644" t="str">
        <f t="shared" si="531"/>
        <v>Green</v>
      </c>
      <c r="W1644" t="str">
        <f t="shared" si="532"/>
        <v>Red</v>
      </c>
      <c r="X1644" t="str">
        <f t="shared" si="533"/>
        <v>Red</v>
      </c>
      <c r="Y1644" t="str">
        <f t="shared" si="534"/>
        <v>Red</v>
      </c>
      <c r="Z1644" t="str">
        <f t="shared" si="535"/>
        <v>Red</v>
      </c>
      <c r="AA1644" t="str">
        <f t="shared" si="536"/>
        <v>Green</v>
      </c>
      <c r="AB1644" t="str">
        <f t="shared" si="537"/>
        <v>Green</v>
      </c>
      <c r="AC1644" t="str">
        <f t="shared" si="538"/>
        <v>Red</v>
      </c>
      <c r="AD1644" t="str">
        <f t="shared" si="539"/>
        <v>Green</v>
      </c>
    </row>
    <row r="1645" spans="1:30" x14ac:dyDescent="0.25">
      <c r="A1645" t="str">
        <f t="shared" si="520"/>
        <v>25/07/2026San Martin de San JuanAtletico de Rafaela</v>
      </c>
      <c r="B1645" t="s">
        <v>806</v>
      </c>
      <c r="C1645" t="s">
        <v>807</v>
      </c>
      <c r="D1645" s="2">
        <v>46228</v>
      </c>
      <c r="E1645" s="3">
        <v>0.83333333333333337</v>
      </c>
      <c r="F1645" t="s">
        <v>333</v>
      </c>
      <c r="G1645" t="s">
        <v>2756</v>
      </c>
      <c r="L1645" s="22" t="str">
        <f t="shared" si="521"/>
        <v>25/07/2026</v>
      </c>
      <c r="M1645" s="23">
        <f t="shared" si="522"/>
        <v>0.70833333333333337</v>
      </c>
      <c r="N1645" t="str">
        <f t="shared" si="523"/>
        <v xml:space="preserve"> - </v>
      </c>
      <c r="O1645" t="str">
        <f t="shared" si="524"/>
        <v>Red</v>
      </c>
      <c r="P1645" t="str">
        <f t="shared" si="525"/>
        <v>Green</v>
      </c>
      <c r="Q1645" t="str">
        <f t="shared" si="526"/>
        <v>Red</v>
      </c>
      <c r="R1645" t="str">
        <f t="shared" si="527"/>
        <v>Green</v>
      </c>
      <c r="S1645" t="str">
        <f t="shared" si="528"/>
        <v>Green</v>
      </c>
      <c r="T1645" t="str">
        <f t="shared" si="529"/>
        <v>Red</v>
      </c>
      <c r="U1645" t="str">
        <f t="shared" si="530"/>
        <v>Red</v>
      </c>
      <c r="V1645" t="str">
        <f t="shared" si="531"/>
        <v>Green</v>
      </c>
      <c r="W1645" t="str">
        <f t="shared" si="532"/>
        <v>Red</v>
      </c>
      <c r="X1645" t="str">
        <f t="shared" si="533"/>
        <v>Red</v>
      </c>
      <c r="Y1645" t="str">
        <f t="shared" si="534"/>
        <v>Red</v>
      </c>
      <c r="Z1645" t="str">
        <f t="shared" si="535"/>
        <v>Red</v>
      </c>
      <c r="AA1645" t="str">
        <f t="shared" si="536"/>
        <v>Green</v>
      </c>
      <c r="AB1645" t="str">
        <f t="shared" si="537"/>
        <v>Green</v>
      </c>
      <c r="AC1645" t="str">
        <f t="shared" si="538"/>
        <v>Red</v>
      </c>
      <c r="AD1645" t="str">
        <f t="shared" si="539"/>
        <v>Green</v>
      </c>
    </row>
    <row r="1646" spans="1:30" x14ac:dyDescent="0.25">
      <c r="A1646" t="str">
        <f t="shared" si="520"/>
        <v>25/07/2026Ferroviaria SPMaranhao</v>
      </c>
      <c r="B1646" t="s">
        <v>804</v>
      </c>
      <c r="D1646" s="2">
        <v>46228</v>
      </c>
      <c r="E1646" s="3">
        <v>0.83333333333333337</v>
      </c>
      <c r="F1646" t="s">
        <v>3038</v>
      </c>
      <c r="G1646" t="s">
        <v>3039</v>
      </c>
      <c r="H1646">
        <v>0</v>
      </c>
      <c r="I1646">
        <v>0</v>
      </c>
      <c r="J1646">
        <v>0</v>
      </c>
      <c r="K1646">
        <v>0</v>
      </c>
      <c r="L1646" s="22" t="str">
        <f t="shared" si="521"/>
        <v>25/07/2026</v>
      </c>
      <c r="M1646" s="23">
        <f t="shared" si="522"/>
        <v>0.70833333333333337</v>
      </c>
      <c r="N1646" t="str">
        <f t="shared" si="523"/>
        <v>0 - 0</v>
      </c>
      <c r="O1646" t="str">
        <f t="shared" si="524"/>
        <v>Red</v>
      </c>
      <c r="P1646" t="str">
        <f t="shared" si="525"/>
        <v>Green</v>
      </c>
      <c r="Q1646" t="str">
        <f t="shared" si="526"/>
        <v>Red</v>
      </c>
      <c r="R1646" t="str">
        <f t="shared" si="527"/>
        <v>Green</v>
      </c>
      <c r="S1646" t="str">
        <f t="shared" si="528"/>
        <v>Green</v>
      </c>
      <c r="T1646" t="str">
        <f t="shared" si="529"/>
        <v>Red</v>
      </c>
      <c r="U1646" t="str">
        <f t="shared" si="530"/>
        <v>Red</v>
      </c>
      <c r="V1646" t="str">
        <f t="shared" si="531"/>
        <v>Green</v>
      </c>
      <c r="W1646" t="str">
        <f t="shared" si="532"/>
        <v>Red</v>
      </c>
      <c r="X1646" t="str">
        <f t="shared" si="533"/>
        <v>Red</v>
      </c>
      <c r="Y1646" t="str">
        <f t="shared" si="534"/>
        <v>Red</v>
      </c>
      <c r="Z1646" t="str">
        <f t="shared" si="535"/>
        <v>Red</v>
      </c>
      <c r="AA1646" t="str">
        <f t="shared" si="536"/>
        <v>Green</v>
      </c>
      <c r="AB1646" t="str">
        <f t="shared" si="537"/>
        <v>Green</v>
      </c>
      <c r="AC1646" t="str">
        <f t="shared" si="538"/>
        <v>Red</v>
      </c>
      <c r="AD1646" t="str">
        <f t="shared" si="539"/>
        <v>Green</v>
      </c>
    </row>
    <row r="1647" spans="1:30" x14ac:dyDescent="0.25">
      <c r="A1647" t="str">
        <f t="shared" ref="A1647:A1710" si="540">L1646&amp;F1647&amp;G1647</f>
        <v>25/07/2026Santa CruzFigueirense</v>
      </c>
      <c r="B1647" t="s">
        <v>804</v>
      </c>
      <c r="D1647" s="2">
        <v>46228</v>
      </c>
      <c r="E1647" s="3">
        <v>0.83333333333333337</v>
      </c>
      <c r="F1647" t="s">
        <v>731</v>
      </c>
      <c r="G1647" t="s">
        <v>732</v>
      </c>
      <c r="H1647">
        <v>0</v>
      </c>
      <c r="I1647">
        <v>1</v>
      </c>
      <c r="J1647">
        <v>0</v>
      </c>
      <c r="K1647">
        <v>1</v>
      </c>
      <c r="L1647" s="22" t="str">
        <f t="shared" ref="L1647:L1710" si="541">DAY(D1647)&amp;"/"&amp;"07"&amp;"/"&amp;YEAR(D1647)</f>
        <v>25/07/2026</v>
      </c>
      <c r="M1647" s="23">
        <f t="shared" ref="M1647:M1710" si="542">E1647-TIME(3,0,0)</f>
        <v>0.70833333333333337</v>
      </c>
      <c r="N1647" t="str">
        <f t="shared" ref="N1647:N1710" si="543">J1647&amp;" - "&amp;K1647</f>
        <v>0 - 1</v>
      </c>
      <c r="O1647" t="str">
        <f t="shared" si="524"/>
        <v>Red</v>
      </c>
      <c r="P1647" t="str">
        <f t="shared" si="525"/>
        <v>Red</v>
      </c>
      <c r="Q1647" t="str">
        <f t="shared" si="526"/>
        <v>Green</v>
      </c>
      <c r="R1647" t="str">
        <f t="shared" si="527"/>
        <v>Red</v>
      </c>
      <c r="S1647" t="str">
        <f t="shared" si="528"/>
        <v>Green</v>
      </c>
      <c r="T1647" t="str">
        <f t="shared" si="529"/>
        <v>Green</v>
      </c>
      <c r="U1647" t="str">
        <f t="shared" si="530"/>
        <v>Red</v>
      </c>
      <c r="V1647" t="str">
        <f t="shared" si="531"/>
        <v>Red</v>
      </c>
      <c r="W1647" t="str">
        <f t="shared" si="532"/>
        <v>Green</v>
      </c>
      <c r="X1647" t="str">
        <f t="shared" si="533"/>
        <v>Green</v>
      </c>
      <c r="Y1647" t="str">
        <f t="shared" si="534"/>
        <v>Red</v>
      </c>
      <c r="Z1647" t="str">
        <f t="shared" si="535"/>
        <v>Red</v>
      </c>
      <c r="AA1647" t="str">
        <f t="shared" si="536"/>
        <v>Green</v>
      </c>
      <c r="AB1647" t="str">
        <f t="shared" si="537"/>
        <v>Green</v>
      </c>
      <c r="AC1647" t="str">
        <f t="shared" si="538"/>
        <v>Red</v>
      </c>
      <c r="AD1647" t="str">
        <f t="shared" si="539"/>
        <v>Green</v>
      </c>
    </row>
    <row r="1648" spans="1:30" x14ac:dyDescent="0.25">
      <c r="A1648" t="str">
        <f t="shared" si="540"/>
        <v>25/07/2026Vila Real CELimoeiro</v>
      </c>
      <c r="B1648" t="s">
        <v>804</v>
      </c>
      <c r="D1648" s="2">
        <v>46228</v>
      </c>
      <c r="E1648" s="3">
        <v>0.83333333333333337</v>
      </c>
      <c r="F1648" t="s">
        <v>3050</v>
      </c>
      <c r="G1648" t="s">
        <v>3051</v>
      </c>
      <c r="H1648">
        <v>0</v>
      </c>
      <c r="I1648">
        <v>0</v>
      </c>
      <c r="J1648">
        <v>0</v>
      </c>
      <c r="K1648">
        <v>0</v>
      </c>
      <c r="L1648" s="22" t="str">
        <f t="shared" si="541"/>
        <v>25/07/2026</v>
      </c>
      <c r="M1648" s="23">
        <f t="shared" si="542"/>
        <v>0.70833333333333337</v>
      </c>
      <c r="N1648" t="str">
        <f t="shared" si="543"/>
        <v>0 - 0</v>
      </c>
      <c r="O1648" t="str">
        <f t="shared" si="524"/>
        <v>Red</v>
      </c>
      <c r="P1648" t="str">
        <f t="shared" si="525"/>
        <v>Green</v>
      </c>
      <c r="Q1648" t="str">
        <f t="shared" si="526"/>
        <v>Red</v>
      </c>
      <c r="R1648" t="str">
        <f t="shared" si="527"/>
        <v>Green</v>
      </c>
      <c r="S1648" t="str">
        <f t="shared" si="528"/>
        <v>Green</v>
      </c>
      <c r="T1648" t="str">
        <f t="shared" si="529"/>
        <v>Red</v>
      </c>
      <c r="U1648" t="str">
        <f t="shared" si="530"/>
        <v>Red</v>
      </c>
      <c r="V1648" t="str">
        <f t="shared" si="531"/>
        <v>Green</v>
      </c>
      <c r="W1648" t="str">
        <f t="shared" si="532"/>
        <v>Red</v>
      </c>
      <c r="X1648" t="str">
        <f t="shared" si="533"/>
        <v>Red</v>
      </c>
      <c r="Y1648" t="str">
        <f t="shared" si="534"/>
        <v>Red</v>
      </c>
      <c r="Z1648" t="str">
        <f t="shared" si="535"/>
        <v>Red</v>
      </c>
      <c r="AA1648" t="str">
        <f t="shared" si="536"/>
        <v>Green</v>
      </c>
      <c r="AB1648" t="str">
        <f t="shared" si="537"/>
        <v>Green</v>
      </c>
      <c r="AC1648" t="str">
        <f t="shared" si="538"/>
        <v>Red</v>
      </c>
      <c r="AD1648" t="str">
        <f t="shared" si="539"/>
        <v>Green</v>
      </c>
    </row>
    <row r="1649" spans="1:30" x14ac:dyDescent="0.25">
      <c r="A1649" t="str">
        <f t="shared" si="540"/>
        <v>25/07/2026Red Bull Bragantino WomenAtletico Mineiro Women</v>
      </c>
      <c r="B1649" t="s">
        <v>804</v>
      </c>
      <c r="D1649" s="2">
        <v>46228</v>
      </c>
      <c r="E1649" s="3">
        <v>0.83333333333333337</v>
      </c>
      <c r="F1649" t="s">
        <v>1865</v>
      </c>
      <c r="G1649" t="s">
        <v>1868</v>
      </c>
      <c r="H1649">
        <v>2</v>
      </c>
      <c r="I1649">
        <v>0</v>
      </c>
      <c r="J1649">
        <v>2</v>
      </c>
      <c r="K1649">
        <v>0</v>
      </c>
      <c r="L1649" s="22" t="str">
        <f t="shared" si="541"/>
        <v>25/07/2026</v>
      </c>
      <c r="M1649" s="23">
        <f t="shared" si="542"/>
        <v>0.70833333333333337</v>
      </c>
      <c r="N1649" t="str">
        <f t="shared" si="543"/>
        <v>2 - 0</v>
      </c>
      <c r="O1649" t="str">
        <f t="shared" si="524"/>
        <v>Green</v>
      </c>
      <c r="P1649" t="str">
        <f t="shared" si="525"/>
        <v>Red</v>
      </c>
      <c r="Q1649" t="str">
        <f t="shared" si="526"/>
        <v>Red</v>
      </c>
      <c r="R1649" t="str">
        <f t="shared" si="527"/>
        <v>Green</v>
      </c>
      <c r="S1649" t="str">
        <f t="shared" si="528"/>
        <v>Red</v>
      </c>
      <c r="T1649" t="str">
        <f t="shared" si="529"/>
        <v>Green</v>
      </c>
      <c r="U1649" t="str">
        <f t="shared" si="530"/>
        <v>Green</v>
      </c>
      <c r="V1649" t="str">
        <f t="shared" si="531"/>
        <v>Red</v>
      </c>
      <c r="W1649" t="str">
        <f t="shared" si="532"/>
        <v>Red</v>
      </c>
      <c r="X1649" t="str">
        <f t="shared" si="533"/>
        <v>Green</v>
      </c>
      <c r="Y1649" t="str">
        <f t="shared" si="534"/>
        <v>Green</v>
      </c>
      <c r="Z1649" t="str">
        <f t="shared" si="535"/>
        <v>Red</v>
      </c>
      <c r="AA1649" t="str">
        <f t="shared" si="536"/>
        <v>Green</v>
      </c>
      <c r="AB1649" t="str">
        <f t="shared" si="537"/>
        <v>Green</v>
      </c>
      <c r="AC1649" t="str">
        <f t="shared" si="538"/>
        <v>Red</v>
      </c>
      <c r="AD1649" t="str">
        <f t="shared" si="539"/>
        <v>Green</v>
      </c>
    </row>
    <row r="1650" spans="1:30" x14ac:dyDescent="0.25">
      <c r="A1650" t="str">
        <f t="shared" si="540"/>
        <v>25/07/2026Atletico Bucaramanga WomenLlaneros Women</v>
      </c>
      <c r="D1650" s="2">
        <v>46228</v>
      </c>
      <c r="E1650" s="3">
        <v>0.83333333333333337</v>
      </c>
      <c r="F1650" t="s">
        <v>3133</v>
      </c>
      <c r="G1650" t="s">
        <v>3134</v>
      </c>
      <c r="H1650">
        <v>1</v>
      </c>
      <c r="I1650">
        <v>0</v>
      </c>
      <c r="J1650">
        <v>3</v>
      </c>
      <c r="K1650">
        <v>0</v>
      </c>
      <c r="L1650" s="22" t="str">
        <f t="shared" si="541"/>
        <v>25/07/2026</v>
      </c>
      <c r="M1650" s="23">
        <f t="shared" si="542"/>
        <v>0.70833333333333337</v>
      </c>
      <c r="N1650" t="str">
        <f t="shared" si="543"/>
        <v>3 - 0</v>
      </c>
      <c r="O1650" t="str">
        <f t="shared" si="524"/>
        <v>Green</v>
      </c>
      <c r="P1650" t="str">
        <f t="shared" si="525"/>
        <v>Red</v>
      </c>
      <c r="Q1650" t="str">
        <f t="shared" si="526"/>
        <v>Red</v>
      </c>
      <c r="R1650" t="str">
        <f t="shared" si="527"/>
        <v>Green</v>
      </c>
      <c r="S1650" t="str">
        <f t="shared" si="528"/>
        <v>Red</v>
      </c>
      <c r="T1650" t="str">
        <f t="shared" si="529"/>
        <v>Green</v>
      </c>
      <c r="U1650" t="str">
        <f t="shared" si="530"/>
        <v>Green</v>
      </c>
      <c r="V1650" t="str">
        <f t="shared" si="531"/>
        <v>Red</v>
      </c>
      <c r="W1650" t="str">
        <f t="shared" si="532"/>
        <v>Red</v>
      </c>
      <c r="X1650" t="str">
        <f t="shared" si="533"/>
        <v>Green</v>
      </c>
      <c r="Y1650" t="str">
        <f t="shared" si="534"/>
        <v>Green</v>
      </c>
      <c r="Z1650" t="str">
        <f t="shared" si="535"/>
        <v>Green</v>
      </c>
      <c r="AA1650" t="str">
        <f t="shared" si="536"/>
        <v>Red</v>
      </c>
      <c r="AB1650" t="str">
        <f t="shared" si="537"/>
        <v>Green</v>
      </c>
      <c r="AC1650" t="str">
        <f t="shared" si="538"/>
        <v>Red</v>
      </c>
      <c r="AD1650" t="str">
        <f t="shared" si="539"/>
        <v>Green</v>
      </c>
    </row>
    <row r="1651" spans="1:30" x14ac:dyDescent="0.25">
      <c r="A1651" t="str">
        <f t="shared" si="540"/>
        <v>25/07/2026Universidad Cesar VallejoUnion Comercio</v>
      </c>
      <c r="D1651" s="2">
        <v>46228</v>
      </c>
      <c r="E1651" s="3">
        <v>0.83333333333333337</v>
      </c>
      <c r="F1651" t="s">
        <v>3519</v>
      </c>
      <c r="G1651" t="s">
        <v>3520</v>
      </c>
      <c r="H1651">
        <v>0</v>
      </c>
      <c r="I1651">
        <v>0</v>
      </c>
      <c r="J1651">
        <v>0</v>
      </c>
      <c r="K1651">
        <v>0</v>
      </c>
      <c r="L1651" s="22" t="str">
        <f t="shared" si="541"/>
        <v>25/07/2026</v>
      </c>
      <c r="M1651" s="23">
        <f t="shared" si="542"/>
        <v>0.70833333333333337</v>
      </c>
      <c r="N1651" t="str">
        <f t="shared" si="543"/>
        <v>0 - 0</v>
      </c>
      <c r="O1651" t="str">
        <f t="shared" si="524"/>
        <v>Red</v>
      </c>
      <c r="P1651" t="str">
        <f t="shared" si="525"/>
        <v>Green</v>
      </c>
      <c r="Q1651" t="str">
        <f t="shared" si="526"/>
        <v>Red</v>
      </c>
      <c r="R1651" t="str">
        <f t="shared" si="527"/>
        <v>Green</v>
      </c>
      <c r="S1651" t="str">
        <f t="shared" si="528"/>
        <v>Green</v>
      </c>
      <c r="T1651" t="str">
        <f t="shared" si="529"/>
        <v>Red</v>
      </c>
      <c r="U1651" t="str">
        <f t="shared" si="530"/>
        <v>Red</v>
      </c>
      <c r="V1651" t="str">
        <f t="shared" si="531"/>
        <v>Green</v>
      </c>
      <c r="W1651" t="str">
        <f t="shared" si="532"/>
        <v>Red</v>
      </c>
      <c r="X1651" t="str">
        <f t="shared" si="533"/>
        <v>Red</v>
      </c>
      <c r="Y1651" t="str">
        <f t="shared" si="534"/>
        <v>Red</v>
      </c>
      <c r="Z1651" t="str">
        <f t="shared" si="535"/>
        <v>Red</v>
      </c>
      <c r="AA1651" t="str">
        <f t="shared" si="536"/>
        <v>Green</v>
      </c>
      <c r="AB1651" t="str">
        <f t="shared" si="537"/>
        <v>Green</v>
      </c>
      <c r="AC1651" t="str">
        <f t="shared" si="538"/>
        <v>Red</v>
      </c>
      <c r="AD1651" t="str">
        <f t="shared" si="539"/>
        <v>Green</v>
      </c>
    </row>
    <row r="1652" spans="1:30" x14ac:dyDescent="0.25">
      <c r="A1652" t="str">
        <f t="shared" si="540"/>
        <v>25/07/2026YaracuyanosAtletico El Vigia</v>
      </c>
      <c r="D1652" s="2">
        <v>46228</v>
      </c>
      <c r="E1652" s="3">
        <v>0.83333333333333337</v>
      </c>
      <c r="F1652" t="s">
        <v>3726</v>
      </c>
      <c r="G1652" t="s">
        <v>3727</v>
      </c>
      <c r="H1652">
        <v>0</v>
      </c>
      <c r="I1652">
        <v>0</v>
      </c>
      <c r="J1652">
        <v>0</v>
      </c>
      <c r="K1652">
        <v>0</v>
      </c>
      <c r="L1652" s="22" t="str">
        <f t="shared" si="541"/>
        <v>25/07/2026</v>
      </c>
      <c r="M1652" s="23">
        <f t="shared" si="542"/>
        <v>0.70833333333333337</v>
      </c>
      <c r="N1652" t="str">
        <f t="shared" si="543"/>
        <v>0 - 0</v>
      </c>
      <c r="O1652" t="str">
        <f t="shared" si="524"/>
        <v>Red</v>
      </c>
      <c r="P1652" t="str">
        <f t="shared" si="525"/>
        <v>Green</v>
      </c>
      <c r="Q1652" t="str">
        <f t="shared" si="526"/>
        <v>Red</v>
      </c>
      <c r="R1652" t="str">
        <f t="shared" si="527"/>
        <v>Green</v>
      </c>
      <c r="S1652" t="str">
        <f t="shared" si="528"/>
        <v>Green</v>
      </c>
      <c r="T1652" t="str">
        <f t="shared" si="529"/>
        <v>Red</v>
      </c>
      <c r="U1652" t="str">
        <f t="shared" si="530"/>
        <v>Red</v>
      </c>
      <c r="V1652" t="str">
        <f t="shared" si="531"/>
        <v>Green</v>
      </c>
      <c r="W1652" t="str">
        <f t="shared" si="532"/>
        <v>Red</v>
      </c>
      <c r="X1652" t="str">
        <f t="shared" si="533"/>
        <v>Red</v>
      </c>
      <c r="Y1652" t="str">
        <f t="shared" si="534"/>
        <v>Red</v>
      </c>
      <c r="Z1652" t="str">
        <f t="shared" si="535"/>
        <v>Red</v>
      </c>
      <c r="AA1652" t="str">
        <f t="shared" si="536"/>
        <v>Green</v>
      </c>
      <c r="AB1652" t="str">
        <f t="shared" si="537"/>
        <v>Green</v>
      </c>
      <c r="AC1652" t="str">
        <f t="shared" si="538"/>
        <v>Red</v>
      </c>
      <c r="AD1652" t="str">
        <f t="shared" si="539"/>
        <v>Green</v>
      </c>
    </row>
    <row r="1653" spans="1:30" x14ac:dyDescent="0.25">
      <c r="A1653" t="str">
        <f t="shared" si="540"/>
        <v>25/07/2026Libertad Limpeno WomenCD Recoleta Women</v>
      </c>
      <c r="D1653" s="2">
        <v>46228</v>
      </c>
      <c r="E1653" s="3">
        <v>0.84375</v>
      </c>
      <c r="F1653" t="s">
        <v>3514</v>
      </c>
      <c r="G1653" t="s">
        <v>1294</v>
      </c>
      <c r="H1653">
        <v>0</v>
      </c>
      <c r="I1653">
        <v>0</v>
      </c>
      <c r="J1653">
        <v>4</v>
      </c>
      <c r="K1653">
        <v>0</v>
      </c>
      <c r="L1653" s="22" t="str">
        <f t="shared" si="541"/>
        <v>25/07/2026</v>
      </c>
      <c r="M1653" s="23">
        <f t="shared" si="542"/>
        <v>0.71875</v>
      </c>
      <c r="N1653" t="str">
        <f t="shared" si="543"/>
        <v>4 - 0</v>
      </c>
      <c r="O1653" t="str">
        <f t="shared" si="524"/>
        <v>Green</v>
      </c>
      <c r="P1653" t="str">
        <f t="shared" si="525"/>
        <v>Red</v>
      </c>
      <c r="Q1653" t="str">
        <f t="shared" si="526"/>
        <v>Red</v>
      </c>
      <c r="R1653" t="str">
        <f t="shared" si="527"/>
        <v>Green</v>
      </c>
      <c r="S1653" t="str">
        <f t="shared" si="528"/>
        <v>Red</v>
      </c>
      <c r="T1653" t="str">
        <f t="shared" si="529"/>
        <v>Green</v>
      </c>
      <c r="U1653" t="str">
        <f t="shared" si="530"/>
        <v>Red</v>
      </c>
      <c r="V1653" t="str">
        <f t="shared" si="531"/>
        <v>Green</v>
      </c>
      <c r="W1653" t="str">
        <f t="shared" si="532"/>
        <v>Red</v>
      </c>
      <c r="X1653" t="str">
        <f t="shared" si="533"/>
        <v>Red</v>
      </c>
      <c r="Y1653" t="str">
        <f t="shared" si="534"/>
        <v>Green</v>
      </c>
      <c r="Z1653" t="str">
        <f t="shared" si="535"/>
        <v>Green</v>
      </c>
      <c r="AA1653" t="str">
        <f t="shared" si="536"/>
        <v>Red</v>
      </c>
      <c r="AB1653" t="str">
        <f t="shared" si="537"/>
        <v>Red</v>
      </c>
      <c r="AC1653" t="str">
        <f t="shared" si="538"/>
        <v>Red</v>
      </c>
      <c r="AD1653" t="str">
        <f t="shared" si="539"/>
        <v>Green</v>
      </c>
    </row>
    <row r="1654" spans="1:30" x14ac:dyDescent="0.25">
      <c r="A1654" t="str">
        <f t="shared" si="540"/>
        <v>25/07/2026Juan Pablo IICienciano</v>
      </c>
      <c r="D1654" s="2">
        <v>46228</v>
      </c>
      <c r="E1654" s="3">
        <v>0.84375</v>
      </c>
      <c r="F1654" t="s">
        <v>3516</v>
      </c>
      <c r="G1654" t="s">
        <v>734</v>
      </c>
      <c r="H1654">
        <v>0</v>
      </c>
      <c r="I1654">
        <v>0</v>
      </c>
      <c r="J1654">
        <v>2</v>
      </c>
      <c r="K1654">
        <v>0</v>
      </c>
      <c r="L1654" s="22" t="str">
        <f t="shared" si="541"/>
        <v>25/07/2026</v>
      </c>
      <c r="M1654" s="23">
        <f t="shared" si="542"/>
        <v>0.71875</v>
      </c>
      <c r="N1654" t="str">
        <f t="shared" si="543"/>
        <v>2 - 0</v>
      </c>
      <c r="O1654" t="str">
        <f t="shared" si="524"/>
        <v>Green</v>
      </c>
      <c r="P1654" t="str">
        <f t="shared" si="525"/>
        <v>Red</v>
      </c>
      <c r="Q1654" t="str">
        <f t="shared" si="526"/>
        <v>Red</v>
      </c>
      <c r="R1654" t="str">
        <f t="shared" si="527"/>
        <v>Green</v>
      </c>
      <c r="S1654" t="str">
        <f t="shared" si="528"/>
        <v>Red</v>
      </c>
      <c r="T1654" t="str">
        <f t="shared" si="529"/>
        <v>Green</v>
      </c>
      <c r="U1654" t="str">
        <f t="shared" si="530"/>
        <v>Red</v>
      </c>
      <c r="V1654" t="str">
        <f t="shared" si="531"/>
        <v>Green</v>
      </c>
      <c r="W1654" t="str">
        <f t="shared" si="532"/>
        <v>Red</v>
      </c>
      <c r="X1654" t="str">
        <f t="shared" si="533"/>
        <v>Red</v>
      </c>
      <c r="Y1654" t="str">
        <f t="shared" si="534"/>
        <v>Green</v>
      </c>
      <c r="Z1654" t="str">
        <f t="shared" si="535"/>
        <v>Red</v>
      </c>
      <c r="AA1654" t="str">
        <f t="shared" si="536"/>
        <v>Green</v>
      </c>
      <c r="AB1654" t="str">
        <f t="shared" si="537"/>
        <v>Green</v>
      </c>
      <c r="AC1654" t="str">
        <f t="shared" si="538"/>
        <v>Red</v>
      </c>
      <c r="AD1654" t="str">
        <f t="shared" si="539"/>
        <v>Green</v>
      </c>
    </row>
    <row r="1655" spans="1:30" x14ac:dyDescent="0.25">
      <c r="A1655" t="str">
        <f t="shared" si="540"/>
        <v>25/07/2026Defensores Del Ilucan WomenUNSAAC Women</v>
      </c>
      <c r="D1655" s="2">
        <v>46228</v>
      </c>
      <c r="E1655" s="3">
        <v>0.84375</v>
      </c>
      <c r="F1655" t="s">
        <v>3523</v>
      </c>
      <c r="G1655" t="s">
        <v>3524</v>
      </c>
      <c r="H1655">
        <v>0</v>
      </c>
      <c r="I1655">
        <v>0</v>
      </c>
      <c r="J1655">
        <v>1</v>
      </c>
      <c r="K1655">
        <v>0</v>
      </c>
      <c r="L1655" s="22" t="str">
        <f t="shared" si="541"/>
        <v>25/07/2026</v>
      </c>
      <c r="M1655" s="23">
        <f t="shared" si="542"/>
        <v>0.71875</v>
      </c>
      <c r="N1655" t="str">
        <f t="shared" si="543"/>
        <v>1 - 0</v>
      </c>
      <c r="O1655" t="str">
        <f t="shared" si="524"/>
        <v>Green</v>
      </c>
      <c r="P1655" t="str">
        <f t="shared" si="525"/>
        <v>Red</v>
      </c>
      <c r="Q1655" t="str">
        <f t="shared" si="526"/>
        <v>Red</v>
      </c>
      <c r="R1655" t="str">
        <f t="shared" si="527"/>
        <v>Green</v>
      </c>
      <c r="S1655" t="str">
        <f t="shared" si="528"/>
        <v>Red</v>
      </c>
      <c r="T1655" t="str">
        <f t="shared" si="529"/>
        <v>Green</v>
      </c>
      <c r="U1655" t="str">
        <f t="shared" si="530"/>
        <v>Red</v>
      </c>
      <c r="V1655" t="str">
        <f t="shared" si="531"/>
        <v>Green</v>
      </c>
      <c r="W1655" t="str">
        <f t="shared" si="532"/>
        <v>Red</v>
      </c>
      <c r="X1655" t="str">
        <f t="shared" si="533"/>
        <v>Red</v>
      </c>
      <c r="Y1655" t="str">
        <f t="shared" si="534"/>
        <v>Red</v>
      </c>
      <c r="Z1655" t="str">
        <f t="shared" si="535"/>
        <v>Red</v>
      </c>
      <c r="AA1655" t="str">
        <f t="shared" si="536"/>
        <v>Green</v>
      </c>
      <c r="AB1655" t="str">
        <f t="shared" si="537"/>
        <v>Green</v>
      </c>
      <c r="AC1655" t="str">
        <f t="shared" si="538"/>
        <v>Red</v>
      </c>
      <c r="AD1655" t="str">
        <f t="shared" si="539"/>
        <v>Green</v>
      </c>
    </row>
    <row r="1656" spans="1:30" x14ac:dyDescent="0.25">
      <c r="A1656" t="str">
        <f t="shared" si="540"/>
        <v>25/07/2026UberabaMamore MG</v>
      </c>
      <c r="B1656" t="s">
        <v>804</v>
      </c>
      <c r="D1656" s="2">
        <v>46228</v>
      </c>
      <c r="E1656" s="3">
        <v>0.875</v>
      </c>
      <c r="F1656" t="s">
        <v>3048</v>
      </c>
      <c r="G1656" t="s">
        <v>3049</v>
      </c>
      <c r="H1656">
        <v>0</v>
      </c>
      <c r="I1656">
        <v>0</v>
      </c>
      <c r="J1656">
        <v>0</v>
      </c>
      <c r="K1656">
        <v>0</v>
      </c>
      <c r="L1656" s="22" t="str">
        <f t="shared" si="541"/>
        <v>25/07/2026</v>
      </c>
      <c r="M1656" s="23">
        <f t="shared" si="542"/>
        <v>0.75</v>
      </c>
      <c r="N1656" t="str">
        <f t="shared" si="543"/>
        <v>0 - 0</v>
      </c>
      <c r="O1656" t="str">
        <f t="shared" si="524"/>
        <v>Red</v>
      </c>
      <c r="P1656" t="str">
        <f t="shared" si="525"/>
        <v>Green</v>
      </c>
      <c r="Q1656" t="str">
        <f t="shared" si="526"/>
        <v>Red</v>
      </c>
      <c r="R1656" t="str">
        <f t="shared" si="527"/>
        <v>Green</v>
      </c>
      <c r="S1656" t="str">
        <f t="shared" si="528"/>
        <v>Green</v>
      </c>
      <c r="T1656" t="str">
        <f t="shared" si="529"/>
        <v>Red</v>
      </c>
      <c r="U1656" t="str">
        <f t="shared" si="530"/>
        <v>Red</v>
      </c>
      <c r="V1656" t="str">
        <f t="shared" si="531"/>
        <v>Green</v>
      </c>
      <c r="W1656" t="str">
        <f t="shared" si="532"/>
        <v>Red</v>
      </c>
      <c r="X1656" t="str">
        <f t="shared" si="533"/>
        <v>Red</v>
      </c>
      <c r="Y1656" t="str">
        <f t="shared" si="534"/>
        <v>Red</v>
      </c>
      <c r="Z1656" t="str">
        <f t="shared" si="535"/>
        <v>Red</v>
      </c>
      <c r="AA1656" t="str">
        <f t="shared" si="536"/>
        <v>Green</v>
      </c>
      <c r="AB1656" t="str">
        <f t="shared" si="537"/>
        <v>Green</v>
      </c>
      <c r="AC1656" t="str">
        <f t="shared" si="538"/>
        <v>Red</v>
      </c>
      <c r="AD1656" t="str">
        <f t="shared" si="539"/>
        <v>Green</v>
      </c>
    </row>
    <row r="1657" spans="1:30" x14ac:dyDescent="0.25">
      <c r="A1657" t="str">
        <f t="shared" si="540"/>
        <v>25/07/2026XV de NovembroComercial</v>
      </c>
      <c r="B1657" t="s">
        <v>804</v>
      </c>
      <c r="D1657" s="2">
        <v>46228</v>
      </c>
      <c r="E1657" s="3">
        <v>0.875</v>
      </c>
      <c r="F1657" t="s">
        <v>1863</v>
      </c>
      <c r="G1657" t="s">
        <v>1836</v>
      </c>
      <c r="H1657">
        <v>0</v>
      </c>
      <c r="I1657">
        <v>1</v>
      </c>
      <c r="J1657">
        <v>0</v>
      </c>
      <c r="K1657">
        <v>2</v>
      </c>
      <c r="L1657" s="22" t="str">
        <f t="shared" si="541"/>
        <v>25/07/2026</v>
      </c>
      <c r="M1657" s="23">
        <f t="shared" si="542"/>
        <v>0.75</v>
      </c>
      <c r="N1657" t="str">
        <f t="shared" si="543"/>
        <v>0 - 2</v>
      </c>
      <c r="O1657" t="str">
        <f t="shared" si="524"/>
        <v>Red</v>
      </c>
      <c r="P1657" t="str">
        <f t="shared" si="525"/>
        <v>Red</v>
      </c>
      <c r="Q1657" t="str">
        <f t="shared" si="526"/>
        <v>Green</v>
      </c>
      <c r="R1657" t="str">
        <f t="shared" si="527"/>
        <v>Red</v>
      </c>
      <c r="S1657" t="str">
        <f t="shared" si="528"/>
        <v>Green</v>
      </c>
      <c r="T1657" t="str">
        <f t="shared" si="529"/>
        <v>Green</v>
      </c>
      <c r="U1657" t="str">
        <f t="shared" si="530"/>
        <v>Red</v>
      </c>
      <c r="V1657" t="str">
        <f t="shared" si="531"/>
        <v>Red</v>
      </c>
      <c r="W1657" t="str">
        <f t="shared" si="532"/>
        <v>Green</v>
      </c>
      <c r="X1657" t="str">
        <f t="shared" si="533"/>
        <v>Green</v>
      </c>
      <c r="Y1657" t="str">
        <f t="shared" si="534"/>
        <v>Green</v>
      </c>
      <c r="Z1657" t="str">
        <f t="shared" si="535"/>
        <v>Red</v>
      </c>
      <c r="AA1657" t="str">
        <f t="shared" si="536"/>
        <v>Green</v>
      </c>
      <c r="AB1657" t="str">
        <f t="shared" si="537"/>
        <v>Green</v>
      </c>
      <c r="AC1657" t="str">
        <f t="shared" si="538"/>
        <v>Red</v>
      </c>
      <c r="AD1657" t="str">
        <f t="shared" si="539"/>
        <v>Green</v>
      </c>
    </row>
    <row r="1658" spans="1:30" x14ac:dyDescent="0.25">
      <c r="A1658" t="str">
        <f t="shared" si="540"/>
        <v>25/07/2026Universidad Catolica WomenPalestino Women</v>
      </c>
      <c r="D1658" s="2">
        <v>46228</v>
      </c>
      <c r="E1658" s="3">
        <v>0.875</v>
      </c>
      <c r="F1658" t="s">
        <v>3116</v>
      </c>
      <c r="G1658" t="s">
        <v>3117</v>
      </c>
      <c r="H1658">
        <v>0</v>
      </c>
      <c r="I1658">
        <v>0</v>
      </c>
      <c r="J1658">
        <v>5</v>
      </c>
      <c r="K1658">
        <v>0</v>
      </c>
      <c r="L1658" s="22" t="str">
        <f t="shared" si="541"/>
        <v>25/07/2026</v>
      </c>
      <c r="M1658" s="23">
        <f t="shared" si="542"/>
        <v>0.75</v>
      </c>
      <c r="N1658" t="str">
        <f t="shared" si="543"/>
        <v>5 - 0</v>
      </c>
      <c r="O1658" t="str">
        <f t="shared" si="524"/>
        <v>Green</v>
      </c>
      <c r="P1658" t="str">
        <f t="shared" si="525"/>
        <v>Red</v>
      </c>
      <c r="Q1658" t="str">
        <f t="shared" si="526"/>
        <v>Red</v>
      </c>
      <c r="R1658" t="str">
        <f t="shared" si="527"/>
        <v>Green</v>
      </c>
      <c r="S1658" t="str">
        <f t="shared" si="528"/>
        <v>Red</v>
      </c>
      <c r="T1658" t="str">
        <f t="shared" si="529"/>
        <v>Green</v>
      </c>
      <c r="U1658" t="str">
        <f t="shared" si="530"/>
        <v>Red</v>
      </c>
      <c r="V1658" t="str">
        <f t="shared" si="531"/>
        <v>Green</v>
      </c>
      <c r="W1658" t="str">
        <f t="shared" si="532"/>
        <v>Red</v>
      </c>
      <c r="X1658" t="str">
        <f t="shared" si="533"/>
        <v>Red</v>
      </c>
      <c r="Y1658" t="str">
        <f t="shared" si="534"/>
        <v>Green</v>
      </c>
      <c r="Z1658" t="str">
        <f t="shared" si="535"/>
        <v>Green</v>
      </c>
      <c r="AA1658" t="str">
        <f t="shared" si="536"/>
        <v>Red</v>
      </c>
      <c r="AB1658" t="str">
        <f t="shared" si="537"/>
        <v>Red</v>
      </c>
      <c r="AC1658" t="str">
        <f t="shared" si="538"/>
        <v>Red</v>
      </c>
      <c r="AD1658" t="str">
        <f t="shared" si="539"/>
        <v>Green</v>
      </c>
    </row>
    <row r="1659" spans="1:30" x14ac:dyDescent="0.25">
      <c r="A1659" t="str">
        <f t="shared" si="540"/>
        <v>25/07/2026Boyaca ChicoAtletico Nacional</v>
      </c>
      <c r="D1659" s="2">
        <v>46228</v>
      </c>
      <c r="E1659" s="3">
        <v>0.875</v>
      </c>
      <c r="F1659" t="s">
        <v>3130</v>
      </c>
      <c r="G1659" t="s">
        <v>416</v>
      </c>
      <c r="L1659" s="22" t="str">
        <f t="shared" si="541"/>
        <v>25/07/2026</v>
      </c>
      <c r="M1659" s="23">
        <f t="shared" si="542"/>
        <v>0.75</v>
      </c>
      <c r="N1659" t="str">
        <f t="shared" si="543"/>
        <v xml:space="preserve"> - </v>
      </c>
      <c r="O1659" t="str">
        <f t="shared" si="524"/>
        <v>Red</v>
      </c>
      <c r="P1659" t="str">
        <f t="shared" si="525"/>
        <v>Green</v>
      </c>
      <c r="Q1659" t="str">
        <f t="shared" si="526"/>
        <v>Red</v>
      </c>
      <c r="R1659" t="str">
        <f t="shared" si="527"/>
        <v>Green</v>
      </c>
      <c r="S1659" t="str">
        <f t="shared" si="528"/>
        <v>Green</v>
      </c>
      <c r="T1659" t="str">
        <f t="shared" si="529"/>
        <v>Red</v>
      </c>
      <c r="U1659" t="str">
        <f t="shared" si="530"/>
        <v>Red</v>
      </c>
      <c r="V1659" t="str">
        <f t="shared" si="531"/>
        <v>Green</v>
      </c>
      <c r="W1659" t="str">
        <f t="shared" si="532"/>
        <v>Red</v>
      </c>
      <c r="X1659" t="str">
        <f t="shared" si="533"/>
        <v>Red</v>
      </c>
      <c r="Y1659" t="str">
        <f t="shared" si="534"/>
        <v>Red</v>
      </c>
      <c r="Z1659" t="str">
        <f t="shared" si="535"/>
        <v>Red</v>
      </c>
      <c r="AA1659" t="str">
        <f t="shared" si="536"/>
        <v>Green</v>
      </c>
      <c r="AB1659" t="str">
        <f t="shared" si="537"/>
        <v>Green</v>
      </c>
      <c r="AC1659" t="str">
        <f t="shared" si="538"/>
        <v>Red</v>
      </c>
      <c r="AD1659" t="str">
        <f t="shared" si="539"/>
        <v>Green</v>
      </c>
    </row>
    <row r="1660" spans="1:30" x14ac:dyDescent="0.25">
      <c r="A1660" t="str">
        <f t="shared" si="540"/>
        <v>25/07/2026BogotaUnion Magdalena</v>
      </c>
      <c r="D1660" s="2">
        <v>46228</v>
      </c>
      <c r="E1660" s="3">
        <v>0.875</v>
      </c>
      <c r="F1660" t="s">
        <v>424</v>
      </c>
      <c r="G1660" t="s">
        <v>422</v>
      </c>
      <c r="H1660">
        <v>1</v>
      </c>
      <c r="I1660">
        <v>0</v>
      </c>
      <c r="J1660">
        <v>1</v>
      </c>
      <c r="K1660">
        <v>0</v>
      </c>
      <c r="L1660" s="22" t="str">
        <f t="shared" si="541"/>
        <v>25/07/2026</v>
      </c>
      <c r="M1660" s="23">
        <f t="shared" si="542"/>
        <v>0.75</v>
      </c>
      <c r="N1660" t="str">
        <f t="shared" si="543"/>
        <v>1 - 0</v>
      </c>
      <c r="O1660" t="str">
        <f t="shared" si="524"/>
        <v>Green</v>
      </c>
      <c r="P1660" t="str">
        <f t="shared" si="525"/>
        <v>Red</v>
      </c>
      <c r="Q1660" t="str">
        <f t="shared" si="526"/>
        <v>Red</v>
      </c>
      <c r="R1660" t="str">
        <f t="shared" si="527"/>
        <v>Green</v>
      </c>
      <c r="S1660" t="str">
        <f t="shared" si="528"/>
        <v>Red</v>
      </c>
      <c r="T1660" t="str">
        <f t="shared" si="529"/>
        <v>Green</v>
      </c>
      <c r="U1660" t="str">
        <f t="shared" si="530"/>
        <v>Green</v>
      </c>
      <c r="V1660" t="str">
        <f t="shared" si="531"/>
        <v>Red</v>
      </c>
      <c r="W1660" t="str">
        <f t="shared" si="532"/>
        <v>Red</v>
      </c>
      <c r="X1660" t="str">
        <f t="shared" si="533"/>
        <v>Green</v>
      </c>
      <c r="Y1660" t="str">
        <f t="shared" si="534"/>
        <v>Red</v>
      </c>
      <c r="Z1660" t="str">
        <f t="shared" si="535"/>
        <v>Red</v>
      </c>
      <c r="AA1660" t="str">
        <f t="shared" si="536"/>
        <v>Green</v>
      </c>
      <c r="AB1660" t="str">
        <f t="shared" si="537"/>
        <v>Green</v>
      </c>
      <c r="AC1660" t="str">
        <f t="shared" si="538"/>
        <v>Red</v>
      </c>
      <c r="AD1660" t="str">
        <f t="shared" si="539"/>
        <v>Green</v>
      </c>
    </row>
    <row r="1661" spans="1:30" x14ac:dyDescent="0.25">
      <c r="A1661" t="str">
        <f t="shared" si="540"/>
        <v>25/07/2026Cortulua WomenOrsomarso Women</v>
      </c>
      <c r="D1661" s="2">
        <v>46228</v>
      </c>
      <c r="E1661" s="3">
        <v>0.875</v>
      </c>
      <c r="F1661" t="s">
        <v>3135</v>
      </c>
      <c r="G1661" t="s">
        <v>3136</v>
      </c>
      <c r="H1661">
        <v>0</v>
      </c>
      <c r="I1661">
        <v>1</v>
      </c>
      <c r="J1661">
        <v>1</v>
      </c>
      <c r="K1661">
        <v>1</v>
      </c>
      <c r="L1661" s="22" t="str">
        <f t="shared" si="541"/>
        <v>25/07/2026</v>
      </c>
      <c r="M1661" s="23">
        <f t="shared" si="542"/>
        <v>0.75</v>
      </c>
      <c r="N1661" t="str">
        <f t="shared" si="543"/>
        <v>1 - 1</v>
      </c>
      <c r="O1661" t="str">
        <f t="shared" si="524"/>
        <v>Red</v>
      </c>
      <c r="P1661" t="str">
        <f t="shared" si="525"/>
        <v>Green</v>
      </c>
      <c r="Q1661" t="str">
        <f t="shared" si="526"/>
        <v>Red</v>
      </c>
      <c r="R1661" t="str">
        <f t="shared" si="527"/>
        <v>Green</v>
      </c>
      <c r="S1661" t="str">
        <f t="shared" si="528"/>
        <v>Green</v>
      </c>
      <c r="T1661" t="str">
        <f t="shared" si="529"/>
        <v>Red</v>
      </c>
      <c r="U1661" t="str">
        <f t="shared" si="530"/>
        <v>Red</v>
      </c>
      <c r="V1661" t="str">
        <f t="shared" si="531"/>
        <v>Red</v>
      </c>
      <c r="W1661" t="str">
        <f t="shared" si="532"/>
        <v>Green</v>
      </c>
      <c r="X1661" t="str">
        <f t="shared" si="533"/>
        <v>Green</v>
      </c>
      <c r="Y1661" t="str">
        <f t="shared" si="534"/>
        <v>Green</v>
      </c>
      <c r="Z1661" t="str">
        <f t="shared" si="535"/>
        <v>Red</v>
      </c>
      <c r="AA1661" t="str">
        <f t="shared" si="536"/>
        <v>Green</v>
      </c>
      <c r="AB1661" t="str">
        <f t="shared" si="537"/>
        <v>Green</v>
      </c>
      <c r="AC1661" t="str">
        <f t="shared" si="538"/>
        <v>Green</v>
      </c>
      <c r="AD1661" t="str">
        <f t="shared" si="539"/>
        <v>Red</v>
      </c>
    </row>
    <row r="1662" spans="1:30" x14ac:dyDescent="0.25">
      <c r="A1662" t="str">
        <f t="shared" si="540"/>
        <v>25/07/2026Atletico BalboaInter FA</v>
      </c>
      <c r="D1662" s="2">
        <v>46228</v>
      </c>
      <c r="E1662" s="3">
        <v>0.875</v>
      </c>
      <c r="F1662" t="s">
        <v>3195</v>
      </c>
      <c r="G1662" t="s">
        <v>3196</v>
      </c>
      <c r="H1662">
        <v>0</v>
      </c>
      <c r="I1662">
        <v>0</v>
      </c>
      <c r="J1662">
        <v>0</v>
      </c>
      <c r="K1662">
        <v>0</v>
      </c>
      <c r="L1662" s="22" t="str">
        <f t="shared" si="541"/>
        <v>25/07/2026</v>
      </c>
      <c r="M1662" s="23">
        <f t="shared" si="542"/>
        <v>0.75</v>
      </c>
      <c r="N1662" t="str">
        <f t="shared" si="543"/>
        <v>0 - 0</v>
      </c>
      <c r="O1662" t="str">
        <f t="shared" si="524"/>
        <v>Red</v>
      </c>
      <c r="P1662" t="str">
        <f t="shared" si="525"/>
        <v>Green</v>
      </c>
      <c r="Q1662" t="str">
        <f t="shared" si="526"/>
        <v>Red</v>
      </c>
      <c r="R1662" t="str">
        <f t="shared" si="527"/>
        <v>Green</v>
      </c>
      <c r="S1662" t="str">
        <f t="shared" si="528"/>
        <v>Green</v>
      </c>
      <c r="T1662" t="str">
        <f t="shared" si="529"/>
        <v>Red</v>
      </c>
      <c r="U1662" t="str">
        <f t="shared" si="530"/>
        <v>Red</v>
      </c>
      <c r="V1662" t="str">
        <f t="shared" si="531"/>
        <v>Green</v>
      </c>
      <c r="W1662" t="str">
        <f t="shared" si="532"/>
        <v>Red</v>
      </c>
      <c r="X1662" t="str">
        <f t="shared" si="533"/>
        <v>Red</v>
      </c>
      <c r="Y1662" t="str">
        <f t="shared" si="534"/>
        <v>Red</v>
      </c>
      <c r="Z1662" t="str">
        <f t="shared" si="535"/>
        <v>Red</v>
      </c>
      <c r="AA1662" t="str">
        <f t="shared" si="536"/>
        <v>Green</v>
      </c>
      <c r="AB1662" t="str">
        <f t="shared" si="537"/>
        <v>Green</v>
      </c>
      <c r="AC1662" t="str">
        <f t="shared" si="538"/>
        <v>Red</v>
      </c>
      <c r="AD1662" t="str">
        <f t="shared" si="539"/>
        <v>Green</v>
      </c>
    </row>
    <row r="1663" spans="1:30" x14ac:dyDescent="0.25">
      <c r="A1663" t="str">
        <f t="shared" si="540"/>
        <v>25/07/2026CD CacahuatiqueAD Isidro Metapan</v>
      </c>
      <c r="D1663" s="2">
        <v>46228</v>
      </c>
      <c r="E1663" s="3">
        <v>0.875</v>
      </c>
      <c r="F1663" t="s">
        <v>3197</v>
      </c>
      <c r="G1663" t="s">
        <v>3198</v>
      </c>
      <c r="H1663">
        <v>1</v>
      </c>
      <c r="I1663">
        <v>0</v>
      </c>
      <c r="J1663">
        <v>2</v>
      </c>
      <c r="K1663">
        <v>4</v>
      </c>
      <c r="L1663" s="22" t="str">
        <f t="shared" si="541"/>
        <v>25/07/2026</v>
      </c>
      <c r="M1663" s="23">
        <f t="shared" si="542"/>
        <v>0.75</v>
      </c>
      <c r="N1663" t="str">
        <f t="shared" si="543"/>
        <v>2 - 4</v>
      </c>
      <c r="O1663" t="str">
        <f t="shared" si="524"/>
        <v>Red</v>
      </c>
      <c r="P1663" t="str">
        <f t="shared" si="525"/>
        <v>Red</v>
      </c>
      <c r="Q1663" t="str">
        <f t="shared" si="526"/>
        <v>Green</v>
      </c>
      <c r="R1663" t="str">
        <f t="shared" si="527"/>
        <v>Red</v>
      </c>
      <c r="S1663" t="str">
        <f t="shared" si="528"/>
        <v>Green</v>
      </c>
      <c r="T1663" t="str">
        <f t="shared" si="529"/>
        <v>Green</v>
      </c>
      <c r="U1663" t="str">
        <f t="shared" si="530"/>
        <v>Green</v>
      </c>
      <c r="V1663" t="str">
        <f t="shared" si="531"/>
        <v>Red</v>
      </c>
      <c r="W1663" t="str">
        <f t="shared" si="532"/>
        <v>Red</v>
      </c>
      <c r="X1663" t="str">
        <f t="shared" si="533"/>
        <v>Green</v>
      </c>
      <c r="Y1663" t="str">
        <f t="shared" si="534"/>
        <v>Green</v>
      </c>
      <c r="Z1663" t="str">
        <f t="shared" si="535"/>
        <v>Green</v>
      </c>
      <c r="AA1663" t="str">
        <f t="shared" si="536"/>
        <v>Red</v>
      </c>
      <c r="AB1663" t="str">
        <f t="shared" si="537"/>
        <v>Red</v>
      </c>
      <c r="AC1663" t="str">
        <f t="shared" si="538"/>
        <v>Green</v>
      </c>
      <c r="AD1663" t="str">
        <f t="shared" si="539"/>
        <v>Red</v>
      </c>
    </row>
    <row r="1664" spans="1:30" x14ac:dyDescent="0.25">
      <c r="A1664" t="str">
        <f t="shared" si="540"/>
        <v>25/07/2026Aurora FCDeportivo Guastatoya</v>
      </c>
      <c r="D1664" s="2">
        <v>46228</v>
      </c>
      <c r="E1664" s="3">
        <v>0.875</v>
      </c>
      <c r="F1664" t="s">
        <v>3288</v>
      </c>
      <c r="G1664" t="s">
        <v>3289</v>
      </c>
      <c r="H1664">
        <v>0</v>
      </c>
      <c r="I1664">
        <v>0</v>
      </c>
      <c r="J1664">
        <v>0</v>
      </c>
      <c r="K1664">
        <v>1</v>
      </c>
      <c r="L1664" s="22" t="str">
        <f t="shared" si="541"/>
        <v>25/07/2026</v>
      </c>
      <c r="M1664" s="23">
        <f t="shared" si="542"/>
        <v>0.75</v>
      </c>
      <c r="N1664" t="str">
        <f t="shared" si="543"/>
        <v>0 - 1</v>
      </c>
      <c r="O1664" t="str">
        <f t="shared" si="524"/>
        <v>Red</v>
      </c>
      <c r="P1664" t="str">
        <f t="shared" si="525"/>
        <v>Red</v>
      </c>
      <c r="Q1664" t="str">
        <f t="shared" si="526"/>
        <v>Green</v>
      </c>
      <c r="R1664" t="str">
        <f t="shared" si="527"/>
        <v>Red</v>
      </c>
      <c r="S1664" t="str">
        <f t="shared" si="528"/>
        <v>Green</v>
      </c>
      <c r="T1664" t="str">
        <f t="shared" si="529"/>
        <v>Green</v>
      </c>
      <c r="U1664" t="str">
        <f t="shared" si="530"/>
        <v>Red</v>
      </c>
      <c r="V1664" t="str">
        <f t="shared" si="531"/>
        <v>Green</v>
      </c>
      <c r="W1664" t="str">
        <f t="shared" si="532"/>
        <v>Red</v>
      </c>
      <c r="X1664" t="str">
        <f t="shared" si="533"/>
        <v>Red</v>
      </c>
      <c r="Y1664" t="str">
        <f t="shared" si="534"/>
        <v>Red</v>
      </c>
      <c r="Z1664" t="str">
        <f t="shared" si="535"/>
        <v>Red</v>
      </c>
      <c r="AA1664" t="str">
        <f t="shared" si="536"/>
        <v>Green</v>
      </c>
      <c r="AB1664" t="str">
        <f t="shared" si="537"/>
        <v>Green</v>
      </c>
      <c r="AC1664" t="str">
        <f t="shared" si="538"/>
        <v>Red</v>
      </c>
      <c r="AD1664" t="str">
        <f t="shared" si="539"/>
        <v>Green</v>
      </c>
    </row>
    <row r="1665" spans="1:30" x14ac:dyDescent="0.25">
      <c r="A1665" t="str">
        <f t="shared" si="540"/>
        <v>25/07/2026AFF PalinDeportivo Sacachispas</v>
      </c>
      <c r="D1665" s="2">
        <v>46228</v>
      </c>
      <c r="E1665" s="3">
        <v>0.875</v>
      </c>
      <c r="F1665" t="s">
        <v>3292</v>
      </c>
      <c r="G1665" t="s">
        <v>3293</v>
      </c>
      <c r="H1665">
        <v>0</v>
      </c>
      <c r="I1665">
        <v>0</v>
      </c>
      <c r="J1665">
        <v>0</v>
      </c>
      <c r="K1665">
        <v>1</v>
      </c>
      <c r="L1665" s="22" t="str">
        <f t="shared" si="541"/>
        <v>25/07/2026</v>
      </c>
      <c r="M1665" s="23">
        <f t="shared" si="542"/>
        <v>0.75</v>
      </c>
      <c r="N1665" t="str">
        <f t="shared" si="543"/>
        <v>0 - 1</v>
      </c>
      <c r="O1665" t="str">
        <f t="shared" si="524"/>
        <v>Red</v>
      </c>
      <c r="P1665" t="str">
        <f t="shared" si="525"/>
        <v>Red</v>
      </c>
      <c r="Q1665" t="str">
        <f t="shared" si="526"/>
        <v>Green</v>
      </c>
      <c r="R1665" t="str">
        <f t="shared" si="527"/>
        <v>Red</v>
      </c>
      <c r="S1665" t="str">
        <f t="shared" si="528"/>
        <v>Green</v>
      </c>
      <c r="T1665" t="str">
        <f t="shared" si="529"/>
        <v>Green</v>
      </c>
      <c r="U1665" t="str">
        <f t="shared" si="530"/>
        <v>Red</v>
      </c>
      <c r="V1665" t="str">
        <f t="shared" si="531"/>
        <v>Green</v>
      </c>
      <c r="W1665" t="str">
        <f t="shared" si="532"/>
        <v>Red</v>
      </c>
      <c r="X1665" t="str">
        <f t="shared" si="533"/>
        <v>Red</v>
      </c>
      <c r="Y1665" t="str">
        <f t="shared" si="534"/>
        <v>Red</v>
      </c>
      <c r="Z1665" t="str">
        <f t="shared" si="535"/>
        <v>Red</v>
      </c>
      <c r="AA1665" t="str">
        <f t="shared" si="536"/>
        <v>Green</v>
      </c>
      <c r="AB1665" t="str">
        <f t="shared" si="537"/>
        <v>Green</v>
      </c>
      <c r="AC1665" t="str">
        <f t="shared" si="538"/>
        <v>Red</v>
      </c>
      <c r="AD1665" t="str">
        <f t="shared" si="539"/>
        <v>Green</v>
      </c>
    </row>
    <row r="1666" spans="1:30" x14ac:dyDescent="0.25">
      <c r="A1666" t="str">
        <f t="shared" si="540"/>
        <v>25/07/2026Cuba U20El Salvador U20</v>
      </c>
      <c r="D1666" s="2">
        <v>46228</v>
      </c>
      <c r="E1666" s="3">
        <v>0.875</v>
      </c>
      <c r="F1666" t="s">
        <v>3430</v>
      </c>
      <c r="G1666" t="s">
        <v>3431</v>
      </c>
      <c r="H1666">
        <v>2</v>
      </c>
      <c r="I1666">
        <v>0</v>
      </c>
      <c r="J1666">
        <v>3</v>
      </c>
      <c r="K1666">
        <v>0</v>
      </c>
      <c r="L1666" s="22" t="str">
        <f t="shared" si="541"/>
        <v>25/07/2026</v>
      </c>
      <c r="M1666" s="23">
        <f t="shared" si="542"/>
        <v>0.75</v>
      </c>
      <c r="N1666" t="str">
        <f t="shared" si="543"/>
        <v>3 - 0</v>
      </c>
      <c r="O1666" t="str">
        <f t="shared" ref="O1666:O1729" si="544">IF($J1666&gt;$K1666,"Green","Red")</f>
        <v>Green</v>
      </c>
      <c r="P1666" t="str">
        <f t="shared" ref="P1666:P1729" si="545">IF($J1666=$K1666,"Green","Red")</f>
        <v>Red</v>
      </c>
      <c r="Q1666" t="str">
        <f t="shared" ref="Q1666:Q1729" si="546">IF($J1666&lt;$K1666,"Green","Red")</f>
        <v>Red</v>
      </c>
      <c r="R1666" t="str">
        <f t="shared" ref="R1666:R1729" si="547">IF($J1666&gt;=$K1666,"Green","Red")</f>
        <v>Green</v>
      </c>
      <c r="S1666" t="str">
        <f t="shared" ref="S1666:S1729" si="548">IF($J1666&lt;=$K1666,"Green","Red")</f>
        <v>Red</v>
      </c>
      <c r="T1666" t="str">
        <f t="shared" ref="T1666:T1729" si="549">IF(OR($J1666&gt;$K1666,$J1666&lt;$K1666),"Green","Red")</f>
        <v>Green</v>
      </c>
      <c r="U1666" t="str">
        <f t="shared" ref="U1666:U1729" si="550">IF($H1666&gt;$I1666,"Green","Red")</f>
        <v>Green</v>
      </c>
      <c r="V1666" t="str">
        <f t="shared" ref="V1666:V1729" si="551">IF($H1666=$I1666,"Green","Red")</f>
        <v>Red</v>
      </c>
      <c r="W1666" t="str">
        <f t="shared" ref="W1666:W1729" si="552">IF($H1666&lt;$I1666,"Green","Red")</f>
        <v>Red</v>
      </c>
      <c r="X1666" t="str">
        <f t="shared" ref="X1666:X1729" si="553">IF($H1666+$I1666&gt;0,"Green","Red")</f>
        <v>Green</v>
      </c>
      <c r="Y1666" t="str">
        <f t="shared" ref="Y1666:Y1729" si="554">IF($J1666+$K1666&gt;1.5,"Green","Red")</f>
        <v>Green</v>
      </c>
      <c r="Z1666" t="str">
        <f t="shared" ref="Z1666:Z1729" si="555">IF($J1666+$K1666&gt;2.5,"Green","Red")</f>
        <v>Green</v>
      </c>
      <c r="AA1666" t="str">
        <f t="shared" ref="AA1666:AA1729" si="556">IF($J1666+$K1666&lt;2.5,"Green","Red")</f>
        <v>Red</v>
      </c>
      <c r="AB1666" t="str">
        <f t="shared" ref="AB1666:AB1729" si="557">IF($J1666+$K1666&lt;3.5,"Green","Red")</f>
        <v>Green</v>
      </c>
      <c r="AC1666" t="str">
        <f t="shared" ref="AC1666:AC1729" si="558">IF(AND($J1666&gt;0,$K1666&gt;0),"Green","Red")</f>
        <v>Red</v>
      </c>
      <c r="AD1666" t="str">
        <f t="shared" ref="AD1666:AD1729" si="559">IF(OR($J1666=0,$K1666=0),"Green","Red")</f>
        <v>Green</v>
      </c>
    </row>
    <row r="1667" spans="1:30" x14ac:dyDescent="0.25">
      <c r="A1667" t="str">
        <f t="shared" si="540"/>
        <v>25/07/2026Defensor SportingLiverpool Montevideo</v>
      </c>
      <c r="D1667" s="2">
        <v>46228</v>
      </c>
      <c r="E1667" s="3">
        <v>0.875</v>
      </c>
      <c r="F1667" t="s">
        <v>676</v>
      </c>
      <c r="G1667" t="s">
        <v>1320</v>
      </c>
      <c r="H1667">
        <v>1</v>
      </c>
      <c r="I1667">
        <v>2</v>
      </c>
      <c r="J1667">
        <v>1</v>
      </c>
      <c r="K1667">
        <v>2</v>
      </c>
      <c r="L1667" s="22" t="str">
        <f t="shared" si="541"/>
        <v>25/07/2026</v>
      </c>
      <c r="M1667" s="23">
        <f t="shared" si="542"/>
        <v>0.75</v>
      </c>
      <c r="N1667" t="str">
        <f t="shared" si="543"/>
        <v>1 - 2</v>
      </c>
      <c r="O1667" t="str">
        <f t="shared" si="544"/>
        <v>Red</v>
      </c>
      <c r="P1667" t="str">
        <f t="shared" si="545"/>
        <v>Red</v>
      </c>
      <c r="Q1667" t="str">
        <f t="shared" si="546"/>
        <v>Green</v>
      </c>
      <c r="R1667" t="str">
        <f t="shared" si="547"/>
        <v>Red</v>
      </c>
      <c r="S1667" t="str">
        <f t="shared" si="548"/>
        <v>Green</v>
      </c>
      <c r="T1667" t="str">
        <f t="shared" si="549"/>
        <v>Green</v>
      </c>
      <c r="U1667" t="str">
        <f t="shared" si="550"/>
        <v>Red</v>
      </c>
      <c r="V1667" t="str">
        <f t="shared" si="551"/>
        <v>Red</v>
      </c>
      <c r="W1667" t="str">
        <f t="shared" si="552"/>
        <v>Green</v>
      </c>
      <c r="X1667" t="str">
        <f t="shared" si="553"/>
        <v>Green</v>
      </c>
      <c r="Y1667" t="str">
        <f t="shared" si="554"/>
        <v>Green</v>
      </c>
      <c r="Z1667" t="str">
        <f t="shared" si="555"/>
        <v>Green</v>
      </c>
      <c r="AA1667" t="str">
        <f t="shared" si="556"/>
        <v>Red</v>
      </c>
      <c r="AB1667" t="str">
        <f t="shared" si="557"/>
        <v>Green</v>
      </c>
      <c r="AC1667" t="str">
        <f t="shared" si="558"/>
        <v>Green</v>
      </c>
      <c r="AD1667" t="str">
        <f t="shared" si="559"/>
        <v>Red</v>
      </c>
    </row>
    <row r="1668" spans="1:30" x14ac:dyDescent="0.25">
      <c r="A1668" t="str">
        <f t="shared" si="540"/>
        <v>25/07/2026Deportivo MaldonadoCA Juventud</v>
      </c>
      <c r="D1668" s="2">
        <v>46228</v>
      </c>
      <c r="E1668" s="3">
        <v>0.875</v>
      </c>
      <c r="F1668" t="s">
        <v>740</v>
      </c>
      <c r="G1668" t="s">
        <v>3679</v>
      </c>
      <c r="L1668" s="22" t="str">
        <f t="shared" si="541"/>
        <v>25/07/2026</v>
      </c>
      <c r="M1668" s="23">
        <f t="shared" si="542"/>
        <v>0.75</v>
      </c>
      <c r="N1668" t="str">
        <f t="shared" si="543"/>
        <v xml:space="preserve"> - </v>
      </c>
      <c r="O1668" t="str">
        <f t="shared" si="544"/>
        <v>Red</v>
      </c>
      <c r="P1668" t="str">
        <f t="shared" si="545"/>
        <v>Green</v>
      </c>
      <c r="Q1668" t="str">
        <f t="shared" si="546"/>
        <v>Red</v>
      </c>
      <c r="R1668" t="str">
        <f t="shared" si="547"/>
        <v>Green</v>
      </c>
      <c r="S1668" t="str">
        <f t="shared" si="548"/>
        <v>Green</v>
      </c>
      <c r="T1668" t="str">
        <f t="shared" si="549"/>
        <v>Red</v>
      </c>
      <c r="U1668" t="str">
        <f t="shared" si="550"/>
        <v>Red</v>
      </c>
      <c r="V1668" t="str">
        <f t="shared" si="551"/>
        <v>Green</v>
      </c>
      <c r="W1668" t="str">
        <f t="shared" si="552"/>
        <v>Red</v>
      </c>
      <c r="X1668" t="str">
        <f t="shared" si="553"/>
        <v>Red</v>
      </c>
      <c r="Y1668" t="str">
        <f t="shared" si="554"/>
        <v>Red</v>
      </c>
      <c r="Z1668" t="str">
        <f t="shared" si="555"/>
        <v>Red</v>
      </c>
      <c r="AA1668" t="str">
        <f t="shared" si="556"/>
        <v>Green</v>
      </c>
      <c r="AB1668" t="str">
        <f t="shared" si="557"/>
        <v>Green</v>
      </c>
      <c r="AC1668" t="str">
        <f t="shared" si="558"/>
        <v>Red</v>
      </c>
      <c r="AD1668" t="str">
        <f t="shared" si="559"/>
        <v>Green</v>
      </c>
    </row>
    <row r="1669" spans="1:30" x14ac:dyDescent="0.25">
      <c r="A1669" t="str">
        <f t="shared" si="540"/>
        <v>25/07/2026Plaza ColoniaMiramar Misiones</v>
      </c>
      <c r="D1669" s="2">
        <v>46228</v>
      </c>
      <c r="E1669" s="3">
        <v>0.875</v>
      </c>
      <c r="F1669" t="s">
        <v>3682</v>
      </c>
      <c r="G1669" t="s">
        <v>1204</v>
      </c>
      <c r="L1669" s="22" t="str">
        <f t="shared" si="541"/>
        <v>25/07/2026</v>
      </c>
      <c r="M1669" s="23">
        <f t="shared" si="542"/>
        <v>0.75</v>
      </c>
      <c r="N1669" t="str">
        <f t="shared" si="543"/>
        <v xml:space="preserve"> - </v>
      </c>
      <c r="O1669" t="str">
        <f t="shared" si="544"/>
        <v>Red</v>
      </c>
      <c r="P1669" t="str">
        <f t="shared" si="545"/>
        <v>Green</v>
      </c>
      <c r="Q1669" t="str">
        <f t="shared" si="546"/>
        <v>Red</v>
      </c>
      <c r="R1669" t="str">
        <f t="shared" si="547"/>
        <v>Green</v>
      </c>
      <c r="S1669" t="str">
        <f t="shared" si="548"/>
        <v>Green</v>
      </c>
      <c r="T1669" t="str">
        <f t="shared" si="549"/>
        <v>Red</v>
      </c>
      <c r="U1669" t="str">
        <f t="shared" si="550"/>
        <v>Red</v>
      </c>
      <c r="V1669" t="str">
        <f t="shared" si="551"/>
        <v>Green</v>
      </c>
      <c r="W1669" t="str">
        <f t="shared" si="552"/>
        <v>Red</v>
      </c>
      <c r="X1669" t="str">
        <f t="shared" si="553"/>
        <v>Red</v>
      </c>
      <c r="Y1669" t="str">
        <f t="shared" si="554"/>
        <v>Red</v>
      </c>
      <c r="Z1669" t="str">
        <f t="shared" si="555"/>
        <v>Red</v>
      </c>
      <c r="AA1669" t="str">
        <f t="shared" si="556"/>
        <v>Green</v>
      </c>
      <c r="AB1669" t="str">
        <f t="shared" si="557"/>
        <v>Green</v>
      </c>
      <c r="AC1669" t="str">
        <f t="shared" si="558"/>
        <v>Red</v>
      </c>
      <c r="AD1669" t="str">
        <f t="shared" si="559"/>
        <v>Green</v>
      </c>
    </row>
    <row r="1670" spans="1:30" x14ac:dyDescent="0.25">
      <c r="A1670" t="str">
        <f t="shared" si="540"/>
        <v>25/07/2026Inter Miami IIToronto FC II</v>
      </c>
      <c r="D1670" s="2">
        <v>46228</v>
      </c>
      <c r="E1670" s="3">
        <v>0.875</v>
      </c>
      <c r="F1670" t="s">
        <v>1871</v>
      </c>
      <c r="G1670" t="s">
        <v>739</v>
      </c>
      <c r="H1670">
        <v>1</v>
      </c>
      <c r="I1670">
        <v>1</v>
      </c>
      <c r="J1670">
        <v>2</v>
      </c>
      <c r="K1670">
        <v>1</v>
      </c>
      <c r="L1670" s="22" t="str">
        <f t="shared" si="541"/>
        <v>25/07/2026</v>
      </c>
      <c r="M1670" s="23">
        <f t="shared" si="542"/>
        <v>0.75</v>
      </c>
      <c r="N1670" t="str">
        <f t="shared" si="543"/>
        <v>2 - 1</v>
      </c>
      <c r="O1670" t="str">
        <f t="shared" si="544"/>
        <v>Green</v>
      </c>
      <c r="P1670" t="str">
        <f t="shared" si="545"/>
        <v>Red</v>
      </c>
      <c r="Q1670" t="str">
        <f t="shared" si="546"/>
        <v>Red</v>
      </c>
      <c r="R1670" t="str">
        <f t="shared" si="547"/>
        <v>Green</v>
      </c>
      <c r="S1670" t="str">
        <f t="shared" si="548"/>
        <v>Red</v>
      </c>
      <c r="T1670" t="str">
        <f t="shared" si="549"/>
        <v>Green</v>
      </c>
      <c r="U1670" t="str">
        <f t="shared" si="550"/>
        <v>Red</v>
      </c>
      <c r="V1670" t="str">
        <f t="shared" si="551"/>
        <v>Green</v>
      </c>
      <c r="W1670" t="str">
        <f t="shared" si="552"/>
        <v>Red</v>
      </c>
      <c r="X1670" t="str">
        <f t="shared" si="553"/>
        <v>Green</v>
      </c>
      <c r="Y1670" t="str">
        <f t="shared" si="554"/>
        <v>Green</v>
      </c>
      <c r="Z1670" t="str">
        <f t="shared" si="555"/>
        <v>Green</v>
      </c>
      <c r="AA1670" t="str">
        <f t="shared" si="556"/>
        <v>Red</v>
      </c>
      <c r="AB1670" t="str">
        <f t="shared" si="557"/>
        <v>Green</v>
      </c>
      <c r="AC1670" t="str">
        <f t="shared" si="558"/>
        <v>Green</v>
      </c>
      <c r="AD1670" t="str">
        <f t="shared" si="559"/>
        <v>Red</v>
      </c>
    </row>
    <row r="1671" spans="1:30" x14ac:dyDescent="0.25">
      <c r="A1671" t="str">
        <f t="shared" si="540"/>
        <v>25/07/2026Boston Legacy WomenKansas City Women</v>
      </c>
      <c r="D1671" s="2">
        <v>46228</v>
      </c>
      <c r="E1671" s="3">
        <v>0.875</v>
      </c>
      <c r="F1671" t="s">
        <v>3712</v>
      </c>
      <c r="G1671" t="s">
        <v>3713</v>
      </c>
      <c r="H1671">
        <v>1</v>
      </c>
      <c r="I1671">
        <v>0</v>
      </c>
      <c r="J1671">
        <v>1</v>
      </c>
      <c r="K1671">
        <v>0</v>
      </c>
      <c r="L1671" s="22" t="str">
        <f t="shared" si="541"/>
        <v>25/07/2026</v>
      </c>
      <c r="M1671" s="23">
        <f t="shared" si="542"/>
        <v>0.75</v>
      </c>
      <c r="N1671" t="str">
        <f t="shared" si="543"/>
        <v>1 - 0</v>
      </c>
      <c r="O1671" t="str">
        <f t="shared" si="544"/>
        <v>Green</v>
      </c>
      <c r="P1671" t="str">
        <f t="shared" si="545"/>
        <v>Red</v>
      </c>
      <c r="Q1671" t="str">
        <f t="shared" si="546"/>
        <v>Red</v>
      </c>
      <c r="R1671" t="str">
        <f t="shared" si="547"/>
        <v>Green</v>
      </c>
      <c r="S1671" t="str">
        <f t="shared" si="548"/>
        <v>Red</v>
      </c>
      <c r="T1671" t="str">
        <f t="shared" si="549"/>
        <v>Green</v>
      </c>
      <c r="U1671" t="str">
        <f t="shared" si="550"/>
        <v>Green</v>
      </c>
      <c r="V1671" t="str">
        <f t="shared" si="551"/>
        <v>Red</v>
      </c>
      <c r="W1671" t="str">
        <f t="shared" si="552"/>
        <v>Red</v>
      </c>
      <c r="X1671" t="str">
        <f t="shared" si="553"/>
        <v>Green</v>
      </c>
      <c r="Y1671" t="str">
        <f t="shared" si="554"/>
        <v>Red</v>
      </c>
      <c r="Z1671" t="str">
        <f t="shared" si="555"/>
        <v>Red</v>
      </c>
      <c r="AA1671" t="str">
        <f t="shared" si="556"/>
        <v>Green</v>
      </c>
      <c r="AB1671" t="str">
        <f t="shared" si="557"/>
        <v>Green</v>
      </c>
      <c r="AC1671" t="str">
        <f t="shared" si="558"/>
        <v>Red</v>
      </c>
      <c r="AD1671" t="str">
        <f t="shared" si="559"/>
        <v>Green</v>
      </c>
    </row>
    <row r="1672" spans="1:30" x14ac:dyDescent="0.25">
      <c r="A1672" t="str">
        <f t="shared" si="540"/>
        <v>25/07/2026Deportivo LaraCA Barinas</v>
      </c>
      <c r="D1672" s="2">
        <v>46228</v>
      </c>
      <c r="E1672" s="3">
        <v>0.875</v>
      </c>
      <c r="F1672" t="s">
        <v>3728</v>
      </c>
      <c r="G1672" t="s">
        <v>3729</v>
      </c>
      <c r="H1672">
        <v>0</v>
      </c>
      <c r="I1672">
        <v>1</v>
      </c>
      <c r="J1672">
        <v>4</v>
      </c>
      <c r="K1672">
        <v>1</v>
      </c>
      <c r="L1672" s="22" t="str">
        <f t="shared" si="541"/>
        <v>25/07/2026</v>
      </c>
      <c r="M1672" s="23">
        <f t="shared" si="542"/>
        <v>0.75</v>
      </c>
      <c r="N1672" t="str">
        <f t="shared" si="543"/>
        <v>4 - 1</v>
      </c>
      <c r="O1672" t="str">
        <f t="shared" si="544"/>
        <v>Green</v>
      </c>
      <c r="P1672" t="str">
        <f t="shared" si="545"/>
        <v>Red</v>
      </c>
      <c r="Q1672" t="str">
        <f t="shared" si="546"/>
        <v>Red</v>
      </c>
      <c r="R1672" t="str">
        <f t="shared" si="547"/>
        <v>Green</v>
      </c>
      <c r="S1672" t="str">
        <f t="shared" si="548"/>
        <v>Red</v>
      </c>
      <c r="T1672" t="str">
        <f t="shared" si="549"/>
        <v>Green</v>
      </c>
      <c r="U1672" t="str">
        <f t="shared" si="550"/>
        <v>Red</v>
      </c>
      <c r="V1672" t="str">
        <f t="shared" si="551"/>
        <v>Red</v>
      </c>
      <c r="W1672" t="str">
        <f t="shared" si="552"/>
        <v>Green</v>
      </c>
      <c r="X1672" t="str">
        <f t="shared" si="553"/>
        <v>Green</v>
      </c>
      <c r="Y1672" t="str">
        <f t="shared" si="554"/>
        <v>Green</v>
      </c>
      <c r="Z1672" t="str">
        <f t="shared" si="555"/>
        <v>Green</v>
      </c>
      <c r="AA1672" t="str">
        <f t="shared" si="556"/>
        <v>Red</v>
      </c>
      <c r="AB1672" t="str">
        <f t="shared" si="557"/>
        <v>Red</v>
      </c>
      <c r="AC1672" t="str">
        <f t="shared" si="558"/>
        <v>Green</v>
      </c>
      <c r="AD1672" t="str">
        <f t="shared" si="559"/>
        <v>Red</v>
      </c>
    </row>
    <row r="1673" spans="1:30" x14ac:dyDescent="0.25">
      <c r="A1673" t="str">
        <f t="shared" si="540"/>
        <v>25/07/2026Independiente MedellinDeportivo Pasto</v>
      </c>
      <c r="D1673" s="2">
        <v>46228</v>
      </c>
      <c r="E1673" s="3">
        <v>0.87847222222222221</v>
      </c>
      <c r="F1673" t="s">
        <v>1860</v>
      </c>
      <c r="G1673" t="s">
        <v>423</v>
      </c>
      <c r="H1673">
        <v>2</v>
      </c>
      <c r="I1673">
        <v>2</v>
      </c>
      <c r="J1673">
        <v>3</v>
      </c>
      <c r="K1673">
        <v>2</v>
      </c>
      <c r="L1673" s="22" t="str">
        <f t="shared" si="541"/>
        <v>25/07/2026</v>
      </c>
      <c r="M1673" s="23">
        <f t="shared" si="542"/>
        <v>0.75347222222222221</v>
      </c>
      <c r="N1673" t="str">
        <f t="shared" si="543"/>
        <v>3 - 2</v>
      </c>
      <c r="O1673" t="str">
        <f t="shared" si="544"/>
        <v>Green</v>
      </c>
      <c r="P1673" t="str">
        <f t="shared" si="545"/>
        <v>Red</v>
      </c>
      <c r="Q1673" t="str">
        <f t="shared" si="546"/>
        <v>Red</v>
      </c>
      <c r="R1673" t="str">
        <f t="shared" si="547"/>
        <v>Green</v>
      </c>
      <c r="S1673" t="str">
        <f t="shared" si="548"/>
        <v>Red</v>
      </c>
      <c r="T1673" t="str">
        <f t="shared" si="549"/>
        <v>Green</v>
      </c>
      <c r="U1673" t="str">
        <f t="shared" si="550"/>
        <v>Red</v>
      </c>
      <c r="V1673" t="str">
        <f t="shared" si="551"/>
        <v>Green</v>
      </c>
      <c r="W1673" t="str">
        <f t="shared" si="552"/>
        <v>Red</v>
      </c>
      <c r="X1673" t="str">
        <f t="shared" si="553"/>
        <v>Green</v>
      </c>
      <c r="Y1673" t="str">
        <f t="shared" si="554"/>
        <v>Green</v>
      </c>
      <c r="Z1673" t="str">
        <f t="shared" si="555"/>
        <v>Green</v>
      </c>
      <c r="AA1673" t="str">
        <f t="shared" si="556"/>
        <v>Red</v>
      </c>
      <c r="AB1673" t="str">
        <f t="shared" si="557"/>
        <v>Red</v>
      </c>
      <c r="AC1673" t="str">
        <f t="shared" si="558"/>
        <v>Green</v>
      </c>
      <c r="AD1673" t="str">
        <f t="shared" si="559"/>
        <v>Red</v>
      </c>
    </row>
    <row r="1674" spans="1:30" x14ac:dyDescent="0.25">
      <c r="A1674" t="str">
        <f t="shared" si="540"/>
        <v>25/07/2026GuabiraReal Oruro</v>
      </c>
      <c r="D1674" s="2">
        <v>46228</v>
      </c>
      <c r="E1674" s="3">
        <v>0.88541666666666663</v>
      </c>
      <c r="F1674" t="s">
        <v>3037</v>
      </c>
      <c r="G1674" t="s">
        <v>267</v>
      </c>
      <c r="H1674">
        <v>3</v>
      </c>
      <c r="I1674">
        <v>1</v>
      </c>
      <c r="J1674">
        <v>4</v>
      </c>
      <c r="K1674">
        <v>1</v>
      </c>
      <c r="L1674" s="22" t="str">
        <f t="shared" si="541"/>
        <v>25/07/2026</v>
      </c>
      <c r="M1674" s="23">
        <f t="shared" si="542"/>
        <v>0.76041666666666663</v>
      </c>
      <c r="N1674" t="str">
        <f t="shared" si="543"/>
        <v>4 - 1</v>
      </c>
      <c r="O1674" t="str">
        <f t="shared" si="544"/>
        <v>Green</v>
      </c>
      <c r="P1674" t="str">
        <f t="shared" si="545"/>
        <v>Red</v>
      </c>
      <c r="Q1674" t="str">
        <f t="shared" si="546"/>
        <v>Red</v>
      </c>
      <c r="R1674" t="str">
        <f t="shared" si="547"/>
        <v>Green</v>
      </c>
      <c r="S1674" t="str">
        <f t="shared" si="548"/>
        <v>Red</v>
      </c>
      <c r="T1674" t="str">
        <f t="shared" si="549"/>
        <v>Green</v>
      </c>
      <c r="U1674" t="str">
        <f t="shared" si="550"/>
        <v>Green</v>
      </c>
      <c r="V1674" t="str">
        <f t="shared" si="551"/>
        <v>Red</v>
      </c>
      <c r="W1674" t="str">
        <f t="shared" si="552"/>
        <v>Red</v>
      </c>
      <c r="X1674" t="str">
        <f t="shared" si="553"/>
        <v>Green</v>
      </c>
      <c r="Y1674" t="str">
        <f t="shared" si="554"/>
        <v>Green</v>
      </c>
      <c r="Z1674" t="str">
        <f t="shared" si="555"/>
        <v>Green</v>
      </c>
      <c r="AA1674" t="str">
        <f t="shared" si="556"/>
        <v>Red</v>
      </c>
      <c r="AB1674" t="str">
        <f t="shared" si="557"/>
        <v>Red</v>
      </c>
      <c r="AC1674" t="str">
        <f t="shared" si="558"/>
        <v>Green</v>
      </c>
      <c r="AD1674" t="str">
        <f t="shared" si="559"/>
        <v>Red</v>
      </c>
    </row>
    <row r="1675" spans="1:30" x14ac:dyDescent="0.25">
      <c r="A1675" t="str">
        <f t="shared" si="540"/>
        <v>25/07/2026Athletico ParanaenseInternacional</v>
      </c>
      <c r="B1675" t="s">
        <v>804</v>
      </c>
      <c r="C1675" t="s">
        <v>805</v>
      </c>
      <c r="D1675" s="2">
        <v>46228</v>
      </c>
      <c r="E1675" s="3">
        <v>0.89583333333333337</v>
      </c>
      <c r="F1675" t="s">
        <v>878</v>
      </c>
      <c r="G1675" t="s">
        <v>67</v>
      </c>
      <c r="H1675">
        <v>1</v>
      </c>
      <c r="I1675">
        <v>0</v>
      </c>
      <c r="J1675">
        <v>2</v>
      </c>
      <c r="K1675">
        <v>0</v>
      </c>
      <c r="L1675" s="22" t="str">
        <f t="shared" si="541"/>
        <v>25/07/2026</v>
      </c>
      <c r="M1675" s="23">
        <f t="shared" si="542"/>
        <v>0.77083333333333337</v>
      </c>
      <c r="N1675" t="str">
        <f t="shared" si="543"/>
        <v>2 - 0</v>
      </c>
      <c r="O1675" t="str">
        <f t="shared" si="544"/>
        <v>Green</v>
      </c>
      <c r="P1675" t="str">
        <f t="shared" si="545"/>
        <v>Red</v>
      </c>
      <c r="Q1675" t="str">
        <f t="shared" si="546"/>
        <v>Red</v>
      </c>
      <c r="R1675" t="str">
        <f t="shared" si="547"/>
        <v>Green</v>
      </c>
      <c r="S1675" t="str">
        <f t="shared" si="548"/>
        <v>Red</v>
      </c>
      <c r="T1675" t="str">
        <f t="shared" si="549"/>
        <v>Green</v>
      </c>
      <c r="U1675" t="str">
        <f t="shared" si="550"/>
        <v>Green</v>
      </c>
      <c r="V1675" t="str">
        <f t="shared" si="551"/>
        <v>Red</v>
      </c>
      <c r="W1675" t="str">
        <f t="shared" si="552"/>
        <v>Red</v>
      </c>
      <c r="X1675" t="str">
        <f t="shared" si="553"/>
        <v>Green</v>
      </c>
      <c r="Y1675" t="str">
        <f t="shared" si="554"/>
        <v>Green</v>
      </c>
      <c r="Z1675" t="str">
        <f t="shared" si="555"/>
        <v>Red</v>
      </c>
      <c r="AA1675" t="str">
        <f t="shared" si="556"/>
        <v>Green</v>
      </c>
      <c r="AB1675" t="str">
        <f t="shared" si="557"/>
        <v>Green</v>
      </c>
      <c r="AC1675" t="str">
        <f t="shared" si="558"/>
        <v>Red</v>
      </c>
      <c r="AD1675" t="str">
        <f t="shared" si="559"/>
        <v>Green</v>
      </c>
    </row>
    <row r="1676" spans="1:30" x14ac:dyDescent="0.25">
      <c r="A1676" t="str">
        <f t="shared" si="540"/>
        <v>25/07/2026SantosChapecoense</v>
      </c>
      <c r="B1676" t="s">
        <v>804</v>
      </c>
      <c r="C1676" t="s">
        <v>805</v>
      </c>
      <c r="D1676" s="2">
        <v>46228</v>
      </c>
      <c r="E1676" s="3">
        <v>0.89583333333333337</v>
      </c>
      <c r="F1676" t="s">
        <v>744</v>
      </c>
      <c r="G1676" t="s">
        <v>65</v>
      </c>
      <c r="H1676">
        <v>1</v>
      </c>
      <c r="I1676">
        <v>0</v>
      </c>
      <c r="J1676">
        <v>2</v>
      </c>
      <c r="K1676">
        <v>2</v>
      </c>
      <c r="L1676" s="22" t="str">
        <f t="shared" si="541"/>
        <v>25/07/2026</v>
      </c>
      <c r="M1676" s="23">
        <f t="shared" si="542"/>
        <v>0.77083333333333337</v>
      </c>
      <c r="N1676" t="str">
        <f t="shared" si="543"/>
        <v>2 - 2</v>
      </c>
      <c r="O1676" t="str">
        <f t="shared" si="544"/>
        <v>Red</v>
      </c>
      <c r="P1676" t="str">
        <f t="shared" si="545"/>
        <v>Green</v>
      </c>
      <c r="Q1676" t="str">
        <f t="shared" si="546"/>
        <v>Red</v>
      </c>
      <c r="R1676" t="str">
        <f t="shared" si="547"/>
        <v>Green</v>
      </c>
      <c r="S1676" t="str">
        <f t="shared" si="548"/>
        <v>Green</v>
      </c>
      <c r="T1676" t="str">
        <f t="shared" si="549"/>
        <v>Red</v>
      </c>
      <c r="U1676" t="str">
        <f t="shared" si="550"/>
        <v>Green</v>
      </c>
      <c r="V1676" t="str">
        <f t="shared" si="551"/>
        <v>Red</v>
      </c>
      <c r="W1676" t="str">
        <f t="shared" si="552"/>
        <v>Red</v>
      </c>
      <c r="X1676" t="str">
        <f t="shared" si="553"/>
        <v>Green</v>
      </c>
      <c r="Y1676" t="str">
        <f t="shared" si="554"/>
        <v>Green</v>
      </c>
      <c r="Z1676" t="str">
        <f t="shared" si="555"/>
        <v>Green</v>
      </c>
      <c r="AA1676" t="str">
        <f t="shared" si="556"/>
        <v>Red</v>
      </c>
      <c r="AB1676" t="str">
        <f t="shared" si="557"/>
        <v>Red</v>
      </c>
      <c r="AC1676" t="str">
        <f t="shared" si="558"/>
        <v>Green</v>
      </c>
      <c r="AD1676" t="str">
        <f t="shared" si="559"/>
        <v>Red</v>
      </c>
    </row>
    <row r="1677" spans="1:30" x14ac:dyDescent="0.25">
      <c r="A1677" t="str">
        <f t="shared" si="540"/>
        <v>25/07/2026Confianca SEItabaiana SE</v>
      </c>
      <c r="B1677" t="s">
        <v>804</v>
      </c>
      <c r="D1677" s="2">
        <v>46228</v>
      </c>
      <c r="E1677" s="3">
        <v>0.89583333333333337</v>
      </c>
      <c r="F1677" t="s">
        <v>3040</v>
      </c>
      <c r="G1677" t="s">
        <v>3041</v>
      </c>
      <c r="H1677">
        <v>0</v>
      </c>
      <c r="I1677">
        <v>1</v>
      </c>
      <c r="J1677">
        <v>1</v>
      </c>
      <c r="K1677">
        <v>1</v>
      </c>
      <c r="L1677" s="22" t="str">
        <f t="shared" si="541"/>
        <v>25/07/2026</v>
      </c>
      <c r="M1677" s="23">
        <f t="shared" si="542"/>
        <v>0.77083333333333337</v>
      </c>
      <c r="N1677" t="str">
        <f t="shared" si="543"/>
        <v>1 - 1</v>
      </c>
      <c r="O1677" t="str">
        <f t="shared" si="544"/>
        <v>Red</v>
      </c>
      <c r="P1677" t="str">
        <f t="shared" si="545"/>
        <v>Green</v>
      </c>
      <c r="Q1677" t="str">
        <f t="shared" si="546"/>
        <v>Red</v>
      </c>
      <c r="R1677" t="str">
        <f t="shared" si="547"/>
        <v>Green</v>
      </c>
      <c r="S1677" t="str">
        <f t="shared" si="548"/>
        <v>Green</v>
      </c>
      <c r="T1677" t="str">
        <f t="shared" si="549"/>
        <v>Red</v>
      </c>
      <c r="U1677" t="str">
        <f t="shared" si="550"/>
        <v>Red</v>
      </c>
      <c r="V1677" t="str">
        <f t="shared" si="551"/>
        <v>Red</v>
      </c>
      <c r="W1677" t="str">
        <f t="shared" si="552"/>
        <v>Green</v>
      </c>
      <c r="X1677" t="str">
        <f t="shared" si="553"/>
        <v>Green</v>
      </c>
      <c r="Y1677" t="str">
        <f t="shared" si="554"/>
        <v>Green</v>
      </c>
      <c r="Z1677" t="str">
        <f t="shared" si="555"/>
        <v>Red</v>
      </c>
      <c r="AA1677" t="str">
        <f t="shared" si="556"/>
        <v>Green</v>
      </c>
      <c r="AB1677" t="str">
        <f t="shared" si="557"/>
        <v>Green</v>
      </c>
      <c r="AC1677" t="str">
        <f t="shared" si="558"/>
        <v>Green</v>
      </c>
      <c r="AD1677" t="str">
        <f t="shared" si="559"/>
        <v>Red</v>
      </c>
    </row>
    <row r="1678" spans="1:30" x14ac:dyDescent="0.25">
      <c r="A1678" t="str">
        <f t="shared" si="540"/>
        <v>25/07/2026HuachipatoCobresal</v>
      </c>
      <c r="D1678" s="2">
        <v>46228</v>
      </c>
      <c r="E1678" s="3">
        <v>0.89583333333333337</v>
      </c>
      <c r="F1678" t="s">
        <v>747</v>
      </c>
      <c r="G1678" t="s">
        <v>748</v>
      </c>
      <c r="H1678">
        <v>1</v>
      </c>
      <c r="I1678">
        <v>0</v>
      </c>
      <c r="J1678">
        <v>3</v>
      </c>
      <c r="K1678">
        <v>3</v>
      </c>
      <c r="L1678" s="22" t="str">
        <f t="shared" si="541"/>
        <v>25/07/2026</v>
      </c>
      <c r="M1678" s="23">
        <f t="shared" si="542"/>
        <v>0.77083333333333337</v>
      </c>
      <c r="N1678" t="str">
        <f t="shared" si="543"/>
        <v>3 - 3</v>
      </c>
      <c r="O1678" t="str">
        <f t="shared" si="544"/>
        <v>Red</v>
      </c>
      <c r="P1678" t="str">
        <f t="shared" si="545"/>
        <v>Green</v>
      </c>
      <c r="Q1678" t="str">
        <f t="shared" si="546"/>
        <v>Red</v>
      </c>
      <c r="R1678" t="str">
        <f t="shared" si="547"/>
        <v>Green</v>
      </c>
      <c r="S1678" t="str">
        <f t="shared" si="548"/>
        <v>Green</v>
      </c>
      <c r="T1678" t="str">
        <f t="shared" si="549"/>
        <v>Red</v>
      </c>
      <c r="U1678" t="str">
        <f t="shared" si="550"/>
        <v>Green</v>
      </c>
      <c r="V1678" t="str">
        <f t="shared" si="551"/>
        <v>Red</v>
      </c>
      <c r="W1678" t="str">
        <f t="shared" si="552"/>
        <v>Red</v>
      </c>
      <c r="X1678" t="str">
        <f t="shared" si="553"/>
        <v>Green</v>
      </c>
      <c r="Y1678" t="str">
        <f t="shared" si="554"/>
        <v>Green</v>
      </c>
      <c r="Z1678" t="str">
        <f t="shared" si="555"/>
        <v>Green</v>
      </c>
      <c r="AA1678" t="str">
        <f t="shared" si="556"/>
        <v>Red</v>
      </c>
      <c r="AB1678" t="str">
        <f t="shared" si="557"/>
        <v>Red</v>
      </c>
      <c r="AC1678" t="str">
        <f t="shared" si="558"/>
        <v>Green</v>
      </c>
      <c r="AD1678" t="str">
        <f t="shared" si="559"/>
        <v>Red</v>
      </c>
    </row>
    <row r="1679" spans="1:30" x14ac:dyDescent="0.25">
      <c r="A1679" t="str">
        <f t="shared" si="540"/>
        <v>25/07/2026CobreloaDeportes Santa Cruz</v>
      </c>
      <c r="D1679" s="2">
        <v>46228</v>
      </c>
      <c r="E1679" s="3">
        <v>0.89583333333333337</v>
      </c>
      <c r="F1679" t="s">
        <v>749</v>
      </c>
      <c r="G1679" t="s">
        <v>3111</v>
      </c>
      <c r="H1679">
        <v>2</v>
      </c>
      <c r="I1679">
        <v>1</v>
      </c>
      <c r="J1679">
        <v>4</v>
      </c>
      <c r="K1679">
        <v>2</v>
      </c>
      <c r="L1679" s="22" t="str">
        <f t="shared" si="541"/>
        <v>25/07/2026</v>
      </c>
      <c r="M1679" s="23">
        <f t="shared" si="542"/>
        <v>0.77083333333333337</v>
      </c>
      <c r="N1679" t="str">
        <f t="shared" si="543"/>
        <v>4 - 2</v>
      </c>
      <c r="O1679" t="str">
        <f t="shared" si="544"/>
        <v>Green</v>
      </c>
      <c r="P1679" t="str">
        <f t="shared" si="545"/>
        <v>Red</v>
      </c>
      <c r="Q1679" t="str">
        <f t="shared" si="546"/>
        <v>Red</v>
      </c>
      <c r="R1679" t="str">
        <f t="shared" si="547"/>
        <v>Green</v>
      </c>
      <c r="S1679" t="str">
        <f t="shared" si="548"/>
        <v>Red</v>
      </c>
      <c r="T1679" t="str">
        <f t="shared" si="549"/>
        <v>Green</v>
      </c>
      <c r="U1679" t="str">
        <f t="shared" si="550"/>
        <v>Green</v>
      </c>
      <c r="V1679" t="str">
        <f t="shared" si="551"/>
        <v>Red</v>
      </c>
      <c r="W1679" t="str">
        <f t="shared" si="552"/>
        <v>Red</v>
      </c>
      <c r="X1679" t="str">
        <f t="shared" si="553"/>
        <v>Green</v>
      </c>
      <c r="Y1679" t="str">
        <f t="shared" si="554"/>
        <v>Green</v>
      </c>
      <c r="Z1679" t="str">
        <f t="shared" si="555"/>
        <v>Green</v>
      </c>
      <c r="AA1679" t="str">
        <f t="shared" si="556"/>
        <v>Red</v>
      </c>
      <c r="AB1679" t="str">
        <f t="shared" si="557"/>
        <v>Red</v>
      </c>
      <c r="AC1679" t="str">
        <f t="shared" si="558"/>
        <v>Green</v>
      </c>
      <c r="AD1679" t="str">
        <f t="shared" si="559"/>
        <v>Red</v>
      </c>
    </row>
    <row r="1680" spans="1:30" x14ac:dyDescent="0.25">
      <c r="A1680" t="str">
        <f t="shared" si="540"/>
        <v>25/07/2026Junior FC WomenMillonarios FC Women</v>
      </c>
      <c r="D1680" s="2">
        <v>46228</v>
      </c>
      <c r="E1680" s="3">
        <v>0.89583333333333337</v>
      </c>
      <c r="F1680" t="s">
        <v>3137</v>
      </c>
      <c r="G1680" t="s">
        <v>3138</v>
      </c>
      <c r="H1680">
        <v>0</v>
      </c>
      <c r="I1680">
        <v>0</v>
      </c>
      <c r="J1680">
        <v>0</v>
      </c>
      <c r="K1680">
        <v>0</v>
      </c>
      <c r="L1680" s="22" t="str">
        <f t="shared" si="541"/>
        <v>25/07/2026</v>
      </c>
      <c r="M1680" s="23">
        <f t="shared" si="542"/>
        <v>0.77083333333333337</v>
      </c>
      <c r="N1680" t="str">
        <f t="shared" si="543"/>
        <v>0 - 0</v>
      </c>
      <c r="O1680" t="str">
        <f t="shared" si="544"/>
        <v>Red</v>
      </c>
      <c r="P1680" t="str">
        <f t="shared" si="545"/>
        <v>Green</v>
      </c>
      <c r="Q1680" t="str">
        <f t="shared" si="546"/>
        <v>Red</v>
      </c>
      <c r="R1680" t="str">
        <f t="shared" si="547"/>
        <v>Green</v>
      </c>
      <c r="S1680" t="str">
        <f t="shared" si="548"/>
        <v>Green</v>
      </c>
      <c r="T1680" t="str">
        <f t="shared" si="549"/>
        <v>Red</v>
      </c>
      <c r="U1680" t="str">
        <f t="shared" si="550"/>
        <v>Red</v>
      </c>
      <c r="V1680" t="str">
        <f t="shared" si="551"/>
        <v>Green</v>
      </c>
      <c r="W1680" t="str">
        <f t="shared" si="552"/>
        <v>Red</v>
      </c>
      <c r="X1680" t="str">
        <f t="shared" si="553"/>
        <v>Red</v>
      </c>
      <c r="Y1680" t="str">
        <f t="shared" si="554"/>
        <v>Red</v>
      </c>
      <c r="Z1680" t="str">
        <f t="shared" si="555"/>
        <v>Red</v>
      </c>
      <c r="AA1680" t="str">
        <f t="shared" si="556"/>
        <v>Green</v>
      </c>
      <c r="AB1680" t="str">
        <f t="shared" si="557"/>
        <v>Green</v>
      </c>
      <c r="AC1680" t="str">
        <f t="shared" si="558"/>
        <v>Red</v>
      </c>
      <c r="AD1680" t="str">
        <f t="shared" si="559"/>
        <v>Green</v>
      </c>
    </row>
    <row r="1681" spans="1:30" x14ac:dyDescent="0.25">
      <c r="A1681" t="str">
        <f t="shared" si="540"/>
        <v>25/07/2026Club Sportivo AmelianoClub Nacional</v>
      </c>
      <c r="D1681" s="2">
        <v>46228</v>
      </c>
      <c r="E1681" s="3">
        <v>0.89583333333333337</v>
      </c>
      <c r="F1681" t="s">
        <v>3510</v>
      </c>
      <c r="G1681" t="s">
        <v>3511</v>
      </c>
      <c r="H1681">
        <v>0</v>
      </c>
      <c r="I1681">
        <v>0</v>
      </c>
      <c r="J1681">
        <v>1</v>
      </c>
      <c r="K1681">
        <v>1</v>
      </c>
      <c r="L1681" s="22" t="str">
        <f t="shared" si="541"/>
        <v>25/07/2026</v>
      </c>
      <c r="M1681" s="23">
        <f t="shared" si="542"/>
        <v>0.77083333333333337</v>
      </c>
      <c r="N1681" t="str">
        <f t="shared" si="543"/>
        <v>1 - 1</v>
      </c>
      <c r="O1681" t="str">
        <f t="shared" si="544"/>
        <v>Red</v>
      </c>
      <c r="P1681" t="str">
        <f t="shared" si="545"/>
        <v>Green</v>
      </c>
      <c r="Q1681" t="str">
        <f t="shared" si="546"/>
        <v>Red</v>
      </c>
      <c r="R1681" t="str">
        <f t="shared" si="547"/>
        <v>Green</v>
      </c>
      <c r="S1681" t="str">
        <f t="shared" si="548"/>
        <v>Green</v>
      </c>
      <c r="T1681" t="str">
        <f t="shared" si="549"/>
        <v>Red</v>
      </c>
      <c r="U1681" t="str">
        <f t="shared" si="550"/>
        <v>Red</v>
      </c>
      <c r="V1681" t="str">
        <f t="shared" si="551"/>
        <v>Green</v>
      </c>
      <c r="W1681" t="str">
        <f t="shared" si="552"/>
        <v>Red</v>
      </c>
      <c r="X1681" t="str">
        <f t="shared" si="553"/>
        <v>Red</v>
      </c>
      <c r="Y1681" t="str">
        <f t="shared" si="554"/>
        <v>Green</v>
      </c>
      <c r="Z1681" t="str">
        <f t="shared" si="555"/>
        <v>Red</v>
      </c>
      <c r="AA1681" t="str">
        <f t="shared" si="556"/>
        <v>Green</v>
      </c>
      <c r="AB1681" t="str">
        <f t="shared" si="557"/>
        <v>Green</v>
      </c>
      <c r="AC1681" t="str">
        <f t="shared" si="558"/>
        <v>Green</v>
      </c>
      <c r="AD1681" t="str">
        <f t="shared" si="559"/>
        <v>Red</v>
      </c>
    </row>
    <row r="1682" spans="1:30" x14ac:dyDescent="0.25">
      <c r="A1682" t="str">
        <f t="shared" si="540"/>
        <v>25/07/2026San Martin de TucumanCA Temperley</v>
      </c>
      <c r="B1682" t="s">
        <v>806</v>
      </c>
      <c r="C1682" t="s">
        <v>807</v>
      </c>
      <c r="D1682" s="2">
        <v>46228</v>
      </c>
      <c r="E1682" s="3">
        <v>0.91666666666666663</v>
      </c>
      <c r="F1682" t="s">
        <v>703</v>
      </c>
      <c r="G1682" t="s">
        <v>2757</v>
      </c>
      <c r="H1682">
        <v>0</v>
      </c>
      <c r="I1682">
        <v>1</v>
      </c>
      <c r="J1682">
        <v>1</v>
      </c>
      <c r="K1682">
        <v>2</v>
      </c>
      <c r="L1682" s="22" t="str">
        <f t="shared" si="541"/>
        <v>25/07/2026</v>
      </c>
      <c r="M1682" s="23">
        <f t="shared" si="542"/>
        <v>0.79166666666666663</v>
      </c>
      <c r="N1682" t="str">
        <f t="shared" si="543"/>
        <v>1 - 2</v>
      </c>
      <c r="O1682" t="str">
        <f t="shared" si="544"/>
        <v>Red</v>
      </c>
      <c r="P1682" t="str">
        <f t="shared" si="545"/>
        <v>Red</v>
      </c>
      <c r="Q1682" t="str">
        <f t="shared" si="546"/>
        <v>Green</v>
      </c>
      <c r="R1682" t="str">
        <f t="shared" si="547"/>
        <v>Red</v>
      </c>
      <c r="S1682" t="str">
        <f t="shared" si="548"/>
        <v>Green</v>
      </c>
      <c r="T1682" t="str">
        <f t="shared" si="549"/>
        <v>Green</v>
      </c>
      <c r="U1682" t="str">
        <f t="shared" si="550"/>
        <v>Red</v>
      </c>
      <c r="V1682" t="str">
        <f t="shared" si="551"/>
        <v>Red</v>
      </c>
      <c r="W1682" t="str">
        <f t="shared" si="552"/>
        <v>Green</v>
      </c>
      <c r="X1682" t="str">
        <f t="shared" si="553"/>
        <v>Green</v>
      </c>
      <c r="Y1682" t="str">
        <f t="shared" si="554"/>
        <v>Green</v>
      </c>
      <c r="Z1682" t="str">
        <f t="shared" si="555"/>
        <v>Green</v>
      </c>
      <c r="AA1682" t="str">
        <f t="shared" si="556"/>
        <v>Red</v>
      </c>
      <c r="AB1682" t="str">
        <f t="shared" si="557"/>
        <v>Green</v>
      </c>
      <c r="AC1682" t="str">
        <f t="shared" si="558"/>
        <v>Green</v>
      </c>
      <c r="AD1682" t="str">
        <f t="shared" si="559"/>
        <v>Red</v>
      </c>
    </row>
    <row r="1683" spans="1:30" x14ac:dyDescent="0.25">
      <c r="A1683" t="str">
        <f t="shared" si="540"/>
        <v>25/07/2026Deportivo MerloCA Villa San Carlos</v>
      </c>
      <c r="B1683" t="s">
        <v>806</v>
      </c>
      <c r="C1683" t="s">
        <v>2759</v>
      </c>
      <c r="D1683" s="2">
        <v>46228</v>
      </c>
      <c r="E1683" s="3">
        <v>0.91666666666666663</v>
      </c>
      <c r="F1683" t="s">
        <v>2769</v>
      </c>
      <c r="G1683" t="s">
        <v>2770</v>
      </c>
      <c r="H1683">
        <v>1</v>
      </c>
      <c r="I1683">
        <v>1</v>
      </c>
      <c r="J1683">
        <v>1</v>
      </c>
      <c r="K1683">
        <v>2</v>
      </c>
      <c r="L1683" s="22" t="str">
        <f t="shared" si="541"/>
        <v>25/07/2026</v>
      </c>
      <c r="M1683" s="23">
        <f t="shared" si="542"/>
        <v>0.79166666666666663</v>
      </c>
      <c r="N1683" t="str">
        <f t="shared" si="543"/>
        <v>1 - 2</v>
      </c>
      <c r="O1683" t="str">
        <f t="shared" si="544"/>
        <v>Red</v>
      </c>
      <c r="P1683" t="str">
        <f t="shared" si="545"/>
        <v>Red</v>
      </c>
      <c r="Q1683" t="str">
        <f t="shared" si="546"/>
        <v>Green</v>
      </c>
      <c r="R1683" t="str">
        <f t="shared" si="547"/>
        <v>Red</v>
      </c>
      <c r="S1683" t="str">
        <f t="shared" si="548"/>
        <v>Green</v>
      </c>
      <c r="T1683" t="str">
        <f t="shared" si="549"/>
        <v>Green</v>
      </c>
      <c r="U1683" t="str">
        <f t="shared" si="550"/>
        <v>Red</v>
      </c>
      <c r="V1683" t="str">
        <f t="shared" si="551"/>
        <v>Green</v>
      </c>
      <c r="W1683" t="str">
        <f t="shared" si="552"/>
        <v>Red</v>
      </c>
      <c r="X1683" t="str">
        <f t="shared" si="553"/>
        <v>Green</v>
      </c>
      <c r="Y1683" t="str">
        <f t="shared" si="554"/>
        <v>Green</v>
      </c>
      <c r="Z1683" t="str">
        <f t="shared" si="555"/>
        <v>Green</v>
      </c>
      <c r="AA1683" t="str">
        <f t="shared" si="556"/>
        <v>Red</v>
      </c>
      <c r="AB1683" t="str">
        <f t="shared" si="557"/>
        <v>Green</v>
      </c>
      <c r="AC1683" t="str">
        <f t="shared" si="558"/>
        <v>Green</v>
      </c>
      <c r="AD1683" t="str">
        <f t="shared" si="559"/>
        <v>Red</v>
      </c>
    </row>
    <row r="1684" spans="1:30" x14ac:dyDescent="0.25">
      <c r="A1684" t="str">
        <f t="shared" si="540"/>
        <v>25/07/2026Volta RedondaAnapolis GO</v>
      </c>
      <c r="B1684" t="s">
        <v>804</v>
      </c>
      <c r="D1684" s="2">
        <v>46228</v>
      </c>
      <c r="E1684" s="3">
        <v>0.91666666666666663</v>
      </c>
      <c r="F1684" t="s">
        <v>308</v>
      </c>
      <c r="G1684" t="s">
        <v>3042</v>
      </c>
      <c r="H1684">
        <v>1</v>
      </c>
      <c r="I1684">
        <v>1</v>
      </c>
      <c r="J1684">
        <v>1</v>
      </c>
      <c r="K1684">
        <v>4</v>
      </c>
      <c r="L1684" s="22" t="str">
        <f t="shared" si="541"/>
        <v>25/07/2026</v>
      </c>
      <c r="M1684" s="23">
        <f t="shared" si="542"/>
        <v>0.79166666666666663</v>
      </c>
      <c r="N1684" t="str">
        <f t="shared" si="543"/>
        <v>1 - 4</v>
      </c>
      <c r="O1684" t="str">
        <f t="shared" si="544"/>
        <v>Red</v>
      </c>
      <c r="P1684" t="str">
        <f t="shared" si="545"/>
        <v>Red</v>
      </c>
      <c r="Q1684" t="str">
        <f t="shared" si="546"/>
        <v>Green</v>
      </c>
      <c r="R1684" t="str">
        <f t="shared" si="547"/>
        <v>Red</v>
      </c>
      <c r="S1684" t="str">
        <f t="shared" si="548"/>
        <v>Green</v>
      </c>
      <c r="T1684" t="str">
        <f t="shared" si="549"/>
        <v>Green</v>
      </c>
      <c r="U1684" t="str">
        <f t="shared" si="550"/>
        <v>Red</v>
      </c>
      <c r="V1684" t="str">
        <f t="shared" si="551"/>
        <v>Green</v>
      </c>
      <c r="W1684" t="str">
        <f t="shared" si="552"/>
        <v>Red</v>
      </c>
      <c r="X1684" t="str">
        <f t="shared" si="553"/>
        <v>Green</v>
      </c>
      <c r="Y1684" t="str">
        <f t="shared" si="554"/>
        <v>Green</v>
      </c>
      <c r="Z1684" t="str">
        <f t="shared" si="555"/>
        <v>Green</v>
      </c>
      <c r="AA1684" t="str">
        <f t="shared" si="556"/>
        <v>Red</v>
      </c>
      <c r="AB1684" t="str">
        <f t="shared" si="557"/>
        <v>Red</v>
      </c>
      <c r="AC1684" t="str">
        <f t="shared" si="558"/>
        <v>Green</v>
      </c>
      <c r="AD1684" t="str">
        <f t="shared" si="559"/>
        <v>Red</v>
      </c>
    </row>
    <row r="1685" spans="1:30" x14ac:dyDescent="0.25">
      <c r="A1685" t="str">
        <f t="shared" si="540"/>
        <v>25/07/2026Primavera SPOeste</v>
      </c>
      <c r="B1685" t="s">
        <v>804</v>
      </c>
      <c r="D1685" s="2">
        <v>46228</v>
      </c>
      <c r="E1685" s="3">
        <v>0.91666666666666663</v>
      </c>
      <c r="F1685" t="s">
        <v>3059</v>
      </c>
      <c r="G1685" t="s">
        <v>3060</v>
      </c>
      <c r="H1685">
        <v>2</v>
      </c>
      <c r="I1685">
        <v>0</v>
      </c>
      <c r="J1685">
        <v>2</v>
      </c>
      <c r="K1685">
        <v>0</v>
      </c>
      <c r="L1685" s="22" t="str">
        <f t="shared" si="541"/>
        <v>25/07/2026</v>
      </c>
      <c r="M1685" s="23">
        <f t="shared" si="542"/>
        <v>0.79166666666666663</v>
      </c>
      <c r="N1685" t="str">
        <f t="shared" si="543"/>
        <v>2 - 0</v>
      </c>
      <c r="O1685" t="str">
        <f t="shared" si="544"/>
        <v>Green</v>
      </c>
      <c r="P1685" t="str">
        <f t="shared" si="545"/>
        <v>Red</v>
      </c>
      <c r="Q1685" t="str">
        <f t="shared" si="546"/>
        <v>Red</v>
      </c>
      <c r="R1685" t="str">
        <f t="shared" si="547"/>
        <v>Green</v>
      </c>
      <c r="S1685" t="str">
        <f t="shared" si="548"/>
        <v>Red</v>
      </c>
      <c r="T1685" t="str">
        <f t="shared" si="549"/>
        <v>Green</v>
      </c>
      <c r="U1685" t="str">
        <f t="shared" si="550"/>
        <v>Green</v>
      </c>
      <c r="V1685" t="str">
        <f t="shared" si="551"/>
        <v>Red</v>
      </c>
      <c r="W1685" t="str">
        <f t="shared" si="552"/>
        <v>Red</v>
      </c>
      <c r="X1685" t="str">
        <f t="shared" si="553"/>
        <v>Green</v>
      </c>
      <c r="Y1685" t="str">
        <f t="shared" si="554"/>
        <v>Green</v>
      </c>
      <c r="Z1685" t="str">
        <f t="shared" si="555"/>
        <v>Red</v>
      </c>
      <c r="AA1685" t="str">
        <f t="shared" si="556"/>
        <v>Green</v>
      </c>
      <c r="AB1685" t="str">
        <f t="shared" si="557"/>
        <v>Green</v>
      </c>
      <c r="AC1685" t="str">
        <f t="shared" si="558"/>
        <v>Red</v>
      </c>
      <c r="AD1685" t="str">
        <f t="shared" si="559"/>
        <v>Green</v>
      </c>
    </row>
    <row r="1686" spans="1:30" x14ac:dyDescent="0.25">
      <c r="A1686" t="str">
        <f t="shared" si="540"/>
        <v>25/07/2026Sao Jose Esporte ClubeEC Sao Bernardo SP</v>
      </c>
      <c r="B1686" t="s">
        <v>804</v>
      </c>
      <c r="D1686" s="2">
        <v>46228</v>
      </c>
      <c r="E1686" s="3">
        <v>0.91666666666666663</v>
      </c>
      <c r="F1686" t="s">
        <v>305</v>
      </c>
      <c r="G1686" t="s">
        <v>3061</v>
      </c>
      <c r="H1686">
        <v>1</v>
      </c>
      <c r="I1686">
        <v>0</v>
      </c>
      <c r="J1686">
        <v>2</v>
      </c>
      <c r="K1686">
        <v>1</v>
      </c>
      <c r="L1686" s="22" t="str">
        <f t="shared" si="541"/>
        <v>25/07/2026</v>
      </c>
      <c r="M1686" s="23">
        <f t="shared" si="542"/>
        <v>0.79166666666666663</v>
      </c>
      <c r="N1686" t="str">
        <f t="shared" si="543"/>
        <v>2 - 1</v>
      </c>
      <c r="O1686" t="str">
        <f t="shared" si="544"/>
        <v>Green</v>
      </c>
      <c r="P1686" t="str">
        <f t="shared" si="545"/>
        <v>Red</v>
      </c>
      <c r="Q1686" t="str">
        <f t="shared" si="546"/>
        <v>Red</v>
      </c>
      <c r="R1686" t="str">
        <f t="shared" si="547"/>
        <v>Green</v>
      </c>
      <c r="S1686" t="str">
        <f t="shared" si="548"/>
        <v>Red</v>
      </c>
      <c r="T1686" t="str">
        <f t="shared" si="549"/>
        <v>Green</v>
      </c>
      <c r="U1686" t="str">
        <f t="shared" si="550"/>
        <v>Green</v>
      </c>
      <c r="V1686" t="str">
        <f t="shared" si="551"/>
        <v>Red</v>
      </c>
      <c r="W1686" t="str">
        <f t="shared" si="552"/>
        <v>Red</v>
      </c>
      <c r="X1686" t="str">
        <f t="shared" si="553"/>
        <v>Green</v>
      </c>
      <c r="Y1686" t="str">
        <f t="shared" si="554"/>
        <v>Green</v>
      </c>
      <c r="Z1686" t="str">
        <f t="shared" si="555"/>
        <v>Green</v>
      </c>
      <c r="AA1686" t="str">
        <f t="shared" si="556"/>
        <v>Red</v>
      </c>
      <c r="AB1686" t="str">
        <f t="shared" si="557"/>
        <v>Green</v>
      </c>
      <c r="AC1686" t="str">
        <f t="shared" si="558"/>
        <v>Green</v>
      </c>
      <c r="AD1686" t="str">
        <f t="shared" si="559"/>
        <v>Red</v>
      </c>
    </row>
    <row r="1687" spans="1:30" x14ac:dyDescent="0.25">
      <c r="A1687" t="str">
        <f t="shared" si="540"/>
        <v>25/07/2026Corinthians U20Itapirense U20</v>
      </c>
      <c r="B1687" t="s">
        <v>804</v>
      </c>
      <c r="D1687" s="2">
        <v>46228</v>
      </c>
      <c r="E1687" s="3">
        <v>0.91666666666666663</v>
      </c>
      <c r="F1687" t="s">
        <v>3092</v>
      </c>
      <c r="G1687" t="s">
        <v>3093</v>
      </c>
      <c r="H1687">
        <v>3</v>
      </c>
      <c r="I1687">
        <v>0</v>
      </c>
      <c r="J1687">
        <v>4</v>
      </c>
      <c r="K1687">
        <v>0</v>
      </c>
      <c r="L1687" s="22" t="str">
        <f t="shared" si="541"/>
        <v>25/07/2026</v>
      </c>
      <c r="M1687" s="23">
        <f t="shared" si="542"/>
        <v>0.79166666666666663</v>
      </c>
      <c r="N1687" t="str">
        <f t="shared" si="543"/>
        <v>4 - 0</v>
      </c>
      <c r="O1687" t="str">
        <f t="shared" si="544"/>
        <v>Green</v>
      </c>
      <c r="P1687" t="str">
        <f t="shared" si="545"/>
        <v>Red</v>
      </c>
      <c r="Q1687" t="str">
        <f t="shared" si="546"/>
        <v>Red</v>
      </c>
      <c r="R1687" t="str">
        <f t="shared" si="547"/>
        <v>Green</v>
      </c>
      <c r="S1687" t="str">
        <f t="shared" si="548"/>
        <v>Red</v>
      </c>
      <c r="T1687" t="str">
        <f t="shared" si="549"/>
        <v>Green</v>
      </c>
      <c r="U1687" t="str">
        <f t="shared" si="550"/>
        <v>Green</v>
      </c>
      <c r="V1687" t="str">
        <f t="shared" si="551"/>
        <v>Red</v>
      </c>
      <c r="W1687" t="str">
        <f t="shared" si="552"/>
        <v>Red</v>
      </c>
      <c r="X1687" t="str">
        <f t="shared" si="553"/>
        <v>Green</v>
      </c>
      <c r="Y1687" t="str">
        <f t="shared" si="554"/>
        <v>Green</v>
      </c>
      <c r="Z1687" t="str">
        <f t="shared" si="555"/>
        <v>Green</v>
      </c>
      <c r="AA1687" t="str">
        <f t="shared" si="556"/>
        <v>Red</v>
      </c>
      <c r="AB1687" t="str">
        <f t="shared" si="557"/>
        <v>Red</v>
      </c>
      <c r="AC1687" t="str">
        <f t="shared" si="558"/>
        <v>Red</v>
      </c>
      <c r="AD1687" t="str">
        <f t="shared" si="559"/>
        <v>Green</v>
      </c>
    </row>
    <row r="1688" spans="1:30" x14ac:dyDescent="0.25">
      <c r="A1688" t="str">
        <f t="shared" si="540"/>
        <v>25/07/2026Tlaxcala FCUniversidad de Guadalajara</v>
      </c>
      <c r="D1688" s="2">
        <v>46228</v>
      </c>
      <c r="E1688" s="3">
        <v>0.91666666666666663</v>
      </c>
      <c r="F1688" t="s">
        <v>3404</v>
      </c>
      <c r="G1688" t="s">
        <v>3405</v>
      </c>
      <c r="H1688">
        <v>0</v>
      </c>
      <c r="I1688">
        <v>2</v>
      </c>
      <c r="J1688">
        <v>2</v>
      </c>
      <c r="K1688">
        <v>4</v>
      </c>
      <c r="L1688" s="22" t="str">
        <f t="shared" si="541"/>
        <v>25/07/2026</v>
      </c>
      <c r="M1688" s="23">
        <f t="shared" si="542"/>
        <v>0.79166666666666663</v>
      </c>
      <c r="N1688" t="str">
        <f t="shared" si="543"/>
        <v>2 - 4</v>
      </c>
      <c r="O1688" t="str">
        <f t="shared" si="544"/>
        <v>Red</v>
      </c>
      <c r="P1688" t="str">
        <f t="shared" si="545"/>
        <v>Red</v>
      </c>
      <c r="Q1688" t="str">
        <f t="shared" si="546"/>
        <v>Green</v>
      </c>
      <c r="R1688" t="str">
        <f t="shared" si="547"/>
        <v>Red</v>
      </c>
      <c r="S1688" t="str">
        <f t="shared" si="548"/>
        <v>Green</v>
      </c>
      <c r="T1688" t="str">
        <f t="shared" si="549"/>
        <v>Green</v>
      </c>
      <c r="U1688" t="str">
        <f t="shared" si="550"/>
        <v>Red</v>
      </c>
      <c r="V1688" t="str">
        <f t="shared" si="551"/>
        <v>Red</v>
      </c>
      <c r="W1688" t="str">
        <f t="shared" si="552"/>
        <v>Green</v>
      </c>
      <c r="X1688" t="str">
        <f t="shared" si="553"/>
        <v>Green</v>
      </c>
      <c r="Y1688" t="str">
        <f t="shared" si="554"/>
        <v>Green</v>
      </c>
      <c r="Z1688" t="str">
        <f t="shared" si="555"/>
        <v>Green</v>
      </c>
      <c r="AA1688" t="str">
        <f t="shared" si="556"/>
        <v>Red</v>
      </c>
      <c r="AB1688" t="str">
        <f t="shared" si="557"/>
        <v>Red</v>
      </c>
      <c r="AC1688" t="str">
        <f t="shared" si="558"/>
        <v>Green</v>
      </c>
      <c r="AD1688" t="str">
        <f t="shared" si="559"/>
        <v>Red</v>
      </c>
    </row>
    <row r="1689" spans="1:30" x14ac:dyDescent="0.25">
      <c r="A1689" t="str">
        <f t="shared" si="540"/>
        <v>25/07/2026LiverpoolSunderland</v>
      </c>
      <c r="D1689" s="2">
        <v>46228</v>
      </c>
      <c r="E1689" s="3">
        <v>0.91666666666666663</v>
      </c>
      <c r="F1689" t="s">
        <v>624</v>
      </c>
      <c r="G1689" t="s">
        <v>4006</v>
      </c>
      <c r="H1689">
        <v>1</v>
      </c>
      <c r="I1689">
        <v>1</v>
      </c>
      <c r="J1689">
        <v>4</v>
      </c>
      <c r="K1689">
        <v>2</v>
      </c>
      <c r="L1689" s="22" t="str">
        <f t="shared" si="541"/>
        <v>25/07/2026</v>
      </c>
      <c r="M1689" s="23">
        <f t="shared" si="542"/>
        <v>0.79166666666666663</v>
      </c>
      <c r="N1689" t="str">
        <f t="shared" si="543"/>
        <v>4 - 2</v>
      </c>
      <c r="O1689" t="str">
        <f t="shared" si="544"/>
        <v>Green</v>
      </c>
      <c r="P1689" t="str">
        <f t="shared" si="545"/>
        <v>Red</v>
      </c>
      <c r="Q1689" t="str">
        <f t="shared" si="546"/>
        <v>Red</v>
      </c>
      <c r="R1689" t="str">
        <f t="shared" si="547"/>
        <v>Green</v>
      </c>
      <c r="S1689" t="str">
        <f t="shared" si="548"/>
        <v>Red</v>
      </c>
      <c r="T1689" t="str">
        <f t="shared" si="549"/>
        <v>Green</v>
      </c>
      <c r="U1689" t="str">
        <f t="shared" si="550"/>
        <v>Red</v>
      </c>
      <c r="V1689" t="str">
        <f t="shared" si="551"/>
        <v>Green</v>
      </c>
      <c r="W1689" t="str">
        <f t="shared" si="552"/>
        <v>Red</v>
      </c>
      <c r="X1689" t="str">
        <f t="shared" si="553"/>
        <v>Green</v>
      </c>
      <c r="Y1689" t="str">
        <f t="shared" si="554"/>
        <v>Green</v>
      </c>
      <c r="Z1689" t="str">
        <f t="shared" si="555"/>
        <v>Green</v>
      </c>
      <c r="AA1689" t="str">
        <f t="shared" si="556"/>
        <v>Red</v>
      </c>
      <c r="AB1689" t="str">
        <f t="shared" si="557"/>
        <v>Red</v>
      </c>
      <c r="AC1689" t="str">
        <f t="shared" si="558"/>
        <v>Green</v>
      </c>
      <c r="AD1689" t="str">
        <f t="shared" si="559"/>
        <v>Red</v>
      </c>
    </row>
    <row r="1690" spans="1:30" x14ac:dyDescent="0.25">
      <c r="A1690" t="str">
        <f t="shared" si="540"/>
        <v>25/07/2026River PlateBarracas Central</v>
      </c>
      <c r="B1690" t="s">
        <v>806</v>
      </c>
      <c r="C1690" t="s">
        <v>2222</v>
      </c>
      <c r="D1690" s="2">
        <v>46228</v>
      </c>
      <c r="E1690" s="3">
        <v>0.92708333333333337</v>
      </c>
      <c r="F1690" t="s">
        <v>754</v>
      </c>
      <c r="G1690" t="s">
        <v>755</v>
      </c>
      <c r="H1690">
        <v>0</v>
      </c>
      <c r="I1690">
        <v>1</v>
      </c>
      <c r="J1690">
        <v>0</v>
      </c>
      <c r="K1690">
        <v>1</v>
      </c>
      <c r="L1690" s="22" t="str">
        <f t="shared" si="541"/>
        <v>25/07/2026</v>
      </c>
      <c r="M1690" s="23">
        <f t="shared" si="542"/>
        <v>0.80208333333333337</v>
      </c>
      <c r="N1690" t="str">
        <f t="shared" si="543"/>
        <v>0 - 1</v>
      </c>
      <c r="O1690" t="str">
        <f t="shared" si="544"/>
        <v>Red</v>
      </c>
      <c r="P1690" t="str">
        <f t="shared" si="545"/>
        <v>Red</v>
      </c>
      <c r="Q1690" t="str">
        <f t="shared" si="546"/>
        <v>Green</v>
      </c>
      <c r="R1690" t="str">
        <f t="shared" si="547"/>
        <v>Red</v>
      </c>
      <c r="S1690" t="str">
        <f t="shared" si="548"/>
        <v>Green</v>
      </c>
      <c r="T1690" t="str">
        <f t="shared" si="549"/>
        <v>Green</v>
      </c>
      <c r="U1690" t="str">
        <f t="shared" si="550"/>
        <v>Red</v>
      </c>
      <c r="V1690" t="str">
        <f t="shared" si="551"/>
        <v>Red</v>
      </c>
      <c r="W1690" t="str">
        <f t="shared" si="552"/>
        <v>Green</v>
      </c>
      <c r="X1690" t="str">
        <f t="shared" si="553"/>
        <v>Green</v>
      </c>
      <c r="Y1690" t="str">
        <f t="shared" si="554"/>
        <v>Red</v>
      </c>
      <c r="Z1690" t="str">
        <f t="shared" si="555"/>
        <v>Red</v>
      </c>
      <c r="AA1690" t="str">
        <f t="shared" si="556"/>
        <v>Green</v>
      </c>
      <c r="AB1690" t="str">
        <f t="shared" si="557"/>
        <v>Green</v>
      </c>
      <c r="AC1690" t="str">
        <f t="shared" si="558"/>
        <v>Red</v>
      </c>
      <c r="AD1690" t="str">
        <f t="shared" si="559"/>
        <v>Green</v>
      </c>
    </row>
    <row r="1691" spans="1:30" x14ac:dyDescent="0.25">
      <c r="A1691" t="str">
        <f t="shared" si="540"/>
        <v>25/07/2026CS 2 de Mayo WomenNational Humaita Women</v>
      </c>
      <c r="D1691" s="2">
        <v>46228</v>
      </c>
      <c r="E1691" s="3">
        <v>0.9375</v>
      </c>
      <c r="F1691" t="s">
        <v>1667</v>
      </c>
      <c r="G1691" t="s">
        <v>3515</v>
      </c>
      <c r="H1691">
        <v>0</v>
      </c>
      <c r="I1691">
        <v>0</v>
      </c>
      <c r="J1691">
        <v>2</v>
      </c>
      <c r="K1691">
        <v>3</v>
      </c>
      <c r="L1691" s="22" t="str">
        <f t="shared" si="541"/>
        <v>25/07/2026</v>
      </c>
      <c r="M1691" s="23">
        <f t="shared" si="542"/>
        <v>0.8125</v>
      </c>
      <c r="N1691" t="str">
        <f t="shared" si="543"/>
        <v>2 - 3</v>
      </c>
      <c r="O1691" t="str">
        <f t="shared" si="544"/>
        <v>Red</v>
      </c>
      <c r="P1691" t="str">
        <f t="shared" si="545"/>
        <v>Red</v>
      </c>
      <c r="Q1691" t="str">
        <f t="shared" si="546"/>
        <v>Green</v>
      </c>
      <c r="R1691" t="str">
        <f t="shared" si="547"/>
        <v>Red</v>
      </c>
      <c r="S1691" t="str">
        <f t="shared" si="548"/>
        <v>Green</v>
      </c>
      <c r="T1691" t="str">
        <f t="shared" si="549"/>
        <v>Green</v>
      </c>
      <c r="U1691" t="str">
        <f t="shared" si="550"/>
        <v>Red</v>
      </c>
      <c r="V1691" t="str">
        <f t="shared" si="551"/>
        <v>Green</v>
      </c>
      <c r="W1691" t="str">
        <f t="shared" si="552"/>
        <v>Red</v>
      </c>
      <c r="X1691" t="str">
        <f t="shared" si="553"/>
        <v>Red</v>
      </c>
      <c r="Y1691" t="str">
        <f t="shared" si="554"/>
        <v>Green</v>
      </c>
      <c r="Z1691" t="str">
        <f t="shared" si="555"/>
        <v>Green</v>
      </c>
      <c r="AA1691" t="str">
        <f t="shared" si="556"/>
        <v>Red</v>
      </c>
      <c r="AB1691" t="str">
        <f t="shared" si="557"/>
        <v>Red</v>
      </c>
      <c r="AC1691" t="str">
        <f t="shared" si="558"/>
        <v>Green</v>
      </c>
      <c r="AD1691" t="str">
        <f t="shared" si="559"/>
        <v>Red</v>
      </c>
    </row>
    <row r="1692" spans="1:30" x14ac:dyDescent="0.25">
      <c r="A1692" t="str">
        <f t="shared" si="540"/>
        <v>25/07/2026New York Red BullsCharlotte FC</v>
      </c>
      <c r="D1692" s="2">
        <v>46228</v>
      </c>
      <c r="E1692" s="3">
        <v>0.9375</v>
      </c>
      <c r="F1692" t="s">
        <v>60</v>
      </c>
      <c r="G1692" t="s">
        <v>63</v>
      </c>
      <c r="H1692">
        <v>0</v>
      </c>
      <c r="I1692">
        <v>2</v>
      </c>
      <c r="J1692">
        <v>0</v>
      </c>
      <c r="K1692">
        <v>2</v>
      </c>
      <c r="L1692" s="22" t="str">
        <f t="shared" si="541"/>
        <v>25/07/2026</v>
      </c>
      <c r="M1692" s="23">
        <f t="shared" si="542"/>
        <v>0.8125</v>
      </c>
      <c r="N1692" t="str">
        <f t="shared" si="543"/>
        <v>0 - 2</v>
      </c>
      <c r="O1692" t="str">
        <f t="shared" si="544"/>
        <v>Red</v>
      </c>
      <c r="P1692" t="str">
        <f t="shared" si="545"/>
        <v>Red</v>
      </c>
      <c r="Q1692" t="str">
        <f t="shared" si="546"/>
        <v>Green</v>
      </c>
      <c r="R1692" t="str">
        <f t="shared" si="547"/>
        <v>Red</v>
      </c>
      <c r="S1692" t="str">
        <f t="shared" si="548"/>
        <v>Green</v>
      </c>
      <c r="T1692" t="str">
        <f t="shared" si="549"/>
        <v>Green</v>
      </c>
      <c r="U1692" t="str">
        <f t="shared" si="550"/>
        <v>Red</v>
      </c>
      <c r="V1692" t="str">
        <f t="shared" si="551"/>
        <v>Red</v>
      </c>
      <c r="W1692" t="str">
        <f t="shared" si="552"/>
        <v>Green</v>
      </c>
      <c r="X1692" t="str">
        <f t="shared" si="553"/>
        <v>Green</v>
      </c>
      <c r="Y1692" t="str">
        <f t="shared" si="554"/>
        <v>Green</v>
      </c>
      <c r="Z1692" t="str">
        <f t="shared" si="555"/>
        <v>Red</v>
      </c>
      <c r="AA1692" t="str">
        <f t="shared" si="556"/>
        <v>Green</v>
      </c>
      <c r="AB1692" t="str">
        <f t="shared" si="557"/>
        <v>Green</v>
      </c>
      <c r="AC1692" t="str">
        <f t="shared" si="558"/>
        <v>Red</v>
      </c>
      <c r="AD1692" t="str">
        <f t="shared" si="559"/>
        <v>Green</v>
      </c>
    </row>
    <row r="1693" spans="1:30" x14ac:dyDescent="0.25">
      <c r="A1693" t="str">
        <f t="shared" si="540"/>
        <v>25/07/2026CS CartaginesInter San Carlos</v>
      </c>
      <c r="D1693" s="2">
        <v>46228</v>
      </c>
      <c r="E1693" s="3">
        <v>0.95833333333333337</v>
      </c>
      <c r="F1693" t="s">
        <v>3139</v>
      </c>
      <c r="G1693" t="s">
        <v>3140</v>
      </c>
      <c r="H1693">
        <v>1</v>
      </c>
      <c r="I1693">
        <v>0</v>
      </c>
      <c r="J1693">
        <v>3</v>
      </c>
      <c r="K1693">
        <v>1</v>
      </c>
      <c r="L1693" s="22" t="str">
        <f t="shared" si="541"/>
        <v>25/07/2026</v>
      </c>
      <c r="M1693" s="23">
        <f t="shared" si="542"/>
        <v>0.83333333333333337</v>
      </c>
      <c r="N1693" t="str">
        <f t="shared" si="543"/>
        <v>3 - 1</v>
      </c>
      <c r="O1693" t="str">
        <f t="shared" si="544"/>
        <v>Green</v>
      </c>
      <c r="P1693" t="str">
        <f t="shared" si="545"/>
        <v>Red</v>
      </c>
      <c r="Q1693" t="str">
        <f t="shared" si="546"/>
        <v>Red</v>
      </c>
      <c r="R1693" t="str">
        <f t="shared" si="547"/>
        <v>Green</v>
      </c>
      <c r="S1693" t="str">
        <f t="shared" si="548"/>
        <v>Red</v>
      </c>
      <c r="T1693" t="str">
        <f t="shared" si="549"/>
        <v>Green</v>
      </c>
      <c r="U1693" t="str">
        <f t="shared" si="550"/>
        <v>Green</v>
      </c>
      <c r="V1693" t="str">
        <f t="shared" si="551"/>
        <v>Red</v>
      </c>
      <c r="W1693" t="str">
        <f t="shared" si="552"/>
        <v>Red</v>
      </c>
      <c r="X1693" t="str">
        <f t="shared" si="553"/>
        <v>Green</v>
      </c>
      <c r="Y1693" t="str">
        <f t="shared" si="554"/>
        <v>Green</v>
      </c>
      <c r="Z1693" t="str">
        <f t="shared" si="555"/>
        <v>Green</v>
      </c>
      <c r="AA1693" t="str">
        <f t="shared" si="556"/>
        <v>Red</v>
      </c>
      <c r="AB1693" t="str">
        <f t="shared" si="557"/>
        <v>Red</v>
      </c>
      <c r="AC1693" t="str">
        <f t="shared" si="558"/>
        <v>Green</v>
      </c>
      <c r="AD1693" t="str">
        <f t="shared" si="559"/>
        <v>Red</v>
      </c>
    </row>
    <row r="1694" spans="1:30" x14ac:dyDescent="0.25">
      <c r="A1694" t="str">
        <f t="shared" si="540"/>
        <v>25/07/2026VenadosAlebrijes de Oaxaca</v>
      </c>
      <c r="D1694" s="2">
        <v>46228</v>
      </c>
      <c r="E1694" s="3">
        <v>0.95833333333333337</v>
      </c>
      <c r="F1694" t="s">
        <v>3406</v>
      </c>
      <c r="G1694" t="s">
        <v>3407</v>
      </c>
      <c r="H1694">
        <v>0</v>
      </c>
      <c r="I1694">
        <v>0</v>
      </c>
      <c r="J1694">
        <v>3</v>
      </c>
      <c r="K1694">
        <v>0</v>
      </c>
      <c r="L1694" s="22" t="str">
        <f t="shared" si="541"/>
        <v>25/07/2026</v>
      </c>
      <c r="M1694" s="23">
        <f t="shared" si="542"/>
        <v>0.83333333333333337</v>
      </c>
      <c r="N1694" t="str">
        <f t="shared" si="543"/>
        <v>3 - 0</v>
      </c>
      <c r="O1694" t="str">
        <f t="shared" si="544"/>
        <v>Green</v>
      </c>
      <c r="P1694" t="str">
        <f t="shared" si="545"/>
        <v>Red</v>
      </c>
      <c r="Q1694" t="str">
        <f t="shared" si="546"/>
        <v>Red</v>
      </c>
      <c r="R1694" t="str">
        <f t="shared" si="547"/>
        <v>Green</v>
      </c>
      <c r="S1694" t="str">
        <f t="shared" si="548"/>
        <v>Red</v>
      </c>
      <c r="T1694" t="str">
        <f t="shared" si="549"/>
        <v>Green</v>
      </c>
      <c r="U1694" t="str">
        <f t="shared" si="550"/>
        <v>Red</v>
      </c>
      <c r="V1694" t="str">
        <f t="shared" si="551"/>
        <v>Green</v>
      </c>
      <c r="W1694" t="str">
        <f t="shared" si="552"/>
        <v>Red</v>
      </c>
      <c r="X1694" t="str">
        <f t="shared" si="553"/>
        <v>Red</v>
      </c>
      <c r="Y1694" t="str">
        <f t="shared" si="554"/>
        <v>Green</v>
      </c>
      <c r="Z1694" t="str">
        <f t="shared" si="555"/>
        <v>Green</v>
      </c>
      <c r="AA1694" t="str">
        <f t="shared" si="556"/>
        <v>Red</v>
      </c>
      <c r="AB1694" t="str">
        <f t="shared" si="557"/>
        <v>Green</v>
      </c>
      <c r="AC1694" t="str">
        <f t="shared" si="558"/>
        <v>Red</v>
      </c>
      <c r="AD1694" t="str">
        <f t="shared" si="559"/>
        <v>Green</v>
      </c>
    </row>
    <row r="1695" spans="1:30" x14ac:dyDescent="0.25">
      <c r="A1695" t="str">
        <f t="shared" si="540"/>
        <v>25/07/2026Birmingham LegionNew Mexico</v>
      </c>
      <c r="D1695" s="2">
        <v>46228</v>
      </c>
      <c r="E1695" s="3">
        <v>0.95833333333333337</v>
      </c>
      <c r="F1695" t="s">
        <v>3685</v>
      </c>
      <c r="G1695" t="s">
        <v>3686</v>
      </c>
      <c r="L1695" s="22" t="str">
        <f t="shared" si="541"/>
        <v>25/07/2026</v>
      </c>
      <c r="M1695" s="23">
        <f t="shared" si="542"/>
        <v>0.83333333333333337</v>
      </c>
      <c r="N1695" t="str">
        <f t="shared" si="543"/>
        <v xml:space="preserve"> - </v>
      </c>
      <c r="O1695" t="str">
        <f t="shared" si="544"/>
        <v>Red</v>
      </c>
      <c r="P1695" t="str">
        <f t="shared" si="545"/>
        <v>Green</v>
      </c>
      <c r="Q1695" t="str">
        <f t="shared" si="546"/>
        <v>Red</v>
      </c>
      <c r="R1695" t="str">
        <f t="shared" si="547"/>
        <v>Green</v>
      </c>
      <c r="S1695" t="str">
        <f t="shared" si="548"/>
        <v>Green</v>
      </c>
      <c r="T1695" t="str">
        <f t="shared" si="549"/>
        <v>Red</v>
      </c>
      <c r="U1695" t="str">
        <f t="shared" si="550"/>
        <v>Red</v>
      </c>
      <c r="V1695" t="str">
        <f t="shared" si="551"/>
        <v>Green</v>
      </c>
      <c r="W1695" t="str">
        <f t="shared" si="552"/>
        <v>Red</v>
      </c>
      <c r="X1695" t="str">
        <f t="shared" si="553"/>
        <v>Red</v>
      </c>
      <c r="Y1695" t="str">
        <f t="shared" si="554"/>
        <v>Red</v>
      </c>
      <c r="Z1695" t="str">
        <f t="shared" si="555"/>
        <v>Red</v>
      </c>
      <c r="AA1695" t="str">
        <f t="shared" si="556"/>
        <v>Green</v>
      </c>
      <c r="AB1695" t="str">
        <f t="shared" si="557"/>
        <v>Green</v>
      </c>
      <c r="AC1695" t="str">
        <f t="shared" si="558"/>
        <v>Red</v>
      </c>
      <c r="AD1695" t="str">
        <f t="shared" si="559"/>
        <v>Green</v>
      </c>
    </row>
    <row r="1696" spans="1:30" x14ac:dyDescent="0.25">
      <c r="A1696" t="str">
        <f t="shared" si="540"/>
        <v>25/07/2026Brooklyn FCSan Antonio FC</v>
      </c>
      <c r="D1696" s="2">
        <v>46228</v>
      </c>
      <c r="E1696" s="3">
        <v>0.95833333333333337</v>
      </c>
      <c r="F1696" t="s">
        <v>758</v>
      </c>
      <c r="G1696" t="s">
        <v>759</v>
      </c>
      <c r="H1696">
        <v>0</v>
      </c>
      <c r="I1696">
        <v>1</v>
      </c>
      <c r="J1696">
        <v>0</v>
      </c>
      <c r="K1696">
        <v>1</v>
      </c>
      <c r="L1696" s="22" t="str">
        <f t="shared" si="541"/>
        <v>25/07/2026</v>
      </c>
      <c r="M1696" s="23">
        <f t="shared" si="542"/>
        <v>0.83333333333333337</v>
      </c>
      <c r="N1696" t="str">
        <f t="shared" si="543"/>
        <v>0 - 1</v>
      </c>
      <c r="O1696" t="str">
        <f t="shared" si="544"/>
        <v>Red</v>
      </c>
      <c r="P1696" t="str">
        <f t="shared" si="545"/>
        <v>Red</v>
      </c>
      <c r="Q1696" t="str">
        <f t="shared" si="546"/>
        <v>Green</v>
      </c>
      <c r="R1696" t="str">
        <f t="shared" si="547"/>
        <v>Red</v>
      </c>
      <c r="S1696" t="str">
        <f t="shared" si="548"/>
        <v>Green</v>
      </c>
      <c r="T1696" t="str">
        <f t="shared" si="549"/>
        <v>Green</v>
      </c>
      <c r="U1696" t="str">
        <f t="shared" si="550"/>
        <v>Red</v>
      </c>
      <c r="V1696" t="str">
        <f t="shared" si="551"/>
        <v>Red</v>
      </c>
      <c r="W1696" t="str">
        <f t="shared" si="552"/>
        <v>Green</v>
      </c>
      <c r="X1696" t="str">
        <f t="shared" si="553"/>
        <v>Green</v>
      </c>
      <c r="Y1696" t="str">
        <f t="shared" si="554"/>
        <v>Red</v>
      </c>
      <c r="Z1696" t="str">
        <f t="shared" si="555"/>
        <v>Red</v>
      </c>
      <c r="AA1696" t="str">
        <f t="shared" si="556"/>
        <v>Green</v>
      </c>
      <c r="AB1696" t="str">
        <f t="shared" si="557"/>
        <v>Green</v>
      </c>
      <c r="AC1696" t="str">
        <f t="shared" si="558"/>
        <v>Red</v>
      </c>
      <c r="AD1696" t="str">
        <f t="shared" si="559"/>
        <v>Green</v>
      </c>
    </row>
    <row r="1697" spans="1:30" x14ac:dyDescent="0.25">
      <c r="A1697" t="str">
        <f t="shared" si="540"/>
        <v>25/07/2026Detroit City FCLas Vegas Lights</v>
      </c>
      <c r="D1697" s="2">
        <v>46228</v>
      </c>
      <c r="E1697" s="3">
        <v>0.95833333333333337</v>
      </c>
      <c r="F1697" t="s">
        <v>760</v>
      </c>
      <c r="G1697" t="s">
        <v>3687</v>
      </c>
      <c r="H1697">
        <v>0</v>
      </c>
      <c r="I1697">
        <v>1</v>
      </c>
      <c r="J1697">
        <v>0</v>
      </c>
      <c r="K1697">
        <v>1</v>
      </c>
      <c r="L1697" s="22" t="str">
        <f t="shared" si="541"/>
        <v>25/07/2026</v>
      </c>
      <c r="M1697" s="23">
        <f t="shared" si="542"/>
        <v>0.83333333333333337</v>
      </c>
      <c r="N1697" t="str">
        <f t="shared" si="543"/>
        <v>0 - 1</v>
      </c>
      <c r="O1697" t="str">
        <f t="shared" si="544"/>
        <v>Red</v>
      </c>
      <c r="P1697" t="str">
        <f t="shared" si="545"/>
        <v>Red</v>
      </c>
      <c r="Q1697" t="str">
        <f t="shared" si="546"/>
        <v>Green</v>
      </c>
      <c r="R1697" t="str">
        <f t="shared" si="547"/>
        <v>Red</v>
      </c>
      <c r="S1697" t="str">
        <f t="shared" si="548"/>
        <v>Green</v>
      </c>
      <c r="T1697" t="str">
        <f t="shared" si="549"/>
        <v>Green</v>
      </c>
      <c r="U1697" t="str">
        <f t="shared" si="550"/>
        <v>Red</v>
      </c>
      <c r="V1697" t="str">
        <f t="shared" si="551"/>
        <v>Red</v>
      </c>
      <c r="W1697" t="str">
        <f t="shared" si="552"/>
        <v>Green</v>
      </c>
      <c r="X1697" t="str">
        <f t="shared" si="553"/>
        <v>Green</v>
      </c>
      <c r="Y1697" t="str">
        <f t="shared" si="554"/>
        <v>Red</v>
      </c>
      <c r="Z1697" t="str">
        <f t="shared" si="555"/>
        <v>Red</v>
      </c>
      <c r="AA1697" t="str">
        <f t="shared" si="556"/>
        <v>Green</v>
      </c>
      <c r="AB1697" t="str">
        <f t="shared" si="557"/>
        <v>Green</v>
      </c>
      <c r="AC1697" t="str">
        <f t="shared" si="558"/>
        <v>Red</v>
      </c>
      <c r="AD1697" t="str">
        <f t="shared" si="559"/>
        <v>Green</v>
      </c>
    </row>
    <row r="1698" spans="1:30" x14ac:dyDescent="0.25">
      <c r="A1698" t="str">
        <f t="shared" si="540"/>
        <v>25/07/2026Indy ElevenLoudoun United</v>
      </c>
      <c r="D1698" s="2">
        <v>46228</v>
      </c>
      <c r="E1698" s="3">
        <v>0.95833333333333337</v>
      </c>
      <c r="F1698" t="s">
        <v>762</v>
      </c>
      <c r="G1698" t="s">
        <v>3688</v>
      </c>
      <c r="H1698">
        <v>0</v>
      </c>
      <c r="I1698">
        <v>0</v>
      </c>
      <c r="J1698">
        <v>0</v>
      </c>
      <c r="K1698">
        <v>1</v>
      </c>
      <c r="L1698" s="22" t="str">
        <f t="shared" si="541"/>
        <v>25/07/2026</v>
      </c>
      <c r="M1698" s="23">
        <f t="shared" si="542"/>
        <v>0.83333333333333337</v>
      </c>
      <c r="N1698" t="str">
        <f t="shared" si="543"/>
        <v>0 - 1</v>
      </c>
      <c r="O1698" t="str">
        <f t="shared" si="544"/>
        <v>Red</v>
      </c>
      <c r="P1698" t="str">
        <f t="shared" si="545"/>
        <v>Red</v>
      </c>
      <c r="Q1698" t="str">
        <f t="shared" si="546"/>
        <v>Green</v>
      </c>
      <c r="R1698" t="str">
        <f t="shared" si="547"/>
        <v>Red</v>
      </c>
      <c r="S1698" t="str">
        <f t="shared" si="548"/>
        <v>Green</v>
      </c>
      <c r="T1698" t="str">
        <f t="shared" si="549"/>
        <v>Green</v>
      </c>
      <c r="U1698" t="str">
        <f t="shared" si="550"/>
        <v>Red</v>
      </c>
      <c r="V1698" t="str">
        <f t="shared" si="551"/>
        <v>Green</v>
      </c>
      <c r="W1698" t="str">
        <f t="shared" si="552"/>
        <v>Red</v>
      </c>
      <c r="X1698" t="str">
        <f t="shared" si="553"/>
        <v>Red</v>
      </c>
      <c r="Y1698" t="str">
        <f t="shared" si="554"/>
        <v>Red</v>
      </c>
      <c r="Z1698" t="str">
        <f t="shared" si="555"/>
        <v>Red</v>
      </c>
      <c r="AA1698" t="str">
        <f t="shared" si="556"/>
        <v>Green</v>
      </c>
      <c r="AB1698" t="str">
        <f t="shared" si="557"/>
        <v>Green</v>
      </c>
      <c r="AC1698" t="str">
        <f t="shared" si="558"/>
        <v>Red</v>
      </c>
      <c r="AD1698" t="str">
        <f t="shared" si="559"/>
        <v>Green</v>
      </c>
    </row>
    <row r="1699" spans="1:30" x14ac:dyDescent="0.25">
      <c r="A1699" t="str">
        <f t="shared" si="540"/>
        <v>25/07/2026Miami FCTampa Bay Rowdies</v>
      </c>
      <c r="D1699" s="2">
        <v>46228</v>
      </c>
      <c r="E1699" s="3">
        <v>0.95833333333333337</v>
      </c>
      <c r="F1699" t="s">
        <v>82</v>
      </c>
      <c r="G1699" t="s">
        <v>764</v>
      </c>
      <c r="H1699">
        <v>1</v>
      </c>
      <c r="I1699">
        <v>2</v>
      </c>
      <c r="J1699">
        <v>2</v>
      </c>
      <c r="K1699">
        <v>3</v>
      </c>
      <c r="L1699" s="22" t="str">
        <f t="shared" si="541"/>
        <v>25/07/2026</v>
      </c>
      <c r="M1699" s="23">
        <f t="shared" si="542"/>
        <v>0.83333333333333337</v>
      </c>
      <c r="N1699" t="str">
        <f t="shared" si="543"/>
        <v>2 - 3</v>
      </c>
      <c r="O1699" t="str">
        <f t="shared" si="544"/>
        <v>Red</v>
      </c>
      <c r="P1699" t="str">
        <f t="shared" si="545"/>
        <v>Red</v>
      </c>
      <c r="Q1699" t="str">
        <f t="shared" si="546"/>
        <v>Green</v>
      </c>
      <c r="R1699" t="str">
        <f t="shared" si="547"/>
        <v>Red</v>
      </c>
      <c r="S1699" t="str">
        <f t="shared" si="548"/>
        <v>Green</v>
      </c>
      <c r="T1699" t="str">
        <f t="shared" si="549"/>
        <v>Green</v>
      </c>
      <c r="U1699" t="str">
        <f t="shared" si="550"/>
        <v>Red</v>
      </c>
      <c r="V1699" t="str">
        <f t="shared" si="551"/>
        <v>Red</v>
      </c>
      <c r="W1699" t="str">
        <f t="shared" si="552"/>
        <v>Green</v>
      </c>
      <c r="X1699" t="str">
        <f t="shared" si="553"/>
        <v>Green</v>
      </c>
      <c r="Y1699" t="str">
        <f t="shared" si="554"/>
        <v>Green</v>
      </c>
      <c r="Z1699" t="str">
        <f t="shared" si="555"/>
        <v>Green</v>
      </c>
      <c r="AA1699" t="str">
        <f t="shared" si="556"/>
        <v>Red</v>
      </c>
      <c r="AB1699" t="str">
        <f t="shared" si="557"/>
        <v>Red</v>
      </c>
      <c r="AC1699" t="str">
        <f t="shared" si="558"/>
        <v>Green</v>
      </c>
      <c r="AD1699" t="str">
        <f t="shared" si="559"/>
        <v>Red</v>
      </c>
    </row>
    <row r="1700" spans="1:30" x14ac:dyDescent="0.25">
      <c r="A1700" t="str">
        <f t="shared" si="540"/>
        <v>25/07/2026Pittsburgh RiverhoundsRhode Island</v>
      </c>
      <c r="D1700" s="2">
        <v>46228</v>
      </c>
      <c r="E1700" s="3">
        <v>0.95833333333333337</v>
      </c>
      <c r="F1700" t="s">
        <v>765</v>
      </c>
      <c r="G1700" t="s">
        <v>3689</v>
      </c>
      <c r="H1700">
        <v>0</v>
      </c>
      <c r="I1700">
        <v>0</v>
      </c>
      <c r="J1700">
        <v>0</v>
      </c>
      <c r="K1700">
        <v>1</v>
      </c>
      <c r="L1700" s="22" t="str">
        <f t="shared" si="541"/>
        <v>25/07/2026</v>
      </c>
      <c r="M1700" s="23">
        <f t="shared" si="542"/>
        <v>0.83333333333333337</v>
      </c>
      <c r="N1700" t="str">
        <f t="shared" si="543"/>
        <v>0 - 1</v>
      </c>
      <c r="O1700" t="str">
        <f t="shared" si="544"/>
        <v>Red</v>
      </c>
      <c r="P1700" t="str">
        <f t="shared" si="545"/>
        <v>Red</v>
      </c>
      <c r="Q1700" t="str">
        <f t="shared" si="546"/>
        <v>Green</v>
      </c>
      <c r="R1700" t="str">
        <f t="shared" si="547"/>
        <v>Red</v>
      </c>
      <c r="S1700" t="str">
        <f t="shared" si="548"/>
        <v>Green</v>
      </c>
      <c r="T1700" t="str">
        <f t="shared" si="549"/>
        <v>Green</v>
      </c>
      <c r="U1700" t="str">
        <f t="shared" si="550"/>
        <v>Red</v>
      </c>
      <c r="V1700" t="str">
        <f t="shared" si="551"/>
        <v>Green</v>
      </c>
      <c r="W1700" t="str">
        <f t="shared" si="552"/>
        <v>Red</v>
      </c>
      <c r="X1700" t="str">
        <f t="shared" si="553"/>
        <v>Red</v>
      </c>
      <c r="Y1700" t="str">
        <f t="shared" si="554"/>
        <v>Red</v>
      </c>
      <c r="Z1700" t="str">
        <f t="shared" si="555"/>
        <v>Red</v>
      </c>
      <c r="AA1700" t="str">
        <f t="shared" si="556"/>
        <v>Green</v>
      </c>
      <c r="AB1700" t="str">
        <f t="shared" si="557"/>
        <v>Green</v>
      </c>
      <c r="AC1700" t="str">
        <f t="shared" si="558"/>
        <v>Red</v>
      </c>
      <c r="AD1700" t="str">
        <f t="shared" si="559"/>
        <v>Green</v>
      </c>
    </row>
    <row r="1701" spans="1:30" x14ac:dyDescent="0.25">
      <c r="A1701" t="str">
        <f t="shared" si="540"/>
        <v>25/07/2026Charlotte IndependenceRichmond Kickers</v>
      </c>
      <c r="D1701" s="2">
        <v>46228</v>
      </c>
      <c r="E1701" s="3">
        <v>0.95833333333333337</v>
      </c>
      <c r="F1701" t="s">
        <v>1884</v>
      </c>
      <c r="G1701" t="s">
        <v>3696</v>
      </c>
      <c r="H1701">
        <v>2</v>
      </c>
      <c r="I1701">
        <v>0</v>
      </c>
      <c r="J1701">
        <v>3</v>
      </c>
      <c r="K1701">
        <v>1</v>
      </c>
      <c r="L1701" s="22" t="str">
        <f t="shared" si="541"/>
        <v>25/07/2026</v>
      </c>
      <c r="M1701" s="23">
        <f t="shared" si="542"/>
        <v>0.83333333333333337</v>
      </c>
      <c r="N1701" t="str">
        <f t="shared" si="543"/>
        <v>3 - 1</v>
      </c>
      <c r="O1701" t="str">
        <f t="shared" si="544"/>
        <v>Green</v>
      </c>
      <c r="P1701" t="str">
        <f t="shared" si="545"/>
        <v>Red</v>
      </c>
      <c r="Q1701" t="str">
        <f t="shared" si="546"/>
        <v>Red</v>
      </c>
      <c r="R1701" t="str">
        <f t="shared" si="547"/>
        <v>Green</v>
      </c>
      <c r="S1701" t="str">
        <f t="shared" si="548"/>
        <v>Red</v>
      </c>
      <c r="T1701" t="str">
        <f t="shared" si="549"/>
        <v>Green</v>
      </c>
      <c r="U1701" t="str">
        <f t="shared" si="550"/>
        <v>Green</v>
      </c>
      <c r="V1701" t="str">
        <f t="shared" si="551"/>
        <v>Red</v>
      </c>
      <c r="W1701" t="str">
        <f t="shared" si="552"/>
        <v>Red</v>
      </c>
      <c r="X1701" t="str">
        <f t="shared" si="553"/>
        <v>Green</v>
      </c>
      <c r="Y1701" t="str">
        <f t="shared" si="554"/>
        <v>Green</v>
      </c>
      <c r="Z1701" t="str">
        <f t="shared" si="555"/>
        <v>Green</v>
      </c>
      <c r="AA1701" t="str">
        <f t="shared" si="556"/>
        <v>Red</v>
      </c>
      <c r="AB1701" t="str">
        <f t="shared" si="557"/>
        <v>Red</v>
      </c>
      <c r="AC1701" t="str">
        <f t="shared" si="558"/>
        <v>Green</v>
      </c>
      <c r="AD1701" t="str">
        <f t="shared" si="559"/>
        <v>Red</v>
      </c>
    </row>
    <row r="1702" spans="1:30" x14ac:dyDescent="0.25">
      <c r="A1702" t="str">
        <f t="shared" si="540"/>
        <v>25/07/2026Chattanooga Red Wolves FCOne Knoxville SC</v>
      </c>
      <c r="D1702" s="2">
        <v>46228</v>
      </c>
      <c r="E1702" s="3">
        <v>0.95833333333333337</v>
      </c>
      <c r="F1702" t="s">
        <v>3697</v>
      </c>
      <c r="G1702" t="s">
        <v>3698</v>
      </c>
      <c r="H1702">
        <v>0</v>
      </c>
      <c r="I1702">
        <v>0</v>
      </c>
      <c r="J1702">
        <v>1</v>
      </c>
      <c r="K1702">
        <v>0</v>
      </c>
      <c r="L1702" s="22" t="str">
        <f t="shared" si="541"/>
        <v>25/07/2026</v>
      </c>
      <c r="M1702" s="23">
        <f t="shared" si="542"/>
        <v>0.83333333333333337</v>
      </c>
      <c r="N1702" t="str">
        <f t="shared" si="543"/>
        <v>1 - 0</v>
      </c>
      <c r="O1702" t="str">
        <f t="shared" si="544"/>
        <v>Green</v>
      </c>
      <c r="P1702" t="str">
        <f t="shared" si="545"/>
        <v>Red</v>
      </c>
      <c r="Q1702" t="str">
        <f t="shared" si="546"/>
        <v>Red</v>
      </c>
      <c r="R1702" t="str">
        <f t="shared" si="547"/>
        <v>Green</v>
      </c>
      <c r="S1702" t="str">
        <f t="shared" si="548"/>
        <v>Red</v>
      </c>
      <c r="T1702" t="str">
        <f t="shared" si="549"/>
        <v>Green</v>
      </c>
      <c r="U1702" t="str">
        <f t="shared" si="550"/>
        <v>Red</v>
      </c>
      <c r="V1702" t="str">
        <f t="shared" si="551"/>
        <v>Green</v>
      </c>
      <c r="W1702" t="str">
        <f t="shared" si="552"/>
        <v>Red</v>
      </c>
      <c r="X1702" t="str">
        <f t="shared" si="553"/>
        <v>Red</v>
      </c>
      <c r="Y1702" t="str">
        <f t="shared" si="554"/>
        <v>Red</v>
      </c>
      <c r="Z1702" t="str">
        <f t="shared" si="555"/>
        <v>Red</v>
      </c>
      <c r="AA1702" t="str">
        <f t="shared" si="556"/>
        <v>Green</v>
      </c>
      <c r="AB1702" t="str">
        <f t="shared" si="557"/>
        <v>Green</v>
      </c>
      <c r="AC1702" t="str">
        <f t="shared" si="558"/>
        <v>Red</v>
      </c>
      <c r="AD1702" t="str">
        <f t="shared" si="559"/>
        <v>Green</v>
      </c>
    </row>
    <row r="1703" spans="1:30" x14ac:dyDescent="0.25">
      <c r="A1703" t="str">
        <f t="shared" si="540"/>
        <v>25/07/2026Forward MadisonFC Naples</v>
      </c>
      <c r="D1703" s="2">
        <v>46228</v>
      </c>
      <c r="E1703" s="3">
        <v>0.95833333333333337</v>
      </c>
      <c r="F1703" t="s">
        <v>3699</v>
      </c>
      <c r="G1703" t="s">
        <v>3700</v>
      </c>
      <c r="H1703">
        <v>1</v>
      </c>
      <c r="I1703">
        <v>0</v>
      </c>
      <c r="J1703">
        <v>3</v>
      </c>
      <c r="K1703">
        <v>1</v>
      </c>
      <c r="L1703" s="22" t="str">
        <f t="shared" si="541"/>
        <v>25/07/2026</v>
      </c>
      <c r="M1703" s="23">
        <f t="shared" si="542"/>
        <v>0.83333333333333337</v>
      </c>
      <c r="N1703" t="str">
        <f t="shared" si="543"/>
        <v>3 - 1</v>
      </c>
      <c r="O1703" t="str">
        <f t="shared" si="544"/>
        <v>Green</v>
      </c>
      <c r="P1703" t="str">
        <f t="shared" si="545"/>
        <v>Red</v>
      </c>
      <c r="Q1703" t="str">
        <f t="shared" si="546"/>
        <v>Red</v>
      </c>
      <c r="R1703" t="str">
        <f t="shared" si="547"/>
        <v>Green</v>
      </c>
      <c r="S1703" t="str">
        <f t="shared" si="548"/>
        <v>Red</v>
      </c>
      <c r="T1703" t="str">
        <f t="shared" si="549"/>
        <v>Green</v>
      </c>
      <c r="U1703" t="str">
        <f t="shared" si="550"/>
        <v>Green</v>
      </c>
      <c r="V1703" t="str">
        <f t="shared" si="551"/>
        <v>Red</v>
      </c>
      <c r="W1703" t="str">
        <f t="shared" si="552"/>
        <v>Red</v>
      </c>
      <c r="X1703" t="str">
        <f t="shared" si="553"/>
        <v>Green</v>
      </c>
      <c r="Y1703" t="str">
        <f t="shared" si="554"/>
        <v>Green</v>
      </c>
      <c r="Z1703" t="str">
        <f t="shared" si="555"/>
        <v>Green</v>
      </c>
      <c r="AA1703" t="str">
        <f t="shared" si="556"/>
        <v>Red</v>
      </c>
      <c r="AB1703" t="str">
        <f t="shared" si="557"/>
        <v>Red</v>
      </c>
      <c r="AC1703" t="str">
        <f t="shared" si="558"/>
        <v>Green</v>
      </c>
      <c r="AD1703" t="str">
        <f t="shared" si="559"/>
        <v>Red</v>
      </c>
    </row>
    <row r="1704" spans="1:30" x14ac:dyDescent="0.25">
      <c r="A1704" t="str">
        <f t="shared" si="540"/>
        <v>25/07/2026New York CosmosAC Boise</v>
      </c>
      <c r="D1704" s="2">
        <v>46228</v>
      </c>
      <c r="E1704" s="3">
        <v>0.95833333333333337</v>
      </c>
      <c r="F1704" t="s">
        <v>1875</v>
      </c>
      <c r="G1704" t="s">
        <v>3701</v>
      </c>
      <c r="H1704">
        <v>0</v>
      </c>
      <c r="I1704">
        <v>0</v>
      </c>
      <c r="J1704">
        <v>1</v>
      </c>
      <c r="K1704">
        <v>2</v>
      </c>
      <c r="L1704" s="22" t="str">
        <f t="shared" si="541"/>
        <v>25/07/2026</v>
      </c>
      <c r="M1704" s="23">
        <f t="shared" si="542"/>
        <v>0.83333333333333337</v>
      </c>
      <c r="N1704" t="str">
        <f t="shared" si="543"/>
        <v>1 - 2</v>
      </c>
      <c r="O1704" t="str">
        <f t="shared" si="544"/>
        <v>Red</v>
      </c>
      <c r="P1704" t="str">
        <f t="shared" si="545"/>
        <v>Red</v>
      </c>
      <c r="Q1704" t="str">
        <f t="shared" si="546"/>
        <v>Green</v>
      </c>
      <c r="R1704" t="str">
        <f t="shared" si="547"/>
        <v>Red</v>
      </c>
      <c r="S1704" t="str">
        <f t="shared" si="548"/>
        <v>Green</v>
      </c>
      <c r="T1704" t="str">
        <f t="shared" si="549"/>
        <v>Green</v>
      </c>
      <c r="U1704" t="str">
        <f t="shared" si="550"/>
        <v>Red</v>
      </c>
      <c r="V1704" t="str">
        <f t="shared" si="551"/>
        <v>Green</v>
      </c>
      <c r="W1704" t="str">
        <f t="shared" si="552"/>
        <v>Red</v>
      </c>
      <c r="X1704" t="str">
        <f t="shared" si="553"/>
        <v>Red</v>
      </c>
      <c r="Y1704" t="str">
        <f t="shared" si="554"/>
        <v>Green</v>
      </c>
      <c r="Z1704" t="str">
        <f t="shared" si="555"/>
        <v>Green</v>
      </c>
      <c r="AA1704" t="str">
        <f t="shared" si="556"/>
        <v>Red</v>
      </c>
      <c r="AB1704" t="str">
        <f t="shared" si="557"/>
        <v>Green</v>
      </c>
      <c r="AC1704" t="str">
        <f t="shared" si="558"/>
        <v>Green</v>
      </c>
      <c r="AD1704" t="str">
        <f t="shared" si="559"/>
        <v>Red</v>
      </c>
    </row>
    <row r="1705" spans="1:30" x14ac:dyDescent="0.25">
      <c r="A1705" t="str">
        <f t="shared" si="540"/>
        <v>25/07/2026Union Omaha SCSouth Georgia Tormenta FC</v>
      </c>
      <c r="D1705" s="2">
        <v>46228</v>
      </c>
      <c r="E1705" s="3">
        <v>0.95833333333333337</v>
      </c>
      <c r="F1705" t="s">
        <v>1873</v>
      </c>
      <c r="G1705" t="s">
        <v>3702</v>
      </c>
      <c r="L1705" s="22" t="str">
        <f t="shared" si="541"/>
        <v>25/07/2026</v>
      </c>
      <c r="M1705" s="23">
        <f t="shared" si="542"/>
        <v>0.83333333333333337</v>
      </c>
      <c r="N1705" t="str">
        <f t="shared" si="543"/>
        <v xml:space="preserve"> - </v>
      </c>
      <c r="O1705" t="str">
        <f t="shared" si="544"/>
        <v>Red</v>
      </c>
      <c r="P1705" t="str">
        <f t="shared" si="545"/>
        <v>Green</v>
      </c>
      <c r="Q1705" t="str">
        <f t="shared" si="546"/>
        <v>Red</v>
      </c>
      <c r="R1705" t="str">
        <f t="shared" si="547"/>
        <v>Green</v>
      </c>
      <c r="S1705" t="str">
        <f t="shared" si="548"/>
        <v>Green</v>
      </c>
      <c r="T1705" t="str">
        <f t="shared" si="549"/>
        <v>Red</v>
      </c>
      <c r="U1705" t="str">
        <f t="shared" si="550"/>
        <v>Red</v>
      </c>
      <c r="V1705" t="str">
        <f t="shared" si="551"/>
        <v>Green</v>
      </c>
      <c r="W1705" t="str">
        <f t="shared" si="552"/>
        <v>Red</v>
      </c>
      <c r="X1705" t="str">
        <f t="shared" si="553"/>
        <v>Red</v>
      </c>
      <c r="Y1705" t="str">
        <f t="shared" si="554"/>
        <v>Red</v>
      </c>
      <c r="Z1705" t="str">
        <f t="shared" si="555"/>
        <v>Red</v>
      </c>
      <c r="AA1705" t="str">
        <f t="shared" si="556"/>
        <v>Green</v>
      </c>
      <c r="AB1705" t="str">
        <f t="shared" si="557"/>
        <v>Green</v>
      </c>
      <c r="AC1705" t="str">
        <f t="shared" si="558"/>
        <v>Red</v>
      </c>
      <c r="AD1705" t="str">
        <f t="shared" si="559"/>
        <v>Green</v>
      </c>
    </row>
    <row r="1706" spans="1:30" x14ac:dyDescent="0.25">
      <c r="A1706" t="str">
        <f t="shared" si="540"/>
        <v>25/07/2026Chattanooga FCPhiladelphia Union II</v>
      </c>
      <c r="D1706" s="2">
        <v>46228</v>
      </c>
      <c r="E1706" s="3">
        <v>0.95833333333333337</v>
      </c>
      <c r="F1706" t="s">
        <v>767</v>
      </c>
      <c r="G1706" t="s">
        <v>768</v>
      </c>
      <c r="H1706">
        <v>2</v>
      </c>
      <c r="I1706">
        <v>0</v>
      </c>
      <c r="J1706">
        <v>4</v>
      </c>
      <c r="K1706">
        <v>0</v>
      </c>
      <c r="L1706" s="22" t="str">
        <f t="shared" si="541"/>
        <v>25/07/2026</v>
      </c>
      <c r="M1706" s="23">
        <f t="shared" si="542"/>
        <v>0.83333333333333337</v>
      </c>
      <c r="N1706" t="str">
        <f t="shared" si="543"/>
        <v>4 - 0</v>
      </c>
      <c r="O1706" t="str">
        <f t="shared" si="544"/>
        <v>Green</v>
      </c>
      <c r="P1706" t="str">
        <f t="shared" si="545"/>
        <v>Red</v>
      </c>
      <c r="Q1706" t="str">
        <f t="shared" si="546"/>
        <v>Red</v>
      </c>
      <c r="R1706" t="str">
        <f t="shared" si="547"/>
        <v>Green</v>
      </c>
      <c r="S1706" t="str">
        <f t="shared" si="548"/>
        <v>Red</v>
      </c>
      <c r="T1706" t="str">
        <f t="shared" si="549"/>
        <v>Green</v>
      </c>
      <c r="U1706" t="str">
        <f t="shared" si="550"/>
        <v>Green</v>
      </c>
      <c r="V1706" t="str">
        <f t="shared" si="551"/>
        <v>Red</v>
      </c>
      <c r="W1706" t="str">
        <f t="shared" si="552"/>
        <v>Red</v>
      </c>
      <c r="X1706" t="str">
        <f t="shared" si="553"/>
        <v>Green</v>
      </c>
      <c r="Y1706" t="str">
        <f t="shared" si="554"/>
        <v>Green</v>
      </c>
      <c r="Z1706" t="str">
        <f t="shared" si="555"/>
        <v>Green</v>
      </c>
      <c r="AA1706" t="str">
        <f t="shared" si="556"/>
        <v>Red</v>
      </c>
      <c r="AB1706" t="str">
        <f t="shared" si="557"/>
        <v>Red</v>
      </c>
      <c r="AC1706" t="str">
        <f t="shared" si="558"/>
        <v>Red</v>
      </c>
      <c r="AD1706" t="str">
        <f t="shared" si="559"/>
        <v>Green</v>
      </c>
    </row>
    <row r="1707" spans="1:30" x14ac:dyDescent="0.25">
      <c r="A1707" t="str">
        <f t="shared" si="540"/>
        <v>25/07/2026Bristol RhythmNew Haven United</v>
      </c>
      <c r="D1707" s="2">
        <v>46228</v>
      </c>
      <c r="E1707" s="3">
        <v>0.95833333333333337</v>
      </c>
      <c r="F1707" t="s">
        <v>3710</v>
      </c>
      <c r="G1707" t="s">
        <v>3711</v>
      </c>
      <c r="H1707">
        <v>0</v>
      </c>
      <c r="I1707">
        <v>0</v>
      </c>
      <c r="J1707">
        <v>2</v>
      </c>
      <c r="K1707">
        <v>0</v>
      </c>
      <c r="L1707" s="22" t="str">
        <f t="shared" si="541"/>
        <v>25/07/2026</v>
      </c>
      <c r="M1707" s="23">
        <f t="shared" si="542"/>
        <v>0.83333333333333337</v>
      </c>
      <c r="N1707" t="str">
        <f t="shared" si="543"/>
        <v>2 - 0</v>
      </c>
      <c r="O1707" t="str">
        <f t="shared" si="544"/>
        <v>Green</v>
      </c>
      <c r="P1707" t="str">
        <f t="shared" si="545"/>
        <v>Red</v>
      </c>
      <c r="Q1707" t="str">
        <f t="shared" si="546"/>
        <v>Red</v>
      </c>
      <c r="R1707" t="str">
        <f t="shared" si="547"/>
        <v>Green</v>
      </c>
      <c r="S1707" t="str">
        <f t="shared" si="548"/>
        <v>Red</v>
      </c>
      <c r="T1707" t="str">
        <f t="shared" si="549"/>
        <v>Green</v>
      </c>
      <c r="U1707" t="str">
        <f t="shared" si="550"/>
        <v>Red</v>
      </c>
      <c r="V1707" t="str">
        <f t="shared" si="551"/>
        <v>Green</v>
      </c>
      <c r="W1707" t="str">
        <f t="shared" si="552"/>
        <v>Red</v>
      </c>
      <c r="X1707" t="str">
        <f t="shared" si="553"/>
        <v>Red</v>
      </c>
      <c r="Y1707" t="str">
        <f t="shared" si="554"/>
        <v>Green</v>
      </c>
      <c r="Z1707" t="str">
        <f t="shared" si="555"/>
        <v>Red</v>
      </c>
      <c r="AA1707" t="str">
        <f t="shared" si="556"/>
        <v>Green</v>
      </c>
      <c r="AB1707" t="str">
        <f t="shared" si="557"/>
        <v>Green</v>
      </c>
      <c r="AC1707" t="str">
        <f t="shared" si="558"/>
        <v>Red</v>
      </c>
      <c r="AD1707" t="str">
        <f t="shared" si="559"/>
        <v>Green</v>
      </c>
    </row>
    <row r="1708" spans="1:30" x14ac:dyDescent="0.25">
      <c r="A1708" t="str">
        <f t="shared" si="540"/>
        <v>25/07/2026GuadalajaraFC Juarez</v>
      </c>
      <c r="D1708" s="2">
        <v>46228</v>
      </c>
      <c r="E1708" s="3">
        <v>0.96319444444444446</v>
      </c>
      <c r="F1708" t="s">
        <v>3399</v>
      </c>
      <c r="G1708" t="s">
        <v>3400</v>
      </c>
      <c r="H1708">
        <v>0</v>
      </c>
      <c r="I1708">
        <v>0</v>
      </c>
      <c r="J1708">
        <v>1</v>
      </c>
      <c r="K1708">
        <v>0</v>
      </c>
      <c r="L1708" s="22" t="str">
        <f t="shared" si="541"/>
        <v>25/07/2026</v>
      </c>
      <c r="M1708" s="23">
        <f t="shared" si="542"/>
        <v>0.83819444444444446</v>
      </c>
      <c r="N1708" t="str">
        <f t="shared" si="543"/>
        <v>1 - 0</v>
      </c>
      <c r="O1708" t="str">
        <f t="shared" si="544"/>
        <v>Green</v>
      </c>
      <c r="P1708" t="str">
        <f t="shared" si="545"/>
        <v>Red</v>
      </c>
      <c r="Q1708" t="str">
        <f t="shared" si="546"/>
        <v>Red</v>
      </c>
      <c r="R1708" t="str">
        <f t="shared" si="547"/>
        <v>Green</v>
      </c>
      <c r="S1708" t="str">
        <f t="shared" si="548"/>
        <v>Red</v>
      </c>
      <c r="T1708" t="str">
        <f t="shared" si="549"/>
        <v>Green</v>
      </c>
      <c r="U1708" t="str">
        <f t="shared" si="550"/>
        <v>Red</v>
      </c>
      <c r="V1708" t="str">
        <f t="shared" si="551"/>
        <v>Green</v>
      </c>
      <c r="W1708" t="str">
        <f t="shared" si="552"/>
        <v>Red</v>
      </c>
      <c r="X1708" t="str">
        <f t="shared" si="553"/>
        <v>Red</v>
      </c>
      <c r="Y1708" t="str">
        <f t="shared" si="554"/>
        <v>Red</v>
      </c>
      <c r="Z1708" t="str">
        <f t="shared" si="555"/>
        <v>Red</v>
      </c>
      <c r="AA1708" t="str">
        <f t="shared" si="556"/>
        <v>Green</v>
      </c>
      <c r="AB1708" t="str">
        <f t="shared" si="557"/>
        <v>Green</v>
      </c>
      <c r="AC1708" t="str">
        <f t="shared" si="558"/>
        <v>Red</v>
      </c>
      <c r="AD1708" t="str">
        <f t="shared" si="559"/>
        <v>Green</v>
      </c>
    </row>
    <row r="1709" spans="1:30" x14ac:dyDescent="0.25">
      <c r="A1709" t="str">
        <f t="shared" si="540"/>
        <v>25/07/2026Millonarios FCAtletico Bucaramanga</v>
      </c>
      <c r="D1709" s="2">
        <v>46228</v>
      </c>
      <c r="E1709" s="3">
        <v>0.96527777777777779</v>
      </c>
      <c r="F1709" t="s">
        <v>3131</v>
      </c>
      <c r="G1709" t="s">
        <v>3132</v>
      </c>
      <c r="H1709">
        <v>0</v>
      </c>
      <c r="I1709">
        <v>0</v>
      </c>
      <c r="J1709">
        <v>0</v>
      </c>
      <c r="K1709">
        <v>1</v>
      </c>
      <c r="L1709" s="22" t="str">
        <f t="shared" si="541"/>
        <v>25/07/2026</v>
      </c>
      <c r="M1709" s="23">
        <f t="shared" si="542"/>
        <v>0.84027777777777779</v>
      </c>
      <c r="N1709" t="str">
        <f t="shared" si="543"/>
        <v>0 - 1</v>
      </c>
      <c r="O1709" t="str">
        <f t="shared" si="544"/>
        <v>Red</v>
      </c>
      <c r="P1709" t="str">
        <f t="shared" si="545"/>
        <v>Red</v>
      </c>
      <c r="Q1709" t="str">
        <f t="shared" si="546"/>
        <v>Green</v>
      </c>
      <c r="R1709" t="str">
        <f t="shared" si="547"/>
        <v>Red</v>
      </c>
      <c r="S1709" t="str">
        <f t="shared" si="548"/>
        <v>Green</v>
      </c>
      <c r="T1709" t="str">
        <f t="shared" si="549"/>
        <v>Green</v>
      </c>
      <c r="U1709" t="str">
        <f t="shared" si="550"/>
        <v>Red</v>
      </c>
      <c r="V1709" t="str">
        <f t="shared" si="551"/>
        <v>Green</v>
      </c>
      <c r="W1709" t="str">
        <f t="shared" si="552"/>
        <v>Red</v>
      </c>
      <c r="X1709" t="str">
        <f t="shared" si="553"/>
        <v>Red</v>
      </c>
      <c r="Y1709" t="str">
        <f t="shared" si="554"/>
        <v>Red</v>
      </c>
      <c r="Z1709" t="str">
        <f t="shared" si="555"/>
        <v>Red</v>
      </c>
      <c r="AA1709" t="str">
        <f t="shared" si="556"/>
        <v>Green</v>
      </c>
      <c r="AB1709" t="str">
        <f t="shared" si="557"/>
        <v>Green</v>
      </c>
      <c r="AC1709" t="str">
        <f t="shared" si="558"/>
        <v>Red</v>
      </c>
      <c r="AD1709" t="str">
        <f t="shared" si="559"/>
        <v>Green</v>
      </c>
    </row>
    <row r="1710" spans="1:30" x14ac:dyDescent="0.25">
      <c r="A1710" t="str">
        <f t="shared" si="540"/>
        <v>25/07/2026AlianzaUMECIT</v>
      </c>
      <c r="D1710" s="2">
        <v>46228</v>
      </c>
      <c r="E1710" s="3">
        <v>0.96875</v>
      </c>
      <c r="F1710" t="s">
        <v>1212</v>
      </c>
      <c r="G1710" t="s">
        <v>774</v>
      </c>
      <c r="H1710">
        <v>0</v>
      </c>
      <c r="I1710">
        <v>0</v>
      </c>
      <c r="J1710">
        <v>0</v>
      </c>
      <c r="K1710">
        <v>0</v>
      </c>
      <c r="L1710" s="22" t="str">
        <f t="shared" si="541"/>
        <v>25/07/2026</v>
      </c>
      <c r="M1710" s="23">
        <f t="shared" si="542"/>
        <v>0.84375</v>
      </c>
      <c r="N1710" t="str">
        <f t="shared" si="543"/>
        <v>0 - 0</v>
      </c>
      <c r="O1710" t="str">
        <f t="shared" si="544"/>
        <v>Red</v>
      </c>
      <c r="P1710" t="str">
        <f t="shared" si="545"/>
        <v>Green</v>
      </c>
      <c r="Q1710" t="str">
        <f t="shared" si="546"/>
        <v>Red</v>
      </c>
      <c r="R1710" t="str">
        <f t="shared" si="547"/>
        <v>Green</v>
      </c>
      <c r="S1710" t="str">
        <f t="shared" si="548"/>
        <v>Green</v>
      </c>
      <c r="T1710" t="str">
        <f t="shared" si="549"/>
        <v>Red</v>
      </c>
      <c r="U1710" t="str">
        <f t="shared" si="550"/>
        <v>Red</v>
      </c>
      <c r="V1710" t="str">
        <f t="shared" si="551"/>
        <v>Green</v>
      </c>
      <c r="W1710" t="str">
        <f t="shared" si="552"/>
        <v>Red</v>
      </c>
      <c r="X1710" t="str">
        <f t="shared" si="553"/>
        <v>Red</v>
      </c>
      <c r="Y1710" t="str">
        <f t="shared" si="554"/>
        <v>Red</v>
      </c>
      <c r="Z1710" t="str">
        <f t="shared" si="555"/>
        <v>Red</v>
      </c>
      <c r="AA1710" t="str">
        <f t="shared" si="556"/>
        <v>Green</v>
      </c>
      <c r="AB1710" t="str">
        <f t="shared" si="557"/>
        <v>Green</v>
      </c>
      <c r="AC1710" t="str">
        <f t="shared" si="558"/>
        <v>Red</v>
      </c>
      <c r="AD1710" t="str">
        <f t="shared" si="559"/>
        <v>Green</v>
      </c>
    </row>
    <row r="1711" spans="1:30" x14ac:dyDescent="0.25">
      <c r="A1711" t="str">
        <f t="shared" ref="A1711:A1774" si="560">L1710&amp;F1711&amp;G1711</f>
        <v>25/07/2026Columbus CrewFC Cincinnati</v>
      </c>
      <c r="D1711" s="2">
        <v>46228</v>
      </c>
      <c r="E1711" s="3">
        <v>0.96875</v>
      </c>
      <c r="F1711" t="s">
        <v>860</v>
      </c>
      <c r="G1711" t="s">
        <v>53</v>
      </c>
      <c r="H1711">
        <v>2</v>
      </c>
      <c r="I1711">
        <v>1</v>
      </c>
      <c r="J1711">
        <v>2</v>
      </c>
      <c r="K1711">
        <v>1</v>
      </c>
      <c r="L1711" s="22" t="str">
        <f t="shared" ref="L1711:L1772" si="561">DAY(D1711)&amp;"/"&amp;"07"&amp;"/"&amp;YEAR(D1711)</f>
        <v>25/07/2026</v>
      </c>
      <c r="M1711" s="23">
        <f t="shared" ref="M1711:M1772" si="562">E1711-TIME(3,0,0)</f>
        <v>0.84375</v>
      </c>
      <c r="N1711" t="str">
        <f t="shared" ref="N1711:N1772" si="563">J1711&amp;" - "&amp;K1711</f>
        <v>2 - 1</v>
      </c>
      <c r="O1711" t="str">
        <f t="shared" si="544"/>
        <v>Green</v>
      </c>
      <c r="P1711" t="str">
        <f t="shared" si="545"/>
        <v>Red</v>
      </c>
      <c r="Q1711" t="str">
        <f t="shared" si="546"/>
        <v>Red</v>
      </c>
      <c r="R1711" t="str">
        <f t="shared" si="547"/>
        <v>Green</v>
      </c>
      <c r="S1711" t="str">
        <f t="shared" si="548"/>
        <v>Red</v>
      </c>
      <c r="T1711" t="str">
        <f t="shared" si="549"/>
        <v>Green</v>
      </c>
      <c r="U1711" t="str">
        <f t="shared" si="550"/>
        <v>Green</v>
      </c>
      <c r="V1711" t="str">
        <f t="shared" si="551"/>
        <v>Red</v>
      </c>
      <c r="W1711" t="str">
        <f t="shared" si="552"/>
        <v>Red</v>
      </c>
      <c r="X1711" t="str">
        <f t="shared" si="553"/>
        <v>Green</v>
      </c>
      <c r="Y1711" t="str">
        <f t="shared" si="554"/>
        <v>Green</v>
      </c>
      <c r="Z1711" t="str">
        <f t="shared" si="555"/>
        <v>Green</v>
      </c>
      <c r="AA1711" t="str">
        <f t="shared" si="556"/>
        <v>Red</v>
      </c>
      <c r="AB1711" t="str">
        <f t="shared" si="557"/>
        <v>Green</v>
      </c>
      <c r="AC1711" t="str">
        <f t="shared" si="558"/>
        <v>Green</v>
      </c>
      <c r="AD1711" t="str">
        <f t="shared" si="559"/>
        <v>Red</v>
      </c>
    </row>
    <row r="1712" spans="1:30" x14ac:dyDescent="0.25">
      <c r="A1712" t="str">
        <f t="shared" si="560"/>
        <v>25/07/2026Vasco Da Gama RJMirassol SP</v>
      </c>
      <c r="B1712" t="s">
        <v>804</v>
      </c>
      <c r="C1712" t="s">
        <v>805</v>
      </c>
      <c r="D1712" s="2">
        <v>46228</v>
      </c>
      <c r="E1712" s="3">
        <v>0.97916666666666663</v>
      </c>
      <c r="F1712" t="s">
        <v>1861</v>
      </c>
      <c r="G1712" t="s">
        <v>2752</v>
      </c>
      <c r="H1712">
        <v>0</v>
      </c>
      <c r="I1712">
        <v>1</v>
      </c>
      <c r="J1712">
        <v>1</v>
      </c>
      <c r="K1712">
        <v>1</v>
      </c>
      <c r="L1712" s="22" t="str">
        <f t="shared" si="561"/>
        <v>25/07/2026</v>
      </c>
      <c r="M1712" s="23">
        <f t="shared" si="562"/>
        <v>0.85416666666666663</v>
      </c>
      <c r="N1712" t="str">
        <f t="shared" si="563"/>
        <v>1 - 1</v>
      </c>
      <c r="O1712" t="str">
        <f t="shared" si="544"/>
        <v>Red</v>
      </c>
      <c r="P1712" t="str">
        <f t="shared" si="545"/>
        <v>Green</v>
      </c>
      <c r="Q1712" t="str">
        <f t="shared" si="546"/>
        <v>Red</v>
      </c>
      <c r="R1712" t="str">
        <f t="shared" si="547"/>
        <v>Green</v>
      </c>
      <c r="S1712" t="str">
        <f t="shared" si="548"/>
        <v>Green</v>
      </c>
      <c r="T1712" t="str">
        <f t="shared" si="549"/>
        <v>Red</v>
      </c>
      <c r="U1712" t="str">
        <f t="shared" si="550"/>
        <v>Red</v>
      </c>
      <c r="V1712" t="str">
        <f t="shared" si="551"/>
        <v>Red</v>
      </c>
      <c r="W1712" t="str">
        <f t="shared" si="552"/>
        <v>Green</v>
      </c>
      <c r="X1712" t="str">
        <f t="shared" si="553"/>
        <v>Green</v>
      </c>
      <c r="Y1712" t="str">
        <f t="shared" si="554"/>
        <v>Green</v>
      </c>
      <c r="Z1712" t="str">
        <f t="shared" si="555"/>
        <v>Red</v>
      </c>
      <c r="AA1712" t="str">
        <f t="shared" si="556"/>
        <v>Green</v>
      </c>
      <c r="AB1712" t="str">
        <f t="shared" si="557"/>
        <v>Green</v>
      </c>
      <c r="AC1712" t="str">
        <f t="shared" si="558"/>
        <v>Green</v>
      </c>
      <c r="AD1712" t="str">
        <f t="shared" si="559"/>
        <v>Red</v>
      </c>
    </row>
    <row r="1713" spans="1:30" x14ac:dyDescent="0.25">
      <c r="A1713" t="str">
        <f t="shared" si="560"/>
        <v>25/07/2026Independiente PetroleroOriente Petrolero</v>
      </c>
      <c r="D1713" s="2">
        <v>46228</v>
      </c>
      <c r="E1713" s="3">
        <v>0.97916666666666663</v>
      </c>
      <c r="F1713" t="s">
        <v>236</v>
      </c>
      <c r="G1713" t="s">
        <v>775</v>
      </c>
      <c r="H1713">
        <v>0</v>
      </c>
      <c r="I1713">
        <v>1</v>
      </c>
      <c r="J1713">
        <v>1</v>
      </c>
      <c r="K1713">
        <v>2</v>
      </c>
      <c r="L1713" s="22" t="str">
        <f t="shared" si="561"/>
        <v>25/07/2026</v>
      </c>
      <c r="M1713" s="23">
        <f t="shared" si="562"/>
        <v>0.85416666666666663</v>
      </c>
      <c r="N1713" t="str">
        <f t="shared" si="563"/>
        <v>1 - 2</v>
      </c>
      <c r="O1713" t="str">
        <f t="shared" si="544"/>
        <v>Red</v>
      </c>
      <c r="P1713" t="str">
        <f t="shared" si="545"/>
        <v>Red</v>
      </c>
      <c r="Q1713" t="str">
        <f t="shared" si="546"/>
        <v>Green</v>
      </c>
      <c r="R1713" t="str">
        <f t="shared" si="547"/>
        <v>Red</v>
      </c>
      <c r="S1713" t="str">
        <f t="shared" si="548"/>
        <v>Green</v>
      </c>
      <c r="T1713" t="str">
        <f t="shared" si="549"/>
        <v>Green</v>
      </c>
      <c r="U1713" t="str">
        <f t="shared" si="550"/>
        <v>Red</v>
      </c>
      <c r="V1713" t="str">
        <f t="shared" si="551"/>
        <v>Red</v>
      </c>
      <c r="W1713" t="str">
        <f t="shared" si="552"/>
        <v>Green</v>
      </c>
      <c r="X1713" t="str">
        <f t="shared" si="553"/>
        <v>Green</v>
      </c>
      <c r="Y1713" t="str">
        <f t="shared" si="554"/>
        <v>Green</v>
      </c>
      <c r="Z1713" t="str">
        <f t="shared" si="555"/>
        <v>Green</v>
      </c>
      <c r="AA1713" t="str">
        <f t="shared" si="556"/>
        <v>Red</v>
      </c>
      <c r="AB1713" t="str">
        <f t="shared" si="557"/>
        <v>Green</v>
      </c>
      <c r="AC1713" t="str">
        <f t="shared" si="558"/>
        <v>Green</v>
      </c>
      <c r="AD1713" t="str">
        <f t="shared" si="559"/>
        <v>Red</v>
      </c>
    </row>
    <row r="1714" spans="1:30" x14ac:dyDescent="0.25">
      <c r="A1714" t="str">
        <f t="shared" si="560"/>
        <v>25/07/2026DC UnitedToronto FC</v>
      </c>
      <c r="D1714" s="2">
        <v>46228</v>
      </c>
      <c r="E1714" s="3">
        <v>0.97916666666666663</v>
      </c>
      <c r="F1714" t="s">
        <v>76</v>
      </c>
      <c r="G1714" t="s">
        <v>58</v>
      </c>
      <c r="H1714">
        <v>1</v>
      </c>
      <c r="I1714">
        <v>0</v>
      </c>
      <c r="J1714">
        <v>2</v>
      </c>
      <c r="K1714">
        <v>1</v>
      </c>
      <c r="L1714" s="22" t="str">
        <f t="shared" si="561"/>
        <v>25/07/2026</v>
      </c>
      <c r="M1714" s="23">
        <f t="shared" si="562"/>
        <v>0.85416666666666663</v>
      </c>
      <c r="N1714" t="str">
        <f t="shared" si="563"/>
        <v>2 - 1</v>
      </c>
      <c r="O1714" t="str">
        <f t="shared" si="544"/>
        <v>Green</v>
      </c>
      <c r="P1714" t="str">
        <f t="shared" si="545"/>
        <v>Red</v>
      </c>
      <c r="Q1714" t="str">
        <f t="shared" si="546"/>
        <v>Red</v>
      </c>
      <c r="R1714" t="str">
        <f t="shared" si="547"/>
        <v>Green</v>
      </c>
      <c r="S1714" t="str">
        <f t="shared" si="548"/>
        <v>Red</v>
      </c>
      <c r="T1714" t="str">
        <f t="shared" si="549"/>
        <v>Green</v>
      </c>
      <c r="U1714" t="str">
        <f t="shared" si="550"/>
        <v>Green</v>
      </c>
      <c r="V1714" t="str">
        <f t="shared" si="551"/>
        <v>Red</v>
      </c>
      <c r="W1714" t="str">
        <f t="shared" si="552"/>
        <v>Red</v>
      </c>
      <c r="X1714" t="str">
        <f t="shared" si="553"/>
        <v>Green</v>
      </c>
      <c r="Y1714" t="str">
        <f t="shared" si="554"/>
        <v>Green</v>
      </c>
      <c r="Z1714" t="str">
        <f t="shared" si="555"/>
        <v>Green</v>
      </c>
      <c r="AA1714" t="str">
        <f t="shared" si="556"/>
        <v>Red</v>
      </c>
      <c r="AB1714" t="str">
        <f t="shared" si="557"/>
        <v>Green</v>
      </c>
      <c r="AC1714" t="str">
        <f t="shared" si="558"/>
        <v>Green</v>
      </c>
      <c r="AD1714" t="str">
        <f t="shared" si="559"/>
        <v>Red</v>
      </c>
    </row>
    <row r="1715" spans="1:30" x14ac:dyDescent="0.25">
      <c r="A1715" t="str">
        <f t="shared" si="560"/>
        <v>25/07/2026Montreal ImpactInter Miami CF</v>
      </c>
      <c r="D1715" s="2">
        <v>46228</v>
      </c>
      <c r="E1715" s="3">
        <v>0.97916666666666663</v>
      </c>
      <c r="F1715" t="s">
        <v>864</v>
      </c>
      <c r="G1715" t="s">
        <v>55</v>
      </c>
      <c r="H1715">
        <v>0</v>
      </c>
      <c r="I1715">
        <v>0</v>
      </c>
      <c r="J1715">
        <v>0</v>
      </c>
      <c r="K1715">
        <v>1</v>
      </c>
      <c r="L1715" s="22" t="str">
        <f t="shared" si="561"/>
        <v>25/07/2026</v>
      </c>
      <c r="M1715" s="23">
        <f t="shared" si="562"/>
        <v>0.85416666666666663</v>
      </c>
      <c r="N1715" t="str">
        <f t="shared" si="563"/>
        <v>0 - 1</v>
      </c>
      <c r="O1715" t="str">
        <f t="shared" si="544"/>
        <v>Red</v>
      </c>
      <c r="P1715" t="str">
        <f t="shared" si="545"/>
        <v>Red</v>
      </c>
      <c r="Q1715" t="str">
        <f t="shared" si="546"/>
        <v>Green</v>
      </c>
      <c r="R1715" t="str">
        <f t="shared" si="547"/>
        <v>Red</v>
      </c>
      <c r="S1715" t="str">
        <f t="shared" si="548"/>
        <v>Green</v>
      </c>
      <c r="T1715" t="str">
        <f t="shared" si="549"/>
        <v>Green</v>
      </c>
      <c r="U1715" t="str">
        <f t="shared" si="550"/>
        <v>Red</v>
      </c>
      <c r="V1715" t="str">
        <f t="shared" si="551"/>
        <v>Green</v>
      </c>
      <c r="W1715" t="str">
        <f t="shared" si="552"/>
        <v>Red</v>
      </c>
      <c r="X1715" t="str">
        <f t="shared" si="553"/>
        <v>Red</v>
      </c>
      <c r="Y1715" t="str">
        <f t="shared" si="554"/>
        <v>Red</v>
      </c>
      <c r="Z1715" t="str">
        <f t="shared" si="555"/>
        <v>Red</v>
      </c>
      <c r="AA1715" t="str">
        <f t="shared" si="556"/>
        <v>Green</v>
      </c>
      <c r="AB1715" t="str">
        <f t="shared" si="557"/>
        <v>Green</v>
      </c>
      <c r="AC1715" t="str">
        <f t="shared" si="558"/>
        <v>Red</v>
      </c>
      <c r="AD1715" t="str">
        <f t="shared" si="559"/>
        <v>Green</v>
      </c>
    </row>
    <row r="1716" spans="1:30" x14ac:dyDescent="0.25">
      <c r="A1716" t="str">
        <f t="shared" si="560"/>
        <v>25/07/2026New England RevolutionAtlanta United</v>
      </c>
      <c r="D1716" s="2">
        <v>46228</v>
      </c>
      <c r="E1716" s="3">
        <v>0.97916666666666663</v>
      </c>
      <c r="F1716" t="s">
        <v>57</v>
      </c>
      <c r="G1716" t="s">
        <v>862</v>
      </c>
      <c r="H1716">
        <v>2</v>
      </c>
      <c r="I1716">
        <v>0</v>
      </c>
      <c r="J1716">
        <v>4</v>
      </c>
      <c r="K1716">
        <v>1</v>
      </c>
      <c r="L1716" s="22" t="str">
        <f t="shared" si="561"/>
        <v>25/07/2026</v>
      </c>
      <c r="M1716" s="23">
        <f t="shared" si="562"/>
        <v>0.85416666666666663</v>
      </c>
      <c r="N1716" t="str">
        <f t="shared" si="563"/>
        <v>4 - 1</v>
      </c>
      <c r="O1716" t="str">
        <f t="shared" si="544"/>
        <v>Green</v>
      </c>
      <c r="P1716" t="str">
        <f t="shared" si="545"/>
        <v>Red</v>
      </c>
      <c r="Q1716" t="str">
        <f t="shared" si="546"/>
        <v>Red</v>
      </c>
      <c r="R1716" t="str">
        <f t="shared" si="547"/>
        <v>Green</v>
      </c>
      <c r="S1716" t="str">
        <f t="shared" si="548"/>
        <v>Red</v>
      </c>
      <c r="T1716" t="str">
        <f t="shared" si="549"/>
        <v>Green</v>
      </c>
      <c r="U1716" t="str">
        <f t="shared" si="550"/>
        <v>Green</v>
      </c>
      <c r="V1716" t="str">
        <f t="shared" si="551"/>
        <v>Red</v>
      </c>
      <c r="W1716" t="str">
        <f t="shared" si="552"/>
        <v>Red</v>
      </c>
      <c r="X1716" t="str">
        <f t="shared" si="553"/>
        <v>Green</v>
      </c>
      <c r="Y1716" t="str">
        <f t="shared" si="554"/>
        <v>Green</v>
      </c>
      <c r="Z1716" t="str">
        <f t="shared" si="555"/>
        <v>Green</v>
      </c>
      <c r="AA1716" t="str">
        <f t="shared" si="556"/>
        <v>Red</v>
      </c>
      <c r="AB1716" t="str">
        <f t="shared" si="557"/>
        <v>Red</v>
      </c>
      <c r="AC1716" t="str">
        <f t="shared" si="558"/>
        <v>Green</v>
      </c>
      <c r="AD1716" t="str">
        <f t="shared" si="559"/>
        <v>Red</v>
      </c>
    </row>
    <row r="1717" spans="1:30" x14ac:dyDescent="0.25">
      <c r="A1717" t="str">
        <f t="shared" si="560"/>
        <v>25/07/2026New York CityChicago Fire</v>
      </c>
      <c r="D1717" s="2">
        <v>46228</v>
      </c>
      <c r="E1717" s="3">
        <v>0.97916666666666663</v>
      </c>
      <c r="F1717" t="s">
        <v>861</v>
      </c>
      <c r="G1717" t="s">
        <v>56</v>
      </c>
      <c r="H1717">
        <v>3</v>
      </c>
      <c r="I1717">
        <v>1</v>
      </c>
      <c r="J1717">
        <v>3</v>
      </c>
      <c r="K1717">
        <v>1</v>
      </c>
      <c r="L1717" s="22" t="str">
        <f t="shared" si="561"/>
        <v>25/07/2026</v>
      </c>
      <c r="M1717" s="23">
        <f t="shared" si="562"/>
        <v>0.85416666666666663</v>
      </c>
      <c r="N1717" t="str">
        <f t="shared" si="563"/>
        <v>3 - 1</v>
      </c>
      <c r="O1717" t="str">
        <f t="shared" si="544"/>
        <v>Green</v>
      </c>
      <c r="P1717" t="str">
        <f t="shared" si="545"/>
        <v>Red</v>
      </c>
      <c r="Q1717" t="str">
        <f t="shared" si="546"/>
        <v>Red</v>
      </c>
      <c r="R1717" t="str">
        <f t="shared" si="547"/>
        <v>Green</v>
      </c>
      <c r="S1717" t="str">
        <f t="shared" si="548"/>
        <v>Red</v>
      </c>
      <c r="T1717" t="str">
        <f t="shared" si="549"/>
        <v>Green</v>
      </c>
      <c r="U1717" t="str">
        <f t="shared" si="550"/>
        <v>Green</v>
      </c>
      <c r="V1717" t="str">
        <f t="shared" si="551"/>
        <v>Red</v>
      </c>
      <c r="W1717" t="str">
        <f t="shared" si="552"/>
        <v>Red</v>
      </c>
      <c r="X1717" t="str">
        <f t="shared" si="553"/>
        <v>Green</v>
      </c>
      <c r="Y1717" t="str">
        <f t="shared" si="554"/>
        <v>Green</v>
      </c>
      <c r="Z1717" t="str">
        <f t="shared" si="555"/>
        <v>Green</v>
      </c>
      <c r="AA1717" t="str">
        <f t="shared" si="556"/>
        <v>Red</v>
      </c>
      <c r="AB1717" t="str">
        <f t="shared" si="557"/>
        <v>Red</v>
      </c>
      <c r="AC1717" t="str">
        <f t="shared" si="558"/>
        <v>Green</v>
      </c>
      <c r="AD1717" t="str">
        <f t="shared" si="559"/>
        <v>Red</v>
      </c>
    </row>
    <row r="1718" spans="1:30" x14ac:dyDescent="0.25">
      <c r="A1718" t="str">
        <f t="shared" si="560"/>
        <v>25/07/2026Philadelphia UnionSeattle Sounders FC</v>
      </c>
      <c r="D1718" s="2">
        <v>46228</v>
      </c>
      <c r="E1718" s="3">
        <v>0.97916666666666663</v>
      </c>
      <c r="F1718" t="s">
        <v>59</v>
      </c>
      <c r="G1718" t="s">
        <v>74</v>
      </c>
      <c r="H1718">
        <v>1</v>
      </c>
      <c r="I1718">
        <v>0</v>
      </c>
      <c r="J1718">
        <v>1</v>
      </c>
      <c r="K1718">
        <v>0</v>
      </c>
      <c r="L1718" s="22" t="str">
        <f t="shared" si="561"/>
        <v>25/07/2026</v>
      </c>
      <c r="M1718" s="23">
        <f t="shared" si="562"/>
        <v>0.85416666666666663</v>
      </c>
      <c r="N1718" t="str">
        <f t="shared" si="563"/>
        <v>1 - 0</v>
      </c>
      <c r="O1718" t="str">
        <f t="shared" si="544"/>
        <v>Green</v>
      </c>
      <c r="P1718" t="str">
        <f t="shared" si="545"/>
        <v>Red</v>
      </c>
      <c r="Q1718" t="str">
        <f t="shared" si="546"/>
        <v>Red</v>
      </c>
      <c r="R1718" t="str">
        <f t="shared" si="547"/>
        <v>Green</v>
      </c>
      <c r="S1718" t="str">
        <f t="shared" si="548"/>
        <v>Red</v>
      </c>
      <c r="T1718" t="str">
        <f t="shared" si="549"/>
        <v>Green</v>
      </c>
      <c r="U1718" t="str">
        <f t="shared" si="550"/>
        <v>Green</v>
      </c>
      <c r="V1718" t="str">
        <f t="shared" si="551"/>
        <v>Red</v>
      </c>
      <c r="W1718" t="str">
        <f t="shared" si="552"/>
        <v>Red</v>
      </c>
      <c r="X1718" t="str">
        <f t="shared" si="553"/>
        <v>Green</v>
      </c>
      <c r="Y1718" t="str">
        <f t="shared" si="554"/>
        <v>Red</v>
      </c>
      <c r="Z1718" t="str">
        <f t="shared" si="555"/>
        <v>Red</v>
      </c>
      <c r="AA1718" t="str">
        <f t="shared" si="556"/>
        <v>Green</v>
      </c>
      <c r="AB1718" t="str">
        <f t="shared" si="557"/>
        <v>Green</v>
      </c>
      <c r="AC1718" t="str">
        <f t="shared" si="558"/>
        <v>Red</v>
      </c>
      <c r="AD1718" t="str">
        <f t="shared" si="559"/>
        <v>Green</v>
      </c>
    </row>
    <row r="1719" spans="1:30" x14ac:dyDescent="0.25">
      <c r="A1719" t="str">
        <f t="shared" si="560"/>
        <v>25/07/2026Carolina CoreChicago Fire II</v>
      </c>
      <c r="D1719" s="2">
        <v>46228</v>
      </c>
      <c r="E1719" s="3">
        <v>0.97916666666666663</v>
      </c>
      <c r="F1719" t="s">
        <v>1870</v>
      </c>
      <c r="G1719" t="s">
        <v>778</v>
      </c>
      <c r="H1719">
        <v>0</v>
      </c>
      <c r="I1719">
        <v>3</v>
      </c>
      <c r="J1719">
        <v>1</v>
      </c>
      <c r="K1719">
        <v>5</v>
      </c>
      <c r="L1719" s="22" t="str">
        <f t="shared" si="561"/>
        <v>25/07/2026</v>
      </c>
      <c r="M1719" s="23">
        <f t="shared" si="562"/>
        <v>0.85416666666666663</v>
      </c>
      <c r="N1719" t="str">
        <f t="shared" si="563"/>
        <v>1 - 5</v>
      </c>
      <c r="O1719" t="str">
        <f t="shared" si="544"/>
        <v>Red</v>
      </c>
      <c r="P1719" t="str">
        <f t="shared" si="545"/>
        <v>Red</v>
      </c>
      <c r="Q1719" t="str">
        <f t="shared" si="546"/>
        <v>Green</v>
      </c>
      <c r="R1719" t="str">
        <f t="shared" si="547"/>
        <v>Red</v>
      </c>
      <c r="S1719" t="str">
        <f t="shared" si="548"/>
        <v>Green</v>
      </c>
      <c r="T1719" t="str">
        <f t="shared" si="549"/>
        <v>Green</v>
      </c>
      <c r="U1719" t="str">
        <f t="shared" si="550"/>
        <v>Red</v>
      </c>
      <c r="V1719" t="str">
        <f t="shared" si="551"/>
        <v>Red</v>
      </c>
      <c r="W1719" t="str">
        <f t="shared" si="552"/>
        <v>Green</v>
      </c>
      <c r="X1719" t="str">
        <f t="shared" si="553"/>
        <v>Green</v>
      </c>
      <c r="Y1719" t="str">
        <f t="shared" si="554"/>
        <v>Green</v>
      </c>
      <c r="Z1719" t="str">
        <f t="shared" si="555"/>
        <v>Green</v>
      </c>
      <c r="AA1719" t="str">
        <f t="shared" si="556"/>
        <v>Red</v>
      </c>
      <c r="AB1719" t="str">
        <f t="shared" si="557"/>
        <v>Red</v>
      </c>
      <c r="AC1719" t="str">
        <f t="shared" si="558"/>
        <v>Green</v>
      </c>
      <c r="AD1719" t="str">
        <f t="shared" si="559"/>
        <v>Red</v>
      </c>
    </row>
    <row r="1720" spans="1:30" x14ac:dyDescent="0.25">
      <c r="A1720" t="str">
        <f t="shared" si="560"/>
        <v>25/07/2026LeedsWrexham</v>
      </c>
      <c r="D1720" s="2">
        <v>46228</v>
      </c>
      <c r="E1720" s="3">
        <v>0.97916666666666663</v>
      </c>
      <c r="F1720" t="s">
        <v>4007</v>
      </c>
      <c r="G1720" t="s">
        <v>4008</v>
      </c>
      <c r="H1720">
        <v>2</v>
      </c>
      <c r="I1720">
        <v>2</v>
      </c>
      <c r="J1720">
        <v>2</v>
      </c>
      <c r="K1720">
        <v>3</v>
      </c>
      <c r="L1720" s="22" t="str">
        <f t="shared" si="561"/>
        <v>25/07/2026</v>
      </c>
      <c r="M1720" s="23">
        <f t="shared" si="562"/>
        <v>0.85416666666666663</v>
      </c>
      <c r="N1720" t="str">
        <f t="shared" si="563"/>
        <v>2 - 3</v>
      </c>
      <c r="O1720" t="str">
        <f t="shared" si="544"/>
        <v>Red</v>
      </c>
      <c r="P1720" t="str">
        <f t="shared" si="545"/>
        <v>Red</v>
      </c>
      <c r="Q1720" t="str">
        <f t="shared" si="546"/>
        <v>Green</v>
      </c>
      <c r="R1720" t="str">
        <f t="shared" si="547"/>
        <v>Red</v>
      </c>
      <c r="S1720" t="str">
        <f t="shared" si="548"/>
        <v>Green</v>
      </c>
      <c r="T1720" t="str">
        <f t="shared" si="549"/>
        <v>Green</v>
      </c>
      <c r="U1720" t="str">
        <f t="shared" si="550"/>
        <v>Red</v>
      </c>
      <c r="V1720" t="str">
        <f t="shared" si="551"/>
        <v>Green</v>
      </c>
      <c r="W1720" t="str">
        <f t="shared" si="552"/>
        <v>Red</v>
      </c>
      <c r="X1720" t="str">
        <f t="shared" si="553"/>
        <v>Green</v>
      </c>
      <c r="Y1720" t="str">
        <f t="shared" si="554"/>
        <v>Green</v>
      </c>
      <c r="Z1720" t="str">
        <f t="shared" si="555"/>
        <v>Green</v>
      </c>
      <c r="AA1720" t="str">
        <f t="shared" si="556"/>
        <v>Red</v>
      </c>
      <c r="AB1720" t="str">
        <f t="shared" si="557"/>
        <v>Red</v>
      </c>
      <c r="AC1720" t="str">
        <f t="shared" si="558"/>
        <v>Green</v>
      </c>
      <c r="AD1720" t="str">
        <f t="shared" si="559"/>
        <v>Red</v>
      </c>
    </row>
    <row r="1721" spans="1:30" x14ac:dyDescent="0.25">
      <c r="A1721" t="str">
        <f t="shared" si="560"/>
        <v>25/07/2026North Carolina WomenUtah Royals Women</v>
      </c>
      <c r="D1721" s="2">
        <v>46228</v>
      </c>
      <c r="E1721" s="3">
        <v>0.98958333333333337</v>
      </c>
      <c r="F1721" t="s">
        <v>3714</v>
      </c>
      <c r="G1721" t="s">
        <v>3715</v>
      </c>
      <c r="H1721">
        <v>0</v>
      </c>
      <c r="I1721">
        <v>2</v>
      </c>
      <c r="J1721">
        <v>1</v>
      </c>
      <c r="K1721">
        <v>4</v>
      </c>
      <c r="L1721" s="22" t="str">
        <f t="shared" si="561"/>
        <v>25/07/2026</v>
      </c>
      <c r="M1721" s="23">
        <f t="shared" si="562"/>
        <v>0.86458333333333337</v>
      </c>
      <c r="N1721" t="str">
        <f t="shared" si="563"/>
        <v>1 - 4</v>
      </c>
      <c r="O1721" t="str">
        <f t="shared" si="544"/>
        <v>Red</v>
      </c>
      <c r="P1721" t="str">
        <f t="shared" si="545"/>
        <v>Red</v>
      </c>
      <c r="Q1721" t="str">
        <f t="shared" si="546"/>
        <v>Green</v>
      </c>
      <c r="R1721" t="str">
        <f t="shared" si="547"/>
        <v>Red</v>
      </c>
      <c r="S1721" t="str">
        <f t="shared" si="548"/>
        <v>Green</v>
      </c>
      <c r="T1721" t="str">
        <f t="shared" si="549"/>
        <v>Green</v>
      </c>
      <c r="U1721" t="str">
        <f t="shared" si="550"/>
        <v>Red</v>
      </c>
      <c r="V1721" t="str">
        <f t="shared" si="551"/>
        <v>Red</v>
      </c>
      <c r="W1721" t="str">
        <f t="shared" si="552"/>
        <v>Green</v>
      </c>
      <c r="X1721" t="str">
        <f t="shared" si="553"/>
        <v>Green</v>
      </c>
      <c r="Y1721" t="str">
        <f t="shared" si="554"/>
        <v>Green</v>
      </c>
      <c r="Z1721" t="str">
        <f t="shared" si="555"/>
        <v>Green</v>
      </c>
      <c r="AA1721" t="str">
        <f t="shared" si="556"/>
        <v>Red</v>
      </c>
      <c r="AB1721" t="str">
        <f t="shared" si="557"/>
        <v>Red</v>
      </c>
      <c r="AC1721" t="str">
        <f t="shared" si="558"/>
        <v>Green</v>
      </c>
      <c r="AD1721" t="str">
        <f t="shared" si="559"/>
        <v>Red</v>
      </c>
    </row>
    <row r="1722" spans="1:30" x14ac:dyDescent="0.25">
      <c r="A1722" t="str">
        <f t="shared" si="560"/>
        <v>25/07/2026CD Uni Catolica SantiagoCD La Serena</v>
      </c>
      <c r="D1722" s="2">
        <v>46229</v>
      </c>
      <c r="E1722" s="3">
        <v>0</v>
      </c>
      <c r="F1722" t="s">
        <v>3108</v>
      </c>
      <c r="G1722" t="s">
        <v>3109</v>
      </c>
      <c r="H1722">
        <v>2</v>
      </c>
      <c r="I1722">
        <v>0</v>
      </c>
      <c r="J1722">
        <v>3</v>
      </c>
      <c r="K1722">
        <v>3</v>
      </c>
      <c r="L1722" s="30" t="str">
        <f t="shared" ref="L1722:L1759" si="564">DAY(D1722)-1&amp;"/"&amp;"07"&amp;"/"&amp;YEAR(D1722)</f>
        <v>25/07/2026</v>
      </c>
      <c r="M1722" s="31">
        <f t="shared" ref="M1722:M1759" si="565">E1722-TIME(3,0,0)+TIME(12,0,0)+TIME(12,0,0)</f>
        <v>0.875</v>
      </c>
      <c r="N1722" t="str">
        <f t="shared" si="563"/>
        <v>3 - 3</v>
      </c>
      <c r="O1722" t="str">
        <f t="shared" si="544"/>
        <v>Red</v>
      </c>
      <c r="P1722" t="str">
        <f t="shared" si="545"/>
        <v>Green</v>
      </c>
      <c r="Q1722" t="str">
        <f t="shared" si="546"/>
        <v>Red</v>
      </c>
      <c r="R1722" t="str">
        <f t="shared" si="547"/>
        <v>Green</v>
      </c>
      <c r="S1722" t="str">
        <f t="shared" si="548"/>
        <v>Green</v>
      </c>
      <c r="T1722" t="str">
        <f t="shared" si="549"/>
        <v>Red</v>
      </c>
      <c r="U1722" t="str">
        <f t="shared" si="550"/>
        <v>Green</v>
      </c>
      <c r="V1722" t="str">
        <f t="shared" si="551"/>
        <v>Red</v>
      </c>
      <c r="W1722" t="str">
        <f t="shared" si="552"/>
        <v>Red</v>
      </c>
      <c r="X1722" t="str">
        <f t="shared" si="553"/>
        <v>Green</v>
      </c>
      <c r="Y1722" t="str">
        <f t="shared" si="554"/>
        <v>Green</v>
      </c>
      <c r="Z1722" t="str">
        <f t="shared" si="555"/>
        <v>Green</v>
      </c>
      <c r="AA1722" t="str">
        <f t="shared" si="556"/>
        <v>Red</v>
      </c>
      <c r="AB1722" t="str">
        <f t="shared" si="557"/>
        <v>Red</v>
      </c>
      <c r="AC1722" t="str">
        <f t="shared" si="558"/>
        <v>Green</v>
      </c>
      <c r="AD1722" t="str">
        <f t="shared" si="559"/>
        <v>Red</v>
      </c>
    </row>
    <row r="1723" spans="1:30" x14ac:dyDescent="0.25">
      <c r="A1723" t="str">
        <f t="shared" si="560"/>
        <v>25/07/2026Real CartagenaReal Santander</v>
      </c>
      <c r="D1723" s="2">
        <v>46229</v>
      </c>
      <c r="E1723" s="3">
        <v>0</v>
      </c>
      <c r="F1723" t="s">
        <v>428</v>
      </c>
      <c r="G1723" t="s">
        <v>781</v>
      </c>
      <c r="H1723">
        <v>3</v>
      </c>
      <c r="I1723">
        <v>1</v>
      </c>
      <c r="J1723">
        <v>5</v>
      </c>
      <c r="K1723">
        <v>1</v>
      </c>
      <c r="L1723" s="30" t="str">
        <f t="shared" si="564"/>
        <v>25/07/2026</v>
      </c>
      <c r="M1723" s="31">
        <f t="shared" si="565"/>
        <v>0.875</v>
      </c>
      <c r="N1723" t="str">
        <f t="shared" si="563"/>
        <v>5 - 1</v>
      </c>
      <c r="O1723" t="str">
        <f t="shared" si="544"/>
        <v>Green</v>
      </c>
      <c r="P1723" t="str">
        <f t="shared" si="545"/>
        <v>Red</v>
      </c>
      <c r="Q1723" t="str">
        <f t="shared" si="546"/>
        <v>Red</v>
      </c>
      <c r="R1723" t="str">
        <f t="shared" si="547"/>
        <v>Green</v>
      </c>
      <c r="S1723" t="str">
        <f t="shared" si="548"/>
        <v>Red</v>
      </c>
      <c r="T1723" t="str">
        <f t="shared" si="549"/>
        <v>Green</v>
      </c>
      <c r="U1723" t="str">
        <f t="shared" si="550"/>
        <v>Green</v>
      </c>
      <c r="V1723" t="str">
        <f t="shared" si="551"/>
        <v>Red</v>
      </c>
      <c r="W1723" t="str">
        <f t="shared" si="552"/>
        <v>Red</v>
      </c>
      <c r="X1723" t="str">
        <f t="shared" si="553"/>
        <v>Green</v>
      </c>
      <c r="Y1723" t="str">
        <f t="shared" si="554"/>
        <v>Green</v>
      </c>
      <c r="Z1723" t="str">
        <f t="shared" si="555"/>
        <v>Green</v>
      </c>
      <c r="AA1723" t="str">
        <f t="shared" si="556"/>
        <v>Red</v>
      </c>
      <c r="AB1723" t="str">
        <f t="shared" si="557"/>
        <v>Red</v>
      </c>
      <c r="AC1723" t="str">
        <f t="shared" si="558"/>
        <v>Green</v>
      </c>
      <c r="AD1723" t="str">
        <f t="shared" si="559"/>
        <v>Red</v>
      </c>
    </row>
    <row r="1724" spans="1:30" x14ac:dyDescent="0.25">
      <c r="A1724" t="str">
        <f t="shared" si="560"/>
        <v>25/07/2026Tecnico UniversitarioManta FC</v>
      </c>
      <c r="D1724" s="2">
        <v>46229</v>
      </c>
      <c r="E1724" s="3">
        <v>0</v>
      </c>
      <c r="F1724" t="s">
        <v>38</v>
      </c>
      <c r="G1724" t="s">
        <v>61</v>
      </c>
      <c r="H1724">
        <v>0</v>
      </c>
      <c r="I1724">
        <v>0</v>
      </c>
      <c r="J1724">
        <v>1</v>
      </c>
      <c r="K1724">
        <v>0</v>
      </c>
      <c r="L1724" s="30" t="str">
        <f t="shared" si="564"/>
        <v>25/07/2026</v>
      </c>
      <c r="M1724" s="31">
        <f t="shared" si="565"/>
        <v>0.875</v>
      </c>
      <c r="N1724" t="str">
        <f t="shared" si="563"/>
        <v>1 - 0</v>
      </c>
      <c r="O1724" t="str">
        <f t="shared" si="544"/>
        <v>Green</v>
      </c>
      <c r="P1724" t="str">
        <f t="shared" si="545"/>
        <v>Red</v>
      </c>
      <c r="Q1724" t="str">
        <f t="shared" si="546"/>
        <v>Red</v>
      </c>
      <c r="R1724" t="str">
        <f t="shared" si="547"/>
        <v>Green</v>
      </c>
      <c r="S1724" t="str">
        <f t="shared" si="548"/>
        <v>Red</v>
      </c>
      <c r="T1724" t="str">
        <f t="shared" si="549"/>
        <v>Green</v>
      </c>
      <c r="U1724" t="str">
        <f t="shared" si="550"/>
        <v>Red</v>
      </c>
      <c r="V1724" t="str">
        <f t="shared" si="551"/>
        <v>Green</v>
      </c>
      <c r="W1724" t="str">
        <f t="shared" si="552"/>
        <v>Red</v>
      </c>
      <c r="X1724" t="str">
        <f t="shared" si="553"/>
        <v>Red</v>
      </c>
      <c r="Y1724" t="str">
        <f t="shared" si="554"/>
        <v>Red</v>
      </c>
      <c r="Z1724" t="str">
        <f t="shared" si="555"/>
        <v>Red</v>
      </c>
      <c r="AA1724" t="str">
        <f t="shared" si="556"/>
        <v>Green</v>
      </c>
      <c r="AB1724" t="str">
        <f t="shared" si="557"/>
        <v>Green</v>
      </c>
      <c r="AC1724" t="str">
        <f t="shared" si="558"/>
        <v>Red</v>
      </c>
      <c r="AD1724" t="str">
        <f t="shared" si="559"/>
        <v>Green</v>
      </c>
    </row>
    <row r="1725" spans="1:30" x14ac:dyDescent="0.25">
      <c r="A1725" t="str">
        <f t="shared" si="560"/>
        <v>25/07/2026CD IncaAlianza El Salvador</v>
      </c>
      <c r="D1725" s="2">
        <v>46229</v>
      </c>
      <c r="E1725" s="3">
        <v>0</v>
      </c>
      <c r="F1725" t="s">
        <v>3199</v>
      </c>
      <c r="G1725" t="s">
        <v>3200</v>
      </c>
      <c r="H1725">
        <v>0</v>
      </c>
      <c r="I1725">
        <v>1</v>
      </c>
      <c r="J1725">
        <v>1</v>
      </c>
      <c r="K1725">
        <v>3</v>
      </c>
      <c r="L1725" s="30" t="str">
        <f t="shared" si="564"/>
        <v>25/07/2026</v>
      </c>
      <c r="M1725" s="31">
        <f t="shared" si="565"/>
        <v>0.875</v>
      </c>
      <c r="N1725" t="str">
        <f t="shared" si="563"/>
        <v>1 - 3</v>
      </c>
      <c r="O1725" t="str">
        <f t="shared" si="544"/>
        <v>Red</v>
      </c>
      <c r="P1725" t="str">
        <f t="shared" si="545"/>
        <v>Red</v>
      </c>
      <c r="Q1725" t="str">
        <f t="shared" si="546"/>
        <v>Green</v>
      </c>
      <c r="R1725" t="str">
        <f t="shared" si="547"/>
        <v>Red</v>
      </c>
      <c r="S1725" t="str">
        <f t="shared" si="548"/>
        <v>Green</v>
      </c>
      <c r="T1725" t="str">
        <f t="shared" si="549"/>
        <v>Green</v>
      </c>
      <c r="U1725" t="str">
        <f t="shared" si="550"/>
        <v>Red</v>
      </c>
      <c r="V1725" t="str">
        <f t="shared" si="551"/>
        <v>Red</v>
      </c>
      <c r="W1725" t="str">
        <f t="shared" si="552"/>
        <v>Green</v>
      </c>
      <c r="X1725" t="str">
        <f t="shared" si="553"/>
        <v>Green</v>
      </c>
      <c r="Y1725" t="str">
        <f t="shared" si="554"/>
        <v>Green</v>
      </c>
      <c r="Z1725" t="str">
        <f t="shared" si="555"/>
        <v>Green</v>
      </c>
      <c r="AA1725" t="str">
        <f t="shared" si="556"/>
        <v>Red</v>
      </c>
      <c r="AB1725" t="str">
        <f t="shared" si="557"/>
        <v>Red</v>
      </c>
      <c r="AC1725" t="str">
        <f t="shared" si="558"/>
        <v>Green</v>
      </c>
      <c r="AD1725" t="str">
        <f t="shared" si="559"/>
        <v>Red</v>
      </c>
    </row>
    <row r="1726" spans="1:30" x14ac:dyDescent="0.25">
      <c r="A1726" t="str">
        <f t="shared" si="560"/>
        <v>25/07/2026LanusSan Lorenzo</v>
      </c>
      <c r="B1726" t="s">
        <v>806</v>
      </c>
      <c r="C1726" t="s">
        <v>2222</v>
      </c>
      <c r="D1726" s="2">
        <v>46229</v>
      </c>
      <c r="E1726" s="3">
        <v>2.0833333333333332E-2</v>
      </c>
      <c r="F1726" t="s">
        <v>1878</v>
      </c>
      <c r="G1726" t="s">
        <v>783</v>
      </c>
      <c r="H1726">
        <v>0</v>
      </c>
      <c r="I1726">
        <v>0</v>
      </c>
      <c r="J1726">
        <v>1</v>
      </c>
      <c r="K1726">
        <v>0</v>
      </c>
      <c r="L1726" s="30" t="str">
        <f t="shared" si="564"/>
        <v>25/07/2026</v>
      </c>
      <c r="M1726" s="31">
        <f t="shared" si="565"/>
        <v>0.89583333333333326</v>
      </c>
      <c r="N1726" t="str">
        <f t="shared" si="563"/>
        <v>1 - 0</v>
      </c>
      <c r="O1726" t="str">
        <f t="shared" si="544"/>
        <v>Green</v>
      </c>
      <c r="P1726" t="str">
        <f t="shared" si="545"/>
        <v>Red</v>
      </c>
      <c r="Q1726" t="str">
        <f t="shared" si="546"/>
        <v>Red</v>
      </c>
      <c r="R1726" t="str">
        <f t="shared" si="547"/>
        <v>Green</v>
      </c>
      <c r="S1726" t="str">
        <f t="shared" si="548"/>
        <v>Red</v>
      </c>
      <c r="T1726" t="str">
        <f t="shared" si="549"/>
        <v>Green</v>
      </c>
      <c r="U1726" t="str">
        <f t="shared" si="550"/>
        <v>Red</v>
      </c>
      <c r="V1726" t="str">
        <f t="shared" si="551"/>
        <v>Green</v>
      </c>
      <c r="W1726" t="str">
        <f t="shared" si="552"/>
        <v>Red</v>
      </c>
      <c r="X1726" t="str">
        <f t="shared" si="553"/>
        <v>Red</v>
      </c>
      <c r="Y1726" t="str">
        <f t="shared" si="554"/>
        <v>Red</v>
      </c>
      <c r="Z1726" t="str">
        <f t="shared" si="555"/>
        <v>Red</v>
      </c>
      <c r="AA1726" t="str">
        <f t="shared" si="556"/>
        <v>Green</v>
      </c>
      <c r="AB1726" t="str">
        <f t="shared" si="557"/>
        <v>Green</v>
      </c>
      <c r="AC1726" t="str">
        <f t="shared" si="558"/>
        <v>Red</v>
      </c>
      <c r="AD1726" t="str">
        <f t="shared" si="559"/>
        <v>Green</v>
      </c>
    </row>
    <row r="1727" spans="1:30" x14ac:dyDescent="0.25">
      <c r="A1727" t="str">
        <f t="shared" si="560"/>
        <v>25/07/2026Cashmere TechnicalMiramar Rangers</v>
      </c>
      <c r="D1727" s="2">
        <v>46229</v>
      </c>
      <c r="E1727" s="3">
        <v>2.0833333333333332E-2</v>
      </c>
      <c r="F1727" t="s">
        <v>3424</v>
      </c>
      <c r="G1727" t="s">
        <v>3425</v>
      </c>
      <c r="H1727">
        <v>1</v>
      </c>
      <c r="I1727">
        <v>0</v>
      </c>
      <c r="J1727">
        <v>2</v>
      </c>
      <c r="K1727">
        <v>1</v>
      </c>
      <c r="L1727" s="30" t="str">
        <f t="shared" si="564"/>
        <v>25/07/2026</v>
      </c>
      <c r="M1727" s="31">
        <f t="shared" si="565"/>
        <v>0.89583333333333326</v>
      </c>
      <c r="N1727" t="str">
        <f t="shared" si="563"/>
        <v>2 - 1</v>
      </c>
      <c r="O1727" t="str">
        <f t="shared" si="544"/>
        <v>Green</v>
      </c>
      <c r="P1727" t="str">
        <f t="shared" si="545"/>
        <v>Red</v>
      </c>
      <c r="Q1727" t="str">
        <f t="shared" si="546"/>
        <v>Red</v>
      </c>
      <c r="R1727" t="str">
        <f t="shared" si="547"/>
        <v>Green</v>
      </c>
      <c r="S1727" t="str">
        <f t="shared" si="548"/>
        <v>Red</v>
      </c>
      <c r="T1727" t="str">
        <f t="shared" si="549"/>
        <v>Green</v>
      </c>
      <c r="U1727" t="str">
        <f t="shared" si="550"/>
        <v>Green</v>
      </c>
      <c r="V1727" t="str">
        <f t="shared" si="551"/>
        <v>Red</v>
      </c>
      <c r="W1727" t="str">
        <f t="shared" si="552"/>
        <v>Red</v>
      </c>
      <c r="X1727" t="str">
        <f t="shared" si="553"/>
        <v>Green</v>
      </c>
      <c r="Y1727" t="str">
        <f t="shared" si="554"/>
        <v>Green</v>
      </c>
      <c r="Z1727" t="str">
        <f t="shared" si="555"/>
        <v>Green</v>
      </c>
      <c r="AA1727" t="str">
        <f t="shared" si="556"/>
        <v>Red</v>
      </c>
      <c r="AB1727" t="str">
        <f t="shared" si="557"/>
        <v>Green</v>
      </c>
      <c r="AC1727" t="str">
        <f t="shared" si="558"/>
        <v>Green</v>
      </c>
      <c r="AD1727" t="str">
        <f t="shared" si="559"/>
        <v>Red</v>
      </c>
    </row>
    <row r="1728" spans="1:30" x14ac:dyDescent="0.25">
      <c r="A1728" t="str">
        <f t="shared" si="560"/>
        <v>25/07/2026Houston DynamoAustin FC</v>
      </c>
      <c r="D1728" s="2">
        <v>46229</v>
      </c>
      <c r="E1728" s="3">
        <v>2.0833333333333332E-2</v>
      </c>
      <c r="F1728" t="s">
        <v>75</v>
      </c>
      <c r="G1728" t="s">
        <v>73</v>
      </c>
      <c r="H1728">
        <v>3</v>
      </c>
      <c r="I1728">
        <v>0</v>
      </c>
      <c r="J1728">
        <v>3</v>
      </c>
      <c r="K1728">
        <v>0</v>
      </c>
      <c r="L1728" s="30" t="str">
        <f t="shared" si="564"/>
        <v>25/07/2026</v>
      </c>
      <c r="M1728" s="31">
        <f t="shared" si="565"/>
        <v>0.89583333333333326</v>
      </c>
      <c r="N1728" t="str">
        <f t="shared" si="563"/>
        <v>3 - 0</v>
      </c>
      <c r="O1728" t="str">
        <f t="shared" si="544"/>
        <v>Green</v>
      </c>
      <c r="P1728" t="str">
        <f t="shared" si="545"/>
        <v>Red</v>
      </c>
      <c r="Q1728" t="str">
        <f t="shared" si="546"/>
        <v>Red</v>
      </c>
      <c r="R1728" t="str">
        <f t="shared" si="547"/>
        <v>Green</v>
      </c>
      <c r="S1728" t="str">
        <f t="shared" si="548"/>
        <v>Red</v>
      </c>
      <c r="T1728" t="str">
        <f t="shared" si="549"/>
        <v>Green</v>
      </c>
      <c r="U1728" t="str">
        <f t="shared" si="550"/>
        <v>Green</v>
      </c>
      <c r="V1728" t="str">
        <f t="shared" si="551"/>
        <v>Red</v>
      </c>
      <c r="W1728" t="str">
        <f t="shared" si="552"/>
        <v>Red</v>
      </c>
      <c r="X1728" t="str">
        <f t="shared" si="553"/>
        <v>Green</v>
      </c>
      <c r="Y1728" t="str">
        <f t="shared" si="554"/>
        <v>Green</v>
      </c>
      <c r="Z1728" t="str">
        <f t="shared" si="555"/>
        <v>Green</v>
      </c>
      <c r="AA1728" t="str">
        <f t="shared" si="556"/>
        <v>Red</v>
      </c>
      <c r="AB1728" t="str">
        <f t="shared" si="557"/>
        <v>Green</v>
      </c>
      <c r="AC1728" t="str">
        <f t="shared" si="558"/>
        <v>Red</v>
      </c>
      <c r="AD1728" t="str">
        <f t="shared" si="559"/>
        <v>Green</v>
      </c>
    </row>
    <row r="1729" spans="1:30" x14ac:dyDescent="0.25">
      <c r="A1729" t="str">
        <f t="shared" si="560"/>
        <v>25/07/2026Minnesota UnitedVancouver Whitecaps</v>
      </c>
      <c r="D1729" s="2">
        <v>46229</v>
      </c>
      <c r="E1729" s="3">
        <v>2.0833333333333332E-2</v>
      </c>
      <c r="F1729" t="s">
        <v>865</v>
      </c>
      <c r="G1729" t="s">
        <v>54</v>
      </c>
      <c r="H1729">
        <v>0</v>
      </c>
      <c r="I1729">
        <v>0</v>
      </c>
      <c r="J1729">
        <v>0</v>
      </c>
      <c r="K1729">
        <v>0</v>
      </c>
      <c r="L1729" s="30" t="str">
        <f t="shared" si="564"/>
        <v>25/07/2026</v>
      </c>
      <c r="M1729" s="31">
        <f t="shared" si="565"/>
        <v>0.89583333333333326</v>
      </c>
      <c r="N1729" t="str">
        <f t="shared" si="563"/>
        <v>0 - 0</v>
      </c>
      <c r="O1729" t="str">
        <f t="shared" si="544"/>
        <v>Red</v>
      </c>
      <c r="P1729" t="str">
        <f t="shared" si="545"/>
        <v>Green</v>
      </c>
      <c r="Q1729" t="str">
        <f t="shared" si="546"/>
        <v>Red</v>
      </c>
      <c r="R1729" t="str">
        <f t="shared" si="547"/>
        <v>Green</v>
      </c>
      <c r="S1729" t="str">
        <f t="shared" si="548"/>
        <v>Green</v>
      </c>
      <c r="T1729" t="str">
        <f t="shared" si="549"/>
        <v>Red</v>
      </c>
      <c r="U1729" t="str">
        <f t="shared" si="550"/>
        <v>Red</v>
      </c>
      <c r="V1729" t="str">
        <f t="shared" si="551"/>
        <v>Green</v>
      </c>
      <c r="W1729" t="str">
        <f t="shared" si="552"/>
        <v>Red</v>
      </c>
      <c r="X1729" t="str">
        <f t="shared" si="553"/>
        <v>Red</v>
      </c>
      <c r="Y1729" t="str">
        <f t="shared" si="554"/>
        <v>Red</v>
      </c>
      <c r="Z1729" t="str">
        <f t="shared" si="555"/>
        <v>Red</v>
      </c>
      <c r="AA1729" t="str">
        <f t="shared" si="556"/>
        <v>Green</v>
      </c>
      <c r="AB1729" t="str">
        <f t="shared" si="557"/>
        <v>Green</v>
      </c>
      <c r="AC1729" t="str">
        <f t="shared" si="558"/>
        <v>Red</v>
      </c>
      <c r="AD1729" t="str">
        <f t="shared" si="559"/>
        <v>Green</v>
      </c>
    </row>
    <row r="1730" spans="1:30" x14ac:dyDescent="0.25">
      <c r="A1730" t="str">
        <f t="shared" si="560"/>
        <v>25/07/2026Saint Louis CityColorado Rapids</v>
      </c>
      <c r="D1730" s="2">
        <v>46229</v>
      </c>
      <c r="E1730" s="3">
        <v>2.0833333333333332E-2</v>
      </c>
      <c r="F1730" t="s">
        <v>866</v>
      </c>
      <c r="G1730" t="s">
        <v>85</v>
      </c>
      <c r="H1730">
        <v>0</v>
      </c>
      <c r="I1730">
        <v>0</v>
      </c>
      <c r="J1730">
        <v>1</v>
      </c>
      <c r="K1730">
        <v>0</v>
      </c>
      <c r="L1730" s="30" t="str">
        <f t="shared" si="564"/>
        <v>25/07/2026</v>
      </c>
      <c r="M1730" s="31">
        <f t="shared" si="565"/>
        <v>0.89583333333333326</v>
      </c>
      <c r="N1730" t="str">
        <f t="shared" si="563"/>
        <v>1 - 0</v>
      </c>
      <c r="O1730" t="str">
        <f t="shared" ref="O1730:O1793" si="566">IF($J1730&gt;$K1730,"Green","Red")</f>
        <v>Green</v>
      </c>
      <c r="P1730" t="str">
        <f t="shared" ref="P1730:P1793" si="567">IF($J1730=$K1730,"Green","Red")</f>
        <v>Red</v>
      </c>
      <c r="Q1730" t="str">
        <f t="shared" ref="Q1730:Q1793" si="568">IF($J1730&lt;$K1730,"Green","Red")</f>
        <v>Red</v>
      </c>
      <c r="R1730" t="str">
        <f t="shared" ref="R1730:R1793" si="569">IF($J1730&gt;=$K1730,"Green","Red")</f>
        <v>Green</v>
      </c>
      <c r="S1730" t="str">
        <f t="shared" ref="S1730:S1793" si="570">IF($J1730&lt;=$K1730,"Green","Red")</f>
        <v>Red</v>
      </c>
      <c r="T1730" t="str">
        <f t="shared" ref="T1730:T1793" si="571">IF(OR($J1730&gt;$K1730,$J1730&lt;$K1730),"Green","Red")</f>
        <v>Green</v>
      </c>
      <c r="U1730" t="str">
        <f t="shared" ref="U1730:U1793" si="572">IF($H1730&gt;$I1730,"Green","Red")</f>
        <v>Red</v>
      </c>
      <c r="V1730" t="str">
        <f t="shared" ref="V1730:V1793" si="573">IF($H1730=$I1730,"Green","Red")</f>
        <v>Green</v>
      </c>
      <c r="W1730" t="str">
        <f t="shared" ref="W1730:W1793" si="574">IF($H1730&lt;$I1730,"Green","Red")</f>
        <v>Red</v>
      </c>
      <c r="X1730" t="str">
        <f t="shared" ref="X1730:X1793" si="575">IF($H1730+$I1730&gt;0,"Green","Red")</f>
        <v>Red</v>
      </c>
      <c r="Y1730" t="str">
        <f t="shared" ref="Y1730:Y1793" si="576">IF($J1730+$K1730&gt;1.5,"Green","Red")</f>
        <v>Red</v>
      </c>
      <c r="Z1730" t="str">
        <f t="shared" ref="Z1730:Z1793" si="577">IF($J1730+$K1730&gt;2.5,"Green","Red")</f>
        <v>Red</v>
      </c>
      <c r="AA1730" t="str">
        <f t="shared" ref="AA1730:AA1793" si="578">IF($J1730+$K1730&lt;2.5,"Green","Red")</f>
        <v>Green</v>
      </c>
      <c r="AB1730" t="str">
        <f t="shared" ref="AB1730:AB1793" si="579">IF($J1730+$K1730&lt;3.5,"Green","Red")</f>
        <v>Green</v>
      </c>
      <c r="AC1730" t="str">
        <f t="shared" ref="AC1730:AC1793" si="580">IF(AND($J1730&gt;0,$K1730&gt;0),"Green","Red")</f>
        <v>Red</v>
      </c>
      <c r="AD1730" t="str">
        <f t="shared" ref="AD1730:AD1793" si="581">IF(OR($J1730=0,$K1730=0),"Green","Red")</f>
        <v>Green</v>
      </c>
    </row>
    <row r="1731" spans="1:30" x14ac:dyDescent="0.25">
      <c r="A1731" t="str">
        <f t="shared" si="560"/>
        <v>25/07/2026Tulsa RoughnecksLexington SC</v>
      </c>
      <c r="D1731" s="2">
        <v>46229</v>
      </c>
      <c r="E1731" s="3">
        <v>2.0833333333333332E-2</v>
      </c>
      <c r="F1731" t="s">
        <v>3690</v>
      </c>
      <c r="G1731" t="s">
        <v>47</v>
      </c>
      <c r="H1731">
        <v>0</v>
      </c>
      <c r="I1731">
        <v>0</v>
      </c>
      <c r="J1731">
        <v>0</v>
      </c>
      <c r="K1731">
        <v>0</v>
      </c>
      <c r="L1731" s="30" t="str">
        <f t="shared" si="564"/>
        <v>25/07/2026</v>
      </c>
      <c r="M1731" s="31">
        <f t="shared" si="565"/>
        <v>0.89583333333333326</v>
      </c>
      <c r="N1731" t="str">
        <f t="shared" si="563"/>
        <v>0 - 0</v>
      </c>
      <c r="O1731" t="str">
        <f t="shared" si="566"/>
        <v>Red</v>
      </c>
      <c r="P1731" t="str">
        <f t="shared" si="567"/>
        <v>Green</v>
      </c>
      <c r="Q1731" t="str">
        <f t="shared" si="568"/>
        <v>Red</v>
      </c>
      <c r="R1731" t="str">
        <f t="shared" si="569"/>
        <v>Green</v>
      </c>
      <c r="S1731" t="str">
        <f t="shared" si="570"/>
        <v>Green</v>
      </c>
      <c r="T1731" t="str">
        <f t="shared" si="571"/>
        <v>Red</v>
      </c>
      <c r="U1731" t="str">
        <f t="shared" si="572"/>
        <v>Red</v>
      </c>
      <c r="V1731" t="str">
        <f t="shared" si="573"/>
        <v>Green</v>
      </c>
      <c r="W1731" t="str">
        <f t="shared" si="574"/>
        <v>Red</v>
      </c>
      <c r="X1731" t="str">
        <f t="shared" si="575"/>
        <v>Red</v>
      </c>
      <c r="Y1731" t="str">
        <f t="shared" si="576"/>
        <v>Red</v>
      </c>
      <c r="Z1731" t="str">
        <f t="shared" si="577"/>
        <v>Red</v>
      </c>
      <c r="AA1731" t="str">
        <f t="shared" si="578"/>
        <v>Green</v>
      </c>
      <c r="AB1731" t="str">
        <f t="shared" si="579"/>
        <v>Green</v>
      </c>
      <c r="AC1731" t="str">
        <f t="shared" si="580"/>
        <v>Red</v>
      </c>
      <c r="AD1731" t="str">
        <f t="shared" si="581"/>
        <v>Green</v>
      </c>
    </row>
    <row r="1732" spans="1:30" x14ac:dyDescent="0.25">
      <c r="A1732" t="str">
        <f t="shared" si="560"/>
        <v>25/07/2026Corpus Christi FCGreenville Triumph</v>
      </c>
      <c r="D1732" s="2">
        <v>46229</v>
      </c>
      <c r="E1732" s="3">
        <v>2.0833333333333332E-2</v>
      </c>
      <c r="F1732" t="s">
        <v>3703</v>
      </c>
      <c r="G1732" t="s">
        <v>3704</v>
      </c>
      <c r="H1732">
        <v>1</v>
      </c>
      <c r="I1732">
        <v>0</v>
      </c>
      <c r="J1732">
        <v>1</v>
      </c>
      <c r="K1732">
        <v>0</v>
      </c>
      <c r="L1732" s="30" t="str">
        <f t="shared" si="564"/>
        <v>25/07/2026</v>
      </c>
      <c r="M1732" s="31">
        <f t="shared" si="565"/>
        <v>0.89583333333333326</v>
      </c>
      <c r="N1732" t="str">
        <f t="shared" si="563"/>
        <v>1 - 0</v>
      </c>
      <c r="O1732" t="str">
        <f t="shared" si="566"/>
        <v>Green</v>
      </c>
      <c r="P1732" t="str">
        <f t="shared" si="567"/>
        <v>Red</v>
      </c>
      <c r="Q1732" t="str">
        <f t="shared" si="568"/>
        <v>Red</v>
      </c>
      <c r="R1732" t="str">
        <f t="shared" si="569"/>
        <v>Green</v>
      </c>
      <c r="S1732" t="str">
        <f t="shared" si="570"/>
        <v>Red</v>
      </c>
      <c r="T1732" t="str">
        <f t="shared" si="571"/>
        <v>Green</v>
      </c>
      <c r="U1732" t="str">
        <f t="shared" si="572"/>
        <v>Green</v>
      </c>
      <c r="V1732" t="str">
        <f t="shared" si="573"/>
        <v>Red</v>
      </c>
      <c r="W1732" t="str">
        <f t="shared" si="574"/>
        <v>Red</v>
      </c>
      <c r="X1732" t="str">
        <f t="shared" si="575"/>
        <v>Green</v>
      </c>
      <c r="Y1732" t="str">
        <f t="shared" si="576"/>
        <v>Red</v>
      </c>
      <c r="Z1732" t="str">
        <f t="shared" si="577"/>
        <v>Red</v>
      </c>
      <c r="AA1732" t="str">
        <f t="shared" si="578"/>
        <v>Green</v>
      </c>
      <c r="AB1732" t="str">
        <f t="shared" si="579"/>
        <v>Green</v>
      </c>
      <c r="AC1732" t="str">
        <f t="shared" si="580"/>
        <v>Red</v>
      </c>
      <c r="AD1732" t="str">
        <f t="shared" si="581"/>
        <v>Green</v>
      </c>
    </row>
    <row r="1733" spans="1:30" x14ac:dyDescent="0.25">
      <c r="A1733" t="str">
        <f t="shared" si="560"/>
        <v>25/07/2026North Texas SCLos Angeles FC II</v>
      </c>
      <c r="D1733" s="2">
        <v>46229</v>
      </c>
      <c r="E1733" s="3">
        <v>3.125E-2</v>
      </c>
      <c r="F1733" t="s">
        <v>785</v>
      </c>
      <c r="G1733" t="s">
        <v>786</v>
      </c>
      <c r="H1733">
        <v>0</v>
      </c>
      <c r="I1733">
        <v>2</v>
      </c>
      <c r="J1733">
        <v>2</v>
      </c>
      <c r="K1733">
        <v>2</v>
      </c>
      <c r="L1733" s="30" t="str">
        <f t="shared" si="564"/>
        <v>25/07/2026</v>
      </c>
      <c r="M1733" s="31">
        <f t="shared" si="565"/>
        <v>0.90625</v>
      </c>
      <c r="N1733" t="str">
        <f t="shared" si="563"/>
        <v>2 - 2</v>
      </c>
      <c r="O1733" t="str">
        <f t="shared" si="566"/>
        <v>Red</v>
      </c>
      <c r="P1733" t="str">
        <f t="shared" si="567"/>
        <v>Green</v>
      </c>
      <c r="Q1733" t="str">
        <f t="shared" si="568"/>
        <v>Red</v>
      </c>
      <c r="R1733" t="str">
        <f t="shared" si="569"/>
        <v>Green</v>
      </c>
      <c r="S1733" t="str">
        <f t="shared" si="570"/>
        <v>Green</v>
      </c>
      <c r="T1733" t="str">
        <f t="shared" si="571"/>
        <v>Red</v>
      </c>
      <c r="U1733" t="str">
        <f t="shared" si="572"/>
        <v>Red</v>
      </c>
      <c r="V1733" t="str">
        <f t="shared" si="573"/>
        <v>Red</v>
      </c>
      <c r="W1733" t="str">
        <f t="shared" si="574"/>
        <v>Green</v>
      </c>
      <c r="X1733" t="str">
        <f t="shared" si="575"/>
        <v>Green</v>
      </c>
      <c r="Y1733" t="str">
        <f t="shared" si="576"/>
        <v>Green</v>
      </c>
      <c r="Z1733" t="str">
        <f t="shared" si="577"/>
        <v>Green</v>
      </c>
      <c r="AA1733" t="str">
        <f t="shared" si="578"/>
        <v>Red</v>
      </c>
      <c r="AB1733" t="str">
        <f t="shared" si="579"/>
        <v>Red</v>
      </c>
      <c r="AC1733" t="str">
        <f t="shared" si="580"/>
        <v>Green</v>
      </c>
      <c r="AD1733" t="str">
        <f t="shared" si="581"/>
        <v>Red</v>
      </c>
    </row>
    <row r="1734" spans="1:30" x14ac:dyDescent="0.25">
      <c r="A1734" t="str">
        <f t="shared" si="560"/>
        <v>25/07/2026Orlando CityNashville FC</v>
      </c>
      <c r="D1734" s="2">
        <v>46229</v>
      </c>
      <c r="E1734" s="3">
        <v>3.1944444444444442E-2</v>
      </c>
      <c r="F1734" t="s">
        <v>868</v>
      </c>
      <c r="G1734" t="s">
        <v>863</v>
      </c>
      <c r="H1734">
        <v>0</v>
      </c>
      <c r="I1734">
        <v>0</v>
      </c>
      <c r="J1734">
        <v>1</v>
      </c>
      <c r="K1734">
        <v>0</v>
      </c>
      <c r="L1734" s="30" t="str">
        <f t="shared" si="564"/>
        <v>25/07/2026</v>
      </c>
      <c r="M1734" s="31">
        <f t="shared" si="565"/>
        <v>0.90694444444444444</v>
      </c>
      <c r="N1734" t="str">
        <f t="shared" si="563"/>
        <v>1 - 0</v>
      </c>
      <c r="O1734" t="str">
        <f t="shared" si="566"/>
        <v>Green</v>
      </c>
      <c r="P1734" t="str">
        <f t="shared" si="567"/>
        <v>Red</v>
      </c>
      <c r="Q1734" t="str">
        <f t="shared" si="568"/>
        <v>Red</v>
      </c>
      <c r="R1734" t="str">
        <f t="shared" si="569"/>
        <v>Green</v>
      </c>
      <c r="S1734" t="str">
        <f t="shared" si="570"/>
        <v>Red</v>
      </c>
      <c r="T1734" t="str">
        <f t="shared" si="571"/>
        <v>Green</v>
      </c>
      <c r="U1734" t="str">
        <f t="shared" si="572"/>
        <v>Red</v>
      </c>
      <c r="V1734" t="str">
        <f t="shared" si="573"/>
        <v>Green</v>
      </c>
      <c r="W1734" t="str">
        <f t="shared" si="574"/>
        <v>Red</v>
      </c>
      <c r="X1734" t="str">
        <f t="shared" si="575"/>
        <v>Red</v>
      </c>
      <c r="Y1734" t="str">
        <f t="shared" si="576"/>
        <v>Red</v>
      </c>
      <c r="Z1734" t="str">
        <f t="shared" si="577"/>
        <v>Red</v>
      </c>
      <c r="AA1734" t="str">
        <f t="shared" si="578"/>
        <v>Green</v>
      </c>
      <c r="AB1734" t="str">
        <f t="shared" si="579"/>
        <v>Green</v>
      </c>
      <c r="AC1734" t="str">
        <f t="shared" si="580"/>
        <v>Red</v>
      </c>
      <c r="AD1734" t="str">
        <f t="shared" si="581"/>
        <v>Green</v>
      </c>
    </row>
    <row r="1735" spans="1:30" x14ac:dyDescent="0.25">
      <c r="A1735" t="str">
        <f t="shared" si="560"/>
        <v>25/07/2026Deportivo MalacatecoCoban Imperial</v>
      </c>
      <c r="D1735" s="2">
        <v>46229</v>
      </c>
      <c r="E1735" s="3">
        <v>4.1666666666666664E-2</v>
      </c>
      <c r="F1735" t="s">
        <v>3290</v>
      </c>
      <c r="G1735" t="s">
        <v>3291</v>
      </c>
      <c r="H1735">
        <v>0</v>
      </c>
      <c r="I1735">
        <v>1</v>
      </c>
      <c r="J1735">
        <v>1</v>
      </c>
      <c r="K1735">
        <v>1</v>
      </c>
      <c r="L1735" s="30" t="str">
        <f t="shared" si="564"/>
        <v>25/07/2026</v>
      </c>
      <c r="M1735" s="31">
        <f t="shared" si="565"/>
        <v>0.91666666666666663</v>
      </c>
      <c r="N1735" t="str">
        <f t="shared" si="563"/>
        <v>1 - 1</v>
      </c>
      <c r="O1735" t="str">
        <f t="shared" si="566"/>
        <v>Red</v>
      </c>
      <c r="P1735" t="str">
        <f t="shared" si="567"/>
        <v>Green</v>
      </c>
      <c r="Q1735" t="str">
        <f t="shared" si="568"/>
        <v>Red</v>
      </c>
      <c r="R1735" t="str">
        <f t="shared" si="569"/>
        <v>Green</v>
      </c>
      <c r="S1735" t="str">
        <f t="shared" si="570"/>
        <v>Green</v>
      </c>
      <c r="T1735" t="str">
        <f t="shared" si="571"/>
        <v>Red</v>
      </c>
      <c r="U1735" t="str">
        <f t="shared" si="572"/>
        <v>Red</v>
      </c>
      <c r="V1735" t="str">
        <f t="shared" si="573"/>
        <v>Red</v>
      </c>
      <c r="W1735" t="str">
        <f t="shared" si="574"/>
        <v>Green</v>
      </c>
      <c r="X1735" t="str">
        <f t="shared" si="575"/>
        <v>Green</v>
      </c>
      <c r="Y1735" t="str">
        <f t="shared" si="576"/>
        <v>Green</v>
      </c>
      <c r="Z1735" t="str">
        <f t="shared" si="577"/>
        <v>Red</v>
      </c>
      <c r="AA1735" t="str">
        <f t="shared" si="578"/>
        <v>Green</v>
      </c>
      <c r="AB1735" t="str">
        <f t="shared" si="579"/>
        <v>Green</v>
      </c>
      <c r="AC1735" t="str">
        <f t="shared" si="580"/>
        <v>Green</v>
      </c>
      <c r="AD1735" t="str">
        <f t="shared" si="581"/>
        <v>Red</v>
      </c>
    </row>
    <row r="1736" spans="1:30" x14ac:dyDescent="0.25">
      <c r="A1736" t="str">
        <f t="shared" si="560"/>
        <v>25/07/2026San BenitoCD Mictlan</v>
      </c>
      <c r="D1736" s="2">
        <v>46229</v>
      </c>
      <c r="E1736" s="3">
        <v>4.1666666666666664E-2</v>
      </c>
      <c r="F1736" t="s">
        <v>3294</v>
      </c>
      <c r="G1736" t="s">
        <v>3295</v>
      </c>
      <c r="H1736">
        <v>0</v>
      </c>
      <c r="I1736">
        <v>0</v>
      </c>
      <c r="J1736">
        <v>0</v>
      </c>
      <c r="K1736">
        <v>0</v>
      </c>
      <c r="L1736" s="30" t="str">
        <f t="shared" si="564"/>
        <v>25/07/2026</v>
      </c>
      <c r="M1736" s="31">
        <f t="shared" si="565"/>
        <v>0.91666666666666663</v>
      </c>
      <c r="N1736" t="str">
        <f t="shared" si="563"/>
        <v>0 - 0</v>
      </c>
      <c r="O1736" t="str">
        <f t="shared" si="566"/>
        <v>Red</v>
      </c>
      <c r="P1736" t="str">
        <f t="shared" si="567"/>
        <v>Green</v>
      </c>
      <c r="Q1736" t="str">
        <f t="shared" si="568"/>
        <v>Red</v>
      </c>
      <c r="R1736" t="str">
        <f t="shared" si="569"/>
        <v>Green</v>
      </c>
      <c r="S1736" t="str">
        <f t="shared" si="570"/>
        <v>Green</v>
      </c>
      <c r="T1736" t="str">
        <f t="shared" si="571"/>
        <v>Red</v>
      </c>
      <c r="U1736" t="str">
        <f t="shared" si="572"/>
        <v>Red</v>
      </c>
      <c r="V1736" t="str">
        <f t="shared" si="573"/>
        <v>Green</v>
      </c>
      <c r="W1736" t="str">
        <f t="shared" si="574"/>
        <v>Red</v>
      </c>
      <c r="X1736" t="str">
        <f t="shared" si="575"/>
        <v>Red</v>
      </c>
      <c r="Y1736" t="str">
        <f t="shared" si="576"/>
        <v>Red</v>
      </c>
      <c r="Z1736" t="str">
        <f t="shared" si="577"/>
        <v>Red</v>
      </c>
      <c r="AA1736" t="str">
        <f t="shared" si="578"/>
        <v>Green</v>
      </c>
      <c r="AB1736" t="str">
        <f t="shared" si="579"/>
        <v>Green</v>
      </c>
      <c r="AC1736" t="str">
        <f t="shared" si="580"/>
        <v>Red</v>
      </c>
      <c r="AD1736" t="str">
        <f t="shared" si="581"/>
        <v>Green</v>
      </c>
    </row>
    <row r="1737" spans="1:30" x14ac:dyDescent="0.25">
      <c r="A1737" t="str">
        <f t="shared" si="560"/>
        <v>25/07/2026Atletico MoreliaCA La Paz</v>
      </c>
      <c r="D1737" s="2">
        <v>46229</v>
      </c>
      <c r="E1737" s="3">
        <v>4.1666666666666664E-2</v>
      </c>
      <c r="F1737" t="s">
        <v>3408</v>
      </c>
      <c r="G1737" t="s">
        <v>3409</v>
      </c>
      <c r="H1737">
        <v>0</v>
      </c>
      <c r="I1737">
        <v>2</v>
      </c>
      <c r="J1737">
        <v>4</v>
      </c>
      <c r="K1737">
        <v>2</v>
      </c>
      <c r="L1737" s="30" t="str">
        <f t="shared" si="564"/>
        <v>25/07/2026</v>
      </c>
      <c r="M1737" s="31">
        <f t="shared" si="565"/>
        <v>0.91666666666666663</v>
      </c>
      <c r="N1737" t="str">
        <f t="shared" si="563"/>
        <v>4 - 2</v>
      </c>
      <c r="O1737" t="str">
        <f t="shared" si="566"/>
        <v>Green</v>
      </c>
      <c r="P1737" t="str">
        <f t="shared" si="567"/>
        <v>Red</v>
      </c>
      <c r="Q1737" t="str">
        <f t="shared" si="568"/>
        <v>Red</v>
      </c>
      <c r="R1737" t="str">
        <f t="shared" si="569"/>
        <v>Green</v>
      </c>
      <c r="S1737" t="str">
        <f t="shared" si="570"/>
        <v>Red</v>
      </c>
      <c r="T1737" t="str">
        <f t="shared" si="571"/>
        <v>Green</v>
      </c>
      <c r="U1737" t="str">
        <f t="shared" si="572"/>
        <v>Red</v>
      </c>
      <c r="V1737" t="str">
        <f t="shared" si="573"/>
        <v>Red</v>
      </c>
      <c r="W1737" t="str">
        <f t="shared" si="574"/>
        <v>Green</v>
      </c>
      <c r="X1737" t="str">
        <f t="shared" si="575"/>
        <v>Green</v>
      </c>
      <c r="Y1737" t="str">
        <f t="shared" si="576"/>
        <v>Green</v>
      </c>
      <c r="Z1737" t="str">
        <f t="shared" si="577"/>
        <v>Green</v>
      </c>
      <c r="AA1737" t="str">
        <f t="shared" si="578"/>
        <v>Red</v>
      </c>
      <c r="AB1737" t="str">
        <f t="shared" si="579"/>
        <v>Red</v>
      </c>
      <c r="AC1737" t="str">
        <f t="shared" si="580"/>
        <v>Green</v>
      </c>
      <c r="AD1737" t="str">
        <f t="shared" si="581"/>
        <v>Red</v>
      </c>
    </row>
    <row r="1738" spans="1:30" x14ac:dyDescent="0.25">
      <c r="A1738" t="str">
        <f t="shared" si="560"/>
        <v>25/07/2026Dorados de SinaloaArmadillos Cancun</v>
      </c>
      <c r="D1738" s="2">
        <v>46229</v>
      </c>
      <c r="E1738" s="3">
        <v>4.1666666666666664E-2</v>
      </c>
      <c r="F1738" t="s">
        <v>3410</v>
      </c>
      <c r="G1738" t="s">
        <v>3411</v>
      </c>
      <c r="L1738" s="30" t="str">
        <f t="shared" si="564"/>
        <v>25/07/2026</v>
      </c>
      <c r="M1738" s="31">
        <f t="shared" si="565"/>
        <v>0.91666666666666663</v>
      </c>
      <c r="N1738" t="str">
        <f t="shared" si="563"/>
        <v xml:space="preserve"> - </v>
      </c>
      <c r="O1738" t="str">
        <f t="shared" si="566"/>
        <v>Red</v>
      </c>
      <c r="P1738" t="str">
        <f t="shared" si="567"/>
        <v>Green</v>
      </c>
      <c r="Q1738" t="str">
        <f t="shared" si="568"/>
        <v>Red</v>
      </c>
      <c r="R1738" t="str">
        <f t="shared" si="569"/>
        <v>Green</v>
      </c>
      <c r="S1738" t="str">
        <f t="shared" si="570"/>
        <v>Green</v>
      </c>
      <c r="T1738" t="str">
        <f t="shared" si="571"/>
        <v>Red</v>
      </c>
      <c r="U1738" t="str">
        <f t="shared" si="572"/>
        <v>Red</v>
      </c>
      <c r="V1738" t="str">
        <f t="shared" si="573"/>
        <v>Green</v>
      </c>
      <c r="W1738" t="str">
        <f t="shared" si="574"/>
        <v>Red</v>
      </c>
      <c r="X1738" t="str">
        <f t="shared" si="575"/>
        <v>Red</v>
      </c>
      <c r="Y1738" t="str">
        <f t="shared" si="576"/>
        <v>Red</v>
      </c>
      <c r="Z1738" t="str">
        <f t="shared" si="577"/>
        <v>Red</v>
      </c>
      <c r="AA1738" t="str">
        <f t="shared" si="578"/>
        <v>Green</v>
      </c>
      <c r="AB1738" t="str">
        <f t="shared" si="579"/>
        <v>Green</v>
      </c>
      <c r="AC1738" t="str">
        <f t="shared" si="580"/>
        <v>Red</v>
      </c>
      <c r="AD1738" t="str">
        <f t="shared" si="581"/>
        <v>Green</v>
      </c>
    </row>
    <row r="1739" spans="1:30" x14ac:dyDescent="0.25">
      <c r="A1739" t="str">
        <f t="shared" si="560"/>
        <v>25/07/2026Tampico MaderoPiratas FC</v>
      </c>
      <c r="D1739" s="2">
        <v>46229</v>
      </c>
      <c r="E1739" s="3">
        <v>4.1666666666666664E-2</v>
      </c>
      <c r="F1739" t="s">
        <v>3412</v>
      </c>
      <c r="G1739" t="s">
        <v>3413</v>
      </c>
      <c r="H1739">
        <v>0</v>
      </c>
      <c r="I1739">
        <v>0</v>
      </c>
      <c r="J1739">
        <v>0</v>
      </c>
      <c r="K1739">
        <v>0</v>
      </c>
      <c r="L1739" s="30" t="str">
        <f t="shared" si="564"/>
        <v>25/07/2026</v>
      </c>
      <c r="M1739" s="31">
        <f t="shared" si="565"/>
        <v>0.91666666666666663</v>
      </c>
      <c r="N1739" t="str">
        <f t="shared" si="563"/>
        <v>0 - 0</v>
      </c>
      <c r="O1739" t="str">
        <f t="shared" si="566"/>
        <v>Red</v>
      </c>
      <c r="P1739" t="str">
        <f t="shared" si="567"/>
        <v>Green</v>
      </c>
      <c r="Q1739" t="str">
        <f t="shared" si="568"/>
        <v>Red</v>
      </c>
      <c r="R1739" t="str">
        <f t="shared" si="569"/>
        <v>Green</v>
      </c>
      <c r="S1739" t="str">
        <f t="shared" si="570"/>
        <v>Green</v>
      </c>
      <c r="T1739" t="str">
        <f t="shared" si="571"/>
        <v>Red</v>
      </c>
      <c r="U1739" t="str">
        <f t="shared" si="572"/>
        <v>Red</v>
      </c>
      <c r="V1739" t="str">
        <f t="shared" si="573"/>
        <v>Green</v>
      </c>
      <c r="W1739" t="str">
        <f t="shared" si="574"/>
        <v>Red</v>
      </c>
      <c r="X1739" t="str">
        <f t="shared" si="575"/>
        <v>Red</v>
      </c>
      <c r="Y1739" t="str">
        <f t="shared" si="576"/>
        <v>Red</v>
      </c>
      <c r="Z1739" t="str">
        <f t="shared" si="577"/>
        <v>Red</v>
      </c>
      <c r="AA1739" t="str">
        <f t="shared" si="578"/>
        <v>Green</v>
      </c>
      <c r="AB1739" t="str">
        <f t="shared" si="579"/>
        <v>Green</v>
      </c>
      <c r="AC1739" t="str">
        <f t="shared" si="580"/>
        <v>Red</v>
      </c>
      <c r="AD1739" t="str">
        <f t="shared" si="581"/>
        <v>Green</v>
      </c>
    </row>
    <row r="1740" spans="1:30" x14ac:dyDescent="0.25">
      <c r="A1740" t="str">
        <f t="shared" si="560"/>
        <v>25/07/2026Deportivo TolucaCruz Azul</v>
      </c>
      <c r="D1740" s="2">
        <v>46229</v>
      </c>
      <c r="E1740" s="3">
        <v>4.1666666666666664E-2</v>
      </c>
      <c r="F1740" t="s">
        <v>1372</v>
      </c>
      <c r="G1740" t="s">
        <v>1370</v>
      </c>
      <c r="H1740">
        <v>1</v>
      </c>
      <c r="I1740">
        <v>1</v>
      </c>
      <c r="J1740">
        <v>1</v>
      </c>
      <c r="K1740">
        <v>3</v>
      </c>
      <c r="L1740" s="30" t="str">
        <f t="shared" si="564"/>
        <v>25/07/2026</v>
      </c>
      <c r="M1740" s="31">
        <f t="shared" si="565"/>
        <v>0.91666666666666663</v>
      </c>
      <c r="N1740" t="str">
        <f t="shared" si="563"/>
        <v>1 - 3</v>
      </c>
      <c r="O1740" t="str">
        <f t="shared" si="566"/>
        <v>Red</v>
      </c>
      <c r="P1740" t="str">
        <f t="shared" si="567"/>
        <v>Red</v>
      </c>
      <c r="Q1740" t="str">
        <f t="shared" si="568"/>
        <v>Green</v>
      </c>
      <c r="R1740" t="str">
        <f t="shared" si="569"/>
        <v>Red</v>
      </c>
      <c r="S1740" t="str">
        <f t="shared" si="570"/>
        <v>Green</v>
      </c>
      <c r="T1740" t="str">
        <f t="shared" si="571"/>
        <v>Green</v>
      </c>
      <c r="U1740" t="str">
        <f t="shared" si="572"/>
        <v>Red</v>
      </c>
      <c r="V1740" t="str">
        <f t="shared" si="573"/>
        <v>Green</v>
      </c>
      <c r="W1740" t="str">
        <f t="shared" si="574"/>
        <v>Red</v>
      </c>
      <c r="X1740" t="str">
        <f t="shared" si="575"/>
        <v>Green</v>
      </c>
      <c r="Y1740" t="str">
        <f t="shared" si="576"/>
        <v>Green</v>
      </c>
      <c r="Z1740" t="str">
        <f t="shared" si="577"/>
        <v>Green</v>
      </c>
      <c r="AA1740" t="str">
        <f t="shared" si="578"/>
        <v>Red</v>
      </c>
      <c r="AB1740" t="str">
        <f t="shared" si="579"/>
        <v>Red</v>
      </c>
      <c r="AC1740" t="str">
        <f t="shared" si="580"/>
        <v>Green</v>
      </c>
      <c r="AD1740" t="str">
        <f t="shared" si="581"/>
        <v>Red</v>
      </c>
    </row>
    <row r="1741" spans="1:30" x14ac:dyDescent="0.25">
      <c r="A1741" t="str">
        <f t="shared" si="560"/>
        <v>25/07/2026Hibiscus CoastNapier City Rovers</v>
      </c>
      <c r="D1741" s="2">
        <v>46229</v>
      </c>
      <c r="E1741" s="3">
        <v>4.1666666666666664E-2</v>
      </c>
      <c r="F1741" t="s">
        <v>3426</v>
      </c>
      <c r="G1741" t="s">
        <v>3427</v>
      </c>
      <c r="H1741">
        <v>2</v>
      </c>
      <c r="I1741">
        <v>4</v>
      </c>
      <c r="J1741">
        <v>2</v>
      </c>
      <c r="K1741">
        <v>5</v>
      </c>
      <c r="L1741" s="30" t="str">
        <f t="shared" si="564"/>
        <v>25/07/2026</v>
      </c>
      <c r="M1741" s="31">
        <f t="shared" si="565"/>
        <v>0.91666666666666663</v>
      </c>
      <c r="N1741" t="str">
        <f t="shared" si="563"/>
        <v>2 - 5</v>
      </c>
      <c r="O1741" t="str">
        <f t="shared" si="566"/>
        <v>Red</v>
      </c>
      <c r="P1741" t="str">
        <f t="shared" si="567"/>
        <v>Red</v>
      </c>
      <c r="Q1741" t="str">
        <f t="shared" si="568"/>
        <v>Green</v>
      </c>
      <c r="R1741" t="str">
        <f t="shared" si="569"/>
        <v>Red</v>
      </c>
      <c r="S1741" t="str">
        <f t="shared" si="570"/>
        <v>Green</v>
      </c>
      <c r="T1741" t="str">
        <f t="shared" si="571"/>
        <v>Green</v>
      </c>
      <c r="U1741" t="str">
        <f t="shared" si="572"/>
        <v>Red</v>
      </c>
      <c r="V1741" t="str">
        <f t="shared" si="573"/>
        <v>Red</v>
      </c>
      <c r="W1741" t="str">
        <f t="shared" si="574"/>
        <v>Green</v>
      </c>
      <c r="X1741" t="str">
        <f t="shared" si="575"/>
        <v>Green</v>
      </c>
      <c r="Y1741" t="str">
        <f t="shared" si="576"/>
        <v>Green</v>
      </c>
      <c r="Z1741" t="str">
        <f t="shared" si="577"/>
        <v>Green</v>
      </c>
      <c r="AA1741" t="str">
        <f t="shared" si="578"/>
        <v>Red</v>
      </c>
      <c r="AB1741" t="str">
        <f t="shared" si="579"/>
        <v>Red</v>
      </c>
      <c r="AC1741" t="str">
        <f t="shared" si="580"/>
        <v>Green</v>
      </c>
      <c r="AD1741" t="str">
        <f t="shared" si="581"/>
        <v>Red</v>
      </c>
    </row>
    <row r="1742" spans="1:30" x14ac:dyDescent="0.25">
      <c r="A1742" t="str">
        <f t="shared" si="560"/>
        <v>25/07/2026FBC MelgarSporting Cristal</v>
      </c>
      <c r="D1742" s="2">
        <v>46229</v>
      </c>
      <c r="E1742" s="3">
        <v>4.1666666666666664E-2</v>
      </c>
      <c r="F1742" t="s">
        <v>3517</v>
      </c>
      <c r="G1742" t="s">
        <v>791</v>
      </c>
      <c r="H1742">
        <v>1</v>
      </c>
      <c r="I1742">
        <v>0</v>
      </c>
      <c r="J1742">
        <v>2</v>
      </c>
      <c r="K1742">
        <v>1</v>
      </c>
      <c r="L1742" s="30" t="str">
        <f t="shared" si="564"/>
        <v>25/07/2026</v>
      </c>
      <c r="M1742" s="31">
        <f t="shared" si="565"/>
        <v>0.91666666666666663</v>
      </c>
      <c r="N1742" t="str">
        <f t="shared" si="563"/>
        <v>2 - 1</v>
      </c>
      <c r="O1742" t="str">
        <f t="shared" si="566"/>
        <v>Green</v>
      </c>
      <c r="P1742" t="str">
        <f t="shared" si="567"/>
        <v>Red</v>
      </c>
      <c r="Q1742" t="str">
        <f t="shared" si="568"/>
        <v>Red</v>
      </c>
      <c r="R1742" t="str">
        <f t="shared" si="569"/>
        <v>Green</v>
      </c>
      <c r="S1742" t="str">
        <f t="shared" si="570"/>
        <v>Red</v>
      </c>
      <c r="T1742" t="str">
        <f t="shared" si="571"/>
        <v>Green</v>
      </c>
      <c r="U1742" t="str">
        <f t="shared" si="572"/>
        <v>Green</v>
      </c>
      <c r="V1742" t="str">
        <f t="shared" si="573"/>
        <v>Red</v>
      </c>
      <c r="W1742" t="str">
        <f t="shared" si="574"/>
        <v>Red</v>
      </c>
      <c r="X1742" t="str">
        <f t="shared" si="575"/>
        <v>Green</v>
      </c>
      <c r="Y1742" t="str">
        <f t="shared" si="576"/>
        <v>Green</v>
      </c>
      <c r="Z1742" t="str">
        <f t="shared" si="577"/>
        <v>Green</v>
      </c>
      <c r="AA1742" t="str">
        <f t="shared" si="578"/>
        <v>Red</v>
      </c>
      <c r="AB1742" t="str">
        <f t="shared" si="579"/>
        <v>Green</v>
      </c>
      <c r="AC1742" t="str">
        <f t="shared" si="580"/>
        <v>Green</v>
      </c>
      <c r="AD1742" t="str">
        <f t="shared" si="581"/>
        <v>Red</v>
      </c>
    </row>
    <row r="1743" spans="1:30" x14ac:dyDescent="0.25">
      <c r="A1743" t="str">
        <f t="shared" si="560"/>
        <v>25/07/2026Colorado SwitchbacksCharleston Battery</v>
      </c>
      <c r="D1743" s="2">
        <v>46229</v>
      </c>
      <c r="E1743" s="3">
        <v>4.1666666666666664E-2</v>
      </c>
      <c r="F1743" t="s">
        <v>1882</v>
      </c>
      <c r="G1743" t="s">
        <v>787</v>
      </c>
      <c r="H1743">
        <v>0</v>
      </c>
      <c r="I1743">
        <v>0</v>
      </c>
      <c r="J1743">
        <v>2</v>
      </c>
      <c r="K1743">
        <v>1</v>
      </c>
      <c r="L1743" s="30" t="str">
        <f t="shared" si="564"/>
        <v>25/07/2026</v>
      </c>
      <c r="M1743" s="31">
        <f t="shared" si="565"/>
        <v>0.91666666666666663</v>
      </c>
      <c r="N1743" t="str">
        <f t="shared" si="563"/>
        <v>2 - 1</v>
      </c>
      <c r="O1743" t="str">
        <f t="shared" si="566"/>
        <v>Green</v>
      </c>
      <c r="P1743" t="str">
        <f t="shared" si="567"/>
        <v>Red</v>
      </c>
      <c r="Q1743" t="str">
        <f t="shared" si="568"/>
        <v>Red</v>
      </c>
      <c r="R1743" t="str">
        <f t="shared" si="569"/>
        <v>Green</v>
      </c>
      <c r="S1743" t="str">
        <f t="shared" si="570"/>
        <v>Red</v>
      </c>
      <c r="T1743" t="str">
        <f t="shared" si="571"/>
        <v>Green</v>
      </c>
      <c r="U1743" t="str">
        <f t="shared" si="572"/>
        <v>Red</v>
      </c>
      <c r="V1743" t="str">
        <f t="shared" si="573"/>
        <v>Green</v>
      </c>
      <c r="W1743" t="str">
        <f t="shared" si="574"/>
        <v>Red</v>
      </c>
      <c r="X1743" t="str">
        <f t="shared" si="575"/>
        <v>Red</v>
      </c>
      <c r="Y1743" t="str">
        <f t="shared" si="576"/>
        <v>Green</v>
      </c>
      <c r="Z1743" t="str">
        <f t="shared" si="577"/>
        <v>Green</v>
      </c>
      <c r="AA1743" t="str">
        <f t="shared" si="578"/>
        <v>Red</v>
      </c>
      <c r="AB1743" t="str">
        <f t="shared" si="579"/>
        <v>Green</v>
      </c>
      <c r="AC1743" t="str">
        <f t="shared" si="580"/>
        <v>Green</v>
      </c>
      <c r="AD1743" t="str">
        <f t="shared" si="581"/>
        <v>Red</v>
      </c>
    </row>
    <row r="1744" spans="1:30" x14ac:dyDescent="0.25">
      <c r="A1744" t="str">
        <f t="shared" si="560"/>
        <v>25/07/2026El Paso LocomotiveSporting Jacksonville</v>
      </c>
      <c r="D1744" s="2">
        <v>46229</v>
      </c>
      <c r="E1744" s="3">
        <v>4.1666666666666664E-2</v>
      </c>
      <c r="F1744" t="s">
        <v>3691</v>
      </c>
      <c r="G1744" t="s">
        <v>3692</v>
      </c>
      <c r="H1744">
        <v>1</v>
      </c>
      <c r="I1744">
        <v>0</v>
      </c>
      <c r="J1744">
        <v>2</v>
      </c>
      <c r="K1744">
        <v>0</v>
      </c>
      <c r="L1744" s="30" t="str">
        <f t="shared" si="564"/>
        <v>25/07/2026</v>
      </c>
      <c r="M1744" s="31">
        <f t="shared" si="565"/>
        <v>0.91666666666666663</v>
      </c>
      <c r="N1744" t="str">
        <f t="shared" si="563"/>
        <v>2 - 0</v>
      </c>
      <c r="O1744" t="str">
        <f t="shared" si="566"/>
        <v>Green</v>
      </c>
      <c r="P1744" t="str">
        <f t="shared" si="567"/>
        <v>Red</v>
      </c>
      <c r="Q1744" t="str">
        <f t="shared" si="568"/>
        <v>Red</v>
      </c>
      <c r="R1744" t="str">
        <f t="shared" si="569"/>
        <v>Green</v>
      </c>
      <c r="S1744" t="str">
        <f t="shared" si="570"/>
        <v>Red</v>
      </c>
      <c r="T1744" t="str">
        <f t="shared" si="571"/>
        <v>Green</v>
      </c>
      <c r="U1744" t="str">
        <f t="shared" si="572"/>
        <v>Green</v>
      </c>
      <c r="V1744" t="str">
        <f t="shared" si="573"/>
        <v>Red</v>
      </c>
      <c r="W1744" t="str">
        <f t="shared" si="574"/>
        <v>Red</v>
      </c>
      <c r="X1744" t="str">
        <f t="shared" si="575"/>
        <v>Green</v>
      </c>
      <c r="Y1744" t="str">
        <f t="shared" si="576"/>
        <v>Green</v>
      </c>
      <c r="Z1744" t="str">
        <f t="shared" si="577"/>
        <v>Red</v>
      </c>
      <c r="AA1744" t="str">
        <f t="shared" si="578"/>
        <v>Green</v>
      </c>
      <c r="AB1744" t="str">
        <f t="shared" si="579"/>
        <v>Green</v>
      </c>
      <c r="AC1744" t="str">
        <f t="shared" si="580"/>
        <v>Red</v>
      </c>
      <c r="AD1744" t="str">
        <f t="shared" si="581"/>
        <v>Green</v>
      </c>
    </row>
    <row r="1745" spans="1:30" x14ac:dyDescent="0.25">
      <c r="A1745" t="str">
        <f t="shared" si="560"/>
        <v>25/07/2026Spokane Velocity FCFort Wayne</v>
      </c>
      <c r="D1745" s="2">
        <v>46229</v>
      </c>
      <c r="E1745" s="3">
        <v>4.1666666666666664E-2</v>
      </c>
      <c r="F1745" t="s">
        <v>1883</v>
      </c>
      <c r="G1745" t="s">
        <v>3705</v>
      </c>
      <c r="H1745">
        <v>0</v>
      </c>
      <c r="I1745">
        <v>1</v>
      </c>
      <c r="J1745">
        <v>3</v>
      </c>
      <c r="K1745">
        <v>1</v>
      </c>
      <c r="L1745" s="30" t="str">
        <f t="shared" si="564"/>
        <v>25/07/2026</v>
      </c>
      <c r="M1745" s="31">
        <f t="shared" si="565"/>
        <v>0.91666666666666663</v>
      </c>
      <c r="N1745" t="str">
        <f t="shared" si="563"/>
        <v>3 - 1</v>
      </c>
      <c r="O1745" t="str">
        <f t="shared" si="566"/>
        <v>Green</v>
      </c>
      <c r="P1745" t="str">
        <f t="shared" si="567"/>
        <v>Red</v>
      </c>
      <c r="Q1745" t="str">
        <f t="shared" si="568"/>
        <v>Red</v>
      </c>
      <c r="R1745" t="str">
        <f t="shared" si="569"/>
        <v>Green</v>
      </c>
      <c r="S1745" t="str">
        <f t="shared" si="570"/>
        <v>Red</v>
      </c>
      <c r="T1745" t="str">
        <f t="shared" si="571"/>
        <v>Green</v>
      </c>
      <c r="U1745" t="str">
        <f t="shared" si="572"/>
        <v>Red</v>
      </c>
      <c r="V1745" t="str">
        <f t="shared" si="573"/>
        <v>Red</v>
      </c>
      <c r="W1745" t="str">
        <f t="shared" si="574"/>
        <v>Green</v>
      </c>
      <c r="X1745" t="str">
        <f t="shared" si="575"/>
        <v>Green</v>
      </c>
      <c r="Y1745" t="str">
        <f t="shared" si="576"/>
        <v>Green</v>
      </c>
      <c r="Z1745" t="str">
        <f t="shared" si="577"/>
        <v>Green</v>
      </c>
      <c r="AA1745" t="str">
        <f t="shared" si="578"/>
        <v>Red</v>
      </c>
      <c r="AB1745" t="str">
        <f t="shared" si="579"/>
        <v>Red</v>
      </c>
      <c r="AC1745" t="str">
        <f t="shared" si="580"/>
        <v>Green</v>
      </c>
      <c r="AD1745" t="str">
        <f t="shared" si="581"/>
        <v>Red</v>
      </c>
    </row>
    <row r="1746" spans="1:30" x14ac:dyDescent="0.25">
      <c r="A1746" t="str">
        <f t="shared" si="560"/>
        <v>25/07/2026Deportes TolimaJunior FC</v>
      </c>
      <c r="D1746" s="2">
        <v>46229</v>
      </c>
      <c r="E1746" s="3">
        <v>5.2083333333333336E-2</v>
      </c>
      <c r="F1746" t="s">
        <v>419</v>
      </c>
      <c r="G1746" t="s">
        <v>1880</v>
      </c>
      <c r="H1746">
        <v>2</v>
      </c>
      <c r="I1746">
        <v>0</v>
      </c>
      <c r="J1746">
        <v>2</v>
      </c>
      <c r="K1746">
        <v>1</v>
      </c>
      <c r="L1746" s="30" t="str">
        <f t="shared" si="564"/>
        <v>25/07/2026</v>
      </c>
      <c r="M1746" s="31">
        <f t="shared" si="565"/>
        <v>0.92708333333333337</v>
      </c>
      <c r="N1746" t="str">
        <f t="shared" si="563"/>
        <v>2 - 1</v>
      </c>
      <c r="O1746" t="str">
        <f t="shared" si="566"/>
        <v>Green</v>
      </c>
      <c r="P1746" t="str">
        <f t="shared" si="567"/>
        <v>Red</v>
      </c>
      <c r="Q1746" t="str">
        <f t="shared" si="568"/>
        <v>Red</v>
      </c>
      <c r="R1746" t="str">
        <f t="shared" si="569"/>
        <v>Green</v>
      </c>
      <c r="S1746" t="str">
        <f t="shared" si="570"/>
        <v>Red</v>
      </c>
      <c r="T1746" t="str">
        <f t="shared" si="571"/>
        <v>Green</v>
      </c>
      <c r="U1746" t="str">
        <f t="shared" si="572"/>
        <v>Green</v>
      </c>
      <c r="V1746" t="str">
        <f t="shared" si="573"/>
        <v>Red</v>
      </c>
      <c r="W1746" t="str">
        <f t="shared" si="574"/>
        <v>Red</v>
      </c>
      <c r="X1746" t="str">
        <f t="shared" si="575"/>
        <v>Green</v>
      </c>
      <c r="Y1746" t="str">
        <f t="shared" si="576"/>
        <v>Green</v>
      </c>
      <c r="Z1746" t="str">
        <f t="shared" si="577"/>
        <v>Green</v>
      </c>
      <c r="AA1746" t="str">
        <f t="shared" si="578"/>
        <v>Red</v>
      </c>
      <c r="AB1746" t="str">
        <f t="shared" si="579"/>
        <v>Green</v>
      </c>
      <c r="AC1746" t="str">
        <f t="shared" si="580"/>
        <v>Green</v>
      </c>
      <c r="AD1746" t="str">
        <f t="shared" si="581"/>
        <v>Red</v>
      </c>
    </row>
    <row r="1747" spans="1:30" x14ac:dyDescent="0.25">
      <c r="A1747" t="str">
        <f t="shared" si="560"/>
        <v>25/07/2026Nelson SuburbsAuckland United</v>
      </c>
      <c r="D1747" s="2">
        <v>46229</v>
      </c>
      <c r="E1747" s="3">
        <v>6.25E-2</v>
      </c>
      <c r="F1747" t="s">
        <v>3428</v>
      </c>
      <c r="G1747" t="s">
        <v>3429</v>
      </c>
      <c r="H1747">
        <v>0</v>
      </c>
      <c r="I1747">
        <v>1</v>
      </c>
      <c r="J1747">
        <v>2</v>
      </c>
      <c r="K1747">
        <v>1</v>
      </c>
      <c r="L1747" s="30" t="str">
        <f t="shared" si="564"/>
        <v>25/07/2026</v>
      </c>
      <c r="M1747" s="31">
        <f t="shared" si="565"/>
        <v>0.9375</v>
      </c>
      <c r="N1747" t="str">
        <f t="shared" si="563"/>
        <v>2 - 1</v>
      </c>
      <c r="O1747" t="str">
        <f t="shared" si="566"/>
        <v>Green</v>
      </c>
      <c r="P1747" t="str">
        <f t="shared" si="567"/>
        <v>Red</v>
      </c>
      <c r="Q1747" t="str">
        <f t="shared" si="568"/>
        <v>Red</v>
      </c>
      <c r="R1747" t="str">
        <f t="shared" si="569"/>
        <v>Green</v>
      </c>
      <c r="S1747" t="str">
        <f t="shared" si="570"/>
        <v>Red</v>
      </c>
      <c r="T1747" t="str">
        <f t="shared" si="571"/>
        <v>Green</v>
      </c>
      <c r="U1747" t="str">
        <f t="shared" si="572"/>
        <v>Red</v>
      </c>
      <c r="V1747" t="str">
        <f t="shared" si="573"/>
        <v>Red</v>
      </c>
      <c r="W1747" t="str">
        <f t="shared" si="574"/>
        <v>Green</v>
      </c>
      <c r="X1747" t="str">
        <f t="shared" si="575"/>
        <v>Green</v>
      </c>
      <c r="Y1747" t="str">
        <f t="shared" si="576"/>
        <v>Green</v>
      </c>
      <c r="Z1747" t="str">
        <f t="shared" si="577"/>
        <v>Green</v>
      </c>
      <c r="AA1747" t="str">
        <f t="shared" si="578"/>
        <v>Red</v>
      </c>
      <c r="AB1747" t="str">
        <f t="shared" si="579"/>
        <v>Green</v>
      </c>
      <c r="AC1747" t="str">
        <f t="shared" si="580"/>
        <v>Green</v>
      </c>
      <c r="AD1747" t="str">
        <f t="shared" si="581"/>
        <v>Red</v>
      </c>
    </row>
    <row r="1748" spans="1:30" x14ac:dyDescent="0.25">
      <c r="A1748" t="str">
        <f t="shared" si="560"/>
        <v>25/07/2026Union Deportivo UniversitarioSan Francisco FC</v>
      </c>
      <c r="D1748" s="2">
        <v>46229</v>
      </c>
      <c r="E1748" s="3">
        <v>6.25E-2</v>
      </c>
      <c r="F1748" t="s">
        <v>3508</v>
      </c>
      <c r="G1748" t="s">
        <v>794</v>
      </c>
      <c r="H1748">
        <v>0</v>
      </c>
      <c r="I1748">
        <v>2</v>
      </c>
      <c r="J1748">
        <v>1</v>
      </c>
      <c r="K1748">
        <v>2</v>
      </c>
      <c r="L1748" s="30" t="str">
        <f t="shared" si="564"/>
        <v>25/07/2026</v>
      </c>
      <c r="M1748" s="31">
        <f t="shared" si="565"/>
        <v>0.9375</v>
      </c>
      <c r="N1748" t="str">
        <f t="shared" si="563"/>
        <v>1 - 2</v>
      </c>
      <c r="O1748" t="str">
        <f t="shared" si="566"/>
        <v>Red</v>
      </c>
      <c r="P1748" t="str">
        <f t="shared" si="567"/>
        <v>Red</v>
      </c>
      <c r="Q1748" t="str">
        <f t="shared" si="568"/>
        <v>Green</v>
      </c>
      <c r="R1748" t="str">
        <f t="shared" si="569"/>
        <v>Red</v>
      </c>
      <c r="S1748" t="str">
        <f t="shared" si="570"/>
        <v>Green</v>
      </c>
      <c r="T1748" t="str">
        <f t="shared" si="571"/>
        <v>Green</v>
      </c>
      <c r="U1748" t="str">
        <f t="shared" si="572"/>
        <v>Red</v>
      </c>
      <c r="V1748" t="str">
        <f t="shared" si="573"/>
        <v>Red</v>
      </c>
      <c r="W1748" t="str">
        <f t="shared" si="574"/>
        <v>Green</v>
      </c>
      <c r="X1748" t="str">
        <f t="shared" si="575"/>
        <v>Green</v>
      </c>
      <c r="Y1748" t="str">
        <f t="shared" si="576"/>
        <v>Green</v>
      </c>
      <c r="Z1748" t="str">
        <f t="shared" si="577"/>
        <v>Green</v>
      </c>
      <c r="AA1748" t="str">
        <f t="shared" si="578"/>
        <v>Red</v>
      </c>
      <c r="AB1748" t="str">
        <f t="shared" si="579"/>
        <v>Green</v>
      </c>
      <c r="AC1748" t="str">
        <f t="shared" si="580"/>
        <v>Green</v>
      </c>
      <c r="AD1748" t="str">
        <f t="shared" si="581"/>
        <v>Red</v>
      </c>
    </row>
    <row r="1749" spans="1:30" x14ac:dyDescent="0.25">
      <c r="A1749" t="str">
        <f t="shared" si="560"/>
        <v>25/07/2026San Diego FCDallas</v>
      </c>
      <c r="D1749" s="2">
        <v>46229</v>
      </c>
      <c r="E1749" s="3">
        <v>6.25E-2</v>
      </c>
      <c r="F1749" t="s">
        <v>86</v>
      </c>
      <c r="G1749" t="s">
        <v>867</v>
      </c>
      <c r="H1749">
        <v>0</v>
      </c>
      <c r="I1749">
        <v>0</v>
      </c>
      <c r="J1749">
        <v>1</v>
      </c>
      <c r="K1749">
        <v>0</v>
      </c>
      <c r="L1749" s="30" t="str">
        <f t="shared" si="564"/>
        <v>25/07/2026</v>
      </c>
      <c r="M1749" s="31">
        <f t="shared" si="565"/>
        <v>0.9375</v>
      </c>
      <c r="N1749" t="str">
        <f t="shared" si="563"/>
        <v>1 - 0</v>
      </c>
      <c r="O1749" t="str">
        <f t="shared" si="566"/>
        <v>Green</v>
      </c>
      <c r="P1749" t="str">
        <f t="shared" si="567"/>
        <v>Red</v>
      </c>
      <c r="Q1749" t="str">
        <f t="shared" si="568"/>
        <v>Red</v>
      </c>
      <c r="R1749" t="str">
        <f t="shared" si="569"/>
        <v>Green</v>
      </c>
      <c r="S1749" t="str">
        <f t="shared" si="570"/>
        <v>Red</v>
      </c>
      <c r="T1749" t="str">
        <f t="shared" si="571"/>
        <v>Green</v>
      </c>
      <c r="U1749" t="str">
        <f t="shared" si="572"/>
        <v>Red</v>
      </c>
      <c r="V1749" t="str">
        <f t="shared" si="573"/>
        <v>Green</v>
      </c>
      <c r="W1749" t="str">
        <f t="shared" si="574"/>
        <v>Red</v>
      </c>
      <c r="X1749" t="str">
        <f t="shared" si="575"/>
        <v>Red</v>
      </c>
      <c r="Y1749" t="str">
        <f t="shared" si="576"/>
        <v>Red</v>
      </c>
      <c r="Z1749" t="str">
        <f t="shared" si="577"/>
        <v>Red</v>
      </c>
      <c r="AA1749" t="str">
        <f t="shared" si="578"/>
        <v>Green</v>
      </c>
      <c r="AB1749" t="str">
        <f t="shared" si="579"/>
        <v>Green</v>
      </c>
      <c r="AC1749" t="str">
        <f t="shared" si="580"/>
        <v>Red</v>
      </c>
      <c r="AD1749" t="str">
        <f t="shared" si="581"/>
        <v>Green</v>
      </c>
    </row>
    <row r="1750" spans="1:30" x14ac:dyDescent="0.25">
      <c r="A1750" t="str">
        <f t="shared" si="560"/>
        <v>25/07/2026Sporting San JoseLD Alajuelense</v>
      </c>
      <c r="D1750" s="2">
        <v>46229</v>
      </c>
      <c r="E1750" s="3">
        <v>8.3333333333333329E-2</v>
      </c>
      <c r="F1750" t="s">
        <v>3141</v>
      </c>
      <c r="G1750" t="s">
        <v>3142</v>
      </c>
      <c r="H1750">
        <v>1</v>
      </c>
      <c r="I1750">
        <v>0</v>
      </c>
      <c r="J1750">
        <v>1</v>
      </c>
      <c r="K1750">
        <v>1</v>
      </c>
      <c r="L1750" s="30" t="str">
        <f t="shared" si="564"/>
        <v>25/07/2026</v>
      </c>
      <c r="M1750" s="31">
        <f t="shared" si="565"/>
        <v>0.95833333333333326</v>
      </c>
      <c r="N1750" t="str">
        <f t="shared" si="563"/>
        <v>1 - 1</v>
      </c>
      <c r="O1750" t="str">
        <f t="shared" si="566"/>
        <v>Red</v>
      </c>
      <c r="P1750" t="str">
        <f t="shared" si="567"/>
        <v>Green</v>
      </c>
      <c r="Q1750" t="str">
        <f t="shared" si="568"/>
        <v>Red</v>
      </c>
      <c r="R1750" t="str">
        <f t="shared" si="569"/>
        <v>Green</v>
      </c>
      <c r="S1750" t="str">
        <f t="shared" si="570"/>
        <v>Green</v>
      </c>
      <c r="T1750" t="str">
        <f t="shared" si="571"/>
        <v>Red</v>
      </c>
      <c r="U1750" t="str">
        <f t="shared" si="572"/>
        <v>Green</v>
      </c>
      <c r="V1750" t="str">
        <f t="shared" si="573"/>
        <v>Red</v>
      </c>
      <c r="W1750" t="str">
        <f t="shared" si="574"/>
        <v>Red</v>
      </c>
      <c r="X1750" t="str">
        <f t="shared" si="575"/>
        <v>Green</v>
      </c>
      <c r="Y1750" t="str">
        <f t="shared" si="576"/>
        <v>Green</v>
      </c>
      <c r="Z1750" t="str">
        <f t="shared" si="577"/>
        <v>Red</v>
      </c>
      <c r="AA1750" t="str">
        <f t="shared" si="578"/>
        <v>Green</v>
      </c>
      <c r="AB1750" t="str">
        <f t="shared" si="579"/>
        <v>Green</v>
      </c>
      <c r="AC1750" t="str">
        <f t="shared" si="580"/>
        <v>Green</v>
      </c>
      <c r="AD1750" t="str">
        <f t="shared" si="581"/>
        <v>Red</v>
      </c>
    </row>
    <row r="1751" spans="1:30" x14ac:dyDescent="0.25">
      <c r="A1751" t="str">
        <f t="shared" si="560"/>
        <v>25/07/2026QuicheJuventud Copalera</v>
      </c>
      <c r="D1751" s="2">
        <v>46229</v>
      </c>
      <c r="E1751" s="3">
        <v>8.3333333333333329E-2</v>
      </c>
      <c r="F1751" t="s">
        <v>3296</v>
      </c>
      <c r="G1751" t="s">
        <v>3297</v>
      </c>
      <c r="H1751">
        <v>0</v>
      </c>
      <c r="I1751">
        <v>0</v>
      </c>
      <c r="J1751">
        <v>0</v>
      </c>
      <c r="K1751">
        <v>0</v>
      </c>
      <c r="L1751" s="30" t="str">
        <f t="shared" si="564"/>
        <v>25/07/2026</v>
      </c>
      <c r="M1751" s="31">
        <f t="shared" si="565"/>
        <v>0.95833333333333326</v>
      </c>
      <c r="N1751" t="str">
        <f t="shared" si="563"/>
        <v>0 - 0</v>
      </c>
      <c r="O1751" t="str">
        <f t="shared" si="566"/>
        <v>Red</v>
      </c>
      <c r="P1751" t="str">
        <f t="shared" si="567"/>
        <v>Green</v>
      </c>
      <c r="Q1751" t="str">
        <f t="shared" si="568"/>
        <v>Red</v>
      </c>
      <c r="R1751" t="str">
        <f t="shared" si="569"/>
        <v>Green</v>
      </c>
      <c r="S1751" t="str">
        <f t="shared" si="570"/>
        <v>Green</v>
      </c>
      <c r="T1751" t="str">
        <f t="shared" si="571"/>
        <v>Red</v>
      </c>
      <c r="U1751" t="str">
        <f t="shared" si="572"/>
        <v>Red</v>
      </c>
      <c r="V1751" t="str">
        <f t="shared" si="573"/>
        <v>Green</v>
      </c>
      <c r="W1751" t="str">
        <f t="shared" si="574"/>
        <v>Red</v>
      </c>
      <c r="X1751" t="str">
        <f t="shared" si="575"/>
        <v>Red</v>
      </c>
      <c r="Y1751" t="str">
        <f t="shared" si="576"/>
        <v>Red</v>
      </c>
      <c r="Z1751" t="str">
        <f t="shared" si="577"/>
        <v>Red</v>
      </c>
      <c r="AA1751" t="str">
        <f t="shared" si="578"/>
        <v>Green</v>
      </c>
      <c r="AB1751" t="str">
        <f t="shared" si="579"/>
        <v>Green</v>
      </c>
      <c r="AC1751" t="str">
        <f t="shared" si="580"/>
        <v>Red</v>
      </c>
      <c r="AD1751" t="str">
        <f t="shared" si="581"/>
        <v>Green</v>
      </c>
    </row>
    <row r="1752" spans="1:30" x14ac:dyDescent="0.25">
      <c r="A1752" t="str">
        <f t="shared" si="560"/>
        <v>25/07/2026USA U20Haiti U20</v>
      </c>
      <c r="D1752" s="2">
        <v>46229</v>
      </c>
      <c r="E1752" s="3">
        <v>8.3333333333333329E-2</v>
      </c>
      <c r="F1752" t="s">
        <v>3432</v>
      </c>
      <c r="G1752" t="s">
        <v>3433</v>
      </c>
      <c r="H1752">
        <v>1</v>
      </c>
      <c r="I1752">
        <v>0</v>
      </c>
      <c r="J1752">
        <v>3</v>
      </c>
      <c r="K1752">
        <v>0</v>
      </c>
      <c r="L1752" s="30" t="str">
        <f t="shared" si="564"/>
        <v>25/07/2026</v>
      </c>
      <c r="M1752" s="31">
        <f t="shared" si="565"/>
        <v>0.95833333333333326</v>
      </c>
      <c r="N1752" t="str">
        <f t="shared" si="563"/>
        <v>3 - 0</v>
      </c>
      <c r="O1752" t="str">
        <f t="shared" si="566"/>
        <v>Green</v>
      </c>
      <c r="P1752" t="str">
        <f t="shared" si="567"/>
        <v>Red</v>
      </c>
      <c r="Q1752" t="str">
        <f t="shared" si="568"/>
        <v>Red</v>
      </c>
      <c r="R1752" t="str">
        <f t="shared" si="569"/>
        <v>Green</v>
      </c>
      <c r="S1752" t="str">
        <f t="shared" si="570"/>
        <v>Red</v>
      </c>
      <c r="T1752" t="str">
        <f t="shared" si="571"/>
        <v>Green</v>
      </c>
      <c r="U1752" t="str">
        <f t="shared" si="572"/>
        <v>Green</v>
      </c>
      <c r="V1752" t="str">
        <f t="shared" si="573"/>
        <v>Red</v>
      </c>
      <c r="W1752" t="str">
        <f t="shared" si="574"/>
        <v>Red</v>
      </c>
      <c r="X1752" t="str">
        <f t="shared" si="575"/>
        <v>Green</v>
      </c>
      <c r="Y1752" t="str">
        <f t="shared" si="576"/>
        <v>Green</v>
      </c>
      <c r="Z1752" t="str">
        <f t="shared" si="577"/>
        <v>Green</v>
      </c>
      <c r="AA1752" t="str">
        <f t="shared" si="578"/>
        <v>Red</v>
      </c>
      <c r="AB1752" t="str">
        <f t="shared" si="579"/>
        <v>Green</v>
      </c>
      <c r="AC1752" t="str">
        <f t="shared" si="580"/>
        <v>Red</v>
      </c>
      <c r="AD1752" t="str">
        <f t="shared" si="581"/>
        <v>Green</v>
      </c>
    </row>
    <row r="1753" spans="1:30" x14ac:dyDescent="0.25">
      <c r="A1753" t="str">
        <f t="shared" si="560"/>
        <v>25/07/2026Monterey BayOrange County Blues</v>
      </c>
      <c r="D1753" s="2">
        <v>46229</v>
      </c>
      <c r="E1753" s="3">
        <v>8.3333333333333329E-2</v>
      </c>
      <c r="F1753" t="s">
        <v>3693</v>
      </c>
      <c r="G1753" t="s">
        <v>3694</v>
      </c>
      <c r="H1753">
        <v>0</v>
      </c>
      <c r="I1753">
        <v>0</v>
      </c>
      <c r="J1753">
        <v>1</v>
      </c>
      <c r="K1753">
        <v>2</v>
      </c>
      <c r="L1753" s="30" t="str">
        <f t="shared" si="564"/>
        <v>25/07/2026</v>
      </c>
      <c r="M1753" s="31">
        <f t="shared" si="565"/>
        <v>0.95833333333333326</v>
      </c>
      <c r="N1753" t="str">
        <f t="shared" si="563"/>
        <v>1 - 2</v>
      </c>
      <c r="O1753" t="str">
        <f t="shared" si="566"/>
        <v>Red</v>
      </c>
      <c r="P1753" t="str">
        <f t="shared" si="567"/>
        <v>Red</v>
      </c>
      <c r="Q1753" t="str">
        <f t="shared" si="568"/>
        <v>Green</v>
      </c>
      <c r="R1753" t="str">
        <f t="shared" si="569"/>
        <v>Red</v>
      </c>
      <c r="S1753" t="str">
        <f t="shared" si="570"/>
        <v>Green</v>
      </c>
      <c r="T1753" t="str">
        <f t="shared" si="571"/>
        <v>Green</v>
      </c>
      <c r="U1753" t="str">
        <f t="shared" si="572"/>
        <v>Red</v>
      </c>
      <c r="V1753" t="str">
        <f t="shared" si="573"/>
        <v>Green</v>
      </c>
      <c r="W1753" t="str">
        <f t="shared" si="574"/>
        <v>Red</v>
      </c>
      <c r="X1753" t="str">
        <f t="shared" si="575"/>
        <v>Red</v>
      </c>
      <c r="Y1753" t="str">
        <f t="shared" si="576"/>
        <v>Green</v>
      </c>
      <c r="Z1753" t="str">
        <f t="shared" si="577"/>
        <v>Green</v>
      </c>
      <c r="AA1753" t="str">
        <f t="shared" si="578"/>
        <v>Red</v>
      </c>
      <c r="AB1753" t="str">
        <f t="shared" si="579"/>
        <v>Green</v>
      </c>
      <c r="AC1753" t="str">
        <f t="shared" si="580"/>
        <v>Green</v>
      </c>
      <c r="AD1753" t="str">
        <f t="shared" si="581"/>
        <v>Red</v>
      </c>
    </row>
    <row r="1754" spans="1:30" x14ac:dyDescent="0.25">
      <c r="A1754" t="str">
        <f t="shared" si="560"/>
        <v>25/07/2026Oakland RootsSacramento Republic</v>
      </c>
      <c r="D1754" s="2">
        <v>46229</v>
      </c>
      <c r="E1754" s="3">
        <v>8.3333333333333329E-2</v>
      </c>
      <c r="F1754" t="s">
        <v>48</v>
      </c>
      <c r="G1754" t="s">
        <v>3695</v>
      </c>
      <c r="H1754">
        <v>1</v>
      </c>
      <c r="I1754">
        <v>1</v>
      </c>
      <c r="J1754">
        <v>1</v>
      </c>
      <c r="K1754">
        <v>3</v>
      </c>
      <c r="L1754" s="30" t="str">
        <f t="shared" si="564"/>
        <v>25/07/2026</v>
      </c>
      <c r="M1754" s="31">
        <f t="shared" si="565"/>
        <v>0.95833333333333326</v>
      </c>
      <c r="N1754" t="str">
        <f t="shared" si="563"/>
        <v>1 - 3</v>
      </c>
      <c r="O1754" t="str">
        <f t="shared" si="566"/>
        <v>Red</v>
      </c>
      <c r="P1754" t="str">
        <f t="shared" si="567"/>
        <v>Red</v>
      </c>
      <c r="Q1754" t="str">
        <f t="shared" si="568"/>
        <v>Green</v>
      </c>
      <c r="R1754" t="str">
        <f t="shared" si="569"/>
        <v>Red</v>
      </c>
      <c r="S1754" t="str">
        <f t="shared" si="570"/>
        <v>Green</v>
      </c>
      <c r="T1754" t="str">
        <f t="shared" si="571"/>
        <v>Green</v>
      </c>
      <c r="U1754" t="str">
        <f t="shared" si="572"/>
        <v>Red</v>
      </c>
      <c r="V1754" t="str">
        <f t="shared" si="573"/>
        <v>Green</v>
      </c>
      <c r="W1754" t="str">
        <f t="shared" si="574"/>
        <v>Red</v>
      </c>
      <c r="X1754" t="str">
        <f t="shared" si="575"/>
        <v>Green</v>
      </c>
      <c r="Y1754" t="str">
        <f t="shared" si="576"/>
        <v>Green</v>
      </c>
      <c r="Z1754" t="str">
        <f t="shared" si="577"/>
        <v>Green</v>
      </c>
      <c r="AA1754" t="str">
        <f t="shared" si="578"/>
        <v>Red</v>
      </c>
      <c r="AB1754" t="str">
        <f t="shared" si="579"/>
        <v>Red</v>
      </c>
      <c r="AC1754" t="str">
        <f t="shared" si="580"/>
        <v>Green</v>
      </c>
      <c r="AD1754" t="str">
        <f t="shared" si="581"/>
        <v>Red</v>
      </c>
    </row>
    <row r="1755" spans="1:30" x14ac:dyDescent="0.25">
      <c r="A1755" t="str">
        <f t="shared" si="560"/>
        <v>25/07/2026L.A Galaxy IIThe Town</v>
      </c>
      <c r="D1755" s="2">
        <v>46229</v>
      </c>
      <c r="E1755" s="3">
        <v>8.3333333333333329E-2</v>
      </c>
      <c r="F1755" t="s">
        <v>3707</v>
      </c>
      <c r="G1755" t="s">
        <v>770</v>
      </c>
      <c r="H1755">
        <v>0</v>
      </c>
      <c r="I1755">
        <v>0</v>
      </c>
      <c r="J1755">
        <v>3</v>
      </c>
      <c r="K1755">
        <v>0</v>
      </c>
      <c r="L1755" s="30" t="str">
        <f t="shared" si="564"/>
        <v>25/07/2026</v>
      </c>
      <c r="M1755" s="31">
        <f t="shared" si="565"/>
        <v>0.95833333333333326</v>
      </c>
      <c r="N1755" t="str">
        <f t="shared" si="563"/>
        <v>3 - 0</v>
      </c>
      <c r="O1755" t="str">
        <f t="shared" si="566"/>
        <v>Green</v>
      </c>
      <c r="P1755" t="str">
        <f t="shared" si="567"/>
        <v>Red</v>
      </c>
      <c r="Q1755" t="str">
        <f t="shared" si="568"/>
        <v>Red</v>
      </c>
      <c r="R1755" t="str">
        <f t="shared" si="569"/>
        <v>Green</v>
      </c>
      <c r="S1755" t="str">
        <f t="shared" si="570"/>
        <v>Red</v>
      </c>
      <c r="T1755" t="str">
        <f t="shared" si="571"/>
        <v>Green</v>
      </c>
      <c r="U1755" t="str">
        <f t="shared" si="572"/>
        <v>Red</v>
      </c>
      <c r="V1755" t="str">
        <f t="shared" si="573"/>
        <v>Green</v>
      </c>
      <c r="W1755" t="str">
        <f t="shared" si="574"/>
        <v>Red</v>
      </c>
      <c r="X1755" t="str">
        <f t="shared" si="575"/>
        <v>Red</v>
      </c>
      <c r="Y1755" t="str">
        <f t="shared" si="576"/>
        <v>Green</v>
      </c>
      <c r="Z1755" t="str">
        <f t="shared" si="577"/>
        <v>Green</v>
      </c>
      <c r="AA1755" t="str">
        <f t="shared" si="578"/>
        <v>Red</v>
      </c>
      <c r="AB1755" t="str">
        <f t="shared" si="579"/>
        <v>Green</v>
      </c>
      <c r="AC1755" t="str">
        <f t="shared" si="580"/>
        <v>Red</v>
      </c>
      <c r="AD1755" t="str">
        <f t="shared" si="581"/>
        <v>Green</v>
      </c>
    </row>
    <row r="1756" spans="1:30" x14ac:dyDescent="0.25">
      <c r="A1756" t="str">
        <f t="shared" si="560"/>
        <v>25/07/2026Los Angeles FCSporting Kansas City</v>
      </c>
      <c r="D1756" s="2">
        <v>46229</v>
      </c>
      <c r="E1756" s="3">
        <v>0.10416666666666667</v>
      </c>
      <c r="F1756" t="s">
        <v>89</v>
      </c>
      <c r="G1756" t="s">
        <v>79</v>
      </c>
      <c r="H1756">
        <v>3</v>
      </c>
      <c r="I1756">
        <v>0</v>
      </c>
      <c r="J1756">
        <v>4</v>
      </c>
      <c r="K1756">
        <v>0</v>
      </c>
      <c r="L1756" s="30" t="str">
        <f t="shared" si="564"/>
        <v>25/07/2026</v>
      </c>
      <c r="M1756" s="31">
        <f t="shared" si="565"/>
        <v>0.97916666666666674</v>
      </c>
      <c r="N1756" t="str">
        <f t="shared" si="563"/>
        <v>4 - 0</v>
      </c>
      <c r="O1756" t="str">
        <f t="shared" si="566"/>
        <v>Green</v>
      </c>
      <c r="P1756" t="str">
        <f t="shared" si="567"/>
        <v>Red</v>
      </c>
      <c r="Q1756" t="str">
        <f t="shared" si="568"/>
        <v>Red</v>
      </c>
      <c r="R1756" t="str">
        <f t="shared" si="569"/>
        <v>Green</v>
      </c>
      <c r="S1756" t="str">
        <f t="shared" si="570"/>
        <v>Red</v>
      </c>
      <c r="T1756" t="str">
        <f t="shared" si="571"/>
        <v>Green</v>
      </c>
      <c r="U1756" t="str">
        <f t="shared" si="572"/>
        <v>Green</v>
      </c>
      <c r="V1756" t="str">
        <f t="shared" si="573"/>
        <v>Red</v>
      </c>
      <c r="W1756" t="str">
        <f t="shared" si="574"/>
        <v>Red</v>
      </c>
      <c r="X1756" t="str">
        <f t="shared" si="575"/>
        <v>Green</v>
      </c>
      <c r="Y1756" t="str">
        <f t="shared" si="576"/>
        <v>Green</v>
      </c>
      <c r="Z1756" t="str">
        <f t="shared" si="577"/>
        <v>Green</v>
      </c>
      <c r="AA1756" t="str">
        <f t="shared" si="578"/>
        <v>Red</v>
      </c>
      <c r="AB1756" t="str">
        <f t="shared" si="579"/>
        <v>Red</v>
      </c>
      <c r="AC1756" t="str">
        <f t="shared" si="580"/>
        <v>Red</v>
      </c>
      <c r="AD1756" t="str">
        <f t="shared" si="581"/>
        <v>Green</v>
      </c>
    </row>
    <row r="1757" spans="1:30" x14ac:dyDescent="0.25">
      <c r="A1757" t="str">
        <f t="shared" si="560"/>
        <v>25/07/2026Portland TimbersReal Salt Lake</v>
      </c>
      <c r="D1757" s="2">
        <v>46229</v>
      </c>
      <c r="E1757" s="3">
        <v>0.10416666666666667</v>
      </c>
      <c r="F1757" t="s">
        <v>91</v>
      </c>
      <c r="G1757" t="s">
        <v>90</v>
      </c>
      <c r="H1757">
        <v>0</v>
      </c>
      <c r="I1757">
        <v>1</v>
      </c>
      <c r="J1757">
        <v>2</v>
      </c>
      <c r="K1757">
        <v>1</v>
      </c>
      <c r="L1757" s="30" t="str">
        <f t="shared" si="564"/>
        <v>25/07/2026</v>
      </c>
      <c r="M1757" s="31">
        <f t="shared" si="565"/>
        <v>0.97916666666666674</v>
      </c>
      <c r="N1757" t="str">
        <f t="shared" si="563"/>
        <v>2 - 1</v>
      </c>
      <c r="O1757" t="str">
        <f t="shared" si="566"/>
        <v>Green</v>
      </c>
      <c r="P1757" t="str">
        <f t="shared" si="567"/>
        <v>Red</v>
      </c>
      <c r="Q1757" t="str">
        <f t="shared" si="568"/>
        <v>Red</v>
      </c>
      <c r="R1757" t="str">
        <f t="shared" si="569"/>
        <v>Green</v>
      </c>
      <c r="S1757" t="str">
        <f t="shared" si="570"/>
        <v>Red</v>
      </c>
      <c r="T1757" t="str">
        <f t="shared" si="571"/>
        <v>Green</v>
      </c>
      <c r="U1757" t="str">
        <f t="shared" si="572"/>
        <v>Red</v>
      </c>
      <c r="V1757" t="str">
        <f t="shared" si="573"/>
        <v>Red</v>
      </c>
      <c r="W1757" t="str">
        <f t="shared" si="574"/>
        <v>Green</v>
      </c>
      <c r="X1757" t="str">
        <f t="shared" si="575"/>
        <v>Green</v>
      </c>
      <c r="Y1757" t="str">
        <f t="shared" si="576"/>
        <v>Green</v>
      </c>
      <c r="Z1757" t="str">
        <f t="shared" si="577"/>
        <v>Green</v>
      </c>
      <c r="AA1757" t="str">
        <f t="shared" si="578"/>
        <v>Red</v>
      </c>
      <c r="AB1757" t="str">
        <f t="shared" si="579"/>
        <v>Green</v>
      </c>
      <c r="AC1757" t="str">
        <f t="shared" si="580"/>
        <v>Green</v>
      </c>
      <c r="AD1757" t="str">
        <f t="shared" si="581"/>
        <v>Red</v>
      </c>
    </row>
    <row r="1758" spans="1:30" x14ac:dyDescent="0.25">
      <c r="A1758" t="str">
        <f t="shared" si="560"/>
        <v>25/07/2026San Jose EarthquakesLA Galaxy</v>
      </c>
      <c r="D1758" s="2">
        <v>46229</v>
      </c>
      <c r="E1758" s="3">
        <v>0.10416666666666667</v>
      </c>
      <c r="F1758" t="s">
        <v>93</v>
      </c>
      <c r="G1758" t="s">
        <v>87</v>
      </c>
      <c r="H1758">
        <v>0</v>
      </c>
      <c r="I1758">
        <v>1</v>
      </c>
      <c r="J1758">
        <v>1</v>
      </c>
      <c r="K1758">
        <v>1</v>
      </c>
      <c r="L1758" s="30" t="str">
        <f t="shared" si="564"/>
        <v>25/07/2026</v>
      </c>
      <c r="M1758" s="31">
        <f t="shared" si="565"/>
        <v>0.97916666666666674</v>
      </c>
      <c r="N1758" t="str">
        <f t="shared" si="563"/>
        <v>1 - 1</v>
      </c>
      <c r="O1758" t="str">
        <f t="shared" si="566"/>
        <v>Red</v>
      </c>
      <c r="P1758" t="str">
        <f t="shared" si="567"/>
        <v>Green</v>
      </c>
      <c r="Q1758" t="str">
        <f t="shared" si="568"/>
        <v>Red</v>
      </c>
      <c r="R1758" t="str">
        <f t="shared" si="569"/>
        <v>Green</v>
      </c>
      <c r="S1758" t="str">
        <f t="shared" si="570"/>
        <v>Green</v>
      </c>
      <c r="T1758" t="str">
        <f t="shared" si="571"/>
        <v>Red</v>
      </c>
      <c r="U1758" t="str">
        <f t="shared" si="572"/>
        <v>Red</v>
      </c>
      <c r="V1758" t="str">
        <f t="shared" si="573"/>
        <v>Red</v>
      </c>
      <c r="W1758" t="str">
        <f t="shared" si="574"/>
        <v>Green</v>
      </c>
      <c r="X1758" t="str">
        <f t="shared" si="575"/>
        <v>Green</v>
      </c>
      <c r="Y1758" t="str">
        <f t="shared" si="576"/>
        <v>Green</v>
      </c>
      <c r="Z1758" t="str">
        <f t="shared" si="577"/>
        <v>Red</v>
      </c>
      <c r="AA1758" t="str">
        <f t="shared" si="578"/>
        <v>Green</v>
      </c>
      <c r="AB1758" t="str">
        <f t="shared" si="579"/>
        <v>Green</v>
      </c>
      <c r="AC1758" t="str">
        <f t="shared" si="580"/>
        <v>Green</v>
      </c>
      <c r="AD1758" t="str">
        <f t="shared" si="581"/>
        <v>Red</v>
      </c>
    </row>
    <row r="1759" spans="1:30" x14ac:dyDescent="0.25">
      <c r="A1759" t="str">
        <f t="shared" si="560"/>
        <v>25/07/2026Phoenix Rising FCHartford Athletic</v>
      </c>
      <c r="D1759" s="2">
        <v>46229</v>
      </c>
      <c r="E1759" s="3">
        <v>0.10416666666666667</v>
      </c>
      <c r="F1759" t="s">
        <v>798</v>
      </c>
      <c r="G1759" t="s">
        <v>799</v>
      </c>
      <c r="H1759">
        <v>0</v>
      </c>
      <c r="I1759">
        <v>0</v>
      </c>
      <c r="J1759">
        <v>0</v>
      </c>
      <c r="K1759">
        <v>0</v>
      </c>
      <c r="L1759" s="30" t="str">
        <f t="shared" si="564"/>
        <v>25/07/2026</v>
      </c>
      <c r="M1759" s="31">
        <f t="shared" si="565"/>
        <v>0.97916666666666674</v>
      </c>
      <c r="N1759" t="str">
        <f t="shared" si="563"/>
        <v>0 - 0</v>
      </c>
      <c r="O1759" t="str">
        <f t="shared" si="566"/>
        <v>Red</v>
      </c>
      <c r="P1759" t="str">
        <f t="shared" si="567"/>
        <v>Green</v>
      </c>
      <c r="Q1759" t="str">
        <f t="shared" si="568"/>
        <v>Red</v>
      </c>
      <c r="R1759" t="str">
        <f t="shared" si="569"/>
        <v>Green</v>
      </c>
      <c r="S1759" t="str">
        <f t="shared" si="570"/>
        <v>Green</v>
      </c>
      <c r="T1759" t="str">
        <f t="shared" si="571"/>
        <v>Red</v>
      </c>
      <c r="U1759" t="str">
        <f t="shared" si="572"/>
        <v>Red</v>
      </c>
      <c r="V1759" t="str">
        <f t="shared" si="573"/>
        <v>Green</v>
      </c>
      <c r="W1759" t="str">
        <f t="shared" si="574"/>
        <v>Red</v>
      </c>
      <c r="X1759" t="str">
        <f t="shared" si="575"/>
        <v>Red</v>
      </c>
      <c r="Y1759" t="str">
        <f t="shared" si="576"/>
        <v>Red</v>
      </c>
      <c r="Z1759" t="str">
        <f t="shared" si="577"/>
        <v>Red</v>
      </c>
      <c r="AA1759" t="str">
        <f t="shared" si="578"/>
        <v>Green</v>
      </c>
      <c r="AB1759" t="str">
        <f t="shared" si="579"/>
        <v>Green</v>
      </c>
      <c r="AC1759" t="str">
        <f t="shared" si="580"/>
        <v>Red</v>
      </c>
      <c r="AD1759" t="str">
        <f t="shared" si="581"/>
        <v>Green</v>
      </c>
    </row>
    <row r="1760" spans="1:30" x14ac:dyDescent="0.25">
      <c r="A1760" t="str">
        <f t="shared" si="560"/>
        <v>25/07/2026Edgeworth FCHamilton Olympic</v>
      </c>
      <c r="B1760" t="s">
        <v>810</v>
      </c>
      <c r="C1760" t="s">
        <v>893</v>
      </c>
      <c r="D1760" s="2">
        <v>46229</v>
      </c>
      <c r="E1760" s="3">
        <v>0.125</v>
      </c>
      <c r="F1760" t="s">
        <v>2797</v>
      </c>
      <c r="G1760" t="s">
        <v>894</v>
      </c>
      <c r="H1760">
        <v>1</v>
      </c>
      <c r="I1760">
        <v>0</v>
      </c>
      <c r="J1760">
        <v>2</v>
      </c>
      <c r="K1760">
        <v>0</v>
      </c>
      <c r="L1760" s="22" t="str">
        <f t="shared" si="561"/>
        <v>26/07/2026</v>
      </c>
      <c r="M1760" s="23">
        <f t="shared" si="562"/>
        <v>0</v>
      </c>
      <c r="N1760" t="str">
        <f t="shared" si="563"/>
        <v>2 - 0</v>
      </c>
      <c r="O1760" t="str">
        <f t="shared" si="566"/>
        <v>Green</v>
      </c>
      <c r="P1760" t="str">
        <f t="shared" si="567"/>
        <v>Red</v>
      </c>
      <c r="Q1760" t="str">
        <f t="shared" si="568"/>
        <v>Red</v>
      </c>
      <c r="R1760" t="str">
        <f t="shared" si="569"/>
        <v>Green</v>
      </c>
      <c r="S1760" t="str">
        <f t="shared" si="570"/>
        <v>Red</v>
      </c>
      <c r="T1760" t="str">
        <f t="shared" si="571"/>
        <v>Green</v>
      </c>
      <c r="U1760" t="str">
        <f t="shared" si="572"/>
        <v>Green</v>
      </c>
      <c r="V1760" t="str">
        <f t="shared" si="573"/>
        <v>Red</v>
      </c>
      <c r="W1760" t="str">
        <f t="shared" si="574"/>
        <v>Red</v>
      </c>
      <c r="X1760" t="str">
        <f t="shared" si="575"/>
        <v>Green</v>
      </c>
      <c r="Y1760" t="str">
        <f t="shared" si="576"/>
        <v>Green</v>
      </c>
      <c r="Z1760" t="str">
        <f t="shared" si="577"/>
        <v>Red</v>
      </c>
      <c r="AA1760" t="str">
        <f t="shared" si="578"/>
        <v>Green</v>
      </c>
      <c r="AB1760" t="str">
        <f t="shared" si="579"/>
        <v>Green</v>
      </c>
      <c r="AC1760" t="str">
        <f t="shared" si="580"/>
        <v>Red</v>
      </c>
      <c r="AD1760" t="str">
        <f t="shared" si="581"/>
        <v>Green</v>
      </c>
    </row>
    <row r="1761" spans="1:30" x14ac:dyDescent="0.25">
      <c r="A1761" t="str">
        <f t="shared" si="560"/>
        <v>26/07/2026South CardiffDudley Redhead</v>
      </c>
      <c r="B1761" t="s">
        <v>810</v>
      </c>
      <c r="D1761" s="2">
        <v>46229</v>
      </c>
      <c r="E1761" s="3">
        <v>0.125</v>
      </c>
      <c r="F1761" t="s">
        <v>2881</v>
      </c>
      <c r="G1761" t="s">
        <v>2882</v>
      </c>
      <c r="H1761">
        <v>0</v>
      </c>
      <c r="I1761">
        <v>0</v>
      </c>
      <c r="J1761">
        <v>0</v>
      </c>
      <c r="K1761">
        <v>0</v>
      </c>
      <c r="L1761" s="22" t="str">
        <f t="shared" si="561"/>
        <v>26/07/2026</v>
      </c>
      <c r="M1761" s="23">
        <f t="shared" si="562"/>
        <v>0</v>
      </c>
      <c r="N1761" t="str">
        <f t="shared" si="563"/>
        <v>0 - 0</v>
      </c>
      <c r="O1761" t="str">
        <f t="shared" si="566"/>
        <v>Red</v>
      </c>
      <c r="P1761" t="str">
        <f t="shared" si="567"/>
        <v>Green</v>
      </c>
      <c r="Q1761" t="str">
        <f t="shared" si="568"/>
        <v>Red</v>
      </c>
      <c r="R1761" t="str">
        <f t="shared" si="569"/>
        <v>Green</v>
      </c>
      <c r="S1761" t="str">
        <f t="shared" si="570"/>
        <v>Green</v>
      </c>
      <c r="T1761" t="str">
        <f t="shared" si="571"/>
        <v>Red</v>
      </c>
      <c r="U1761" t="str">
        <f t="shared" si="572"/>
        <v>Red</v>
      </c>
      <c r="V1761" t="str">
        <f t="shared" si="573"/>
        <v>Green</v>
      </c>
      <c r="W1761" t="str">
        <f t="shared" si="574"/>
        <v>Red</v>
      </c>
      <c r="X1761" t="str">
        <f t="shared" si="575"/>
        <v>Red</v>
      </c>
      <c r="Y1761" t="str">
        <f t="shared" si="576"/>
        <v>Red</v>
      </c>
      <c r="Z1761" t="str">
        <f t="shared" si="577"/>
        <v>Red</v>
      </c>
      <c r="AA1761" t="str">
        <f t="shared" si="578"/>
        <v>Green</v>
      </c>
      <c r="AB1761" t="str">
        <f t="shared" si="579"/>
        <v>Green</v>
      </c>
      <c r="AC1761" t="str">
        <f t="shared" si="580"/>
        <v>Red</v>
      </c>
      <c r="AD1761" t="str">
        <f t="shared" si="581"/>
        <v>Green</v>
      </c>
    </row>
    <row r="1762" spans="1:30" x14ac:dyDescent="0.25">
      <c r="A1762" t="str">
        <f t="shared" si="560"/>
        <v>26/07/2026West Wallsend SCToronto Awaba FC</v>
      </c>
      <c r="B1762" t="s">
        <v>810</v>
      </c>
      <c r="D1762" s="2">
        <v>46229</v>
      </c>
      <c r="E1762" s="3">
        <v>0.125</v>
      </c>
      <c r="F1762" t="s">
        <v>2883</v>
      </c>
      <c r="G1762" t="s">
        <v>2884</v>
      </c>
      <c r="H1762">
        <v>0</v>
      </c>
      <c r="I1762">
        <v>0</v>
      </c>
      <c r="J1762">
        <v>0</v>
      </c>
      <c r="K1762">
        <v>2</v>
      </c>
      <c r="L1762" s="22" t="str">
        <f t="shared" si="561"/>
        <v>26/07/2026</v>
      </c>
      <c r="M1762" s="23">
        <f t="shared" si="562"/>
        <v>0</v>
      </c>
      <c r="N1762" t="str">
        <f t="shared" si="563"/>
        <v>0 - 2</v>
      </c>
      <c r="O1762" t="str">
        <f t="shared" si="566"/>
        <v>Red</v>
      </c>
      <c r="P1762" t="str">
        <f t="shared" si="567"/>
        <v>Red</v>
      </c>
      <c r="Q1762" t="str">
        <f t="shared" si="568"/>
        <v>Green</v>
      </c>
      <c r="R1762" t="str">
        <f t="shared" si="569"/>
        <v>Red</v>
      </c>
      <c r="S1762" t="str">
        <f t="shared" si="570"/>
        <v>Green</v>
      </c>
      <c r="T1762" t="str">
        <f t="shared" si="571"/>
        <v>Green</v>
      </c>
      <c r="U1762" t="str">
        <f t="shared" si="572"/>
        <v>Red</v>
      </c>
      <c r="V1762" t="str">
        <f t="shared" si="573"/>
        <v>Green</v>
      </c>
      <c r="W1762" t="str">
        <f t="shared" si="574"/>
        <v>Red</v>
      </c>
      <c r="X1762" t="str">
        <f t="shared" si="575"/>
        <v>Red</v>
      </c>
      <c r="Y1762" t="str">
        <f t="shared" si="576"/>
        <v>Green</v>
      </c>
      <c r="Z1762" t="str">
        <f t="shared" si="577"/>
        <v>Red</v>
      </c>
      <c r="AA1762" t="str">
        <f t="shared" si="578"/>
        <v>Green</v>
      </c>
      <c r="AB1762" t="str">
        <f t="shared" si="579"/>
        <v>Green</v>
      </c>
      <c r="AC1762" t="str">
        <f t="shared" si="580"/>
        <v>Red</v>
      </c>
      <c r="AD1762" t="str">
        <f t="shared" si="581"/>
        <v>Green</v>
      </c>
    </row>
    <row r="1763" spans="1:30" x14ac:dyDescent="0.25">
      <c r="A1763" t="str">
        <f t="shared" si="560"/>
        <v>26/07/2026Wallsend FC ReservesCessnock City Reserves</v>
      </c>
      <c r="B1763" t="s">
        <v>810</v>
      </c>
      <c r="D1763" s="2">
        <v>46229</v>
      </c>
      <c r="E1763" s="3">
        <v>0.125</v>
      </c>
      <c r="F1763" t="s">
        <v>2885</v>
      </c>
      <c r="G1763" t="s">
        <v>2886</v>
      </c>
      <c r="H1763">
        <v>2</v>
      </c>
      <c r="I1763">
        <v>0</v>
      </c>
      <c r="J1763">
        <v>5</v>
      </c>
      <c r="K1763">
        <v>1</v>
      </c>
      <c r="L1763" s="22" t="str">
        <f t="shared" si="561"/>
        <v>26/07/2026</v>
      </c>
      <c r="M1763" s="23">
        <f t="shared" si="562"/>
        <v>0</v>
      </c>
      <c r="N1763" t="str">
        <f t="shared" si="563"/>
        <v>5 - 1</v>
      </c>
      <c r="O1763" t="str">
        <f t="shared" si="566"/>
        <v>Green</v>
      </c>
      <c r="P1763" t="str">
        <f t="shared" si="567"/>
        <v>Red</v>
      </c>
      <c r="Q1763" t="str">
        <f t="shared" si="568"/>
        <v>Red</v>
      </c>
      <c r="R1763" t="str">
        <f t="shared" si="569"/>
        <v>Green</v>
      </c>
      <c r="S1763" t="str">
        <f t="shared" si="570"/>
        <v>Red</v>
      </c>
      <c r="T1763" t="str">
        <f t="shared" si="571"/>
        <v>Green</v>
      </c>
      <c r="U1763" t="str">
        <f t="shared" si="572"/>
        <v>Green</v>
      </c>
      <c r="V1763" t="str">
        <f t="shared" si="573"/>
        <v>Red</v>
      </c>
      <c r="W1763" t="str">
        <f t="shared" si="574"/>
        <v>Red</v>
      </c>
      <c r="X1763" t="str">
        <f t="shared" si="575"/>
        <v>Green</v>
      </c>
      <c r="Y1763" t="str">
        <f t="shared" si="576"/>
        <v>Green</v>
      </c>
      <c r="Z1763" t="str">
        <f t="shared" si="577"/>
        <v>Green</v>
      </c>
      <c r="AA1763" t="str">
        <f t="shared" si="578"/>
        <v>Red</v>
      </c>
      <c r="AB1763" t="str">
        <f t="shared" si="579"/>
        <v>Red</v>
      </c>
      <c r="AC1763" t="str">
        <f t="shared" si="580"/>
        <v>Green</v>
      </c>
      <c r="AD1763" t="str">
        <f t="shared" si="581"/>
        <v>Red</v>
      </c>
    </row>
    <row r="1764" spans="1:30" x14ac:dyDescent="0.25">
      <c r="A1764" t="str">
        <f t="shared" si="560"/>
        <v>26/07/2026West Wallsend SC ReservesToronto Awaba FC Reserves</v>
      </c>
      <c r="B1764" t="s">
        <v>810</v>
      </c>
      <c r="D1764" s="2">
        <v>46229</v>
      </c>
      <c r="E1764" s="3">
        <v>0.125</v>
      </c>
      <c r="F1764" t="s">
        <v>2887</v>
      </c>
      <c r="G1764" t="s">
        <v>2888</v>
      </c>
      <c r="L1764" s="22" t="str">
        <f t="shared" si="561"/>
        <v>26/07/2026</v>
      </c>
      <c r="M1764" s="23">
        <f t="shared" si="562"/>
        <v>0</v>
      </c>
      <c r="N1764" t="str">
        <f t="shared" si="563"/>
        <v xml:space="preserve"> - </v>
      </c>
      <c r="O1764" t="str">
        <f t="shared" si="566"/>
        <v>Red</v>
      </c>
      <c r="P1764" t="str">
        <f t="shared" si="567"/>
        <v>Green</v>
      </c>
      <c r="Q1764" t="str">
        <f t="shared" si="568"/>
        <v>Red</v>
      </c>
      <c r="R1764" t="str">
        <f t="shared" si="569"/>
        <v>Green</v>
      </c>
      <c r="S1764" t="str">
        <f t="shared" si="570"/>
        <v>Green</v>
      </c>
      <c r="T1764" t="str">
        <f t="shared" si="571"/>
        <v>Red</v>
      </c>
      <c r="U1764" t="str">
        <f t="shared" si="572"/>
        <v>Red</v>
      </c>
      <c r="V1764" t="str">
        <f t="shared" si="573"/>
        <v>Green</v>
      </c>
      <c r="W1764" t="str">
        <f t="shared" si="574"/>
        <v>Red</v>
      </c>
      <c r="X1764" t="str">
        <f t="shared" si="575"/>
        <v>Red</v>
      </c>
      <c r="Y1764" t="str">
        <f t="shared" si="576"/>
        <v>Red</v>
      </c>
      <c r="Z1764" t="str">
        <f t="shared" si="577"/>
        <v>Red</v>
      </c>
      <c r="AA1764" t="str">
        <f t="shared" si="578"/>
        <v>Green</v>
      </c>
      <c r="AB1764" t="str">
        <f t="shared" si="579"/>
        <v>Green</v>
      </c>
      <c r="AC1764" t="str">
        <f t="shared" si="580"/>
        <v>Red</v>
      </c>
      <c r="AD1764" t="str">
        <f t="shared" si="581"/>
        <v>Green</v>
      </c>
    </row>
    <row r="1765" spans="1:30" x14ac:dyDescent="0.25">
      <c r="A1765" t="str">
        <f t="shared" si="560"/>
        <v>26/07/2026Kahibah FC ReservesBelmont Swansea United SC Reserves</v>
      </c>
      <c r="B1765" t="s">
        <v>810</v>
      </c>
      <c r="D1765" s="2">
        <v>46229</v>
      </c>
      <c r="E1765" s="3">
        <v>0.125</v>
      </c>
      <c r="F1765" t="s">
        <v>897</v>
      </c>
      <c r="G1765" t="s">
        <v>387</v>
      </c>
      <c r="L1765" s="22" t="str">
        <f t="shared" si="561"/>
        <v>26/07/2026</v>
      </c>
      <c r="M1765" s="23">
        <f t="shared" si="562"/>
        <v>0</v>
      </c>
      <c r="N1765" t="str">
        <f t="shared" si="563"/>
        <v xml:space="preserve"> - </v>
      </c>
      <c r="O1765" t="str">
        <f t="shared" si="566"/>
        <v>Red</v>
      </c>
      <c r="P1765" t="str">
        <f t="shared" si="567"/>
        <v>Green</v>
      </c>
      <c r="Q1765" t="str">
        <f t="shared" si="568"/>
        <v>Red</v>
      </c>
      <c r="R1765" t="str">
        <f t="shared" si="569"/>
        <v>Green</v>
      </c>
      <c r="S1765" t="str">
        <f t="shared" si="570"/>
        <v>Green</v>
      </c>
      <c r="T1765" t="str">
        <f t="shared" si="571"/>
        <v>Red</v>
      </c>
      <c r="U1765" t="str">
        <f t="shared" si="572"/>
        <v>Red</v>
      </c>
      <c r="V1765" t="str">
        <f t="shared" si="573"/>
        <v>Green</v>
      </c>
      <c r="W1765" t="str">
        <f t="shared" si="574"/>
        <v>Red</v>
      </c>
      <c r="X1765" t="str">
        <f t="shared" si="575"/>
        <v>Red</v>
      </c>
      <c r="Y1765" t="str">
        <f t="shared" si="576"/>
        <v>Red</v>
      </c>
      <c r="Z1765" t="str">
        <f t="shared" si="577"/>
        <v>Red</v>
      </c>
      <c r="AA1765" t="str">
        <f t="shared" si="578"/>
        <v>Green</v>
      </c>
      <c r="AB1765" t="str">
        <f t="shared" si="579"/>
        <v>Green</v>
      </c>
      <c r="AC1765" t="str">
        <f t="shared" si="580"/>
        <v>Red</v>
      </c>
      <c r="AD1765" t="str">
        <f t="shared" si="581"/>
        <v>Green</v>
      </c>
    </row>
    <row r="1766" spans="1:30" x14ac:dyDescent="0.25">
      <c r="A1766" t="str">
        <f t="shared" si="560"/>
        <v>26/07/2026Newcastle Olympic WomenBroadmeadow Magic Women</v>
      </c>
      <c r="B1766" t="s">
        <v>810</v>
      </c>
      <c r="D1766" s="2">
        <v>46229</v>
      </c>
      <c r="E1766" s="3">
        <v>0.125</v>
      </c>
      <c r="F1766" t="s">
        <v>2942</v>
      </c>
      <c r="G1766" t="s">
        <v>2943</v>
      </c>
      <c r="H1766">
        <v>0</v>
      </c>
      <c r="I1766">
        <v>2</v>
      </c>
      <c r="J1766">
        <v>0</v>
      </c>
      <c r="K1766">
        <v>6</v>
      </c>
      <c r="L1766" s="22" t="str">
        <f t="shared" si="561"/>
        <v>26/07/2026</v>
      </c>
      <c r="M1766" s="23">
        <f t="shared" si="562"/>
        <v>0</v>
      </c>
      <c r="N1766" t="str">
        <f t="shared" si="563"/>
        <v>0 - 6</v>
      </c>
      <c r="O1766" t="str">
        <f t="shared" si="566"/>
        <v>Red</v>
      </c>
      <c r="P1766" t="str">
        <f t="shared" si="567"/>
        <v>Red</v>
      </c>
      <c r="Q1766" t="str">
        <f t="shared" si="568"/>
        <v>Green</v>
      </c>
      <c r="R1766" t="str">
        <f t="shared" si="569"/>
        <v>Red</v>
      </c>
      <c r="S1766" t="str">
        <f t="shared" si="570"/>
        <v>Green</v>
      </c>
      <c r="T1766" t="str">
        <f t="shared" si="571"/>
        <v>Green</v>
      </c>
      <c r="U1766" t="str">
        <f t="shared" si="572"/>
        <v>Red</v>
      </c>
      <c r="V1766" t="str">
        <f t="shared" si="573"/>
        <v>Red</v>
      </c>
      <c r="W1766" t="str">
        <f t="shared" si="574"/>
        <v>Green</v>
      </c>
      <c r="X1766" t="str">
        <f t="shared" si="575"/>
        <v>Green</v>
      </c>
      <c r="Y1766" t="str">
        <f t="shared" si="576"/>
        <v>Green</v>
      </c>
      <c r="Z1766" t="str">
        <f t="shared" si="577"/>
        <v>Green</v>
      </c>
      <c r="AA1766" t="str">
        <f t="shared" si="578"/>
        <v>Red</v>
      </c>
      <c r="AB1766" t="str">
        <f t="shared" si="579"/>
        <v>Red</v>
      </c>
      <c r="AC1766" t="str">
        <f t="shared" si="580"/>
        <v>Red</v>
      </c>
      <c r="AD1766" t="str">
        <f t="shared" si="581"/>
        <v>Green</v>
      </c>
    </row>
    <row r="1767" spans="1:30" x14ac:dyDescent="0.25">
      <c r="A1767" t="str">
        <f t="shared" si="560"/>
        <v>26/07/2026Rockdale City Suns U20Sutherland Sharks U20</v>
      </c>
      <c r="B1767" t="s">
        <v>810</v>
      </c>
      <c r="D1767" s="2">
        <v>46229</v>
      </c>
      <c r="E1767" s="3">
        <v>0.125</v>
      </c>
      <c r="F1767" t="s">
        <v>2978</v>
      </c>
      <c r="G1767" t="s">
        <v>2979</v>
      </c>
      <c r="H1767">
        <v>1</v>
      </c>
      <c r="I1767">
        <v>0</v>
      </c>
      <c r="J1767">
        <v>1</v>
      </c>
      <c r="K1767">
        <v>2</v>
      </c>
      <c r="L1767" s="22" t="str">
        <f t="shared" si="561"/>
        <v>26/07/2026</v>
      </c>
      <c r="M1767" s="23">
        <f t="shared" si="562"/>
        <v>0</v>
      </c>
      <c r="N1767" t="str">
        <f t="shared" si="563"/>
        <v>1 - 2</v>
      </c>
      <c r="O1767" t="str">
        <f t="shared" si="566"/>
        <v>Red</v>
      </c>
      <c r="P1767" t="str">
        <f t="shared" si="567"/>
        <v>Red</v>
      </c>
      <c r="Q1767" t="str">
        <f t="shared" si="568"/>
        <v>Green</v>
      </c>
      <c r="R1767" t="str">
        <f t="shared" si="569"/>
        <v>Red</v>
      </c>
      <c r="S1767" t="str">
        <f t="shared" si="570"/>
        <v>Green</v>
      </c>
      <c r="T1767" t="str">
        <f t="shared" si="571"/>
        <v>Green</v>
      </c>
      <c r="U1767" t="str">
        <f t="shared" si="572"/>
        <v>Green</v>
      </c>
      <c r="V1767" t="str">
        <f t="shared" si="573"/>
        <v>Red</v>
      </c>
      <c r="W1767" t="str">
        <f t="shared" si="574"/>
        <v>Red</v>
      </c>
      <c r="X1767" t="str">
        <f t="shared" si="575"/>
        <v>Green</v>
      </c>
      <c r="Y1767" t="str">
        <f t="shared" si="576"/>
        <v>Green</v>
      </c>
      <c r="Z1767" t="str">
        <f t="shared" si="577"/>
        <v>Green</v>
      </c>
      <c r="AA1767" t="str">
        <f t="shared" si="578"/>
        <v>Red</v>
      </c>
      <c r="AB1767" t="str">
        <f t="shared" si="579"/>
        <v>Green</v>
      </c>
      <c r="AC1767" t="str">
        <f t="shared" si="580"/>
        <v>Green</v>
      </c>
      <c r="AD1767" t="str">
        <f t="shared" si="581"/>
        <v>Red</v>
      </c>
    </row>
    <row r="1768" spans="1:30" x14ac:dyDescent="0.25">
      <c r="A1768" t="str">
        <f t="shared" si="560"/>
        <v>26/07/2026Wollongong Wolves U20Blacktown City U20</v>
      </c>
      <c r="B1768" t="s">
        <v>810</v>
      </c>
      <c r="D1768" s="2">
        <v>46229</v>
      </c>
      <c r="E1768" s="3">
        <v>0.125</v>
      </c>
      <c r="F1768" t="s">
        <v>2980</v>
      </c>
      <c r="G1768" t="s">
        <v>2981</v>
      </c>
      <c r="H1768">
        <v>0</v>
      </c>
      <c r="I1768">
        <v>1</v>
      </c>
      <c r="J1768">
        <v>0</v>
      </c>
      <c r="K1768">
        <v>2</v>
      </c>
      <c r="L1768" s="22" t="str">
        <f t="shared" si="561"/>
        <v>26/07/2026</v>
      </c>
      <c r="M1768" s="23">
        <f t="shared" si="562"/>
        <v>0</v>
      </c>
      <c r="N1768" t="str">
        <f t="shared" si="563"/>
        <v>0 - 2</v>
      </c>
      <c r="O1768" t="str">
        <f t="shared" si="566"/>
        <v>Red</v>
      </c>
      <c r="P1768" t="str">
        <f t="shared" si="567"/>
        <v>Red</v>
      </c>
      <c r="Q1768" t="str">
        <f t="shared" si="568"/>
        <v>Green</v>
      </c>
      <c r="R1768" t="str">
        <f t="shared" si="569"/>
        <v>Red</v>
      </c>
      <c r="S1768" t="str">
        <f t="shared" si="570"/>
        <v>Green</v>
      </c>
      <c r="T1768" t="str">
        <f t="shared" si="571"/>
        <v>Green</v>
      </c>
      <c r="U1768" t="str">
        <f t="shared" si="572"/>
        <v>Red</v>
      </c>
      <c r="V1768" t="str">
        <f t="shared" si="573"/>
        <v>Red</v>
      </c>
      <c r="W1768" t="str">
        <f t="shared" si="574"/>
        <v>Green</v>
      </c>
      <c r="X1768" t="str">
        <f t="shared" si="575"/>
        <v>Green</v>
      </c>
      <c r="Y1768" t="str">
        <f t="shared" si="576"/>
        <v>Green</v>
      </c>
      <c r="Z1768" t="str">
        <f t="shared" si="577"/>
        <v>Red</v>
      </c>
      <c r="AA1768" t="str">
        <f t="shared" si="578"/>
        <v>Green</v>
      </c>
      <c r="AB1768" t="str">
        <f t="shared" si="579"/>
        <v>Green</v>
      </c>
      <c r="AC1768" t="str">
        <f t="shared" si="580"/>
        <v>Red</v>
      </c>
      <c r="AD1768" t="str">
        <f t="shared" si="581"/>
        <v>Green</v>
      </c>
    </row>
    <row r="1769" spans="1:30" x14ac:dyDescent="0.25">
      <c r="A1769" t="str">
        <f t="shared" si="560"/>
        <v>26/07/2026Santos LagunaClub Atlas</v>
      </c>
      <c r="D1769" s="2">
        <v>46229</v>
      </c>
      <c r="E1769" s="3">
        <v>0.125</v>
      </c>
      <c r="F1769" t="s">
        <v>3401</v>
      </c>
      <c r="G1769" t="s">
        <v>3402</v>
      </c>
      <c r="H1769">
        <v>0</v>
      </c>
      <c r="I1769">
        <v>0</v>
      </c>
      <c r="J1769">
        <v>0</v>
      </c>
      <c r="K1769">
        <v>1</v>
      </c>
      <c r="L1769" s="22" t="str">
        <f t="shared" si="561"/>
        <v>26/07/2026</v>
      </c>
      <c r="M1769" s="23">
        <f t="shared" si="562"/>
        <v>0</v>
      </c>
      <c r="N1769" t="str">
        <f t="shared" si="563"/>
        <v>0 - 1</v>
      </c>
      <c r="O1769" t="str">
        <f t="shared" si="566"/>
        <v>Red</v>
      </c>
      <c r="P1769" t="str">
        <f t="shared" si="567"/>
        <v>Red</v>
      </c>
      <c r="Q1769" t="str">
        <f t="shared" si="568"/>
        <v>Green</v>
      </c>
      <c r="R1769" t="str">
        <f t="shared" si="569"/>
        <v>Red</v>
      </c>
      <c r="S1769" t="str">
        <f t="shared" si="570"/>
        <v>Green</v>
      </c>
      <c r="T1769" t="str">
        <f t="shared" si="571"/>
        <v>Green</v>
      </c>
      <c r="U1769" t="str">
        <f t="shared" si="572"/>
        <v>Red</v>
      </c>
      <c r="V1769" t="str">
        <f t="shared" si="573"/>
        <v>Green</v>
      </c>
      <c r="W1769" t="str">
        <f t="shared" si="574"/>
        <v>Red</v>
      </c>
      <c r="X1769" t="str">
        <f t="shared" si="575"/>
        <v>Red</v>
      </c>
      <c r="Y1769" t="str">
        <f t="shared" si="576"/>
        <v>Red</v>
      </c>
      <c r="Z1769" t="str">
        <f t="shared" si="577"/>
        <v>Red</v>
      </c>
      <c r="AA1769" t="str">
        <f t="shared" si="578"/>
        <v>Green</v>
      </c>
      <c r="AB1769" t="str">
        <f t="shared" si="579"/>
        <v>Green</v>
      </c>
      <c r="AC1769" t="str">
        <f t="shared" si="580"/>
        <v>Red</v>
      </c>
      <c r="AD1769" t="str">
        <f t="shared" si="581"/>
        <v>Green</v>
      </c>
    </row>
    <row r="1770" spans="1:30" x14ac:dyDescent="0.25">
      <c r="A1770" t="str">
        <f t="shared" si="560"/>
        <v>26/07/2026Tigres UANLAtletico San Luis</v>
      </c>
      <c r="D1770" s="2">
        <v>46229</v>
      </c>
      <c r="E1770" s="3">
        <v>0.125</v>
      </c>
      <c r="F1770" t="s">
        <v>933</v>
      </c>
      <c r="G1770" t="s">
        <v>3403</v>
      </c>
      <c r="H1770">
        <v>1</v>
      </c>
      <c r="I1770">
        <v>1</v>
      </c>
      <c r="J1770">
        <v>2</v>
      </c>
      <c r="K1770">
        <v>2</v>
      </c>
      <c r="L1770" s="22" t="str">
        <f t="shared" si="561"/>
        <v>26/07/2026</v>
      </c>
      <c r="M1770" s="23">
        <f t="shared" si="562"/>
        <v>0</v>
      </c>
      <c r="N1770" t="str">
        <f t="shared" si="563"/>
        <v>2 - 2</v>
      </c>
      <c r="O1770" t="str">
        <f t="shared" si="566"/>
        <v>Red</v>
      </c>
      <c r="P1770" t="str">
        <f t="shared" si="567"/>
        <v>Green</v>
      </c>
      <c r="Q1770" t="str">
        <f t="shared" si="568"/>
        <v>Red</v>
      </c>
      <c r="R1770" t="str">
        <f t="shared" si="569"/>
        <v>Green</v>
      </c>
      <c r="S1770" t="str">
        <f t="shared" si="570"/>
        <v>Green</v>
      </c>
      <c r="T1770" t="str">
        <f t="shared" si="571"/>
        <v>Red</v>
      </c>
      <c r="U1770" t="str">
        <f t="shared" si="572"/>
        <v>Red</v>
      </c>
      <c r="V1770" t="str">
        <f t="shared" si="573"/>
        <v>Green</v>
      </c>
      <c r="W1770" t="str">
        <f t="shared" si="574"/>
        <v>Red</v>
      </c>
      <c r="X1770" t="str">
        <f t="shared" si="575"/>
        <v>Green</v>
      </c>
      <c r="Y1770" t="str">
        <f t="shared" si="576"/>
        <v>Green</v>
      </c>
      <c r="Z1770" t="str">
        <f t="shared" si="577"/>
        <v>Green</v>
      </c>
      <c r="AA1770" t="str">
        <f t="shared" si="578"/>
        <v>Red</v>
      </c>
      <c r="AB1770" t="str">
        <f t="shared" si="579"/>
        <v>Red</v>
      </c>
      <c r="AC1770" t="str">
        <f t="shared" si="580"/>
        <v>Green</v>
      </c>
      <c r="AD1770" t="str">
        <f t="shared" si="581"/>
        <v>Red</v>
      </c>
    </row>
    <row r="1771" spans="1:30" x14ac:dyDescent="0.25">
      <c r="A1771" t="str">
        <f t="shared" si="560"/>
        <v>26/07/2026AV AltaWestchester SC</v>
      </c>
      <c r="D1771" s="2">
        <v>46229</v>
      </c>
      <c r="E1771" s="3">
        <v>0.125</v>
      </c>
      <c r="F1771" t="s">
        <v>3706</v>
      </c>
      <c r="G1771" t="s">
        <v>1874</v>
      </c>
      <c r="H1771">
        <v>0</v>
      </c>
      <c r="I1771">
        <v>0</v>
      </c>
      <c r="J1771">
        <v>0</v>
      </c>
      <c r="K1771">
        <v>0</v>
      </c>
      <c r="L1771" s="22" t="str">
        <f t="shared" si="561"/>
        <v>26/07/2026</v>
      </c>
      <c r="M1771" s="23">
        <f t="shared" si="562"/>
        <v>0</v>
      </c>
      <c r="N1771" t="str">
        <f t="shared" si="563"/>
        <v>0 - 0</v>
      </c>
      <c r="O1771" t="str">
        <f t="shared" si="566"/>
        <v>Red</v>
      </c>
      <c r="P1771" t="str">
        <f t="shared" si="567"/>
        <v>Green</v>
      </c>
      <c r="Q1771" t="str">
        <f t="shared" si="568"/>
        <v>Red</v>
      </c>
      <c r="R1771" t="str">
        <f t="shared" si="569"/>
        <v>Green</v>
      </c>
      <c r="S1771" t="str">
        <f t="shared" si="570"/>
        <v>Green</v>
      </c>
      <c r="T1771" t="str">
        <f t="shared" si="571"/>
        <v>Red</v>
      </c>
      <c r="U1771" t="str">
        <f t="shared" si="572"/>
        <v>Red</v>
      </c>
      <c r="V1771" t="str">
        <f t="shared" si="573"/>
        <v>Green</v>
      </c>
      <c r="W1771" t="str">
        <f t="shared" si="574"/>
        <v>Red</v>
      </c>
      <c r="X1771" t="str">
        <f t="shared" si="575"/>
        <v>Red</v>
      </c>
      <c r="Y1771" t="str">
        <f t="shared" si="576"/>
        <v>Red</v>
      </c>
      <c r="Z1771" t="str">
        <f t="shared" si="577"/>
        <v>Red</v>
      </c>
      <c r="AA1771" t="str">
        <f t="shared" si="578"/>
        <v>Green</v>
      </c>
      <c r="AB1771" t="str">
        <f t="shared" si="579"/>
        <v>Green</v>
      </c>
      <c r="AC1771" t="str">
        <f t="shared" si="580"/>
        <v>Red</v>
      </c>
      <c r="AD1771" t="str">
        <f t="shared" si="581"/>
        <v>Green</v>
      </c>
    </row>
    <row r="1772" spans="1:30" x14ac:dyDescent="0.25">
      <c r="A1772" t="str">
        <f t="shared" si="560"/>
        <v>26/07/2026Auckland FCTottenham</v>
      </c>
      <c r="D1772" s="2">
        <v>46229</v>
      </c>
      <c r="E1772" s="3">
        <v>0.125</v>
      </c>
      <c r="F1772" t="s">
        <v>4009</v>
      </c>
      <c r="G1772" t="s">
        <v>1725</v>
      </c>
      <c r="H1772">
        <v>0</v>
      </c>
      <c r="I1772">
        <v>1</v>
      </c>
      <c r="J1772">
        <v>0</v>
      </c>
      <c r="K1772">
        <v>2</v>
      </c>
      <c r="L1772" s="22" t="str">
        <f t="shared" si="561"/>
        <v>26/07/2026</v>
      </c>
      <c r="M1772" s="23">
        <f t="shared" si="562"/>
        <v>0</v>
      </c>
      <c r="N1772" t="str">
        <f t="shared" si="563"/>
        <v>0 - 2</v>
      </c>
      <c r="O1772" t="str">
        <f t="shared" si="566"/>
        <v>Red</v>
      </c>
      <c r="P1772" t="str">
        <f t="shared" si="567"/>
        <v>Red</v>
      </c>
      <c r="Q1772" t="str">
        <f t="shared" si="568"/>
        <v>Green</v>
      </c>
      <c r="R1772" t="str">
        <f t="shared" si="569"/>
        <v>Red</v>
      </c>
      <c r="S1772" t="str">
        <f t="shared" si="570"/>
        <v>Green</v>
      </c>
      <c r="T1772" t="str">
        <f t="shared" si="571"/>
        <v>Green</v>
      </c>
      <c r="U1772" t="str">
        <f t="shared" si="572"/>
        <v>Red</v>
      </c>
      <c r="V1772" t="str">
        <f t="shared" si="573"/>
        <v>Red</v>
      </c>
      <c r="W1772" t="str">
        <f t="shared" si="574"/>
        <v>Green</v>
      </c>
      <c r="X1772" t="str">
        <f t="shared" si="575"/>
        <v>Green</v>
      </c>
      <c r="Y1772" t="str">
        <f t="shared" si="576"/>
        <v>Green</v>
      </c>
      <c r="Z1772" t="str">
        <f t="shared" si="577"/>
        <v>Red</v>
      </c>
      <c r="AA1772" t="str">
        <f t="shared" si="578"/>
        <v>Green</v>
      </c>
      <c r="AB1772" t="str">
        <f t="shared" si="579"/>
        <v>Green</v>
      </c>
      <c r="AC1772" t="str">
        <f t="shared" si="580"/>
        <v>Red</v>
      </c>
      <c r="AD1772" t="str">
        <f t="shared" si="581"/>
        <v>Green</v>
      </c>
    </row>
    <row r="1773" spans="1:30" x14ac:dyDescent="0.25">
      <c r="A1773" t="str">
        <f t="shared" si="560"/>
        <v>26/07/2026Weston WorkersMelbourne City</v>
      </c>
      <c r="B1773" t="s">
        <v>810</v>
      </c>
      <c r="D1773" s="2">
        <v>46229</v>
      </c>
      <c r="E1773" s="3">
        <v>0.16666666666666666</v>
      </c>
      <c r="F1773" t="s">
        <v>2794</v>
      </c>
      <c r="G1773" t="s">
        <v>4243</v>
      </c>
      <c r="H1773">
        <v>0</v>
      </c>
      <c r="I1773">
        <v>1</v>
      </c>
      <c r="J1773">
        <v>0</v>
      </c>
      <c r="K1773">
        <v>3</v>
      </c>
      <c r="L1773" s="22" t="str">
        <f t="shared" ref="L1773:L1836" si="582">DAY(D1773)&amp;"/"&amp;"07"&amp;"/"&amp;YEAR(D1773)</f>
        <v>26/07/2026</v>
      </c>
      <c r="M1773" s="23">
        <f t="shared" ref="M1773:M1836" si="583">E1773-TIME(3,0,0)</f>
        <v>4.1666666666666657E-2</v>
      </c>
      <c r="N1773" t="str">
        <f t="shared" ref="N1773:N1836" si="584">J1773&amp;" - "&amp;K1773</f>
        <v>0 - 3</v>
      </c>
      <c r="O1773" t="str">
        <f t="shared" si="566"/>
        <v>Red</v>
      </c>
      <c r="P1773" t="str">
        <f t="shared" si="567"/>
        <v>Red</v>
      </c>
      <c r="Q1773" t="str">
        <f t="shared" si="568"/>
        <v>Green</v>
      </c>
      <c r="R1773" t="str">
        <f t="shared" si="569"/>
        <v>Red</v>
      </c>
      <c r="S1773" t="str">
        <f t="shared" si="570"/>
        <v>Green</v>
      </c>
      <c r="T1773" t="str">
        <f t="shared" si="571"/>
        <v>Green</v>
      </c>
      <c r="U1773" t="str">
        <f t="shared" si="572"/>
        <v>Red</v>
      </c>
      <c r="V1773" t="str">
        <f t="shared" si="573"/>
        <v>Red</v>
      </c>
      <c r="W1773" t="str">
        <f t="shared" si="574"/>
        <v>Green</v>
      </c>
      <c r="X1773" t="str">
        <f t="shared" si="575"/>
        <v>Green</v>
      </c>
      <c r="Y1773" t="str">
        <f t="shared" si="576"/>
        <v>Green</v>
      </c>
      <c r="Z1773" t="str">
        <f t="shared" si="577"/>
        <v>Green</v>
      </c>
      <c r="AA1773" t="str">
        <f t="shared" si="578"/>
        <v>Red</v>
      </c>
      <c r="AB1773" t="str">
        <f t="shared" si="579"/>
        <v>Green</v>
      </c>
      <c r="AC1773" t="str">
        <f t="shared" si="580"/>
        <v>Red</v>
      </c>
      <c r="AD1773" t="str">
        <f t="shared" si="581"/>
        <v>Green</v>
      </c>
    </row>
    <row r="1774" spans="1:30" x14ac:dyDescent="0.25">
      <c r="A1774" t="str">
        <f t="shared" si="560"/>
        <v>26/07/2026Preston Lions U23Bentleigh Greens U23</v>
      </c>
      <c r="B1774" t="s">
        <v>810</v>
      </c>
      <c r="D1774" s="2">
        <v>46229</v>
      </c>
      <c r="E1774" s="3">
        <v>0.16666666666666666</v>
      </c>
      <c r="F1774" t="s">
        <v>4244</v>
      </c>
      <c r="G1774" t="s">
        <v>4245</v>
      </c>
      <c r="H1774">
        <v>3</v>
      </c>
      <c r="I1774">
        <v>0</v>
      </c>
      <c r="J1774">
        <v>3</v>
      </c>
      <c r="K1774">
        <v>2</v>
      </c>
      <c r="L1774" s="22" t="str">
        <f t="shared" si="582"/>
        <v>26/07/2026</v>
      </c>
      <c r="M1774" s="23">
        <f t="shared" si="583"/>
        <v>4.1666666666666657E-2</v>
      </c>
      <c r="N1774" t="str">
        <f t="shared" si="584"/>
        <v>3 - 2</v>
      </c>
      <c r="O1774" t="str">
        <f t="shared" si="566"/>
        <v>Green</v>
      </c>
      <c r="P1774" t="str">
        <f t="shared" si="567"/>
        <v>Red</v>
      </c>
      <c r="Q1774" t="str">
        <f t="shared" si="568"/>
        <v>Red</v>
      </c>
      <c r="R1774" t="str">
        <f t="shared" si="569"/>
        <v>Green</v>
      </c>
      <c r="S1774" t="str">
        <f t="shared" si="570"/>
        <v>Red</v>
      </c>
      <c r="T1774" t="str">
        <f t="shared" si="571"/>
        <v>Green</v>
      </c>
      <c r="U1774" t="str">
        <f t="shared" si="572"/>
        <v>Green</v>
      </c>
      <c r="V1774" t="str">
        <f t="shared" si="573"/>
        <v>Red</v>
      </c>
      <c r="W1774" t="str">
        <f t="shared" si="574"/>
        <v>Red</v>
      </c>
      <c r="X1774" t="str">
        <f t="shared" si="575"/>
        <v>Green</v>
      </c>
      <c r="Y1774" t="str">
        <f t="shared" si="576"/>
        <v>Green</v>
      </c>
      <c r="Z1774" t="str">
        <f t="shared" si="577"/>
        <v>Green</v>
      </c>
      <c r="AA1774" t="str">
        <f t="shared" si="578"/>
        <v>Red</v>
      </c>
      <c r="AB1774" t="str">
        <f t="shared" si="579"/>
        <v>Red</v>
      </c>
      <c r="AC1774" t="str">
        <f t="shared" si="580"/>
        <v>Green</v>
      </c>
      <c r="AD1774" t="str">
        <f t="shared" si="581"/>
        <v>Red</v>
      </c>
    </row>
    <row r="1775" spans="1:30" x14ac:dyDescent="0.25">
      <c r="A1775" t="str">
        <f t="shared" ref="A1775:A1838" si="585">L1774&amp;F1775&amp;G1775</f>
        <v>26/07/2026Gungahlin Juventus U23Monaro Panthers U23</v>
      </c>
      <c r="B1775" t="s">
        <v>810</v>
      </c>
      <c r="D1775" s="2">
        <v>46229</v>
      </c>
      <c r="E1775" s="3">
        <v>0.16666666666666666</v>
      </c>
      <c r="F1775" t="s">
        <v>1335</v>
      </c>
      <c r="G1775" t="s">
        <v>4246</v>
      </c>
      <c r="H1775">
        <v>0</v>
      </c>
      <c r="I1775">
        <v>1</v>
      </c>
      <c r="J1775">
        <v>2</v>
      </c>
      <c r="K1775">
        <v>1</v>
      </c>
      <c r="L1775" s="22" t="str">
        <f t="shared" si="582"/>
        <v>26/07/2026</v>
      </c>
      <c r="M1775" s="23">
        <f t="shared" si="583"/>
        <v>4.1666666666666657E-2</v>
      </c>
      <c r="N1775" t="str">
        <f t="shared" si="584"/>
        <v>2 - 1</v>
      </c>
      <c r="O1775" t="str">
        <f t="shared" si="566"/>
        <v>Green</v>
      </c>
      <c r="P1775" t="str">
        <f t="shared" si="567"/>
        <v>Red</v>
      </c>
      <c r="Q1775" t="str">
        <f t="shared" si="568"/>
        <v>Red</v>
      </c>
      <c r="R1775" t="str">
        <f t="shared" si="569"/>
        <v>Green</v>
      </c>
      <c r="S1775" t="str">
        <f t="shared" si="570"/>
        <v>Red</v>
      </c>
      <c r="T1775" t="str">
        <f t="shared" si="571"/>
        <v>Green</v>
      </c>
      <c r="U1775" t="str">
        <f t="shared" si="572"/>
        <v>Red</v>
      </c>
      <c r="V1775" t="str">
        <f t="shared" si="573"/>
        <v>Red</v>
      </c>
      <c r="W1775" t="str">
        <f t="shared" si="574"/>
        <v>Green</v>
      </c>
      <c r="X1775" t="str">
        <f t="shared" si="575"/>
        <v>Green</v>
      </c>
      <c r="Y1775" t="str">
        <f t="shared" si="576"/>
        <v>Green</v>
      </c>
      <c r="Z1775" t="str">
        <f t="shared" si="577"/>
        <v>Green</v>
      </c>
      <c r="AA1775" t="str">
        <f t="shared" si="578"/>
        <v>Red</v>
      </c>
      <c r="AB1775" t="str">
        <f t="shared" si="579"/>
        <v>Green</v>
      </c>
      <c r="AC1775" t="str">
        <f t="shared" si="580"/>
        <v>Green</v>
      </c>
      <c r="AD1775" t="str">
        <f t="shared" si="581"/>
        <v>Red</v>
      </c>
    </row>
    <row r="1776" spans="1:30" x14ac:dyDescent="0.25">
      <c r="A1776" t="str">
        <f t="shared" si="585"/>
        <v>26/07/2026Rockdale City SunsSutherland Sharks</v>
      </c>
      <c r="B1776" t="s">
        <v>810</v>
      </c>
      <c r="C1776" t="s">
        <v>2242</v>
      </c>
      <c r="D1776" s="2">
        <v>46229</v>
      </c>
      <c r="E1776" s="3">
        <v>0.20833333333333334</v>
      </c>
      <c r="F1776" t="s">
        <v>4247</v>
      </c>
      <c r="G1776" t="s">
        <v>936</v>
      </c>
      <c r="H1776">
        <v>1</v>
      </c>
      <c r="I1776">
        <v>1</v>
      </c>
      <c r="J1776">
        <v>1</v>
      </c>
      <c r="K1776">
        <v>3</v>
      </c>
      <c r="L1776" s="22" t="str">
        <f t="shared" si="582"/>
        <v>26/07/2026</v>
      </c>
      <c r="M1776" s="23">
        <f t="shared" si="583"/>
        <v>8.3333333333333343E-2</v>
      </c>
      <c r="N1776" t="str">
        <f t="shared" si="584"/>
        <v>1 - 3</v>
      </c>
      <c r="O1776" t="str">
        <f t="shared" si="566"/>
        <v>Red</v>
      </c>
      <c r="P1776" t="str">
        <f t="shared" si="567"/>
        <v>Red</v>
      </c>
      <c r="Q1776" t="str">
        <f t="shared" si="568"/>
        <v>Green</v>
      </c>
      <c r="R1776" t="str">
        <f t="shared" si="569"/>
        <v>Red</v>
      </c>
      <c r="S1776" t="str">
        <f t="shared" si="570"/>
        <v>Green</v>
      </c>
      <c r="T1776" t="str">
        <f t="shared" si="571"/>
        <v>Green</v>
      </c>
      <c r="U1776" t="str">
        <f t="shared" si="572"/>
        <v>Red</v>
      </c>
      <c r="V1776" t="str">
        <f t="shared" si="573"/>
        <v>Green</v>
      </c>
      <c r="W1776" t="str">
        <f t="shared" si="574"/>
        <v>Red</v>
      </c>
      <c r="X1776" t="str">
        <f t="shared" si="575"/>
        <v>Green</v>
      </c>
      <c r="Y1776" t="str">
        <f t="shared" si="576"/>
        <v>Green</v>
      </c>
      <c r="Z1776" t="str">
        <f t="shared" si="577"/>
        <v>Green</v>
      </c>
      <c r="AA1776" t="str">
        <f t="shared" si="578"/>
        <v>Red</v>
      </c>
      <c r="AB1776" t="str">
        <f t="shared" si="579"/>
        <v>Red</v>
      </c>
      <c r="AC1776" t="str">
        <f t="shared" si="580"/>
        <v>Green</v>
      </c>
      <c r="AD1776" t="str">
        <f t="shared" si="581"/>
        <v>Red</v>
      </c>
    </row>
    <row r="1777" spans="1:30" x14ac:dyDescent="0.25">
      <c r="A1777" t="str">
        <f t="shared" si="585"/>
        <v>26/07/2026Wollongong WolvesBlacktown City</v>
      </c>
      <c r="B1777" t="s">
        <v>810</v>
      </c>
      <c r="C1777" t="s">
        <v>2242</v>
      </c>
      <c r="D1777" s="2">
        <v>46229</v>
      </c>
      <c r="E1777" s="3">
        <v>0.20833333333333334</v>
      </c>
      <c r="F1777" t="s">
        <v>937</v>
      </c>
      <c r="G1777" t="s">
        <v>938</v>
      </c>
      <c r="H1777">
        <v>0</v>
      </c>
      <c r="I1777">
        <v>2</v>
      </c>
      <c r="J1777">
        <v>0</v>
      </c>
      <c r="K1777">
        <v>2</v>
      </c>
      <c r="L1777" s="22" t="str">
        <f t="shared" si="582"/>
        <v>26/07/2026</v>
      </c>
      <c r="M1777" s="23">
        <f t="shared" si="583"/>
        <v>8.3333333333333343E-2</v>
      </c>
      <c r="N1777" t="str">
        <f t="shared" si="584"/>
        <v>0 - 2</v>
      </c>
      <c r="O1777" t="str">
        <f t="shared" si="566"/>
        <v>Red</v>
      </c>
      <c r="P1777" t="str">
        <f t="shared" si="567"/>
        <v>Red</v>
      </c>
      <c r="Q1777" t="str">
        <f t="shared" si="568"/>
        <v>Green</v>
      </c>
      <c r="R1777" t="str">
        <f t="shared" si="569"/>
        <v>Red</v>
      </c>
      <c r="S1777" t="str">
        <f t="shared" si="570"/>
        <v>Green</v>
      </c>
      <c r="T1777" t="str">
        <f t="shared" si="571"/>
        <v>Green</v>
      </c>
      <c r="U1777" t="str">
        <f t="shared" si="572"/>
        <v>Red</v>
      </c>
      <c r="V1777" t="str">
        <f t="shared" si="573"/>
        <v>Red</v>
      </c>
      <c r="W1777" t="str">
        <f t="shared" si="574"/>
        <v>Green</v>
      </c>
      <c r="X1777" t="str">
        <f t="shared" si="575"/>
        <v>Green</v>
      </c>
      <c r="Y1777" t="str">
        <f t="shared" si="576"/>
        <v>Green</v>
      </c>
      <c r="Z1777" t="str">
        <f t="shared" si="577"/>
        <v>Red</v>
      </c>
      <c r="AA1777" t="str">
        <f t="shared" si="578"/>
        <v>Green</v>
      </c>
      <c r="AB1777" t="str">
        <f t="shared" si="579"/>
        <v>Green</v>
      </c>
      <c r="AC1777" t="str">
        <f t="shared" si="580"/>
        <v>Red</v>
      </c>
      <c r="AD1777" t="str">
        <f t="shared" si="581"/>
        <v>Green</v>
      </c>
    </row>
    <row r="1778" spans="1:30" x14ac:dyDescent="0.25">
      <c r="A1778" t="str">
        <f t="shared" si="585"/>
        <v>26/07/2026Kahibah FCBelmont Swansea United SC</v>
      </c>
      <c r="B1778" t="s">
        <v>810</v>
      </c>
      <c r="D1778" s="2">
        <v>46229</v>
      </c>
      <c r="E1778" s="3">
        <v>0.20833333333333334</v>
      </c>
      <c r="F1778" t="s">
        <v>939</v>
      </c>
      <c r="G1778" t="s">
        <v>19</v>
      </c>
      <c r="H1778">
        <v>2</v>
      </c>
      <c r="I1778">
        <v>1</v>
      </c>
      <c r="J1778">
        <v>3</v>
      </c>
      <c r="K1778">
        <v>1</v>
      </c>
      <c r="L1778" s="22" t="str">
        <f t="shared" si="582"/>
        <v>26/07/2026</v>
      </c>
      <c r="M1778" s="23">
        <f t="shared" si="583"/>
        <v>8.3333333333333343E-2</v>
      </c>
      <c r="N1778" t="str">
        <f t="shared" si="584"/>
        <v>3 - 1</v>
      </c>
      <c r="O1778" t="str">
        <f t="shared" si="566"/>
        <v>Green</v>
      </c>
      <c r="P1778" t="str">
        <f t="shared" si="567"/>
        <v>Red</v>
      </c>
      <c r="Q1778" t="str">
        <f t="shared" si="568"/>
        <v>Red</v>
      </c>
      <c r="R1778" t="str">
        <f t="shared" si="569"/>
        <v>Green</v>
      </c>
      <c r="S1778" t="str">
        <f t="shared" si="570"/>
        <v>Red</v>
      </c>
      <c r="T1778" t="str">
        <f t="shared" si="571"/>
        <v>Green</v>
      </c>
      <c r="U1778" t="str">
        <f t="shared" si="572"/>
        <v>Green</v>
      </c>
      <c r="V1778" t="str">
        <f t="shared" si="573"/>
        <v>Red</v>
      </c>
      <c r="W1778" t="str">
        <f t="shared" si="574"/>
        <v>Red</v>
      </c>
      <c r="X1778" t="str">
        <f t="shared" si="575"/>
        <v>Green</v>
      </c>
      <c r="Y1778" t="str">
        <f t="shared" si="576"/>
        <v>Green</v>
      </c>
      <c r="Z1778" t="str">
        <f t="shared" si="577"/>
        <v>Green</v>
      </c>
      <c r="AA1778" t="str">
        <f t="shared" si="578"/>
        <v>Red</v>
      </c>
      <c r="AB1778" t="str">
        <f t="shared" si="579"/>
        <v>Red</v>
      </c>
      <c r="AC1778" t="str">
        <f t="shared" si="580"/>
        <v>Green</v>
      </c>
      <c r="AD1778" t="str">
        <f t="shared" si="581"/>
        <v>Red</v>
      </c>
    </row>
    <row r="1779" spans="1:30" x14ac:dyDescent="0.25">
      <c r="A1779" t="str">
        <f t="shared" si="585"/>
        <v>26/07/2026Wallsend FCCessnock City</v>
      </c>
      <c r="B1779" t="s">
        <v>810</v>
      </c>
      <c r="D1779" s="2">
        <v>46229</v>
      </c>
      <c r="E1779" s="3">
        <v>0.20833333333333334</v>
      </c>
      <c r="F1779" t="s">
        <v>4248</v>
      </c>
      <c r="G1779" t="s">
        <v>4249</v>
      </c>
      <c r="H1779">
        <v>3</v>
      </c>
      <c r="I1779">
        <v>2</v>
      </c>
      <c r="J1779">
        <v>7</v>
      </c>
      <c r="K1779">
        <v>3</v>
      </c>
      <c r="L1779" s="22" t="str">
        <f t="shared" si="582"/>
        <v>26/07/2026</v>
      </c>
      <c r="M1779" s="23">
        <f t="shared" si="583"/>
        <v>8.3333333333333343E-2</v>
      </c>
      <c r="N1779" t="str">
        <f t="shared" si="584"/>
        <v>7 - 3</v>
      </c>
      <c r="O1779" t="str">
        <f t="shared" si="566"/>
        <v>Green</v>
      </c>
      <c r="P1779" t="str">
        <f t="shared" si="567"/>
        <v>Red</v>
      </c>
      <c r="Q1779" t="str">
        <f t="shared" si="568"/>
        <v>Red</v>
      </c>
      <c r="R1779" t="str">
        <f t="shared" si="569"/>
        <v>Green</v>
      </c>
      <c r="S1779" t="str">
        <f t="shared" si="570"/>
        <v>Red</v>
      </c>
      <c r="T1779" t="str">
        <f t="shared" si="571"/>
        <v>Green</v>
      </c>
      <c r="U1779" t="str">
        <f t="shared" si="572"/>
        <v>Green</v>
      </c>
      <c r="V1779" t="str">
        <f t="shared" si="573"/>
        <v>Red</v>
      </c>
      <c r="W1779" t="str">
        <f t="shared" si="574"/>
        <v>Red</v>
      </c>
      <c r="X1779" t="str">
        <f t="shared" si="575"/>
        <v>Green</v>
      </c>
      <c r="Y1779" t="str">
        <f t="shared" si="576"/>
        <v>Green</v>
      </c>
      <c r="Z1779" t="str">
        <f t="shared" si="577"/>
        <v>Green</v>
      </c>
      <c r="AA1779" t="str">
        <f t="shared" si="578"/>
        <v>Red</v>
      </c>
      <c r="AB1779" t="str">
        <f t="shared" si="579"/>
        <v>Red</v>
      </c>
      <c r="AC1779" t="str">
        <f t="shared" si="580"/>
        <v>Green</v>
      </c>
      <c r="AD1779" t="str">
        <f t="shared" si="581"/>
        <v>Red</v>
      </c>
    </row>
    <row r="1780" spans="1:30" x14ac:dyDescent="0.25">
      <c r="A1780" t="str">
        <f t="shared" si="585"/>
        <v>26/07/2026Edgeworth Eagles ReservesNewcastle Olympic Reserves</v>
      </c>
      <c r="B1780" t="s">
        <v>810</v>
      </c>
      <c r="D1780" s="2">
        <v>46229</v>
      </c>
      <c r="E1780" s="3">
        <v>0.20833333333333334</v>
      </c>
      <c r="F1780" t="s">
        <v>896</v>
      </c>
      <c r="G1780" t="s">
        <v>386</v>
      </c>
      <c r="H1780">
        <v>0</v>
      </c>
      <c r="I1780">
        <v>3</v>
      </c>
      <c r="J1780">
        <v>0</v>
      </c>
      <c r="K1780">
        <v>5</v>
      </c>
      <c r="L1780" s="22" t="str">
        <f t="shared" si="582"/>
        <v>26/07/2026</v>
      </c>
      <c r="M1780" s="23">
        <f t="shared" si="583"/>
        <v>8.3333333333333343E-2</v>
      </c>
      <c r="N1780" t="str">
        <f t="shared" si="584"/>
        <v>0 - 5</v>
      </c>
      <c r="O1780" t="str">
        <f t="shared" si="566"/>
        <v>Red</v>
      </c>
      <c r="P1780" t="str">
        <f t="shared" si="567"/>
        <v>Red</v>
      </c>
      <c r="Q1780" t="str">
        <f t="shared" si="568"/>
        <v>Green</v>
      </c>
      <c r="R1780" t="str">
        <f t="shared" si="569"/>
        <v>Red</v>
      </c>
      <c r="S1780" t="str">
        <f t="shared" si="570"/>
        <v>Green</v>
      </c>
      <c r="T1780" t="str">
        <f t="shared" si="571"/>
        <v>Green</v>
      </c>
      <c r="U1780" t="str">
        <f t="shared" si="572"/>
        <v>Red</v>
      </c>
      <c r="V1780" t="str">
        <f t="shared" si="573"/>
        <v>Red</v>
      </c>
      <c r="W1780" t="str">
        <f t="shared" si="574"/>
        <v>Green</v>
      </c>
      <c r="X1780" t="str">
        <f t="shared" si="575"/>
        <v>Green</v>
      </c>
      <c r="Y1780" t="str">
        <f t="shared" si="576"/>
        <v>Green</v>
      </c>
      <c r="Z1780" t="str">
        <f t="shared" si="577"/>
        <v>Green</v>
      </c>
      <c r="AA1780" t="str">
        <f t="shared" si="578"/>
        <v>Red</v>
      </c>
      <c r="AB1780" t="str">
        <f t="shared" si="579"/>
        <v>Red</v>
      </c>
      <c r="AC1780" t="str">
        <f t="shared" si="580"/>
        <v>Red</v>
      </c>
      <c r="AD1780" t="str">
        <f t="shared" si="581"/>
        <v>Green</v>
      </c>
    </row>
    <row r="1781" spans="1:30" x14ac:dyDescent="0.25">
      <c r="A1781" t="str">
        <f t="shared" si="585"/>
        <v>26/07/2026Central Coast Mariners U21Bull FC Academy</v>
      </c>
      <c r="B1781" t="s">
        <v>810</v>
      </c>
      <c r="D1781" s="2">
        <v>46229</v>
      </c>
      <c r="E1781" s="3">
        <v>0.20833333333333334</v>
      </c>
      <c r="F1781" t="s">
        <v>4250</v>
      </c>
      <c r="G1781" t="s">
        <v>4251</v>
      </c>
      <c r="H1781">
        <v>0</v>
      </c>
      <c r="I1781">
        <v>0</v>
      </c>
      <c r="J1781">
        <v>1</v>
      </c>
      <c r="K1781">
        <v>3</v>
      </c>
      <c r="L1781" s="22" t="str">
        <f t="shared" si="582"/>
        <v>26/07/2026</v>
      </c>
      <c r="M1781" s="23">
        <f t="shared" si="583"/>
        <v>8.3333333333333343E-2</v>
      </c>
      <c r="N1781" t="str">
        <f t="shared" si="584"/>
        <v>1 - 3</v>
      </c>
      <c r="O1781" t="str">
        <f t="shared" si="566"/>
        <v>Red</v>
      </c>
      <c r="P1781" t="str">
        <f t="shared" si="567"/>
        <v>Red</v>
      </c>
      <c r="Q1781" t="str">
        <f t="shared" si="568"/>
        <v>Green</v>
      </c>
      <c r="R1781" t="str">
        <f t="shared" si="569"/>
        <v>Red</v>
      </c>
      <c r="S1781" t="str">
        <f t="shared" si="570"/>
        <v>Green</v>
      </c>
      <c r="T1781" t="str">
        <f t="shared" si="571"/>
        <v>Green</v>
      </c>
      <c r="U1781" t="str">
        <f t="shared" si="572"/>
        <v>Red</v>
      </c>
      <c r="V1781" t="str">
        <f t="shared" si="573"/>
        <v>Green</v>
      </c>
      <c r="W1781" t="str">
        <f t="shared" si="574"/>
        <v>Red</v>
      </c>
      <c r="X1781" t="str">
        <f t="shared" si="575"/>
        <v>Red</v>
      </c>
      <c r="Y1781" t="str">
        <f t="shared" si="576"/>
        <v>Green</v>
      </c>
      <c r="Z1781" t="str">
        <f t="shared" si="577"/>
        <v>Green</v>
      </c>
      <c r="AA1781" t="str">
        <f t="shared" si="578"/>
        <v>Red</v>
      </c>
      <c r="AB1781" t="str">
        <f t="shared" si="579"/>
        <v>Red</v>
      </c>
      <c r="AC1781" t="str">
        <f t="shared" si="580"/>
        <v>Green</v>
      </c>
      <c r="AD1781" t="str">
        <f t="shared" si="581"/>
        <v>Red</v>
      </c>
    </row>
    <row r="1782" spans="1:30" x14ac:dyDescent="0.25">
      <c r="A1782" t="str">
        <f t="shared" si="585"/>
        <v>26/07/2026Heidelberg United U23Sunshine George Cross U23</v>
      </c>
      <c r="B1782" t="s">
        <v>810</v>
      </c>
      <c r="D1782" s="2">
        <v>46229</v>
      </c>
      <c r="E1782" s="3">
        <v>0.22916666666666666</v>
      </c>
      <c r="F1782" t="s">
        <v>4252</v>
      </c>
      <c r="G1782" t="s">
        <v>4253</v>
      </c>
      <c r="H1782">
        <v>0</v>
      </c>
      <c r="I1782">
        <v>0</v>
      </c>
      <c r="J1782">
        <v>0</v>
      </c>
      <c r="K1782">
        <v>0</v>
      </c>
      <c r="L1782" s="22" t="str">
        <f t="shared" si="582"/>
        <v>26/07/2026</v>
      </c>
      <c r="M1782" s="23">
        <f t="shared" si="583"/>
        <v>0.10416666666666666</v>
      </c>
      <c r="N1782" t="str">
        <f t="shared" si="584"/>
        <v>0 - 0</v>
      </c>
      <c r="O1782" t="str">
        <f t="shared" si="566"/>
        <v>Red</v>
      </c>
      <c r="P1782" t="str">
        <f t="shared" si="567"/>
        <v>Green</v>
      </c>
      <c r="Q1782" t="str">
        <f t="shared" si="568"/>
        <v>Red</v>
      </c>
      <c r="R1782" t="str">
        <f t="shared" si="569"/>
        <v>Green</v>
      </c>
      <c r="S1782" t="str">
        <f t="shared" si="570"/>
        <v>Green</v>
      </c>
      <c r="T1782" t="str">
        <f t="shared" si="571"/>
        <v>Red</v>
      </c>
      <c r="U1782" t="str">
        <f t="shared" si="572"/>
        <v>Red</v>
      </c>
      <c r="V1782" t="str">
        <f t="shared" si="573"/>
        <v>Green</v>
      </c>
      <c r="W1782" t="str">
        <f t="shared" si="574"/>
        <v>Red</v>
      </c>
      <c r="X1782" t="str">
        <f t="shared" si="575"/>
        <v>Red</v>
      </c>
      <c r="Y1782" t="str">
        <f t="shared" si="576"/>
        <v>Red</v>
      </c>
      <c r="Z1782" t="str">
        <f t="shared" si="577"/>
        <v>Red</v>
      </c>
      <c r="AA1782" t="str">
        <f t="shared" si="578"/>
        <v>Green</v>
      </c>
      <c r="AB1782" t="str">
        <f t="shared" si="579"/>
        <v>Green</v>
      </c>
      <c r="AC1782" t="str">
        <f t="shared" si="580"/>
        <v>Red</v>
      </c>
      <c r="AD1782" t="str">
        <f t="shared" si="581"/>
        <v>Green</v>
      </c>
    </row>
    <row r="1783" spans="1:30" x14ac:dyDescent="0.25">
      <c r="A1783" t="str">
        <f t="shared" si="585"/>
        <v>26/07/2026Gungahlin JuventusMonaro Panthers</v>
      </c>
      <c r="B1783" t="s">
        <v>810</v>
      </c>
      <c r="C1783" t="s">
        <v>811</v>
      </c>
      <c r="D1783" s="2">
        <v>46229</v>
      </c>
      <c r="E1783" s="3">
        <v>0.27083333333333331</v>
      </c>
      <c r="F1783" t="s">
        <v>382</v>
      </c>
      <c r="G1783" t="s">
        <v>940</v>
      </c>
      <c r="H1783">
        <v>0</v>
      </c>
      <c r="I1783">
        <v>1</v>
      </c>
      <c r="J1783">
        <v>0</v>
      </c>
      <c r="K1783">
        <v>3</v>
      </c>
      <c r="L1783" s="22" t="str">
        <f t="shared" si="582"/>
        <v>26/07/2026</v>
      </c>
      <c r="M1783" s="23">
        <f t="shared" si="583"/>
        <v>0.14583333333333331</v>
      </c>
      <c r="N1783" t="str">
        <f t="shared" si="584"/>
        <v>0 - 3</v>
      </c>
      <c r="O1783" t="str">
        <f t="shared" si="566"/>
        <v>Red</v>
      </c>
      <c r="P1783" t="str">
        <f t="shared" si="567"/>
        <v>Red</v>
      </c>
      <c r="Q1783" t="str">
        <f t="shared" si="568"/>
        <v>Green</v>
      </c>
      <c r="R1783" t="str">
        <f t="shared" si="569"/>
        <v>Red</v>
      </c>
      <c r="S1783" t="str">
        <f t="shared" si="570"/>
        <v>Green</v>
      </c>
      <c r="T1783" t="str">
        <f t="shared" si="571"/>
        <v>Green</v>
      </c>
      <c r="U1783" t="str">
        <f t="shared" si="572"/>
        <v>Red</v>
      </c>
      <c r="V1783" t="str">
        <f t="shared" si="573"/>
        <v>Red</v>
      </c>
      <c r="W1783" t="str">
        <f t="shared" si="574"/>
        <v>Green</v>
      </c>
      <c r="X1783" t="str">
        <f t="shared" si="575"/>
        <v>Green</v>
      </c>
      <c r="Y1783" t="str">
        <f t="shared" si="576"/>
        <v>Green</v>
      </c>
      <c r="Z1783" t="str">
        <f t="shared" si="577"/>
        <v>Green</v>
      </c>
      <c r="AA1783" t="str">
        <f t="shared" si="578"/>
        <v>Red</v>
      </c>
      <c r="AB1783" t="str">
        <f t="shared" si="579"/>
        <v>Green</v>
      </c>
      <c r="AC1783" t="str">
        <f t="shared" si="580"/>
        <v>Red</v>
      </c>
      <c r="AD1783" t="str">
        <f t="shared" si="581"/>
        <v>Green</v>
      </c>
    </row>
    <row r="1784" spans="1:30" x14ac:dyDescent="0.25">
      <c r="A1784" t="str">
        <f t="shared" si="585"/>
        <v>26/07/2026Palmerston RoversGaruda Darwin</v>
      </c>
      <c r="B1784" t="s">
        <v>810</v>
      </c>
      <c r="D1784" s="2">
        <v>46229</v>
      </c>
      <c r="E1784" s="3">
        <v>0.27083333333333331</v>
      </c>
      <c r="F1784" t="s">
        <v>1978</v>
      </c>
      <c r="G1784" t="s">
        <v>1979</v>
      </c>
      <c r="H1784">
        <v>3</v>
      </c>
      <c r="I1784">
        <v>0</v>
      </c>
      <c r="J1784">
        <v>7</v>
      </c>
      <c r="K1784">
        <v>0</v>
      </c>
      <c r="L1784" s="22" t="str">
        <f t="shared" si="582"/>
        <v>26/07/2026</v>
      </c>
      <c r="M1784" s="23">
        <f t="shared" si="583"/>
        <v>0.14583333333333331</v>
      </c>
      <c r="N1784" t="str">
        <f t="shared" si="584"/>
        <v>7 - 0</v>
      </c>
      <c r="O1784" t="str">
        <f t="shared" si="566"/>
        <v>Green</v>
      </c>
      <c r="P1784" t="str">
        <f t="shared" si="567"/>
        <v>Red</v>
      </c>
      <c r="Q1784" t="str">
        <f t="shared" si="568"/>
        <v>Red</v>
      </c>
      <c r="R1784" t="str">
        <f t="shared" si="569"/>
        <v>Green</v>
      </c>
      <c r="S1784" t="str">
        <f t="shared" si="570"/>
        <v>Red</v>
      </c>
      <c r="T1784" t="str">
        <f t="shared" si="571"/>
        <v>Green</v>
      </c>
      <c r="U1784" t="str">
        <f t="shared" si="572"/>
        <v>Green</v>
      </c>
      <c r="V1784" t="str">
        <f t="shared" si="573"/>
        <v>Red</v>
      </c>
      <c r="W1784" t="str">
        <f t="shared" si="574"/>
        <v>Red</v>
      </c>
      <c r="X1784" t="str">
        <f t="shared" si="575"/>
        <v>Green</v>
      </c>
      <c r="Y1784" t="str">
        <f t="shared" si="576"/>
        <v>Green</v>
      </c>
      <c r="Z1784" t="str">
        <f t="shared" si="577"/>
        <v>Green</v>
      </c>
      <c r="AA1784" t="str">
        <f t="shared" si="578"/>
        <v>Red</v>
      </c>
      <c r="AB1784" t="str">
        <f t="shared" si="579"/>
        <v>Red</v>
      </c>
      <c r="AC1784" t="str">
        <f t="shared" si="580"/>
        <v>Red</v>
      </c>
      <c r="AD1784" t="str">
        <f t="shared" si="581"/>
        <v>Green</v>
      </c>
    </row>
    <row r="1785" spans="1:30" x14ac:dyDescent="0.25">
      <c r="A1785" t="str">
        <f t="shared" si="585"/>
        <v>26/07/2026Canning CityKalamunda City</v>
      </c>
      <c r="B1785" t="s">
        <v>810</v>
      </c>
      <c r="D1785" s="2">
        <v>46229</v>
      </c>
      <c r="E1785" s="3">
        <v>0.29166666666666669</v>
      </c>
      <c r="F1785" t="s">
        <v>4254</v>
      </c>
      <c r="G1785" t="s">
        <v>4255</v>
      </c>
      <c r="H1785">
        <v>1</v>
      </c>
      <c r="I1785">
        <v>1</v>
      </c>
      <c r="J1785">
        <v>4</v>
      </c>
      <c r="K1785">
        <v>1</v>
      </c>
      <c r="L1785" s="22" t="str">
        <f t="shared" si="582"/>
        <v>26/07/2026</v>
      </c>
      <c r="M1785" s="23">
        <f t="shared" si="583"/>
        <v>0.16666666666666669</v>
      </c>
      <c r="N1785" t="str">
        <f t="shared" si="584"/>
        <v>4 - 1</v>
      </c>
      <c r="O1785" t="str">
        <f t="shared" si="566"/>
        <v>Green</v>
      </c>
      <c r="P1785" t="str">
        <f t="shared" si="567"/>
        <v>Red</v>
      </c>
      <c r="Q1785" t="str">
        <f t="shared" si="568"/>
        <v>Red</v>
      </c>
      <c r="R1785" t="str">
        <f t="shared" si="569"/>
        <v>Green</v>
      </c>
      <c r="S1785" t="str">
        <f t="shared" si="570"/>
        <v>Red</v>
      </c>
      <c r="T1785" t="str">
        <f t="shared" si="571"/>
        <v>Green</v>
      </c>
      <c r="U1785" t="str">
        <f t="shared" si="572"/>
        <v>Red</v>
      </c>
      <c r="V1785" t="str">
        <f t="shared" si="573"/>
        <v>Green</v>
      </c>
      <c r="W1785" t="str">
        <f t="shared" si="574"/>
        <v>Red</v>
      </c>
      <c r="X1785" t="str">
        <f t="shared" si="575"/>
        <v>Green</v>
      </c>
      <c r="Y1785" t="str">
        <f t="shared" si="576"/>
        <v>Green</v>
      </c>
      <c r="Z1785" t="str">
        <f t="shared" si="577"/>
        <v>Green</v>
      </c>
      <c r="AA1785" t="str">
        <f t="shared" si="578"/>
        <v>Red</v>
      </c>
      <c r="AB1785" t="str">
        <f t="shared" si="579"/>
        <v>Red</v>
      </c>
      <c r="AC1785" t="str">
        <f t="shared" si="580"/>
        <v>Green</v>
      </c>
      <c r="AD1785" t="str">
        <f t="shared" si="581"/>
        <v>Red</v>
      </c>
    </row>
    <row r="1786" spans="1:30" x14ac:dyDescent="0.25">
      <c r="A1786" t="str">
        <f t="shared" si="585"/>
        <v>26/07/2026Bonnyrigg White EaglesDunbar Rovers FC</v>
      </c>
      <c r="B1786" t="s">
        <v>810</v>
      </c>
      <c r="D1786" s="2">
        <v>46229</v>
      </c>
      <c r="E1786" s="3">
        <v>0.29166666666666669</v>
      </c>
      <c r="F1786" t="s">
        <v>4256</v>
      </c>
      <c r="G1786" t="s">
        <v>4257</v>
      </c>
      <c r="H1786">
        <v>0</v>
      </c>
      <c r="I1786">
        <v>0</v>
      </c>
      <c r="J1786">
        <v>0</v>
      </c>
      <c r="K1786">
        <v>0</v>
      </c>
      <c r="L1786" s="22" t="str">
        <f t="shared" si="582"/>
        <v>26/07/2026</v>
      </c>
      <c r="M1786" s="23">
        <f t="shared" si="583"/>
        <v>0.16666666666666669</v>
      </c>
      <c r="N1786" t="str">
        <f t="shared" si="584"/>
        <v>0 - 0</v>
      </c>
      <c r="O1786" t="str">
        <f t="shared" si="566"/>
        <v>Red</v>
      </c>
      <c r="P1786" t="str">
        <f t="shared" si="567"/>
        <v>Green</v>
      </c>
      <c r="Q1786" t="str">
        <f t="shared" si="568"/>
        <v>Red</v>
      </c>
      <c r="R1786" t="str">
        <f t="shared" si="569"/>
        <v>Green</v>
      </c>
      <c r="S1786" t="str">
        <f t="shared" si="570"/>
        <v>Green</v>
      </c>
      <c r="T1786" t="str">
        <f t="shared" si="571"/>
        <v>Red</v>
      </c>
      <c r="U1786" t="str">
        <f t="shared" si="572"/>
        <v>Red</v>
      </c>
      <c r="V1786" t="str">
        <f t="shared" si="573"/>
        <v>Green</v>
      </c>
      <c r="W1786" t="str">
        <f t="shared" si="574"/>
        <v>Red</v>
      </c>
      <c r="X1786" t="str">
        <f t="shared" si="575"/>
        <v>Red</v>
      </c>
      <c r="Y1786" t="str">
        <f t="shared" si="576"/>
        <v>Red</v>
      </c>
      <c r="Z1786" t="str">
        <f t="shared" si="577"/>
        <v>Red</v>
      </c>
      <c r="AA1786" t="str">
        <f t="shared" si="578"/>
        <v>Green</v>
      </c>
      <c r="AB1786" t="str">
        <f t="shared" si="579"/>
        <v>Green</v>
      </c>
      <c r="AC1786" t="str">
        <f t="shared" si="580"/>
        <v>Red</v>
      </c>
      <c r="AD1786" t="str">
        <f t="shared" si="581"/>
        <v>Green</v>
      </c>
    </row>
    <row r="1787" spans="1:30" x14ac:dyDescent="0.25">
      <c r="A1787" t="str">
        <f t="shared" si="585"/>
        <v>26/07/2026Kingborough Lions UnitedMelbourne Victory</v>
      </c>
      <c r="B1787" t="s">
        <v>810</v>
      </c>
      <c r="D1787" s="2">
        <v>46229</v>
      </c>
      <c r="E1787" s="3">
        <v>0.29166666666666669</v>
      </c>
      <c r="F1787" t="s">
        <v>4258</v>
      </c>
      <c r="G1787" t="s">
        <v>4259</v>
      </c>
      <c r="H1787">
        <v>0</v>
      </c>
      <c r="I1787">
        <v>2</v>
      </c>
      <c r="J1787">
        <v>0</v>
      </c>
      <c r="K1787">
        <v>4</v>
      </c>
      <c r="L1787" s="22" t="str">
        <f t="shared" si="582"/>
        <v>26/07/2026</v>
      </c>
      <c r="M1787" s="23">
        <f t="shared" si="583"/>
        <v>0.16666666666666669</v>
      </c>
      <c r="N1787" t="str">
        <f t="shared" si="584"/>
        <v>0 - 4</v>
      </c>
      <c r="O1787" t="str">
        <f t="shared" si="566"/>
        <v>Red</v>
      </c>
      <c r="P1787" t="str">
        <f t="shared" si="567"/>
        <v>Red</v>
      </c>
      <c r="Q1787" t="str">
        <f t="shared" si="568"/>
        <v>Green</v>
      </c>
      <c r="R1787" t="str">
        <f t="shared" si="569"/>
        <v>Red</v>
      </c>
      <c r="S1787" t="str">
        <f t="shared" si="570"/>
        <v>Green</v>
      </c>
      <c r="T1787" t="str">
        <f t="shared" si="571"/>
        <v>Green</v>
      </c>
      <c r="U1787" t="str">
        <f t="shared" si="572"/>
        <v>Red</v>
      </c>
      <c r="V1787" t="str">
        <f t="shared" si="573"/>
        <v>Red</v>
      </c>
      <c r="W1787" t="str">
        <f t="shared" si="574"/>
        <v>Green</v>
      </c>
      <c r="X1787" t="str">
        <f t="shared" si="575"/>
        <v>Green</v>
      </c>
      <c r="Y1787" t="str">
        <f t="shared" si="576"/>
        <v>Green</v>
      </c>
      <c r="Z1787" t="str">
        <f t="shared" si="577"/>
        <v>Green</v>
      </c>
      <c r="AA1787" t="str">
        <f t="shared" si="578"/>
        <v>Red</v>
      </c>
      <c r="AB1787" t="str">
        <f t="shared" si="579"/>
        <v>Red</v>
      </c>
      <c r="AC1787" t="str">
        <f t="shared" si="580"/>
        <v>Red</v>
      </c>
      <c r="AD1787" t="str">
        <f t="shared" si="581"/>
        <v>Green</v>
      </c>
    </row>
    <row r="1788" spans="1:30" x14ac:dyDescent="0.25">
      <c r="A1788" t="str">
        <f t="shared" si="585"/>
        <v>26/07/2026Central Coast Mariners U20Bull FC Academy U20</v>
      </c>
      <c r="B1788" t="s">
        <v>810</v>
      </c>
      <c r="D1788" s="2">
        <v>46229</v>
      </c>
      <c r="E1788" s="3">
        <v>0.29166666666666669</v>
      </c>
      <c r="F1788" t="s">
        <v>4260</v>
      </c>
      <c r="G1788" t="s">
        <v>4261</v>
      </c>
      <c r="H1788">
        <v>1</v>
      </c>
      <c r="I1788">
        <v>2</v>
      </c>
      <c r="J1788">
        <v>2</v>
      </c>
      <c r="K1788">
        <v>5</v>
      </c>
      <c r="L1788" s="22" t="str">
        <f t="shared" si="582"/>
        <v>26/07/2026</v>
      </c>
      <c r="M1788" s="23">
        <f t="shared" si="583"/>
        <v>0.16666666666666669</v>
      </c>
      <c r="N1788" t="str">
        <f t="shared" si="584"/>
        <v>2 - 5</v>
      </c>
      <c r="O1788" t="str">
        <f t="shared" si="566"/>
        <v>Red</v>
      </c>
      <c r="P1788" t="str">
        <f t="shared" si="567"/>
        <v>Red</v>
      </c>
      <c r="Q1788" t="str">
        <f t="shared" si="568"/>
        <v>Green</v>
      </c>
      <c r="R1788" t="str">
        <f t="shared" si="569"/>
        <v>Red</v>
      </c>
      <c r="S1788" t="str">
        <f t="shared" si="570"/>
        <v>Green</v>
      </c>
      <c r="T1788" t="str">
        <f t="shared" si="571"/>
        <v>Green</v>
      </c>
      <c r="U1788" t="str">
        <f t="shared" si="572"/>
        <v>Red</v>
      </c>
      <c r="V1788" t="str">
        <f t="shared" si="573"/>
        <v>Red</v>
      </c>
      <c r="W1788" t="str">
        <f t="shared" si="574"/>
        <v>Green</v>
      </c>
      <c r="X1788" t="str">
        <f t="shared" si="575"/>
        <v>Green</v>
      </c>
      <c r="Y1788" t="str">
        <f t="shared" si="576"/>
        <v>Green</v>
      </c>
      <c r="Z1788" t="str">
        <f t="shared" si="577"/>
        <v>Green</v>
      </c>
      <c r="AA1788" t="str">
        <f t="shared" si="578"/>
        <v>Red</v>
      </c>
      <c r="AB1788" t="str">
        <f t="shared" si="579"/>
        <v>Red</v>
      </c>
      <c r="AC1788" t="str">
        <f t="shared" si="580"/>
        <v>Green</v>
      </c>
      <c r="AD1788" t="str">
        <f t="shared" si="581"/>
        <v>Red</v>
      </c>
    </row>
    <row r="1789" spans="1:30" x14ac:dyDescent="0.25">
      <c r="A1789" t="str">
        <f t="shared" si="585"/>
        <v>26/07/2026Xiamen FeiluLangfang Glory City</v>
      </c>
      <c r="D1789" s="2">
        <v>46229</v>
      </c>
      <c r="E1789" s="3">
        <v>0.33333333333333331</v>
      </c>
      <c r="F1789" t="s">
        <v>943</v>
      </c>
      <c r="G1789" t="s">
        <v>4262</v>
      </c>
      <c r="H1789">
        <v>1</v>
      </c>
      <c r="I1789">
        <v>0</v>
      </c>
      <c r="J1789">
        <v>1</v>
      </c>
      <c r="K1789">
        <v>2</v>
      </c>
      <c r="L1789" s="22" t="str">
        <f t="shared" si="582"/>
        <v>26/07/2026</v>
      </c>
      <c r="M1789" s="23">
        <f t="shared" si="583"/>
        <v>0.20833333333333331</v>
      </c>
      <c r="N1789" t="str">
        <f t="shared" si="584"/>
        <v>1 - 2</v>
      </c>
      <c r="O1789" t="str">
        <f t="shared" si="566"/>
        <v>Red</v>
      </c>
      <c r="P1789" t="str">
        <f t="shared" si="567"/>
        <v>Red</v>
      </c>
      <c r="Q1789" t="str">
        <f t="shared" si="568"/>
        <v>Green</v>
      </c>
      <c r="R1789" t="str">
        <f t="shared" si="569"/>
        <v>Red</v>
      </c>
      <c r="S1789" t="str">
        <f t="shared" si="570"/>
        <v>Green</v>
      </c>
      <c r="T1789" t="str">
        <f t="shared" si="571"/>
        <v>Green</v>
      </c>
      <c r="U1789" t="str">
        <f t="shared" si="572"/>
        <v>Green</v>
      </c>
      <c r="V1789" t="str">
        <f t="shared" si="573"/>
        <v>Red</v>
      </c>
      <c r="W1789" t="str">
        <f t="shared" si="574"/>
        <v>Red</v>
      </c>
      <c r="X1789" t="str">
        <f t="shared" si="575"/>
        <v>Green</v>
      </c>
      <c r="Y1789" t="str">
        <f t="shared" si="576"/>
        <v>Green</v>
      </c>
      <c r="Z1789" t="str">
        <f t="shared" si="577"/>
        <v>Green</v>
      </c>
      <c r="AA1789" t="str">
        <f t="shared" si="578"/>
        <v>Red</v>
      </c>
      <c r="AB1789" t="str">
        <f t="shared" si="579"/>
        <v>Green</v>
      </c>
      <c r="AC1789" t="str">
        <f t="shared" si="580"/>
        <v>Green</v>
      </c>
      <c r="AD1789" t="str">
        <f t="shared" si="581"/>
        <v>Red</v>
      </c>
    </row>
    <row r="1790" spans="1:30" x14ac:dyDescent="0.25">
      <c r="A1790" t="str">
        <f t="shared" si="585"/>
        <v>26/07/2026Xian RonghaiNantong Haimen Codion</v>
      </c>
      <c r="D1790" s="2">
        <v>46229</v>
      </c>
      <c r="E1790" s="3">
        <v>0.33333333333333331</v>
      </c>
      <c r="F1790" t="s">
        <v>4263</v>
      </c>
      <c r="G1790" t="s">
        <v>942</v>
      </c>
      <c r="H1790">
        <v>1</v>
      </c>
      <c r="I1790">
        <v>0</v>
      </c>
      <c r="J1790">
        <v>2</v>
      </c>
      <c r="K1790">
        <v>0</v>
      </c>
      <c r="L1790" s="22" t="str">
        <f t="shared" si="582"/>
        <v>26/07/2026</v>
      </c>
      <c r="M1790" s="23">
        <f t="shared" si="583"/>
        <v>0.20833333333333331</v>
      </c>
      <c r="N1790" t="str">
        <f t="shared" si="584"/>
        <v>2 - 0</v>
      </c>
      <c r="O1790" t="str">
        <f t="shared" si="566"/>
        <v>Green</v>
      </c>
      <c r="P1790" t="str">
        <f t="shared" si="567"/>
        <v>Red</v>
      </c>
      <c r="Q1790" t="str">
        <f t="shared" si="568"/>
        <v>Red</v>
      </c>
      <c r="R1790" t="str">
        <f t="shared" si="569"/>
        <v>Green</v>
      </c>
      <c r="S1790" t="str">
        <f t="shared" si="570"/>
        <v>Red</v>
      </c>
      <c r="T1790" t="str">
        <f t="shared" si="571"/>
        <v>Green</v>
      </c>
      <c r="U1790" t="str">
        <f t="shared" si="572"/>
        <v>Green</v>
      </c>
      <c r="V1790" t="str">
        <f t="shared" si="573"/>
        <v>Red</v>
      </c>
      <c r="W1790" t="str">
        <f t="shared" si="574"/>
        <v>Red</v>
      </c>
      <c r="X1790" t="str">
        <f t="shared" si="575"/>
        <v>Green</v>
      </c>
      <c r="Y1790" t="str">
        <f t="shared" si="576"/>
        <v>Green</v>
      </c>
      <c r="Z1790" t="str">
        <f t="shared" si="577"/>
        <v>Red</v>
      </c>
      <c r="AA1790" t="str">
        <f t="shared" si="578"/>
        <v>Green</v>
      </c>
      <c r="AB1790" t="str">
        <f t="shared" si="579"/>
        <v>Green</v>
      </c>
      <c r="AC1790" t="str">
        <f t="shared" si="580"/>
        <v>Red</v>
      </c>
      <c r="AD1790" t="str">
        <f t="shared" si="581"/>
        <v>Green</v>
      </c>
    </row>
    <row r="1791" spans="1:30" x14ac:dyDescent="0.25">
      <c r="A1791" t="str">
        <f t="shared" si="585"/>
        <v>26/07/2026LevanteAl Qadisiya</v>
      </c>
      <c r="D1791" s="2">
        <v>46229</v>
      </c>
      <c r="E1791" s="3">
        <v>0.33333333333333331</v>
      </c>
      <c r="F1791" t="s">
        <v>4264</v>
      </c>
      <c r="G1791" t="s">
        <v>4265</v>
      </c>
      <c r="H1791">
        <v>0</v>
      </c>
      <c r="I1791">
        <v>0</v>
      </c>
      <c r="J1791">
        <v>1</v>
      </c>
      <c r="K1791">
        <v>0</v>
      </c>
      <c r="L1791" s="22" t="str">
        <f t="shared" si="582"/>
        <v>26/07/2026</v>
      </c>
      <c r="M1791" s="23">
        <f t="shared" si="583"/>
        <v>0.20833333333333331</v>
      </c>
      <c r="N1791" t="str">
        <f t="shared" si="584"/>
        <v>1 - 0</v>
      </c>
      <c r="O1791" t="str">
        <f t="shared" si="566"/>
        <v>Green</v>
      </c>
      <c r="P1791" t="str">
        <f t="shared" si="567"/>
        <v>Red</v>
      </c>
      <c r="Q1791" t="str">
        <f t="shared" si="568"/>
        <v>Red</v>
      </c>
      <c r="R1791" t="str">
        <f t="shared" si="569"/>
        <v>Green</v>
      </c>
      <c r="S1791" t="str">
        <f t="shared" si="570"/>
        <v>Red</v>
      </c>
      <c r="T1791" t="str">
        <f t="shared" si="571"/>
        <v>Green</v>
      </c>
      <c r="U1791" t="str">
        <f t="shared" si="572"/>
        <v>Red</v>
      </c>
      <c r="V1791" t="str">
        <f t="shared" si="573"/>
        <v>Green</v>
      </c>
      <c r="W1791" t="str">
        <f t="shared" si="574"/>
        <v>Red</v>
      </c>
      <c r="X1791" t="str">
        <f t="shared" si="575"/>
        <v>Red</v>
      </c>
      <c r="Y1791" t="str">
        <f t="shared" si="576"/>
        <v>Red</v>
      </c>
      <c r="Z1791" t="str">
        <f t="shared" si="577"/>
        <v>Red</v>
      </c>
      <c r="AA1791" t="str">
        <f t="shared" si="578"/>
        <v>Green</v>
      </c>
      <c r="AB1791" t="str">
        <f t="shared" si="579"/>
        <v>Green</v>
      </c>
      <c r="AC1791" t="str">
        <f t="shared" si="580"/>
        <v>Red</v>
      </c>
      <c r="AD1791" t="str">
        <f t="shared" si="581"/>
        <v>Green</v>
      </c>
    </row>
    <row r="1792" spans="1:30" x14ac:dyDescent="0.25">
      <c r="A1792" t="str">
        <f t="shared" si="585"/>
        <v>26/07/2026Slavia Prague IIFK Pribram</v>
      </c>
      <c r="D1792" s="2">
        <v>46229</v>
      </c>
      <c r="E1792" s="3">
        <v>0.34375</v>
      </c>
      <c r="F1792" t="s">
        <v>4266</v>
      </c>
      <c r="G1792" t="s">
        <v>4267</v>
      </c>
      <c r="H1792">
        <v>1</v>
      </c>
      <c r="I1792">
        <v>2</v>
      </c>
      <c r="J1792">
        <v>2</v>
      </c>
      <c r="K1792">
        <v>2</v>
      </c>
      <c r="L1792" s="22" t="str">
        <f t="shared" si="582"/>
        <v>26/07/2026</v>
      </c>
      <c r="M1792" s="23">
        <f t="shared" si="583"/>
        <v>0.21875</v>
      </c>
      <c r="N1792" t="str">
        <f t="shared" si="584"/>
        <v>2 - 2</v>
      </c>
      <c r="O1792" t="str">
        <f t="shared" si="566"/>
        <v>Red</v>
      </c>
      <c r="P1792" t="str">
        <f t="shared" si="567"/>
        <v>Green</v>
      </c>
      <c r="Q1792" t="str">
        <f t="shared" si="568"/>
        <v>Red</v>
      </c>
      <c r="R1792" t="str">
        <f t="shared" si="569"/>
        <v>Green</v>
      </c>
      <c r="S1792" t="str">
        <f t="shared" si="570"/>
        <v>Green</v>
      </c>
      <c r="T1792" t="str">
        <f t="shared" si="571"/>
        <v>Red</v>
      </c>
      <c r="U1792" t="str">
        <f t="shared" si="572"/>
        <v>Red</v>
      </c>
      <c r="V1792" t="str">
        <f t="shared" si="573"/>
        <v>Red</v>
      </c>
      <c r="W1792" t="str">
        <f t="shared" si="574"/>
        <v>Green</v>
      </c>
      <c r="X1792" t="str">
        <f t="shared" si="575"/>
        <v>Green</v>
      </c>
      <c r="Y1792" t="str">
        <f t="shared" si="576"/>
        <v>Green</v>
      </c>
      <c r="Z1792" t="str">
        <f t="shared" si="577"/>
        <v>Green</v>
      </c>
      <c r="AA1792" t="str">
        <f t="shared" si="578"/>
        <v>Red</v>
      </c>
      <c r="AB1792" t="str">
        <f t="shared" si="579"/>
        <v>Red</v>
      </c>
      <c r="AC1792" t="str">
        <f t="shared" si="580"/>
        <v>Green</v>
      </c>
      <c r="AD1792" t="str">
        <f t="shared" si="581"/>
        <v>Red</v>
      </c>
    </row>
    <row r="1793" spans="1:30" x14ac:dyDescent="0.25">
      <c r="A1793" t="str">
        <f t="shared" si="585"/>
        <v>26/07/2026FK Neratovice ByskoviceMotorlet Praha</v>
      </c>
      <c r="D1793" s="2">
        <v>46229</v>
      </c>
      <c r="E1793" s="3">
        <v>0.34375</v>
      </c>
      <c r="F1793" t="s">
        <v>4268</v>
      </c>
      <c r="G1793" t="s">
        <v>4269</v>
      </c>
      <c r="H1793">
        <v>1</v>
      </c>
      <c r="I1793">
        <v>0</v>
      </c>
      <c r="J1793">
        <v>1</v>
      </c>
      <c r="K1793">
        <v>0</v>
      </c>
      <c r="L1793" s="22" t="str">
        <f t="shared" si="582"/>
        <v>26/07/2026</v>
      </c>
      <c r="M1793" s="23">
        <f t="shared" si="583"/>
        <v>0.21875</v>
      </c>
      <c r="N1793" t="str">
        <f t="shared" si="584"/>
        <v>1 - 0</v>
      </c>
      <c r="O1793" t="str">
        <f t="shared" si="566"/>
        <v>Green</v>
      </c>
      <c r="P1793" t="str">
        <f t="shared" si="567"/>
        <v>Red</v>
      </c>
      <c r="Q1793" t="str">
        <f t="shared" si="568"/>
        <v>Red</v>
      </c>
      <c r="R1793" t="str">
        <f t="shared" si="569"/>
        <v>Green</v>
      </c>
      <c r="S1793" t="str">
        <f t="shared" si="570"/>
        <v>Red</v>
      </c>
      <c r="T1793" t="str">
        <f t="shared" si="571"/>
        <v>Green</v>
      </c>
      <c r="U1793" t="str">
        <f t="shared" si="572"/>
        <v>Green</v>
      </c>
      <c r="V1793" t="str">
        <f t="shared" si="573"/>
        <v>Red</v>
      </c>
      <c r="W1793" t="str">
        <f t="shared" si="574"/>
        <v>Red</v>
      </c>
      <c r="X1793" t="str">
        <f t="shared" si="575"/>
        <v>Green</v>
      </c>
      <c r="Y1793" t="str">
        <f t="shared" si="576"/>
        <v>Red</v>
      </c>
      <c r="Z1793" t="str">
        <f t="shared" si="577"/>
        <v>Red</v>
      </c>
      <c r="AA1793" t="str">
        <f t="shared" si="578"/>
        <v>Green</v>
      </c>
      <c r="AB1793" t="str">
        <f t="shared" si="579"/>
        <v>Green</v>
      </c>
      <c r="AC1793" t="str">
        <f t="shared" si="580"/>
        <v>Red</v>
      </c>
      <c r="AD1793" t="str">
        <f t="shared" si="581"/>
        <v>Green</v>
      </c>
    </row>
    <row r="1794" spans="1:30" x14ac:dyDescent="0.25">
      <c r="A1794" t="str">
        <f t="shared" si="585"/>
        <v>26/07/2026Southside EaglesSamford Rangers</v>
      </c>
      <c r="B1794" t="s">
        <v>810</v>
      </c>
      <c r="D1794" s="2">
        <v>46229</v>
      </c>
      <c r="E1794" s="3">
        <v>0.35416666666666669</v>
      </c>
      <c r="F1794" t="s">
        <v>4270</v>
      </c>
      <c r="G1794" t="s">
        <v>4271</v>
      </c>
      <c r="H1794">
        <v>2</v>
      </c>
      <c r="I1794">
        <v>1</v>
      </c>
      <c r="J1794">
        <v>7</v>
      </c>
      <c r="K1794">
        <v>1</v>
      </c>
      <c r="L1794" s="22" t="str">
        <f t="shared" si="582"/>
        <v>26/07/2026</v>
      </c>
      <c r="M1794" s="23">
        <f t="shared" si="583"/>
        <v>0.22916666666666669</v>
      </c>
      <c r="N1794" t="str">
        <f t="shared" si="584"/>
        <v>7 - 1</v>
      </c>
      <c r="O1794" t="str">
        <f t="shared" ref="O1794:O1857" si="586">IF($J1794&gt;$K1794,"Green","Red")</f>
        <v>Green</v>
      </c>
      <c r="P1794" t="str">
        <f t="shared" ref="P1794:P1857" si="587">IF($J1794=$K1794,"Green","Red")</f>
        <v>Red</v>
      </c>
      <c r="Q1794" t="str">
        <f t="shared" ref="Q1794:Q1857" si="588">IF($J1794&lt;$K1794,"Green","Red")</f>
        <v>Red</v>
      </c>
      <c r="R1794" t="str">
        <f t="shared" ref="R1794:R1857" si="589">IF($J1794&gt;=$K1794,"Green","Red")</f>
        <v>Green</v>
      </c>
      <c r="S1794" t="str">
        <f t="shared" ref="S1794:S1857" si="590">IF($J1794&lt;=$K1794,"Green","Red")</f>
        <v>Red</v>
      </c>
      <c r="T1794" t="str">
        <f t="shared" ref="T1794:T1857" si="591">IF(OR($J1794&gt;$K1794,$J1794&lt;$K1794),"Green","Red")</f>
        <v>Green</v>
      </c>
      <c r="U1794" t="str">
        <f t="shared" ref="U1794:U1857" si="592">IF($H1794&gt;$I1794,"Green","Red")</f>
        <v>Green</v>
      </c>
      <c r="V1794" t="str">
        <f t="shared" ref="V1794:V1857" si="593">IF($H1794=$I1794,"Green","Red")</f>
        <v>Red</v>
      </c>
      <c r="W1794" t="str">
        <f t="shared" ref="W1794:W1857" si="594">IF($H1794&lt;$I1794,"Green","Red")</f>
        <v>Red</v>
      </c>
      <c r="X1794" t="str">
        <f t="shared" ref="X1794:X1857" si="595">IF($H1794+$I1794&gt;0,"Green","Red")</f>
        <v>Green</v>
      </c>
      <c r="Y1794" t="str">
        <f t="shared" ref="Y1794:Y1857" si="596">IF($J1794+$K1794&gt;1.5,"Green","Red")</f>
        <v>Green</v>
      </c>
      <c r="Z1794" t="str">
        <f t="shared" ref="Z1794:Z1857" si="597">IF($J1794+$K1794&gt;2.5,"Green","Red")</f>
        <v>Green</v>
      </c>
      <c r="AA1794" t="str">
        <f t="shared" ref="AA1794:AA1857" si="598">IF($J1794+$K1794&lt;2.5,"Green","Red")</f>
        <v>Red</v>
      </c>
      <c r="AB1794" t="str">
        <f t="shared" ref="AB1794:AB1857" si="599">IF($J1794+$K1794&lt;3.5,"Green","Red")</f>
        <v>Red</v>
      </c>
      <c r="AC1794" t="str">
        <f t="shared" ref="AC1794:AC1857" si="600">IF(AND($J1794&gt;0,$K1794&gt;0),"Green","Red")</f>
        <v>Green</v>
      </c>
      <c r="AD1794" t="str">
        <f t="shared" ref="AD1794:AD1857" si="601">IF(OR($J1794=0,$K1794=0),"Green","Red")</f>
        <v>Red</v>
      </c>
    </row>
    <row r="1795" spans="1:30" x14ac:dyDescent="0.25">
      <c r="A1795" t="str">
        <f t="shared" si="585"/>
        <v>26/07/2026Hellenic AthleticMindil Aces</v>
      </c>
      <c r="B1795" t="s">
        <v>810</v>
      </c>
      <c r="D1795" s="2">
        <v>46229</v>
      </c>
      <c r="E1795" s="3">
        <v>0.35416666666666669</v>
      </c>
      <c r="F1795" t="s">
        <v>1977</v>
      </c>
      <c r="G1795" t="s">
        <v>901</v>
      </c>
      <c r="H1795">
        <v>1</v>
      </c>
      <c r="I1795">
        <v>3</v>
      </c>
      <c r="J1795">
        <v>1</v>
      </c>
      <c r="K1795">
        <v>4</v>
      </c>
      <c r="L1795" s="22" t="str">
        <f t="shared" si="582"/>
        <v>26/07/2026</v>
      </c>
      <c r="M1795" s="23">
        <f t="shared" si="583"/>
        <v>0.22916666666666669</v>
      </c>
      <c r="N1795" t="str">
        <f t="shared" si="584"/>
        <v>1 - 4</v>
      </c>
      <c r="O1795" t="str">
        <f t="shared" si="586"/>
        <v>Red</v>
      </c>
      <c r="P1795" t="str">
        <f t="shared" si="587"/>
        <v>Red</v>
      </c>
      <c r="Q1795" t="str">
        <f t="shared" si="588"/>
        <v>Green</v>
      </c>
      <c r="R1795" t="str">
        <f t="shared" si="589"/>
        <v>Red</v>
      </c>
      <c r="S1795" t="str">
        <f t="shared" si="590"/>
        <v>Green</v>
      </c>
      <c r="T1795" t="str">
        <f t="shared" si="591"/>
        <v>Green</v>
      </c>
      <c r="U1795" t="str">
        <f t="shared" si="592"/>
        <v>Red</v>
      </c>
      <c r="V1795" t="str">
        <f t="shared" si="593"/>
        <v>Red</v>
      </c>
      <c r="W1795" t="str">
        <f t="shared" si="594"/>
        <v>Green</v>
      </c>
      <c r="X1795" t="str">
        <f t="shared" si="595"/>
        <v>Green</v>
      </c>
      <c r="Y1795" t="str">
        <f t="shared" si="596"/>
        <v>Green</v>
      </c>
      <c r="Z1795" t="str">
        <f t="shared" si="597"/>
        <v>Green</v>
      </c>
      <c r="AA1795" t="str">
        <f t="shared" si="598"/>
        <v>Red</v>
      </c>
      <c r="AB1795" t="str">
        <f t="shared" si="599"/>
        <v>Red</v>
      </c>
      <c r="AC1795" t="str">
        <f t="shared" si="600"/>
        <v>Green</v>
      </c>
      <c r="AD1795" t="str">
        <f t="shared" si="601"/>
        <v>Red</v>
      </c>
    </row>
    <row r="1796" spans="1:30" x14ac:dyDescent="0.25">
      <c r="A1796" t="str">
        <f t="shared" si="585"/>
        <v>26/07/2026Shanghai Port ReservesTaian Tiankuang</v>
      </c>
      <c r="D1796" s="2">
        <v>46229</v>
      </c>
      <c r="E1796" s="3">
        <v>0.35416666666666669</v>
      </c>
      <c r="F1796" t="s">
        <v>945</v>
      </c>
      <c r="G1796" t="s">
        <v>4272</v>
      </c>
      <c r="H1796">
        <v>1</v>
      </c>
      <c r="I1796">
        <v>1</v>
      </c>
      <c r="J1796">
        <v>2</v>
      </c>
      <c r="K1796">
        <v>3</v>
      </c>
      <c r="L1796" s="22" t="str">
        <f t="shared" si="582"/>
        <v>26/07/2026</v>
      </c>
      <c r="M1796" s="23">
        <f t="shared" si="583"/>
        <v>0.22916666666666669</v>
      </c>
      <c r="N1796" t="str">
        <f t="shared" si="584"/>
        <v>2 - 3</v>
      </c>
      <c r="O1796" t="str">
        <f t="shared" si="586"/>
        <v>Red</v>
      </c>
      <c r="P1796" t="str">
        <f t="shared" si="587"/>
        <v>Red</v>
      </c>
      <c r="Q1796" t="str">
        <f t="shared" si="588"/>
        <v>Green</v>
      </c>
      <c r="R1796" t="str">
        <f t="shared" si="589"/>
        <v>Red</v>
      </c>
      <c r="S1796" t="str">
        <f t="shared" si="590"/>
        <v>Green</v>
      </c>
      <c r="T1796" t="str">
        <f t="shared" si="591"/>
        <v>Green</v>
      </c>
      <c r="U1796" t="str">
        <f t="shared" si="592"/>
        <v>Red</v>
      </c>
      <c r="V1796" t="str">
        <f t="shared" si="593"/>
        <v>Green</v>
      </c>
      <c r="W1796" t="str">
        <f t="shared" si="594"/>
        <v>Red</v>
      </c>
      <c r="X1796" t="str">
        <f t="shared" si="595"/>
        <v>Green</v>
      </c>
      <c r="Y1796" t="str">
        <f t="shared" si="596"/>
        <v>Green</v>
      </c>
      <c r="Z1796" t="str">
        <f t="shared" si="597"/>
        <v>Green</v>
      </c>
      <c r="AA1796" t="str">
        <f t="shared" si="598"/>
        <v>Red</v>
      </c>
      <c r="AB1796" t="str">
        <f t="shared" si="599"/>
        <v>Red</v>
      </c>
      <c r="AC1796" t="str">
        <f t="shared" si="600"/>
        <v>Green</v>
      </c>
      <c r="AD1796" t="str">
        <f t="shared" si="601"/>
        <v>Red</v>
      </c>
    </row>
    <row r="1797" spans="1:30" x14ac:dyDescent="0.25">
      <c r="A1797" t="str">
        <f t="shared" si="585"/>
        <v>26/07/2026SK Zdirec Nad DoubravouFC Kurim</v>
      </c>
      <c r="D1797" s="2">
        <v>46229</v>
      </c>
      <c r="E1797" s="3">
        <v>0.35416666666666669</v>
      </c>
      <c r="F1797" t="s">
        <v>4273</v>
      </c>
      <c r="G1797" t="s">
        <v>4274</v>
      </c>
      <c r="H1797">
        <v>0</v>
      </c>
      <c r="I1797">
        <v>0</v>
      </c>
      <c r="J1797">
        <v>1</v>
      </c>
      <c r="K1797">
        <v>1</v>
      </c>
      <c r="L1797" s="22" t="str">
        <f t="shared" si="582"/>
        <v>26/07/2026</v>
      </c>
      <c r="M1797" s="23">
        <f t="shared" si="583"/>
        <v>0.22916666666666669</v>
      </c>
      <c r="N1797" t="str">
        <f t="shared" si="584"/>
        <v>1 - 1</v>
      </c>
      <c r="O1797" t="str">
        <f t="shared" si="586"/>
        <v>Red</v>
      </c>
      <c r="P1797" t="str">
        <f t="shared" si="587"/>
        <v>Green</v>
      </c>
      <c r="Q1797" t="str">
        <f t="shared" si="588"/>
        <v>Red</v>
      </c>
      <c r="R1797" t="str">
        <f t="shared" si="589"/>
        <v>Green</v>
      </c>
      <c r="S1797" t="str">
        <f t="shared" si="590"/>
        <v>Green</v>
      </c>
      <c r="T1797" t="str">
        <f t="shared" si="591"/>
        <v>Red</v>
      </c>
      <c r="U1797" t="str">
        <f t="shared" si="592"/>
        <v>Red</v>
      </c>
      <c r="V1797" t="str">
        <f t="shared" si="593"/>
        <v>Green</v>
      </c>
      <c r="W1797" t="str">
        <f t="shared" si="594"/>
        <v>Red</v>
      </c>
      <c r="X1797" t="str">
        <f t="shared" si="595"/>
        <v>Red</v>
      </c>
      <c r="Y1797" t="str">
        <f t="shared" si="596"/>
        <v>Green</v>
      </c>
      <c r="Z1797" t="str">
        <f t="shared" si="597"/>
        <v>Red</v>
      </c>
      <c r="AA1797" t="str">
        <f t="shared" si="598"/>
        <v>Green</v>
      </c>
      <c r="AB1797" t="str">
        <f t="shared" si="599"/>
        <v>Green</v>
      </c>
      <c r="AC1797" t="str">
        <f t="shared" si="600"/>
        <v>Green</v>
      </c>
      <c r="AD1797" t="str">
        <f t="shared" si="601"/>
        <v>Red</v>
      </c>
    </row>
    <row r="1798" spans="1:30" x14ac:dyDescent="0.25">
      <c r="A1798" t="str">
        <f t="shared" si="585"/>
        <v>26/07/2026MSK Zilina IIFC Petrzalka</v>
      </c>
      <c r="D1798" s="2">
        <v>46229</v>
      </c>
      <c r="E1798" s="3">
        <v>0.35416666666666669</v>
      </c>
      <c r="F1798" t="s">
        <v>4275</v>
      </c>
      <c r="G1798" t="s">
        <v>4276</v>
      </c>
      <c r="H1798">
        <v>0</v>
      </c>
      <c r="I1798">
        <v>0</v>
      </c>
      <c r="J1798">
        <v>0</v>
      </c>
      <c r="K1798">
        <v>2</v>
      </c>
      <c r="L1798" s="22" t="str">
        <f t="shared" si="582"/>
        <v>26/07/2026</v>
      </c>
      <c r="M1798" s="23">
        <f t="shared" si="583"/>
        <v>0.22916666666666669</v>
      </c>
      <c r="N1798" t="str">
        <f t="shared" si="584"/>
        <v>0 - 2</v>
      </c>
      <c r="O1798" t="str">
        <f t="shared" si="586"/>
        <v>Red</v>
      </c>
      <c r="P1798" t="str">
        <f t="shared" si="587"/>
        <v>Red</v>
      </c>
      <c r="Q1798" t="str">
        <f t="shared" si="588"/>
        <v>Green</v>
      </c>
      <c r="R1798" t="str">
        <f t="shared" si="589"/>
        <v>Red</v>
      </c>
      <c r="S1798" t="str">
        <f t="shared" si="590"/>
        <v>Green</v>
      </c>
      <c r="T1798" t="str">
        <f t="shared" si="591"/>
        <v>Green</v>
      </c>
      <c r="U1798" t="str">
        <f t="shared" si="592"/>
        <v>Red</v>
      </c>
      <c r="V1798" t="str">
        <f t="shared" si="593"/>
        <v>Green</v>
      </c>
      <c r="W1798" t="str">
        <f t="shared" si="594"/>
        <v>Red</v>
      </c>
      <c r="X1798" t="str">
        <f t="shared" si="595"/>
        <v>Red</v>
      </c>
      <c r="Y1798" t="str">
        <f t="shared" si="596"/>
        <v>Green</v>
      </c>
      <c r="Z1798" t="str">
        <f t="shared" si="597"/>
        <v>Red</v>
      </c>
      <c r="AA1798" t="str">
        <f t="shared" si="598"/>
        <v>Green</v>
      </c>
      <c r="AB1798" t="str">
        <f t="shared" si="599"/>
        <v>Green</v>
      </c>
      <c r="AC1798" t="str">
        <f t="shared" si="600"/>
        <v>Red</v>
      </c>
      <c r="AD1798" t="str">
        <f t="shared" si="601"/>
        <v>Green</v>
      </c>
    </row>
    <row r="1799" spans="1:30" x14ac:dyDescent="0.25">
      <c r="A1799" t="str">
        <f t="shared" si="585"/>
        <v>26/07/2026Slovan Bratislava IIFC Zlate Moravce</v>
      </c>
      <c r="D1799" s="2">
        <v>46229</v>
      </c>
      <c r="E1799" s="3">
        <v>0.35416666666666669</v>
      </c>
      <c r="F1799" t="s">
        <v>4277</v>
      </c>
      <c r="G1799" t="s">
        <v>4278</v>
      </c>
      <c r="H1799">
        <v>0</v>
      </c>
      <c r="I1799">
        <v>0</v>
      </c>
      <c r="J1799">
        <v>0</v>
      </c>
      <c r="K1799">
        <v>1</v>
      </c>
      <c r="L1799" s="22" t="str">
        <f t="shared" si="582"/>
        <v>26/07/2026</v>
      </c>
      <c r="M1799" s="23">
        <f t="shared" si="583"/>
        <v>0.22916666666666669</v>
      </c>
      <c r="N1799" t="str">
        <f t="shared" si="584"/>
        <v>0 - 1</v>
      </c>
      <c r="O1799" t="str">
        <f t="shared" si="586"/>
        <v>Red</v>
      </c>
      <c r="P1799" t="str">
        <f t="shared" si="587"/>
        <v>Red</v>
      </c>
      <c r="Q1799" t="str">
        <f t="shared" si="588"/>
        <v>Green</v>
      </c>
      <c r="R1799" t="str">
        <f t="shared" si="589"/>
        <v>Red</v>
      </c>
      <c r="S1799" t="str">
        <f t="shared" si="590"/>
        <v>Green</v>
      </c>
      <c r="T1799" t="str">
        <f t="shared" si="591"/>
        <v>Green</v>
      </c>
      <c r="U1799" t="str">
        <f t="shared" si="592"/>
        <v>Red</v>
      </c>
      <c r="V1799" t="str">
        <f t="shared" si="593"/>
        <v>Green</v>
      </c>
      <c r="W1799" t="str">
        <f t="shared" si="594"/>
        <v>Red</v>
      </c>
      <c r="X1799" t="str">
        <f t="shared" si="595"/>
        <v>Red</v>
      </c>
      <c r="Y1799" t="str">
        <f t="shared" si="596"/>
        <v>Red</v>
      </c>
      <c r="Z1799" t="str">
        <f t="shared" si="597"/>
        <v>Red</v>
      </c>
      <c r="AA1799" t="str">
        <f t="shared" si="598"/>
        <v>Green</v>
      </c>
      <c r="AB1799" t="str">
        <f t="shared" si="599"/>
        <v>Green</v>
      </c>
      <c r="AC1799" t="str">
        <f t="shared" si="600"/>
        <v>Red</v>
      </c>
      <c r="AD1799" t="str">
        <f t="shared" si="601"/>
        <v>Green</v>
      </c>
    </row>
    <row r="1800" spans="1:30" x14ac:dyDescent="0.25">
      <c r="A1800" t="str">
        <f t="shared" si="585"/>
        <v>26/07/2026Hamburg Eimsbutteler BCNiendorfer TSV</v>
      </c>
      <c r="D1800" s="2">
        <v>46229</v>
      </c>
      <c r="E1800" s="3">
        <v>0.36458333333333331</v>
      </c>
      <c r="F1800" t="s">
        <v>4279</v>
      </c>
      <c r="G1800" t="s">
        <v>4280</v>
      </c>
      <c r="H1800">
        <v>0</v>
      </c>
      <c r="I1800">
        <v>1</v>
      </c>
      <c r="J1800">
        <v>0</v>
      </c>
      <c r="K1800">
        <v>3</v>
      </c>
      <c r="L1800" s="22" t="str">
        <f t="shared" si="582"/>
        <v>26/07/2026</v>
      </c>
      <c r="M1800" s="23">
        <f t="shared" si="583"/>
        <v>0.23958333333333331</v>
      </c>
      <c r="N1800" t="str">
        <f t="shared" si="584"/>
        <v>0 - 3</v>
      </c>
      <c r="O1800" t="str">
        <f t="shared" si="586"/>
        <v>Red</v>
      </c>
      <c r="P1800" t="str">
        <f t="shared" si="587"/>
        <v>Red</v>
      </c>
      <c r="Q1800" t="str">
        <f t="shared" si="588"/>
        <v>Green</v>
      </c>
      <c r="R1800" t="str">
        <f t="shared" si="589"/>
        <v>Red</v>
      </c>
      <c r="S1800" t="str">
        <f t="shared" si="590"/>
        <v>Green</v>
      </c>
      <c r="T1800" t="str">
        <f t="shared" si="591"/>
        <v>Green</v>
      </c>
      <c r="U1800" t="str">
        <f t="shared" si="592"/>
        <v>Red</v>
      </c>
      <c r="V1800" t="str">
        <f t="shared" si="593"/>
        <v>Red</v>
      </c>
      <c r="W1800" t="str">
        <f t="shared" si="594"/>
        <v>Green</v>
      </c>
      <c r="X1800" t="str">
        <f t="shared" si="595"/>
        <v>Green</v>
      </c>
      <c r="Y1800" t="str">
        <f t="shared" si="596"/>
        <v>Green</v>
      </c>
      <c r="Z1800" t="str">
        <f t="shared" si="597"/>
        <v>Green</v>
      </c>
      <c r="AA1800" t="str">
        <f t="shared" si="598"/>
        <v>Red</v>
      </c>
      <c r="AB1800" t="str">
        <f t="shared" si="599"/>
        <v>Green</v>
      </c>
      <c r="AC1800" t="str">
        <f t="shared" si="600"/>
        <v>Red</v>
      </c>
      <c r="AD1800" t="str">
        <f t="shared" si="601"/>
        <v>Green</v>
      </c>
    </row>
    <row r="1801" spans="1:30" x14ac:dyDescent="0.25">
      <c r="A1801" t="str">
        <f t="shared" si="585"/>
        <v>26/07/2026TSV SaselTSV Buchholz 08</v>
      </c>
      <c r="D1801" s="2">
        <v>46229</v>
      </c>
      <c r="E1801" s="3">
        <v>0.375</v>
      </c>
      <c r="F1801" t="s">
        <v>4281</v>
      </c>
      <c r="G1801" t="s">
        <v>4282</v>
      </c>
      <c r="H1801">
        <v>0</v>
      </c>
      <c r="I1801">
        <v>2</v>
      </c>
      <c r="J1801">
        <v>0</v>
      </c>
      <c r="K1801">
        <v>4</v>
      </c>
      <c r="L1801" s="22" t="str">
        <f t="shared" si="582"/>
        <v>26/07/2026</v>
      </c>
      <c r="M1801" s="23">
        <f t="shared" si="583"/>
        <v>0.25</v>
      </c>
      <c r="N1801" t="str">
        <f t="shared" si="584"/>
        <v>0 - 4</v>
      </c>
      <c r="O1801" t="str">
        <f t="shared" si="586"/>
        <v>Red</v>
      </c>
      <c r="P1801" t="str">
        <f t="shared" si="587"/>
        <v>Red</v>
      </c>
      <c r="Q1801" t="str">
        <f t="shared" si="588"/>
        <v>Green</v>
      </c>
      <c r="R1801" t="str">
        <f t="shared" si="589"/>
        <v>Red</v>
      </c>
      <c r="S1801" t="str">
        <f t="shared" si="590"/>
        <v>Green</v>
      </c>
      <c r="T1801" t="str">
        <f t="shared" si="591"/>
        <v>Green</v>
      </c>
      <c r="U1801" t="str">
        <f t="shared" si="592"/>
        <v>Red</v>
      </c>
      <c r="V1801" t="str">
        <f t="shared" si="593"/>
        <v>Red</v>
      </c>
      <c r="W1801" t="str">
        <f t="shared" si="594"/>
        <v>Green</v>
      </c>
      <c r="X1801" t="str">
        <f t="shared" si="595"/>
        <v>Green</v>
      </c>
      <c r="Y1801" t="str">
        <f t="shared" si="596"/>
        <v>Green</v>
      </c>
      <c r="Z1801" t="str">
        <f t="shared" si="597"/>
        <v>Green</v>
      </c>
      <c r="AA1801" t="str">
        <f t="shared" si="598"/>
        <v>Red</v>
      </c>
      <c r="AB1801" t="str">
        <f t="shared" si="599"/>
        <v>Red</v>
      </c>
      <c r="AC1801" t="str">
        <f t="shared" si="600"/>
        <v>Red</v>
      </c>
      <c r="AD1801" t="str">
        <f t="shared" si="601"/>
        <v>Green</v>
      </c>
    </row>
    <row r="1802" spans="1:30" x14ac:dyDescent="0.25">
      <c r="A1802" t="str">
        <f t="shared" si="585"/>
        <v>26/07/2026Budapest Honved IIBekescsaba</v>
      </c>
      <c r="D1802" s="2">
        <v>46229</v>
      </c>
      <c r="E1802" s="3">
        <v>0.375</v>
      </c>
      <c r="F1802" t="s">
        <v>4283</v>
      </c>
      <c r="G1802" t="s">
        <v>4284</v>
      </c>
      <c r="H1802">
        <v>0</v>
      </c>
      <c r="I1802">
        <v>0</v>
      </c>
      <c r="J1802">
        <v>0</v>
      </c>
      <c r="K1802">
        <v>0</v>
      </c>
      <c r="L1802" s="22" t="str">
        <f t="shared" si="582"/>
        <v>26/07/2026</v>
      </c>
      <c r="M1802" s="23">
        <f t="shared" si="583"/>
        <v>0.25</v>
      </c>
      <c r="N1802" t="str">
        <f t="shared" si="584"/>
        <v>0 - 0</v>
      </c>
      <c r="O1802" t="str">
        <f t="shared" si="586"/>
        <v>Red</v>
      </c>
      <c r="P1802" t="str">
        <f t="shared" si="587"/>
        <v>Green</v>
      </c>
      <c r="Q1802" t="str">
        <f t="shared" si="588"/>
        <v>Red</v>
      </c>
      <c r="R1802" t="str">
        <f t="shared" si="589"/>
        <v>Green</v>
      </c>
      <c r="S1802" t="str">
        <f t="shared" si="590"/>
        <v>Green</v>
      </c>
      <c r="T1802" t="str">
        <f t="shared" si="591"/>
        <v>Red</v>
      </c>
      <c r="U1802" t="str">
        <f t="shared" si="592"/>
        <v>Red</v>
      </c>
      <c r="V1802" t="str">
        <f t="shared" si="593"/>
        <v>Green</v>
      </c>
      <c r="W1802" t="str">
        <f t="shared" si="594"/>
        <v>Red</v>
      </c>
      <c r="X1802" t="str">
        <f t="shared" si="595"/>
        <v>Red</v>
      </c>
      <c r="Y1802" t="str">
        <f t="shared" si="596"/>
        <v>Red</v>
      </c>
      <c r="Z1802" t="str">
        <f t="shared" si="597"/>
        <v>Red</v>
      </c>
      <c r="AA1802" t="str">
        <f t="shared" si="598"/>
        <v>Green</v>
      </c>
      <c r="AB1802" t="str">
        <f t="shared" si="599"/>
        <v>Green</v>
      </c>
      <c r="AC1802" t="str">
        <f t="shared" si="600"/>
        <v>Red</v>
      </c>
      <c r="AD1802" t="str">
        <f t="shared" si="601"/>
        <v>Green</v>
      </c>
    </row>
    <row r="1803" spans="1:30" x14ac:dyDescent="0.25">
      <c r="A1803" t="str">
        <f t="shared" si="585"/>
        <v>26/07/2026Gyori ETO IIFC Tatabanya</v>
      </c>
      <c r="D1803" s="2">
        <v>46229</v>
      </c>
      <c r="E1803" s="3">
        <v>0.375</v>
      </c>
      <c r="F1803" t="s">
        <v>4285</v>
      </c>
      <c r="G1803" t="s">
        <v>4286</v>
      </c>
      <c r="H1803">
        <v>0</v>
      </c>
      <c r="I1803">
        <v>0</v>
      </c>
      <c r="J1803">
        <v>2</v>
      </c>
      <c r="K1803">
        <v>1</v>
      </c>
      <c r="L1803" s="22" t="str">
        <f t="shared" si="582"/>
        <v>26/07/2026</v>
      </c>
      <c r="M1803" s="23">
        <f t="shared" si="583"/>
        <v>0.25</v>
      </c>
      <c r="N1803" t="str">
        <f t="shared" si="584"/>
        <v>2 - 1</v>
      </c>
      <c r="O1803" t="str">
        <f t="shared" si="586"/>
        <v>Green</v>
      </c>
      <c r="P1803" t="str">
        <f t="shared" si="587"/>
        <v>Red</v>
      </c>
      <c r="Q1803" t="str">
        <f t="shared" si="588"/>
        <v>Red</v>
      </c>
      <c r="R1803" t="str">
        <f t="shared" si="589"/>
        <v>Green</v>
      </c>
      <c r="S1803" t="str">
        <f t="shared" si="590"/>
        <v>Red</v>
      </c>
      <c r="T1803" t="str">
        <f t="shared" si="591"/>
        <v>Green</v>
      </c>
      <c r="U1803" t="str">
        <f t="shared" si="592"/>
        <v>Red</v>
      </c>
      <c r="V1803" t="str">
        <f t="shared" si="593"/>
        <v>Green</v>
      </c>
      <c r="W1803" t="str">
        <f t="shared" si="594"/>
        <v>Red</v>
      </c>
      <c r="X1803" t="str">
        <f t="shared" si="595"/>
        <v>Red</v>
      </c>
      <c r="Y1803" t="str">
        <f t="shared" si="596"/>
        <v>Green</v>
      </c>
      <c r="Z1803" t="str">
        <f t="shared" si="597"/>
        <v>Green</v>
      </c>
      <c r="AA1803" t="str">
        <f t="shared" si="598"/>
        <v>Red</v>
      </c>
      <c r="AB1803" t="str">
        <f t="shared" si="599"/>
        <v>Green</v>
      </c>
      <c r="AC1803" t="str">
        <f t="shared" si="600"/>
        <v>Green</v>
      </c>
      <c r="AD1803" t="str">
        <f t="shared" si="601"/>
        <v>Red</v>
      </c>
    </row>
    <row r="1804" spans="1:30" x14ac:dyDescent="0.25">
      <c r="A1804" t="str">
        <f t="shared" si="585"/>
        <v>26/07/2026Kisvarda FC IIMateszalkai MTK</v>
      </c>
      <c r="D1804" s="2">
        <v>46229</v>
      </c>
      <c r="E1804" s="3">
        <v>0.375</v>
      </c>
      <c r="F1804" t="s">
        <v>4287</v>
      </c>
      <c r="G1804" t="s">
        <v>4288</v>
      </c>
      <c r="H1804">
        <v>1</v>
      </c>
      <c r="I1804">
        <v>1</v>
      </c>
      <c r="J1804">
        <v>1</v>
      </c>
      <c r="K1804">
        <v>1</v>
      </c>
      <c r="L1804" s="22" t="str">
        <f t="shared" si="582"/>
        <v>26/07/2026</v>
      </c>
      <c r="M1804" s="23">
        <f t="shared" si="583"/>
        <v>0.25</v>
      </c>
      <c r="N1804" t="str">
        <f t="shared" si="584"/>
        <v>1 - 1</v>
      </c>
      <c r="O1804" t="str">
        <f t="shared" si="586"/>
        <v>Red</v>
      </c>
      <c r="P1804" t="str">
        <f t="shared" si="587"/>
        <v>Green</v>
      </c>
      <c r="Q1804" t="str">
        <f t="shared" si="588"/>
        <v>Red</v>
      </c>
      <c r="R1804" t="str">
        <f t="shared" si="589"/>
        <v>Green</v>
      </c>
      <c r="S1804" t="str">
        <f t="shared" si="590"/>
        <v>Green</v>
      </c>
      <c r="T1804" t="str">
        <f t="shared" si="591"/>
        <v>Red</v>
      </c>
      <c r="U1804" t="str">
        <f t="shared" si="592"/>
        <v>Red</v>
      </c>
      <c r="V1804" t="str">
        <f t="shared" si="593"/>
        <v>Green</v>
      </c>
      <c r="W1804" t="str">
        <f t="shared" si="594"/>
        <v>Red</v>
      </c>
      <c r="X1804" t="str">
        <f t="shared" si="595"/>
        <v>Green</v>
      </c>
      <c r="Y1804" t="str">
        <f t="shared" si="596"/>
        <v>Green</v>
      </c>
      <c r="Z1804" t="str">
        <f t="shared" si="597"/>
        <v>Red</v>
      </c>
      <c r="AA1804" t="str">
        <f t="shared" si="598"/>
        <v>Green</v>
      </c>
      <c r="AB1804" t="str">
        <f t="shared" si="599"/>
        <v>Green</v>
      </c>
      <c r="AC1804" t="str">
        <f t="shared" si="600"/>
        <v>Green</v>
      </c>
      <c r="AD1804" t="str">
        <f t="shared" si="601"/>
        <v>Red</v>
      </c>
    </row>
    <row r="1805" spans="1:30" x14ac:dyDescent="0.25">
      <c r="A1805" t="str">
        <f t="shared" si="585"/>
        <v>26/07/2026MTK Budapest IIBudafoki</v>
      </c>
      <c r="D1805" s="2">
        <v>46229</v>
      </c>
      <c r="E1805" s="3">
        <v>0.375</v>
      </c>
      <c r="F1805" t="s">
        <v>4289</v>
      </c>
      <c r="G1805" t="s">
        <v>4290</v>
      </c>
      <c r="H1805">
        <v>3</v>
      </c>
      <c r="I1805">
        <v>1</v>
      </c>
      <c r="J1805">
        <v>4</v>
      </c>
      <c r="K1805">
        <v>2</v>
      </c>
      <c r="L1805" s="22" t="str">
        <f t="shared" si="582"/>
        <v>26/07/2026</v>
      </c>
      <c r="M1805" s="23">
        <f t="shared" si="583"/>
        <v>0.25</v>
      </c>
      <c r="N1805" t="str">
        <f t="shared" si="584"/>
        <v>4 - 2</v>
      </c>
      <c r="O1805" t="str">
        <f t="shared" si="586"/>
        <v>Green</v>
      </c>
      <c r="P1805" t="str">
        <f t="shared" si="587"/>
        <v>Red</v>
      </c>
      <c r="Q1805" t="str">
        <f t="shared" si="588"/>
        <v>Red</v>
      </c>
      <c r="R1805" t="str">
        <f t="shared" si="589"/>
        <v>Green</v>
      </c>
      <c r="S1805" t="str">
        <f t="shared" si="590"/>
        <v>Red</v>
      </c>
      <c r="T1805" t="str">
        <f t="shared" si="591"/>
        <v>Green</v>
      </c>
      <c r="U1805" t="str">
        <f t="shared" si="592"/>
        <v>Green</v>
      </c>
      <c r="V1805" t="str">
        <f t="shared" si="593"/>
        <v>Red</v>
      </c>
      <c r="W1805" t="str">
        <f t="shared" si="594"/>
        <v>Red</v>
      </c>
      <c r="X1805" t="str">
        <f t="shared" si="595"/>
        <v>Green</v>
      </c>
      <c r="Y1805" t="str">
        <f t="shared" si="596"/>
        <v>Green</v>
      </c>
      <c r="Z1805" t="str">
        <f t="shared" si="597"/>
        <v>Green</v>
      </c>
      <c r="AA1805" t="str">
        <f t="shared" si="598"/>
        <v>Red</v>
      </c>
      <c r="AB1805" t="str">
        <f t="shared" si="599"/>
        <v>Red</v>
      </c>
      <c r="AC1805" t="str">
        <f t="shared" si="600"/>
        <v>Green</v>
      </c>
      <c r="AD1805" t="str">
        <f t="shared" si="601"/>
        <v>Red</v>
      </c>
    </row>
    <row r="1806" spans="1:30" x14ac:dyDescent="0.25">
      <c r="A1806" t="str">
        <f t="shared" si="585"/>
        <v>26/07/2026Ujpest FC IIBKV Elore SC</v>
      </c>
      <c r="D1806" s="2">
        <v>46229</v>
      </c>
      <c r="E1806" s="3">
        <v>0.375</v>
      </c>
      <c r="F1806" t="s">
        <v>4291</v>
      </c>
      <c r="G1806" t="s">
        <v>4292</v>
      </c>
      <c r="H1806">
        <v>2</v>
      </c>
      <c r="I1806">
        <v>0</v>
      </c>
      <c r="J1806">
        <v>6</v>
      </c>
      <c r="K1806">
        <v>0</v>
      </c>
      <c r="L1806" s="22" t="str">
        <f t="shared" si="582"/>
        <v>26/07/2026</v>
      </c>
      <c r="M1806" s="23">
        <f t="shared" si="583"/>
        <v>0.25</v>
      </c>
      <c r="N1806" t="str">
        <f t="shared" si="584"/>
        <v>6 - 0</v>
      </c>
      <c r="O1806" t="str">
        <f t="shared" si="586"/>
        <v>Green</v>
      </c>
      <c r="P1806" t="str">
        <f t="shared" si="587"/>
        <v>Red</v>
      </c>
      <c r="Q1806" t="str">
        <f t="shared" si="588"/>
        <v>Red</v>
      </c>
      <c r="R1806" t="str">
        <f t="shared" si="589"/>
        <v>Green</v>
      </c>
      <c r="S1806" t="str">
        <f t="shared" si="590"/>
        <v>Red</v>
      </c>
      <c r="T1806" t="str">
        <f t="shared" si="591"/>
        <v>Green</v>
      </c>
      <c r="U1806" t="str">
        <f t="shared" si="592"/>
        <v>Green</v>
      </c>
      <c r="V1806" t="str">
        <f t="shared" si="593"/>
        <v>Red</v>
      </c>
      <c r="W1806" t="str">
        <f t="shared" si="594"/>
        <v>Red</v>
      </c>
      <c r="X1806" t="str">
        <f t="shared" si="595"/>
        <v>Green</v>
      </c>
      <c r="Y1806" t="str">
        <f t="shared" si="596"/>
        <v>Green</v>
      </c>
      <c r="Z1806" t="str">
        <f t="shared" si="597"/>
        <v>Green</v>
      </c>
      <c r="AA1806" t="str">
        <f t="shared" si="598"/>
        <v>Red</v>
      </c>
      <c r="AB1806" t="str">
        <f t="shared" si="599"/>
        <v>Red</v>
      </c>
      <c r="AC1806" t="str">
        <f t="shared" si="600"/>
        <v>Red</v>
      </c>
      <c r="AD1806" t="str">
        <f t="shared" si="601"/>
        <v>Green</v>
      </c>
    </row>
    <row r="1807" spans="1:30" x14ac:dyDescent="0.25">
      <c r="A1807" t="str">
        <f t="shared" si="585"/>
        <v>26/07/2026Yenisey KrasnoyarskVeles</v>
      </c>
      <c r="D1807" s="2">
        <v>46229</v>
      </c>
      <c r="E1807" s="3">
        <v>0.375</v>
      </c>
      <c r="F1807" t="s">
        <v>948</v>
      </c>
      <c r="G1807" t="s">
        <v>949</v>
      </c>
      <c r="H1807">
        <v>2</v>
      </c>
      <c r="I1807">
        <v>0</v>
      </c>
      <c r="J1807">
        <v>4</v>
      </c>
      <c r="K1807">
        <v>1</v>
      </c>
      <c r="L1807" s="22" t="str">
        <f t="shared" si="582"/>
        <v>26/07/2026</v>
      </c>
      <c r="M1807" s="23">
        <f t="shared" si="583"/>
        <v>0.25</v>
      </c>
      <c r="N1807" t="str">
        <f t="shared" si="584"/>
        <v>4 - 1</v>
      </c>
      <c r="O1807" t="str">
        <f t="shared" si="586"/>
        <v>Green</v>
      </c>
      <c r="P1807" t="str">
        <f t="shared" si="587"/>
        <v>Red</v>
      </c>
      <c r="Q1807" t="str">
        <f t="shared" si="588"/>
        <v>Red</v>
      </c>
      <c r="R1807" t="str">
        <f t="shared" si="589"/>
        <v>Green</v>
      </c>
      <c r="S1807" t="str">
        <f t="shared" si="590"/>
        <v>Red</v>
      </c>
      <c r="T1807" t="str">
        <f t="shared" si="591"/>
        <v>Green</v>
      </c>
      <c r="U1807" t="str">
        <f t="shared" si="592"/>
        <v>Green</v>
      </c>
      <c r="V1807" t="str">
        <f t="shared" si="593"/>
        <v>Red</v>
      </c>
      <c r="W1807" t="str">
        <f t="shared" si="594"/>
        <v>Red</v>
      </c>
      <c r="X1807" t="str">
        <f t="shared" si="595"/>
        <v>Green</v>
      </c>
      <c r="Y1807" t="str">
        <f t="shared" si="596"/>
        <v>Green</v>
      </c>
      <c r="Z1807" t="str">
        <f t="shared" si="597"/>
        <v>Green</v>
      </c>
      <c r="AA1807" t="str">
        <f t="shared" si="598"/>
        <v>Red</v>
      </c>
      <c r="AB1807" t="str">
        <f t="shared" si="599"/>
        <v>Red</v>
      </c>
      <c r="AC1807" t="str">
        <f t="shared" si="600"/>
        <v>Green</v>
      </c>
      <c r="AD1807" t="str">
        <f t="shared" si="601"/>
        <v>Red</v>
      </c>
    </row>
    <row r="1808" spans="1:30" x14ac:dyDescent="0.25">
      <c r="A1808" t="str">
        <f t="shared" si="585"/>
        <v>26/07/2026Pobeda NNUral II</v>
      </c>
      <c r="D1808" s="2">
        <v>46229</v>
      </c>
      <c r="E1808" s="3">
        <v>0.375</v>
      </c>
      <c r="F1808" t="s">
        <v>4293</v>
      </c>
      <c r="G1808" t="s">
        <v>4294</v>
      </c>
      <c r="H1808">
        <v>0</v>
      </c>
      <c r="I1808">
        <v>0</v>
      </c>
      <c r="J1808">
        <v>4</v>
      </c>
      <c r="K1808">
        <v>1</v>
      </c>
      <c r="L1808" s="22" t="str">
        <f t="shared" si="582"/>
        <v>26/07/2026</v>
      </c>
      <c r="M1808" s="23">
        <f t="shared" si="583"/>
        <v>0.25</v>
      </c>
      <c r="N1808" t="str">
        <f t="shared" si="584"/>
        <v>4 - 1</v>
      </c>
      <c r="O1808" t="str">
        <f t="shared" si="586"/>
        <v>Green</v>
      </c>
      <c r="P1808" t="str">
        <f t="shared" si="587"/>
        <v>Red</v>
      </c>
      <c r="Q1808" t="str">
        <f t="shared" si="588"/>
        <v>Red</v>
      </c>
      <c r="R1808" t="str">
        <f t="shared" si="589"/>
        <v>Green</v>
      </c>
      <c r="S1808" t="str">
        <f t="shared" si="590"/>
        <v>Red</v>
      </c>
      <c r="T1808" t="str">
        <f t="shared" si="591"/>
        <v>Green</v>
      </c>
      <c r="U1808" t="str">
        <f t="shared" si="592"/>
        <v>Red</v>
      </c>
      <c r="V1808" t="str">
        <f t="shared" si="593"/>
        <v>Green</v>
      </c>
      <c r="W1808" t="str">
        <f t="shared" si="594"/>
        <v>Red</v>
      </c>
      <c r="X1808" t="str">
        <f t="shared" si="595"/>
        <v>Red</v>
      </c>
      <c r="Y1808" t="str">
        <f t="shared" si="596"/>
        <v>Green</v>
      </c>
      <c r="Z1808" t="str">
        <f t="shared" si="597"/>
        <v>Green</v>
      </c>
      <c r="AA1808" t="str">
        <f t="shared" si="598"/>
        <v>Red</v>
      </c>
      <c r="AB1808" t="str">
        <f t="shared" si="599"/>
        <v>Red</v>
      </c>
      <c r="AC1808" t="str">
        <f t="shared" si="600"/>
        <v>Green</v>
      </c>
      <c r="AD1808" t="str">
        <f t="shared" si="601"/>
        <v>Red</v>
      </c>
    </row>
    <row r="1809" spans="1:30" x14ac:dyDescent="0.25">
      <c r="A1809" t="str">
        <f t="shared" si="585"/>
        <v>26/07/2026Yangpyeong FCBusan Trans Corp</v>
      </c>
      <c r="D1809" s="2">
        <v>46229</v>
      </c>
      <c r="E1809" s="3">
        <v>0.375</v>
      </c>
      <c r="F1809" t="s">
        <v>4295</v>
      </c>
      <c r="G1809" t="s">
        <v>4296</v>
      </c>
      <c r="H1809">
        <v>2</v>
      </c>
      <c r="I1809">
        <v>1</v>
      </c>
      <c r="J1809">
        <v>2</v>
      </c>
      <c r="K1809">
        <v>4</v>
      </c>
      <c r="L1809" s="22" t="str">
        <f t="shared" si="582"/>
        <v>26/07/2026</v>
      </c>
      <c r="M1809" s="23">
        <f t="shared" si="583"/>
        <v>0.25</v>
      </c>
      <c r="N1809" t="str">
        <f t="shared" si="584"/>
        <v>2 - 4</v>
      </c>
      <c r="O1809" t="str">
        <f t="shared" si="586"/>
        <v>Red</v>
      </c>
      <c r="P1809" t="str">
        <f t="shared" si="587"/>
        <v>Red</v>
      </c>
      <c r="Q1809" t="str">
        <f t="shared" si="588"/>
        <v>Green</v>
      </c>
      <c r="R1809" t="str">
        <f t="shared" si="589"/>
        <v>Red</v>
      </c>
      <c r="S1809" t="str">
        <f t="shared" si="590"/>
        <v>Green</v>
      </c>
      <c r="T1809" t="str">
        <f t="shared" si="591"/>
        <v>Green</v>
      </c>
      <c r="U1809" t="str">
        <f t="shared" si="592"/>
        <v>Green</v>
      </c>
      <c r="V1809" t="str">
        <f t="shared" si="593"/>
        <v>Red</v>
      </c>
      <c r="W1809" t="str">
        <f t="shared" si="594"/>
        <v>Red</v>
      </c>
      <c r="X1809" t="str">
        <f t="shared" si="595"/>
        <v>Green</v>
      </c>
      <c r="Y1809" t="str">
        <f t="shared" si="596"/>
        <v>Green</v>
      </c>
      <c r="Z1809" t="str">
        <f t="shared" si="597"/>
        <v>Green</v>
      </c>
      <c r="AA1809" t="str">
        <f t="shared" si="598"/>
        <v>Red</v>
      </c>
      <c r="AB1809" t="str">
        <f t="shared" si="599"/>
        <v>Red</v>
      </c>
      <c r="AC1809" t="str">
        <f t="shared" si="600"/>
        <v>Green</v>
      </c>
      <c r="AD1809" t="str">
        <f t="shared" si="601"/>
        <v>Red</v>
      </c>
    </row>
    <row r="1810" spans="1:30" x14ac:dyDescent="0.25">
      <c r="A1810" t="str">
        <f t="shared" si="585"/>
        <v>26/07/2026Kolos Kovalivka U21FC Prykarpattya</v>
      </c>
      <c r="D1810" s="2">
        <v>46229</v>
      </c>
      <c r="E1810" s="3">
        <v>0.375</v>
      </c>
      <c r="F1810" t="s">
        <v>4297</v>
      </c>
      <c r="G1810" t="s">
        <v>4298</v>
      </c>
      <c r="H1810">
        <v>0</v>
      </c>
      <c r="I1810">
        <v>0</v>
      </c>
      <c r="J1810">
        <v>1</v>
      </c>
      <c r="K1810">
        <v>0</v>
      </c>
      <c r="L1810" s="22" t="str">
        <f t="shared" si="582"/>
        <v>26/07/2026</v>
      </c>
      <c r="M1810" s="23">
        <f t="shared" si="583"/>
        <v>0.25</v>
      </c>
      <c r="N1810" t="str">
        <f t="shared" si="584"/>
        <v>1 - 0</v>
      </c>
      <c r="O1810" t="str">
        <f t="shared" si="586"/>
        <v>Green</v>
      </c>
      <c r="P1810" t="str">
        <f t="shared" si="587"/>
        <v>Red</v>
      </c>
      <c r="Q1810" t="str">
        <f t="shared" si="588"/>
        <v>Red</v>
      </c>
      <c r="R1810" t="str">
        <f t="shared" si="589"/>
        <v>Green</v>
      </c>
      <c r="S1810" t="str">
        <f t="shared" si="590"/>
        <v>Red</v>
      </c>
      <c r="T1810" t="str">
        <f t="shared" si="591"/>
        <v>Green</v>
      </c>
      <c r="U1810" t="str">
        <f t="shared" si="592"/>
        <v>Red</v>
      </c>
      <c r="V1810" t="str">
        <f t="shared" si="593"/>
        <v>Green</v>
      </c>
      <c r="W1810" t="str">
        <f t="shared" si="594"/>
        <v>Red</v>
      </c>
      <c r="X1810" t="str">
        <f t="shared" si="595"/>
        <v>Red</v>
      </c>
      <c r="Y1810" t="str">
        <f t="shared" si="596"/>
        <v>Red</v>
      </c>
      <c r="Z1810" t="str">
        <f t="shared" si="597"/>
        <v>Red</v>
      </c>
      <c r="AA1810" t="str">
        <f t="shared" si="598"/>
        <v>Green</v>
      </c>
      <c r="AB1810" t="str">
        <f t="shared" si="599"/>
        <v>Green</v>
      </c>
      <c r="AC1810" t="str">
        <f t="shared" si="600"/>
        <v>Red</v>
      </c>
      <c r="AD1810" t="str">
        <f t="shared" si="601"/>
        <v>Green</v>
      </c>
    </row>
    <row r="1811" spans="1:30" x14ac:dyDescent="0.25">
      <c r="A1811" t="str">
        <f t="shared" si="585"/>
        <v>26/07/2026FK Bumprom GomelFC Molodechno-Dyussh-4</v>
      </c>
      <c r="D1811" s="2">
        <v>46229</v>
      </c>
      <c r="E1811" s="3">
        <v>0.41666666666666669</v>
      </c>
      <c r="F1811" t="s">
        <v>4299</v>
      </c>
      <c r="G1811" t="s">
        <v>4300</v>
      </c>
      <c r="H1811">
        <v>0</v>
      </c>
      <c r="I1811">
        <v>0</v>
      </c>
      <c r="J1811">
        <v>0</v>
      </c>
      <c r="K1811">
        <v>1</v>
      </c>
      <c r="L1811" s="22" t="str">
        <f t="shared" si="582"/>
        <v>26/07/2026</v>
      </c>
      <c r="M1811" s="23">
        <f t="shared" si="583"/>
        <v>0.29166666666666669</v>
      </c>
      <c r="N1811" t="str">
        <f t="shared" si="584"/>
        <v>0 - 1</v>
      </c>
      <c r="O1811" t="str">
        <f t="shared" si="586"/>
        <v>Red</v>
      </c>
      <c r="P1811" t="str">
        <f t="shared" si="587"/>
        <v>Red</v>
      </c>
      <c r="Q1811" t="str">
        <f t="shared" si="588"/>
        <v>Green</v>
      </c>
      <c r="R1811" t="str">
        <f t="shared" si="589"/>
        <v>Red</v>
      </c>
      <c r="S1811" t="str">
        <f t="shared" si="590"/>
        <v>Green</v>
      </c>
      <c r="T1811" t="str">
        <f t="shared" si="591"/>
        <v>Green</v>
      </c>
      <c r="U1811" t="str">
        <f t="shared" si="592"/>
        <v>Red</v>
      </c>
      <c r="V1811" t="str">
        <f t="shared" si="593"/>
        <v>Green</v>
      </c>
      <c r="W1811" t="str">
        <f t="shared" si="594"/>
        <v>Red</v>
      </c>
      <c r="X1811" t="str">
        <f t="shared" si="595"/>
        <v>Red</v>
      </c>
      <c r="Y1811" t="str">
        <f t="shared" si="596"/>
        <v>Red</v>
      </c>
      <c r="Z1811" t="str">
        <f t="shared" si="597"/>
        <v>Red</v>
      </c>
      <c r="AA1811" t="str">
        <f t="shared" si="598"/>
        <v>Green</v>
      </c>
      <c r="AB1811" t="str">
        <f t="shared" si="599"/>
        <v>Green</v>
      </c>
      <c r="AC1811" t="str">
        <f t="shared" si="600"/>
        <v>Red</v>
      </c>
      <c r="AD1811" t="str">
        <f t="shared" si="601"/>
        <v>Green</v>
      </c>
    </row>
    <row r="1812" spans="1:30" x14ac:dyDescent="0.25">
      <c r="A1812" t="str">
        <f t="shared" si="585"/>
        <v>26/07/2026Yanbian LongdingMeizhou Hakka</v>
      </c>
      <c r="D1812" s="2">
        <v>46229</v>
      </c>
      <c r="E1812" s="3">
        <v>0.41666666666666669</v>
      </c>
      <c r="F1812" t="s">
        <v>950</v>
      </c>
      <c r="G1812" t="s">
        <v>951</v>
      </c>
      <c r="H1812">
        <v>2</v>
      </c>
      <c r="I1812">
        <v>1</v>
      </c>
      <c r="J1812">
        <v>2</v>
      </c>
      <c r="K1812">
        <v>1</v>
      </c>
      <c r="L1812" s="22" t="str">
        <f t="shared" si="582"/>
        <v>26/07/2026</v>
      </c>
      <c r="M1812" s="23">
        <f t="shared" si="583"/>
        <v>0.29166666666666669</v>
      </c>
      <c r="N1812" t="str">
        <f t="shared" si="584"/>
        <v>2 - 1</v>
      </c>
      <c r="O1812" t="str">
        <f t="shared" si="586"/>
        <v>Green</v>
      </c>
      <c r="P1812" t="str">
        <f t="shared" si="587"/>
        <v>Red</v>
      </c>
      <c r="Q1812" t="str">
        <f t="shared" si="588"/>
        <v>Red</v>
      </c>
      <c r="R1812" t="str">
        <f t="shared" si="589"/>
        <v>Green</v>
      </c>
      <c r="S1812" t="str">
        <f t="shared" si="590"/>
        <v>Red</v>
      </c>
      <c r="T1812" t="str">
        <f t="shared" si="591"/>
        <v>Green</v>
      </c>
      <c r="U1812" t="str">
        <f t="shared" si="592"/>
        <v>Green</v>
      </c>
      <c r="V1812" t="str">
        <f t="shared" si="593"/>
        <v>Red</v>
      </c>
      <c r="W1812" t="str">
        <f t="shared" si="594"/>
        <v>Red</v>
      </c>
      <c r="X1812" t="str">
        <f t="shared" si="595"/>
        <v>Green</v>
      </c>
      <c r="Y1812" t="str">
        <f t="shared" si="596"/>
        <v>Green</v>
      </c>
      <c r="Z1812" t="str">
        <f t="shared" si="597"/>
        <v>Green</v>
      </c>
      <c r="AA1812" t="str">
        <f t="shared" si="598"/>
        <v>Red</v>
      </c>
      <c r="AB1812" t="str">
        <f t="shared" si="599"/>
        <v>Green</v>
      </c>
      <c r="AC1812" t="str">
        <f t="shared" si="600"/>
        <v>Green</v>
      </c>
      <c r="AD1812" t="str">
        <f t="shared" si="601"/>
        <v>Red</v>
      </c>
    </row>
    <row r="1813" spans="1:30" x14ac:dyDescent="0.25">
      <c r="A1813" t="str">
        <f t="shared" si="585"/>
        <v>26/07/2026Rana FKKjelsas</v>
      </c>
      <c r="D1813" s="2">
        <v>46229</v>
      </c>
      <c r="E1813" s="3">
        <v>0.41666666666666669</v>
      </c>
      <c r="F1813" t="s">
        <v>4301</v>
      </c>
      <c r="G1813" t="s">
        <v>4302</v>
      </c>
      <c r="H1813">
        <v>1</v>
      </c>
      <c r="I1813">
        <v>1</v>
      </c>
      <c r="J1813">
        <v>2</v>
      </c>
      <c r="K1813">
        <v>3</v>
      </c>
      <c r="L1813" s="22" t="str">
        <f t="shared" si="582"/>
        <v>26/07/2026</v>
      </c>
      <c r="M1813" s="23">
        <f t="shared" si="583"/>
        <v>0.29166666666666669</v>
      </c>
      <c r="N1813" t="str">
        <f t="shared" si="584"/>
        <v>2 - 3</v>
      </c>
      <c r="O1813" t="str">
        <f t="shared" si="586"/>
        <v>Red</v>
      </c>
      <c r="P1813" t="str">
        <f t="shared" si="587"/>
        <v>Red</v>
      </c>
      <c r="Q1813" t="str">
        <f t="shared" si="588"/>
        <v>Green</v>
      </c>
      <c r="R1813" t="str">
        <f t="shared" si="589"/>
        <v>Red</v>
      </c>
      <c r="S1813" t="str">
        <f t="shared" si="590"/>
        <v>Green</v>
      </c>
      <c r="T1813" t="str">
        <f t="shared" si="591"/>
        <v>Green</v>
      </c>
      <c r="U1813" t="str">
        <f t="shared" si="592"/>
        <v>Red</v>
      </c>
      <c r="V1813" t="str">
        <f t="shared" si="593"/>
        <v>Green</v>
      </c>
      <c r="W1813" t="str">
        <f t="shared" si="594"/>
        <v>Red</v>
      </c>
      <c r="X1813" t="str">
        <f t="shared" si="595"/>
        <v>Green</v>
      </c>
      <c r="Y1813" t="str">
        <f t="shared" si="596"/>
        <v>Green</v>
      </c>
      <c r="Z1813" t="str">
        <f t="shared" si="597"/>
        <v>Green</v>
      </c>
      <c r="AA1813" t="str">
        <f t="shared" si="598"/>
        <v>Red</v>
      </c>
      <c r="AB1813" t="str">
        <f t="shared" si="599"/>
        <v>Red</v>
      </c>
      <c r="AC1813" t="str">
        <f t="shared" si="600"/>
        <v>Green</v>
      </c>
      <c r="AD1813" t="str">
        <f t="shared" si="601"/>
        <v>Red</v>
      </c>
    </row>
    <row r="1814" spans="1:30" x14ac:dyDescent="0.25">
      <c r="A1814" t="str">
        <f t="shared" si="585"/>
        <v>26/07/2026SkjettenBossekop</v>
      </c>
      <c r="D1814" s="2">
        <v>46229</v>
      </c>
      <c r="E1814" s="3">
        <v>0.41666666666666669</v>
      </c>
      <c r="F1814" t="s">
        <v>4303</v>
      </c>
      <c r="G1814" t="s">
        <v>4304</v>
      </c>
      <c r="H1814">
        <v>2</v>
      </c>
      <c r="I1814">
        <v>0</v>
      </c>
      <c r="J1814">
        <v>6</v>
      </c>
      <c r="K1814">
        <v>0</v>
      </c>
      <c r="L1814" s="22" t="str">
        <f t="shared" si="582"/>
        <v>26/07/2026</v>
      </c>
      <c r="M1814" s="23">
        <f t="shared" si="583"/>
        <v>0.29166666666666669</v>
      </c>
      <c r="N1814" t="str">
        <f t="shared" si="584"/>
        <v>6 - 0</v>
      </c>
      <c r="O1814" t="str">
        <f t="shared" si="586"/>
        <v>Green</v>
      </c>
      <c r="P1814" t="str">
        <f t="shared" si="587"/>
        <v>Red</v>
      </c>
      <c r="Q1814" t="str">
        <f t="shared" si="588"/>
        <v>Red</v>
      </c>
      <c r="R1814" t="str">
        <f t="shared" si="589"/>
        <v>Green</v>
      </c>
      <c r="S1814" t="str">
        <f t="shared" si="590"/>
        <v>Red</v>
      </c>
      <c r="T1814" t="str">
        <f t="shared" si="591"/>
        <v>Green</v>
      </c>
      <c r="U1814" t="str">
        <f t="shared" si="592"/>
        <v>Green</v>
      </c>
      <c r="V1814" t="str">
        <f t="shared" si="593"/>
        <v>Red</v>
      </c>
      <c r="W1814" t="str">
        <f t="shared" si="594"/>
        <v>Red</v>
      </c>
      <c r="X1814" t="str">
        <f t="shared" si="595"/>
        <v>Green</v>
      </c>
      <c r="Y1814" t="str">
        <f t="shared" si="596"/>
        <v>Green</v>
      </c>
      <c r="Z1814" t="str">
        <f t="shared" si="597"/>
        <v>Green</v>
      </c>
      <c r="AA1814" t="str">
        <f t="shared" si="598"/>
        <v>Red</v>
      </c>
      <c r="AB1814" t="str">
        <f t="shared" si="599"/>
        <v>Red</v>
      </c>
      <c r="AC1814" t="str">
        <f t="shared" si="600"/>
        <v>Red</v>
      </c>
      <c r="AD1814" t="str">
        <f t="shared" si="601"/>
        <v>Green</v>
      </c>
    </row>
    <row r="1815" spans="1:30" x14ac:dyDescent="0.25">
      <c r="A1815" t="str">
        <f t="shared" si="585"/>
        <v>26/07/2026Kosmos KhimkiLuki Energiya V.Luki</v>
      </c>
      <c r="D1815" s="2">
        <v>46229</v>
      </c>
      <c r="E1815" s="3">
        <v>0.41666666666666669</v>
      </c>
      <c r="F1815" t="s">
        <v>4305</v>
      </c>
      <c r="G1815" t="s">
        <v>4306</v>
      </c>
      <c r="H1815">
        <v>0</v>
      </c>
      <c r="I1815">
        <v>0</v>
      </c>
      <c r="J1815">
        <v>2</v>
      </c>
      <c r="K1815">
        <v>1</v>
      </c>
      <c r="L1815" s="22" t="str">
        <f t="shared" si="582"/>
        <v>26/07/2026</v>
      </c>
      <c r="M1815" s="23">
        <f t="shared" si="583"/>
        <v>0.29166666666666669</v>
      </c>
      <c r="N1815" t="str">
        <f t="shared" si="584"/>
        <v>2 - 1</v>
      </c>
      <c r="O1815" t="str">
        <f t="shared" si="586"/>
        <v>Green</v>
      </c>
      <c r="P1815" t="str">
        <f t="shared" si="587"/>
        <v>Red</v>
      </c>
      <c r="Q1815" t="str">
        <f t="shared" si="588"/>
        <v>Red</v>
      </c>
      <c r="R1815" t="str">
        <f t="shared" si="589"/>
        <v>Green</v>
      </c>
      <c r="S1815" t="str">
        <f t="shared" si="590"/>
        <v>Red</v>
      </c>
      <c r="T1815" t="str">
        <f t="shared" si="591"/>
        <v>Green</v>
      </c>
      <c r="U1815" t="str">
        <f t="shared" si="592"/>
        <v>Red</v>
      </c>
      <c r="V1815" t="str">
        <f t="shared" si="593"/>
        <v>Green</v>
      </c>
      <c r="W1815" t="str">
        <f t="shared" si="594"/>
        <v>Red</v>
      </c>
      <c r="X1815" t="str">
        <f t="shared" si="595"/>
        <v>Red</v>
      </c>
      <c r="Y1815" t="str">
        <f t="shared" si="596"/>
        <v>Green</v>
      </c>
      <c r="Z1815" t="str">
        <f t="shared" si="597"/>
        <v>Green</v>
      </c>
      <c r="AA1815" t="str">
        <f t="shared" si="598"/>
        <v>Red</v>
      </c>
      <c r="AB1815" t="str">
        <f t="shared" si="599"/>
        <v>Green</v>
      </c>
      <c r="AC1815" t="str">
        <f t="shared" si="600"/>
        <v>Green</v>
      </c>
      <c r="AD1815" t="str">
        <f t="shared" si="601"/>
        <v>Red</v>
      </c>
    </row>
    <row r="1816" spans="1:30" x14ac:dyDescent="0.25">
      <c r="A1816" t="str">
        <f t="shared" si="585"/>
        <v>26/07/2026Akron Tolyatti IIChelyabinsk II</v>
      </c>
      <c r="D1816" s="2">
        <v>46229</v>
      </c>
      <c r="E1816" s="3">
        <v>0.41666666666666669</v>
      </c>
      <c r="F1816" t="s">
        <v>4307</v>
      </c>
      <c r="G1816" t="s">
        <v>4308</v>
      </c>
      <c r="H1816">
        <v>0</v>
      </c>
      <c r="I1816">
        <v>0</v>
      </c>
      <c r="J1816">
        <v>2</v>
      </c>
      <c r="K1816">
        <v>0</v>
      </c>
      <c r="L1816" s="22" t="str">
        <f t="shared" si="582"/>
        <v>26/07/2026</v>
      </c>
      <c r="M1816" s="23">
        <f t="shared" si="583"/>
        <v>0.29166666666666669</v>
      </c>
      <c r="N1816" t="str">
        <f t="shared" si="584"/>
        <v>2 - 0</v>
      </c>
      <c r="O1816" t="str">
        <f t="shared" si="586"/>
        <v>Green</v>
      </c>
      <c r="P1816" t="str">
        <f t="shared" si="587"/>
        <v>Red</v>
      </c>
      <c r="Q1816" t="str">
        <f t="shared" si="588"/>
        <v>Red</v>
      </c>
      <c r="R1816" t="str">
        <f t="shared" si="589"/>
        <v>Green</v>
      </c>
      <c r="S1816" t="str">
        <f t="shared" si="590"/>
        <v>Red</v>
      </c>
      <c r="T1816" t="str">
        <f t="shared" si="591"/>
        <v>Green</v>
      </c>
      <c r="U1816" t="str">
        <f t="shared" si="592"/>
        <v>Red</v>
      </c>
      <c r="V1816" t="str">
        <f t="shared" si="593"/>
        <v>Green</v>
      </c>
      <c r="W1816" t="str">
        <f t="shared" si="594"/>
        <v>Red</v>
      </c>
      <c r="X1816" t="str">
        <f t="shared" si="595"/>
        <v>Red</v>
      </c>
      <c r="Y1816" t="str">
        <f t="shared" si="596"/>
        <v>Green</v>
      </c>
      <c r="Z1816" t="str">
        <f t="shared" si="597"/>
        <v>Red</v>
      </c>
      <c r="AA1816" t="str">
        <f t="shared" si="598"/>
        <v>Green</v>
      </c>
      <c r="AB1816" t="str">
        <f t="shared" si="599"/>
        <v>Green</v>
      </c>
      <c r="AC1816" t="str">
        <f t="shared" si="600"/>
        <v>Red</v>
      </c>
      <c r="AD1816" t="str">
        <f t="shared" si="601"/>
        <v>Green</v>
      </c>
    </row>
    <row r="1817" spans="1:30" x14ac:dyDescent="0.25">
      <c r="A1817" t="str">
        <f t="shared" si="585"/>
        <v>26/07/2026Dynamo BarnaulKhimik Dzerzhinsk</v>
      </c>
      <c r="D1817" s="2">
        <v>46229</v>
      </c>
      <c r="E1817" s="3">
        <v>0.41666666666666669</v>
      </c>
      <c r="F1817" t="s">
        <v>4309</v>
      </c>
      <c r="G1817" t="s">
        <v>4310</v>
      </c>
      <c r="H1817">
        <v>0</v>
      </c>
      <c r="I1817">
        <v>0</v>
      </c>
      <c r="J1817">
        <v>0</v>
      </c>
      <c r="K1817">
        <v>4</v>
      </c>
      <c r="L1817" s="22" t="str">
        <f t="shared" si="582"/>
        <v>26/07/2026</v>
      </c>
      <c r="M1817" s="23">
        <f t="shared" si="583"/>
        <v>0.29166666666666669</v>
      </c>
      <c r="N1817" t="str">
        <f t="shared" si="584"/>
        <v>0 - 4</v>
      </c>
      <c r="O1817" t="str">
        <f t="shared" si="586"/>
        <v>Red</v>
      </c>
      <c r="P1817" t="str">
        <f t="shared" si="587"/>
        <v>Red</v>
      </c>
      <c r="Q1817" t="str">
        <f t="shared" si="588"/>
        <v>Green</v>
      </c>
      <c r="R1817" t="str">
        <f t="shared" si="589"/>
        <v>Red</v>
      </c>
      <c r="S1817" t="str">
        <f t="shared" si="590"/>
        <v>Green</v>
      </c>
      <c r="T1817" t="str">
        <f t="shared" si="591"/>
        <v>Green</v>
      </c>
      <c r="U1817" t="str">
        <f t="shared" si="592"/>
        <v>Red</v>
      </c>
      <c r="V1817" t="str">
        <f t="shared" si="593"/>
        <v>Green</v>
      </c>
      <c r="W1817" t="str">
        <f t="shared" si="594"/>
        <v>Red</v>
      </c>
      <c r="X1817" t="str">
        <f t="shared" si="595"/>
        <v>Red</v>
      </c>
      <c r="Y1817" t="str">
        <f t="shared" si="596"/>
        <v>Green</v>
      </c>
      <c r="Z1817" t="str">
        <f t="shared" si="597"/>
        <v>Green</v>
      </c>
      <c r="AA1817" t="str">
        <f t="shared" si="598"/>
        <v>Red</v>
      </c>
      <c r="AB1817" t="str">
        <f t="shared" si="599"/>
        <v>Red</v>
      </c>
      <c r="AC1817" t="str">
        <f t="shared" si="600"/>
        <v>Red</v>
      </c>
      <c r="AD1817" t="str">
        <f t="shared" si="601"/>
        <v>Green</v>
      </c>
    </row>
    <row r="1818" spans="1:30" x14ac:dyDescent="0.25">
      <c r="A1818" t="str">
        <f t="shared" si="585"/>
        <v>26/07/2026Changwon CityJeonbuk Hyundai Motors Reserves</v>
      </c>
      <c r="D1818" s="2">
        <v>46229</v>
      </c>
      <c r="E1818" s="3">
        <v>0.41666666666666669</v>
      </c>
      <c r="F1818" t="s">
        <v>4311</v>
      </c>
      <c r="G1818" t="s">
        <v>4312</v>
      </c>
      <c r="H1818">
        <v>1</v>
      </c>
      <c r="I1818">
        <v>1</v>
      </c>
      <c r="J1818">
        <v>1</v>
      </c>
      <c r="K1818">
        <v>1</v>
      </c>
      <c r="L1818" s="22" t="str">
        <f t="shared" si="582"/>
        <v>26/07/2026</v>
      </c>
      <c r="M1818" s="23">
        <f t="shared" si="583"/>
        <v>0.29166666666666669</v>
      </c>
      <c r="N1818" t="str">
        <f t="shared" si="584"/>
        <v>1 - 1</v>
      </c>
      <c r="O1818" t="str">
        <f t="shared" si="586"/>
        <v>Red</v>
      </c>
      <c r="P1818" t="str">
        <f t="shared" si="587"/>
        <v>Green</v>
      </c>
      <c r="Q1818" t="str">
        <f t="shared" si="588"/>
        <v>Red</v>
      </c>
      <c r="R1818" t="str">
        <f t="shared" si="589"/>
        <v>Green</v>
      </c>
      <c r="S1818" t="str">
        <f t="shared" si="590"/>
        <v>Green</v>
      </c>
      <c r="T1818" t="str">
        <f t="shared" si="591"/>
        <v>Red</v>
      </c>
      <c r="U1818" t="str">
        <f t="shared" si="592"/>
        <v>Red</v>
      </c>
      <c r="V1818" t="str">
        <f t="shared" si="593"/>
        <v>Green</v>
      </c>
      <c r="W1818" t="str">
        <f t="shared" si="594"/>
        <v>Red</v>
      </c>
      <c r="X1818" t="str">
        <f t="shared" si="595"/>
        <v>Green</v>
      </c>
      <c r="Y1818" t="str">
        <f t="shared" si="596"/>
        <v>Green</v>
      </c>
      <c r="Z1818" t="str">
        <f t="shared" si="597"/>
        <v>Red</v>
      </c>
      <c r="AA1818" t="str">
        <f t="shared" si="598"/>
        <v>Green</v>
      </c>
      <c r="AB1818" t="str">
        <f t="shared" si="599"/>
        <v>Green</v>
      </c>
      <c r="AC1818" t="str">
        <f t="shared" si="600"/>
        <v>Green</v>
      </c>
      <c r="AD1818" t="str">
        <f t="shared" si="601"/>
        <v>Red</v>
      </c>
    </row>
    <row r="1819" spans="1:30" x14ac:dyDescent="0.25">
      <c r="A1819" t="str">
        <f t="shared" si="585"/>
        <v>26/07/2026ChuncheonUlsan Citizen</v>
      </c>
      <c r="D1819" s="2">
        <v>46229</v>
      </c>
      <c r="E1819" s="3">
        <v>0.41666666666666669</v>
      </c>
      <c r="F1819" t="s">
        <v>4313</v>
      </c>
      <c r="G1819" t="s">
        <v>4314</v>
      </c>
      <c r="H1819">
        <v>1</v>
      </c>
      <c r="I1819">
        <v>0</v>
      </c>
      <c r="J1819">
        <v>2</v>
      </c>
      <c r="K1819">
        <v>1</v>
      </c>
      <c r="L1819" s="22" t="str">
        <f t="shared" si="582"/>
        <v>26/07/2026</v>
      </c>
      <c r="M1819" s="23">
        <f t="shared" si="583"/>
        <v>0.29166666666666669</v>
      </c>
      <c r="N1819" t="str">
        <f t="shared" si="584"/>
        <v>2 - 1</v>
      </c>
      <c r="O1819" t="str">
        <f t="shared" si="586"/>
        <v>Green</v>
      </c>
      <c r="P1819" t="str">
        <f t="shared" si="587"/>
        <v>Red</v>
      </c>
      <c r="Q1819" t="str">
        <f t="shared" si="588"/>
        <v>Red</v>
      </c>
      <c r="R1819" t="str">
        <f t="shared" si="589"/>
        <v>Green</v>
      </c>
      <c r="S1819" t="str">
        <f t="shared" si="590"/>
        <v>Red</v>
      </c>
      <c r="T1819" t="str">
        <f t="shared" si="591"/>
        <v>Green</v>
      </c>
      <c r="U1819" t="str">
        <f t="shared" si="592"/>
        <v>Green</v>
      </c>
      <c r="V1819" t="str">
        <f t="shared" si="593"/>
        <v>Red</v>
      </c>
      <c r="W1819" t="str">
        <f t="shared" si="594"/>
        <v>Red</v>
      </c>
      <c r="X1819" t="str">
        <f t="shared" si="595"/>
        <v>Green</v>
      </c>
      <c r="Y1819" t="str">
        <f t="shared" si="596"/>
        <v>Green</v>
      </c>
      <c r="Z1819" t="str">
        <f t="shared" si="597"/>
        <v>Green</v>
      </c>
      <c r="AA1819" t="str">
        <f t="shared" si="598"/>
        <v>Red</v>
      </c>
      <c r="AB1819" t="str">
        <f t="shared" si="599"/>
        <v>Green</v>
      </c>
      <c r="AC1819" t="str">
        <f t="shared" si="600"/>
        <v>Green</v>
      </c>
      <c r="AD1819" t="str">
        <f t="shared" si="601"/>
        <v>Red</v>
      </c>
    </row>
    <row r="1820" spans="1:30" x14ac:dyDescent="0.25">
      <c r="A1820" t="str">
        <f t="shared" si="585"/>
        <v>26/07/2026Malmo U19Hammarby U19</v>
      </c>
      <c r="B1820" t="s">
        <v>827</v>
      </c>
      <c r="D1820" s="2">
        <v>46229</v>
      </c>
      <c r="E1820" s="3">
        <v>0.41666666666666669</v>
      </c>
      <c r="F1820" t="s">
        <v>4315</v>
      </c>
      <c r="G1820" t="s">
        <v>4316</v>
      </c>
      <c r="H1820">
        <v>0</v>
      </c>
      <c r="I1820">
        <v>0</v>
      </c>
      <c r="J1820">
        <v>2</v>
      </c>
      <c r="K1820">
        <v>1</v>
      </c>
      <c r="L1820" s="22" t="str">
        <f t="shared" si="582"/>
        <v>26/07/2026</v>
      </c>
      <c r="M1820" s="23">
        <f t="shared" si="583"/>
        <v>0.29166666666666669</v>
      </c>
      <c r="N1820" t="str">
        <f t="shared" si="584"/>
        <v>2 - 1</v>
      </c>
      <c r="O1820" t="str">
        <f t="shared" si="586"/>
        <v>Green</v>
      </c>
      <c r="P1820" t="str">
        <f t="shared" si="587"/>
        <v>Red</v>
      </c>
      <c r="Q1820" t="str">
        <f t="shared" si="588"/>
        <v>Red</v>
      </c>
      <c r="R1820" t="str">
        <f t="shared" si="589"/>
        <v>Green</v>
      </c>
      <c r="S1820" t="str">
        <f t="shared" si="590"/>
        <v>Red</v>
      </c>
      <c r="T1820" t="str">
        <f t="shared" si="591"/>
        <v>Green</v>
      </c>
      <c r="U1820" t="str">
        <f t="shared" si="592"/>
        <v>Red</v>
      </c>
      <c r="V1820" t="str">
        <f t="shared" si="593"/>
        <v>Green</v>
      </c>
      <c r="W1820" t="str">
        <f t="shared" si="594"/>
        <v>Red</v>
      </c>
      <c r="X1820" t="str">
        <f t="shared" si="595"/>
        <v>Red</v>
      </c>
      <c r="Y1820" t="str">
        <f t="shared" si="596"/>
        <v>Green</v>
      </c>
      <c r="Z1820" t="str">
        <f t="shared" si="597"/>
        <v>Green</v>
      </c>
      <c r="AA1820" t="str">
        <f t="shared" si="598"/>
        <v>Red</v>
      </c>
      <c r="AB1820" t="str">
        <f t="shared" si="599"/>
        <v>Green</v>
      </c>
      <c r="AC1820" t="str">
        <f t="shared" si="600"/>
        <v>Green</v>
      </c>
      <c r="AD1820" t="str">
        <f t="shared" si="601"/>
        <v>Red</v>
      </c>
    </row>
    <row r="1821" spans="1:30" x14ac:dyDescent="0.25">
      <c r="A1821" t="str">
        <f t="shared" si="585"/>
        <v>26/07/2026Nosaby IFIFK Hassleholm</v>
      </c>
      <c r="D1821" s="2">
        <v>46229</v>
      </c>
      <c r="E1821" s="3">
        <v>0.41666666666666669</v>
      </c>
      <c r="F1821" t="s">
        <v>4317</v>
      </c>
      <c r="G1821" t="s">
        <v>4318</v>
      </c>
      <c r="H1821">
        <v>1</v>
      </c>
      <c r="I1821">
        <v>1</v>
      </c>
      <c r="J1821">
        <v>2</v>
      </c>
      <c r="K1821">
        <v>1</v>
      </c>
      <c r="L1821" s="22" t="str">
        <f t="shared" si="582"/>
        <v>26/07/2026</v>
      </c>
      <c r="M1821" s="23">
        <f t="shared" si="583"/>
        <v>0.29166666666666669</v>
      </c>
      <c r="N1821" t="str">
        <f t="shared" si="584"/>
        <v>2 - 1</v>
      </c>
      <c r="O1821" t="str">
        <f t="shared" si="586"/>
        <v>Green</v>
      </c>
      <c r="P1821" t="str">
        <f t="shared" si="587"/>
        <v>Red</v>
      </c>
      <c r="Q1821" t="str">
        <f t="shared" si="588"/>
        <v>Red</v>
      </c>
      <c r="R1821" t="str">
        <f t="shared" si="589"/>
        <v>Green</v>
      </c>
      <c r="S1821" t="str">
        <f t="shared" si="590"/>
        <v>Red</v>
      </c>
      <c r="T1821" t="str">
        <f t="shared" si="591"/>
        <v>Green</v>
      </c>
      <c r="U1821" t="str">
        <f t="shared" si="592"/>
        <v>Red</v>
      </c>
      <c r="V1821" t="str">
        <f t="shared" si="593"/>
        <v>Green</v>
      </c>
      <c r="W1821" t="str">
        <f t="shared" si="594"/>
        <v>Red</v>
      </c>
      <c r="X1821" t="str">
        <f t="shared" si="595"/>
        <v>Green</v>
      </c>
      <c r="Y1821" t="str">
        <f t="shared" si="596"/>
        <v>Green</v>
      </c>
      <c r="Z1821" t="str">
        <f t="shared" si="597"/>
        <v>Green</v>
      </c>
      <c r="AA1821" t="str">
        <f t="shared" si="598"/>
        <v>Red</v>
      </c>
      <c r="AB1821" t="str">
        <f t="shared" si="599"/>
        <v>Green</v>
      </c>
      <c r="AC1821" t="str">
        <f t="shared" si="600"/>
        <v>Green</v>
      </c>
      <c r="AD1821" t="str">
        <f t="shared" si="601"/>
        <v>Red</v>
      </c>
    </row>
    <row r="1822" spans="1:30" x14ac:dyDescent="0.25">
      <c r="A1822" t="str">
        <f t="shared" si="585"/>
        <v>26/07/2026AnyangGangwon</v>
      </c>
      <c r="D1822" s="2">
        <v>46229</v>
      </c>
      <c r="E1822" s="3">
        <v>0.4375</v>
      </c>
      <c r="F1822" t="s">
        <v>1597</v>
      </c>
      <c r="G1822" t="s">
        <v>1413</v>
      </c>
      <c r="H1822">
        <v>2</v>
      </c>
      <c r="I1822">
        <v>0</v>
      </c>
      <c r="J1822">
        <v>2</v>
      </c>
      <c r="K1822">
        <v>1</v>
      </c>
      <c r="L1822" s="22" t="str">
        <f t="shared" si="582"/>
        <v>26/07/2026</v>
      </c>
      <c r="M1822" s="23">
        <f t="shared" si="583"/>
        <v>0.3125</v>
      </c>
      <c r="N1822" t="str">
        <f t="shared" si="584"/>
        <v>2 - 1</v>
      </c>
      <c r="O1822" t="str">
        <f t="shared" si="586"/>
        <v>Green</v>
      </c>
      <c r="P1822" t="str">
        <f t="shared" si="587"/>
        <v>Red</v>
      </c>
      <c r="Q1822" t="str">
        <f t="shared" si="588"/>
        <v>Red</v>
      </c>
      <c r="R1822" t="str">
        <f t="shared" si="589"/>
        <v>Green</v>
      </c>
      <c r="S1822" t="str">
        <f t="shared" si="590"/>
        <v>Red</v>
      </c>
      <c r="T1822" t="str">
        <f t="shared" si="591"/>
        <v>Green</v>
      </c>
      <c r="U1822" t="str">
        <f t="shared" si="592"/>
        <v>Green</v>
      </c>
      <c r="V1822" t="str">
        <f t="shared" si="593"/>
        <v>Red</v>
      </c>
      <c r="W1822" t="str">
        <f t="shared" si="594"/>
        <v>Red</v>
      </c>
      <c r="X1822" t="str">
        <f t="shared" si="595"/>
        <v>Green</v>
      </c>
      <c r="Y1822" t="str">
        <f t="shared" si="596"/>
        <v>Green</v>
      </c>
      <c r="Z1822" t="str">
        <f t="shared" si="597"/>
        <v>Green</v>
      </c>
      <c r="AA1822" t="str">
        <f t="shared" si="598"/>
        <v>Red</v>
      </c>
      <c r="AB1822" t="str">
        <f t="shared" si="599"/>
        <v>Green</v>
      </c>
      <c r="AC1822" t="str">
        <f t="shared" si="600"/>
        <v>Green</v>
      </c>
      <c r="AD1822" t="str">
        <f t="shared" si="601"/>
        <v>Red</v>
      </c>
    </row>
    <row r="1823" spans="1:30" x14ac:dyDescent="0.25">
      <c r="A1823" t="str">
        <f t="shared" si="585"/>
        <v>26/07/2026FC SeoulUlsan Hyundai</v>
      </c>
      <c r="D1823" s="2">
        <v>46229</v>
      </c>
      <c r="E1823" s="3">
        <v>0.4375</v>
      </c>
      <c r="F1823" t="s">
        <v>27</v>
      </c>
      <c r="G1823" t="s">
        <v>1416</v>
      </c>
      <c r="H1823">
        <v>0</v>
      </c>
      <c r="I1823">
        <v>2</v>
      </c>
      <c r="J1823">
        <v>1</v>
      </c>
      <c r="K1823">
        <v>3</v>
      </c>
      <c r="L1823" s="22" t="str">
        <f t="shared" si="582"/>
        <v>26/07/2026</v>
      </c>
      <c r="M1823" s="23">
        <f t="shared" si="583"/>
        <v>0.3125</v>
      </c>
      <c r="N1823" t="str">
        <f t="shared" si="584"/>
        <v>1 - 3</v>
      </c>
      <c r="O1823" t="str">
        <f t="shared" si="586"/>
        <v>Red</v>
      </c>
      <c r="P1823" t="str">
        <f t="shared" si="587"/>
        <v>Red</v>
      </c>
      <c r="Q1823" t="str">
        <f t="shared" si="588"/>
        <v>Green</v>
      </c>
      <c r="R1823" t="str">
        <f t="shared" si="589"/>
        <v>Red</v>
      </c>
      <c r="S1823" t="str">
        <f t="shared" si="590"/>
        <v>Green</v>
      </c>
      <c r="T1823" t="str">
        <f t="shared" si="591"/>
        <v>Green</v>
      </c>
      <c r="U1823" t="str">
        <f t="shared" si="592"/>
        <v>Red</v>
      </c>
      <c r="V1823" t="str">
        <f t="shared" si="593"/>
        <v>Red</v>
      </c>
      <c r="W1823" t="str">
        <f t="shared" si="594"/>
        <v>Green</v>
      </c>
      <c r="X1823" t="str">
        <f t="shared" si="595"/>
        <v>Green</v>
      </c>
      <c r="Y1823" t="str">
        <f t="shared" si="596"/>
        <v>Green</v>
      </c>
      <c r="Z1823" t="str">
        <f t="shared" si="597"/>
        <v>Green</v>
      </c>
      <c r="AA1823" t="str">
        <f t="shared" si="598"/>
        <v>Red</v>
      </c>
      <c r="AB1823" t="str">
        <f t="shared" si="599"/>
        <v>Red</v>
      </c>
      <c r="AC1823" t="str">
        <f t="shared" si="600"/>
        <v>Green</v>
      </c>
      <c r="AD1823" t="str">
        <f t="shared" si="601"/>
        <v>Red</v>
      </c>
    </row>
    <row r="1824" spans="1:30" x14ac:dyDescent="0.25">
      <c r="A1824" t="str">
        <f t="shared" si="585"/>
        <v>26/07/2026GwangjuJeju United</v>
      </c>
      <c r="D1824" s="2">
        <v>46229</v>
      </c>
      <c r="E1824" s="3">
        <v>0.4375</v>
      </c>
      <c r="F1824" t="s">
        <v>1598</v>
      </c>
      <c r="G1824" t="s">
        <v>216</v>
      </c>
      <c r="H1824">
        <v>1</v>
      </c>
      <c r="I1824">
        <v>1</v>
      </c>
      <c r="J1824">
        <v>1</v>
      </c>
      <c r="K1824">
        <v>2</v>
      </c>
      <c r="L1824" s="22" t="str">
        <f t="shared" si="582"/>
        <v>26/07/2026</v>
      </c>
      <c r="M1824" s="23">
        <f t="shared" si="583"/>
        <v>0.3125</v>
      </c>
      <c r="N1824" t="str">
        <f t="shared" si="584"/>
        <v>1 - 2</v>
      </c>
      <c r="O1824" t="str">
        <f t="shared" si="586"/>
        <v>Red</v>
      </c>
      <c r="P1824" t="str">
        <f t="shared" si="587"/>
        <v>Red</v>
      </c>
      <c r="Q1824" t="str">
        <f t="shared" si="588"/>
        <v>Green</v>
      </c>
      <c r="R1824" t="str">
        <f t="shared" si="589"/>
        <v>Red</v>
      </c>
      <c r="S1824" t="str">
        <f t="shared" si="590"/>
        <v>Green</v>
      </c>
      <c r="T1824" t="str">
        <f t="shared" si="591"/>
        <v>Green</v>
      </c>
      <c r="U1824" t="str">
        <f t="shared" si="592"/>
        <v>Red</v>
      </c>
      <c r="V1824" t="str">
        <f t="shared" si="593"/>
        <v>Green</v>
      </c>
      <c r="W1824" t="str">
        <f t="shared" si="594"/>
        <v>Red</v>
      </c>
      <c r="X1824" t="str">
        <f t="shared" si="595"/>
        <v>Green</v>
      </c>
      <c r="Y1824" t="str">
        <f t="shared" si="596"/>
        <v>Green</v>
      </c>
      <c r="Z1824" t="str">
        <f t="shared" si="597"/>
        <v>Green</v>
      </c>
      <c r="AA1824" t="str">
        <f t="shared" si="598"/>
        <v>Red</v>
      </c>
      <c r="AB1824" t="str">
        <f t="shared" si="599"/>
        <v>Green</v>
      </c>
      <c r="AC1824" t="str">
        <f t="shared" si="600"/>
        <v>Green</v>
      </c>
      <c r="AD1824" t="str">
        <f t="shared" si="601"/>
        <v>Red</v>
      </c>
    </row>
    <row r="1825" spans="1:30" x14ac:dyDescent="0.25">
      <c r="A1825" t="str">
        <f t="shared" si="585"/>
        <v>26/07/2026Incheon UnitedBucheon 1995</v>
      </c>
      <c r="D1825" s="2">
        <v>46229</v>
      </c>
      <c r="E1825" s="3">
        <v>0.4375</v>
      </c>
      <c r="F1825" t="s">
        <v>1417</v>
      </c>
      <c r="G1825" t="s">
        <v>1596</v>
      </c>
      <c r="H1825">
        <v>0</v>
      </c>
      <c r="I1825">
        <v>1</v>
      </c>
      <c r="J1825">
        <v>1</v>
      </c>
      <c r="K1825">
        <v>1</v>
      </c>
      <c r="L1825" s="22" t="str">
        <f t="shared" si="582"/>
        <v>26/07/2026</v>
      </c>
      <c r="M1825" s="23">
        <f t="shared" si="583"/>
        <v>0.3125</v>
      </c>
      <c r="N1825" t="str">
        <f t="shared" si="584"/>
        <v>1 - 1</v>
      </c>
      <c r="O1825" t="str">
        <f t="shared" si="586"/>
        <v>Red</v>
      </c>
      <c r="P1825" t="str">
        <f t="shared" si="587"/>
        <v>Green</v>
      </c>
      <c r="Q1825" t="str">
        <f t="shared" si="588"/>
        <v>Red</v>
      </c>
      <c r="R1825" t="str">
        <f t="shared" si="589"/>
        <v>Green</v>
      </c>
      <c r="S1825" t="str">
        <f t="shared" si="590"/>
        <v>Green</v>
      </c>
      <c r="T1825" t="str">
        <f t="shared" si="591"/>
        <v>Red</v>
      </c>
      <c r="U1825" t="str">
        <f t="shared" si="592"/>
        <v>Red</v>
      </c>
      <c r="V1825" t="str">
        <f t="shared" si="593"/>
        <v>Red</v>
      </c>
      <c r="W1825" t="str">
        <f t="shared" si="594"/>
        <v>Green</v>
      </c>
      <c r="X1825" t="str">
        <f t="shared" si="595"/>
        <v>Green</v>
      </c>
      <c r="Y1825" t="str">
        <f t="shared" si="596"/>
        <v>Green</v>
      </c>
      <c r="Z1825" t="str">
        <f t="shared" si="597"/>
        <v>Red</v>
      </c>
      <c r="AA1825" t="str">
        <f t="shared" si="598"/>
        <v>Green</v>
      </c>
      <c r="AB1825" t="str">
        <f t="shared" si="599"/>
        <v>Green</v>
      </c>
      <c r="AC1825" t="str">
        <f t="shared" si="600"/>
        <v>Green</v>
      </c>
      <c r="AD1825" t="str">
        <f t="shared" si="601"/>
        <v>Red</v>
      </c>
    </row>
    <row r="1826" spans="1:30" x14ac:dyDescent="0.25">
      <c r="A1826" t="str">
        <f t="shared" si="585"/>
        <v>26/07/2026Gimpo FCYongin City</v>
      </c>
      <c r="D1826" s="2">
        <v>46229</v>
      </c>
      <c r="E1826" s="3">
        <v>0.4375</v>
      </c>
      <c r="F1826" t="s">
        <v>952</v>
      </c>
      <c r="G1826" t="s">
        <v>4319</v>
      </c>
      <c r="L1826" s="22" t="str">
        <f t="shared" si="582"/>
        <v>26/07/2026</v>
      </c>
      <c r="M1826" s="23">
        <f t="shared" si="583"/>
        <v>0.3125</v>
      </c>
      <c r="N1826" t="str">
        <f t="shared" si="584"/>
        <v xml:space="preserve"> - </v>
      </c>
      <c r="O1826" t="str">
        <f t="shared" si="586"/>
        <v>Red</v>
      </c>
      <c r="P1826" t="str">
        <f t="shared" si="587"/>
        <v>Green</v>
      </c>
      <c r="Q1826" t="str">
        <f t="shared" si="588"/>
        <v>Red</v>
      </c>
      <c r="R1826" t="str">
        <f t="shared" si="589"/>
        <v>Green</v>
      </c>
      <c r="S1826" t="str">
        <f t="shared" si="590"/>
        <v>Green</v>
      </c>
      <c r="T1826" t="str">
        <f t="shared" si="591"/>
        <v>Red</v>
      </c>
      <c r="U1826" t="str">
        <f t="shared" si="592"/>
        <v>Red</v>
      </c>
      <c r="V1826" t="str">
        <f t="shared" si="593"/>
        <v>Green</v>
      </c>
      <c r="W1826" t="str">
        <f t="shared" si="594"/>
        <v>Red</v>
      </c>
      <c r="X1826" t="str">
        <f t="shared" si="595"/>
        <v>Red</v>
      </c>
      <c r="Y1826" t="str">
        <f t="shared" si="596"/>
        <v>Red</v>
      </c>
      <c r="Z1826" t="str">
        <f t="shared" si="597"/>
        <v>Red</v>
      </c>
      <c r="AA1826" t="str">
        <f t="shared" si="598"/>
        <v>Green</v>
      </c>
      <c r="AB1826" t="str">
        <f t="shared" si="599"/>
        <v>Green</v>
      </c>
      <c r="AC1826" t="str">
        <f t="shared" si="600"/>
        <v>Red</v>
      </c>
      <c r="AD1826" t="str">
        <f t="shared" si="601"/>
        <v>Green</v>
      </c>
    </row>
    <row r="1827" spans="1:30" x14ac:dyDescent="0.25">
      <c r="A1827" t="str">
        <f t="shared" si="585"/>
        <v>26/07/2026Gimpo FCYongin FC</v>
      </c>
      <c r="D1827" s="2">
        <v>46229</v>
      </c>
      <c r="E1827" s="3">
        <v>0.4375</v>
      </c>
      <c r="F1827" t="s">
        <v>952</v>
      </c>
      <c r="G1827" t="s">
        <v>953</v>
      </c>
      <c r="H1827">
        <v>0</v>
      </c>
      <c r="I1827">
        <v>0</v>
      </c>
      <c r="J1827">
        <v>1</v>
      </c>
      <c r="K1827">
        <v>1</v>
      </c>
      <c r="L1827" s="22" t="str">
        <f t="shared" si="582"/>
        <v>26/07/2026</v>
      </c>
      <c r="M1827" s="23">
        <f t="shared" si="583"/>
        <v>0.3125</v>
      </c>
      <c r="N1827" t="str">
        <f t="shared" si="584"/>
        <v>1 - 1</v>
      </c>
      <c r="O1827" t="str">
        <f t="shared" si="586"/>
        <v>Red</v>
      </c>
      <c r="P1827" t="str">
        <f t="shared" si="587"/>
        <v>Green</v>
      </c>
      <c r="Q1827" t="str">
        <f t="shared" si="588"/>
        <v>Red</v>
      </c>
      <c r="R1827" t="str">
        <f t="shared" si="589"/>
        <v>Green</v>
      </c>
      <c r="S1827" t="str">
        <f t="shared" si="590"/>
        <v>Green</v>
      </c>
      <c r="T1827" t="str">
        <f t="shared" si="591"/>
        <v>Red</v>
      </c>
      <c r="U1827" t="str">
        <f t="shared" si="592"/>
        <v>Red</v>
      </c>
      <c r="V1827" t="str">
        <f t="shared" si="593"/>
        <v>Green</v>
      </c>
      <c r="W1827" t="str">
        <f t="shared" si="594"/>
        <v>Red</v>
      </c>
      <c r="X1827" t="str">
        <f t="shared" si="595"/>
        <v>Red</v>
      </c>
      <c r="Y1827" t="str">
        <f t="shared" si="596"/>
        <v>Green</v>
      </c>
      <c r="Z1827" t="str">
        <f t="shared" si="597"/>
        <v>Red</v>
      </c>
      <c r="AA1827" t="str">
        <f t="shared" si="598"/>
        <v>Green</v>
      </c>
      <c r="AB1827" t="str">
        <f t="shared" si="599"/>
        <v>Green</v>
      </c>
      <c r="AC1827" t="str">
        <f t="shared" si="600"/>
        <v>Green</v>
      </c>
      <c r="AD1827" t="str">
        <f t="shared" si="601"/>
        <v>Red</v>
      </c>
    </row>
    <row r="1828" spans="1:30" x14ac:dyDescent="0.25">
      <c r="A1828" t="str">
        <f t="shared" si="585"/>
        <v>26/07/2026Paju FrontierAnsan Greeners FC</v>
      </c>
      <c r="D1828" s="2">
        <v>46229</v>
      </c>
      <c r="E1828" s="3">
        <v>0.4375</v>
      </c>
      <c r="F1828" t="s">
        <v>4320</v>
      </c>
      <c r="G1828" t="s">
        <v>955</v>
      </c>
      <c r="H1828">
        <v>0</v>
      </c>
      <c r="I1828">
        <v>0</v>
      </c>
      <c r="J1828">
        <v>0</v>
      </c>
      <c r="K1828">
        <v>1</v>
      </c>
      <c r="L1828" s="22" t="str">
        <f t="shared" si="582"/>
        <v>26/07/2026</v>
      </c>
      <c r="M1828" s="23">
        <f t="shared" si="583"/>
        <v>0.3125</v>
      </c>
      <c r="N1828" t="str">
        <f t="shared" si="584"/>
        <v>0 - 1</v>
      </c>
      <c r="O1828" t="str">
        <f t="shared" si="586"/>
        <v>Red</v>
      </c>
      <c r="P1828" t="str">
        <f t="shared" si="587"/>
        <v>Red</v>
      </c>
      <c r="Q1828" t="str">
        <f t="shared" si="588"/>
        <v>Green</v>
      </c>
      <c r="R1828" t="str">
        <f t="shared" si="589"/>
        <v>Red</v>
      </c>
      <c r="S1828" t="str">
        <f t="shared" si="590"/>
        <v>Green</v>
      </c>
      <c r="T1828" t="str">
        <f t="shared" si="591"/>
        <v>Green</v>
      </c>
      <c r="U1828" t="str">
        <f t="shared" si="592"/>
        <v>Red</v>
      </c>
      <c r="V1828" t="str">
        <f t="shared" si="593"/>
        <v>Green</v>
      </c>
      <c r="W1828" t="str">
        <f t="shared" si="594"/>
        <v>Red</v>
      </c>
      <c r="X1828" t="str">
        <f t="shared" si="595"/>
        <v>Red</v>
      </c>
      <c r="Y1828" t="str">
        <f t="shared" si="596"/>
        <v>Red</v>
      </c>
      <c r="Z1828" t="str">
        <f t="shared" si="597"/>
        <v>Red</v>
      </c>
      <c r="AA1828" t="str">
        <f t="shared" si="598"/>
        <v>Green</v>
      </c>
      <c r="AB1828" t="str">
        <f t="shared" si="599"/>
        <v>Green</v>
      </c>
      <c r="AC1828" t="str">
        <f t="shared" si="600"/>
        <v>Red</v>
      </c>
      <c r="AD1828" t="str">
        <f t="shared" si="601"/>
        <v>Green</v>
      </c>
    </row>
    <row r="1829" spans="1:30" x14ac:dyDescent="0.25">
      <c r="A1829" t="str">
        <f t="shared" si="585"/>
        <v>26/07/2026Yunnan YukunShenzhen Peng City</v>
      </c>
      <c r="D1829" s="2">
        <v>46229</v>
      </c>
      <c r="E1829" s="3">
        <v>0.45833333333333331</v>
      </c>
      <c r="F1829" t="s">
        <v>414</v>
      </c>
      <c r="G1829" t="s">
        <v>405</v>
      </c>
      <c r="H1829">
        <v>2</v>
      </c>
      <c r="I1829">
        <v>1</v>
      </c>
      <c r="J1829">
        <v>4</v>
      </c>
      <c r="K1829">
        <v>3</v>
      </c>
      <c r="L1829" s="22" t="str">
        <f t="shared" si="582"/>
        <v>26/07/2026</v>
      </c>
      <c r="M1829" s="23">
        <f t="shared" si="583"/>
        <v>0.33333333333333331</v>
      </c>
      <c r="N1829" t="str">
        <f t="shared" si="584"/>
        <v>4 - 3</v>
      </c>
      <c r="O1829" t="str">
        <f t="shared" si="586"/>
        <v>Green</v>
      </c>
      <c r="P1829" t="str">
        <f t="shared" si="587"/>
        <v>Red</v>
      </c>
      <c r="Q1829" t="str">
        <f t="shared" si="588"/>
        <v>Red</v>
      </c>
      <c r="R1829" t="str">
        <f t="shared" si="589"/>
        <v>Green</v>
      </c>
      <c r="S1829" t="str">
        <f t="shared" si="590"/>
        <v>Red</v>
      </c>
      <c r="T1829" t="str">
        <f t="shared" si="591"/>
        <v>Green</v>
      </c>
      <c r="U1829" t="str">
        <f t="shared" si="592"/>
        <v>Green</v>
      </c>
      <c r="V1829" t="str">
        <f t="shared" si="593"/>
        <v>Red</v>
      </c>
      <c r="W1829" t="str">
        <f t="shared" si="594"/>
        <v>Red</v>
      </c>
      <c r="X1829" t="str">
        <f t="shared" si="595"/>
        <v>Green</v>
      </c>
      <c r="Y1829" t="str">
        <f t="shared" si="596"/>
        <v>Green</v>
      </c>
      <c r="Z1829" t="str">
        <f t="shared" si="597"/>
        <v>Green</v>
      </c>
      <c r="AA1829" t="str">
        <f t="shared" si="598"/>
        <v>Red</v>
      </c>
      <c r="AB1829" t="str">
        <f t="shared" si="599"/>
        <v>Red</v>
      </c>
      <c r="AC1829" t="str">
        <f t="shared" si="600"/>
        <v>Green</v>
      </c>
      <c r="AD1829" t="str">
        <f t="shared" si="601"/>
        <v>Red</v>
      </c>
    </row>
    <row r="1830" spans="1:30" x14ac:dyDescent="0.25">
      <c r="A1830" t="str">
        <f t="shared" si="585"/>
        <v>26/07/2026Dalian Kun CitySuzhou Dongwu</v>
      </c>
      <c r="D1830" s="2">
        <v>46229</v>
      </c>
      <c r="E1830" s="3">
        <v>0.45833333333333331</v>
      </c>
      <c r="F1830" t="s">
        <v>4321</v>
      </c>
      <c r="G1830" t="s">
        <v>958</v>
      </c>
      <c r="H1830">
        <v>0</v>
      </c>
      <c r="I1830">
        <v>0</v>
      </c>
      <c r="J1830">
        <v>0</v>
      </c>
      <c r="K1830">
        <v>0</v>
      </c>
      <c r="L1830" s="22" t="str">
        <f t="shared" si="582"/>
        <v>26/07/2026</v>
      </c>
      <c r="M1830" s="23">
        <f t="shared" si="583"/>
        <v>0.33333333333333331</v>
      </c>
      <c r="N1830" t="str">
        <f t="shared" si="584"/>
        <v>0 - 0</v>
      </c>
      <c r="O1830" t="str">
        <f t="shared" si="586"/>
        <v>Red</v>
      </c>
      <c r="P1830" t="str">
        <f t="shared" si="587"/>
        <v>Green</v>
      </c>
      <c r="Q1830" t="str">
        <f t="shared" si="588"/>
        <v>Red</v>
      </c>
      <c r="R1830" t="str">
        <f t="shared" si="589"/>
        <v>Green</v>
      </c>
      <c r="S1830" t="str">
        <f t="shared" si="590"/>
        <v>Green</v>
      </c>
      <c r="T1830" t="str">
        <f t="shared" si="591"/>
        <v>Red</v>
      </c>
      <c r="U1830" t="str">
        <f t="shared" si="592"/>
        <v>Red</v>
      </c>
      <c r="V1830" t="str">
        <f t="shared" si="593"/>
        <v>Green</v>
      </c>
      <c r="W1830" t="str">
        <f t="shared" si="594"/>
        <v>Red</v>
      </c>
      <c r="X1830" t="str">
        <f t="shared" si="595"/>
        <v>Red</v>
      </c>
      <c r="Y1830" t="str">
        <f t="shared" si="596"/>
        <v>Red</v>
      </c>
      <c r="Z1830" t="str">
        <f t="shared" si="597"/>
        <v>Red</v>
      </c>
      <c r="AA1830" t="str">
        <f t="shared" si="598"/>
        <v>Green</v>
      </c>
      <c r="AB1830" t="str">
        <f t="shared" si="599"/>
        <v>Green</v>
      </c>
      <c r="AC1830" t="str">
        <f t="shared" si="600"/>
        <v>Red</v>
      </c>
      <c r="AD1830" t="str">
        <f t="shared" si="601"/>
        <v>Green</v>
      </c>
    </row>
    <row r="1831" spans="1:30" x14ac:dyDescent="0.25">
      <c r="A1831" t="str">
        <f t="shared" si="585"/>
        <v>26/07/2026Kvik HaldenTraeff</v>
      </c>
      <c r="D1831" s="2">
        <v>46229</v>
      </c>
      <c r="E1831" s="3">
        <v>0.45833333333333331</v>
      </c>
      <c r="F1831" t="s">
        <v>4322</v>
      </c>
      <c r="G1831" t="s">
        <v>4323</v>
      </c>
      <c r="H1831">
        <v>0</v>
      </c>
      <c r="I1831">
        <v>1</v>
      </c>
      <c r="J1831">
        <v>0</v>
      </c>
      <c r="K1831">
        <v>1</v>
      </c>
      <c r="L1831" s="22" t="str">
        <f t="shared" si="582"/>
        <v>26/07/2026</v>
      </c>
      <c r="M1831" s="23">
        <f t="shared" si="583"/>
        <v>0.33333333333333331</v>
      </c>
      <c r="N1831" t="str">
        <f t="shared" si="584"/>
        <v>0 - 1</v>
      </c>
      <c r="O1831" t="str">
        <f t="shared" si="586"/>
        <v>Red</v>
      </c>
      <c r="P1831" t="str">
        <f t="shared" si="587"/>
        <v>Red</v>
      </c>
      <c r="Q1831" t="str">
        <f t="shared" si="588"/>
        <v>Green</v>
      </c>
      <c r="R1831" t="str">
        <f t="shared" si="589"/>
        <v>Red</v>
      </c>
      <c r="S1831" t="str">
        <f t="shared" si="590"/>
        <v>Green</v>
      </c>
      <c r="T1831" t="str">
        <f t="shared" si="591"/>
        <v>Green</v>
      </c>
      <c r="U1831" t="str">
        <f t="shared" si="592"/>
        <v>Red</v>
      </c>
      <c r="V1831" t="str">
        <f t="shared" si="593"/>
        <v>Red</v>
      </c>
      <c r="W1831" t="str">
        <f t="shared" si="594"/>
        <v>Green</v>
      </c>
      <c r="X1831" t="str">
        <f t="shared" si="595"/>
        <v>Green</v>
      </c>
      <c r="Y1831" t="str">
        <f t="shared" si="596"/>
        <v>Red</v>
      </c>
      <c r="Z1831" t="str">
        <f t="shared" si="597"/>
        <v>Red</v>
      </c>
      <c r="AA1831" t="str">
        <f t="shared" si="598"/>
        <v>Green</v>
      </c>
      <c r="AB1831" t="str">
        <f t="shared" si="599"/>
        <v>Green</v>
      </c>
      <c r="AC1831" t="str">
        <f t="shared" si="600"/>
        <v>Red</v>
      </c>
      <c r="AD1831" t="str">
        <f t="shared" si="601"/>
        <v>Green</v>
      </c>
    </row>
    <row r="1832" spans="1:30" x14ac:dyDescent="0.25">
      <c r="A1832" t="str">
        <f t="shared" si="585"/>
        <v>26/07/2026KalugaSibir Novosibirsk</v>
      </c>
      <c r="D1832" s="2">
        <v>46229</v>
      </c>
      <c r="E1832" s="3">
        <v>0.45833333333333331</v>
      </c>
      <c r="F1832" t="s">
        <v>4324</v>
      </c>
      <c r="G1832" t="s">
        <v>4325</v>
      </c>
      <c r="H1832">
        <v>0</v>
      </c>
      <c r="I1832">
        <v>1</v>
      </c>
      <c r="J1832">
        <v>0</v>
      </c>
      <c r="K1832">
        <v>1</v>
      </c>
      <c r="L1832" s="22" t="str">
        <f t="shared" si="582"/>
        <v>26/07/2026</v>
      </c>
      <c r="M1832" s="23">
        <f t="shared" si="583"/>
        <v>0.33333333333333331</v>
      </c>
      <c r="N1832" t="str">
        <f t="shared" si="584"/>
        <v>0 - 1</v>
      </c>
      <c r="O1832" t="str">
        <f t="shared" si="586"/>
        <v>Red</v>
      </c>
      <c r="P1832" t="str">
        <f t="shared" si="587"/>
        <v>Red</v>
      </c>
      <c r="Q1832" t="str">
        <f t="shared" si="588"/>
        <v>Green</v>
      </c>
      <c r="R1832" t="str">
        <f t="shared" si="589"/>
        <v>Red</v>
      </c>
      <c r="S1832" t="str">
        <f t="shared" si="590"/>
        <v>Green</v>
      </c>
      <c r="T1832" t="str">
        <f t="shared" si="591"/>
        <v>Green</v>
      </c>
      <c r="U1832" t="str">
        <f t="shared" si="592"/>
        <v>Red</v>
      </c>
      <c r="V1832" t="str">
        <f t="shared" si="593"/>
        <v>Red</v>
      </c>
      <c r="W1832" t="str">
        <f t="shared" si="594"/>
        <v>Green</v>
      </c>
      <c r="X1832" t="str">
        <f t="shared" si="595"/>
        <v>Green</v>
      </c>
      <c r="Y1832" t="str">
        <f t="shared" si="596"/>
        <v>Red</v>
      </c>
      <c r="Z1832" t="str">
        <f t="shared" si="597"/>
        <v>Red</v>
      </c>
      <c r="AA1832" t="str">
        <f t="shared" si="598"/>
        <v>Green</v>
      </c>
      <c r="AB1832" t="str">
        <f t="shared" si="599"/>
        <v>Green</v>
      </c>
      <c r="AC1832" t="str">
        <f t="shared" si="600"/>
        <v>Red</v>
      </c>
      <c r="AD1832" t="str">
        <f t="shared" si="601"/>
        <v>Green</v>
      </c>
    </row>
    <row r="1833" spans="1:30" x14ac:dyDescent="0.25">
      <c r="A1833" t="str">
        <f t="shared" si="585"/>
        <v>26/07/2026Arsenal Tula IIRyazan</v>
      </c>
      <c r="D1833" s="2">
        <v>46229</v>
      </c>
      <c r="E1833" s="3">
        <v>0.45833333333333331</v>
      </c>
      <c r="F1833" t="s">
        <v>4326</v>
      </c>
      <c r="G1833" t="s">
        <v>4327</v>
      </c>
      <c r="H1833">
        <v>0</v>
      </c>
      <c r="I1833">
        <v>0</v>
      </c>
      <c r="J1833">
        <v>0</v>
      </c>
      <c r="K1833">
        <v>5</v>
      </c>
      <c r="L1833" s="22" t="str">
        <f t="shared" si="582"/>
        <v>26/07/2026</v>
      </c>
      <c r="M1833" s="23">
        <f t="shared" si="583"/>
        <v>0.33333333333333331</v>
      </c>
      <c r="N1833" t="str">
        <f t="shared" si="584"/>
        <v>0 - 5</v>
      </c>
      <c r="O1833" t="str">
        <f t="shared" si="586"/>
        <v>Red</v>
      </c>
      <c r="P1833" t="str">
        <f t="shared" si="587"/>
        <v>Red</v>
      </c>
      <c r="Q1833" t="str">
        <f t="shared" si="588"/>
        <v>Green</v>
      </c>
      <c r="R1833" t="str">
        <f t="shared" si="589"/>
        <v>Red</v>
      </c>
      <c r="S1833" t="str">
        <f t="shared" si="590"/>
        <v>Green</v>
      </c>
      <c r="T1833" t="str">
        <f t="shared" si="591"/>
        <v>Green</v>
      </c>
      <c r="U1833" t="str">
        <f t="shared" si="592"/>
        <v>Red</v>
      </c>
      <c r="V1833" t="str">
        <f t="shared" si="593"/>
        <v>Green</v>
      </c>
      <c r="W1833" t="str">
        <f t="shared" si="594"/>
        <v>Red</v>
      </c>
      <c r="X1833" t="str">
        <f t="shared" si="595"/>
        <v>Red</v>
      </c>
      <c r="Y1833" t="str">
        <f t="shared" si="596"/>
        <v>Green</v>
      </c>
      <c r="Z1833" t="str">
        <f t="shared" si="597"/>
        <v>Green</v>
      </c>
      <c r="AA1833" t="str">
        <f t="shared" si="598"/>
        <v>Red</v>
      </c>
      <c r="AB1833" t="str">
        <f t="shared" si="599"/>
        <v>Red</v>
      </c>
      <c r="AC1833" t="str">
        <f t="shared" si="600"/>
        <v>Red</v>
      </c>
      <c r="AD1833" t="str">
        <f t="shared" si="601"/>
        <v>Green</v>
      </c>
    </row>
    <row r="1834" spans="1:30" x14ac:dyDescent="0.25">
      <c r="A1834" t="str">
        <f t="shared" si="585"/>
        <v>26/07/2026SundsvallFalkenberg</v>
      </c>
      <c r="B1834" t="s">
        <v>827</v>
      </c>
      <c r="D1834" s="2">
        <v>46229</v>
      </c>
      <c r="E1834" s="3">
        <v>0.45833333333333331</v>
      </c>
      <c r="F1834" t="s">
        <v>268</v>
      </c>
      <c r="G1834" t="s">
        <v>1418</v>
      </c>
      <c r="H1834">
        <v>1</v>
      </c>
      <c r="I1834">
        <v>1</v>
      </c>
      <c r="J1834">
        <v>1</v>
      </c>
      <c r="K1834">
        <v>2</v>
      </c>
      <c r="L1834" s="22" t="str">
        <f t="shared" si="582"/>
        <v>26/07/2026</v>
      </c>
      <c r="M1834" s="23">
        <f t="shared" si="583"/>
        <v>0.33333333333333331</v>
      </c>
      <c r="N1834" t="str">
        <f t="shared" si="584"/>
        <v>1 - 2</v>
      </c>
      <c r="O1834" t="str">
        <f t="shared" si="586"/>
        <v>Red</v>
      </c>
      <c r="P1834" t="str">
        <f t="shared" si="587"/>
        <v>Red</v>
      </c>
      <c r="Q1834" t="str">
        <f t="shared" si="588"/>
        <v>Green</v>
      </c>
      <c r="R1834" t="str">
        <f t="shared" si="589"/>
        <v>Red</v>
      </c>
      <c r="S1834" t="str">
        <f t="shared" si="590"/>
        <v>Green</v>
      </c>
      <c r="T1834" t="str">
        <f t="shared" si="591"/>
        <v>Green</v>
      </c>
      <c r="U1834" t="str">
        <f t="shared" si="592"/>
        <v>Red</v>
      </c>
      <c r="V1834" t="str">
        <f t="shared" si="593"/>
        <v>Green</v>
      </c>
      <c r="W1834" t="str">
        <f t="shared" si="594"/>
        <v>Red</v>
      </c>
      <c r="X1834" t="str">
        <f t="shared" si="595"/>
        <v>Green</v>
      </c>
      <c r="Y1834" t="str">
        <f t="shared" si="596"/>
        <v>Green</v>
      </c>
      <c r="Z1834" t="str">
        <f t="shared" si="597"/>
        <v>Green</v>
      </c>
      <c r="AA1834" t="str">
        <f t="shared" si="598"/>
        <v>Red</v>
      </c>
      <c r="AB1834" t="str">
        <f t="shared" si="599"/>
        <v>Green</v>
      </c>
      <c r="AC1834" t="str">
        <f t="shared" si="600"/>
        <v>Green</v>
      </c>
      <c r="AD1834" t="str">
        <f t="shared" si="601"/>
        <v>Red</v>
      </c>
    </row>
    <row r="1835" spans="1:30" x14ac:dyDescent="0.25">
      <c r="A1835" t="str">
        <f t="shared" si="585"/>
        <v>26/07/2026Probiy GorodenkaFC Ingulets</v>
      </c>
      <c r="D1835" s="2">
        <v>46229</v>
      </c>
      <c r="E1835" s="3">
        <v>0.45833333333333331</v>
      </c>
      <c r="F1835" t="s">
        <v>4328</v>
      </c>
      <c r="G1835" t="s">
        <v>4329</v>
      </c>
      <c r="H1835">
        <v>0</v>
      </c>
      <c r="I1835">
        <v>0</v>
      </c>
      <c r="J1835">
        <v>2</v>
      </c>
      <c r="K1835">
        <v>2</v>
      </c>
      <c r="L1835" s="22" t="str">
        <f t="shared" si="582"/>
        <v>26/07/2026</v>
      </c>
      <c r="M1835" s="23">
        <f t="shared" si="583"/>
        <v>0.33333333333333331</v>
      </c>
      <c r="N1835" t="str">
        <f t="shared" si="584"/>
        <v>2 - 2</v>
      </c>
      <c r="O1835" t="str">
        <f t="shared" si="586"/>
        <v>Red</v>
      </c>
      <c r="P1835" t="str">
        <f t="shared" si="587"/>
        <v>Green</v>
      </c>
      <c r="Q1835" t="str">
        <f t="shared" si="588"/>
        <v>Red</v>
      </c>
      <c r="R1835" t="str">
        <f t="shared" si="589"/>
        <v>Green</v>
      </c>
      <c r="S1835" t="str">
        <f t="shared" si="590"/>
        <v>Green</v>
      </c>
      <c r="T1835" t="str">
        <f t="shared" si="591"/>
        <v>Red</v>
      </c>
      <c r="U1835" t="str">
        <f t="shared" si="592"/>
        <v>Red</v>
      </c>
      <c r="V1835" t="str">
        <f t="shared" si="593"/>
        <v>Green</v>
      </c>
      <c r="W1835" t="str">
        <f t="shared" si="594"/>
        <v>Red</v>
      </c>
      <c r="X1835" t="str">
        <f t="shared" si="595"/>
        <v>Red</v>
      </c>
      <c r="Y1835" t="str">
        <f t="shared" si="596"/>
        <v>Green</v>
      </c>
      <c r="Z1835" t="str">
        <f t="shared" si="597"/>
        <v>Green</v>
      </c>
      <c r="AA1835" t="str">
        <f t="shared" si="598"/>
        <v>Red</v>
      </c>
      <c r="AB1835" t="str">
        <f t="shared" si="599"/>
        <v>Red</v>
      </c>
      <c r="AC1835" t="str">
        <f t="shared" si="600"/>
        <v>Green</v>
      </c>
      <c r="AD1835" t="str">
        <f t="shared" si="601"/>
        <v>Red</v>
      </c>
    </row>
    <row r="1836" spans="1:30" x14ac:dyDescent="0.25">
      <c r="A1836" t="str">
        <f t="shared" si="585"/>
        <v>26/07/2026Bangkok GlassBuriram United</v>
      </c>
      <c r="D1836" s="2">
        <v>46229</v>
      </c>
      <c r="E1836" s="3">
        <v>0.45833333333333331</v>
      </c>
      <c r="F1836" t="s">
        <v>4330</v>
      </c>
      <c r="G1836" t="s">
        <v>4331</v>
      </c>
      <c r="H1836">
        <v>0</v>
      </c>
      <c r="I1836">
        <v>3</v>
      </c>
      <c r="J1836">
        <v>0</v>
      </c>
      <c r="K1836">
        <v>3</v>
      </c>
      <c r="L1836" s="22" t="str">
        <f t="shared" si="582"/>
        <v>26/07/2026</v>
      </c>
      <c r="M1836" s="23">
        <f t="shared" si="583"/>
        <v>0.33333333333333331</v>
      </c>
      <c r="N1836" t="str">
        <f t="shared" si="584"/>
        <v>0 - 3</v>
      </c>
      <c r="O1836" t="str">
        <f t="shared" si="586"/>
        <v>Red</v>
      </c>
      <c r="P1836" t="str">
        <f t="shared" si="587"/>
        <v>Red</v>
      </c>
      <c r="Q1836" t="str">
        <f t="shared" si="588"/>
        <v>Green</v>
      </c>
      <c r="R1836" t="str">
        <f t="shared" si="589"/>
        <v>Red</v>
      </c>
      <c r="S1836" t="str">
        <f t="shared" si="590"/>
        <v>Green</v>
      </c>
      <c r="T1836" t="str">
        <f t="shared" si="591"/>
        <v>Green</v>
      </c>
      <c r="U1836" t="str">
        <f t="shared" si="592"/>
        <v>Red</v>
      </c>
      <c r="V1836" t="str">
        <f t="shared" si="593"/>
        <v>Red</v>
      </c>
      <c r="W1836" t="str">
        <f t="shared" si="594"/>
        <v>Green</v>
      </c>
      <c r="X1836" t="str">
        <f t="shared" si="595"/>
        <v>Green</v>
      </c>
      <c r="Y1836" t="str">
        <f t="shared" si="596"/>
        <v>Green</v>
      </c>
      <c r="Z1836" t="str">
        <f t="shared" si="597"/>
        <v>Green</v>
      </c>
      <c r="AA1836" t="str">
        <f t="shared" si="598"/>
        <v>Red</v>
      </c>
      <c r="AB1836" t="str">
        <f t="shared" si="599"/>
        <v>Green</v>
      </c>
      <c r="AC1836" t="str">
        <f t="shared" si="600"/>
        <v>Red</v>
      </c>
      <c r="AD1836" t="str">
        <f t="shared" si="601"/>
        <v>Green</v>
      </c>
    </row>
    <row r="1837" spans="1:30" x14ac:dyDescent="0.25">
      <c r="A1837" t="str">
        <f t="shared" si="585"/>
        <v>26/07/2026Nottingham ForestVitoria Guimaraes</v>
      </c>
      <c r="D1837" s="2">
        <v>46229</v>
      </c>
      <c r="E1837" s="3">
        <v>0.45833333333333331</v>
      </c>
      <c r="F1837" t="s">
        <v>1594</v>
      </c>
      <c r="G1837" t="s">
        <v>4332</v>
      </c>
      <c r="H1837">
        <v>1</v>
      </c>
      <c r="I1837">
        <v>0</v>
      </c>
      <c r="J1837">
        <v>1</v>
      </c>
      <c r="K1837">
        <v>1</v>
      </c>
      <c r="L1837" s="22" t="str">
        <f t="shared" ref="L1837:L1900" si="602">DAY(D1837)&amp;"/"&amp;"07"&amp;"/"&amp;YEAR(D1837)</f>
        <v>26/07/2026</v>
      </c>
      <c r="M1837" s="23">
        <f t="shared" ref="M1837:M1900" si="603">E1837-TIME(3,0,0)</f>
        <v>0.33333333333333331</v>
      </c>
      <c r="N1837" t="str">
        <f t="shared" ref="N1837:N1900" si="604">J1837&amp;" - "&amp;K1837</f>
        <v>1 - 1</v>
      </c>
      <c r="O1837" t="str">
        <f t="shared" si="586"/>
        <v>Red</v>
      </c>
      <c r="P1837" t="str">
        <f t="shared" si="587"/>
        <v>Green</v>
      </c>
      <c r="Q1837" t="str">
        <f t="shared" si="588"/>
        <v>Red</v>
      </c>
      <c r="R1837" t="str">
        <f t="shared" si="589"/>
        <v>Green</v>
      </c>
      <c r="S1837" t="str">
        <f t="shared" si="590"/>
        <v>Green</v>
      </c>
      <c r="T1837" t="str">
        <f t="shared" si="591"/>
        <v>Red</v>
      </c>
      <c r="U1837" t="str">
        <f t="shared" si="592"/>
        <v>Green</v>
      </c>
      <c r="V1837" t="str">
        <f t="shared" si="593"/>
        <v>Red</v>
      </c>
      <c r="W1837" t="str">
        <f t="shared" si="594"/>
        <v>Red</v>
      </c>
      <c r="X1837" t="str">
        <f t="shared" si="595"/>
        <v>Green</v>
      </c>
      <c r="Y1837" t="str">
        <f t="shared" si="596"/>
        <v>Green</v>
      </c>
      <c r="Z1837" t="str">
        <f t="shared" si="597"/>
        <v>Red</v>
      </c>
      <c r="AA1837" t="str">
        <f t="shared" si="598"/>
        <v>Green</v>
      </c>
      <c r="AB1837" t="str">
        <f t="shared" si="599"/>
        <v>Green</v>
      </c>
      <c r="AC1837" t="str">
        <f t="shared" si="600"/>
        <v>Green</v>
      </c>
      <c r="AD1837" t="str">
        <f t="shared" si="601"/>
        <v>Red</v>
      </c>
    </row>
    <row r="1838" spans="1:30" x14ac:dyDescent="0.25">
      <c r="A1838" t="str">
        <f t="shared" si="585"/>
        <v>26/07/2026Guangxi HengchenJiangxi Dingnan United</v>
      </c>
      <c r="D1838" s="2">
        <v>46229</v>
      </c>
      <c r="E1838" s="3">
        <v>0.47916666666666669</v>
      </c>
      <c r="F1838" t="s">
        <v>959</v>
      </c>
      <c r="G1838" t="s">
        <v>4333</v>
      </c>
      <c r="H1838">
        <v>2</v>
      </c>
      <c r="I1838">
        <v>1</v>
      </c>
      <c r="J1838">
        <v>4</v>
      </c>
      <c r="K1838">
        <v>4</v>
      </c>
      <c r="L1838" s="22" t="str">
        <f t="shared" si="602"/>
        <v>26/07/2026</v>
      </c>
      <c r="M1838" s="23">
        <f t="shared" si="603"/>
        <v>0.35416666666666669</v>
      </c>
      <c r="N1838" t="str">
        <f t="shared" si="604"/>
        <v>4 - 4</v>
      </c>
      <c r="O1838" t="str">
        <f t="shared" si="586"/>
        <v>Red</v>
      </c>
      <c r="P1838" t="str">
        <f t="shared" si="587"/>
        <v>Green</v>
      </c>
      <c r="Q1838" t="str">
        <f t="shared" si="588"/>
        <v>Red</v>
      </c>
      <c r="R1838" t="str">
        <f t="shared" si="589"/>
        <v>Green</v>
      </c>
      <c r="S1838" t="str">
        <f t="shared" si="590"/>
        <v>Green</v>
      </c>
      <c r="T1838" t="str">
        <f t="shared" si="591"/>
        <v>Red</v>
      </c>
      <c r="U1838" t="str">
        <f t="shared" si="592"/>
        <v>Green</v>
      </c>
      <c r="V1838" t="str">
        <f t="shared" si="593"/>
        <v>Red</v>
      </c>
      <c r="W1838" t="str">
        <f t="shared" si="594"/>
        <v>Red</v>
      </c>
      <c r="X1838" t="str">
        <f t="shared" si="595"/>
        <v>Green</v>
      </c>
      <c r="Y1838" t="str">
        <f t="shared" si="596"/>
        <v>Green</v>
      </c>
      <c r="Z1838" t="str">
        <f t="shared" si="597"/>
        <v>Green</v>
      </c>
      <c r="AA1838" t="str">
        <f t="shared" si="598"/>
        <v>Red</v>
      </c>
      <c r="AB1838" t="str">
        <f t="shared" si="599"/>
        <v>Red</v>
      </c>
      <c r="AC1838" t="str">
        <f t="shared" si="600"/>
        <v>Green</v>
      </c>
      <c r="AD1838" t="str">
        <f t="shared" si="601"/>
        <v>Red</v>
      </c>
    </row>
    <row r="1839" spans="1:30" x14ac:dyDescent="0.25">
      <c r="A1839" t="str">
        <f t="shared" ref="A1839:A1902" si="605">L1838&amp;F1839&amp;G1839</f>
        <v>26/07/2026Wuhan Chufeng HeliWuhan Three Towns Reserves</v>
      </c>
      <c r="D1839" s="2">
        <v>46229</v>
      </c>
      <c r="E1839" s="3">
        <v>0.47916666666666669</v>
      </c>
      <c r="F1839" t="s">
        <v>4334</v>
      </c>
      <c r="G1839" t="s">
        <v>964</v>
      </c>
      <c r="H1839">
        <v>1</v>
      </c>
      <c r="I1839">
        <v>1</v>
      </c>
      <c r="J1839">
        <v>1</v>
      </c>
      <c r="K1839">
        <v>1</v>
      </c>
      <c r="L1839" s="22" t="str">
        <f t="shared" si="602"/>
        <v>26/07/2026</v>
      </c>
      <c r="M1839" s="23">
        <f t="shared" si="603"/>
        <v>0.35416666666666669</v>
      </c>
      <c r="N1839" t="str">
        <f t="shared" si="604"/>
        <v>1 - 1</v>
      </c>
      <c r="O1839" t="str">
        <f t="shared" si="586"/>
        <v>Red</v>
      </c>
      <c r="P1839" t="str">
        <f t="shared" si="587"/>
        <v>Green</v>
      </c>
      <c r="Q1839" t="str">
        <f t="shared" si="588"/>
        <v>Red</v>
      </c>
      <c r="R1839" t="str">
        <f t="shared" si="589"/>
        <v>Green</v>
      </c>
      <c r="S1839" t="str">
        <f t="shared" si="590"/>
        <v>Green</v>
      </c>
      <c r="T1839" t="str">
        <f t="shared" si="591"/>
        <v>Red</v>
      </c>
      <c r="U1839" t="str">
        <f t="shared" si="592"/>
        <v>Red</v>
      </c>
      <c r="V1839" t="str">
        <f t="shared" si="593"/>
        <v>Green</v>
      </c>
      <c r="W1839" t="str">
        <f t="shared" si="594"/>
        <v>Red</v>
      </c>
      <c r="X1839" t="str">
        <f t="shared" si="595"/>
        <v>Green</v>
      </c>
      <c r="Y1839" t="str">
        <f t="shared" si="596"/>
        <v>Green</v>
      </c>
      <c r="Z1839" t="str">
        <f t="shared" si="597"/>
        <v>Red</v>
      </c>
      <c r="AA1839" t="str">
        <f t="shared" si="598"/>
        <v>Green</v>
      </c>
      <c r="AB1839" t="str">
        <f t="shared" si="599"/>
        <v>Green</v>
      </c>
      <c r="AC1839" t="str">
        <f t="shared" si="600"/>
        <v>Green</v>
      </c>
      <c r="AD1839" t="str">
        <f t="shared" si="601"/>
        <v>Red</v>
      </c>
    </row>
    <row r="1840" spans="1:30" x14ac:dyDescent="0.25">
      <c r="A1840" t="str">
        <f t="shared" si="605"/>
        <v>26/07/2026Chengdu QianbaoBeijing Guoan</v>
      </c>
      <c r="D1840" s="2">
        <v>46229</v>
      </c>
      <c r="E1840" s="3">
        <v>0.4826388888888889</v>
      </c>
      <c r="F1840" t="s">
        <v>415</v>
      </c>
      <c r="G1840" t="s">
        <v>403</v>
      </c>
      <c r="H1840">
        <v>0</v>
      </c>
      <c r="I1840">
        <v>0</v>
      </c>
      <c r="J1840">
        <v>2</v>
      </c>
      <c r="K1840">
        <v>2</v>
      </c>
      <c r="L1840" s="22" t="str">
        <f t="shared" si="602"/>
        <v>26/07/2026</v>
      </c>
      <c r="M1840" s="23">
        <f t="shared" si="603"/>
        <v>0.3576388888888889</v>
      </c>
      <c r="N1840" t="str">
        <f t="shared" si="604"/>
        <v>2 - 2</v>
      </c>
      <c r="O1840" t="str">
        <f t="shared" si="586"/>
        <v>Red</v>
      </c>
      <c r="P1840" t="str">
        <f t="shared" si="587"/>
        <v>Green</v>
      </c>
      <c r="Q1840" t="str">
        <f t="shared" si="588"/>
        <v>Red</v>
      </c>
      <c r="R1840" t="str">
        <f t="shared" si="589"/>
        <v>Green</v>
      </c>
      <c r="S1840" t="str">
        <f t="shared" si="590"/>
        <v>Green</v>
      </c>
      <c r="T1840" t="str">
        <f t="shared" si="591"/>
        <v>Red</v>
      </c>
      <c r="U1840" t="str">
        <f t="shared" si="592"/>
        <v>Red</v>
      </c>
      <c r="V1840" t="str">
        <f t="shared" si="593"/>
        <v>Green</v>
      </c>
      <c r="W1840" t="str">
        <f t="shared" si="594"/>
        <v>Red</v>
      </c>
      <c r="X1840" t="str">
        <f t="shared" si="595"/>
        <v>Red</v>
      </c>
      <c r="Y1840" t="str">
        <f t="shared" si="596"/>
        <v>Green</v>
      </c>
      <c r="Z1840" t="str">
        <f t="shared" si="597"/>
        <v>Green</v>
      </c>
      <c r="AA1840" t="str">
        <f t="shared" si="598"/>
        <v>Red</v>
      </c>
      <c r="AB1840" t="str">
        <f t="shared" si="599"/>
        <v>Red</v>
      </c>
      <c r="AC1840" t="str">
        <f t="shared" si="600"/>
        <v>Green</v>
      </c>
      <c r="AD1840" t="str">
        <f t="shared" si="601"/>
        <v>Red</v>
      </c>
    </row>
    <row r="1841" spans="1:30" x14ac:dyDescent="0.25">
      <c r="A1841" t="str">
        <f t="shared" si="605"/>
        <v>26/07/2026Shandong Luneng TaishanHenan Jianye</v>
      </c>
      <c r="D1841" s="2">
        <v>46229</v>
      </c>
      <c r="E1841" s="3">
        <v>0.4826388888888889</v>
      </c>
      <c r="F1841" t="s">
        <v>411</v>
      </c>
      <c r="G1841" t="s">
        <v>412</v>
      </c>
      <c r="H1841">
        <v>0</v>
      </c>
      <c r="I1841">
        <v>2</v>
      </c>
      <c r="J1841">
        <v>1</v>
      </c>
      <c r="K1841">
        <v>2</v>
      </c>
      <c r="L1841" s="22" t="str">
        <f t="shared" si="602"/>
        <v>26/07/2026</v>
      </c>
      <c r="M1841" s="23">
        <f t="shared" si="603"/>
        <v>0.3576388888888889</v>
      </c>
      <c r="N1841" t="str">
        <f t="shared" si="604"/>
        <v>1 - 2</v>
      </c>
      <c r="O1841" t="str">
        <f t="shared" si="586"/>
        <v>Red</v>
      </c>
      <c r="P1841" t="str">
        <f t="shared" si="587"/>
        <v>Red</v>
      </c>
      <c r="Q1841" t="str">
        <f t="shared" si="588"/>
        <v>Green</v>
      </c>
      <c r="R1841" t="str">
        <f t="shared" si="589"/>
        <v>Red</v>
      </c>
      <c r="S1841" t="str">
        <f t="shared" si="590"/>
        <v>Green</v>
      </c>
      <c r="T1841" t="str">
        <f t="shared" si="591"/>
        <v>Green</v>
      </c>
      <c r="U1841" t="str">
        <f t="shared" si="592"/>
        <v>Red</v>
      </c>
      <c r="V1841" t="str">
        <f t="shared" si="593"/>
        <v>Red</v>
      </c>
      <c r="W1841" t="str">
        <f t="shared" si="594"/>
        <v>Green</v>
      </c>
      <c r="X1841" t="str">
        <f t="shared" si="595"/>
        <v>Green</v>
      </c>
      <c r="Y1841" t="str">
        <f t="shared" si="596"/>
        <v>Green</v>
      </c>
      <c r="Z1841" t="str">
        <f t="shared" si="597"/>
        <v>Green</v>
      </c>
      <c r="AA1841" t="str">
        <f t="shared" si="598"/>
        <v>Red</v>
      </c>
      <c r="AB1841" t="str">
        <f t="shared" si="599"/>
        <v>Green</v>
      </c>
      <c r="AC1841" t="str">
        <f t="shared" si="600"/>
        <v>Green</v>
      </c>
      <c r="AD1841" t="str">
        <f t="shared" si="601"/>
        <v>Red</v>
      </c>
    </row>
    <row r="1842" spans="1:30" x14ac:dyDescent="0.25">
      <c r="A1842" t="str">
        <f t="shared" si="605"/>
        <v>26/07/2026BrommapojkarnaHammarby IF</v>
      </c>
      <c r="B1842" t="s">
        <v>827</v>
      </c>
      <c r="C1842" t="s">
        <v>828</v>
      </c>
      <c r="D1842" s="2">
        <v>46229</v>
      </c>
      <c r="E1842" s="3">
        <v>0.5</v>
      </c>
      <c r="F1842" t="s">
        <v>996</v>
      </c>
      <c r="G1842" t="s">
        <v>1897</v>
      </c>
      <c r="H1842">
        <v>0</v>
      </c>
      <c r="I1842">
        <v>0</v>
      </c>
      <c r="J1842">
        <v>1</v>
      </c>
      <c r="K1842">
        <v>1</v>
      </c>
      <c r="L1842" s="22" t="str">
        <f t="shared" si="602"/>
        <v>26/07/2026</v>
      </c>
      <c r="M1842" s="23">
        <f t="shared" si="603"/>
        <v>0.375</v>
      </c>
      <c r="N1842" t="str">
        <f t="shared" si="604"/>
        <v>1 - 1</v>
      </c>
      <c r="O1842" t="str">
        <f t="shared" si="586"/>
        <v>Red</v>
      </c>
      <c r="P1842" t="str">
        <f t="shared" si="587"/>
        <v>Green</v>
      </c>
      <c r="Q1842" t="str">
        <f t="shared" si="588"/>
        <v>Red</v>
      </c>
      <c r="R1842" t="str">
        <f t="shared" si="589"/>
        <v>Green</v>
      </c>
      <c r="S1842" t="str">
        <f t="shared" si="590"/>
        <v>Green</v>
      </c>
      <c r="T1842" t="str">
        <f t="shared" si="591"/>
        <v>Red</v>
      </c>
      <c r="U1842" t="str">
        <f t="shared" si="592"/>
        <v>Red</v>
      </c>
      <c r="V1842" t="str">
        <f t="shared" si="593"/>
        <v>Green</v>
      </c>
      <c r="W1842" t="str">
        <f t="shared" si="594"/>
        <v>Red</v>
      </c>
      <c r="X1842" t="str">
        <f t="shared" si="595"/>
        <v>Red</v>
      </c>
      <c r="Y1842" t="str">
        <f t="shared" si="596"/>
        <v>Green</v>
      </c>
      <c r="Z1842" t="str">
        <f t="shared" si="597"/>
        <v>Red</v>
      </c>
      <c r="AA1842" t="str">
        <f t="shared" si="598"/>
        <v>Green</v>
      </c>
      <c r="AB1842" t="str">
        <f t="shared" si="599"/>
        <v>Green</v>
      </c>
      <c r="AC1842" t="str">
        <f t="shared" si="600"/>
        <v>Green</v>
      </c>
      <c r="AD1842" t="str">
        <f t="shared" si="601"/>
        <v>Red</v>
      </c>
    </row>
    <row r="1843" spans="1:30" x14ac:dyDescent="0.25">
      <c r="A1843" t="str">
        <f t="shared" si="605"/>
        <v>26/07/2026IK SiriusIFK Goteborg</v>
      </c>
      <c r="B1843" t="s">
        <v>827</v>
      </c>
      <c r="C1843" t="s">
        <v>828</v>
      </c>
      <c r="D1843" s="2">
        <v>46229</v>
      </c>
      <c r="E1843" s="3">
        <v>0.5</v>
      </c>
      <c r="F1843" t="s">
        <v>4335</v>
      </c>
      <c r="G1843" t="s">
        <v>1327</v>
      </c>
      <c r="H1843">
        <v>2</v>
      </c>
      <c r="I1843">
        <v>1</v>
      </c>
      <c r="J1843">
        <v>4</v>
      </c>
      <c r="K1843">
        <v>1</v>
      </c>
      <c r="L1843" s="22" t="str">
        <f t="shared" si="602"/>
        <v>26/07/2026</v>
      </c>
      <c r="M1843" s="23">
        <f t="shared" si="603"/>
        <v>0.375</v>
      </c>
      <c r="N1843" t="str">
        <f t="shared" si="604"/>
        <v>4 - 1</v>
      </c>
      <c r="O1843" t="str">
        <f t="shared" si="586"/>
        <v>Green</v>
      </c>
      <c r="P1843" t="str">
        <f t="shared" si="587"/>
        <v>Red</v>
      </c>
      <c r="Q1843" t="str">
        <f t="shared" si="588"/>
        <v>Red</v>
      </c>
      <c r="R1843" t="str">
        <f t="shared" si="589"/>
        <v>Green</v>
      </c>
      <c r="S1843" t="str">
        <f t="shared" si="590"/>
        <v>Red</v>
      </c>
      <c r="T1843" t="str">
        <f t="shared" si="591"/>
        <v>Green</v>
      </c>
      <c r="U1843" t="str">
        <f t="shared" si="592"/>
        <v>Green</v>
      </c>
      <c r="V1843" t="str">
        <f t="shared" si="593"/>
        <v>Red</v>
      </c>
      <c r="W1843" t="str">
        <f t="shared" si="594"/>
        <v>Red</v>
      </c>
      <c r="X1843" t="str">
        <f t="shared" si="595"/>
        <v>Green</v>
      </c>
      <c r="Y1843" t="str">
        <f t="shared" si="596"/>
        <v>Green</v>
      </c>
      <c r="Z1843" t="str">
        <f t="shared" si="597"/>
        <v>Green</v>
      </c>
      <c r="AA1843" t="str">
        <f t="shared" si="598"/>
        <v>Red</v>
      </c>
      <c r="AB1843" t="str">
        <f t="shared" si="599"/>
        <v>Red</v>
      </c>
      <c r="AC1843" t="str">
        <f t="shared" si="600"/>
        <v>Green</v>
      </c>
      <c r="AD1843" t="str">
        <f t="shared" si="601"/>
        <v>Red</v>
      </c>
    </row>
    <row r="1844" spans="1:30" x14ac:dyDescent="0.25">
      <c r="A1844" t="str">
        <f t="shared" si="605"/>
        <v>26/07/2026ZhejiangDalian Young Boy</v>
      </c>
      <c r="D1844" s="2">
        <v>46229</v>
      </c>
      <c r="E1844" s="3">
        <v>0.5</v>
      </c>
      <c r="F1844" t="s">
        <v>981</v>
      </c>
      <c r="G1844" t="s">
        <v>413</v>
      </c>
      <c r="H1844">
        <v>1</v>
      </c>
      <c r="I1844">
        <v>0</v>
      </c>
      <c r="J1844">
        <v>3</v>
      </c>
      <c r="K1844">
        <v>2</v>
      </c>
      <c r="L1844" s="22" t="str">
        <f t="shared" si="602"/>
        <v>26/07/2026</v>
      </c>
      <c r="M1844" s="23">
        <f t="shared" si="603"/>
        <v>0.375</v>
      </c>
      <c r="N1844" t="str">
        <f t="shared" si="604"/>
        <v>3 - 2</v>
      </c>
      <c r="O1844" t="str">
        <f t="shared" si="586"/>
        <v>Green</v>
      </c>
      <c r="P1844" t="str">
        <f t="shared" si="587"/>
        <v>Red</v>
      </c>
      <c r="Q1844" t="str">
        <f t="shared" si="588"/>
        <v>Red</v>
      </c>
      <c r="R1844" t="str">
        <f t="shared" si="589"/>
        <v>Green</v>
      </c>
      <c r="S1844" t="str">
        <f t="shared" si="590"/>
        <v>Red</v>
      </c>
      <c r="T1844" t="str">
        <f t="shared" si="591"/>
        <v>Green</v>
      </c>
      <c r="U1844" t="str">
        <f t="shared" si="592"/>
        <v>Green</v>
      </c>
      <c r="V1844" t="str">
        <f t="shared" si="593"/>
        <v>Red</v>
      </c>
      <c r="W1844" t="str">
        <f t="shared" si="594"/>
        <v>Red</v>
      </c>
      <c r="X1844" t="str">
        <f t="shared" si="595"/>
        <v>Green</v>
      </c>
      <c r="Y1844" t="str">
        <f t="shared" si="596"/>
        <v>Green</v>
      </c>
      <c r="Z1844" t="str">
        <f t="shared" si="597"/>
        <v>Green</v>
      </c>
      <c r="AA1844" t="str">
        <f t="shared" si="598"/>
        <v>Red</v>
      </c>
      <c r="AB1844" t="str">
        <f t="shared" si="599"/>
        <v>Red</v>
      </c>
      <c r="AC1844" t="str">
        <f t="shared" si="600"/>
        <v>Green</v>
      </c>
      <c r="AD1844" t="str">
        <f t="shared" si="601"/>
        <v>Red</v>
      </c>
    </row>
    <row r="1845" spans="1:30" x14ac:dyDescent="0.25">
      <c r="A1845" t="str">
        <f t="shared" si="605"/>
        <v>26/07/2026SonderjyskeFC Midtjylland</v>
      </c>
      <c r="D1845" s="2">
        <v>46229</v>
      </c>
      <c r="E1845" s="3">
        <v>0.5</v>
      </c>
      <c r="F1845" t="s">
        <v>983</v>
      </c>
      <c r="G1845" t="s">
        <v>984</v>
      </c>
      <c r="H1845">
        <v>2</v>
      </c>
      <c r="I1845">
        <v>2</v>
      </c>
      <c r="J1845">
        <v>2</v>
      </c>
      <c r="K1845">
        <v>3</v>
      </c>
      <c r="L1845" s="22" t="str">
        <f t="shared" si="602"/>
        <v>26/07/2026</v>
      </c>
      <c r="M1845" s="23">
        <f t="shared" si="603"/>
        <v>0.375</v>
      </c>
      <c r="N1845" t="str">
        <f t="shared" si="604"/>
        <v>2 - 3</v>
      </c>
      <c r="O1845" t="str">
        <f t="shared" si="586"/>
        <v>Red</v>
      </c>
      <c r="P1845" t="str">
        <f t="shared" si="587"/>
        <v>Red</v>
      </c>
      <c r="Q1845" t="str">
        <f t="shared" si="588"/>
        <v>Green</v>
      </c>
      <c r="R1845" t="str">
        <f t="shared" si="589"/>
        <v>Red</v>
      </c>
      <c r="S1845" t="str">
        <f t="shared" si="590"/>
        <v>Green</v>
      </c>
      <c r="T1845" t="str">
        <f t="shared" si="591"/>
        <v>Green</v>
      </c>
      <c r="U1845" t="str">
        <f t="shared" si="592"/>
        <v>Red</v>
      </c>
      <c r="V1845" t="str">
        <f t="shared" si="593"/>
        <v>Green</v>
      </c>
      <c r="W1845" t="str">
        <f t="shared" si="594"/>
        <v>Red</v>
      </c>
      <c r="X1845" t="str">
        <f t="shared" si="595"/>
        <v>Green</v>
      </c>
      <c r="Y1845" t="str">
        <f t="shared" si="596"/>
        <v>Green</v>
      </c>
      <c r="Z1845" t="str">
        <f t="shared" si="597"/>
        <v>Green</v>
      </c>
      <c r="AA1845" t="str">
        <f t="shared" si="598"/>
        <v>Red</v>
      </c>
      <c r="AB1845" t="str">
        <f t="shared" si="599"/>
        <v>Red</v>
      </c>
      <c r="AC1845" t="str">
        <f t="shared" si="600"/>
        <v>Green</v>
      </c>
      <c r="AD1845" t="str">
        <f t="shared" si="601"/>
        <v>Red</v>
      </c>
    </row>
    <row r="1846" spans="1:30" x14ac:dyDescent="0.25">
      <c r="A1846" t="str">
        <f t="shared" si="605"/>
        <v>26/07/2026Hobro IKAarhus Fremad</v>
      </c>
      <c r="D1846" s="2">
        <v>46229</v>
      </c>
      <c r="E1846" s="3">
        <v>0.5</v>
      </c>
      <c r="F1846" t="s">
        <v>986</v>
      </c>
      <c r="G1846" t="s">
        <v>987</v>
      </c>
      <c r="H1846">
        <v>1</v>
      </c>
      <c r="I1846">
        <v>2</v>
      </c>
      <c r="J1846">
        <v>1</v>
      </c>
      <c r="K1846">
        <v>2</v>
      </c>
      <c r="L1846" s="22" t="str">
        <f t="shared" si="602"/>
        <v>26/07/2026</v>
      </c>
      <c r="M1846" s="23">
        <f t="shared" si="603"/>
        <v>0.375</v>
      </c>
      <c r="N1846" t="str">
        <f t="shared" si="604"/>
        <v>1 - 2</v>
      </c>
      <c r="O1846" t="str">
        <f t="shared" si="586"/>
        <v>Red</v>
      </c>
      <c r="P1846" t="str">
        <f t="shared" si="587"/>
        <v>Red</v>
      </c>
      <c r="Q1846" t="str">
        <f t="shared" si="588"/>
        <v>Green</v>
      </c>
      <c r="R1846" t="str">
        <f t="shared" si="589"/>
        <v>Red</v>
      </c>
      <c r="S1846" t="str">
        <f t="shared" si="590"/>
        <v>Green</v>
      </c>
      <c r="T1846" t="str">
        <f t="shared" si="591"/>
        <v>Green</v>
      </c>
      <c r="U1846" t="str">
        <f t="shared" si="592"/>
        <v>Red</v>
      </c>
      <c r="V1846" t="str">
        <f t="shared" si="593"/>
        <v>Red</v>
      </c>
      <c r="W1846" t="str">
        <f t="shared" si="594"/>
        <v>Green</v>
      </c>
      <c r="X1846" t="str">
        <f t="shared" si="595"/>
        <v>Green</v>
      </c>
      <c r="Y1846" t="str">
        <f t="shared" si="596"/>
        <v>Green</v>
      </c>
      <c r="Z1846" t="str">
        <f t="shared" si="597"/>
        <v>Green</v>
      </c>
      <c r="AA1846" t="str">
        <f t="shared" si="598"/>
        <v>Red</v>
      </c>
      <c r="AB1846" t="str">
        <f t="shared" si="599"/>
        <v>Green</v>
      </c>
      <c r="AC1846" t="str">
        <f t="shared" si="600"/>
        <v>Green</v>
      </c>
      <c r="AD1846" t="str">
        <f t="shared" si="601"/>
        <v>Red</v>
      </c>
    </row>
    <row r="1847" spans="1:30" x14ac:dyDescent="0.25">
      <c r="A1847" t="str">
        <f t="shared" si="605"/>
        <v>26/07/2026Saku SportingTallinna JK Legion</v>
      </c>
      <c r="D1847" s="2">
        <v>46229</v>
      </c>
      <c r="E1847" s="3">
        <v>0.5</v>
      </c>
      <c r="F1847" t="s">
        <v>4336</v>
      </c>
      <c r="G1847" t="s">
        <v>4337</v>
      </c>
      <c r="H1847">
        <v>2</v>
      </c>
      <c r="I1847">
        <v>1</v>
      </c>
      <c r="J1847">
        <v>2</v>
      </c>
      <c r="K1847">
        <v>1</v>
      </c>
      <c r="L1847" s="22" t="str">
        <f t="shared" si="602"/>
        <v>26/07/2026</v>
      </c>
      <c r="M1847" s="23">
        <f t="shared" si="603"/>
        <v>0.375</v>
      </c>
      <c r="N1847" t="str">
        <f t="shared" si="604"/>
        <v>2 - 1</v>
      </c>
      <c r="O1847" t="str">
        <f t="shared" si="586"/>
        <v>Green</v>
      </c>
      <c r="P1847" t="str">
        <f t="shared" si="587"/>
        <v>Red</v>
      </c>
      <c r="Q1847" t="str">
        <f t="shared" si="588"/>
        <v>Red</v>
      </c>
      <c r="R1847" t="str">
        <f t="shared" si="589"/>
        <v>Green</v>
      </c>
      <c r="S1847" t="str">
        <f t="shared" si="590"/>
        <v>Red</v>
      </c>
      <c r="T1847" t="str">
        <f t="shared" si="591"/>
        <v>Green</v>
      </c>
      <c r="U1847" t="str">
        <f t="shared" si="592"/>
        <v>Green</v>
      </c>
      <c r="V1847" t="str">
        <f t="shared" si="593"/>
        <v>Red</v>
      </c>
      <c r="W1847" t="str">
        <f t="shared" si="594"/>
        <v>Red</v>
      </c>
      <c r="X1847" t="str">
        <f t="shared" si="595"/>
        <v>Green</v>
      </c>
      <c r="Y1847" t="str">
        <f t="shared" si="596"/>
        <v>Green</v>
      </c>
      <c r="Z1847" t="str">
        <f t="shared" si="597"/>
        <v>Green</v>
      </c>
      <c r="AA1847" t="str">
        <f t="shared" si="598"/>
        <v>Red</v>
      </c>
      <c r="AB1847" t="str">
        <f t="shared" si="599"/>
        <v>Green</v>
      </c>
      <c r="AC1847" t="str">
        <f t="shared" si="600"/>
        <v>Green</v>
      </c>
      <c r="AD1847" t="str">
        <f t="shared" si="601"/>
        <v>Red</v>
      </c>
    </row>
    <row r="1848" spans="1:30" x14ac:dyDescent="0.25">
      <c r="A1848" t="str">
        <f t="shared" si="605"/>
        <v>26/07/2026IlvesFC Lahti</v>
      </c>
      <c r="D1848" s="2">
        <v>46229</v>
      </c>
      <c r="E1848" s="3">
        <v>0.5</v>
      </c>
      <c r="F1848" t="s">
        <v>296</v>
      </c>
      <c r="G1848" t="s">
        <v>251</v>
      </c>
      <c r="H1848">
        <v>1</v>
      </c>
      <c r="I1848">
        <v>0</v>
      </c>
      <c r="J1848">
        <v>1</v>
      </c>
      <c r="K1848">
        <v>0</v>
      </c>
      <c r="L1848" s="22" t="str">
        <f t="shared" si="602"/>
        <v>26/07/2026</v>
      </c>
      <c r="M1848" s="23">
        <f t="shared" si="603"/>
        <v>0.375</v>
      </c>
      <c r="N1848" t="str">
        <f t="shared" si="604"/>
        <v>1 - 0</v>
      </c>
      <c r="O1848" t="str">
        <f t="shared" si="586"/>
        <v>Green</v>
      </c>
      <c r="P1848" t="str">
        <f t="shared" si="587"/>
        <v>Red</v>
      </c>
      <c r="Q1848" t="str">
        <f t="shared" si="588"/>
        <v>Red</v>
      </c>
      <c r="R1848" t="str">
        <f t="shared" si="589"/>
        <v>Green</v>
      </c>
      <c r="S1848" t="str">
        <f t="shared" si="590"/>
        <v>Red</v>
      </c>
      <c r="T1848" t="str">
        <f t="shared" si="591"/>
        <v>Green</v>
      </c>
      <c r="U1848" t="str">
        <f t="shared" si="592"/>
        <v>Green</v>
      </c>
      <c r="V1848" t="str">
        <f t="shared" si="593"/>
        <v>Red</v>
      </c>
      <c r="W1848" t="str">
        <f t="shared" si="594"/>
        <v>Red</v>
      </c>
      <c r="X1848" t="str">
        <f t="shared" si="595"/>
        <v>Green</v>
      </c>
      <c r="Y1848" t="str">
        <f t="shared" si="596"/>
        <v>Red</v>
      </c>
      <c r="Z1848" t="str">
        <f t="shared" si="597"/>
        <v>Red</v>
      </c>
      <c r="AA1848" t="str">
        <f t="shared" si="598"/>
        <v>Green</v>
      </c>
      <c r="AB1848" t="str">
        <f t="shared" si="599"/>
        <v>Green</v>
      </c>
      <c r="AC1848" t="str">
        <f t="shared" si="600"/>
        <v>Red</v>
      </c>
      <c r="AD1848" t="str">
        <f t="shared" si="601"/>
        <v>Green</v>
      </c>
    </row>
    <row r="1849" spans="1:30" x14ac:dyDescent="0.25">
      <c r="A1849" t="str">
        <f t="shared" si="605"/>
        <v>26/07/2026Inter TurkuIF Gnistan</v>
      </c>
      <c r="D1849" s="2">
        <v>46229</v>
      </c>
      <c r="E1849" s="3">
        <v>0.5</v>
      </c>
      <c r="F1849" t="s">
        <v>1777</v>
      </c>
      <c r="G1849" t="s">
        <v>989</v>
      </c>
      <c r="H1849">
        <v>0</v>
      </c>
      <c r="I1849">
        <v>2</v>
      </c>
      <c r="J1849">
        <v>1</v>
      </c>
      <c r="K1849">
        <v>2</v>
      </c>
      <c r="L1849" s="22" t="str">
        <f t="shared" si="602"/>
        <v>26/07/2026</v>
      </c>
      <c r="M1849" s="23">
        <f t="shared" si="603"/>
        <v>0.375</v>
      </c>
      <c r="N1849" t="str">
        <f t="shared" si="604"/>
        <v>1 - 2</v>
      </c>
      <c r="O1849" t="str">
        <f t="shared" si="586"/>
        <v>Red</v>
      </c>
      <c r="P1849" t="str">
        <f t="shared" si="587"/>
        <v>Red</v>
      </c>
      <c r="Q1849" t="str">
        <f t="shared" si="588"/>
        <v>Green</v>
      </c>
      <c r="R1849" t="str">
        <f t="shared" si="589"/>
        <v>Red</v>
      </c>
      <c r="S1849" t="str">
        <f t="shared" si="590"/>
        <v>Green</v>
      </c>
      <c r="T1849" t="str">
        <f t="shared" si="591"/>
        <v>Green</v>
      </c>
      <c r="U1849" t="str">
        <f t="shared" si="592"/>
        <v>Red</v>
      </c>
      <c r="V1849" t="str">
        <f t="shared" si="593"/>
        <v>Red</v>
      </c>
      <c r="W1849" t="str">
        <f t="shared" si="594"/>
        <v>Green</v>
      </c>
      <c r="X1849" t="str">
        <f t="shared" si="595"/>
        <v>Green</v>
      </c>
      <c r="Y1849" t="str">
        <f t="shared" si="596"/>
        <v>Green</v>
      </c>
      <c r="Z1849" t="str">
        <f t="shared" si="597"/>
        <v>Green</v>
      </c>
      <c r="AA1849" t="str">
        <f t="shared" si="598"/>
        <v>Red</v>
      </c>
      <c r="AB1849" t="str">
        <f t="shared" si="599"/>
        <v>Green</v>
      </c>
      <c r="AC1849" t="str">
        <f t="shared" si="600"/>
        <v>Green</v>
      </c>
      <c r="AD1849" t="str">
        <f t="shared" si="601"/>
        <v>Red</v>
      </c>
    </row>
    <row r="1850" spans="1:30" x14ac:dyDescent="0.25">
      <c r="A1850" t="str">
        <f t="shared" si="605"/>
        <v>26/07/2026Grankulla IFK U23EPS FC II</v>
      </c>
      <c r="D1850" s="2">
        <v>46229</v>
      </c>
      <c r="E1850" s="3">
        <v>0.5</v>
      </c>
      <c r="F1850" t="s">
        <v>4338</v>
      </c>
      <c r="G1850" t="s">
        <v>4339</v>
      </c>
      <c r="H1850">
        <v>0</v>
      </c>
      <c r="I1850">
        <v>0</v>
      </c>
      <c r="J1850">
        <v>0</v>
      </c>
      <c r="K1850">
        <v>2</v>
      </c>
      <c r="L1850" s="22" t="str">
        <f t="shared" si="602"/>
        <v>26/07/2026</v>
      </c>
      <c r="M1850" s="23">
        <f t="shared" si="603"/>
        <v>0.375</v>
      </c>
      <c r="N1850" t="str">
        <f t="shared" si="604"/>
        <v>0 - 2</v>
      </c>
      <c r="O1850" t="str">
        <f t="shared" si="586"/>
        <v>Red</v>
      </c>
      <c r="P1850" t="str">
        <f t="shared" si="587"/>
        <v>Red</v>
      </c>
      <c r="Q1850" t="str">
        <f t="shared" si="588"/>
        <v>Green</v>
      </c>
      <c r="R1850" t="str">
        <f t="shared" si="589"/>
        <v>Red</v>
      </c>
      <c r="S1850" t="str">
        <f t="shared" si="590"/>
        <v>Green</v>
      </c>
      <c r="T1850" t="str">
        <f t="shared" si="591"/>
        <v>Green</v>
      </c>
      <c r="U1850" t="str">
        <f t="shared" si="592"/>
        <v>Red</v>
      </c>
      <c r="V1850" t="str">
        <f t="shared" si="593"/>
        <v>Green</v>
      </c>
      <c r="W1850" t="str">
        <f t="shared" si="594"/>
        <v>Red</v>
      </c>
      <c r="X1850" t="str">
        <f t="shared" si="595"/>
        <v>Red</v>
      </c>
      <c r="Y1850" t="str">
        <f t="shared" si="596"/>
        <v>Green</v>
      </c>
      <c r="Z1850" t="str">
        <f t="shared" si="597"/>
        <v>Red</v>
      </c>
      <c r="AA1850" t="str">
        <f t="shared" si="598"/>
        <v>Green</v>
      </c>
      <c r="AB1850" t="str">
        <f t="shared" si="599"/>
        <v>Green</v>
      </c>
      <c r="AC1850" t="str">
        <f t="shared" si="600"/>
        <v>Red</v>
      </c>
      <c r="AD1850" t="str">
        <f t="shared" si="601"/>
        <v>Green</v>
      </c>
    </row>
    <row r="1851" spans="1:30" x14ac:dyDescent="0.25">
      <c r="A1851" t="str">
        <f t="shared" si="605"/>
        <v>26/07/2026Mikkelin Palloilijat IIEdustus IPS</v>
      </c>
      <c r="D1851" s="2">
        <v>46229</v>
      </c>
      <c r="E1851" s="3">
        <v>0.5</v>
      </c>
      <c r="F1851" t="s">
        <v>4340</v>
      </c>
      <c r="G1851" t="s">
        <v>4341</v>
      </c>
      <c r="H1851">
        <v>0</v>
      </c>
      <c r="I1851">
        <v>0</v>
      </c>
      <c r="J1851">
        <v>2</v>
      </c>
      <c r="K1851">
        <v>1</v>
      </c>
      <c r="L1851" s="22" t="str">
        <f t="shared" si="602"/>
        <v>26/07/2026</v>
      </c>
      <c r="M1851" s="23">
        <f t="shared" si="603"/>
        <v>0.375</v>
      </c>
      <c r="N1851" t="str">
        <f t="shared" si="604"/>
        <v>2 - 1</v>
      </c>
      <c r="O1851" t="str">
        <f t="shared" si="586"/>
        <v>Green</v>
      </c>
      <c r="P1851" t="str">
        <f t="shared" si="587"/>
        <v>Red</v>
      </c>
      <c r="Q1851" t="str">
        <f t="shared" si="588"/>
        <v>Red</v>
      </c>
      <c r="R1851" t="str">
        <f t="shared" si="589"/>
        <v>Green</v>
      </c>
      <c r="S1851" t="str">
        <f t="shared" si="590"/>
        <v>Red</v>
      </c>
      <c r="T1851" t="str">
        <f t="shared" si="591"/>
        <v>Green</v>
      </c>
      <c r="U1851" t="str">
        <f t="shared" si="592"/>
        <v>Red</v>
      </c>
      <c r="V1851" t="str">
        <f t="shared" si="593"/>
        <v>Green</v>
      </c>
      <c r="W1851" t="str">
        <f t="shared" si="594"/>
        <v>Red</v>
      </c>
      <c r="X1851" t="str">
        <f t="shared" si="595"/>
        <v>Red</v>
      </c>
      <c r="Y1851" t="str">
        <f t="shared" si="596"/>
        <v>Green</v>
      </c>
      <c r="Z1851" t="str">
        <f t="shared" si="597"/>
        <v>Green</v>
      </c>
      <c r="AA1851" t="str">
        <f t="shared" si="598"/>
        <v>Red</v>
      </c>
      <c r="AB1851" t="str">
        <f t="shared" si="599"/>
        <v>Green</v>
      </c>
      <c r="AC1851" t="str">
        <f t="shared" si="600"/>
        <v>Green</v>
      </c>
      <c r="AD1851" t="str">
        <f t="shared" si="601"/>
        <v>Red</v>
      </c>
    </row>
    <row r="1852" spans="1:30" x14ac:dyDescent="0.25">
      <c r="A1852" t="str">
        <f t="shared" si="605"/>
        <v>26/07/2026BSG Chemie LeipzigBabelsberg 03</v>
      </c>
      <c r="D1852" s="2">
        <v>46229</v>
      </c>
      <c r="E1852" s="3">
        <v>0.5</v>
      </c>
      <c r="F1852" t="s">
        <v>973</v>
      </c>
      <c r="G1852" t="s">
        <v>974</v>
      </c>
      <c r="H1852">
        <v>0</v>
      </c>
      <c r="I1852">
        <v>0</v>
      </c>
      <c r="J1852">
        <v>0</v>
      </c>
      <c r="K1852">
        <v>2</v>
      </c>
      <c r="L1852" s="22" t="str">
        <f t="shared" si="602"/>
        <v>26/07/2026</v>
      </c>
      <c r="M1852" s="23">
        <f t="shared" si="603"/>
        <v>0.375</v>
      </c>
      <c r="N1852" t="str">
        <f t="shared" si="604"/>
        <v>0 - 2</v>
      </c>
      <c r="O1852" t="str">
        <f t="shared" si="586"/>
        <v>Red</v>
      </c>
      <c r="P1852" t="str">
        <f t="shared" si="587"/>
        <v>Red</v>
      </c>
      <c r="Q1852" t="str">
        <f t="shared" si="588"/>
        <v>Green</v>
      </c>
      <c r="R1852" t="str">
        <f t="shared" si="589"/>
        <v>Red</v>
      </c>
      <c r="S1852" t="str">
        <f t="shared" si="590"/>
        <v>Green</v>
      </c>
      <c r="T1852" t="str">
        <f t="shared" si="591"/>
        <v>Green</v>
      </c>
      <c r="U1852" t="str">
        <f t="shared" si="592"/>
        <v>Red</v>
      </c>
      <c r="V1852" t="str">
        <f t="shared" si="593"/>
        <v>Green</v>
      </c>
      <c r="W1852" t="str">
        <f t="shared" si="594"/>
        <v>Red</v>
      </c>
      <c r="X1852" t="str">
        <f t="shared" si="595"/>
        <v>Red</v>
      </c>
      <c r="Y1852" t="str">
        <f t="shared" si="596"/>
        <v>Green</v>
      </c>
      <c r="Z1852" t="str">
        <f t="shared" si="597"/>
        <v>Red</v>
      </c>
      <c r="AA1852" t="str">
        <f t="shared" si="598"/>
        <v>Green</v>
      </c>
      <c r="AB1852" t="str">
        <f t="shared" si="599"/>
        <v>Green</v>
      </c>
      <c r="AC1852" t="str">
        <f t="shared" si="600"/>
        <v>Red</v>
      </c>
      <c r="AD1852" t="str">
        <f t="shared" si="601"/>
        <v>Green</v>
      </c>
    </row>
    <row r="1853" spans="1:30" x14ac:dyDescent="0.25">
      <c r="A1853" t="str">
        <f t="shared" si="605"/>
        <v>26/07/2026Carl Zeiss JenaZwickau</v>
      </c>
      <c r="D1853" s="2">
        <v>46229</v>
      </c>
      <c r="E1853" s="3">
        <v>0.5</v>
      </c>
      <c r="F1853" t="s">
        <v>975</v>
      </c>
      <c r="G1853" t="s">
        <v>976</v>
      </c>
      <c r="H1853">
        <v>1</v>
      </c>
      <c r="I1853">
        <v>1</v>
      </c>
      <c r="J1853">
        <v>1</v>
      </c>
      <c r="K1853">
        <v>2</v>
      </c>
      <c r="L1853" s="22" t="str">
        <f t="shared" si="602"/>
        <v>26/07/2026</v>
      </c>
      <c r="M1853" s="23">
        <f t="shared" si="603"/>
        <v>0.375</v>
      </c>
      <c r="N1853" t="str">
        <f t="shared" si="604"/>
        <v>1 - 2</v>
      </c>
      <c r="O1853" t="str">
        <f t="shared" si="586"/>
        <v>Red</v>
      </c>
      <c r="P1853" t="str">
        <f t="shared" si="587"/>
        <v>Red</v>
      </c>
      <c r="Q1853" t="str">
        <f t="shared" si="588"/>
        <v>Green</v>
      </c>
      <c r="R1853" t="str">
        <f t="shared" si="589"/>
        <v>Red</v>
      </c>
      <c r="S1853" t="str">
        <f t="shared" si="590"/>
        <v>Green</v>
      </c>
      <c r="T1853" t="str">
        <f t="shared" si="591"/>
        <v>Green</v>
      </c>
      <c r="U1853" t="str">
        <f t="shared" si="592"/>
        <v>Red</v>
      </c>
      <c r="V1853" t="str">
        <f t="shared" si="593"/>
        <v>Green</v>
      </c>
      <c r="W1853" t="str">
        <f t="shared" si="594"/>
        <v>Red</v>
      </c>
      <c r="X1853" t="str">
        <f t="shared" si="595"/>
        <v>Green</v>
      </c>
      <c r="Y1853" t="str">
        <f t="shared" si="596"/>
        <v>Green</v>
      </c>
      <c r="Z1853" t="str">
        <f t="shared" si="597"/>
        <v>Green</v>
      </c>
      <c r="AA1853" t="str">
        <f t="shared" si="598"/>
        <v>Red</v>
      </c>
      <c r="AB1853" t="str">
        <f t="shared" si="599"/>
        <v>Green</v>
      </c>
      <c r="AC1853" t="str">
        <f t="shared" si="600"/>
        <v>Green</v>
      </c>
      <c r="AD1853" t="str">
        <f t="shared" si="601"/>
        <v>Red</v>
      </c>
    </row>
    <row r="1854" spans="1:30" x14ac:dyDescent="0.25">
      <c r="A1854" t="str">
        <f t="shared" si="605"/>
        <v>26/07/2026Greifswalder FCHallescher</v>
      </c>
      <c r="D1854" s="2">
        <v>46229</v>
      </c>
      <c r="E1854" s="3">
        <v>0.5</v>
      </c>
      <c r="F1854" t="s">
        <v>4342</v>
      </c>
      <c r="G1854" t="s">
        <v>978</v>
      </c>
      <c r="H1854">
        <v>2</v>
      </c>
      <c r="I1854">
        <v>1</v>
      </c>
      <c r="J1854">
        <v>2</v>
      </c>
      <c r="K1854">
        <v>2</v>
      </c>
      <c r="L1854" s="22" t="str">
        <f t="shared" si="602"/>
        <v>26/07/2026</v>
      </c>
      <c r="M1854" s="23">
        <f t="shared" si="603"/>
        <v>0.375</v>
      </c>
      <c r="N1854" t="str">
        <f t="shared" si="604"/>
        <v>2 - 2</v>
      </c>
      <c r="O1854" t="str">
        <f t="shared" si="586"/>
        <v>Red</v>
      </c>
      <c r="P1854" t="str">
        <f t="shared" si="587"/>
        <v>Green</v>
      </c>
      <c r="Q1854" t="str">
        <f t="shared" si="588"/>
        <v>Red</v>
      </c>
      <c r="R1854" t="str">
        <f t="shared" si="589"/>
        <v>Green</v>
      </c>
      <c r="S1854" t="str">
        <f t="shared" si="590"/>
        <v>Green</v>
      </c>
      <c r="T1854" t="str">
        <f t="shared" si="591"/>
        <v>Red</v>
      </c>
      <c r="U1854" t="str">
        <f t="shared" si="592"/>
        <v>Green</v>
      </c>
      <c r="V1854" t="str">
        <f t="shared" si="593"/>
        <v>Red</v>
      </c>
      <c r="W1854" t="str">
        <f t="shared" si="594"/>
        <v>Red</v>
      </c>
      <c r="X1854" t="str">
        <f t="shared" si="595"/>
        <v>Green</v>
      </c>
      <c r="Y1854" t="str">
        <f t="shared" si="596"/>
        <v>Green</v>
      </c>
      <c r="Z1854" t="str">
        <f t="shared" si="597"/>
        <v>Green</v>
      </c>
      <c r="AA1854" t="str">
        <f t="shared" si="598"/>
        <v>Red</v>
      </c>
      <c r="AB1854" t="str">
        <f t="shared" si="599"/>
        <v>Red</v>
      </c>
      <c r="AC1854" t="str">
        <f t="shared" si="600"/>
        <v>Green</v>
      </c>
      <c r="AD1854" t="str">
        <f t="shared" si="601"/>
        <v>Red</v>
      </c>
    </row>
    <row r="1855" spans="1:30" x14ac:dyDescent="0.25">
      <c r="A1855" t="str">
        <f t="shared" si="605"/>
        <v>26/07/2026TSV SchwabmunchenTSV 1860 Munich II</v>
      </c>
      <c r="D1855" s="2">
        <v>46229</v>
      </c>
      <c r="E1855" s="3">
        <v>0.5</v>
      </c>
      <c r="F1855" t="s">
        <v>1360</v>
      </c>
      <c r="G1855" t="s">
        <v>4343</v>
      </c>
      <c r="H1855">
        <v>0</v>
      </c>
      <c r="I1855">
        <v>1</v>
      </c>
      <c r="J1855">
        <v>1</v>
      </c>
      <c r="K1855">
        <v>5</v>
      </c>
      <c r="L1855" s="22" t="str">
        <f t="shared" si="602"/>
        <v>26/07/2026</v>
      </c>
      <c r="M1855" s="23">
        <f t="shared" si="603"/>
        <v>0.375</v>
      </c>
      <c r="N1855" t="str">
        <f t="shared" si="604"/>
        <v>1 - 5</v>
      </c>
      <c r="O1855" t="str">
        <f t="shared" si="586"/>
        <v>Red</v>
      </c>
      <c r="P1855" t="str">
        <f t="shared" si="587"/>
        <v>Red</v>
      </c>
      <c r="Q1855" t="str">
        <f t="shared" si="588"/>
        <v>Green</v>
      </c>
      <c r="R1855" t="str">
        <f t="shared" si="589"/>
        <v>Red</v>
      </c>
      <c r="S1855" t="str">
        <f t="shared" si="590"/>
        <v>Green</v>
      </c>
      <c r="T1855" t="str">
        <f t="shared" si="591"/>
        <v>Green</v>
      </c>
      <c r="U1855" t="str">
        <f t="shared" si="592"/>
        <v>Red</v>
      </c>
      <c r="V1855" t="str">
        <f t="shared" si="593"/>
        <v>Red</v>
      </c>
      <c r="W1855" t="str">
        <f t="shared" si="594"/>
        <v>Green</v>
      </c>
      <c r="X1855" t="str">
        <f t="shared" si="595"/>
        <v>Green</v>
      </c>
      <c r="Y1855" t="str">
        <f t="shared" si="596"/>
        <v>Green</v>
      </c>
      <c r="Z1855" t="str">
        <f t="shared" si="597"/>
        <v>Green</v>
      </c>
      <c r="AA1855" t="str">
        <f t="shared" si="598"/>
        <v>Red</v>
      </c>
      <c r="AB1855" t="str">
        <f t="shared" si="599"/>
        <v>Red</v>
      </c>
      <c r="AC1855" t="str">
        <f t="shared" si="600"/>
        <v>Green</v>
      </c>
      <c r="AD1855" t="str">
        <f t="shared" si="601"/>
        <v>Red</v>
      </c>
    </row>
    <row r="1856" spans="1:30" x14ac:dyDescent="0.25">
      <c r="A1856" t="str">
        <f t="shared" si="605"/>
        <v>26/07/2026SK Super NovaRiga FC</v>
      </c>
      <c r="D1856" s="2">
        <v>46229</v>
      </c>
      <c r="E1856" s="3">
        <v>0.5</v>
      </c>
      <c r="F1856" t="s">
        <v>252</v>
      </c>
      <c r="G1856" t="s">
        <v>991</v>
      </c>
      <c r="L1856" s="22" t="str">
        <f t="shared" si="602"/>
        <v>26/07/2026</v>
      </c>
      <c r="M1856" s="23">
        <f t="shared" si="603"/>
        <v>0.375</v>
      </c>
      <c r="N1856" t="str">
        <f t="shared" si="604"/>
        <v xml:space="preserve"> - </v>
      </c>
      <c r="O1856" t="str">
        <f t="shared" si="586"/>
        <v>Red</v>
      </c>
      <c r="P1856" t="str">
        <f t="shared" si="587"/>
        <v>Green</v>
      </c>
      <c r="Q1856" t="str">
        <f t="shared" si="588"/>
        <v>Red</v>
      </c>
      <c r="R1856" t="str">
        <f t="shared" si="589"/>
        <v>Green</v>
      </c>
      <c r="S1856" t="str">
        <f t="shared" si="590"/>
        <v>Green</v>
      </c>
      <c r="T1856" t="str">
        <f t="shared" si="591"/>
        <v>Red</v>
      </c>
      <c r="U1856" t="str">
        <f t="shared" si="592"/>
        <v>Red</v>
      </c>
      <c r="V1856" t="str">
        <f t="shared" si="593"/>
        <v>Green</v>
      </c>
      <c r="W1856" t="str">
        <f t="shared" si="594"/>
        <v>Red</v>
      </c>
      <c r="X1856" t="str">
        <f t="shared" si="595"/>
        <v>Red</v>
      </c>
      <c r="Y1856" t="str">
        <f t="shared" si="596"/>
        <v>Red</v>
      </c>
      <c r="Z1856" t="str">
        <f t="shared" si="597"/>
        <v>Red</v>
      </c>
      <c r="AA1856" t="str">
        <f t="shared" si="598"/>
        <v>Green</v>
      </c>
      <c r="AB1856" t="str">
        <f t="shared" si="599"/>
        <v>Green</v>
      </c>
      <c r="AC1856" t="str">
        <f t="shared" si="600"/>
        <v>Red</v>
      </c>
      <c r="AD1856" t="str">
        <f t="shared" si="601"/>
        <v>Green</v>
      </c>
    </row>
    <row r="1857" spans="1:30" x14ac:dyDescent="0.25">
      <c r="A1857" t="str">
        <f t="shared" si="605"/>
        <v>26/07/2026FK Vilnus BFANFA Kaunas</v>
      </c>
      <c r="D1857" s="2">
        <v>46229</v>
      </c>
      <c r="E1857" s="3">
        <v>0.5</v>
      </c>
      <c r="F1857" t="s">
        <v>4344</v>
      </c>
      <c r="G1857" t="s">
        <v>4345</v>
      </c>
      <c r="H1857">
        <v>1</v>
      </c>
      <c r="I1857">
        <v>0</v>
      </c>
      <c r="J1857">
        <v>3</v>
      </c>
      <c r="K1857">
        <v>1</v>
      </c>
      <c r="L1857" s="22" t="str">
        <f t="shared" si="602"/>
        <v>26/07/2026</v>
      </c>
      <c r="M1857" s="23">
        <f t="shared" si="603"/>
        <v>0.375</v>
      </c>
      <c r="N1857" t="str">
        <f t="shared" si="604"/>
        <v>3 - 1</v>
      </c>
      <c r="O1857" t="str">
        <f t="shared" si="586"/>
        <v>Green</v>
      </c>
      <c r="P1857" t="str">
        <f t="shared" si="587"/>
        <v>Red</v>
      </c>
      <c r="Q1857" t="str">
        <f t="shared" si="588"/>
        <v>Red</v>
      </c>
      <c r="R1857" t="str">
        <f t="shared" si="589"/>
        <v>Green</v>
      </c>
      <c r="S1857" t="str">
        <f t="shared" si="590"/>
        <v>Red</v>
      </c>
      <c r="T1857" t="str">
        <f t="shared" si="591"/>
        <v>Green</v>
      </c>
      <c r="U1857" t="str">
        <f t="shared" si="592"/>
        <v>Green</v>
      </c>
      <c r="V1857" t="str">
        <f t="shared" si="593"/>
        <v>Red</v>
      </c>
      <c r="W1857" t="str">
        <f t="shared" si="594"/>
        <v>Red</v>
      </c>
      <c r="X1857" t="str">
        <f t="shared" si="595"/>
        <v>Green</v>
      </c>
      <c r="Y1857" t="str">
        <f t="shared" si="596"/>
        <v>Green</v>
      </c>
      <c r="Z1857" t="str">
        <f t="shared" si="597"/>
        <v>Green</v>
      </c>
      <c r="AA1857" t="str">
        <f t="shared" si="598"/>
        <v>Red</v>
      </c>
      <c r="AB1857" t="str">
        <f t="shared" si="599"/>
        <v>Red</v>
      </c>
      <c r="AC1857" t="str">
        <f t="shared" si="600"/>
        <v>Green</v>
      </c>
      <c r="AD1857" t="str">
        <f t="shared" si="601"/>
        <v>Red</v>
      </c>
    </row>
    <row r="1858" spans="1:30" x14ac:dyDescent="0.25">
      <c r="A1858" t="str">
        <f t="shared" si="605"/>
        <v>26/07/2026Trygg/LadeEidsvold TF</v>
      </c>
      <c r="D1858" s="2">
        <v>46229</v>
      </c>
      <c r="E1858" s="3">
        <v>0.5</v>
      </c>
      <c r="F1858" t="s">
        <v>4346</v>
      </c>
      <c r="G1858" t="s">
        <v>4347</v>
      </c>
      <c r="H1858">
        <v>1</v>
      </c>
      <c r="I1858">
        <v>0</v>
      </c>
      <c r="J1858">
        <v>1</v>
      </c>
      <c r="K1858">
        <v>2</v>
      </c>
      <c r="L1858" s="22" t="str">
        <f t="shared" si="602"/>
        <v>26/07/2026</v>
      </c>
      <c r="M1858" s="23">
        <f t="shared" si="603"/>
        <v>0.375</v>
      </c>
      <c r="N1858" t="str">
        <f t="shared" si="604"/>
        <v>1 - 2</v>
      </c>
      <c r="O1858" t="str">
        <f t="shared" ref="O1858:O1921" si="606">IF($J1858&gt;$K1858,"Green","Red")</f>
        <v>Red</v>
      </c>
      <c r="P1858" t="str">
        <f t="shared" ref="P1858:P1921" si="607">IF($J1858=$K1858,"Green","Red")</f>
        <v>Red</v>
      </c>
      <c r="Q1858" t="str">
        <f t="shared" ref="Q1858:Q1921" si="608">IF($J1858&lt;$K1858,"Green","Red")</f>
        <v>Green</v>
      </c>
      <c r="R1858" t="str">
        <f t="shared" ref="R1858:R1921" si="609">IF($J1858&gt;=$K1858,"Green","Red")</f>
        <v>Red</v>
      </c>
      <c r="S1858" t="str">
        <f t="shared" ref="S1858:S1921" si="610">IF($J1858&lt;=$K1858,"Green","Red")</f>
        <v>Green</v>
      </c>
      <c r="T1858" t="str">
        <f t="shared" ref="T1858:T1921" si="611">IF(OR($J1858&gt;$K1858,$J1858&lt;$K1858),"Green","Red")</f>
        <v>Green</v>
      </c>
      <c r="U1858" t="str">
        <f t="shared" ref="U1858:U1921" si="612">IF($H1858&gt;$I1858,"Green","Red")</f>
        <v>Green</v>
      </c>
      <c r="V1858" t="str">
        <f t="shared" ref="V1858:V1921" si="613">IF($H1858=$I1858,"Green","Red")</f>
        <v>Red</v>
      </c>
      <c r="W1858" t="str">
        <f t="shared" ref="W1858:W1921" si="614">IF($H1858&lt;$I1858,"Green","Red")</f>
        <v>Red</v>
      </c>
      <c r="X1858" t="str">
        <f t="shared" ref="X1858:X1921" si="615">IF($H1858+$I1858&gt;0,"Green","Red")</f>
        <v>Green</v>
      </c>
      <c r="Y1858" t="str">
        <f t="shared" ref="Y1858:Y1921" si="616">IF($J1858+$K1858&gt;1.5,"Green","Red")</f>
        <v>Green</v>
      </c>
      <c r="Z1858" t="str">
        <f t="shared" ref="Z1858:Z1921" si="617">IF($J1858+$K1858&gt;2.5,"Green","Red")</f>
        <v>Green</v>
      </c>
      <c r="AA1858" t="str">
        <f t="shared" ref="AA1858:AA1921" si="618">IF($J1858+$K1858&lt;2.5,"Green","Red")</f>
        <v>Red</v>
      </c>
      <c r="AB1858" t="str">
        <f t="shared" ref="AB1858:AB1921" si="619">IF($J1858+$K1858&lt;3.5,"Green","Red")</f>
        <v>Green</v>
      </c>
      <c r="AC1858" t="str">
        <f t="shared" ref="AC1858:AC1921" si="620">IF(AND($J1858&gt;0,$K1858&gt;0),"Green","Red")</f>
        <v>Green</v>
      </c>
      <c r="AD1858" t="str">
        <f t="shared" ref="AD1858:AD1921" si="621">IF(OR($J1858=0,$K1858=0),"Green","Red")</f>
        <v>Red</v>
      </c>
    </row>
    <row r="1859" spans="1:30" x14ac:dyDescent="0.25">
      <c r="A1859" t="str">
        <f t="shared" si="605"/>
        <v>26/07/2026OsVaregg</v>
      </c>
      <c r="D1859" s="2">
        <v>46229</v>
      </c>
      <c r="E1859" s="3">
        <v>0.5</v>
      </c>
      <c r="F1859" t="s">
        <v>4348</v>
      </c>
      <c r="G1859" t="s">
        <v>4349</v>
      </c>
      <c r="H1859">
        <v>1</v>
      </c>
      <c r="I1859">
        <v>0</v>
      </c>
      <c r="J1859">
        <v>4</v>
      </c>
      <c r="K1859">
        <v>0</v>
      </c>
      <c r="L1859" s="22" t="str">
        <f t="shared" si="602"/>
        <v>26/07/2026</v>
      </c>
      <c r="M1859" s="23">
        <f t="shared" si="603"/>
        <v>0.375</v>
      </c>
      <c r="N1859" t="str">
        <f t="shared" si="604"/>
        <v>4 - 0</v>
      </c>
      <c r="O1859" t="str">
        <f t="shared" si="606"/>
        <v>Green</v>
      </c>
      <c r="P1859" t="str">
        <f t="shared" si="607"/>
        <v>Red</v>
      </c>
      <c r="Q1859" t="str">
        <f t="shared" si="608"/>
        <v>Red</v>
      </c>
      <c r="R1859" t="str">
        <f t="shared" si="609"/>
        <v>Green</v>
      </c>
      <c r="S1859" t="str">
        <f t="shared" si="610"/>
        <v>Red</v>
      </c>
      <c r="T1859" t="str">
        <f t="shared" si="611"/>
        <v>Green</v>
      </c>
      <c r="U1859" t="str">
        <f t="shared" si="612"/>
        <v>Green</v>
      </c>
      <c r="V1859" t="str">
        <f t="shared" si="613"/>
        <v>Red</v>
      </c>
      <c r="W1859" t="str">
        <f t="shared" si="614"/>
        <v>Red</v>
      </c>
      <c r="X1859" t="str">
        <f t="shared" si="615"/>
        <v>Green</v>
      </c>
      <c r="Y1859" t="str">
        <f t="shared" si="616"/>
        <v>Green</v>
      </c>
      <c r="Z1859" t="str">
        <f t="shared" si="617"/>
        <v>Green</v>
      </c>
      <c r="AA1859" t="str">
        <f t="shared" si="618"/>
        <v>Red</v>
      </c>
      <c r="AB1859" t="str">
        <f t="shared" si="619"/>
        <v>Red</v>
      </c>
      <c r="AC1859" t="str">
        <f t="shared" si="620"/>
        <v>Red</v>
      </c>
      <c r="AD1859" t="str">
        <f t="shared" si="621"/>
        <v>Green</v>
      </c>
    </row>
    <row r="1860" spans="1:30" x14ac:dyDescent="0.25">
      <c r="A1860" t="str">
        <f t="shared" si="605"/>
        <v>26/07/2026AkraBrodd</v>
      </c>
      <c r="D1860" s="2">
        <v>46229</v>
      </c>
      <c r="E1860" s="3">
        <v>0.5</v>
      </c>
      <c r="F1860" t="s">
        <v>4350</v>
      </c>
      <c r="G1860" t="s">
        <v>4351</v>
      </c>
      <c r="H1860">
        <v>0</v>
      </c>
      <c r="I1860">
        <v>1</v>
      </c>
      <c r="J1860">
        <v>1</v>
      </c>
      <c r="K1860">
        <v>4</v>
      </c>
      <c r="L1860" s="22" t="str">
        <f t="shared" si="602"/>
        <v>26/07/2026</v>
      </c>
      <c r="M1860" s="23">
        <f t="shared" si="603"/>
        <v>0.375</v>
      </c>
      <c r="N1860" t="str">
        <f t="shared" si="604"/>
        <v>1 - 4</v>
      </c>
      <c r="O1860" t="str">
        <f t="shared" si="606"/>
        <v>Red</v>
      </c>
      <c r="P1860" t="str">
        <f t="shared" si="607"/>
        <v>Red</v>
      </c>
      <c r="Q1860" t="str">
        <f t="shared" si="608"/>
        <v>Green</v>
      </c>
      <c r="R1860" t="str">
        <f t="shared" si="609"/>
        <v>Red</v>
      </c>
      <c r="S1860" t="str">
        <f t="shared" si="610"/>
        <v>Green</v>
      </c>
      <c r="T1860" t="str">
        <f t="shared" si="611"/>
        <v>Green</v>
      </c>
      <c r="U1860" t="str">
        <f t="shared" si="612"/>
        <v>Red</v>
      </c>
      <c r="V1860" t="str">
        <f t="shared" si="613"/>
        <v>Red</v>
      </c>
      <c r="W1860" t="str">
        <f t="shared" si="614"/>
        <v>Green</v>
      </c>
      <c r="X1860" t="str">
        <f t="shared" si="615"/>
        <v>Green</v>
      </c>
      <c r="Y1860" t="str">
        <f t="shared" si="616"/>
        <v>Green</v>
      </c>
      <c r="Z1860" t="str">
        <f t="shared" si="617"/>
        <v>Green</v>
      </c>
      <c r="AA1860" t="str">
        <f t="shared" si="618"/>
        <v>Red</v>
      </c>
      <c r="AB1860" t="str">
        <f t="shared" si="619"/>
        <v>Red</v>
      </c>
      <c r="AC1860" t="str">
        <f t="shared" si="620"/>
        <v>Green</v>
      </c>
      <c r="AD1860" t="str">
        <f t="shared" si="621"/>
        <v>Red</v>
      </c>
    </row>
    <row r="1861" spans="1:30" x14ac:dyDescent="0.25">
      <c r="A1861" t="str">
        <f t="shared" si="605"/>
        <v>26/07/2026Nosta NovotroitskZenit Izhevsk</v>
      </c>
      <c r="D1861" s="2">
        <v>46229</v>
      </c>
      <c r="E1861" s="3">
        <v>0.5</v>
      </c>
      <c r="F1861" t="s">
        <v>4352</v>
      </c>
      <c r="G1861" t="s">
        <v>4353</v>
      </c>
      <c r="H1861">
        <v>0</v>
      </c>
      <c r="I1861">
        <v>0</v>
      </c>
      <c r="J1861">
        <v>1</v>
      </c>
      <c r="K1861">
        <v>1</v>
      </c>
      <c r="L1861" s="22" t="str">
        <f t="shared" si="602"/>
        <v>26/07/2026</v>
      </c>
      <c r="M1861" s="23">
        <f t="shared" si="603"/>
        <v>0.375</v>
      </c>
      <c r="N1861" t="str">
        <f t="shared" si="604"/>
        <v>1 - 1</v>
      </c>
      <c r="O1861" t="str">
        <f t="shared" si="606"/>
        <v>Red</v>
      </c>
      <c r="P1861" t="str">
        <f t="shared" si="607"/>
        <v>Green</v>
      </c>
      <c r="Q1861" t="str">
        <f t="shared" si="608"/>
        <v>Red</v>
      </c>
      <c r="R1861" t="str">
        <f t="shared" si="609"/>
        <v>Green</v>
      </c>
      <c r="S1861" t="str">
        <f t="shared" si="610"/>
        <v>Green</v>
      </c>
      <c r="T1861" t="str">
        <f t="shared" si="611"/>
        <v>Red</v>
      </c>
      <c r="U1861" t="str">
        <f t="shared" si="612"/>
        <v>Red</v>
      </c>
      <c r="V1861" t="str">
        <f t="shared" si="613"/>
        <v>Green</v>
      </c>
      <c r="W1861" t="str">
        <f t="shared" si="614"/>
        <v>Red</v>
      </c>
      <c r="X1861" t="str">
        <f t="shared" si="615"/>
        <v>Red</v>
      </c>
      <c r="Y1861" t="str">
        <f t="shared" si="616"/>
        <v>Green</v>
      </c>
      <c r="Z1861" t="str">
        <f t="shared" si="617"/>
        <v>Red</v>
      </c>
      <c r="AA1861" t="str">
        <f t="shared" si="618"/>
        <v>Green</v>
      </c>
      <c r="AB1861" t="str">
        <f t="shared" si="619"/>
        <v>Green</v>
      </c>
      <c r="AC1861" t="str">
        <f t="shared" si="620"/>
        <v>Green</v>
      </c>
      <c r="AD1861" t="str">
        <f t="shared" si="621"/>
        <v>Red</v>
      </c>
    </row>
    <row r="1862" spans="1:30" x14ac:dyDescent="0.25">
      <c r="A1862" t="str">
        <f t="shared" si="605"/>
        <v>26/07/2026Vasteras SK U19IFK Goteborg U19</v>
      </c>
      <c r="B1862" t="s">
        <v>827</v>
      </c>
      <c r="D1862" s="2">
        <v>46229</v>
      </c>
      <c r="E1862" s="3">
        <v>0.5</v>
      </c>
      <c r="F1862" t="s">
        <v>4354</v>
      </c>
      <c r="G1862" t="s">
        <v>4355</v>
      </c>
      <c r="H1862">
        <v>0</v>
      </c>
      <c r="I1862">
        <v>0</v>
      </c>
      <c r="J1862">
        <v>2</v>
      </c>
      <c r="K1862">
        <v>0</v>
      </c>
      <c r="L1862" s="22" t="str">
        <f t="shared" si="602"/>
        <v>26/07/2026</v>
      </c>
      <c r="M1862" s="23">
        <f t="shared" si="603"/>
        <v>0.375</v>
      </c>
      <c r="N1862" t="str">
        <f t="shared" si="604"/>
        <v>2 - 0</v>
      </c>
      <c r="O1862" t="str">
        <f t="shared" si="606"/>
        <v>Green</v>
      </c>
      <c r="P1862" t="str">
        <f t="shared" si="607"/>
        <v>Red</v>
      </c>
      <c r="Q1862" t="str">
        <f t="shared" si="608"/>
        <v>Red</v>
      </c>
      <c r="R1862" t="str">
        <f t="shared" si="609"/>
        <v>Green</v>
      </c>
      <c r="S1862" t="str">
        <f t="shared" si="610"/>
        <v>Red</v>
      </c>
      <c r="T1862" t="str">
        <f t="shared" si="611"/>
        <v>Green</v>
      </c>
      <c r="U1862" t="str">
        <f t="shared" si="612"/>
        <v>Red</v>
      </c>
      <c r="V1862" t="str">
        <f t="shared" si="613"/>
        <v>Green</v>
      </c>
      <c r="W1862" t="str">
        <f t="shared" si="614"/>
        <v>Red</v>
      </c>
      <c r="X1862" t="str">
        <f t="shared" si="615"/>
        <v>Red</v>
      </c>
      <c r="Y1862" t="str">
        <f t="shared" si="616"/>
        <v>Green</v>
      </c>
      <c r="Z1862" t="str">
        <f t="shared" si="617"/>
        <v>Red</v>
      </c>
      <c r="AA1862" t="str">
        <f t="shared" si="618"/>
        <v>Green</v>
      </c>
      <c r="AB1862" t="str">
        <f t="shared" si="619"/>
        <v>Green</v>
      </c>
      <c r="AC1862" t="str">
        <f t="shared" si="620"/>
        <v>Red</v>
      </c>
      <c r="AD1862" t="str">
        <f t="shared" si="621"/>
        <v>Green</v>
      </c>
    </row>
    <row r="1863" spans="1:30" x14ac:dyDescent="0.25">
      <c r="A1863" t="str">
        <f t="shared" si="605"/>
        <v>26/07/2026Young BoysFC Sion</v>
      </c>
      <c r="D1863" s="2">
        <v>46229</v>
      </c>
      <c r="E1863" s="3">
        <v>0.5</v>
      </c>
      <c r="F1863" t="s">
        <v>4356</v>
      </c>
      <c r="G1863" t="s">
        <v>1928</v>
      </c>
      <c r="H1863">
        <v>2</v>
      </c>
      <c r="I1863">
        <v>1</v>
      </c>
      <c r="J1863">
        <v>4</v>
      </c>
      <c r="K1863">
        <v>2</v>
      </c>
      <c r="L1863" s="22" t="str">
        <f t="shared" si="602"/>
        <v>26/07/2026</v>
      </c>
      <c r="M1863" s="23">
        <f t="shared" si="603"/>
        <v>0.375</v>
      </c>
      <c r="N1863" t="str">
        <f t="shared" si="604"/>
        <v>4 - 2</v>
      </c>
      <c r="O1863" t="str">
        <f t="shared" si="606"/>
        <v>Green</v>
      </c>
      <c r="P1863" t="str">
        <f t="shared" si="607"/>
        <v>Red</v>
      </c>
      <c r="Q1863" t="str">
        <f t="shared" si="608"/>
        <v>Red</v>
      </c>
      <c r="R1863" t="str">
        <f t="shared" si="609"/>
        <v>Green</v>
      </c>
      <c r="S1863" t="str">
        <f t="shared" si="610"/>
        <v>Red</v>
      </c>
      <c r="T1863" t="str">
        <f t="shared" si="611"/>
        <v>Green</v>
      </c>
      <c r="U1863" t="str">
        <f t="shared" si="612"/>
        <v>Green</v>
      </c>
      <c r="V1863" t="str">
        <f t="shared" si="613"/>
        <v>Red</v>
      </c>
      <c r="W1863" t="str">
        <f t="shared" si="614"/>
        <v>Red</v>
      </c>
      <c r="X1863" t="str">
        <f t="shared" si="615"/>
        <v>Green</v>
      </c>
      <c r="Y1863" t="str">
        <f t="shared" si="616"/>
        <v>Green</v>
      </c>
      <c r="Z1863" t="str">
        <f t="shared" si="617"/>
        <v>Green</v>
      </c>
      <c r="AA1863" t="str">
        <f t="shared" si="618"/>
        <v>Red</v>
      </c>
      <c r="AB1863" t="str">
        <f t="shared" si="619"/>
        <v>Red</v>
      </c>
      <c r="AC1863" t="str">
        <f t="shared" si="620"/>
        <v>Green</v>
      </c>
      <c r="AD1863" t="str">
        <f t="shared" si="621"/>
        <v>Red</v>
      </c>
    </row>
    <row r="1864" spans="1:30" x14ac:dyDescent="0.25">
      <c r="A1864" t="str">
        <f t="shared" si="605"/>
        <v>26/07/2026Huracan DPAUruguay Montevideo</v>
      </c>
      <c r="D1864" s="2">
        <v>46229</v>
      </c>
      <c r="E1864" s="3">
        <v>0.5</v>
      </c>
      <c r="F1864" t="s">
        <v>1008</v>
      </c>
      <c r="G1864" t="s">
        <v>1009</v>
      </c>
      <c r="L1864" s="22" t="str">
        <f t="shared" si="602"/>
        <v>26/07/2026</v>
      </c>
      <c r="M1864" s="23">
        <f t="shared" si="603"/>
        <v>0.375</v>
      </c>
      <c r="N1864" t="str">
        <f t="shared" si="604"/>
        <v xml:space="preserve"> - </v>
      </c>
      <c r="O1864" t="str">
        <f t="shared" si="606"/>
        <v>Red</v>
      </c>
      <c r="P1864" t="str">
        <f t="shared" si="607"/>
        <v>Green</v>
      </c>
      <c r="Q1864" t="str">
        <f t="shared" si="608"/>
        <v>Red</v>
      </c>
      <c r="R1864" t="str">
        <f t="shared" si="609"/>
        <v>Green</v>
      </c>
      <c r="S1864" t="str">
        <f t="shared" si="610"/>
        <v>Green</v>
      </c>
      <c r="T1864" t="str">
        <f t="shared" si="611"/>
        <v>Red</v>
      </c>
      <c r="U1864" t="str">
        <f t="shared" si="612"/>
        <v>Red</v>
      </c>
      <c r="V1864" t="str">
        <f t="shared" si="613"/>
        <v>Green</v>
      </c>
      <c r="W1864" t="str">
        <f t="shared" si="614"/>
        <v>Red</v>
      </c>
      <c r="X1864" t="str">
        <f t="shared" si="615"/>
        <v>Red</v>
      </c>
      <c r="Y1864" t="str">
        <f t="shared" si="616"/>
        <v>Red</v>
      </c>
      <c r="Z1864" t="str">
        <f t="shared" si="617"/>
        <v>Red</v>
      </c>
      <c r="AA1864" t="str">
        <f t="shared" si="618"/>
        <v>Green</v>
      </c>
      <c r="AB1864" t="str">
        <f t="shared" si="619"/>
        <v>Green</v>
      </c>
      <c r="AC1864" t="str">
        <f t="shared" si="620"/>
        <v>Red</v>
      </c>
      <c r="AD1864" t="str">
        <f t="shared" si="621"/>
        <v>Green</v>
      </c>
    </row>
    <row r="1865" spans="1:30" x14ac:dyDescent="0.25">
      <c r="A1865" t="str">
        <f t="shared" si="605"/>
        <v>26/07/2026AjaxBurnley</v>
      </c>
      <c r="D1865" s="2">
        <v>46229</v>
      </c>
      <c r="E1865" s="3">
        <v>0.5</v>
      </c>
      <c r="F1865" t="s">
        <v>1948</v>
      </c>
      <c r="G1865" t="s">
        <v>4357</v>
      </c>
      <c r="H1865">
        <v>1</v>
      </c>
      <c r="I1865">
        <v>0</v>
      </c>
      <c r="J1865">
        <v>2</v>
      </c>
      <c r="K1865">
        <v>1</v>
      </c>
      <c r="L1865" s="22" t="str">
        <f t="shared" si="602"/>
        <v>26/07/2026</v>
      </c>
      <c r="M1865" s="23">
        <f t="shared" si="603"/>
        <v>0.375</v>
      </c>
      <c r="N1865" t="str">
        <f t="shared" si="604"/>
        <v>2 - 1</v>
      </c>
      <c r="O1865" t="str">
        <f t="shared" si="606"/>
        <v>Green</v>
      </c>
      <c r="P1865" t="str">
        <f t="shared" si="607"/>
        <v>Red</v>
      </c>
      <c r="Q1865" t="str">
        <f t="shared" si="608"/>
        <v>Red</v>
      </c>
      <c r="R1865" t="str">
        <f t="shared" si="609"/>
        <v>Green</v>
      </c>
      <c r="S1865" t="str">
        <f t="shared" si="610"/>
        <v>Red</v>
      </c>
      <c r="T1865" t="str">
        <f t="shared" si="611"/>
        <v>Green</v>
      </c>
      <c r="U1865" t="str">
        <f t="shared" si="612"/>
        <v>Green</v>
      </c>
      <c r="V1865" t="str">
        <f t="shared" si="613"/>
        <v>Red</v>
      </c>
      <c r="W1865" t="str">
        <f t="shared" si="614"/>
        <v>Red</v>
      </c>
      <c r="X1865" t="str">
        <f t="shared" si="615"/>
        <v>Green</v>
      </c>
      <c r="Y1865" t="str">
        <f t="shared" si="616"/>
        <v>Green</v>
      </c>
      <c r="Z1865" t="str">
        <f t="shared" si="617"/>
        <v>Green</v>
      </c>
      <c r="AA1865" t="str">
        <f t="shared" si="618"/>
        <v>Red</v>
      </c>
      <c r="AB1865" t="str">
        <f t="shared" si="619"/>
        <v>Green</v>
      </c>
      <c r="AC1865" t="str">
        <f t="shared" si="620"/>
        <v>Green</v>
      </c>
      <c r="AD1865" t="str">
        <f t="shared" si="621"/>
        <v>Red</v>
      </c>
    </row>
    <row r="1866" spans="1:30" x14ac:dyDescent="0.25">
      <c r="A1866" t="str">
        <f t="shared" si="605"/>
        <v>26/07/2026Bonner SCUerdingen 05</v>
      </c>
      <c r="D1866" s="2">
        <v>46229</v>
      </c>
      <c r="E1866" s="3">
        <v>0.5</v>
      </c>
      <c r="F1866" t="s">
        <v>4358</v>
      </c>
      <c r="G1866" t="s">
        <v>4359</v>
      </c>
      <c r="H1866">
        <v>1</v>
      </c>
      <c r="I1866">
        <v>0</v>
      </c>
      <c r="J1866">
        <v>1</v>
      </c>
      <c r="K1866">
        <v>3</v>
      </c>
      <c r="L1866" s="22" t="str">
        <f t="shared" si="602"/>
        <v>26/07/2026</v>
      </c>
      <c r="M1866" s="23">
        <f t="shared" si="603"/>
        <v>0.375</v>
      </c>
      <c r="N1866" t="str">
        <f t="shared" si="604"/>
        <v>1 - 3</v>
      </c>
      <c r="O1866" t="str">
        <f t="shared" si="606"/>
        <v>Red</v>
      </c>
      <c r="P1866" t="str">
        <f t="shared" si="607"/>
        <v>Red</v>
      </c>
      <c r="Q1866" t="str">
        <f t="shared" si="608"/>
        <v>Green</v>
      </c>
      <c r="R1866" t="str">
        <f t="shared" si="609"/>
        <v>Red</v>
      </c>
      <c r="S1866" t="str">
        <f t="shared" si="610"/>
        <v>Green</v>
      </c>
      <c r="T1866" t="str">
        <f t="shared" si="611"/>
        <v>Green</v>
      </c>
      <c r="U1866" t="str">
        <f t="shared" si="612"/>
        <v>Green</v>
      </c>
      <c r="V1866" t="str">
        <f t="shared" si="613"/>
        <v>Red</v>
      </c>
      <c r="W1866" t="str">
        <f t="shared" si="614"/>
        <v>Red</v>
      </c>
      <c r="X1866" t="str">
        <f t="shared" si="615"/>
        <v>Green</v>
      </c>
      <c r="Y1866" t="str">
        <f t="shared" si="616"/>
        <v>Green</v>
      </c>
      <c r="Z1866" t="str">
        <f t="shared" si="617"/>
        <v>Green</v>
      </c>
      <c r="AA1866" t="str">
        <f t="shared" si="618"/>
        <v>Red</v>
      </c>
      <c r="AB1866" t="str">
        <f t="shared" si="619"/>
        <v>Red</v>
      </c>
      <c r="AC1866" t="str">
        <f t="shared" si="620"/>
        <v>Green</v>
      </c>
      <c r="AD1866" t="str">
        <f t="shared" si="621"/>
        <v>Red</v>
      </c>
    </row>
    <row r="1867" spans="1:30" x14ac:dyDescent="0.25">
      <c r="A1867" t="str">
        <f t="shared" si="605"/>
        <v>26/07/2026Eintracht NorderstedtSt. Pauli II</v>
      </c>
      <c r="D1867" s="2">
        <v>46229</v>
      </c>
      <c r="E1867" s="3">
        <v>0.5</v>
      </c>
      <c r="F1867" t="s">
        <v>4360</v>
      </c>
      <c r="G1867" t="s">
        <v>4361</v>
      </c>
      <c r="H1867">
        <v>0</v>
      </c>
      <c r="I1867">
        <v>0</v>
      </c>
      <c r="J1867">
        <v>1</v>
      </c>
      <c r="K1867">
        <v>1</v>
      </c>
      <c r="L1867" s="22" t="str">
        <f t="shared" si="602"/>
        <v>26/07/2026</v>
      </c>
      <c r="M1867" s="23">
        <f t="shared" si="603"/>
        <v>0.375</v>
      </c>
      <c r="N1867" t="str">
        <f t="shared" si="604"/>
        <v>1 - 1</v>
      </c>
      <c r="O1867" t="str">
        <f t="shared" si="606"/>
        <v>Red</v>
      </c>
      <c r="P1867" t="str">
        <f t="shared" si="607"/>
        <v>Green</v>
      </c>
      <c r="Q1867" t="str">
        <f t="shared" si="608"/>
        <v>Red</v>
      </c>
      <c r="R1867" t="str">
        <f t="shared" si="609"/>
        <v>Green</v>
      </c>
      <c r="S1867" t="str">
        <f t="shared" si="610"/>
        <v>Green</v>
      </c>
      <c r="T1867" t="str">
        <f t="shared" si="611"/>
        <v>Red</v>
      </c>
      <c r="U1867" t="str">
        <f t="shared" si="612"/>
        <v>Red</v>
      </c>
      <c r="V1867" t="str">
        <f t="shared" si="613"/>
        <v>Green</v>
      </c>
      <c r="W1867" t="str">
        <f t="shared" si="614"/>
        <v>Red</v>
      </c>
      <c r="X1867" t="str">
        <f t="shared" si="615"/>
        <v>Red</v>
      </c>
      <c r="Y1867" t="str">
        <f t="shared" si="616"/>
        <v>Green</v>
      </c>
      <c r="Z1867" t="str">
        <f t="shared" si="617"/>
        <v>Red</v>
      </c>
      <c r="AA1867" t="str">
        <f t="shared" si="618"/>
        <v>Green</v>
      </c>
      <c r="AB1867" t="str">
        <f t="shared" si="619"/>
        <v>Green</v>
      </c>
      <c r="AC1867" t="str">
        <f t="shared" si="620"/>
        <v>Green</v>
      </c>
      <c r="AD1867" t="str">
        <f t="shared" si="621"/>
        <v>Red</v>
      </c>
    </row>
    <row r="1868" spans="1:30" x14ac:dyDescent="0.25">
      <c r="A1868" t="str">
        <f t="shared" si="605"/>
        <v>26/07/2026FeyenoordRayo Vallecano</v>
      </c>
      <c r="D1868" s="2">
        <v>46229</v>
      </c>
      <c r="E1868" s="3">
        <v>0.5</v>
      </c>
      <c r="F1868" t="s">
        <v>4362</v>
      </c>
      <c r="G1868" t="s">
        <v>4363</v>
      </c>
      <c r="H1868">
        <v>1</v>
      </c>
      <c r="I1868">
        <v>1</v>
      </c>
      <c r="J1868">
        <v>2</v>
      </c>
      <c r="K1868">
        <v>1</v>
      </c>
      <c r="L1868" s="22" t="str">
        <f t="shared" si="602"/>
        <v>26/07/2026</v>
      </c>
      <c r="M1868" s="23">
        <f t="shared" si="603"/>
        <v>0.375</v>
      </c>
      <c r="N1868" t="str">
        <f t="shared" si="604"/>
        <v>2 - 1</v>
      </c>
      <c r="O1868" t="str">
        <f t="shared" si="606"/>
        <v>Green</v>
      </c>
      <c r="P1868" t="str">
        <f t="shared" si="607"/>
        <v>Red</v>
      </c>
      <c r="Q1868" t="str">
        <f t="shared" si="608"/>
        <v>Red</v>
      </c>
      <c r="R1868" t="str">
        <f t="shared" si="609"/>
        <v>Green</v>
      </c>
      <c r="S1868" t="str">
        <f t="shared" si="610"/>
        <v>Red</v>
      </c>
      <c r="T1868" t="str">
        <f t="shared" si="611"/>
        <v>Green</v>
      </c>
      <c r="U1868" t="str">
        <f t="shared" si="612"/>
        <v>Red</v>
      </c>
      <c r="V1868" t="str">
        <f t="shared" si="613"/>
        <v>Green</v>
      </c>
      <c r="W1868" t="str">
        <f t="shared" si="614"/>
        <v>Red</v>
      </c>
      <c r="X1868" t="str">
        <f t="shared" si="615"/>
        <v>Green</v>
      </c>
      <c r="Y1868" t="str">
        <f t="shared" si="616"/>
        <v>Green</v>
      </c>
      <c r="Z1868" t="str">
        <f t="shared" si="617"/>
        <v>Green</v>
      </c>
      <c r="AA1868" t="str">
        <f t="shared" si="618"/>
        <v>Red</v>
      </c>
      <c r="AB1868" t="str">
        <f t="shared" si="619"/>
        <v>Green</v>
      </c>
      <c r="AC1868" t="str">
        <f t="shared" si="620"/>
        <v>Green</v>
      </c>
      <c r="AD1868" t="str">
        <f t="shared" si="621"/>
        <v>Red</v>
      </c>
    </row>
    <row r="1869" spans="1:30" x14ac:dyDescent="0.25">
      <c r="A1869" t="str">
        <f t="shared" si="605"/>
        <v>26/07/2026GoztepeNK Rudes</v>
      </c>
      <c r="D1869" s="2">
        <v>46229</v>
      </c>
      <c r="E1869" s="3">
        <v>0.5</v>
      </c>
      <c r="F1869" t="s">
        <v>2085</v>
      </c>
      <c r="G1869" t="s">
        <v>4364</v>
      </c>
      <c r="H1869">
        <v>1</v>
      </c>
      <c r="I1869">
        <v>1</v>
      </c>
      <c r="J1869">
        <v>1</v>
      </c>
      <c r="K1869">
        <v>1</v>
      </c>
      <c r="L1869" s="22" t="str">
        <f t="shared" si="602"/>
        <v>26/07/2026</v>
      </c>
      <c r="M1869" s="23">
        <f t="shared" si="603"/>
        <v>0.375</v>
      </c>
      <c r="N1869" t="str">
        <f t="shared" si="604"/>
        <v>1 - 1</v>
      </c>
      <c r="O1869" t="str">
        <f t="shared" si="606"/>
        <v>Red</v>
      </c>
      <c r="P1869" t="str">
        <f t="shared" si="607"/>
        <v>Green</v>
      </c>
      <c r="Q1869" t="str">
        <f t="shared" si="608"/>
        <v>Red</v>
      </c>
      <c r="R1869" t="str">
        <f t="shared" si="609"/>
        <v>Green</v>
      </c>
      <c r="S1869" t="str">
        <f t="shared" si="610"/>
        <v>Green</v>
      </c>
      <c r="T1869" t="str">
        <f t="shared" si="611"/>
        <v>Red</v>
      </c>
      <c r="U1869" t="str">
        <f t="shared" si="612"/>
        <v>Red</v>
      </c>
      <c r="V1869" t="str">
        <f t="shared" si="613"/>
        <v>Green</v>
      </c>
      <c r="W1869" t="str">
        <f t="shared" si="614"/>
        <v>Red</v>
      </c>
      <c r="X1869" t="str">
        <f t="shared" si="615"/>
        <v>Green</v>
      </c>
      <c r="Y1869" t="str">
        <f t="shared" si="616"/>
        <v>Green</v>
      </c>
      <c r="Z1869" t="str">
        <f t="shared" si="617"/>
        <v>Red</v>
      </c>
      <c r="AA1869" t="str">
        <f t="shared" si="618"/>
        <v>Green</v>
      </c>
      <c r="AB1869" t="str">
        <f t="shared" si="619"/>
        <v>Green</v>
      </c>
      <c r="AC1869" t="str">
        <f t="shared" si="620"/>
        <v>Green</v>
      </c>
      <c r="AD1869" t="str">
        <f t="shared" si="621"/>
        <v>Red</v>
      </c>
    </row>
    <row r="1870" spans="1:30" x14ac:dyDescent="0.25">
      <c r="A1870" t="str">
        <f t="shared" si="605"/>
        <v>26/07/2026Rot-Weiss KoblenzSiegburg SV 04</v>
      </c>
      <c r="D1870" s="2">
        <v>46229</v>
      </c>
      <c r="E1870" s="3">
        <v>0.5</v>
      </c>
      <c r="F1870" t="s">
        <v>4365</v>
      </c>
      <c r="G1870" t="s">
        <v>4366</v>
      </c>
      <c r="H1870">
        <v>4</v>
      </c>
      <c r="I1870">
        <v>0</v>
      </c>
      <c r="J1870">
        <v>6</v>
      </c>
      <c r="K1870">
        <v>1</v>
      </c>
      <c r="L1870" s="22" t="str">
        <f t="shared" si="602"/>
        <v>26/07/2026</v>
      </c>
      <c r="M1870" s="23">
        <f t="shared" si="603"/>
        <v>0.375</v>
      </c>
      <c r="N1870" t="str">
        <f t="shared" si="604"/>
        <v>6 - 1</v>
      </c>
      <c r="O1870" t="str">
        <f t="shared" si="606"/>
        <v>Green</v>
      </c>
      <c r="P1870" t="str">
        <f t="shared" si="607"/>
        <v>Red</v>
      </c>
      <c r="Q1870" t="str">
        <f t="shared" si="608"/>
        <v>Red</v>
      </c>
      <c r="R1870" t="str">
        <f t="shared" si="609"/>
        <v>Green</v>
      </c>
      <c r="S1870" t="str">
        <f t="shared" si="610"/>
        <v>Red</v>
      </c>
      <c r="T1870" t="str">
        <f t="shared" si="611"/>
        <v>Green</v>
      </c>
      <c r="U1870" t="str">
        <f t="shared" si="612"/>
        <v>Green</v>
      </c>
      <c r="V1870" t="str">
        <f t="shared" si="613"/>
        <v>Red</v>
      </c>
      <c r="W1870" t="str">
        <f t="shared" si="614"/>
        <v>Red</v>
      </c>
      <c r="X1870" t="str">
        <f t="shared" si="615"/>
        <v>Green</v>
      </c>
      <c r="Y1870" t="str">
        <f t="shared" si="616"/>
        <v>Green</v>
      </c>
      <c r="Z1870" t="str">
        <f t="shared" si="617"/>
        <v>Green</v>
      </c>
      <c r="AA1870" t="str">
        <f t="shared" si="618"/>
        <v>Red</v>
      </c>
      <c r="AB1870" t="str">
        <f t="shared" si="619"/>
        <v>Red</v>
      </c>
      <c r="AC1870" t="str">
        <f t="shared" si="620"/>
        <v>Green</v>
      </c>
      <c r="AD1870" t="str">
        <f t="shared" si="621"/>
        <v>Red</v>
      </c>
    </row>
    <row r="1871" spans="1:30" x14ac:dyDescent="0.25">
      <c r="A1871" t="str">
        <f t="shared" si="605"/>
        <v>26/07/2026SC VerlBremer SV</v>
      </c>
      <c r="D1871" s="2">
        <v>46229</v>
      </c>
      <c r="E1871" s="3">
        <v>0.5</v>
      </c>
      <c r="F1871" t="s">
        <v>4367</v>
      </c>
      <c r="G1871" t="s">
        <v>4368</v>
      </c>
      <c r="H1871">
        <v>3</v>
      </c>
      <c r="I1871">
        <v>1</v>
      </c>
      <c r="J1871">
        <v>6</v>
      </c>
      <c r="K1871">
        <v>1</v>
      </c>
      <c r="L1871" s="22" t="str">
        <f t="shared" si="602"/>
        <v>26/07/2026</v>
      </c>
      <c r="M1871" s="23">
        <f t="shared" si="603"/>
        <v>0.375</v>
      </c>
      <c r="N1871" t="str">
        <f t="shared" si="604"/>
        <v>6 - 1</v>
      </c>
      <c r="O1871" t="str">
        <f t="shared" si="606"/>
        <v>Green</v>
      </c>
      <c r="P1871" t="str">
        <f t="shared" si="607"/>
        <v>Red</v>
      </c>
      <c r="Q1871" t="str">
        <f t="shared" si="608"/>
        <v>Red</v>
      </c>
      <c r="R1871" t="str">
        <f t="shared" si="609"/>
        <v>Green</v>
      </c>
      <c r="S1871" t="str">
        <f t="shared" si="610"/>
        <v>Red</v>
      </c>
      <c r="T1871" t="str">
        <f t="shared" si="611"/>
        <v>Green</v>
      </c>
      <c r="U1871" t="str">
        <f t="shared" si="612"/>
        <v>Green</v>
      </c>
      <c r="V1871" t="str">
        <f t="shared" si="613"/>
        <v>Red</v>
      </c>
      <c r="W1871" t="str">
        <f t="shared" si="614"/>
        <v>Red</v>
      </c>
      <c r="X1871" t="str">
        <f t="shared" si="615"/>
        <v>Green</v>
      </c>
      <c r="Y1871" t="str">
        <f t="shared" si="616"/>
        <v>Green</v>
      </c>
      <c r="Z1871" t="str">
        <f t="shared" si="617"/>
        <v>Green</v>
      </c>
      <c r="AA1871" t="str">
        <f t="shared" si="618"/>
        <v>Red</v>
      </c>
      <c r="AB1871" t="str">
        <f t="shared" si="619"/>
        <v>Red</v>
      </c>
      <c r="AC1871" t="str">
        <f t="shared" si="620"/>
        <v>Green</v>
      </c>
      <c r="AD1871" t="str">
        <f t="shared" si="621"/>
        <v>Red</v>
      </c>
    </row>
    <row r="1872" spans="1:30" x14ac:dyDescent="0.25">
      <c r="A1872" t="str">
        <f t="shared" si="605"/>
        <v>26/07/2026SG Wattenscheid 09Ratingen SV</v>
      </c>
      <c r="D1872" s="2">
        <v>46229</v>
      </c>
      <c r="E1872" s="3">
        <v>0.5</v>
      </c>
      <c r="F1872" t="s">
        <v>4369</v>
      </c>
      <c r="G1872" t="s">
        <v>4370</v>
      </c>
      <c r="H1872">
        <v>1</v>
      </c>
      <c r="I1872">
        <v>1</v>
      </c>
      <c r="J1872">
        <v>1</v>
      </c>
      <c r="K1872">
        <v>3</v>
      </c>
      <c r="L1872" s="22" t="str">
        <f t="shared" si="602"/>
        <v>26/07/2026</v>
      </c>
      <c r="M1872" s="23">
        <f t="shared" si="603"/>
        <v>0.375</v>
      </c>
      <c r="N1872" t="str">
        <f t="shared" si="604"/>
        <v>1 - 3</v>
      </c>
      <c r="O1872" t="str">
        <f t="shared" si="606"/>
        <v>Red</v>
      </c>
      <c r="P1872" t="str">
        <f t="shared" si="607"/>
        <v>Red</v>
      </c>
      <c r="Q1872" t="str">
        <f t="shared" si="608"/>
        <v>Green</v>
      </c>
      <c r="R1872" t="str">
        <f t="shared" si="609"/>
        <v>Red</v>
      </c>
      <c r="S1872" t="str">
        <f t="shared" si="610"/>
        <v>Green</v>
      </c>
      <c r="T1872" t="str">
        <f t="shared" si="611"/>
        <v>Green</v>
      </c>
      <c r="U1872" t="str">
        <f t="shared" si="612"/>
        <v>Red</v>
      </c>
      <c r="V1872" t="str">
        <f t="shared" si="613"/>
        <v>Green</v>
      </c>
      <c r="W1872" t="str">
        <f t="shared" si="614"/>
        <v>Red</v>
      </c>
      <c r="X1872" t="str">
        <f t="shared" si="615"/>
        <v>Green</v>
      </c>
      <c r="Y1872" t="str">
        <f t="shared" si="616"/>
        <v>Green</v>
      </c>
      <c r="Z1872" t="str">
        <f t="shared" si="617"/>
        <v>Green</v>
      </c>
      <c r="AA1872" t="str">
        <f t="shared" si="618"/>
        <v>Red</v>
      </c>
      <c r="AB1872" t="str">
        <f t="shared" si="619"/>
        <v>Red</v>
      </c>
      <c r="AC1872" t="str">
        <f t="shared" si="620"/>
        <v>Green</v>
      </c>
      <c r="AD1872" t="str">
        <f t="shared" si="621"/>
        <v>Red</v>
      </c>
    </row>
    <row r="1873" spans="1:30" x14ac:dyDescent="0.25">
      <c r="A1873" t="str">
        <f t="shared" si="605"/>
        <v>26/07/2026Banik Ostrava IIFC Vlasim</v>
      </c>
      <c r="D1873" s="2">
        <v>46229</v>
      </c>
      <c r="E1873" s="3">
        <v>0.52083333333333337</v>
      </c>
      <c r="F1873" t="s">
        <v>4371</v>
      </c>
      <c r="G1873" t="s">
        <v>4372</v>
      </c>
      <c r="H1873">
        <v>1</v>
      </c>
      <c r="I1873">
        <v>1</v>
      </c>
      <c r="J1873">
        <v>2</v>
      </c>
      <c r="K1873">
        <v>2</v>
      </c>
      <c r="L1873" s="22" t="str">
        <f t="shared" si="602"/>
        <v>26/07/2026</v>
      </c>
      <c r="M1873" s="23">
        <f t="shared" si="603"/>
        <v>0.39583333333333337</v>
      </c>
      <c r="N1873" t="str">
        <f t="shared" si="604"/>
        <v>2 - 2</v>
      </c>
      <c r="O1873" t="str">
        <f t="shared" si="606"/>
        <v>Red</v>
      </c>
      <c r="P1873" t="str">
        <f t="shared" si="607"/>
        <v>Green</v>
      </c>
      <c r="Q1873" t="str">
        <f t="shared" si="608"/>
        <v>Red</v>
      </c>
      <c r="R1873" t="str">
        <f t="shared" si="609"/>
        <v>Green</v>
      </c>
      <c r="S1873" t="str">
        <f t="shared" si="610"/>
        <v>Green</v>
      </c>
      <c r="T1873" t="str">
        <f t="shared" si="611"/>
        <v>Red</v>
      </c>
      <c r="U1873" t="str">
        <f t="shared" si="612"/>
        <v>Red</v>
      </c>
      <c r="V1873" t="str">
        <f t="shared" si="613"/>
        <v>Green</v>
      </c>
      <c r="W1873" t="str">
        <f t="shared" si="614"/>
        <v>Red</v>
      </c>
      <c r="X1873" t="str">
        <f t="shared" si="615"/>
        <v>Green</v>
      </c>
      <c r="Y1873" t="str">
        <f t="shared" si="616"/>
        <v>Green</v>
      </c>
      <c r="Z1873" t="str">
        <f t="shared" si="617"/>
        <v>Green</v>
      </c>
      <c r="AA1873" t="str">
        <f t="shared" si="618"/>
        <v>Red</v>
      </c>
      <c r="AB1873" t="str">
        <f t="shared" si="619"/>
        <v>Red</v>
      </c>
      <c r="AC1873" t="str">
        <f t="shared" si="620"/>
        <v>Green</v>
      </c>
      <c r="AD1873" t="str">
        <f t="shared" si="621"/>
        <v>Red</v>
      </c>
    </row>
    <row r="1874" spans="1:30" x14ac:dyDescent="0.25">
      <c r="A1874" t="str">
        <f t="shared" si="605"/>
        <v>26/07/2026FC Merani MartviliOdishi 1919</v>
      </c>
      <c r="D1874" s="2">
        <v>46229</v>
      </c>
      <c r="E1874" s="3">
        <v>0.52083333333333337</v>
      </c>
      <c r="F1874" t="s">
        <v>4373</v>
      </c>
      <c r="G1874" t="s">
        <v>4374</v>
      </c>
      <c r="H1874">
        <v>0</v>
      </c>
      <c r="I1874">
        <v>0</v>
      </c>
      <c r="J1874">
        <v>1</v>
      </c>
      <c r="K1874">
        <v>2</v>
      </c>
      <c r="L1874" s="22" t="str">
        <f t="shared" si="602"/>
        <v>26/07/2026</v>
      </c>
      <c r="M1874" s="23">
        <f t="shared" si="603"/>
        <v>0.39583333333333337</v>
      </c>
      <c r="N1874" t="str">
        <f t="shared" si="604"/>
        <v>1 - 2</v>
      </c>
      <c r="O1874" t="str">
        <f t="shared" si="606"/>
        <v>Red</v>
      </c>
      <c r="P1874" t="str">
        <f t="shared" si="607"/>
        <v>Red</v>
      </c>
      <c r="Q1874" t="str">
        <f t="shared" si="608"/>
        <v>Green</v>
      </c>
      <c r="R1874" t="str">
        <f t="shared" si="609"/>
        <v>Red</v>
      </c>
      <c r="S1874" t="str">
        <f t="shared" si="610"/>
        <v>Green</v>
      </c>
      <c r="T1874" t="str">
        <f t="shared" si="611"/>
        <v>Green</v>
      </c>
      <c r="U1874" t="str">
        <f t="shared" si="612"/>
        <v>Red</v>
      </c>
      <c r="V1874" t="str">
        <f t="shared" si="613"/>
        <v>Green</v>
      </c>
      <c r="W1874" t="str">
        <f t="shared" si="614"/>
        <v>Red</v>
      </c>
      <c r="X1874" t="str">
        <f t="shared" si="615"/>
        <v>Red</v>
      </c>
      <c r="Y1874" t="str">
        <f t="shared" si="616"/>
        <v>Green</v>
      </c>
      <c r="Z1874" t="str">
        <f t="shared" si="617"/>
        <v>Green</v>
      </c>
      <c r="AA1874" t="str">
        <f t="shared" si="618"/>
        <v>Red</v>
      </c>
      <c r="AB1874" t="str">
        <f t="shared" si="619"/>
        <v>Green</v>
      </c>
      <c r="AC1874" t="str">
        <f t="shared" si="620"/>
        <v>Green</v>
      </c>
      <c r="AD1874" t="str">
        <f t="shared" si="621"/>
        <v>Red</v>
      </c>
    </row>
    <row r="1875" spans="1:30" x14ac:dyDescent="0.25">
      <c r="A1875" t="str">
        <f t="shared" si="605"/>
        <v>26/07/2026FC WIT GeorgiaSamgurali Tskhaltubo</v>
      </c>
      <c r="D1875" s="2">
        <v>46229</v>
      </c>
      <c r="E1875" s="3">
        <v>0.52083333333333337</v>
      </c>
      <c r="F1875" t="s">
        <v>4375</v>
      </c>
      <c r="G1875" t="s">
        <v>4376</v>
      </c>
      <c r="H1875">
        <v>0</v>
      </c>
      <c r="I1875">
        <v>0</v>
      </c>
      <c r="J1875">
        <v>2</v>
      </c>
      <c r="K1875">
        <v>2</v>
      </c>
      <c r="L1875" s="22" t="str">
        <f t="shared" si="602"/>
        <v>26/07/2026</v>
      </c>
      <c r="M1875" s="23">
        <f t="shared" si="603"/>
        <v>0.39583333333333337</v>
      </c>
      <c r="N1875" t="str">
        <f t="shared" si="604"/>
        <v>2 - 2</v>
      </c>
      <c r="O1875" t="str">
        <f t="shared" si="606"/>
        <v>Red</v>
      </c>
      <c r="P1875" t="str">
        <f t="shared" si="607"/>
        <v>Green</v>
      </c>
      <c r="Q1875" t="str">
        <f t="shared" si="608"/>
        <v>Red</v>
      </c>
      <c r="R1875" t="str">
        <f t="shared" si="609"/>
        <v>Green</v>
      </c>
      <c r="S1875" t="str">
        <f t="shared" si="610"/>
        <v>Green</v>
      </c>
      <c r="T1875" t="str">
        <f t="shared" si="611"/>
        <v>Red</v>
      </c>
      <c r="U1875" t="str">
        <f t="shared" si="612"/>
        <v>Red</v>
      </c>
      <c r="V1875" t="str">
        <f t="shared" si="613"/>
        <v>Green</v>
      </c>
      <c r="W1875" t="str">
        <f t="shared" si="614"/>
        <v>Red</v>
      </c>
      <c r="X1875" t="str">
        <f t="shared" si="615"/>
        <v>Red</v>
      </c>
      <c r="Y1875" t="str">
        <f t="shared" si="616"/>
        <v>Green</v>
      </c>
      <c r="Z1875" t="str">
        <f t="shared" si="617"/>
        <v>Green</v>
      </c>
      <c r="AA1875" t="str">
        <f t="shared" si="618"/>
        <v>Red</v>
      </c>
      <c r="AB1875" t="str">
        <f t="shared" si="619"/>
        <v>Red</v>
      </c>
      <c r="AC1875" t="str">
        <f t="shared" si="620"/>
        <v>Green</v>
      </c>
      <c r="AD1875" t="str">
        <f t="shared" si="621"/>
        <v>Red</v>
      </c>
    </row>
    <row r="1876" spans="1:30" x14ac:dyDescent="0.25">
      <c r="A1876" t="str">
        <f t="shared" si="605"/>
        <v>26/07/2026Guria LanchkhutiDinamo Tbilisi</v>
      </c>
      <c r="D1876" s="2">
        <v>46229</v>
      </c>
      <c r="E1876" s="3">
        <v>0.52083333333333337</v>
      </c>
      <c r="F1876" t="s">
        <v>4377</v>
      </c>
      <c r="G1876" t="s">
        <v>1929</v>
      </c>
      <c r="H1876">
        <v>0</v>
      </c>
      <c r="I1876">
        <v>0</v>
      </c>
      <c r="J1876">
        <v>1</v>
      </c>
      <c r="K1876">
        <v>0</v>
      </c>
      <c r="L1876" s="22" t="str">
        <f t="shared" si="602"/>
        <v>26/07/2026</v>
      </c>
      <c r="M1876" s="23">
        <f t="shared" si="603"/>
        <v>0.39583333333333337</v>
      </c>
      <c r="N1876" t="str">
        <f t="shared" si="604"/>
        <v>1 - 0</v>
      </c>
      <c r="O1876" t="str">
        <f t="shared" si="606"/>
        <v>Green</v>
      </c>
      <c r="P1876" t="str">
        <f t="shared" si="607"/>
        <v>Red</v>
      </c>
      <c r="Q1876" t="str">
        <f t="shared" si="608"/>
        <v>Red</v>
      </c>
      <c r="R1876" t="str">
        <f t="shared" si="609"/>
        <v>Green</v>
      </c>
      <c r="S1876" t="str">
        <f t="shared" si="610"/>
        <v>Red</v>
      </c>
      <c r="T1876" t="str">
        <f t="shared" si="611"/>
        <v>Green</v>
      </c>
      <c r="U1876" t="str">
        <f t="shared" si="612"/>
        <v>Red</v>
      </c>
      <c r="V1876" t="str">
        <f t="shared" si="613"/>
        <v>Green</v>
      </c>
      <c r="W1876" t="str">
        <f t="shared" si="614"/>
        <v>Red</v>
      </c>
      <c r="X1876" t="str">
        <f t="shared" si="615"/>
        <v>Red</v>
      </c>
      <c r="Y1876" t="str">
        <f t="shared" si="616"/>
        <v>Red</v>
      </c>
      <c r="Z1876" t="str">
        <f t="shared" si="617"/>
        <v>Red</v>
      </c>
      <c r="AA1876" t="str">
        <f t="shared" si="618"/>
        <v>Green</v>
      </c>
      <c r="AB1876" t="str">
        <f t="shared" si="619"/>
        <v>Green</v>
      </c>
      <c r="AC1876" t="str">
        <f t="shared" si="620"/>
        <v>Red</v>
      </c>
      <c r="AD1876" t="str">
        <f t="shared" si="621"/>
        <v>Green</v>
      </c>
    </row>
    <row r="1877" spans="1:30" x14ac:dyDescent="0.25">
      <c r="A1877" t="str">
        <f t="shared" si="605"/>
        <v>26/07/2026Mighty WanderersLube Masters</v>
      </c>
      <c r="D1877" s="2">
        <v>46229</v>
      </c>
      <c r="E1877" s="3">
        <v>0.52083333333333337</v>
      </c>
      <c r="F1877" t="s">
        <v>4378</v>
      </c>
      <c r="G1877" t="s">
        <v>4379</v>
      </c>
      <c r="H1877">
        <v>1</v>
      </c>
      <c r="I1877">
        <v>1</v>
      </c>
      <c r="J1877">
        <v>1</v>
      </c>
      <c r="K1877">
        <v>1</v>
      </c>
      <c r="L1877" s="22" t="str">
        <f t="shared" si="602"/>
        <v>26/07/2026</v>
      </c>
      <c r="M1877" s="23">
        <f t="shared" si="603"/>
        <v>0.39583333333333337</v>
      </c>
      <c r="N1877" t="str">
        <f t="shared" si="604"/>
        <v>1 - 1</v>
      </c>
      <c r="O1877" t="str">
        <f t="shared" si="606"/>
        <v>Red</v>
      </c>
      <c r="P1877" t="str">
        <f t="shared" si="607"/>
        <v>Green</v>
      </c>
      <c r="Q1877" t="str">
        <f t="shared" si="608"/>
        <v>Red</v>
      </c>
      <c r="R1877" t="str">
        <f t="shared" si="609"/>
        <v>Green</v>
      </c>
      <c r="S1877" t="str">
        <f t="shared" si="610"/>
        <v>Green</v>
      </c>
      <c r="T1877" t="str">
        <f t="shared" si="611"/>
        <v>Red</v>
      </c>
      <c r="U1877" t="str">
        <f t="shared" si="612"/>
        <v>Red</v>
      </c>
      <c r="V1877" t="str">
        <f t="shared" si="613"/>
        <v>Green</v>
      </c>
      <c r="W1877" t="str">
        <f t="shared" si="614"/>
        <v>Red</v>
      </c>
      <c r="X1877" t="str">
        <f t="shared" si="615"/>
        <v>Green</v>
      </c>
      <c r="Y1877" t="str">
        <f t="shared" si="616"/>
        <v>Green</v>
      </c>
      <c r="Z1877" t="str">
        <f t="shared" si="617"/>
        <v>Red</v>
      </c>
      <c r="AA1877" t="str">
        <f t="shared" si="618"/>
        <v>Green</v>
      </c>
      <c r="AB1877" t="str">
        <f t="shared" si="619"/>
        <v>Green</v>
      </c>
      <c r="AC1877" t="str">
        <f t="shared" si="620"/>
        <v>Green</v>
      </c>
      <c r="AD1877" t="str">
        <f t="shared" si="621"/>
        <v>Red</v>
      </c>
    </row>
    <row r="1878" spans="1:30" x14ac:dyDescent="0.25">
      <c r="A1878" t="str">
        <f t="shared" si="605"/>
        <v>26/07/2026Kamuzu BarracksMafco</v>
      </c>
      <c r="D1878" s="2">
        <v>46229</v>
      </c>
      <c r="E1878" s="3">
        <v>0.52083333333333337</v>
      </c>
      <c r="F1878" t="s">
        <v>4380</v>
      </c>
      <c r="G1878" t="s">
        <v>4381</v>
      </c>
      <c r="H1878">
        <v>2</v>
      </c>
      <c r="I1878">
        <v>0</v>
      </c>
      <c r="J1878">
        <v>4</v>
      </c>
      <c r="K1878">
        <v>1</v>
      </c>
      <c r="L1878" s="22" t="str">
        <f t="shared" si="602"/>
        <v>26/07/2026</v>
      </c>
      <c r="M1878" s="23">
        <f t="shared" si="603"/>
        <v>0.39583333333333337</v>
      </c>
      <c r="N1878" t="str">
        <f t="shared" si="604"/>
        <v>4 - 1</v>
      </c>
      <c r="O1878" t="str">
        <f t="shared" si="606"/>
        <v>Green</v>
      </c>
      <c r="P1878" t="str">
        <f t="shared" si="607"/>
        <v>Red</v>
      </c>
      <c r="Q1878" t="str">
        <f t="shared" si="608"/>
        <v>Red</v>
      </c>
      <c r="R1878" t="str">
        <f t="shared" si="609"/>
        <v>Green</v>
      </c>
      <c r="S1878" t="str">
        <f t="shared" si="610"/>
        <v>Red</v>
      </c>
      <c r="T1878" t="str">
        <f t="shared" si="611"/>
        <v>Green</v>
      </c>
      <c r="U1878" t="str">
        <f t="shared" si="612"/>
        <v>Green</v>
      </c>
      <c r="V1878" t="str">
        <f t="shared" si="613"/>
        <v>Red</v>
      </c>
      <c r="W1878" t="str">
        <f t="shared" si="614"/>
        <v>Red</v>
      </c>
      <c r="X1878" t="str">
        <f t="shared" si="615"/>
        <v>Green</v>
      </c>
      <c r="Y1878" t="str">
        <f t="shared" si="616"/>
        <v>Green</v>
      </c>
      <c r="Z1878" t="str">
        <f t="shared" si="617"/>
        <v>Green</v>
      </c>
      <c r="AA1878" t="str">
        <f t="shared" si="618"/>
        <v>Red</v>
      </c>
      <c r="AB1878" t="str">
        <f t="shared" si="619"/>
        <v>Red</v>
      </c>
      <c r="AC1878" t="str">
        <f t="shared" si="620"/>
        <v>Green</v>
      </c>
      <c r="AD1878" t="str">
        <f t="shared" si="621"/>
        <v>Red</v>
      </c>
    </row>
    <row r="1879" spans="1:30" x14ac:dyDescent="0.25">
      <c r="A1879" t="str">
        <f t="shared" si="605"/>
        <v>26/07/2026Karonga UnitedCreck Sporting</v>
      </c>
      <c r="D1879" s="2">
        <v>46229</v>
      </c>
      <c r="E1879" s="3">
        <v>0.52083333333333337</v>
      </c>
      <c r="F1879" t="s">
        <v>4382</v>
      </c>
      <c r="G1879" t="s">
        <v>4383</v>
      </c>
      <c r="H1879">
        <v>2</v>
      </c>
      <c r="I1879">
        <v>1</v>
      </c>
      <c r="J1879">
        <v>2</v>
      </c>
      <c r="K1879">
        <v>1</v>
      </c>
      <c r="L1879" s="22" t="str">
        <f t="shared" si="602"/>
        <v>26/07/2026</v>
      </c>
      <c r="M1879" s="23">
        <f t="shared" si="603"/>
        <v>0.39583333333333337</v>
      </c>
      <c r="N1879" t="str">
        <f t="shared" si="604"/>
        <v>2 - 1</v>
      </c>
      <c r="O1879" t="str">
        <f t="shared" si="606"/>
        <v>Green</v>
      </c>
      <c r="P1879" t="str">
        <f t="shared" si="607"/>
        <v>Red</v>
      </c>
      <c r="Q1879" t="str">
        <f t="shared" si="608"/>
        <v>Red</v>
      </c>
      <c r="R1879" t="str">
        <f t="shared" si="609"/>
        <v>Green</v>
      </c>
      <c r="S1879" t="str">
        <f t="shared" si="610"/>
        <v>Red</v>
      </c>
      <c r="T1879" t="str">
        <f t="shared" si="611"/>
        <v>Green</v>
      </c>
      <c r="U1879" t="str">
        <f t="shared" si="612"/>
        <v>Green</v>
      </c>
      <c r="V1879" t="str">
        <f t="shared" si="613"/>
        <v>Red</v>
      </c>
      <c r="W1879" t="str">
        <f t="shared" si="614"/>
        <v>Red</v>
      </c>
      <c r="X1879" t="str">
        <f t="shared" si="615"/>
        <v>Green</v>
      </c>
      <c r="Y1879" t="str">
        <f t="shared" si="616"/>
        <v>Green</v>
      </c>
      <c r="Z1879" t="str">
        <f t="shared" si="617"/>
        <v>Green</v>
      </c>
      <c r="AA1879" t="str">
        <f t="shared" si="618"/>
        <v>Red</v>
      </c>
      <c r="AB1879" t="str">
        <f t="shared" si="619"/>
        <v>Green</v>
      </c>
      <c r="AC1879" t="str">
        <f t="shared" si="620"/>
        <v>Green</v>
      </c>
      <c r="AD1879" t="str">
        <f t="shared" si="621"/>
        <v>Red</v>
      </c>
    </row>
    <row r="1880" spans="1:30" x14ac:dyDescent="0.25">
      <c r="A1880" t="str">
        <f t="shared" si="605"/>
        <v>26/07/2026Mitundu BaptistSilver Strikers</v>
      </c>
      <c r="D1880" s="2">
        <v>46229</v>
      </c>
      <c r="E1880" s="3">
        <v>0.52083333333333337</v>
      </c>
      <c r="F1880" t="s">
        <v>4384</v>
      </c>
      <c r="G1880" t="s">
        <v>4385</v>
      </c>
      <c r="H1880">
        <v>1</v>
      </c>
      <c r="I1880">
        <v>1</v>
      </c>
      <c r="J1880">
        <v>1</v>
      </c>
      <c r="K1880">
        <v>1</v>
      </c>
      <c r="L1880" s="22" t="str">
        <f t="shared" si="602"/>
        <v>26/07/2026</v>
      </c>
      <c r="M1880" s="23">
        <f t="shared" si="603"/>
        <v>0.39583333333333337</v>
      </c>
      <c r="N1880" t="str">
        <f t="shared" si="604"/>
        <v>1 - 1</v>
      </c>
      <c r="O1880" t="str">
        <f t="shared" si="606"/>
        <v>Red</v>
      </c>
      <c r="P1880" t="str">
        <f t="shared" si="607"/>
        <v>Green</v>
      </c>
      <c r="Q1880" t="str">
        <f t="shared" si="608"/>
        <v>Red</v>
      </c>
      <c r="R1880" t="str">
        <f t="shared" si="609"/>
        <v>Green</v>
      </c>
      <c r="S1880" t="str">
        <f t="shared" si="610"/>
        <v>Green</v>
      </c>
      <c r="T1880" t="str">
        <f t="shared" si="611"/>
        <v>Red</v>
      </c>
      <c r="U1880" t="str">
        <f t="shared" si="612"/>
        <v>Red</v>
      </c>
      <c r="V1880" t="str">
        <f t="shared" si="613"/>
        <v>Green</v>
      </c>
      <c r="W1880" t="str">
        <f t="shared" si="614"/>
        <v>Red</v>
      </c>
      <c r="X1880" t="str">
        <f t="shared" si="615"/>
        <v>Green</v>
      </c>
      <c r="Y1880" t="str">
        <f t="shared" si="616"/>
        <v>Green</v>
      </c>
      <c r="Z1880" t="str">
        <f t="shared" si="617"/>
        <v>Red</v>
      </c>
      <c r="AA1880" t="str">
        <f t="shared" si="618"/>
        <v>Green</v>
      </c>
      <c r="AB1880" t="str">
        <f t="shared" si="619"/>
        <v>Green</v>
      </c>
      <c r="AC1880" t="str">
        <f t="shared" si="620"/>
        <v>Green</v>
      </c>
      <c r="AD1880" t="str">
        <f t="shared" si="621"/>
        <v>Red</v>
      </c>
    </row>
    <row r="1881" spans="1:30" x14ac:dyDescent="0.25">
      <c r="A1881" t="str">
        <f t="shared" si="605"/>
        <v>26/07/2026BrannValerenga</v>
      </c>
      <c r="D1881" s="2">
        <v>46229</v>
      </c>
      <c r="E1881" s="3">
        <v>0.52083333333333337</v>
      </c>
      <c r="F1881" t="s">
        <v>1938</v>
      </c>
      <c r="G1881" t="s">
        <v>1011</v>
      </c>
      <c r="H1881">
        <v>0</v>
      </c>
      <c r="I1881">
        <v>3</v>
      </c>
      <c r="J1881">
        <v>2</v>
      </c>
      <c r="K1881">
        <v>3</v>
      </c>
      <c r="L1881" s="22" t="str">
        <f t="shared" si="602"/>
        <v>26/07/2026</v>
      </c>
      <c r="M1881" s="23">
        <f t="shared" si="603"/>
        <v>0.39583333333333337</v>
      </c>
      <c r="N1881" t="str">
        <f t="shared" si="604"/>
        <v>2 - 3</v>
      </c>
      <c r="O1881" t="str">
        <f t="shared" si="606"/>
        <v>Red</v>
      </c>
      <c r="P1881" t="str">
        <f t="shared" si="607"/>
        <v>Red</v>
      </c>
      <c r="Q1881" t="str">
        <f t="shared" si="608"/>
        <v>Green</v>
      </c>
      <c r="R1881" t="str">
        <f t="shared" si="609"/>
        <v>Red</v>
      </c>
      <c r="S1881" t="str">
        <f t="shared" si="610"/>
        <v>Green</v>
      </c>
      <c r="T1881" t="str">
        <f t="shared" si="611"/>
        <v>Green</v>
      </c>
      <c r="U1881" t="str">
        <f t="shared" si="612"/>
        <v>Red</v>
      </c>
      <c r="V1881" t="str">
        <f t="shared" si="613"/>
        <v>Red</v>
      </c>
      <c r="W1881" t="str">
        <f t="shared" si="614"/>
        <v>Green</v>
      </c>
      <c r="X1881" t="str">
        <f t="shared" si="615"/>
        <v>Green</v>
      </c>
      <c r="Y1881" t="str">
        <f t="shared" si="616"/>
        <v>Green</v>
      </c>
      <c r="Z1881" t="str">
        <f t="shared" si="617"/>
        <v>Green</v>
      </c>
      <c r="AA1881" t="str">
        <f t="shared" si="618"/>
        <v>Red</v>
      </c>
      <c r="AB1881" t="str">
        <f t="shared" si="619"/>
        <v>Red</v>
      </c>
      <c r="AC1881" t="str">
        <f t="shared" si="620"/>
        <v>Green</v>
      </c>
      <c r="AD1881" t="str">
        <f t="shared" si="621"/>
        <v>Red</v>
      </c>
    </row>
    <row r="1882" spans="1:30" x14ac:dyDescent="0.25">
      <c r="A1882" t="str">
        <f t="shared" si="605"/>
        <v>26/07/2026FK JervLysekloster</v>
      </c>
      <c r="D1882" s="2">
        <v>46229</v>
      </c>
      <c r="E1882" s="3">
        <v>0.52083333333333337</v>
      </c>
      <c r="F1882" t="s">
        <v>4386</v>
      </c>
      <c r="G1882" t="s">
        <v>4387</v>
      </c>
      <c r="H1882">
        <v>1</v>
      </c>
      <c r="I1882">
        <v>1</v>
      </c>
      <c r="J1882">
        <v>1</v>
      </c>
      <c r="K1882">
        <v>2</v>
      </c>
      <c r="L1882" s="22" t="str">
        <f t="shared" si="602"/>
        <v>26/07/2026</v>
      </c>
      <c r="M1882" s="23">
        <f t="shared" si="603"/>
        <v>0.39583333333333337</v>
      </c>
      <c r="N1882" t="str">
        <f t="shared" si="604"/>
        <v>1 - 2</v>
      </c>
      <c r="O1882" t="str">
        <f t="shared" si="606"/>
        <v>Red</v>
      </c>
      <c r="P1882" t="str">
        <f t="shared" si="607"/>
        <v>Red</v>
      </c>
      <c r="Q1882" t="str">
        <f t="shared" si="608"/>
        <v>Green</v>
      </c>
      <c r="R1882" t="str">
        <f t="shared" si="609"/>
        <v>Red</v>
      </c>
      <c r="S1882" t="str">
        <f t="shared" si="610"/>
        <v>Green</v>
      </c>
      <c r="T1882" t="str">
        <f t="shared" si="611"/>
        <v>Green</v>
      </c>
      <c r="U1882" t="str">
        <f t="shared" si="612"/>
        <v>Red</v>
      </c>
      <c r="V1882" t="str">
        <f t="shared" si="613"/>
        <v>Green</v>
      </c>
      <c r="W1882" t="str">
        <f t="shared" si="614"/>
        <v>Red</v>
      </c>
      <c r="X1882" t="str">
        <f t="shared" si="615"/>
        <v>Green</v>
      </c>
      <c r="Y1882" t="str">
        <f t="shared" si="616"/>
        <v>Green</v>
      </c>
      <c r="Z1882" t="str">
        <f t="shared" si="617"/>
        <v>Green</v>
      </c>
      <c r="AA1882" t="str">
        <f t="shared" si="618"/>
        <v>Red</v>
      </c>
      <c r="AB1882" t="str">
        <f t="shared" si="619"/>
        <v>Green</v>
      </c>
      <c r="AC1882" t="str">
        <f t="shared" si="620"/>
        <v>Green</v>
      </c>
      <c r="AD1882" t="str">
        <f t="shared" si="621"/>
        <v>Red</v>
      </c>
    </row>
    <row r="1883" spans="1:30" x14ac:dyDescent="0.25">
      <c r="A1883" t="str">
        <f t="shared" si="605"/>
        <v>26/07/2026Termalica BB NiecieczaRuch Chorzow</v>
      </c>
      <c r="D1883" s="2">
        <v>46229</v>
      </c>
      <c r="E1883" s="3">
        <v>0.52083333333333337</v>
      </c>
      <c r="F1883" t="s">
        <v>4388</v>
      </c>
      <c r="G1883" t="s">
        <v>1014</v>
      </c>
      <c r="H1883">
        <v>0</v>
      </c>
      <c r="I1883">
        <v>0</v>
      </c>
      <c r="J1883">
        <v>2</v>
      </c>
      <c r="K1883">
        <v>0</v>
      </c>
      <c r="L1883" s="22" t="str">
        <f t="shared" si="602"/>
        <v>26/07/2026</v>
      </c>
      <c r="M1883" s="23">
        <f t="shared" si="603"/>
        <v>0.39583333333333337</v>
      </c>
      <c r="N1883" t="str">
        <f t="shared" si="604"/>
        <v>2 - 0</v>
      </c>
      <c r="O1883" t="str">
        <f t="shared" si="606"/>
        <v>Green</v>
      </c>
      <c r="P1883" t="str">
        <f t="shared" si="607"/>
        <v>Red</v>
      </c>
      <c r="Q1883" t="str">
        <f t="shared" si="608"/>
        <v>Red</v>
      </c>
      <c r="R1883" t="str">
        <f t="shared" si="609"/>
        <v>Green</v>
      </c>
      <c r="S1883" t="str">
        <f t="shared" si="610"/>
        <v>Red</v>
      </c>
      <c r="T1883" t="str">
        <f t="shared" si="611"/>
        <v>Green</v>
      </c>
      <c r="U1883" t="str">
        <f t="shared" si="612"/>
        <v>Red</v>
      </c>
      <c r="V1883" t="str">
        <f t="shared" si="613"/>
        <v>Green</v>
      </c>
      <c r="W1883" t="str">
        <f t="shared" si="614"/>
        <v>Red</v>
      </c>
      <c r="X1883" t="str">
        <f t="shared" si="615"/>
        <v>Red</v>
      </c>
      <c r="Y1883" t="str">
        <f t="shared" si="616"/>
        <v>Green</v>
      </c>
      <c r="Z1883" t="str">
        <f t="shared" si="617"/>
        <v>Red</v>
      </c>
      <c r="AA1883" t="str">
        <f t="shared" si="618"/>
        <v>Green</v>
      </c>
      <c r="AB1883" t="str">
        <f t="shared" si="619"/>
        <v>Green</v>
      </c>
      <c r="AC1883" t="str">
        <f t="shared" si="620"/>
        <v>Red</v>
      </c>
      <c r="AD1883" t="str">
        <f t="shared" si="621"/>
        <v>Green</v>
      </c>
    </row>
    <row r="1884" spans="1:30" x14ac:dyDescent="0.25">
      <c r="A1884" t="str">
        <f t="shared" si="605"/>
        <v>26/07/2026Norrkoping U19Brommapojkarna U19</v>
      </c>
      <c r="B1884" t="s">
        <v>827</v>
      </c>
      <c r="D1884" s="2">
        <v>46229</v>
      </c>
      <c r="E1884" s="3">
        <v>0.52083333333333337</v>
      </c>
      <c r="F1884" t="s">
        <v>4389</v>
      </c>
      <c r="G1884" t="s">
        <v>1291</v>
      </c>
      <c r="H1884">
        <v>0</v>
      </c>
      <c r="I1884">
        <v>0</v>
      </c>
      <c r="J1884">
        <v>2</v>
      </c>
      <c r="K1884">
        <v>2</v>
      </c>
      <c r="L1884" s="22" t="str">
        <f t="shared" si="602"/>
        <v>26/07/2026</v>
      </c>
      <c r="M1884" s="23">
        <f t="shared" si="603"/>
        <v>0.39583333333333337</v>
      </c>
      <c r="N1884" t="str">
        <f t="shared" si="604"/>
        <v>2 - 2</v>
      </c>
      <c r="O1884" t="str">
        <f t="shared" si="606"/>
        <v>Red</v>
      </c>
      <c r="P1884" t="str">
        <f t="shared" si="607"/>
        <v>Green</v>
      </c>
      <c r="Q1884" t="str">
        <f t="shared" si="608"/>
        <v>Red</v>
      </c>
      <c r="R1884" t="str">
        <f t="shared" si="609"/>
        <v>Green</v>
      </c>
      <c r="S1884" t="str">
        <f t="shared" si="610"/>
        <v>Green</v>
      </c>
      <c r="T1884" t="str">
        <f t="shared" si="611"/>
        <v>Red</v>
      </c>
      <c r="U1884" t="str">
        <f t="shared" si="612"/>
        <v>Red</v>
      </c>
      <c r="V1884" t="str">
        <f t="shared" si="613"/>
        <v>Green</v>
      </c>
      <c r="W1884" t="str">
        <f t="shared" si="614"/>
        <v>Red</v>
      </c>
      <c r="X1884" t="str">
        <f t="shared" si="615"/>
        <v>Red</v>
      </c>
      <c r="Y1884" t="str">
        <f t="shared" si="616"/>
        <v>Green</v>
      </c>
      <c r="Z1884" t="str">
        <f t="shared" si="617"/>
        <v>Green</v>
      </c>
      <c r="AA1884" t="str">
        <f t="shared" si="618"/>
        <v>Red</v>
      </c>
      <c r="AB1884" t="str">
        <f t="shared" si="619"/>
        <v>Red</v>
      </c>
      <c r="AC1884" t="str">
        <f t="shared" si="620"/>
        <v>Green</v>
      </c>
      <c r="AD1884" t="str">
        <f t="shared" si="621"/>
        <v>Red</v>
      </c>
    </row>
    <row r="1885" spans="1:30" x14ac:dyDescent="0.25">
      <c r="A1885" t="str">
        <f t="shared" si="605"/>
        <v>26/07/2026Rakow CzestochowaWisla Plock</v>
      </c>
      <c r="D1885" s="2">
        <v>46229</v>
      </c>
      <c r="E1885" s="3">
        <v>0.53125</v>
      </c>
      <c r="F1885" t="s">
        <v>1016</v>
      </c>
      <c r="G1885" t="s">
        <v>1017</v>
      </c>
      <c r="H1885">
        <v>0</v>
      </c>
      <c r="I1885">
        <v>1</v>
      </c>
      <c r="J1885">
        <v>1</v>
      </c>
      <c r="K1885">
        <v>2</v>
      </c>
      <c r="L1885" s="22" t="str">
        <f t="shared" si="602"/>
        <v>26/07/2026</v>
      </c>
      <c r="M1885" s="23">
        <f t="shared" si="603"/>
        <v>0.40625</v>
      </c>
      <c r="N1885" t="str">
        <f t="shared" si="604"/>
        <v>1 - 2</v>
      </c>
      <c r="O1885" t="str">
        <f t="shared" si="606"/>
        <v>Red</v>
      </c>
      <c r="P1885" t="str">
        <f t="shared" si="607"/>
        <v>Red</v>
      </c>
      <c r="Q1885" t="str">
        <f t="shared" si="608"/>
        <v>Green</v>
      </c>
      <c r="R1885" t="str">
        <f t="shared" si="609"/>
        <v>Red</v>
      </c>
      <c r="S1885" t="str">
        <f t="shared" si="610"/>
        <v>Green</v>
      </c>
      <c r="T1885" t="str">
        <f t="shared" si="611"/>
        <v>Green</v>
      </c>
      <c r="U1885" t="str">
        <f t="shared" si="612"/>
        <v>Red</v>
      </c>
      <c r="V1885" t="str">
        <f t="shared" si="613"/>
        <v>Red</v>
      </c>
      <c r="W1885" t="str">
        <f t="shared" si="614"/>
        <v>Green</v>
      </c>
      <c r="X1885" t="str">
        <f t="shared" si="615"/>
        <v>Green</v>
      </c>
      <c r="Y1885" t="str">
        <f t="shared" si="616"/>
        <v>Green</v>
      </c>
      <c r="Z1885" t="str">
        <f t="shared" si="617"/>
        <v>Green</v>
      </c>
      <c r="AA1885" t="str">
        <f t="shared" si="618"/>
        <v>Red</v>
      </c>
      <c r="AB1885" t="str">
        <f t="shared" si="619"/>
        <v>Green</v>
      </c>
      <c r="AC1885" t="str">
        <f t="shared" si="620"/>
        <v>Green</v>
      </c>
      <c r="AD1885" t="str">
        <f t="shared" si="621"/>
        <v>Red</v>
      </c>
    </row>
    <row r="1886" spans="1:30" x14ac:dyDescent="0.25">
      <c r="A1886" t="str">
        <f t="shared" si="605"/>
        <v>26/07/2026CA LinenseMarilia</v>
      </c>
      <c r="B1886" t="s">
        <v>804</v>
      </c>
      <c r="D1886" s="2">
        <v>46229</v>
      </c>
      <c r="E1886" s="3">
        <v>0.54166666666666663</v>
      </c>
      <c r="F1886" t="s">
        <v>4390</v>
      </c>
      <c r="G1886" t="s">
        <v>4391</v>
      </c>
      <c r="H1886">
        <v>1</v>
      </c>
      <c r="I1886">
        <v>1</v>
      </c>
      <c r="J1886">
        <v>3</v>
      </c>
      <c r="K1886">
        <v>1</v>
      </c>
      <c r="L1886" s="22" t="str">
        <f t="shared" si="602"/>
        <v>26/07/2026</v>
      </c>
      <c r="M1886" s="23">
        <f t="shared" si="603"/>
        <v>0.41666666666666663</v>
      </c>
      <c r="N1886" t="str">
        <f t="shared" si="604"/>
        <v>3 - 1</v>
      </c>
      <c r="O1886" t="str">
        <f t="shared" si="606"/>
        <v>Green</v>
      </c>
      <c r="P1886" t="str">
        <f t="shared" si="607"/>
        <v>Red</v>
      </c>
      <c r="Q1886" t="str">
        <f t="shared" si="608"/>
        <v>Red</v>
      </c>
      <c r="R1886" t="str">
        <f t="shared" si="609"/>
        <v>Green</v>
      </c>
      <c r="S1886" t="str">
        <f t="shared" si="610"/>
        <v>Red</v>
      </c>
      <c r="T1886" t="str">
        <f t="shared" si="611"/>
        <v>Green</v>
      </c>
      <c r="U1886" t="str">
        <f t="shared" si="612"/>
        <v>Red</v>
      </c>
      <c r="V1886" t="str">
        <f t="shared" si="613"/>
        <v>Green</v>
      </c>
      <c r="W1886" t="str">
        <f t="shared" si="614"/>
        <v>Red</v>
      </c>
      <c r="X1886" t="str">
        <f t="shared" si="615"/>
        <v>Green</v>
      </c>
      <c r="Y1886" t="str">
        <f t="shared" si="616"/>
        <v>Green</v>
      </c>
      <c r="Z1886" t="str">
        <f t="shared" si="617"/>
        <v>Green</v>
      </c>
      <c r="AA1886" t="str">
        <f t="shared" si="618"/>
        <v>Red</v>
      </c>
      <c r="AB1886" t="str">
        <f t="shared" si="619"/>
        <v>Red</v>
      </c>
      <c r="AC1886" t="str">
        <f t="shared" si="620"/>
        <v>Green</v>
      </c>
      <c r="AD1886" t="str">
        <f t="shared" si="621"/>
        <v>Red</v>
      </c>
    </row>
    <row r="1887" spans="1:30" x14ac:dyDescent="0.25">
      <c r="A1887" t="str">
        <f t="shared" si="605"/>
        <v>26/07/2026Juventus SPPaulista SP</v>
      </c>
      <c r="B1887" t="s">
        <v>804</v>
      </c>
      <c r="D1887" s="2">
        <v>46229</v>
      </c>
      <c r="E1887" s="3">
        <v>0.54166666666666663</v>
      </c>
      <c r="F1887" t="s">
        <v>4392</v>
      </c>
      <c r="G1887" t="s">
        <v>4393</v>
      </c>
      <c r="H1887">
        <v>0</v>
      </c>
      <c r="I1887">
        <v>1</v>
      </c>
      <c r="J1887">
        <v>3</v>
      </c>
      <c r="K1887">
        <v>1</v>
      </c>
      <c r="L1887" s="22" t="str">
        <f t="shared" si="602"/>
        <v>26/07/2026</v>
      </c>
      <c r="M1887" s="23">
        <f t="shared" si="603"/>
        <v>0.41666666666666663</v>
      </c>
      <c r="N1887" t="str">
        <f t="shared" si="604"/>
        <v>3 - 1</v>
      </c>
      <c r="O1887" t="str">
        <f t="shared" si="606"/>
        <v>Green</v>
      </c>
      <c r="P1887" t="str">
        <f t="shared" si="607"/>
        <v>Red</v>
      </c>
      <c r="Q1887" t="str">
        <f t="shared" si="608"/>
        <v>Red</v>
      </c>
      <c r="R1887" t="str">
        <f t="shared" si="609"/>
        <v>Green</v>
      </c>
      <c r="S1887" t="str">
        <f t="shared" si="610"/>
        <v>Red</v>
      </c>
      <c r="T1887" t="str">
        <f t="shared" si="611"/>
        <v>Green</v>
      </c>
      <c r="U1887" t="str">
        <f t="shared" si="612"/>
        <v>Red</v>
      </c>
      <c r="V1887" t="str">
        <f t="shared" si="613"/>
        <v>Red</v>
      </c>
      <c r="W1887" t="str">
        <f t="shared" si="614"/>
        <v>Green</v>
      </c>
      <c r="X1887" t="str">
        <f t="shared" si="615"/>
        <v>Green</v>
      </c>
      <c r="Y1887" t="str">
        <f t="shared" si="616"/>
        <v>Green</v>
      </c>
      <c r="Z1887" t="str">
        <f t="shared" si="617"/>
        <v>Green</v>
      </c>
      <c r="AA1887" t="str">
        <f t="shared" si="618"/>
        <v>Red</v>
      </c>
      <c r="AB1887" t="str">
        <f t="shared" si="619"/>
        <v>Red</v>
      </c>
      <c r="AC1887" t="str">
        <f t="shared" si="620"/>
        <v>Green</v>
      </c>
      <c r="AD1887" t="str">
        <f t="shared" si="621"/>
        <v>Red</v>
      </c>
    </row>
    <row r="1888" spans="1:30" x14ac:dyDescent="0.25">
      <c r="A1888" t="str">
        <f t="shared" si="605"/>
        <v>26/07/2026Santo Andre SPSao Caetano SP</v>
      </c>
      <c r="B1888" t="s">
        <v>804</v>
      </c>
      <c r="D1888" s="2">
        <v>46229</v>
      </c>
      <c r="E1888" s="3">
        <v>0.54166666666666663</v>
      </c>
      <c r="F1888" t="s">
        <v>4394</v>
      </c>
      <c r="G1888" t="s">
        <v>306</v>
      </c>
      <c r="H1888">
        <v>0</v>
      </c>
      <c r="I1888">
        <v>0</v>
      </c>
      <c r="J1888">
        <v>0</v>
      </c>
      <c r="K1888">
        <v>0</v>
      </c>
      <c r="L1888" s="22" t="str">
        <f t="shared" si="602"/>
        <v>26/07/2026</v>
      </c>
      <c r="M1888" s="23">
        <f t="shared" si="603"/>
        <v>0.41666666666666663</v>
      </c>
      <c r="N1888" t="str">
        <f t="shared" si="604"/>
        <v>0 - 0</v>
      </c>
      <c r="O1888" t="str">
        <f t="shared" si="606"/>
        <v>Red</v>
      </c>
      <c r="P1888" t="str">
        <f t="shared" si="607"/>
        <v>Green</v>
      </c>
      <c r="Q1888" t="str">
        <f t="shared" si="608"/>
        <v>Red</v>
      </c>
      <c r="R1888" t="str">
        <f t="shared" si="609"/>
        <v>Green</v>
      </c>
      <c r="S1888" t="str">
        <f t="shared" si="610"/>
        <v>Green</v>
      </c>
      <c r="T1888" t="str">
        <f t="shared" si="611"/>
        <v>Red</v>
      </c>
      <c r="U1888" t="str">
        <f t="shared" si="612"/>
        <v>Red</v>
      </c>
      <c r="V1888" t="str">
        <f t="shared" si="613"/>
        <v>Green</v>
      </c>
      <c r="W1888" t="str">
        <f t="shared" si="614"/>
        <v>Red</v>
      </c>
      <c r="X1888" t="str">
        <f t="shared" si="615"/>
        <v>Red</v>
      </c>
      <c r="Y1888" t="str">
        <f t="shared" si="616"/>
        <v>Red</v>
      </c>
      <c r="Z1888" t="str">
        <f t="shared" si="617"/>
        <v>Red</v>
      </c>
      <c r="AA1888" t="str">
        <f t="shared" si="618"/>
        <v>Green</v>
      </c>
      <c r="AB1888" t="str">
        <f t="shared" si="619"/>
        <v>Green</v>
      </c>
      <c r="AC1888" t="str">
        <f t="shared" si="620"/>
        <v>Red</v>
      </c>
      <c r="AD1888" t="str">
        <f t="shared" si="621"/>
        <v>Green</v>
      </c>
    </row>
    <row r="1889" spans="1:30" x14ac:dyDescent="0.25">
      <c r="A1889" t="str">
        <f t="shared" si="605"/>
        <v>26/07/2026Chapecoense U20Nacao Esportes U20</v>
      </c>
      <c r="B1889" t="s">
        <v>804</v>
      </c>
      <c r="D1889" s="2">
        <v>46229</v>
      </c>
      <c r="E1889" s="3">
        <v>0.54166666666666663</v>
      </c>
      <c r="F1889" t="s">
        <v>1994</v>
      </c>
      <c r="G1889" t="s">
        <v>1796</v>
      </c>
      <c r="H1889">
        <v>0</v>
      </c>
      <c r="I1889">
        <v>0</v>
      </c>
      <c r="J1889">
        <v>2</v>
      </c>
      <c r="K1889">
        <v>2</v>
      </c>
      <c r="L1889" s="22" t="str">
        <f t="shared" si="602"/>
        <v>26/07/2026</v>
      </c>
      <c r="M1889" s="23">
        <f t="shared" si="603"/>
        <v>0.41666666666666663</v>
      </c>
      <c r="N1889" t="str">
        <f t="shared" si="604"/>
        <v>2 - 2</v>
      </c>
      <c r="O1889" t="str">
        <f t="shared" si="606"/>
        <v>Red</v>
      </c>
      <c r="P1889" t="str">
        <f t="shared" si="607"/>
        <v>Green</v>
      </c>
      <c r="Q1889" t="str">
        <f t="shared" si="608"/>
        <v>Red</v>
      </c>
      <c r="R1889" t="str">
        <f t="shared" si="609"/>
        <v>Green</v>
      </c>
      <c r="S1889" t="str">
        <f t="shared" si="610"/>
        <v>Green</v>
      </c>
      <c r="T1889" t="str">
        <f t="shared" si="611"/>
        <v>Red</v>
      </c>
      <c r="U1889" t="str">
        <f t="shared" si="612"/>
        <v>Red</v>
      </c>
      <c r="V1889" t="str">
        <f t="shared" si="613"/>
        <v>Green</v>
      </c>
      <c r="W1889" t="str">
        <f t="shared" si="614"/>
        <v>Red</v>
      </c>
      <c r="X1889" t="str">
        <f t="shared" si="615"/>
        <v>Red</v>
      </c>
      <c r="Y1889" t="str">
        <f t="shared" si="616"/>
        <v>Green</v>
      </c>
      <c r="Z1889" t="str">
        <f t="shared" si="617"/>
        <v>Green</v>
      </c>
      <c r="AA1889" t="str">
        <f t="shared" si="618"/>
        <v>Red</v>
      </c>
      <c r="AB1889" t="str">
        <f t="shared" si="619"/>
        <v>Red</v>
      </c>
      <c r="AC1889" t="str">
        <f t="shared" si="620"/>
        <v>Green</v>
      </c>
      <c r="AD1889" t="str">
        <f t="shared" si="621"/>
        <v>Red</v>
      </c>
    </row>
    <row r="1890" spans="1:30" x14ac:dyDescent="0.25">
      <c r="A1890" t="str">
        <f t="shared" si="605"/>
        <v>26/07/2026Porto FB U20Referencia SP U20</v>
      </c>
      <c r="B1890" t="s">
        <v>804</v>
      </c>
      <c r="D1890" s="2">
        <v>46229</v>
      </c>
      <c r="E1890" s="3">
        <v>0.54166666666666663</v>
      </c>
      <c r="F1890" t="s">
        <v>4395</v>
      </c>
      <c r="G1890" t="s">
        <v>4396</v>
      </c>
      <c r="H1890">
        <v>0</v>
      </c>
      <c r="I1890">
        <v>0</v>
      </c>
      <c r="J1890">
        <v>0</v>
      </c>
      <c r="K1890">
        <v>1</v>
      </c>
      <c r="L1890" s="22" t="str">
        <f t="shared" si="602"/>
        <v>26/07/2026</v>
      </c>
      <c r="M1890" s="23">
        <f t="shared" si="603"/>
        <v>0.41666666666666663</v>
      </c>
      <c r="N1890" t="str">
        <f t="shared" si="604"/>
        <v>0 - 1</v>
      </c>
      <c r="O1890" t="str">
        <f t="shared" si="606"/>
        <v>Red</v>
      </c>
      <c r="P1890" t="str">
        <f t="shared" si="607"/>
        <v>Red</v>
      </c>
      <c r="Q1890" t="str">
        <f t="shared" si="608"/>
        <v>Green</v>
      </c>
      <c r="R1890" t="str">
        <f t="shared" si="609"/>
        <v>Red</v>
      </c>
      <c r="S1890" t="str">
        <f t="shared" si="610"/>
        <v>Green</v>
      </c>
      <c r="T1890" t="str">
        <f t="shared" si="611"/>
        <v>Green</v>
      </c>
      <c r="U1890" t="str">
        <f t="shared" si="612"/>
        <v>Red</v>
      </c>
      <c r="V1890" t="str">
        <f t="shared" si="613"/>
        <v>Green</v>
      </c>
      <c r="W1890" t="str">
        <f t="shared" si="614"/>
        <v>Red</v>
      </c>
      <c r="X1890" t="str">
        <f t="shared" si="615"/>
        <v>Red</v>
      </c>
      <c r="Y1890" t="str">
        <f t="shared" si="616"/>
        <v>Red</v>
      </c>
      <c r="Z1890" t="str">
        <f t="shared" si="617"/>
        <v>Red</v>
      </c>
      <c r="AA1890" t="str">
        <f t="shared" si="618"/>
        <v>Green</v>
      </c>
      <c r="AB1890" t="str">
        <f t="shared" si="619"/>
        <v>Green</v>
      </c>
      <c r="AC1890" t="str">
        <f t="shared" si="620"/>
        <v>Red</v>
      </c>
      <c r="AD1890" t="str">
        <f t="shared" si="621"/>
        <v>Green</v>
      </c>
    </row>
    <row r="1891" spans="1:30" x14ac:dyDescent="0.25">
      <c r="A1891" t="str">
        <f t="shared" si="605"/>
        <v>26/07/2026Slavia PragueSlovacko</v>
      </c>
      <c r="D1891" s="2">
        <v>46229</v>
      </c>
      <c r="E1891" s="3">
        <v>0.54166666666666663</v>
      </c>
      <c r="F1891" t="s">
        <v>4397</v>
      </c>
      <c r="G1891" t="s">
        <v>4398</v>
      </c>
      <c r="H1891">
        <v>4</v>
      </c>
      <c r="I1891">
        <v>1</v>
      </c>
      <c r="J1891">
        <v>5</v>
      </c>
      <c r="K1891">
        <v>1</v>
      </c>
      <c r="L1891" s="22" t="str">
        <f t="shared" si="602"/>
        <v>26/07/2026</v>
      </c>
      <c r="M1891" s="23">
        <f t="shared" si="603"/>
        <v>0.41666666666666663</v>
      </c>
      <c r="N1891" t="str">
        <f t="shared" si="604"/>
        <v>5 - 1</v>
      </c>
      <c r="O1891" t="str">
        <f t="shared" si="606"/>
        <v>Green</v>
      </c>
      <c r="P1891" t="str">
        <f t="shared" si="607"/>
        <v>Red</v>
      </c>
      <c r="Q1891" t="str">
        <f t="shared" si="608"/>
        <v>Red</v>
      </c>
      <c r="R1891" t="str">
        <f t="shared" si="609"/>
        <v>Green</v>
      </c>
      <c r="S1891" t="str">
        <f t="shared" si="610"/>
        <v>Red</v>
      </c>
      <c r="T1891" t="str">
        <f t="shared" si="611"/>
        <v>Green</v>
      </c>
      <c r="U1891" t="str">
        <f t="shared" si="612"/>
        <v>Green</v>
      </c>
      <c r="V1891" t="str">
        <f t="shared" si="613"/>
        <v>Red</v>
      </c>
      <c r="W1891" t="str">
        <f t="shared" si="614"/>
        <v>Red</v>
      </c>
      <c r="X1891" t="str">
        <f t="shared" si="615"/>
        <v>Green</v>
      </c>
      <c r="Y1891" t="str">
        <f t="shared" si="616"/>
        <v>Green</v>
      </c>
      <c r="Z1891" t="str">
        <f t="shared" si="617"/>
        <v>Green</v>
      </c>
      <c r="AA1891" t="str">
        <f t="shared" si="618"/>
        <v>Red</v>
      </c>
      <c r="AB1891" t="str">
        <f t="shared" si="619"/>
        <v>Red</v>
      </c>
      <c r="AC1891" t="str">
        <f t="shared" si="620"/>
        <v>Green</v>
      </c>
      <c r="AD1891" t="str">
        <f t="shared" si="621"/>
        <v>Red</v>
      </c>
    </row>
    <row r="1892" spans="1:30" x14ac:dyDescent="0.25">
      <c r="A1892" t="str">
        <f t="shared" si="605"/>
        <v>26/07/2026Kuopio PS IIVJS Vantaa</v>
      </c>
      <c r="D1892" s="2">
        <v>46229</v>
      </c>
      <c r="E1892" s="3">
        <v>0.54166666666666663</v>
      </c>
      <c r="F1892" t="s">
        <v>4399</v>
      </c>
      <c r="G1892" t="s">
        <v>1682</v>
      </c>
      <c r="H1892">
        <v>1</v>
      </c>
      <c r="I1892">
        <v>0</v>
      </c>
      <c r="J1892">
        <v>2</v>
      </c>
      <c r="K1892">
        <v>2</v>
      </c>
      <c r="L1892" s="22" t="str">
        <f t="shared" si="602"/>
        <v>26/07/2026</v>
      </c>
      <c r="M1892" s="23">
        <f t="shared" si="603"/>
        <v>0.41666666666666663</v>
      </c>
      <c r="N1892" t="str">
        <f t="shared" si="604"/>
        <v>2 - 2</v>
      </c>
      <c r="O1892" t="str">
        <f t="shared" si="606"/>
        <v>Red</v>
      </c>
      <c r="P1892" t="str">
        <f t="shared" si="607"/>
        <v>Green</v>
      </c>
      <c r="Q1892" t="str">
        <f t="shared" si="608"/>
        <v>Red</v>
      </c>
      <c r="R1892" t="str">
        <f t="shared" si="609"/>
        <v>Green</v>
      </c>
      <c r="S1892" t="str">
        <f t="shared" si="610"/>
        <v>Green</v>
      </c>
      <c r="T1892" t="str">
        <f t="shared" si="611"/>
        <v>Red</v>
      </c>
      <c r="U1892" t="str">
        <f t="shared" si="612"/>
        <v>Green</v>
      </c>
      <c r="V1892" t="str">
        <f t="shared" si="613"/>
        <v>Red</v>
      </c>
      <c r="W1892" t="str">
        <f t="shared" si="614"/>
        <v>Red</v>
      </c>
      <c r="X1892" t="str">
        <f t="shared" si="615"/>
        <v>Green</v>
      </c>
      <c r="Y1892" t="str">
        <f t="shared" si="616"/>
        <v>Green</v>
      </c>
      <c r="Z1892" t="str">
        <f t="shared" si="617"/>
        <v>Green</v>
      </c>
      <c r="AA1892" t="str">
        <f t="shared" si="618"/>
        <v>Red</v>
      </c>
      <c r="AB1892" t="str">
        <f t="shared" si="619"/>
        <v>Red</v>
      </c>
      <c r="AC1892" t="str">
        <f t="shared" si="620"/>
        <v>Green</v>
      </c>
      <c r="AD1892" t="str">
        <f t="shared" si="621"/>
        <v>Red</v>
      </c>
    </row>
    <row r="1893" spans="1:30" x14ac:dyDescent="0.25">
      <c r="A1893" t="str">
        <f t="shared" si="605"/>
        <v>26/07/2026Iberia 1999 IIFC Kakheti Telavi</v>
      </c>
      <c r="D1893" s="2">
        <v>46229</v>
      </c>
      <c r="E1893" s="3">
        <v>0.54166666666666663</v>
      </c>
      <c r="F1893" t="s">
        <v>4400</v>
      </c>
      <c r="G1893" t="s">
        <v>4401</v>
      </c>
      <c r="H1893">
        <v>0</v>
      </c>
      <c r="I1893">
        <v>0</v>
      </c>
      <c r="J1893">
        <v>0</v>
      </c>
      <c r="K1893">
        <v>1</v>
      </c>
      <c r="L1893" s="22" t="str">
        <f t="shared" si="602"/>
        <v>26/07/2026</v>
      </c>
      <c r="M1893" s="23">
        <f t="shared" si="603"/>
        <v>0.41666666666666663</v>
      </c>
      <c r="N1893" t="str">
        <f t="shared" si="604"/>
        <v>0 - 1</v>
      </c>
      <c r="O1893" t="str">
        <f t="shared" si="606"/>
        <v>Red</v>
      </c>
      <c r="P1893" t="str">
        <f t="shared" si="607"/>
        <v>Red</v>
      </c>
      <c r="Q1893" t="str">
        <f t="shared" si="608"/>
        <v>Green</v>
      </c>
      <c r="R1893" t="str">
        <f t="shared" si="609"/>
        <v>Red</v>
      </c>
      <c r="S1893" t="str">
        <f t="shared" si="610"/>
        <v>Green</v>
      </c>
      <c r="T1893" t="str">
        <f t="shared" si="611"/>
        <v>Green</v>
      </c>
      <c r="U1893" t="str">
        <f t="shared" si="612"/>
        <v>Red</v>
      </c>
      <c r="V1893" t="str">
        <f t="shared" si="613"/>
        <v>Green</v>
      </c>
      <c r="W1893" t="str">
        <f t="shared" si="614"/>
        <v>Red</v>
      </c>
      <c r="X1893" t="str">
        <f t="shared" si="615"/>
        <v>Red</v>
      </c>
      <c r="Y1893" t="str">
        <f t="shared" si="616"/>
        <v>Red</v>
      </c>
      <c r="Z1893" t="str">
        <f t="shared" si="617"/>
        <v>Red</v>
      </c>
      <c r="AA1893" t="str">
        <f t="shared" si="618"/>
        <v>Green</v>
      </c>
      <c r="AB1893" t="str">
        <f t="shared" si="619"/>
        <v>Green</v>
      </c>
      <c r="AC1893" t="str">
        <f t="shared" si="620"/>
        <v>Red</v>
      </c>
      <c r="AD1893" t="str">
        <f t="shared" si="621"/>
        <v>Green</v>
      </c>
    </row>
    <row r="1894" spans="1:30" x14ac:dyDescent="0.25">
      <c r="A1894" t="str">
        <f t="shared" si="605"/>
        <v>26/07/2026SC V/W Billstedt 04Nikola Tesla Hamburg</v>
      </c>
      <c r="D1894" s="2">
        <v>46229</v>
      </c>
      <c r="E1894" s="3">
        <v>0.54166666666666663</v>
      </c>
      <c r="F1894" t="s">
        <v>4402</v>
      </c>
      <c r="G1894" t="s">
        <v>4403</v>
      </c>
      <c r="H1894">
        <v>0</v>
      </c>
      <c r="I1894">
        <v>1</v>
      </c>
      <c r="J1894">
        <v>1</v>
      </c>
      <c r="K1894">
        <v>3</v>
      </c>
      <c r="L1894" s="22" t="str">
        <f t="shared" si="602"/>
        <v>26/07/2026</v>
      </c>
      <c r="M1894" s="23">
        <f t="shared" si="603"/>
        <v>0.41666666666666663</v>
      </c>
      <c r="N1894" t="str">
        <f t="shared" si="604"/>
        <v>1 - 3</v>
      </c>
      <c r="O1894" t="str">
        <f t="shared" si="606"/>
        <v>Red</v>
      </c>
      <c r="P1894" t="str">
        <f t="shared" si="607"/>
        <v>Red</v>
      </c>
      <c r="Q1894" t="str">
        <f t="shared" si="608"/>
        <v>Green</v>
      </c>
      <c r="R1894" t="str">
        <f t="shared" si="609"/>
        <v>Red</v>
      </c>
      <c r="S1894" t="str">
        <f t="shared" si="610"/>
        <v>Green</v>
      </c>
      <c r="T1894" t="str">
        <f t="shared" si="611"/>
        <v>Green</v>
      </c>
      <c r="U1894" t="str">
        <f t="shared" si="612"/>
        <v>Red</v>
      </c>
      <c r="V1894" t="str">
        <f t="shared" si="613"/>
        <v>Red</v>
      </c>
      <c r="W1894" t="str">
        <f t="shared" si="614"/>
        <v>Green</v>
      </c>
      <c r="X1894" t="str">
        <f t="shared" si="615"/>
        <v>Green</v>
      </c>
      <c r="Y1894" t="str">
        <f t="shared" si="616"/>
        <v>Green</v>
      </c>
      <c r="Z1894" t="str">
        <f t="shared" si="617"/>
        <v>Green</v>
      </c>
      <c r="AA1894" t="str">
        <f t="shared" si="618"/>
        <v>Red</v>
      </c>
      <c r="AB1894" t="str">
        <f t="shared" si="619"/>
        <v>Red</v>
      </c>
      <c r="AC1894" t="str">
        <f t="shared" si="620"/>
        <v>Green</v>
      </c>
      <c r="AD1894" t="str">
        <f t="shared" si="621"/>
        <v>Red</v>
      </c>
    </row>
    <row r="1895" spans="1:30" x14ac:dyDescent="0.25">
      <c r="A1895" t="str">
        <f t="shared" si="605"/>
        <v>26/07/2026FC TobolAtyrau</v>
      </c>
      <c r="D1895" s="2">
        <v>46229</v>
      </c>
      <c r="E1895" s="3">
        <v>0.54166666666666663</v>
      </c>
      <c r="F1895" t="s">
        <v>1913</v>
      </c>
      <c r="G1895" t="s">
        <v>4404</v>
      </c>
      <c r="H1895">
        <v>1</v>
      </c>
      <c r="I1895">
        <v>0</v>
      </c>
      <c r="J1895">
        <v>1</v>
      </c>
      <c r="K1895">
        <v>0</v>
      </c>
      <c r="L1895" s="22" t="str">
        <f t="shared" si="602"/>
        <v>26/07/2026</v>
      </c>
      <c r="M1895" s="23">
        <f t="shared" si="603"/>
        <v>0.41666666666666663</v>
      </c>
      <c r="N1895" t="str">
        <f t="shared" si="604"/>
        <v>1 - 0</v>
      </c>
      <c r="O1895" t="str">
        <f t="shared" si="606"/>
        <v>Green</v>
      </c>
      <c r="P1895" t="str">
        <f t="shared" si="607"/>
        <v>Red</v>
      </c>
      <c r="Q1895" t="str">
        <f t="shared" si="608"/>
        <v>Red</v>
      </c>
      <c r="R1895" t="str">
        <f t="shared" si="609"/>
        <v>Green</v>
      </c>
      <c r="S1895" t="str">
        <f t="shared" si="610"/>
        <v>Red</v>
      </c>
      <c r="T1895" t="str">
        <f t="shared" si="611"/>
        <v>Green</v>
      </c>
      <c r="U1895" t="str">
        <f t="shared" si="612"/>
        <v>Green</v>
      </c>
      <c r="V1895" t="str">
        <f t="shared" si="613"/>
        <v>Red</v>
      </c>
      <c r="W1895" t="str">
        <f t="shared" si="614"/>
        <v>Red</v>
      </c>
      <c r="X1895" t="str">
        <f t="shared" si="615"/>
        <v>Green</v>
      </c>
      <c r="Y1895" t="str">
        <f t="shared" si="616"/>
        <v>Red</v>
      </c>
      <c r="Z1895" t="str">
        <f t="shared" si="617"/>
        <v>Red</v>
      </c>
      <c r="AA1895" t="str">
        <f t="shared" si="618"/>
        <v>Green</v>
      </c>
      <c r="AB1895" t="str">
        <f t="shared" si="619"/>
        <v>Green</v>
      </c>
      <c r="AC1895" t="str">
        <f t="shared" si="620"/>
        <v>Red</v>
      </c>
      <c r="AD1895" t="str">
        <f t="shared" si="621"/>
        <v>Green</v>
      </c>
    </row>
    <row r="1896" spans="1:30" x14ac:dyDescent="0.25">
      <c r="A1896" t="str">
        <f t="shared" si="605"/>
        <v>26/07/2026FyllingsdalenAsane II</v>
      </c>
      <c r="D1896" s="2">
        <v>46229</v>
      </c>
      <c r="E1896" s="3">
        <v>0.54166666666666663</v>
      </c>
      <c r="F1896" t="s">
        <v>4405</v>
      </c>
      <c r="G1896" t="s">
        <v>4406</v>
      </c>
      <c r="H1896">
        <v>1</v>
      </c>
      <c r="I1896">
        <v>2</v>
      </c>
      <c r="J1896">
        <v>2</v>
      </c>
      <c r="K1896">
        <v>4</v>
      </c>
      <c r="L1896" s="22" t="str">
        <f t="shared" si="602"/>
        <v>26/07/2026</v>
      </c>
      <c r="M1896" s="23">
        <f t="shared" si="603"/>
        <v>0.41666666666666663</v>
      </c>
      <c r="N1896" t="str">
        <f t="shared" si="604"/>
        <v>2 - 4</v>
      </c>
      <c r="O1896" t="str">
        <f t="shared" si="606"/>
        <v>Red</v>
      </c>
      <c r="P1896" t="str">
        <f t="shared" si="607"/>
        <v>Red</v>
      </c>
      <c r="Q1896" t="str">
        <f t="shared" si="608"/>
        <v>Green</v>
      </c>
      <c r="R1896" t="str">
        <f t="shared" si="609"/>
        <v>Red</v>
      </c>
      <c r="S1896" t="str">
        <f t="shared" si="610"/>
        <v>Green</v>
      </c>
      <c r="T1896" t="str">
        <f t="shared" si="611"/>
        <v>Green</v>
      </c>
      <c r="U1896" t="str">
        <f t="shared" si="612"/>
        <v>Red</v>
      </c>
      <c r="V1896" t="str">
        <f t="shared" si="613"/>
        <v>Red</v>
      </c>
      <c r="W1896" t="str">
        <f t="shared" si="614"/>
        <v>Green</v>
      </c>
      <c r="X1896" t="str">
        <f t="shared" si="615"/>
        <v>Green</v>
      </c>
      <c r="Y1896" t="str">
        <f t="shared" si="616"/>
        <v>Green</v>
      </c>
      <c r="Z1896" t="str">
        <f t="shared" si="617"/>
        <v>Green</v>
      </c>
      <c r="AA1896" t="str">
        <f t="shared" si="618"/>
        <v>Red</v>
      </c>
      <c r="AB1896" t="str">
        <f t="shared" si="619"/>
        <v>Red</v>
      </c>
      <c r="AC1896" t="str">
        <f t="shared" si="620"/>
        <v>Green</v>
      </c>
      <c r="AD1896" t="str">
        <f t="shared" si="621"/>
        <v>Red</v>
      </c>
    </row>
    <row r="1897" spans="1:30" x14ac:dyDescent="0.25">
      <c r="A1897" t="str">
        <f t="shared" si="605"/>
        <v>26/07/2026Encarnacion FCFernando de la Mora</v>
      </c>
      <c r="D1897" s="2">
        <v>46229</v>
      </c>
      <c r="E1897" s="3">
        <v>0.54166666666666663</v>
      </c>
      <c r="F1897" t="s">
        <v>1813</v>
      </c>
      <c r="G1897" t="s">
        <v>278</v>
      </c>
      <c r="H1897">
        <v>0</v>
      </c>
      <c r="I1897">
        <v>0</v>
      </c>
      <c r="J1897">
        <v>0</v>
      </c>
      <c r="K1897">
        <v>0</v>
      </c>
      <c r="L1897" s="22" t="str">
        <f t="shared" si="602"/>
        <v>26/07/2026</v>
      </c>
      <c r="M1897" s="23">
        <f t="shared" si="603"/>
        <v>0.41666666666666663</v>
      </c>
      <c r="N1897" t="str">
        <f t="shared" si="604"/>
        <v>0 - 0</v>
      </c>
      <c r="O1897" t="str">
        <f t="shared" si="606"/>
        <v>Red</v>
      </c>
      <c r="P1897" t="str">
        <f t="shared" si="607"/>
        <v>Green</v>
      </c>
      <c r="Q1897" t="str">
        <f t="shared" si="608"/>
        <v>Red</v>
      </c>
      <c r="R1897" t="str">
        <f t="shared" si="609"/>
        <v>Green</v>
      </c>
      <c r="S1897" t="str">
        <f t="shared" si="610"/>
        <v>Green</v>
      </c>
      <c r="T1897" t="str">
        <f t="shared" si="611"/>
        <v>Red</v>
      </c>
      <c r="U1897" t="str">
        <f t="shared" si="612"/>
        <v>Red</v>
      </c>
      <c r="V1897" t="str">
        <f t="shared" si="613"/>
        <v>Green</v>
      </c>
      <c r="W1897" t="str">
        <f t="shared" si="614"/>
        <v>Red</v>
      </c>
      <c r="X1897" t="str">
        <f t="shared" si="615"/>
        <v>Red</v>
      </c>
      <c r="Y1897" t="str">
        <f t="shared" si="616"/>
        <v>Red</v>
      </c>
      <c r="Z1897" t="str">
        <f t="shared" si="617"/>
        <v>Red</v>
      </c>
      <c r="AA1897" t="str">
        <f t="shared" si="618"/>
        <v>Green</v>
      </c>
      <c r="AB1897" t="str">
        <f t="shared" si="619"/>
        <v>Green</v>
      </c>
      <c r="AC1897" t="str">
        <f t="shared" si="620"/>
        <v>Red</v>
      </c>
      <c r="AD1897" t="str">
        <f t="shared" si="621"/>
        <v>Green</v>
      </c>
    </row>
    <row r="1898" spans="1:30" x14ac:dyDescent="0.25">
      <c r="A1898" t="str">
        <f t="shared" si="605"/>
        <v>26/07/2026Sportivo CarapeguaGeneral Caballero JLM</v>
      </c>
      <c r="D1898" s="2">
        <v>46229</v>
      </c>
      <c r="E1898" s="3">
        <v>0.54166666666666663</v>
      </c>
      <c r="F1898" t="s">
        <v>4407</v>
      </c>
      <c r="G1898" t="s">
        <v>4408</v>
      </c>
      <c r="H1898">
        <v>1</v>
      </c>
      <c r="I1898">
        <v>0</v>
      </c>
      <c r="J1898">
        <v>1</v>
      </c>
      <c r="K1898">
        <v>2</v>
      </c>
      <c r="L1898" s="22" t="str">
        <f t="shared" si="602"/>
        <v>26/07/2026</v>
      </c>
      <c r="M1898" s="23">
        <f t="shared" si="603"/>
        <v>0.41666666666666663</v>
      </c>
      <c r="N1898" t="str">
        <f t="shared" si="604"/>
        <v>1 - 2</v>
      </c>
      <c r="O1898" t="str">
        <f t="shared" si="606"/>
        <v>Red</v>
      </c>
      <c r="P1898" t="str">
        <f t="shared" si="607"/>
        <v>Red</v>
      </c>
      <c r="Q1898" t="str">
        <f t="shared" si="608"/>
        <v>Green</v>
      </c>
      <c r="R1898" t="str">
        <f t="shared" si="609"/>
        <v>Red</v>
      </c>
      <c r="S1898" t="str">
        <f t="shared" si="610"/>
        <v>Green</v>
      </c>
      <c r="T1898" t="str">
        <f t="shared" si="611"/>
        <v>Green</v>
      </c>
      <c r="U1898" t="str">
        <f t="shared" si="612"/>
        <v>Green</v>
      </c>
      <c r="V1898" t="str">
        <f t="shared" si="613"/>
        <v>Red</v>
      </c>
      <c r="W1898" t="str">
        <f t="shared" si="614"/>
        <v>Red</v>
      </c>
      <c r="X1898" t="str">
        <f t="shared" si="615"/>
        <v>Green</v>
      </c>
      <c r="Y1898" t="str">
        <f t="shared" si="616"/>
        <v>Green</v>
      </c>
      <c r="Z1898" t="str">
        <f t="shared" si="617"/>
        <v>Green</v>
      </c>
      <c r="AA1898" t="str">
        <f t="shared" si="618"/>
        <v>Red</v>
      </c>
      <c r="AB1898" t="str">
        <f t="shared" si="619"/>
        <v>Green</v>
      </c>
      <c r="AC1898" t="str">
        <f t="shared" si="620"/>
        <v>Green</v>
      </c>
      <c r="AD1898" t="str">
        <f t="shared" si="621"/>
        <v>Red</v>
      </c>
    </row>
    <row r="1899" spans="1:30" x14ac:dyDescent="0.25">
      <c r="A1899" t="str">
        <f t="shared" si="605"/>
        <v>26/07/2026FK LeningradetsUral</v>
      </c>
      <c r="D1899" s="2">
        <v>46229</v>
      </c>
      <c r="E1899" s="3">
        <v>0.54166666666666663</v>
      </c>
      <c r="F1899" t="s">
        <v>1020</v>
      </c>
      <c r="G1899" t="s">
        <v>4409</v>
      </c>
      <c r="H1899">
        <v>0</v>
      </c>
      <c r="I1899">
        <v>0</v>
      </c>
      <c r="J1899">
        <v>0</v>
      </c>
      <c r="K1899">
        <v>0</v>
      </c>
      <c r="L1899" s="22" t="str">
        <f t="shared" si="602"/>
        <v>26/07/2026</v>
      </c>
      <c r="M1899" s="23">
        <f t="shared" si="603"/>
        <v>0.41666666666666663</v>
      </c>
      <c r="N1899" t="str">
        <f t="shared" si="604"/>
        <v>0 - 0</v>
      </c>
      <c r="O1899" t="str">
        <f t="shared" si="606"/>
        <v>Red</v>
      </c>
      <c r="P1899" t="str">
        <f t="shared" si="607"/>
        <v>Green</v>
      </c>
      <c r="Q1899" t="str">
        <f t="shared" si="608"/>
        <v>Red</v>
      </c>
      <c r="R1899" t="str">
        <f t="shared" si="609"/>
        <v>Green</v>
      </c>
      <c r="S1899" t="str">
        <f t="shared" si="610"/>
        <v>Green</v>
      </c>
      <c r="T1899" t="str">
        <f t="shared" si="611"/>
        <v>Red</v>
      </c>
      <c r="U1899" t="str">
        <f t="shared" si="612"/>
        <v>Red</v>
      </c>
      <c r="V1899" t="str">
        <f t="shared" si="613"/>
        <v>Green</v>
      </c>
      <c r="W1899" t="str">
        <f t="shared" si="614"/>
        <v>Red</v>
      </c>
      <c r="X1899" t="str">
        <f t="shared" si="615"/>
        <v>Red</v>
      </c>
      <c r="Y1899" t="str">
        <f t="shared" si="616"/>
        <v>Red</v>
      </c>
      <c r="Z1899" t="str">
        <f t="shared" si="617"/>
        <v>Red</v>
      </c>
      <c r="AA1899" t="str">
        <f t="shared" si="618"/>
        <v>Green</v>
      </c>
      <c r="AB1899" t="str">
        <f t="shared" si="619"/>
        <v>Green</v>
      </c>
      <c r="AC1899" t="str">
        <f t="shared" si="620"/>
        <v>Red</v>
      </c>
      <c r="AD1899" t="str">
        <f t="shared" si="621"/>
        <v>Green</v>
      </c>
    </row>
    <row r="1900" spans="1:30" x14ac:dyDescent="0.25">
      <c r="A1900" t="str">
        <f t="shared" si="605"/>
        <v>26/07/2026Dynamo BryanskAlania Vladikavkaz</v>
      </c>
      <c r="D1900" s="2">
        <v>46229</v>
      </c>
      <c r="E1900" s="3">
        <v>0.54166666666666663</v>
      </c>
      <c r="F1900" t="s">
        <v>4410</v>
      </c>
      <c r="G1900" t="s">
        <v>4411</v>
      </c>
      <c r="H1900">
        <v>0</v>
      </c>
      <c r="I1900">
        <v>2</v>
      </c>
      <c r="J1900">
        <v>0</v>
      </c>
      <c r="K1900">
        <v>4</v>
      </c>
      <c r="L1900" s="22" t="str">
        <f t="shared" si="602"/>
        <v>26/07/2026</v>
      </c>
      <c r="M1900" s="23">
        <f t="shared" si="603"/>
        <v>0.41666666666666663</v>
      </c>
      <c r="N1900" t="str">
        <f t="shared" si="604"/>
        <v>0 - 4</v>
      </c>
      <c r="O1900" t="str">
        <f t="shared" si="606"/>
        <v>Red</v>
      </c>
      <c r="P1900" t="str">
        <f t="shared" si="607"/>
        <v>Red</v>
      </c>
      <c r="Q1900" t="str">
        <f t="shared" si="608"/>
        <v>Green</v>
      </c>
      <c r="R1900" t="str">
        <f t="shared" si="609"/>
        <v>Red</v>
      </c>
      <c r="S1900" t="str">
        <f t="shared" si="610"/>
        <v>Green</v>
      </c>
      <c r="T1900" t="str">
        <f t="shared" si="611"/>
        <v>Green</v>
      </c>
      <c r="U1900" t="str">
        <f t="shared" si="612"/>
        <v>Red</v>
      </c>
      <c r="V1900" t="str">
        <f t="shared" si="613"/>
        <v>Red</v>
      </c>
      <c r="W1900" t="str">
        <f t="shared" si="614"/>
        <v>Green</v>
      </c>
      <c r="X1900" t="str">
        <f t="shared" si="615"/>
        <v>Green</v>
      </c>
      <c r="Y1900" t="str">
        <f t="shared" si="616"/>
        <v>Green</v>
      </c>
      <c r="Z1900" t="str">
        <f t="shared" si="617"/>
        <v>Green</v>
      </c>
      <c r="AA1900" t="str">
        <f t="shared" si="618"/>
        <v>Red</v>
      </c>
      <c r="AB1900" t="str">
        <f t="shared" si="619"/>
        <v>Red</v>
      </c>
      <c r="AC1900" t="str">
        <f t="shared" si="620"/>
        <v>Red</v>
      </c>
      <c r="AD1900" t="str">
        <f t="shared" si="621"/>
        <v>Green</v>
      </c>
    </row>
    <row r="1901" spans="1:30" x14ac:dyDescent="0.25">
      <c r="A1901" t="str">
        <f t="shared" si="605"/>
        <v>26/07/2026Rubin Kazan IIKDV Tomsk</v>
      </c>
      <c r="D1901" s="2">
        <v>46229</v>
      </c>
      <c r="E1901" s="3">
        <v>0.54166666666666663</v>
      </c>
      <c r="F1901" t="s">
        <v>4412</v>
      </c>
      <c r="G1901" t="s">
        <v>4413</v>
      </c>
      <c r="H1901">
        <v>0</v>
      </c>
      <c r="I1901">
        <v>0</v>
      </c>
      <c r="J1901">
        <v>1</v>
      </c>
      <c r="K1901">
        <v>2</v>
      </c>
      <c r="L1901" s="22" t="str">
        <f t="shared" ref="L1901:L1964" si="622">DAY(D1901)&amp;"/"&amp;"07"&amp;"/"&amp;YEAR(D1901)</f>
        <v>26/07/2026</v>
      </c>
      <c r="M1901" s="23">
        <f t="shared" ref="M1901:M1964" si="623">E1901-TIME(3,0,0)</f>
        <v>0.41666666666666663</v>
      </c>
      <c r="N1901" t="str">
        <f t="shared" ref="N1901:N1964" si="624">J1901&amp;" - "&amp;K1901</f>
        <v>1 - 2</v>
      </c>
      <c r="O1901" t="str">
        <f t="shared" si="606"/>
        <v>Red</v>
      </c>
      <c r="P1901" t="str">
        <f t="shared" si="607"/>
        <v>Red</v>
      </c>
      <c r="Q1901" t="str">
        <f t="shared" si="608"/>
        <v>Green</v>
      </c>
      <c r="R1901" t="str">
        <f t="shared" si="609"/>
        <v>Red</v>
      </c>
      <c r="S1901" t="str">
        <f t="shared" si="610"/>
        <v>Green</v>
      </c>
      <c r="T1901" t="str">
        <f t="shared" si="611"/>
        <v>Green</v>
      </c>
      <c r="U1901" t="str">
        <f t="shared" si="612"/>
        <v>Red</v>
      </c>
      <c r="V1901" t="str">
        <f t="shared" si="613"/>
        <v>Green</v>
      </c>
      <c r="W1901" t="str">
        <f t="shared" si="614"/>
        <v>Red</v>
      </c>
      <c r="X1901" t="str">
        <f t="shared" si="615"/>
        <v>Red</v>
      </c>
      <c r="Y1901" t="str">
        <f t="shared" si="616"/>
        <v>Green</v>
      </c>
      <c r="Z1901" t="str">
        <f t="shared" si="617"/>
        <v>Green</v>
      </c>
      <c r="AA1901" t="str">
        <f t="shared" si="618"/>
        <v>Red</v>
      </c>
      <c r="AB1901" t="str">
        <f t="shared" si="619"/>
        <v>Green</v>
      </c>
      <c r="AC1901" t="str">
        <f t="shared" si="620"/>
        <v>Green</v>
      </c>
      <c r="AD1901" t="str">
        <f t="shared" si="621"/>
        <v>Red</v>
      </c>
    </row>
    <row r="1902" spans="1:30" x14ac:dyDescent="0.25">
      <c r="A1902" t="str">
        <f t="shared" si="605"/>
        <v>26/07/2026Ljungskille Sandvikens</v>
      </c>
      <c r="B1902" t="s">
        <v>827</v>
      </c>
      <c r="D1902" s="2">
        <v>46229</v>
      </c>
      <c r="E1902" s="3">
        <v>0.54166666666666663</v>
      </c>
      <c r="F1902" t="s">
        <v>4414</v>
      </c>
      <c r="G1902" t="s">
        <v>4415</v>
      </c>
      <c r="H1902">
        <v>2</v>
      </c>
      <c r="I1902">
        <v>0</v>
      </c>
      <c r="J1902">
        <v>2</v>
      </c>
      <c r="K1902">
        <v>1</v>
      </c>
      <c r="L1902" s="22" t="str">
        <f t="shared" si="622"/>
        <v>26/07/2026</v>
      </c>
      <c r="M1902" s="23">
        <f t="shared" si="623"/>
        <v>0.41666666666666663</v>
      </c>
      <c r="N1902" t="str">
        <f t="shared" si="624"/>
        <v>2 - 1</v>
      </c>
      <c r="O1902" t="str">
        <f t="shared" si="606"/>
        <v>Green</v>
      </c>
      <c r="P1902" t="str">
        <f t="shared" si="607"/>
        <v>Red</v>
      </c>
      <c r="Q1902" t="str">
        <f t="shared" si="608"/>
        <v>Red</v>
      </c>
      <c r="R1902" t="str">
        <f t="shared" si="609"/>
        <v>Green</v>
      </c>
      <c r="S1902" t="str">
        <f t="shared" si="610"/>
        <v>Red</v>
      </c>
      <c r="T1902" t="str">
        <f t="shared" si="611"/>
        <v>Green</v>
      </c>
      <c r="U1902" t="str">
        <f t="shared" si="612"/>
        <v>Green</v>
      </c>
      <c r="V1902" t="str">
        <f t="shared" si="613"/>
        <v>Red</v>
      </c>
      <c r="W1902" t="str">
        <f t="shared" si="614"/>
        <v>Red</v>
      </c>
      <c r="X1902" t="str">
        <f t="shared" si="615"/>
        <v>Green</v>
      </c>
      <c r="Y1902" t="str">
        <f t="shared" si="616"/>
        <v>Green</v>
      </c>
      <c r="Z1902" t="str">
        <f t="shared" si="617"/>
        <v>Green</v>
      </c>
      <c r="AA1902" t="str">
        <f t="shared" si="618"/>
        <v>Red</v>
      </c>
      <c r="AB1902" t="str">
        <f t="shared" si="619"/>
        <v>Green</v>
      </c>
      <c r="AC1902" t="str">
        <f t="shared" si="620"/>
        <v>Green</v>
      </c>
      <c r="AD1902" t="str">
        <f t="shared" si="621"/>
        <v>Red</v>
      </c>
    </row>
    <row r="1903" spans="1:30" x14ac:dyDescent="0.25">
      <c r="A1903" t="str">
        <f t="shared" ref="A1903:A1966" si="625">L1902&amp;F1903&amp;G1903</f>
        <v>26/07/2026FC KulykivFC Kharkiv</v>
      </c>
      <c r="D1903" s="2">
        <v>46229</v>
      </c>
      <c r="E1903" s="3">
        <v>0.54166666666666663</v>
      </c>
      <c r="F1903" t="s">
        <v>4416</v>
      </c>
      <c r="G1903" t="s">
        <v>4417</v>
      </c>
      <c r="H1903">
        <v>0</v>
      </c>
      <c r="I1903">
        <v>0</v>
      </c>
      <c r="J1903">
        <v>2</v>
      </c>
      <c r="K1903">
        <v>1</v>
      </c>
      <c r="L1903" s="22" t="str">
        <f t="shared" si="622"/>
        <v>26/07/2026</v>
      </c>
      <c r="M1903" s="23">
        <f t="shared" si="623"/>
        <v>0.41666666666666663</v>
      </c>
      <c r="N1903" t="str">
        <f t="shared" si="624"/>
        <v>2 - 1</v>
      </c>
      <c r="O1903" t="str">
        <f t="shared" si="606"/>
        <v>Green</v>
      </c>
      <c r="P1903" t="str">
        <f t="shared" si="607"/>
        <v>Red</v>
      </c>
      <c r="Q1903" t="str">
        <f t="shared" si="608"/>
        <v>Red</v>
      </c>
      <c r="R1903" t="str">
        <f t="shared" si="609"/>
        <v>Green</v>
      </c>
      <c r="S1903" t="str">
        <f t="shared" si="610"/>
        <v>Red</v>
      </c>
      <c r="T1903" t="str">
        <f t="shared" si="611"/>
        <v>Green</v>
      </c>
      <c r="U1903" t="str">
        <f t="shared" si="612"/>
        <v>Red</v>
      </c>
      <c r="V1903" t="str">
        <f t="shared" si="613"/>
        <v>Green</v>
      </c>
      <c r="W1903" t="str">
        <f t="shared" si="614"/>
        <v>Red</v>
      </c>
      <c r="X1903" t="str">
        <f t="shared" si="615"/>
        <v>Red</v>
      </c>
      <c r="Y1903" t="str">
        <f t="shared" si="616"/>
        <v>Green</v>
      </c>
      <c r="Z1903" t="str">
        <f t="shared" si="617"/>
        <v>Green</v>
      </c>
      <c r="AA1903" t="str">
        <f t="shared" si="618"/>
        <v>Red</v>
      </c>
      <c r="AB1903" t="str">
        <f t="shared" si="619"/>
        <v>Green</v>
      </c>
      <c r="AC1903" t="str">
        <f t="shared" si="620"/>
        <v>Green</v>
      </c>
      <c r="AD1903" t="str">
        <f t="shared" si="621"/>
        <v>Red</v>
      </c>
    </row>
    <row r="1904" spans="1:30" x14ac:dyDescent="0.25">
      <c r="A1904" t="str">
        <f t="shared" si="625"/>
        <v>26/07/2026PEC ZwolleAEK Athens</v>
      </c>
      <c r="D1904" s="2">
        <v>46229</v>
      </c>
      <c r="E1904" s="3">
        <v>0.54166666666666663</v>
      </c>
      <c r="F1904" t="s">
        <v>4418</v>
      </c>
      <c r="G1904" t="s">
        <v>4419</v>
      </c>
      <c r="H1904">
        <v>0</v>
      </c>
      <c r="I1904">
        <v>1</v>
      </c>
      <c r="J1904">
        <v>2</v>
      </c>
      <c r="K1904">
        <v>3</v>
      </c>
      <c r="L1904" s="22" t="str">
        <f t="shared" si="622"/>
        <v>26/07/2026</v>
      </c>
      <c r="M1904" s="23">
        <f t="shared" si="623"/>
        <v>0.41666666666666663</v>
      </c>
      <c r="N1904" t="str">
        <f t="shared" si="624"/>
        <v>2 - 3</v>
      </c>
      <c r="O1904" t="str">
        <f t="shared" si="606"/>
        <v>Red</v>
      </c>
      <c r="P1904" t="str">
        <f t="shared" si="607"/>
        <v>Red</v>
      </c>
      <c r="Q1904" t="str">
        <f t="shared" si="608"/>
        <v>Green</v>
      </c>
      <c r="R1904" t="str">
        <f t="shared" si="609"/>
        <v>Red</v>
      </c>
      <c r="S1904" t="str">
        <f t="shared" si="610"/>
        <v>Green</v>
      </c>
      <c r="T1904" t="str">
        <f t="shared" si="611"/>
        <v>Green</v>
      </c>
      <c r="U1904" t="str">
        <f t="shared" si="612"/>
        <v>Red</v>
      </c>
      <c r="V1904" t="str">
        <f t="shared" si="613"/>
        <v>Red</v>
      </c>
      <c r="W1904" t="str">
        <f t="shared" si="614"/>
        <v>Green</v>
      </c>
      <c r="X1904" t="str">
        <f t="shared" si="615"/>
        <v>Green</v>
      </c>
      <c r="Y1904" t="str">
        <f t="shared" si="616"/>
        <v>Green</v>
      </c>
      <c r="Z1904" t="str">
        <f t="shared" si="617"/>
        <v>Green</v>
      </c>
      <c r="AA1904" t="str">
        <f t="shared" si="618"/>
        <v>Red</v>
      </c>
      <c r="AB1904" t="str">
        <f t="shared" si="619"/>
        <v>Red</v>
      </c>
      <c r="AC1904" t="str">
        <f t="shared" si="620"/>
        <v>Green</v>
      </c>
      <c r="AD1904" t="str">
        <f t="shared" si="621"/>
        <v>Red</v>
      </c>
    </row>
    <row r="1905" spans="1:30" x14ac:dyDescent="0.25">
      <c r="A1905" t="str">
        <f t="shared" si="625"/>
        <v>26/07/2026SpVgg ErkenschwickVfB Hilden</v>
      </c>
      <c r="D1905" s="2">
        <v>46229</v>
      </c>
      <c r="E1905" s="3">
        <v>0.54166666666666663</v>
      </c>
      <c r="F1905" t="s">
        <v>4420</v>
      </c>
      <c r="G1905" t="s">
        <v>1774</v>
      </c>
      <c r="L1905" s="22" t="str">
        <f t="shared" si="622"/>
        <v>26/07/2026</v>
      </c>
      <c r="M1905" s="23">
        <f t="shared" si="623"/>
        <v>0.41666666666666663</v>
      </c>
      <c r="N1905" t="str">
        <f t="shared" si="624"/>
        <v xml:space="preserve"> - </v>
      </c>
      <c r="O1905" t="str">
        <f t="shared" si="606"/>
        <v>Red</v>
      </c>
      <c r="P1905" t="str">
        <f t="shared" si="607"/>
        <v>Green</v>
      </c>
      <c r="Q1905" t="str">
        <f t="shared" si="608"/>
        <v>Red</v>
      </c>
      <c r="R1905" t="str">
        <f t="shared" si="609"/>
        <v>Green</v>
      </c>
      <c r="S1905" t="str">
        <f t="shared" si="610"/>
        <v>Green</v>
      </c>
      <c r="T1905" t="str">
        <f t="shared" si="611"/>
        <v>Red</v>
      </c>
      <c r="U1905" t="str">
        <f t="shared" si="612"/>
        <v>Red</v>
      </c>
      <c r="V1905" t="str">
        <f t="shared" si="613"/>
        <v>Green</v>
      </c>
      <c r="W1905" t="str">
        <f t="shared" si="614"/>
        <v>Red</v>
      </c>
      <c r="X1905" t="str">
        <f t="shared" si="615"/>
        <v>Red</v>
      </c>
      <c r="Y1905" t="str">
        <f t="shared" si="616"/>
        <v>Red</v>
      </c>
      <c r="Z1905" t="str">
        <f t="shared" si="617"/>
        <v>Red</v>
      </c>
      <c r="AA1905" t="str">
        <f t="shared" si="618"/>
        <v>Green</v>
      </c>
      <c r="AB1905" t="str">
        <f t="shared" si="619"/>
        <v>Green</v>
      </c>
      <c r="AC1905" t="str">
        <f t="shared" si="620"/>
        <v>Red</v>
      </c>
      <c r="AD1905" t="str">
        <f t="shared" si="621"/>
        <v>Green</v>
      </c>
    </row>
    <row r="1906" spans="1:30" x14ac:dyDescent="0.25">
      <c r="A1906" t="str">
        <f t="shared" si="625"/>
        <v>26/07/2026Bulawayo Chiefs FCZPC Kariba FC</v>
      </c>
      <c r="D1906" s="2">
        <v>46229</v>
      </c>
      <c r="E1906" s="3">
        <v>0.54166666666666663</v>
      </c>
      <c r="F1906" t="s">
        <v>1613</v>
      </c>
      <c r="G1906" t="s">
        <v>1616</v>
      </c>
      <c r="H1906">
        <v>0</v>
      </c>
      <c r="I1906">
        <v>0</v>
      </c>
      <c r="J1906">
        <v>1</v>
      </c>
      <c r="K1906">
        <v>0</v>
      </c>
      <c r="L1906" s="22" t="str">
        <f t="shared" si="622"/>
        <v>26/07/2026</v>
      </c>
      <c r="M1906" s="23">
        <f t="shared" si="623"/>
        <v>0.41666666666666663</v>
      </c>
      <c r="N1906" t="str">
        <f t="shared" si="624"/>
        <v>1 - 0</v>
      </c>
      <c r="O1906" t="str">
        <f t="shared" si="606"/>
        <v>Green</v>
      </c>
      <c r="P1906" t="str">
        <f t="shared" si="607"/>
        <v>Red</v>
      </c>
      <c r="Q1906" t="str">
        <f t="shared" si="608"/>
        <v>Red</v>
      </c>
      <c r="R1906" t="str">
        <f t="shared" si="609"/>
        <v>Green</v>
      </c>
      <c r="S1906" t="str">
        <f t="shared" si="610"/>
        <v>Red</v>
      </c>
      <c r="T1906" t="str">
        <f t="shared" si="611"/>
        <v>Green</v>
      </c>
      <c r="U1906" t="str">
        <f t="shared" si="612"/>
        <v>Red</v>
      </c>
      <c r="V1906" t="str">
        <f t="shared" si="613"/>
        <v>Green</v>
      </c>
      <c r="W1906" t="str">
        <f t="shared" si="614"/>
        <v>Red</v>
      </c>
      <c r="X1906" t="str">
        <f t="shared" si="615"/>
        <v>Red</v>
      </c>
      <c r="Y1906" t="str">
        <f t="shared" si="616"/>
        <v>Red</v>
      </c>
      <c r="Z1906" t="str">
        <f t="shared" si="617"/>
        <v>Red</v>
      </c>
      <c r="AA1906" t="str">
        <f t="shared" si="618"/>
        <v>Green</v>
      </c>
      <c r="AB1906" t="str">
        <f t="shared" si="619"/>
        <v>Green</v>
      </c>
      <c r="AC1906" t="str">
        <f t="shared" si="620"/>
        <v>Red</v>
      </c>
      <c r="AD1906" t="str">
        <f t="shared" si="621"/>
        <v>Green</v>
      </c>
    </row>
    <row r="1907" spans="1:30" x14ac:dyDescent="0.25">
      <c r="A1907" t="str">
        <f t="shared" si="625"/>
        <v>26/07/2026Dynamos FCScottland FC</v>
      </c>
      <c r="D1907" s="2">
        <v>46229</v>
      </c>
      <c r="E1907" s="3">
        <v>0.54166666666666663</v>
      </c>
      <c r="F1907" t="s">
        <v>1611</v>
      </c>
      <c r="G1907" t="s">
        <v>1612</v>
      </c>
      <c r="L1907" s="22" t="str">
        <f t="shared" si="622"/>
        <v>26/07/2026</v>
      </c>
      <c r="M1907" s="23">
        <f t="shared" si="623"/>
        <v>0.41666666666666663</v>
      </c>
      <c r="N1907" t="str">
        <f t="shared" si="624"/>
        <v xml:space="preserve"> - </v>
      </c>
      <c r="O1907" t="str">
        <f t="shared" si="606"/>
        <v>Red</v>
      </c>
      <c r="P1907" t="str">
        <f t="shared" si="607"/>
        <v>Green</v>
      </c>
      <c r="Q1907" t="str">
        <f t="shared" si="608"/>
        <v>Red</v>
      </c>
      <c r="R1907" t="str">
        <f t="shared" si="609"/>
        <v>Green</v>
      </c>
      <c r="S1907" t="str">
        <f t="shared" si="610"/>
        <v>Green</v>
      </c>
      <c r="T1907" t="str">
        <f t="shared" si="611"/>
        <v>Red</v>
      </c>
      <c r="U1907" t="str">
        <f t="shared" si="612"/>
        <v>Red</v>
      </c>
      <c r="V1907" t="str">
        <f t="shared" si="613"/>
        <v>Green</v>
      </c>
      <c r="W1907" t="str">
        <f t="shared" si="614"/>
        <v>Red</v>
      </c>
      <c r="X1907" t="str">
        <f t="shared" si="615"/>
        <v>Red</v>
      </c>
      <c r="Y1907" t="str">
        <f t="shared" si="616"/>
        <v>Red</v>
      </c>
      <c r="Z1907" t="str">
        <f t="shared" si="617"/>
        <v>Red</v>
      </c>
      <c r="AA1907" t="str">
        <f t="shared" si="618"/>
        <v>Green</v>
      </c>
      <c r="AB1907" t="str">
        <f t="shared" si="619"/>
        <v>Green</v>
      </c>
      <c r="AC1907" t="str">
        <f t="shared" si="620"/>
        <v>Red</v>
      </c>
      <c r="AD1907" t="str">
        <f t="shared" si="621"/>
        <v>Green</v>
      </c>
    </row>
    <row r="1908" spans="1:30" x14ac:dyDescent="0.25">
      <c r="A1908" t="str">
        <f t="shared" si="625"/>
        <v>26/07/2026Highlanders FCChicken Inn FC</v>
      </c>
      <c r="D1908" s="2">
        <v>46229</v>
      </c>
      <c r="E1908" s="3">
        <v>0.54166666666666663</v>
      </c>
      <c r="F1908" t="s">
        <v>1617</v>
      </c>
      <c r="G1908" t="s">
        <v>1608</v>
      </c>
      <c r="L1908" s="22" t="str">
        <f t="shared" si="622"/>
        <v>26/07/2026</v>
      </c>
      <c r="M1908" s="23">
        <f t="shared" si="623"/>
        <v>0.41666666666666663</v>
      </c>
      <c r="N1908" t="str">
        <f t="shared" si="624"/>
        <v xml:space="preserve"> - </v>
      </c>
      <c r="O1908" t="str">
        <f t="shared" si="606"/>
        <v>Red</v>
      </c>
      <c r="P1908" t="str">
        <f t="shared" si="607"/>
        <v>Green</v>
      </c>
      <c r="Q1908" t="str">
        <f t="shared" si="608"/>
        <v>Red</v>
      </c>
      <c r="R1908" t="str">
        <f t="shared" si="609"/>
        <v>Green</v>
      </c>
      <c r="S1908" t="str">
        <f t="shared" si="610"/>
        <v>Green</v>
      </c>
      <c r="T1908" t="str">
        <f t="shared" si="611"/>
        <v>Red</v>
      </c>
      <c r="U1908" t="str">
        <f t="shared" si="612"/>
        <v>Red</v>
      </c>
      <c r="V1908" t="str">
        <f t="shared" si="613"/>
        <v>Green</v>
      </c>
      <c r="W1908" t="str">
        <f t="shared" si="614"/>
        <v>Red</v>
      </c>
      <c r="X1908" t="str">
        <f t="shared" si="615"/>
        <v>Red</v>
      </c>
      <c r="Y1908" t="str">
        <f t="shared" si="616"/>
        <v>Red</v>
      </c>
      <c r="Z1908" t="str">
        <f t="shared" si="617"/>
        <v>Red</v>
      </c>
      <c r="AA1908" t="str">
        <f t="shared" si="618"/>
        <v>Green</v>
      </c>
      <c r="AB1908" t="str">
        <f t="shared" si="619"/>
        <v>Green</v>
      </c>
      <c r="AC1908" t="str">
        <f t="shared" si="620"/>
        <v>Red</v>
      </c>
      <c r="AD1908" t="str">
        <f t="shared" si="621"/>
        <v>Green</v>
      </c>
    </row>
    <row r="1909" spans="1:30" x14ac:dyDescent="0.25">
      <c r="A1909" t="str">
        <f t="shared" si="625"/>
        <v>26/07/2026Hunters 2020VC Herentals</v>
      </c>
      <c r="D1909" s="2">
        <v>46229</v>
      </c>
      <c r="E1909" s="3">
        <v>0.54166666666666663</v>
      </c>
      <c r="F1909" t="s">
        <v>2102</v>
      </c>
      <c r="G1909" t="s">
        <v>1582</v>
      </c>
      <c r="H1909">
        <v>0</v>
      </c>
      <c r="I1909">
        <v>0</v>
      </c>
      <c r="J1909">
        <v>0</v>
      </c>
      <c r="K1909">
        <v>1</v>
      </c>
      <c r="L1909" s="22" t="str">
        <f t="shared" si="622"/>
        <v>26/07/2026</v>
      </c>
      <c r="M1909" s="23">
        <f t="shared" si="623"/>
        <v>0.41666666666666663</v>
      </c>
      <c r="N1909" t="str">
        <f t="shared" si="624"/>
        <v>0 - 1</v>
      </c>
      <c r="O1909" t="str">
        <f t="shared" si="606"/>
        <v>Red</v>
      </c>
      <c r="P1909" t="str">
        <f t="shared" si="607"/>
        <v>Red</v>
      </c>
      <c r="Q1909" t="str">
        <f t="shared" si="608"/>
        <v>Green</v>
      </c>
      <c r="R1909" t="str">
        <f t="shared" si="609"/>
        <v>Red</v>
      </c>
      <c r="S1909" t="str">
        <f t="shared" si="610"/>
        <v>Green</v>
      </c>
      <c r="T1909" t="str">
        <f t="shared" si="611"/>
        <v>Green</v>
      </c>
      <c r="U1909" t="str">
        <f t="shared" si="612"/>
        <v>Red</v>
      </c>
      <c r="V1909" t="str">
        <f t="shared" si="613"/>
        <v>Green</v>
      </c>
      <c r="W1909" t="str">
        <f t="shared" si="614"/>
        <v>Red</v>
      </c>
      <c r="X1909" t="str">
        <f t="shared" si="615"/>
        <v>Red</v>
      </c>
      <c r="Y1909" t="str">
        <f t="shared" si="616"/>
        <v>Red</v>
      </c>
      <c r="Z1909" t="str">
        <f t="shared" si="617"/>
        <v>Red</v>
      </c>
      <c r="AA1909" t="str">
        <f t="shared" si="618"/>
        <v>Green</v>
      </c>
      <c r="AB1909" t="str">
        <f t="shared" si="619"/>
        <v>Green</v>
      </c>
      <c r="AC1909" t="str">
        <f t="shared" si="620"/>
        <v>Red</v>
      </c>
      <c r="AD1909" t="str">
        <f t="shared" si="621"/>
        <v>Green</v>
      </c>
    </row>
    <row r="1910" spans="1:30" x14ac:dyDescent="0.25">
      <c r="A1910" t="str">
        <f t="shared" si="625"/>
        <v>26/07/2026Manica DiamondsTriangle United</v>
      </c>
      <c r="D1910" s="2">
        <v>46229</v>
      </c>
      <c r="E1910" s="3">
        <v>0.54166666666666663</v>
      </c>
      <c r="F1910" t="s">
        <v>1583</v>
      </c>
      <c r="G1910" t="s">
        <v>2103</v>
      </c>
      <c r="H1910">
        <v>0</v>
      </c>
      <c r="I1910">
        <v>0</v>
      </c>
      <c r="J1910">
        <v>1</v>
      </c>
      <c r="K1910">
        <v>0</v>
      </c>
      <c r="L1910" s="22" t="str">
        <f t="shared" si="622"/>
        <v>26/07/2026</v>
      </c>
      <c r="M1910" s="23">
        <f t="shared" si="623"/>
        <v>0.41666666666666663</v>
      </c>
      <c r="N1910" t="str">
        <f t="shared" si="624"/>
        <v>1 - 0</v>
      </c>
      <c r="O1910" t="str">
        <f t="shared" si="606"/>
        <v>Green</v>
      </c>
      <c r="P1910" t="str">
        <f t="shared" si="607"/>
        <v>Red</v>
      </c>
      <c r="Q1910" t="str">
        <f t="shared" si="608"/>
        <v>Red</v>
      </c>
      <c r="R1910" t="str">
        <f t="shared" si="609"/>
        <v>Green</v>
      </c>
      <c r="S1910" t="str">
        <f t="shared" si="610"/>
        <v>Red</v>
      </c>
      <c r="T1910" t="str">
        <f t="shared" si="611"/>
        <v>Green</v>
      </c>
      <c r="U1910" t="str">
        <f t="shared" si="612"/>
        <v>Red</v>
      </c>
      <c r="V1910" t="str">
        <f t="shared" si="613"/>
        <v>Green</v>
      </c>
      <c r="W1910" t="str">
        <f t="shared" si="614"/>
        <v>Red</v>
      </c>
      <c r="X1910" t="str">
        <f t="shared" si="615"/>
        <v>Red</v>
      </c>
      <c r="Y1910" t="str">
        <f t="shared" si="616"/>
        <v>Red</v>
      </c>
      <c r="Z1910" t="str">
        <f t="shared" si="617"/>
        <v>Red</v>
      </c>
      <c r="AA1910" t="str">
        <f t="shared" si="618"/>
        <v>Green</v>
      </c>
      <c r="AB1910" t="str">
        <f t="shared" si="619"/>
        <v>Green</v>
      </c>
      <c r="AC1910" t="str">
        <f t="shared" si="620"/>
        <v>Red</v>
      </c>
      <c r="AD1910" t="str">
        <f t="shared" si="621"/>
        <v>Green</v>
      </c>
    </row>
    <row r="1911" spans="1:30" x14ac:dyDescent="0.25">
      <c r="A1911" t="str">
        <f t="shared" si="625"/>
        <v>26/07/2026Ngezi Platinum FCHardrock</v>
      </c>
      <c r="D1911" s="2">
        <v>46229</v>
      </c>
      <c r="E1911" s="3">
        <v>0.54166666666666663</v>
      </c>
      <c r="F1911" t="s">
        <v>2104</v>
      </c>
      <c r="G1911" t="s">
        <v>2100</v>
      </c>
      <c r="H1911">
        <v>0</v>
      </c>
      <c r="I1911">
        <v>0</v>
      </c>
      <c r="J1911">
        <v>1</v>
      </c>
      <c r="K1911">
        <v>2</v>
      </c>
      <c r="L1911" s="22" t="str">
        <f t="shared" si="622"/>
        <v>26/07/2026</v>
      </c>
      <c r="M1911" s="23">
        <f t="shared" si="623"/>
        <v>0.41666666666666663</v>
      </c>
      <c r="N1911" t="str">
        <f t="shared" si="624"/>
        <v>1 - 2</v>
      </c>
      <c r="O1911" t="str">
        <f t="shared" si="606"/>
        <v>Red</v>
      </c>
      <c r="P1911" t="str">
        <f t="shared" si="607"/>
        <v>Red</v>
      </c>
      <c r="Q1911" t="str">
        <f t="shared" si="608"/>
        <v>Green</v>
      </c>
      <c r="R1911" t="str">
        <f t="shared" si="609"/>
        <v>Red</v>
      </c>
      <c r="S1911" t="str">
        <f t="shared" si="610"/>
        <v>Green</v>
      </c>
      <c r="T1911" t="str">
        <f t="shared" si="611"/>
        <v>Green</v>
      </c>
      <c r="U1911" t="str">
        <f t="shared" si="612"/>
        <v>Red</v>
      </c>
      <c r="V1911" t="str">
        <f t="shared" si="613"/>
        <v>Green</v>
      </c>
      <c r="W1911" t="str">
        <f t="shared" si="614"/>
        <v>Red</v>
      </c>
      <c r="X1911" t="str">
        <f t="shared" si="615"/>
        <v>Red</v>
      </c>
      <c r="Y1911" t="str">
        <f t="shared" si="616"/>
        <v>Green</v>
      </c>
      <c r="Z1911" t="str">
        <f t="shared" si="617"/>
        <v>Green</v>
      </c>
      <c r="AA1911" t="str">
        <f t="shared" si="618"/>
        <v>Red</v>
      </c>
      <c r="AB1911" t="str">
        <f t="shared" si="619"/>
        <v>Green</v>
      </c>
      <c r="AC1911" t="str">
        <f t="shared" si="620"/>
        <v>Green</v>
      </c>
      <c r="AD1911" t="str">
        <f t="shared" si="621"/>
        <v>Red</v>
      </c>
    </row>
    <row r="1912" spans="1:30" x14ac:dyDescent="0.25">
      <c r="A1912" t="str">
        <f t="shared" si="625"/>
        <v>26/07/2026Simba BhoraAgama FC</v>
      </c>
      <c r="D1912" s="2">
        <v>46229</v>
      </c>
      <c r="E1912" s="3">
        <v>0.54166666666666663</v>
      </c>
      <c r="F1912" t="s">
        <v>1614</v>
      </c>
      <c r="G1912" t="s">
        <v>2099</v>
      </c>
      <c r="H1912">
        <v>0</v>
      </c>
      <c r="I1912">
        <v>0</v>
      </c>
      <c r="J1912">
        <v>1</v>
      </c>
      <c r="K1912">
        <v>2</v>
      </c>
      <c r="L1912" s="22" t="str">
        <f t="shared" si="622"/>
        <v>26/07/2026</v>
      </c>
      <c r="M1912" s="23">
        <f t="shared" si="623"/>
        <v>0.41666666666666663</v>
      </c>
      <c r="N1912" t="str">
        <f t="shared" si="624"/>
        <v>1 - 2</v>
      </c>
      <c r="O1912" t="str">
        <f t="shared" si="606"/>
        <v>Red</v>
      </c>
      <c r="P1912" t="str">
        <f t="shared" si="607"/>
        <v>Red</v>
      </c>
      <c r="Q1912" t="str">
        <f t="shared" si="608"/>
        <v>Green</v>
      </c>
      <c r="R1912" t="str">
        <f t="shared" si="609"/>
        <v>Red</v>
      </c>
      <c r="S1912" t="str">
        <f t="shared" si="610"/>
        <v>Green</v>
      </c>
      <c r="T1912" t="str">
        <f t="shared" si="611"/>
        <v>Green</v>
      </c>
      <c r="U1912" t="str">
        <f t="shared" si="612"/>
        <v>Red</v>
      </c>
      <c r="V1912" t="str">
        <f t="shared" si="613"/>
        <v>Green</v>
      </c>
      <c r="W1912" t="str">
        <f t="shared" si="614"/>
        <v>Red</v>
      </c>
      <c r="X1912" t="str">
        <f t="shared" si="615"/>
        <v>Red</v>
      </c>
      <c r="Y1912" t="str">
        <f t="shared" si="616"/>
        <v>Green</v>
      </c>
      <c r="Z1912" t="str">
        <f t="shared" si="617"/>
        <v>Green</v>
      </c>
      <c r="AA1912" t="str">
        <f t="shared" si="618"/>
        <v>Red</v>
      </c>
      <c r="AB1912" t="str">
        <f t="shared" si="619"/>
        <v>Green</v>
      </c>
      <c r="AC1912" t="str">
        <f t="shared" si="620"/>
        <v>Green</v>
      </c>
      <c r="AD1912" t="str">
        <f t="shared" si="621"/>
        <v>Red</v>
      </c>
    </row>
    <row r="1913" spans="1:30" x14ac:dyDescent="0.25">
      <c r="A1913" t="str">
        <f t="shared" si="625"/>
        <v>26/07/2026TelOne FCCAPS United</v>
      </c>
      <c r="D1913" s="2">
        <v>46229</v>
      </c>
      <c r="E1913" s="3">
        <v>0.54166666666666663</v>
      </c>
      <c r="F1913" t="s">
        <v>1609</v>
      </c>
      <c r="G1913" t="s">
        <v>2101</v>
      </c>
      <c r="H1913">
        <v>0</v>
      </c>
      <c r="I1913">
        <v>0</v>
      </c>
      <c r="J1913">
        <v>1</v>
      </c>
      <c r="K1913">
        <v>0</v>
      </c>
      <c r="L1913" s="22" t="str">
        <f t="shared" si="622"/>
        <v>26/07/2026</v>
      </c>
      <c r="M1913" s="23">
        <f t="shared" si="623"/>
        <v>0.41666666666666663</v>
      </c>
      <c r="N1913" t="str">
        <f t="shared" si="624"/>
        <v>1 - 0</v>
      </c>
      <c r="O1913" t="str">
        <f t="shared" si="606"/>
        <v>Green</v>
      </c>
      <c r="P1913" t="str">
        <f t="shared" si="607"/>
        <v>Red</v>
      </c>
      <c r="Q1913" t="str">
        <f t="shared" si="608"/>
        <v>Red</v>
      </c>
      <c r="R1913" t="str">
        <f t="shared" si="609"/>
        <v>Green</v>
      </c>
      <c r="S1913" t="str">
        <f t="shared" si="610"/>
        <v>Red</v>
      </c>
      <c r="T1913" t="str">
        <f t="shared" si="611"/>
        <v>Green</v>
      </c>
      <c r="U1913" t="str">
        <f t="shared" si="612"/>
        <v>Red</v>
      </c>
      <c r="V1913" t="str">
        <f t="shared" si="613"/>
        <v>Green</v>
      </c>
      <c r="W1913" t="str">
        <f t="shared" si="614"/>
        <v>Red</v>
      </c>
      <c r="X1913" t="str">
        <f t="shared" si="615"/>
        <v>Red</v>
      </c>
      <c r="Y1913" t="str">
        <f t="shared" si="616"/>
        <v>Red</v>
      </c>
      <c r="Z1913" t="str">
        <f t="shared" si="617"/>
        <v>Red</v>
      </c>
      <c r="AA1913" t="str">
        <f t="shared" si="618"/>
        <v>Green</v>
      </c>
      <c r="AB1913" t="str">
        <f t="shared" si="619"/>
        <v>Green</v>
      </c>
      <c r="AC1913" t="str">
        <f t="shared" si="620"/>
        <v>Red</v>
      </c>
      <c r="AD1913" t="str">
        <f t="shared" si="621"/>
        <v>Green</v>
      </c>
    </row>
    <row r="1914" spans="1:30" x14ac:dyDescent="0.25">
      <c r="A1914" t="str">
        <f t="shared" si="625"/>
        <v>26/07/2026Boa EsporteSC Aymores</v>
      </c>
      <c r="B1914" t="s">
        <v>804</v>
      </c>
      <c r="D1914" s="2">
        <v>46229</v>
      </c>
      <c r="E1914" s="3">
        <v>0.5625</v>
      </c>
      <c r="F1914" t="s">
        <v>4421</v>
      </c>
      <c r="G1914" t="s">
        <v>4422</v>
      </c>
      <c r="H1914">
        <v>0</v>
      </c>
      <c r="I1914">
        <v>0</v>
      </c>
      <c r="J1914">
        <v>1</v>
      </c>
      <c r="K1914">
        <v>1</v>
      </c>
      <c r="L1914" s="22" t="str">
        <f t="shared" si="622"/>
        <v>26/07/2026</v>
      </c>
      <c r="M1914" s="23">
        <f t="shared" si="623"/>
        <v>0.4375</v>
      </c>
      <c r="N1914" t="str">
        <f t="shared" si="624"/>
        <v>1 - 1</v>
      </c>
      <c r="O1914" t="str">
        <f t="shared" si="606"/>
        <v>Red</v>
      </c>
      <c r="P1914" t="str">
        <f t="shared" si="607"/>
        <v>Green</v>
      </c>
      <c r="Q1914" t="str">
        <f t="shared" si="608"/>
        <v>Red</v>
      </c>
      <c r="R1914" t="str">
        <f t="shared" si="609"/>
        <v>Green</v>
      </c>
      <c r="S1914" t="str">
        <f t="shared" si="610"/>
        <v>Green</v>
      </c>
      <c r="T1914" t="str">
        <f t="shared" si="611"/>
        <v>Red</v>
      </c>
      <c r="U1914" t="str">
        <f t="shared" si="612"/>
        <v>Red</v>
      </c>
      <c r="V1914" t="str">
        <f t="shared" si="613"/>
        <v>Green</v>
      </c>
      <c r="W1914" t="str">
        <f t="shared" si="614"/>
        <v>Red</v>
      </c>
      <c r="X1914" t="str">
        <f t="shared" si="615"/>
        <v>Red</v>
      </c>
      <c r="Y1914" t="str">
        <f t="shared" si="616"/>
        <v>Green</v>
      </c>
      <c r="Z1914" t="str">
        <f t="shared" si="617"/>
        <v>Red</v>
      </c>
      <c r="AA1914" t="str">
        <f t="shared" si="618"/>
        <v>Green</v>
      </c>
      <c r="AB1914" t="str">
        <f t="shared" si="619"/>
        <v>Green</v>
      </c>
      <c r="AC1914" t="str">
        <f t="shared" si="620"/>
        <v>Green</v>
      </c>
      <c r="AD1914" t="str">
        <f t="shared" si="621"/>
        <v>Red</v>
      </c>
    </row>
    <row r="1915" spans="1:30" x14ac:dyDescent="0.25">
      <c r="A1915" t="str">
        <f t="shared" si="625"/>
        <v>26/07/2026FK Legion Dynamo IIRostov II</v>
      </c>
      <c r="D1915" s="2">
        <v>46229</v>
      </c>
      <c r="E1915" s="3">
        <v>0.5625</v>
      </c>
      <c r="F1915" t="s">
        <v>4423</v>
      </c>
      <c r="G1915" t="s">
        <v>4424</v>
      </c>
      <c r="H1915">
        <v>0</v>
      </c>
      <c r="I1915">
        <v>0</v>
      </c>
      <c r="J1915">
        <v>1</v>
      </c>
      <c r="K1915">
        <v>2</v>
      </c>
      <c r="L1915" s="22" t="str">
        <f t="shared" si="622"/>
        <v>26/07/2026</v>
      </c>
      <c r="M1915" s="23">
        <f t="shared" si="623"/>
        <v>0.4375</v>
      </c>
      <c r="N1915" t="str">
        <f t="shared" si="624"/>
        <v>1 - 2</v>
      </c>
      <c r="O1915" t="str">
        <f t="shared" si="606"/>
        <v>Red</v>
      </c>
      <c r="P1915" t="str">
        <f t="shared" si="607"/>
        <v>Red</v>
      </c>
      <c r="Q1915" t="str">
        <f t="shared" si="608"/>
        <v>Green</v>
      </c>
      <c r="R1915" t="str">
        <f t="shared" si="609"/>
        <v>Red</v>
      </c>
      <c r="S1915" t="str">
        <f t="shared" si="610"/>
        <v>Green</v>
      </c>
      <c r="T1915" t="str">
        <f t="shared" si="611"/>
        <v>Green</v>
      </c>
      <c r="U1915" t="str">
        <f t="shared" si="612"/>
        <v>Red</v>
      </c>
      <c r="V1915" t="str">
        <f t="shared" si="613"/>
        <v>Green</v>
      </c>
      <c r="W1915" t="str">
        <f t="shared" si="614"/>
        <v>Red</v>
      </c>
      <c r="X1915" t="str">
        <f t="shared" si="615"/>
        <v>Red</v>
      </c>
      <c r="Y1915" t="str">
        <f t="shared" si="616"/>
        <v>Green</v>
      </c>
      <c r="Z1915" t="str">
        <f t="shared" si="617"/>
        <v>Green</v>
      </c>
      <c r="AA1915" t="str">
        <f t="shared" si="618"/>
        <v>Red</v>
      </c>
      <c r="AB1915" t="str">
        <f t="shared" si="619"/>
        <v>Green</v>
      </c>
      <c r="AC1915" t="str">
        <f t="shared" si="620"/>
        <v>Green</v>
      </c>
      <c r="AD1915" t="str">
        <f t="shared" si="621"/>
        <v>Red</v>
      </c>
    </row>
    <row r="1916" spans="1:30" x14ac:dyDescent="0.25">
      <c r="A1916" t="str">
        <f t="shared" si="625"/>
        <v>26/07/2026Eintracht FrankfurtTrabzonspor</v>
      </c>
      <c r="D1916" s="2">
        <v>46229</v>
      </c>
      <c r="E1916" s="3">
        <v>0.5625</v>
      </c>
      <c r="F1916" t="s">
        <v>4425</v>
      </c>
      <c r="G1916" t="s">
        <v>4426</v>
      </c>
      <c r="H1916">
        <v>2</v>
      </c>
      <c r="I1916">
        <v>0</v>
      </c>
      <c r="J1916">
        <v>3</v>
      </c>
      <c r="K1916">
        <v>0</v>
      </c>
      <c r="L1916" s="22" t="str">
        <f t="shared" si="622"/>
        <v>26/07/2026</v>
      </c>
      <c r="M1916" s="23">
        <f t="shared" si="623"/>
        <v>0.4375</v>
      </c>
      <c r="N1916" t="str">
        <f t="shared" si="624"/>
        <v>3 - 0</v>
      </c>
      <c r="O1916" t="str">
        <f t="shared" si="606"/>
        <v>Green</v>
      </c>
      <c r="P1916" t="str">
        <f t="shared" si="607"/>
        <v>Red</v>
      </c>
      <c r="Q1916" t="str">
        <f t="shared" si="608"/>
        <v>Red</v>
      </c>
      <c r="R1916" t="str">
        <f t="shared" si="609"/>
        <v>Green</v>
      </c>
      <c r="S1916" t="str">
        <f t="shared" si="610"/>
        <v>Red</v>
      </c>
      <c r="T1916" t="str">
        <f t="shared" si="611"/>
        <v>Green</v>
      </c>
      <c r="U1916" t="str">
        <f t="shared" si="612"/>
        <v>Green</v>
      </c>
      <c r="V1916" t="str">
        <f t="shared" si="613"/>
        <v>Red</v>
      </c>
      <c r="W1916" t="str">
        <f t="shared" si="614"/>
        <v>Red</v>
      </c>
      <c r="X1916" t="str">
        <f t="shared" si="615"/>
        <v>Green</v>
      </c>
      <c r="Y1916" t="str">
        <f t="shared" si="616"/>
        <v>Green</v>
      </c>
      <c r="Z1916" t="str">
        <f t="shared" si="617"/>
        <v>Green</v>
      </c>
      <c r="AA1916" t="str">
        <f t="shared" si="618"/>
        <v>Red</v>
      </c>
      <c r="AB1916" t="str">
        <f t="shared" si="619"/>
        <v>Green</v>
      </c>
      <c r="AC1916" t="str">
        <f t="shared" si="620"/>
        <v>Red</v>
      </c>
      <c r="AD1916" t="str">
        <f t="shared" si="621"/>
        <v>Green</v>
      </c>
    </row>
    <row r="1917" spans="1:30" x14ac:dyDescent="0.25">
      <c r="A1917" t="str">
        <f t="shared" si="625"/>
        <v>26/07/2026Vasas SCGyori ETO</v>
      </c>
      <c r="D1917" s="2">
        <v>46229</v>
      </c>
      <c r="E1917" s="3">
        <v>0.57291666666666663</v>
      </c>
      <c r="F1917" t="s">
        <v>1025</v>
      </c>
      <c r="G1917" t="s">
        <v>1026</v>
      </c>
      <c r="H1917">
        <v>0</v>
      </c>
      <c r="I1917">
        <v>0</v>
      </c>
      <c r="J1917">
        <v>2</v>
      </c>
      <c r="K1917">
        <v>2</v>
      </c>
      <c r="L1917" s="22" t="str">
        <f t="shared" si="622"/>
        <v>26/07/2026</v>
      </c>
      <c r="M1917" s="23">
        <f t="shared" si="623"/>
        <v>0.44791666666666663</v>
      </c>
      <c r="N1917" t="str">
        <f t="shared" si="624"/>
        <v>2 - 2</v>
      </c>
      <c r="O1917" t="str">
        <f t="shared" si="606"/>
        <v>Red</v>
      </c>
      <c r="P1917" t="str">
        <f t="shared" si="607"/>
        <v>Green</v>
      </c>
      <c r="Q1917" t="str">
        <f t="shared" si="608"/>
        <v>Red</v>
      </c>
      <c r="R1917" t="str">
        <f t="shared" si="609"/>
        <v>Green</v>
      </c>
      <c r="S1917" t="str">
        <f t="shared" si="610"/>
        <v>Green</v>
      </c>
      <c r="T1917" t="str">
        <f t="shared" si="611"/>
        <v>Red</v>
      </c>
      <c r="U1917" t="str">
        <f t="shared" si="612"/>
        <v>Red</v>
      </c>
      <c r="V1917" t="str">
        <f t="shared" si="613"/>
        <v>Green</v>
      </c>
      <c r="W1917" t="str">
        <f t="shared" si="614"/>
        <v>Red</v>
      </c>
      <c r="X1917" t="str">
        <f t="shared" si="615"/>
        <v>Red</v>
      </c>
      <c r="Y1917" t="str">
        <f t="shared" si="616"/>
        <v>Green</v>
      </c>
      <c r="Z1917" t="str">
        <f t="shared" si="617"/>
        <v>Green</v>
      </c>
      <c r="AA1917" t="str">
        <f t="shared" si="618"/>
        <v>Red</v>
      </c>
      <c r="AB1917" t="str">
        <f t="shared" si="619"/>
        <v>Red</v>
      </c>
      <c r="AC1917" t="str">
        <f t="shared" si="620"/>
        <v>Green</v>
      </c>
      <c r="AD1917" t="str">
        <f t="shared" si="621"/>
        <v>Red</v>
      </c>
    </row>
    <row r="1918" spans="1:30" x14ac:dyDescent="0.25">
      <c r="A1918" t="str">
        <f t="shared" si="625"/>
        <v>26/07/2026FC LidaFC Slonim</v>
      </c>
      <c r="D1918" s="2">
        <v>46229</v>
      </c>
      <c r="E1918" s="3">
        <v>0.58333333333333337</v>
      </c>
      <c r="F1918" t="s">
        <v>4427</v>
      </c>
      <c r="G1918" t="s">
        <v>4428</v>
      </c>
      <c r="H1918">
        <v>0</v>
      </c>
      <c r="I1918">
        <v>1</v>
      </c>
      <c r="J1918">
        <v>1</v>
      </c>
      <c r="K1918">
        <v>3</v>
      </c>
      <c r="L1918" s="22" t="str">
        <f t="shared" si="622"/>
        <v>26/07/2026</v>
      </c>
      <c r="M1918" s="23">
        <f t="shared" si="623"/>
        <v>0.45833333333333337</v>
      </c>
      <c r="N1918" t="str">
        <f t="shared" si="624"/>
        <v>1 - 3</v>
      </c>
      <c r="O1918" t="str">
        <f t="shared" si="606"/>
        <v>Red</v>
      </c>
      <c r="P1918" t="str">
        <f t="shared" si="607"/>
        <v>Red</v>
      </c>
      <c r="Q1918" t="str">
        <f t="shared" si="608"/>
        <v>Green</v>
      </c>
      <c r="R1918" t="str">
        <f t="shared" si="609"/>
        <v>Red</v>
      </c>
      <c r="S1918" t="str">
        <f t="shared" si="610"/>
        <v>Green</v>
      </c>
      <c r="T1918" t="str">
        <f t="shared" si="611"/>
        <v>Green</v>
      </c>
      <c r="U1918" t="str">
        <f t="shared" si="612"/>
        <v>Red</v>
      </c>
      <c r="V1918" t="str">
        <f t="shared" si="613"/>
        <v>Red</v>
      </c>
      <c r="W1918" t="str">
        <f t="shared" si="614"/>
        <v>Green</v>
      </c>
      <c r="X1918" t="str">
        <f t="shared" si="615"/>
        <v>Green</v>
      </c>
      <c r="Y1918" t="str">
        <f t="shared" si="616"/>
        <v>Green</v>
      </c>
      <c r="Z1918" t="str">
        <f t="shared" si="617"/>
        <v>Green</v>
      </c>
      <c r="AA1918" t="str">
        <f t="shared" si="618"/>
        <v>Red</v>
      </c>
      <c r="AB1918" t="str">
        <f t="shared" si="619"/>
        <v>Red</v>
      </c>
      <c r="AC1918" t="str">
        <f t="shared" si="620"/>
        <v>Green</v>
      </c>
      <c r="AD1918" t="str">
        <f t="shared" si="621"/>
        <v>Red</v>
      </c>
    </row>
    <row r="1919" spans="1:30" x14ac:dyDescent="0.25">
      <c r="A1919" t="str">
        <f t="shared" si="625"/>
        <v>26/07/2026CopenhagenLyngby</v>
      </c>
      <c r="D1919" s="2">
        <v>46229</v>
      </c>
      <c r="E1919" s="3">
        <v>0.58333333333333337</v>
      </c>
      <c r="F1919" t="s">
        <v>1942</v>
      </c>
      <c r="G1919" t="s">
        <v>1032</v>
      </c>
      <c r="H1919">
        <v>1</v>
      </c>
      <c r="I1919">
        <v>2</v>
      </c>
      <c r="J1919">
        <v>3</v>
      </c>
      <c r="K1919">
        <v>2</v>
      </c>
      <c r="L1919" s="22" t="str">
        <f t="shared" si="622"/>
        <v>26/07/2026</v>
      </c>
      <c r="M1919" s="23">
        <f t="shared" si="623"/>
        <v>0.45833333333333337</v>
      </c>
      <c r="N1919" t="str">
        <f t="shared" si="624"/>
        <v>3 - 2</v>
      </c>
      <c r="O1919" t="str">
        <f t="shared" si="606"/>
        <v>Green</v>
      </c>
      <c r="P1919" t="str">
        <f t="shared" si="607"/>
        <v>Red</v>
      </c>
      <c r="Q1919" t="str">
        <f t="shared" si="608"/>
        <v>Red</v>
      </c>
      <c r="R1919" t="str">
        <f t="shared" si="609"/>
        <v>Green</v>
      </c>
      <c r="S1919" t="str">
        <f t="shared" si="610"/>
        <v>Red</v>
      </c>
      <c r="T1919" t="str">
        <f t="shared" si="611"/>
        <v>Green</v>
      </c>
      <c r="U1919" t="str">
        <f t="shared" si="612"/>
        <v>Red</v>
      </c>
      <c r="V1919" t="str">
        <f t="shared" si="613"/>
        <v>Red</v>
      </c>
      <c r="W1919" t="str">
        <f t="shared" si="614"/>
        <v>Green</v>
      </c>
      <c r="X1919" t="str">
        <f t="shared" si="615"/>
        <v>Green</v>
      </c>
      <c r="Y1919" t="str">
        <f t="shared" si="616"/>
        <v>Green</v>
      </c>
      <c r="Z1919" t="str">
        <f t="shared" si="617"/>
        <v>Green</v>
      </c>
      <c r="AA1919" t="str">
        <f t="shared" si="618"/>
        <v>Red</v>
      </c>
      <c r="AB1919" t="str">
        <f t="shared" si="619"/>
        <v>Red</v>
      </c>
      <c r="AC1919" t="str">
        <f t="shared" si="620"/>
        <v>Green</v>
      </c>
      <c r="AD1919" t="str">
        <f t="shared" si="621"/>
        <v>Red</v>
      </c>
    </row>
    <row r="1920" spans="1:30" x14ac:dyDescent="0.25">
      <c r="A1920" t="str">
        <f t="shared" si="625"/>
        <v>26/07/2026HJK HelsinkiTurku PS</v>
      </c>
      <c r="D1920" s="2">
        <v>46229</v>
      </c>
      <c r="E1920" s="3">
        <v>0.58333333333333337</v>
      </c>
      <c r="F1920" t="s">
        <v>1036</v>
      </c>
      <c r="G1920" t="s">
        <v>297</v>
      </c>
      <c r="H1920">
        <v>1</v>
      </c>
      <c r="I1920">
        <v>0</v>
      </c>
      <c r="J1920">
        <v>1</v>
      </c>
      <c r="K1920">
        <v>0</v>
      </c>
      <c r="L1920" s="22" t="str">
        <f t="shared" si="622"/>
        <v>26/07/2026</v>
      </c>
      <c r="M1920" s="23">
        <f t="shared" si="623"/>
        <v>0.45833333333333337</v>
      </c>
      <c r="N1920" t="str">
        <f t="shared" si="624"/>
        <v>1 - 0</v>
      </c>
      <c r="O1920" t="str">
        <f t="shared" si="606"/>
        <v>Green</v>
      </c>
      <c r="P1920" t="str">
        <f t="shared" si="607"/>
        <v>Red</v>
      </c>
      <c r="Q1920" t="str">
        <f t="shared" si="608"/>
        <v>Red</v>
      </c>
      <c r="R1920" t="str">
        <f t="shared" si="609"/>
        <v>Green</v>
      </c>
      <c r="S1920" t="str">
        <f t="shared" si="610"/>
        <v>Red</v>
      </c>
      <c r="T1920" t="str">
        <f t="shared" si="611"/>
        <v>Green</v>
      </c>
      <c r="U1920" t="str">
        <f t="shared" si="612"/>
        <v>Green</v>
      </c>
      <c r="V1920" t="str">
        <f t="shared" si="613"/>
        <v>Red</v>
      </c>
      <c r="W1920" t="str">
        <f t="shared" si="614"/>
        <v>Red</v>
      </c>
      <c r="X1920" t="str">
        <f t="shared" si="615"/>
        <v>Green</v>
      </c>
      <c r="Y1920" t="str">
        <f t="shared" si="616"/>
        <v>Red</v>
      </c>
      <c r="Z1920" t="str">
        <f t="shared" si="617"/>
        <v>Red</v>
      </c>
      <c r="AA1920" t="str">
        <f t="shared" si="618"/>
        <v>Green</v>
      </c>
      <c r="AB1920" t="str">
        <f t="shared" si="619"/>
        <v>Green</v>
      </c>
      <c r="AC1920" t="str">
        <f t="shared" si="620"/>
        <v>Red</v>
      </c>
      <c r="AD1920" t="str">
        <f t="shared" si="621"/>
        <v>Green</v>
      </c>
    </row>
    <row r="1921" spans="1:30" x14ac:dyDescent="0.25">
      <c r="A1921" t="str">
        <f t="shared" si="625"/>
        <v>26/07/2026FuturaRiihimaen Palloseura</v>
      </c>
      <c r="D1921" s="2">
        <v>46229</v>
      </c>
      <c r="E1921" s="3">
        <v>0.58333333333333337</v>
      </c>
      <c r="F1921" t="s">
        <v>4429</v>
      </c>
      <c r="G1921" t="s">
        <v>4430</v>
      </c>
      <c r="H1921">
        <v>0</v>
      </c>
      <c r="I1921">
        <v>0</v>
      </c>
      <c r="J1921">
        <v>2</v>
      </c>
      <c r="K1921">
        <v>0</v>
      </c>
      <c r="L1921" s="22" t="str">
        <f t="shared" si="622"/>
        <v>26/07/2026</v>
      </c>
      <c r="M1921" s="23">
        <f t="shared" si="623"/>
        <v>0.45833333333333337</v>
      </c>
      <c r="N1921" t="str">
        <f t="shared" si="624"/>
        <v>2 - 0</v>
      </c>
      <c r="O1921" t="str">
        <f t="shared" si="606"/>
        <v>Green</v>
      </c>
      <c r="P1921" t="str">
        <f t="shared" si="607"/>
        <v>Red</v>
      </c>
      <c r="Q1921" t="str">
        <f t="shared" si="608"/>
        <v>Red</v>
      </c>
      <c r="R1921" t="str">
        <f t="shared" si="609"/>
        <v>Green</v>
      </c>
      <c r="S1921" t="str">
        <f t="shared" si="610"/>
        <v>Red</v>
      </c>
      <c r="T1921" t="str">
        <f t="shared" si="611"/>
        <v>Green</v>
      </c>
      <c r="U1921" t="str">
        <f t="shared" si="612"/>
        <v>Red</v>
      </c>
      <c r="V1921" t="str">
        <f t="shared" si="613"/>
        <v>Green</v>
      </c>
      <c r="W1921" t="str">
        <f t="shared" si="614"/>
        <v>Red</v>
      </c>
      <c r="X1921" t="str">
        <f t="shared" si="615"/>
        <v>Red</v>
      </c>
      <c r="Y1921" t="str">
        <f t="shared" si="616"/>
        <v>Green</v>
      </c>
      <c r="Z1921" t="str">
        <f t="shared" si="617"/>
        <v>Red</v>
      </c>
      <c r="AA1921" t="str">
        <f t="shared" si="618"/>
        <v>Green</v>
      </c>
      <c r="AB1921" t="str">
        <f t="shared" si="619"/>
        <v>Green</v>
      </c>
      <c r="AC1921" t="str">
        <f t="shared" si="620"/>
        <v>Red</v>
      </c>
      <c r="AD1921" t="str">
        <f t="shared" si="621"/>
        <v>Green</v>
      </c>
    </row>
    <row r="1922" spans="1:30" x14ac:dyDescent="0.25">
      <c r="A1922" t="str">
        <f t="shared" si="625"/>
        <v>26/07/2026Army RedSamaleswari SC</v>
      </c>
      <c r="D1922" s="2">
        <v>46229</v>
      </c>
      <c r="E1922" s="3">
        <v>0.58333333333333337</v>
      </c>
      <c r="F1922" t="s">
        <v>4431</v>
      </c>
      <c r="G1922" t="s">
        <v>4432</v>
      </c>
      <c r="H1922">
        <v>0</v>
      </c>
      <c r="I1922">
        <v>0</v>
      </c>
      <c r="J1922">
        <v>1</v>
      </c>
      <c r="K1922">
        <v>0</v>
      </c>
      <c r="L1922" s="22" t="str">
        <f t="shared" si="622"/>
        <v>26/07/2026</v>
      </c>
      <c r="M1922" s="23">
        <f t="shared" si="623"/>
        <v>0.45833333333333337</v>
      </c>
      <c r="N1922" t="str">
        <f t="shared" si="624"/>
        <v>1 - 0</v>
      </c>
      <c r="O1922" t="str">
        <f t="shared" ref="O1922:O1985" si="626">IF($J1922&gt;$K1922,"Green","Red")</f>
        <v>Green</v>
      </c>
      <c r="P1922" t="str">
        <f t="shared" ref="P1922:P1985" si="627">IF($J1922=$K1922,"Green","Red")</f>
        <v>Red</v>
      </c>
      <c r="Q1922" t="str">
        <f t="shared" ref="Q1922:Q1985" si="628">IF($J1922&lt;$K1922,"Green","Red")</f>
        <v>Red</v>
      </c>
      <c r="R1922" t="str">
        <f t="shared" ref="R1922:R1985" si="629">IF($J1922&gt;=$K1922,"Green","Red")</f>
        <v>Green</v>
      </c>
      <c r="S1922" t="str">
        <f t="shared" ref="S1922:S1985" si="630">IF($J1922&lt;=$K1922,"Green","Red")</f>
        <v>Red</v>
      </c>
      <c r="T1922" t="str">
        <f t="shared" ref="T1922:T1985" si="631">IF(OR($J1922&gt;$K1922,$J1922&lt;$K1922),"Green","Red")</f>
        <v>Green</v>
      </c>
      <c r="U1922" t="str">
        <f t="shared" ref="U1922:U1985" si="632">IF($H1922&gt;$I1922,"Green","Red")</f>
        <v>Red</v>
      </c>
      <c r="V1922" t="str">
        <f t="shared" ref="V1922:V1985" si="633">IF($H1922=$I1922,"Green","Red")</f>
        <v>Green</v>
      </c>
      <c r="W1922" t="str">
        <f t="shared" ref="W1922:W1985" si="634">IF($H1922&lt;$I1922,"Green","Red")</f>
        <v>Red</v>
      </c>
      <c r="X1922" t="str">
        <f t="shared" ref="X1922:X1985" si="635">IF($H1922+$I1922&gt;0,"Green","Red")</f>
        <v>Red</v>
      </c>
      <c r="Y1922" t="str">
        <f t="shared" ref="Y1922:Y1985" si="636">IF($J1922+$K1922&gt;1.5,"Green","Red")</f>
        <v>Red</v>
      </c>
      <c r="Z1922" t="str">
        <f t="shared" ref="Z1922:Z1985" si="637">IF($J1922+$K1922&gt;2.5,"Green","Red")</f>
        <v>Red</v>
      </c>
      <c r="AA1922" t="str">
        <f t="shared" ref="AA1922:AA1985" si="638">IF($J1922+$K1922&lt;2.5,"Green","Red")</f>
        <v>Green</v>
      </c>
      <c r="AB1922" t="str">
        <f t="shared" ref="AB1922:AB1985" si="639">IF($J1922+$K1922&lt;3.5,"Green","Red")</f>
        <v>Green</v>
      </c>
      <c r="AC1922" t="str">
        <f t="shared" ref="AC1922:AC1985" si="640">IF(AND($J1922&gt;0,$K1922&gt;0),"Green","Red")</f>
        <v>Red</v>
      </c>
      <c r="AD1922" t="str">
        <f t="shared" ref="AD1922:AD1985" si="641">IF(OR($J1922=0,$K1922=0),"Green","Red")</f>
        <v>Green</v>
      </c>
    </row>
    <row r="1923" spans="1:30" x14ac:dyDescent="0.25">
      <c r="A1923" t="str">
        <f t="shared" si="625"/>
        <v>26/07/2026AstanaAltay Semey</v>
      </c>
      <c r="D1923" s="2">
        <v>46229</v>
      </c>
      <c r="E1923" s="3">
        <v>0.58333333333333337</v>
      </c>
      <c r="F1923" t="s">
        <v>4433</v>
      </c>
      <c r="G1923" t="s">
        <v>4434</v>
      </c>
      <c r="H1923">
        <v>2</v>
      </c>
      <c r="I1923">
        <v>1</v>
      </c>
      <c r="J1923">
        <v>4</v>
      </c>
      <c r="K1923">
        <v>1</v>
      </c>
      <c r="L1923" s="22" t="str">
        <f t="shared" si="622"/>
        <v>26/07/2026</v>
      </c>
      <c r="M1923" s="23">
        <f t="shared" si="623"/>
        <v>0.45833333333333337</v>
      </c>
      <c r="N1923" t="str">
        <f t="shared" si="624"/>
        <v>4 - 1</v>
      </c>
      <c r="O1923" t="str">
        <f t="shared" si="626"/>
        <v>Green</v>
      </c>
      <c r="P1923" t="str">
        <f t="shared" si="627"/>
        <v>Red</v>
      </c>
      <c r="Q1923" t="str">
        <f t="shared" si="628"/>
        <v>Red</v>
      </c>
      <c r="R1923" t="str">
        <f t="shared" si="629"/>
        <v>Green</v>
      </c>
      <c r="S1923" t="str">
        <f t="shared" si="630"/>
        <v>Red</v>
      </c>
      <c r="T1923" t="str">
        <f t="shared" si="631"/>
        <v>Green</v>
      </c>
      <c r="U1923" t="str">
        <f t="shared" si="632"/>
        <v>Green</v>
      </c>
      <c r="V1923" t="str">
        <f t="shared" si="633"/>
        <v>Red</v>
      </c>
      <c r="W1923" t="str">
        <f t="shared" si="634"/>
        <v>Red</v>
      </c>
      <c r="X1923" t="str">
        <f t="shared" si="635"/>
        <v>Green</v>
      </c>
      <c r="Y1923" t="str">
        <f t="shared" si="636"/>
        <v>Green</v>
      </c>
      <c r="Z1923" t="str">
        <f t="shared" si="637"/>
        <v>Green</v>
      </c>
      <c r="AA1923" t="str">
        <f t="shared" si="638"/>
        <v>Red</v>
      </c>
      <c r="AB1923" t="str">
        <f t="shared" si="639"/>
        <v>Red</v>
      </c>
      <c r="AC1923" t="str">
        <f t="shared" si="640"/>
        <v>Green</v>
      </c>
      <c r="AD1923" t="str">
        <f t="shared" si="641"/>
        <v>Red</v>
      </c>
    </row>
    <row r="1924" spans="1:30" x14ac:dyDescent="0.25">
      <c r="A1924" t="str">
        <f t="shared" si="625"/>
        <v>26/07/2026Elimai FCKaisar</v>
      </c>
      <c r="D1924" s="2">
        <v>46229</v>
      </c>
      <c r="E1924" s="3">
        <v>0.58333333333333337</v>
      </c>
      <c r="F1924" t="s">
        <v>4435</v>
      </c>
      <c r="G1924" t="s">
        <v>4436</v>
      </c>
      <c r="H1924">
        <v>1</v>
      </c>
      <c r="I1924">
        <v>0</v>
      </c>
      <c r="J1924">
        <v>1</v>
      </c>
      <c r="K1924">
        <v>1</v>
      </c>
      <c r="L1924" s="22" t="str">
        <f t="shared" si="622"/>
        <v>26/07/2026</v>
      </c>
      <c r="M1924" s="23">
        <f t="shared" si="623"/>
        <v>0.45833333333333337</v>
      </c>
      <c r="N1924" t="str">
        <f t="shared" si="624"/>
        <v>1 - 1</v>
      </c>
      <c r="O1924" t="str">
        <f t="shared" si="626"/>
        <v>Red</v>
      </c>
      <c r="P1924" t="str">
        <f t="shared" si="627"/>
        <v>Green</v>
      </c>
      <c r="Q1924" t="str">
        <f t="shared" si="628"/>
        <v>Red</v>
      </c>
      <c r="R1924" t="str">
        <f t="shared" si="629"/>
        <v>Green</v>
      </c>
      <c r="S1924" t="str">
        <f t="shared" si="630"/>
        <v>Green</v>
      </c>
      <c r="T1924" t="str">
        <f t="shared" si="631"/>
        <v>Red</v>
      </c>
      <c r="U1924" t="str">
        <f t="shared" si="632"/>
        <v>Green</v>
      </c>
      <c r="V1924" t="str">
        <f t="shared" si="633"/>
        <v>Red</v>
      </c>
      <c r="W1924" t="str">
        <f t="shared" si="634"/>
        <v>Red</v>
      </c>
      <c r="X1924" t="str">
        <f t="shared" si="635"/>
        <v>Green</v>
      </c>
      <c r="Y1924" t="str">
        <f t="shared" si="636"/>
        <v>Green</v>
      </c>
      <c r="Z1924" t="str">
        <f t="shared" si="637"/>
        <v>Red</v>
      </c>
      <c r="AA1924" t="str">
        <f t="shared" si="638"/>
        <v>Green</v>
      </c>
      <c r="AB1924" t="str">
        <f t="shared" si="639"/>
        <v>Green</v>
      </c>
      <c r="AC1924" t="str">
        <f t="shared" si="640"/>
        <v>Green</v>
      </c>
      <c r="AD1924" t="str">
        <f t="shared" si="641"/>
        <v>Red</v>
      </c>
    </row>
    <row r="1925" spans="1:30" x14ac:dyDescent="0.25">
      <c r="A1925" t="str">
        <f t="shared" si="625"/>
        <v>26/07/2026KairatFC Ordabasy</v>
      </c>
      <c r="D1925" s="2">
        <v>46229</v>
      </c>
      <c r="E1925" s="3">
        <v>0.58333333333333337</v>
      </c>
      <c r="F1925" t="s">
        <v>870</v>
      </c>
      <c r="G1925" t="s">
        <v>4437</v>
      </c>
      <c r="H1925">
        <v>1</v>
      </c>
      <c r="I1925">
        <v>0</v>
      </c>
      <c r="J1925">
        <v>2</v>
      </c>
      <c r="K1925">
        <v>1</v>
      </c>
      <c r="L1925" s="22" t="str">
        <f t="shared" si="622"/>
        <v>26/07/2026</v>
      </c>
      <c r="M1925" s="23">
        <f t="shared" si="623"/>
        <v>0.45833333333333337</v>
      </c>
      <c r="N1925" t="str">
        <f t="shared" si="624"/>
        <v>2 - 1</v>
      </c>
      <c r="O1925" t="str">
        <f t="shared" si="626"/>
        <v>Green</v>
      </c>
      <c r="P1925" t="str">
        <f t="shared" si="627"/>
        <v>Red</v>
      </c>
      <c r="Q1925" t="str">
        <f t="shared" si="628"/>
        <v>Red</v>
      </c>
      <c r="R1925" t="str">
        <f t="shared" si="629"/>
        <v>Green</v>
      </c>
      <c r="S1925" t="str">
        <f t="shared" si="630"/>
        <v>Red</v>
      </c>
      <c r="T1925" t="str">
        <f t="shared" si="631"/>
        <v>Green</v>
      </c>
      <c r="U1925" t="str">
        <f t="shared" si="632"/>
        <v>Green</v>
      </c>
      <c r="V1925" t="str">
        <f t="shared" si="633"/>
        <v>Red</v>
      </c>
      <c r="W1925" t="str">
        <f t="shared" si="634"/>
        <v>Red</v>
      </c>
      <c r="X1925" t="str">
        <f t="shared" si="635"/>
        <v>Green</v>
      </c>
      <c r="Y1925" t="str">
        <f t="shared" si="636"/>
        <v>Green</v>
      </c>
      <c r="Z1925" t="str">
        <f t="shared" si="637"/>
        <v>Green</v>
      </c>
      <c r="AA1925" t="str">
        <f t="shared" si="638"/>
        <v>Red</v>
      </c>
      <c r="AB1925" t="str">
        <f t="shared" si="639"/>
        <v>Green</v>
      </c>
      <c r="AC1925" t="str">
        <f t="shared" si="640"/>
        <v>Green</v>
      </c>
      <c r="AD1925" t="str">
        <f t="shared" si="641"/>
        <v>Red</v>
      </c>
    </row>
    <row r="1926" spans="1:30" x14ac:dyDescent="0.25">
      <c r="A1926" t="str">
        <f t="shared" si="625"/>
        <v>26/07/2026Rosenborg IIStrindheim</v>
      </c>
      <c r="D1926" s="2">
        <v>46229</v>
      </c>
      <c r="E1926" s="3">
        <v>0.58333333333333337</v>
      </c>
      <c r="F1926" t="s">
        <v>4438</v>
      </c>
      <c r="G1926" t="s">
        <v>4439</v>
      </c>
      <c r="H1926">
        <v>0</v>
      </c>
      <c r="I1926">
        <v>0</v>
      </c>
      <c r="J1926">
        <v>1</v>
      </c>
      <c r="K1926">
        <v>1</v>
      </c>
      <c r="L1926" s="22" t="str">
        <f t="shared" si="622"/>
        <v>26/07/2026</v>
      </c>
      <c r="M1926" s="23">
        <f t="shared" si="623"/>
        <v>0.45833333333333337</v>
      </c>
      <c r="N1926" t="str">
        <f t="shared" si="624"/>
        <v>1 - 1</v>
      </c>
      <c r="O1926" t="str">
        <f t="shared" si="626"/>
        <v>Red</v>
      </c>
      <c r="P1926" t="str">
        <f t="shared" si="627"/>
        <v>Green</v>
      </c>
      <c r="Q1926" t="str">
        <f t="shared" si="628"/>
        <v>Red</v>
      </c>
      <c r="R1926" t="str">
        <f t="shared" si="629"/>
        <v>Green</v>
      </c>
      <c r="S1926" t="str">
        <f t="shared" si="630"/>
        <v>Green</v>
      </c>
      <c r="T1926" t="str">
        <f t="shared" si="631"/>
        <v>Red</v>
      </c>
      <c r="U1926" t="str">
        <f t="shared" si="632"/>
        <v>Red</v>
      </c>
      <c r="V1926" t="str">
        <f t="shared" si="633"/>
        <v>Green</v>
      </c>
      <c r="W1926" t="str">
        <f t="shared" si="634"/>
        <v>Red</v>
      </c>
      <c r="X1926" t="str">
        <f t="shared" si="635"/>
        <v>Red</v>
      </c>
      <c r="Y1926" t="str">
        <f t="shared" si="636"/>
        <v>Green</v>
      </c>
      <c r="Z1926" t="str">
        <f t="shared" si="637"/>
        <v>Red</v>
      </c>
      <c r="AA1926" t="str">
        <f t="shared" si="638"/>
        <v>Green</v>
      </c>
      <c r="AB1926" t="str">
        <f t="shared" si="639"/>
        <v>Green</v>
      </c>
      <c r="AC1926" t="str">
        <f t="shared" si="640"/>
        <v>Green</v>
      </c>
      <c r="AD1926" t="str">
        <f t="shared" si="641"/>
        <v>Red</v>
      </c>
    </row>
    <row r="1927" spans="1:30" x14ac:dyDescent="0.25">
      <c r="A1927" t="str">
        <f t="shared" si="625"/>
        <v>26/07/2026Avia SwidnikOlimpia Grudziadz</v>
      </c>
      <c r="D1927" s="2">
        <v>46229</v>
      </c>
      <c r="E1927" s="3">
        <v>0.58333333333333337</v>
      </c>
      <c r="F1927" t="s">
        <v>4440</v>
      </c>
      <c r="G1927" t="s">
        <v>4441</v>
      </c>
      <c r="H1927">
        <v>1</v>
      </c>
      <c r="I1927">
        <v>1</v>
      </c>
      <c r="J1927">
        <v>4</v>
      </c>
      <c r="K1927">
        <v>1</v>
      </c>
      <c r="L1927" s="22" t="str">
        <f t="shared" si="622"/>
        <v>26/07/2026</v>
      </c>
      <c r="M1927" s="23">
        <f t="shared" si="623"/>
        <v>0.45833333333333337</v>
      </c>
      <c r="N1927" t="str">
        <f t="shared" si="624"/>
        <v>4 - 1</v>
      </c>
      <c r="O1927" t="str">
        <f t="shared" si="626"/>
        <v>Green</v>
      </c>
      <c r="P1927" t="str">
        <f t="shared" si="627"/>
        <v>Red</v>
      </c>
      <c r="Q1927" t="str">
        <f t="shared" si="628"/>
        <v>Red</v>
      </c>
      <c r="R1927" t="str">
        <f t="shared" si="629"/>
        <v>Green</v>
      </c>
      <c r="S1927" t="str">
        <f t="shared" si="630"/>
        <v>Red</v>
      </c>
      <c r="T1927" t="str">
        <f t="shared" si="631"/>
        <v>Green</v>
      </c>
      <c r="U1927" t="str">
        <f t="shared" si="632"/>
        <v>Red</v>
      </c>
      <c r="V1927" t="str">
        <f t="shared" si="633"/>
        <v>Green</v>
      </c>
      <c r="W1927" t="str">
        <f t="shared" si="634"/>
        <v>Red</v>
      </c>
      <c r="X1927" t="str">
        <f t="shared" si="635"/>
        <v>Green</v>
      </c>
      <c r="Y1927" t="str">
        <f t="shared" si="636"/>
        <v>Green</v>
      </c>
      <c r="Z1927" t="str">
        <f t="shared" si="637"/>
        <v>Green</v>
      </c>
      <c r="AA1927" t="str">
        <f t="shared" si="638"/>
        <v>Red</v>
      </c>
      <c r="AB1927" t="str">
        <f t="shared" si="639"/>
        <v>Red</v>
      </c>
      <c r="AC1927" t="str">
        <f t="shared" si="640"/>
        <v>Green</v>
      </c>
      <c r="AD1927" t="str">
        <f t="shared" si="641"/>
        <v>Red</v>
      </c>
    </row>
    <row r="1928" spans="1:30" x14ac:dyDescent="0.25">
      <c r="A1928" t="str">
        <f t="shared" si="625"/>
        <v>26/07/2026Torpedo MoscowShinnik Yaroslavl</v>
      </c>
      <c r="D1928" s="2">
        <v>46229</v>
      </c>
      <c r="E1928" s="3">
        <v>0.58333333333333337</v>
      </c>
      <c r="F1928" t="s">
        <v>1039</v>
      </c>
      <c r="G1928" t="s">
        <v>1040</v>
      </c>
      <c r="H1928">
        <v>0</v>
      </c>
      <c r="I1928">
        <v>1</v>
      </c>
      <c r="J1928">
        <v>1</v>
      </c>
      <c r="K1928">
        <v>1</v>
      </c>
      <c r="L1928" s="22" t="str">
        <f t="shared" si="622"/>
        <v>26/07/2026</v>
      </c>
      <c r="M1928" s="23">
        <f t="shared" si="623"/>
        <v>0.45833333333333337</v>
      </c>
      <c r="N1928" t="str">
        <f t="shared" si="624"/>
        <v>1 - 1</v>
      </c>
      <c r="O1928" t="str">
        <f t="shared" si="626"/>
        <v>Red</v>
      </c>
      <c r="P1928" t="str">
        <f t="shared" si="627"/>
        <v>Green</v>
      </c>
      <c r="Q1928" t="str">
        <f t="shared" si="628"/>
        <v>Red</v>
      </c>
      <c r="R1928" t="str">
        <f t="shared" si="629"/>
        <v>Green</v>
      </c>
      <c r="S1928" t="str">
        <f t="shared" si="630"/>
        <v>Green</v>
      </c>
      <c r="T1928" t="str">
        <f t="shared" si="631"/>
        <v>Red</v>
      </c>
      <c r="U1928" t="str">
        <f t="shared" si="632"/>
        <v>Red</v>
      </c>
      <c r="V1928" t="str">
        <f t="shared" si="633"/>
        <v>Red</v>
      </c>
      <c r="W1928" t="str">
        <f t="shared" si="634"/>
        <v>Green</v>
      </c>
      <c r="X1928" t="str">
        <f t="shared" si="635"/>
        <v>Green</v>
      </c>
      <c r="Y1928" t="str">
        <f t="shared" si="636"/>
        <v>Green</v>
      </c>
      <c r="Z1928" t="str">
        <f t="shared" si="637"/>
        <v>Red</v>
      </c>
      <c r="AA1928" t="str">
        <f t="shared" si="638"/>
        <v>Green</v>
      </c>
      <c r="AB1928" t="str">
        <f t="shared" si="639"/>
        <v>Green</v>
      </c>
      <c r="AC1928" t="str">
        <f t="shared" si="640"/>
        <v>Green</v>
      </c>
      <c r="AD1928" t="str">
        <f t="shared" si="641"/>
        <v>Red</v>
      </c>
    </row>
    <row r="1929" spans="1:30" x14ac:dyDescent="0.25">
      <c r="A1929" t="str">
        <f t="shared" si="625"/>
        <v>26/07/2026UfaEnergiya Khabarovsk</v>
      </c>
      <c r="D1929" s="2">
        <v>46229</v>
      </c>
      <c r="E1929" s="3">
        <v>0.58333333333333337</v>
      </c>
      <c r="F1929" t="s">
        <v>4442</v>
      </c>
      <c r="G1929" t="s">
        <v>270</v>
      </c>
      <c r="H1929">
        <v>1</v>
      </c>
      <c r="I1929">
        <v>0</v>
      </c>
      <c r="J1929">
        <v>1</v>
      </c>
      <c r="K1929">
        <v>0</v>
      </c>
      <c r="L1929" s="22" t="str">
        <f t="shared" si="622"/>
        <v>26/07/2026</v>
      </c>
      <c r="M1929" s="23">
        <f t="shared" si="623"/>
        <v>0.45833333333333337</v>
      </c>
      <c r="N1929" t="str">
        <f t="shared" si="624"/>
        <v>1 - 0</v>
      </c>
      <c r="O1929" t="str">
        <f t="shared" si="626"/>
        <v>Green</v>
      </c>
      <c r="P1929" t="str">
        <f t="shared" si="627"/>
        <v>Red</v>
      </c>
      <c r="Q1929" t="str">
        <f t="shared" si="628"/>
        <v>Red</v>
      </c>
      <c r="R1929" t="str">
        <f t="shared" si="629"/>
        <v>Green</v>
      </c>
      <c r="S1929" t="str">
        <f t="shared" si="630"/>
        <v>Red</v>
      </c>
      <c r="T1929" t="str">
        <f t="shared" si="631"/>
        <v>Green</v>
      </c>
      <c r="U1929" t="str">
        <f t="shared" si="632"/>
        <v>Green</v>
      </c>
      <c r="V1929" t="str">
        <f t="shared" si="633"/>
        <v>Red</v>
      </c>
      <c r="W1929" t="str">
        <f t="shared" si="634"/>
        <v>Red</v>
      </c>
      <c r="X1929" t="str">
        <f t="shared" si="635"/>
        <v>Green</v>
      </c>
      <c r="Y1929" t="str">
        <f t="shared" si="636"/>
        <v>Red</v>
      </c>
      <c r="Z1929" t="str">
        <f t="shared" si="637"/>
        <v>Red</v>
      </c>
      <c r="AA1929" t="str">
        <f t="shared" si="638"/>
        <v>Green</v>
      </c>
      <c r="AB1929" t="str">
        <f t="shared" si="639"/>
        <v>Green</v>
      </c>
      <c r="AC1929" t="str">
        <f t="shared" si="640"/>
        <v>Red</v>
      </c>
      <c r="AD1929" t="str">
        <f t="shared" si="641"/>
        <v>Green</v>
      </c>
    </row>
    <row r="1930" spans="1:30" x14ac:dyDescent="0.25">
      <c r="A1930" t="str">
        <f t="shared" si="625"/>
        <v>26/07/2026Baltika Kaliningrad IIFC Irkutsk</v>
      </c>
      <c r="D1930" s="2">
        <v>46229</v>
      </c>
      <c r="E1930" s="3">
        <v>0.58333333333333337</v>
      </c>
      <c r="F1930" t="s">
        <v>4443</v>
      </c>
      <c r="G1930" t="s">
        <v>4444</v>
      </c>
      <c r="L1930" s="22" t="str">
        <f t="shared" si="622"/>
        <v>26/07/2026</v>
      </c>
      <c r="M1930" s="23">
        <f t="shared" si="623"/>
        <v>0.45833333333333337</v>
      </c>
      <c r="N1930" t="str">
        <f t="shared" si="624"/>
        <v xml:space="preserve"> - </v>
      </c>
      <c r="O1930" t="str">
        <f t="shared" si="626"/>
        <v>Red</v>
      </c>
      <c r="P1930" t="str">
        <f t="shared" si="627"/>
        <v>Green</v>
      </c>
      <c r="Q1930" t="str">
        <f t="shared" si="628"/>
        <v>Red</v>
      </c>
      <c r="R1930" t="str">
        <f t="shared" si="629"/>
        <v>Green</v>
      </c>
      <c r="S1930" t="str">
        <f t="shared" si="630"/>
        <v>Green</v>
      </c>
      <c r="T1930" t="str">
        <f t="shared" si="631"/>
        <v>Red</v>
      </c>
      <c r="U1930" t="str">
        <f t="shared" si="632"/>
        <v>Red</v>
      </c>
      <c r="V1930" t="str">
        <f t="shared" si="633"/>
        <v>Green</v>
      </c>
      <c r="W1930" t="str">
        <f t="shared" si="634"/>
        <v>Red</v>
      </c>
      <c r="X1930" t="str">
        <f t="shared" si="635"/>
        <v>Red</v>
      </c>
      <c r="Y1930" t="str">
        <f t="shared" si="636"/>
        <v>Red</v>
      </c>
      <c r="Z1930" t="str">
        <f t="shared" si="637"/>
        <v>Red</v>
      </c>
      <c r="AA1930" t="str">
        <f t="shared" si="638"/>
        <v>Green</v>
      </c>
      <c r="AB1930" t="str">
        <f t="shared" si="639"/>
        <v>Green</v>
      </c>
      <c r="AC1930" t="str">
        <f t="shared" si="640"/>
        <v>Red</v>
      </c>
      <c r="AD1930" t="str">
        <f t="shared" si="641"/>
        <v>Green</v>
      </c>
    </row>
    <row r="1931" spans="1:30" x14ac:dyDescent="0.25">
      <c r="A1931" t="str">
        <f t="shared" si="625"/>
        <v>26/07/2026St. MirrenDunfermline Athletic</v>
      </c>
      <c r="D1931" s="2">
        <v>46229</v>
      </c>
      <c r="E1931" s="3">
        <v>0.58333333333333337</v>
      </c>
      <c r="F1931" t="s">
        <v>1409</v>
      </c>
      <c r="G1931" t="s">
        <v>1035</v>
      </c>
      <c r="H1931">
        <v>0</v>
      </c>
      <c r="I1931">
        <v>0</v>
      </c>
      <c r="J1931">
        <v>0</v>
      </c>
      <c r="K1931">
        <v>1</v>
      </c>
      <c r="L1931" s="22" t="str">
        <f t="shared" si="622"/>
        <v>26/07/2026</v>
      </c>
      <c r="M1931" s="23">
        <f t="shared" si="623"/>
        <v>0.45833333333333337</v>
      </c>
      <c r="N1931" t="str">
        <f t="shared" si="624"/>
        <v>0 - 1</v>
      </c>
      <c r="O1931" t="str">
        <f t="shared" si="626"/>
        <v>Red</v>
      </c>
      <c r="P1931" t="str">
        <f t="shared" si="627"/>
        <v>Red</v>
      </c>
      <c r="Q1931" t="str">
        <f t="shared" si="628"/>
        <v>Green</v>
      </c>
      <c r="R1931" t="str">
        <f t="shared" si="629"/>
        <v>Red</v>
      </c>
      <c r="S1931" t="str">
        <f t="shared" si="630"/>
        <v>Green</v>
      </c>
      <c r="T1931" t="str">
        <f t="shared" si="631"/>
        <v>Green</v>
      </c>
      <c r="U1931" t="str">
        <f t="shared" si="632"/>
        <v>Red</v>
      </c>
      <c r="V1931" t="str">
        <f t="shared" si="633"/>
        <v>Green</v>
      </c>
      <c r="W1931" t="str">
        <f t="shared" si="634"/>
        <v>Red</v>
      </c>
      <c r="X1931" t="str">
        <f t="shared" si="635"/>
        <v>Red</v>
      </c>
      <c r="Y1931" t="str">
        <f t="shared" si="636"/>
        <v>Red</v>
      </c>
      <c r="Z1931" t="str">
        <f t="shared" si="637"/>
        <v>Red</v>
      </c>
      <c r="AA1931" t="str">
        <f t="shared" si="638"/>
        <v>Green</v>
      </c>
      <c r="AB1931" t="str">
        <f t="shared" si="639"/>
        <v>Green</v>
      </c>
      <c r="AC1931" t="str">
        <f t="shared" si="640"/>
        <v>Red</v>
      </c>
      <c r="AD1931" t="str">
        <f t="shared" si="641"/>
        <v>Green</v>
      </c>
    </row>
    <row r="1932" spans="1:30" x14ac:dyDescent="0.25">
      <c r="A1932" t="str">
        <f t="shared" si="625"/>
        <v>26/07/2026Racing Club MontevideoBoston River</v>
      </c>
      <c r="D1932" s="2">
        <v>46229</v>
      </c>
      <c r="E1932" s="3">
        <v>0.58333333333333337</v>
      </c>
      <c r="F1932" t="s">
        <v>4445</v>
      </c>
      <c r="G1932" t="s">
        <v>1042</v>
      </c>
      <c r="L1932" s="22" t="str">
        <f t="shared" si="622"/>
        <v>26/07/2026</v>
      </c>
      <c r="M1932" s="23">
        <f t="shared" si="623"/>
        <v>0.45833333333333337</v>
      </c>
      <c r="N1932" t="str">
        <f t="shared" si="624"/>
        <v xml:space="preserve"> - </v>
      </c>
      <c r="O1932" t="str">
        <f t="shared" si="626"/>
        <v>Red</v>
      </c>
      <c r="P1932" t="str">
        <f t="shared" si="627"/>
        <v>Green</v>
      </c>
      <c r="Q1932" t="str">
        <f t="shared" si="628"/>
        <v>Red</v>
      </c>
      <c r="R1932" t="str">
        <f t="shared" si="629"/>
        <v>Green</v>
      </c>
      <c r="S1932" t="str">
        <f t="shared" si="630"/>
        <v>Green</v>
      </c>
      <c r="T1932" t="str">
        <f t="shared" si="631"/>
        <v>Red</v>
      </c>
      <c r="U1932" t="str">
        <f t="shared" si="632"/>
        <v>Red</v>
      </c>
      <c r="V1932" t="str">
        <f t="shared" si="633"/>
        <v>Green</v>
      </c>
      <c r="W1932" t="str">
        <f t="shared" si="634"/>
        <v>Red</v>
      </c>
      <c r="X1932" t="str">
        <f t="shared" si="635"/>
        <v>Red</v>
      </c>
      <c r="Y1932" t="str">
        <f t="shared" si="636"/>
        <v>Red</v>
      </c>
      <c r="Z1932" t="str">
        <f t="shared" si="637"/>
        <v>Red</v>
      </c>
      <c r="AA1932" t="str">
        <f t="shared" si="638"/>
        <v>Green</v>
      </c>
      <c r="AB1932" t="str">
        <f t="shared" si="639"/>
        <v>Green</v>
      </c>
      <c r="AC1932" t="str">
        <f t="shared" si="640"/>
        <v>Red</v>
      </c>
      <c r="AD1932" t="str">
        <f t="shared" si="641"/>
        <v>Green</v>
      </c>
    </row>
    <row r="1933" spans="1:30" x14ac:dyDescent="0.25">
      <c r="A1933" t="str">
        <f t="shared" si="625"/>
        <v>26/07/2026Al Markhiya SCMC Oran</v>
      </c>
      <c r="D1933" s="2">
        <v>46229</v>
      </c>
      <c r="E1933" s="3">
        <v>0.58333333333333337</v>
      </c>
      <c r="F1933" t="s">
        <v>4446</v>
      </c>
      <c r="G1933" t="s">
        <v>4447</v>
      </c>
      <c r="H1933">
        <v>0</v>
      </c>
      <c r="I1933">
        <v>0</v>
      </c>
      <c r="J1933">
        <v>1</v>
      </c>
      <c r="K1933">
        <v>2</v>
      </c>
      <c r="L1933" s="22" t="str">
        <f t="shared" si="622"/>
        <v>26/07/2026</v>
      </c>
      <c r="M1933" s="23">
        <f t="shared" si="623"/>
        <v>0.45833333333333337</v>
      </c>
      <c r="N1933" t="str">
        <f t="shared" si="624"/>
        <v>1 - 2</v>
      </c>
      <c r="O1933" t="str">
        <f t="shared" si="626"/>
        <v>Red</v>
      </c>
      <c r="P1933" t="str">
        <f t="shared" si="627"/>
        <v>Red</v>
      </c>
      <c r="Q1933" t="str">
        <f t="shared" si="628"/>
        <v>Green</v>
      </c>
      <c r="R1933" t="str">
        <f t="shared" si="629"/>
        <v>Red</v>
      </c>
      <c r="S1933" t="str">
        <f t="shared" si="630"/>
        <v>Green</v>
      </c>
      <c r="T1933" t="str">
        <f t="shared" si="631"/>
        <v>Green</v>
      </c>
      <c r="U1933" t="str">
        <f t="shared" si="632"/>
        <v>Red</v>
      </c>
      <c r="V1933" t="str">
        <f t="shared" si="633"/>
        <v>Green</v>
      </c>
      <c r="W1933" t="str">
        <f t="shared" si="634"/>
        <v>Red</v>
      </c>
      <c r="X1933" t="str">
        <f t="shared" si="635"/>
        <v>Red</v>
      </c>
      <c r="Y1933" t="str">
        <f t="shared" si="636"/>
        <v>Green</v>
      </c>
      <c r="Z1933" t="str">
        <f t="shared" si="637"/>
        <v>Green</v>
      </c>
      <c r="AA1933" t="str">
        <f t="shared" si="638"/>
        <v>Red</v>
      </c>
      <c r="AB1933" t="str">
        <f t="shared" si="639"/>
        <v>Green</v>
      </c>
      <c r="AC1933" t="str">
        <f t="shared" si="640"/>
        <v>Green</v>
      </c>
      <c r="AD1933" t="str">
        <f t="shared" si="641"/>
        <v>Red</v>
      </c>
    </row>
    <row r="1934" spans="1:30" x14ac:dyDescent="0.25">
      <c r="A1934" t="str">
        <f t="shared" si="625"/>
        <v>26/07/2026Al Shabab RiyadhAl Nasr Farwaniyah</v>
      </c>
      <c r="D1934" s="2">
        <v>46229</v>
      </c>
      <c r="E1934" s="3">
        <v>0.58333333333333337</v>
      </c>
      <c r="F1934" t="s">
        <v>1434</v>
      </c>
      <c r="G1934" t="s">
        <v>4448</v>
      </c>
      <c r="H1934">
        <v>1</v>
      </c>
      <c r="I1934">
        <v>0</v>
      </c>
      <c r="J1934">
        <v>1</v>
      </c>
      <c r="K1934">
        <v>0</v>
      </c>
      <c r="L1934" s="22" t="str">
        <f t="shared" si="622"/>
        <v>26/07/2026</v>
      </c>
      <c r="M1934" s="23">
        <f t="shared" si="623"/>
        <v>0.45833333333333337</v>
      </c>
      <c r="N1934" t="str">
        <f t="shared" si="624"/>
        <v>1 - 0</v>
      </c>
      <c r="O1934" t="str">
        <f t="shared" si="626"/>
        <v>Green</v>
      </c>
      <c r="P1934" t="str">
        <f t="shared" si="627"/>
        <v>Red</v>
      </c>
      <c r="Q1934" t="str">
        <f t="shared" si="628"/>
        <v>Red</v>
      </c>
      <c r="R1934" t="str">
        <f t="shared" si="629"/>
        <v>Green</v>
      </c>
      <c r="S1934" t="str">
        <f t="shared" si="630"/>
        <v>Red</v>
      </c>
      <c r="T1934" t="str">
        <f t="shared" si="631"/>
        <v>Green</v>
      </c>
      <c r="U1934" t="str">
        <f t="shared" si="632"/>
        <v>Green</v>
      </c>
      <c r="V1934" t="str">
        <f t="shared" si="633"/>
        <v>Red</v>
      </c>
      <c r="W1934" t="str">
        <f t="shared" si="634"/>
        <v>Red</v>
      </c>
      <c r="X1934" t="str">
        <f t="shared" si="635"/>
        <v>Green</v>
      </c>
      <c r="Y1934" t="str">
        <f t="shared" si="636"/>
        <v>Red</v>
      </c>
      <c r="Z1934" t="str">
        <f t="shared" si="637"/>
        <v>Red</v>
      </c>
      <c r="AA1934" t="str">
        <f t="shared" si="638"/>
        <v>Green</v>
      </c>
      <c r="AB1934" t="str">
        <f t="shared" si="639"/>
        <v>Green</v>
      </c>
      <c r="AC1934" t="str">
        <f t="shared" si="640"/>
        <v>Red</v>
      </c>
      <c r="AD1934" t="str">
        <f t="shared" si="641"/>
        <v>Green</v>
      </c>
    </row>
    <row r="1935" spans="1:30" x14ac:dyDescent="0.25">
      <c r="A1935" t="str">
        <f t="shared" si="625"/>
        <v>26/07/2026GAIS GothenburgHalmstad</v>
      </c>
      <c r="B1935" t="s">
        <v>827</v>
      </c>
      <c r="C1935" t="s">
        <v>828</v>
      </c>
      <c r="D1935" s="2">
        <v>46229</v>
      </c>
      <c r="E1935" s="3">
        <v>0.60416666666666663</v>
      </c>
      <c r="F1935" t="s">
        <v>1935</v>
      </c>
      <c r="G1935" t="s">
        <v>1047</v>
      </c>
      <c r="H1935">
        <v>0</v>
      </c>
      <c r="I1935">
        <v>0</v>
      </c>
      <c r="J1935">
        <v>1</v>
      </c>
      <c r="K1935">
        <v>1</v>
      </c>
      <c r="L1935" s="22" t="str">
        <f t="shared" si="622"/>
        <v>26/07/2026</v>
      </c>
      <c r="M1935" s="23">
        <f t="shared" si="623"/>
        <v>0.47916666666666663</v>
      </c>
      <c r="N1935" t="str">
        <f t="shared" si="624"/>
        <v>1 - 1</v>
      </c>
      <c r="O1935" t="str">
        <f t="shared" si="626"/>
        <v>Red</v>
      </c>
      <c r="P1935" t="str">
        <f t="shared" si="627"/>
        <v>Green</v>
      </c>
      <c r="Q1935" t="str">
        <f t="shared" si="628"/>
        <v>Red</v>
      </c>
      <c r="R1935" t="str">
        <f t="shared" si="629"/>
        <v>Green</v>
      </c>
      <c r="S1935" t="str">
        <f t="shared" si="630"/>
        <v>Green</v>
      </c>
      <c r="T1935" t="str">
        <f t="shared" si="631"/>
        <v>Red</v>
      </c>
      <c r="U1935" t="str">
        <f t="shared" si="632"/>
        <v>Red</v>
      </c>
      <c r="V1935" t="str">
        <f t="shared" si="633"/>
        <v>Green</v>
      </c>
      <c r="W1935" t="str">
        <f t="shared" si="634"/>
        <v>Red</v>
      </c>
      <c r="X1935" t="str">
        <f t="shared" si="635"/>
        <v>Red</v>
      </c>
      <c r="Y1935" t="str">
        <f t="shared" si="636"/>
        <v>Green</v>
      </c>
      <c r="Z1935" t="str">
        <f t="shared" si="637"/>
        <v>Red</v>
      </c>
      <c r="AA1935" t="str">
        <f t="shared" si="638"/>
        <v>Green</v>
      </c>
      <c r="AB1935" t="str">
        <f t="shared" si="639"/>
        <v>Green</v>
      </c>
      <c r="AC1935" t="str">
        <f t="shared" si="640"/>
        <v>Green</v>
      </c>
      <c r="AD1935" t="str">
        <f t="shared" si="641"/>
        <v>Red</v>
      </c>
    </row>
    <row r="1936" spans="1:30" x14ac:dyDescent="0.25">
      <c r="A1936" t="str">
        <f t="shared" si="625"/>
        <v>26/07/2026MalmoElfsborg</v>
      </c>
      <c r="B1936" t="s">
        <v>827</v>
      </c>
      <c r="C1936" t="s">
        <v>828</v>
      </c>
      <c r="D1936" s="2">
        <v>46229</v>
      </c>
      <c r="E1936" s="3">
        <v>0.60416666666666663</v>
      </c>
      <c r="F1936" t="s">
        <v>340</v>
      </c>
      <c r="G1936" t="s">
        <v>1048</v>
      </c>
      <c r="H1936">
        <v>1</v>
      </c>
      <c r="I1936">
        <v>2</v>
      </c>
      <c r="J1936">
        <v>1</v>
      </c>
      <c r="K1936">
        <v>2</v>
      </c>
      <c r="L1936" s="22" t="str">
        <f t="shared" si="622"/>
        <v>26/07/2026</v>
      </c>
      <c r="M1936" s="23">
        <f t="shared" si="623"/>
        <v>0.47916666666666663</v>
      </c>
      <c r="N1936" t="str">
        <f t="shared" si="624"/>
        <v>1 - 2</v>
      </c>
      <c r="O1936" t="str">
        <f t="shared" si="626"/>
        <v>Red</v>
      </c>
      <c r="P1936" t="str">
        <f t="shared" si="627"/>
        <v>Red</v>
      </c>
      <c r="Q1936" t="str">
        <f t="shared" si="628"/>
        <v>Green</v>
      </c>
      <c r="R1936" t="str">
        <f t="shared" si="629"/>
        <v>Red</v>
      </c>
      <c r="S1936" t="str">
        <f t="shared" si="630"/>
        <v>Green</v>
      </c>
      <c r="T1936" t="str">
        <f t="shared" si="631"/>
        <v>Green</v>
      </c>
      <c r="U1936" t="str">
        <f t="shared" si="632"/>
        <v>Red</v>
      </c>
      <c r="V1936" t="str">
        <f t="shared" si="633"/>
        <v>Red</v>
      </c>
      <c r="W1936" t="str">
        <f t="shared" si="634"/>
        <v>Green</v>
      </c>
      <c r="X1936" t="str">
        <f t="shared" si="635"/>
        <v>Green</v>
      </c>
      <c r="Y1936" t="str">
        <f t="shared" si="636"/>
        <v>Green</v>
      </c>
      <c r="Z1936" t="str">
        <f t="shared" si="637"/>
        <v>Green</v>
      </c>
      <c r="AA1936" t="str">
        <f t="shared" si="638"/>
        <v>Red</v>
      </c>
      <c r="AB1936" t="str">
        <f t="shared" si="639"/>
        <v>Green</v>
      </c>
      <c r="AC1936" t="str">
        <f t="shared" si="640"/>
        <v>Green</v>
      </c>
      <c r="AD1936" t="str">
        <f t="shared" si="641"/>
        <v>Red</v>
      </c>
    </row>
    <row r="1937" spans="1:30" x14ac:dyDescent="0.25">
      <c r="A1937" t="str">
        <f t="shared" si="625"/>
        <v>26/07/2026FS TrebicSokol Tasovice</v>
      </c>
      <c r="D1937" s="2">
        <v>46229</v>
      </c>
      <c r="E1937" s="3">
        <v>0.60416666666666663</v>
      </c>
      <c r="F1937" t="s">
        <v>4449</v>
      </c>
      <c r="G1937" t="s">
        <v>4450</v>
      </c>
      <c r="H1937">
        <v>0</v>
      </c>
      <c r="I1937">
        <v>0</v>
      </c>
      <c r="J1937">
        <v>0</v>
      </c>
      <c r="K1937">
        <v>1</v>
      </c>
      <c r="L1937" s="22" t="str">
        <f t="shared" si="622"/>
        <v>26/07/2026</v>
      </c>
      <c r="M1937" s="23">
        <f t="shared" si="623"/>
        <v>0.47916666666666663</v>
      </c>
      <c r="N1937" t="str">
        <f t="shared" si="624"/>
        <v>0 - 1</v>
      </c>
      <c r="O1937" t="str">
        <f t="shared" si="626"/>
        <v>Red</v>
      </c>
      <c r="P1937" t="str">
        <f t="shared" si="627"/>
        <v>Red</v>
      </c>
      <c r="Q1937" t="str">
        <f t="shared" si="628"/>
        <v>Green</v>
      </c>
      <c r="R1937" t="str">
        <f t="shared" si="629"/>
        <v>Red</v>
      </c>
      <c r="S1937" t="str">
        <f t="shared" si="630"/>
        <v>Green</v>
      </c>
      <c r="T1937" t="str">
        <f t="shared" si="631"/>
        <v>Green</v>
      </c>
      <c r="U1937" t="str">
        <f t="shared" si="632"/>
        <v>Red</v>
      </c>
      <c r="V1937" t="str">
        <f t="shared" si="633"/>
        <v>Green</v>
      </c>
      <c r="W1937" t="str">
        <f t="shared" si="634"/>
        <v>Red</v>
      </c>
      <c r="X1937" t="str">
        <f t="shared" si="635"/>
        <v>Red</v>
      </c>
      <c r="Y1937" t="str">
        <f t="shared" si="636"/>
        <v>Red</v>
      </c>
      <c r="Z1937" t="str">
        <f t="shared" si="637"/>
        <v>Red</v>
      </c>
      <c r="AA1937" t="str">
        <f t="shared" si="638"/>
        <v>Green</v>
      </c>
      <c r="AB1937" t="str">
        <f t="shared" si="639"/>
        <v>Green</v>
      </c>
      <c r="AC1937" t="str">
        <f t="shared" si="640"/>
        <v>Red</v>
      </c>
      <c r="AD1937" t="str">
        <f t="shared" si="641"/>
        <v>Green</v>
      </c>
    </row>
    <row r="1938" spans="1:30" x14ac:dyDescent="0.25">
      <c r="A1938" t="str">
        <f t="shared" si="625"/>
        <v>26/07/2026FC SamtrediaSFC Shturmi</v>
      </c>
      <c r="D1938" s="2">
        <v>46229</v>
      </c>
      <c r="E1938" s="3">
        <v>0.60416666666666663</v>
      </c>
      <c r="F1938" t="s">
        <v>4451</v>
      </c>
      <c r="G1938" t="s">
        <v>4452</v>
      </c>
      <c r="H1938">
        <v>0</v>
      </c>
      <c r="I1938">
        <v>0</v>
      </c>
      <c r="J1938">
        <v>2</v>
      </c>
      <c r="K1938">
        <v>1</v>
      </c>
      <c r="L1938" s="22" t="str">
        <f t="shared" si="622"/>
        <v>26/07/2026</v>
      </c>
      <c r="M1938" s="23">
        <f t="shared" si="623"/>
        <v>0.47916666666666663</v>
      </c>
      <c r="N1938" t="str">
        <f t="shared" si="624"/>
        <v>2 - 1</v>
      </c>
      <c r="O1938" t="str">
        <f t="shared" si="626"/>
        <v>Green</v>
      </c>
      <c r="P1938" t="str">
        <f t="shared" si="627"/>
        <v>Red</v>
      </c>
      <c r="Q1938" t="str">
        <f t="shared" si="628"/>
        <v>Red</v>
      </c>
      <c r="R1938" t="str">
        <f t="shared" si="629"/>
        <v>Green</v>
      </c>
      <c r="S1938" t="str">
        <f t="shared" si="630"/>
        <v>Red</v>
      </c>
      <c r="T1938" t="str">
        <f t="shared" si="631"/>
        <v>Green</v>
      </c>
      <c r="U1938" t="str">
        <f t="shared" si="632"/>
        <v>Red</v>
      </c>
      <c r="V1938" t="str">
        <f t="shared" si="633"/>
        <v>Green</v>
      </c>
      <c r="W1938" t="str">
        <f t="shared" si="634"/>
        <v>Red</v>
      </c>
      <c r="X1938" t="str">
        <f t="shared" si="635"/>
        <v>Red</v>
      </c>
      <c r="Y1938" t="str">
        <f t="shared" si="636"/>
        <v>Green</v>
      </c>
      <c r="Z1938" t="str">
        <f t="shared" si="637"/>
        <v>Green</v>
      </c>
      <c r="AA1938" t="str">
        <f t="shared" si="638"/>
        <v>Red</v>
      </c>
      <c r="AB1938" t="str">
        <f t="shared" si="639"/>
        <v>Green</v>
      </c>
      <c r="AC1938" t="str">
        <f t="shared" si="640"/>
        <v>Green</v>
      </c>
      <c r="AD1938" t="str">
        <f t="shared" si="641"/>
        <v>Red</v>
      </c>
    </row>
    <row r="1939" spans="1:30" x14ac:dyDescent="0.25">
      <c r="A1939" t="str">
        <f t="shared" si="625"/>
        <v>26/07/2026Sepsi OSKUniversitatea Cluj</v>
      </c>
      <c r="D1939" s="2">
        <v>46229</v>
      </c>
      <c r="E1939" s="3">
        <v>0.60416666666666663</v>
      </c>
      <c r="F1939" t="s">
        <v>272</v>
      </c>
      <c r="G1939" t="s">
        <v>1045</v>
      </c>
      <c r="H1939">
        <v>1</v>
      </c>
      <c r="I1939">
        <v>0</v>
      </c>
      <c r="J1939">
        <v>1</v>
      </c>
      <c r="K1939">
        <v>0</v>
      </c>
      <c r="L1939" s="22" t="str">
        <f t="shared" si="622"/>
        <v>26/07/2026</v>
      </c>
      <c r="M1939" s="23">
        <f t="shared" si="623"/>
        <v>0.47916666666666663</v>
      </c>
      <c r="N1939" t="str">
        <f t="shared" si="624"/>
        <v>1 - 0</v>
      </c>
      <c r="O1939" t="str">
        <f t="shared" si="626"/>
        <v>Green</v>
      </c>
      <c r="P1939" t="str">
        <f t="shared" si="627"/>
        <v>Red</v>
      </c>
      <c r="Q1939" t="str">
        <f t="shared" si="628"/>
        <v>Red</v>
      </c>
      <c r="R1939" t="str">
        <f t="shared" si="629"/>
        <v>Green</v>
      </c>
      <c r="S1939" t="str">
        <f t="shared" si="630"/>
        <v>Red</v>
      </c>
      <c r="T1939" t="str">
        <f t="shared" si="631"/>
        <v>Green</v>
      </c>
      <c r="U1939" t="str">
        <f t="shared" si="632"/>
        <v>Green</v>
      </c>
      <c r="V1939" t="str">
        <f t="shared" si="633"/>
        <v>Red</v>
      </c>
      <c r="W1939" t="str">
        <f t="shared" si="634"/>
        <v>Red</v>
      </c>
      <c r="X1939" t="str">
        <f t="shared" si="635"/>
        <v>Green</v>
      </c>
      <c r="Y1939" t="str">
        <f t="shared" si="636"/>
        <v>Red</v>
      </c>
      <c r="Z1939" t="str">
        <f t="shared" si="637"/>
        <v>Red</v>
      </c>
      <c r="AA1939" t="str">
        <f t="shared" si="638"/>
        <v>Green</v>
      </c>
      <c r="AB1939" t="str">
        <f t="shared" si="639"/>
        <v>Green</v>
      </c>
      <c r="AC1939" t="str">
        <f t="shared" si="640"/>
        <v>Red</v>
      </c>
      <c r="AD1939" t="str">
        <f t="shared" si="641"/>
        <v>Green</v>
      </c>
    </row>
    <row r="1940" spans="1:30" x14ac:dyDescent="0.25">
      <c r="A1940" t="str">
        <f t="shared" si="625"/>
        <v>26/07/2026Sokol SaratovDynamo Kirov</v>
      </c>
      <c r="D1940" s="2">
        <v>46229</v>
      </c>
      <c r="E1940" s="3">
        <v>0.60416666666666663</v>
      </c>
      <c r="F1940" t="s">
        <v>4453</v>
      </c>
      <c r="G1940" t="s">
        <v>4454</v>
      </c>
      <c r="H1940">
        <v>0</v>
      </c>
      <c r="I1940">
        <v>0</v>
      </c>
      <c r="J1940">
        <v>0</v>
      </c>
      <c r="K1940">
        <v>1</v>
      </c>
      <c r="L1940" s="22" t="str">
        <f t="shared" si="622"/>
        <v>26/07/2026</v>
      </c>
      <c r="M1940" s="23">
        <f t="shared" si="623"/>
        <v>0.47916666666666663</v>
      </c>
      <c r="N1940" t="str">
        <f t="shared" si="624"/>
        <v>0 - 1</v>
      </c>
      <c r="O1940" t="str">
        <f t="shared" si="626"/>
        <v>Red</v>
      </c>
      <c r="P1940" t="str">
        <f t="shared" si="627"/>
        <v>Red</v>
      </c>
      <c r="Q1940" t="str">
        <f t="shared" si="628"/>
        <v>Green</v>
      </c>
      <c r="R1940" t="str">
        <f t="shared" si="629"/>
        <v>Red</v>
      </c>
      <c r="S1940" t="str">
        <f t="shared" si="630"/>
        <v>Green</v>
      </c>
      <c r="T1940" t="str">
        <f t="shared" si="631"/>
        <v>Green</v>
      </c>
      <c r="U1940" t="str">
        <f t="shared" si="632"/>
        <v>Red</v>
      </c>
      <c r="V1940" t="str">
        <f t="shared" si="633"/>
        <v>Green</v>
      </c>
      <c r="W1940" t="str">
        <f t="shared" si="634"/>
        <v>Red</v>
      </c>
      <c r="X1940" t="str">
        <f t="shared" si="635"/>
        <v>Red</v>
      </c>
      <c r="Y1940" t="str">
        <f t="shared" si="636"/>
        <v>Red</v>
      </c>
      <c r="Z1940" t="str">
        <f t="shared" si="637"/>
        <v>Red</v>
      </c>
      <c r="AA1940" t="str">
        <f t="shared" si="638"/>
        <v>Green</v>
      </c>
      <c r="AB1940" t="str">
        <f t="shared" si="639"/>
        <v>Green</v>
      </c>
      <c r="AC1940" t="str">
        <f t="shared" si="640"/>
        <v>Red</v>
      </c>
      <c r="AD1940" t="str">
        <f t="shared" si="641"/>
        <v>Green</v>
      </c>
    </row>
    <row r="1941" spans="1:30" x14ac:dyDescent="0.25">
      <c r="A1941" t="str">
        <f t="shared" si="625"/>
        <v>26/07/2026LuganoVaduz</v>
      </c>
      <c r="D1941" s="2">
        <v>46229</v>
      </c>
      <c r="E1941" s="3">
        <v>0.60416666666666663</v>
      </c>
      <c r="F1941" t="s">
        <v>667</v>
      </c>
      <c r="G1941" t="s">
        <v>1939</v>
      </c>
      <c r="H1941">
        <v>2</v>
      </c>
      <c r="I1941">
        <v>0</v>
      </c>
      <c r="J1941">
        <v>2</v>
      </c>
      <c r="K1941">
        <v>1</v>
      </c>
      <c r="L1941" s="22" t="str">
        <f t="shared" si="622"/>
        <v>26/07/2026</v>
      </c>
      <c r="M1941" s="23">
        <f t="shared" si="623"/>
        <v>0.47916666666666663</v>
      </c>
      <c r="N1941" t="str">
        <f t="shared" si="624"/>
        <v>2 - 1</v>
      </c>
      <c r="O1941" t="str">
        <f t="shared" si="626"/>
        <v>Green</v>
      </c>
      <c r="P1941" t="str">
        <f t="shared" si="627"/>
        <v>Red</v>
      </c>
      <c r="Q1941" t="str">
        <f t="shared" si="628"/>
        <v>Red</v>
      </c>
      <c r="R1941" t="str">
        <f t="shared" si="629"/>
        <v>Green</v>
      </c>
      <c r="S1941" t="str">
        <f t="shared" si="630"/>
        <v>Red</v>
      </c>
      <c r="T1941" t="str">
        <f t="shared" si="631"/>
        <v>Green</v>
      </c>
      <c r="U1941" t="str">
        <f t="shared" si="632"/>
        <v>Green</v>
      </c>
      <c r="V1941" t="str">
        <f t="shared" si="633"/>
        <v>Red</v>
      </c>
      <c r="W1941" t="str">
        <f t="shared" si="634"/>
        <v>Red</v>
      </c>
      <c r="X1941" t="str">
        <f t="shared" si="635"/>
        <v>Green</v>
      </c>
      <c r="Y1941" t="str">
        <f t="shared" si="636"/>
        <v>Green</v>
      </c>
      <c r="Z1941" t="str">
        <f t="shared" si="637"/>
        <v>Green</v>
      </c>
      <c r="AA1941" t="str">
        <f t="shared" si="638"/>
        <v>Red</v>
      </c>
      <c r="AB1941" t="str">
        <f t="shared" si="639"/>
        <v>Green</v>
      </c>
      <c r="AC1941" t="str">
        <f t="shared" si="640"/>
        <v>Green</v>
      </c>
      <c r="AD1941" t="str">
        <f t="shared" si="641"/>
        <v>Red</v>
      </c>
    </row>
    <row r="1942" spans="1:30" x14ac:dyDescent="0.25">
      <c r="A1942" t="str">
        <f t="shared" si="625"/>
        <v>26/07/2026St GallenFC Zurich</v>
      </c>
      <c r="D1942" s="2">
        <v>46229</v>
      </c>
      <c r="E1942" s="3">
        <v>0.60416666666666663</v>
      </c>
      <c r="F1942" t="s">
        <v>1901</v>
      </c>
      <c r="G1942" t="s">
        <v>4455</v>
      </c>
      <c r="H1942">
        <v>0</v>
      </c>
      <c r="I1942">
        <v>0</v>
      </c>
      <c r="J1942">
        <v>2</v>
      </c>
      <c r="K1942">
        <v>1</v>
      </c>
      <c r="L1942" s="22" t="str">
        <f t="shared" si="622"/>
        <v>26/07/2026</v>
      </c>
      <c r="M1942" s="23">
        <f t="shared" si="623"/>
        <v>0.47916666666666663</v>
      </c>
      <c r="N1942" t="str">
        <f t="shared" si="624"/>
        <v>2 - 1</v>
      </c>
      <c r="O1942" t="str">
        <f t="shared" si="626"/>
        <v>Green</v>
      </c>
      <c r="P1942" t="str">
        <f t="shared" si="627"/>
        <v>Red</v>
      </c>
      <c r="Q1942" t="str">
        <f t="shared" si="628"/>
        <v>Red</v>
      </c>
      <c r="R1942" t="str">
        <f t="shared" si="629"/>
        <v>Green</v>
      </c>
      <c r="S1942" t="str">
        <f t="shared" si="630"/>
        <v>Red</v>
      </c>
      <c r="T1942" t="str">
        <f t="shared" si="631"/>
        <v>Green</v>
      </c>
      <c r="U1942" t="str">
        <f t="shared" si="632"/>
        <v>Red</v>
      </c>
      <c r="V1942" t="str">
        <f t="shared" si="633"/>
        <v>Green</v>
      </c>
      <c r="W1942" t="str">
        <f t="shared" si="634"/>
        <v>Red</v>
      </c>
      <c r="X1942" t="str">
        <f t="shared" si="635"/>
        <v>Red</v>
      </c>
      <c r="Y1942" t="str">
        <f t="shared" si="636"/>
        <v>Green</v>
      </c>
      <c r="Z1942" t="str">
        <f t="shared" si="637"/>
        <v>Green</v>
      </c>
      <c r="AA1942" t="str">
        <f t="shared" si="638"/>
        <v>Red</v>
      </c>
      <c r="AB1942" t="str">
        <f t="shared" si="639"/>
        <v>Green</v>
      </c>
      <c r="AC1942" t="str">
        <f t="shared" si="640"/>
        <v>Green</v>
      </c>
      <c r="AD1942" t="str">
        <f t="shared" si="641"/>
        <v>Red</v>
      </c>
    </row>
    <row r="1943" spans="1:30" x14ac:dyDescent="0.25">
      <c r="A1943" t="str">
        <f t="shared" si="625"/>
        <v>26/07/2026Karlsruher SCInter Milan</v>
      </c>
      <c r="D1943" s="2">
        <v>46229</v>
      </c>
      <c r="E1943" s="3">
        <v>0.60416666666666663</v>
      </c>
      <c r="F1943" t="s">
        <v>4456</v>
      </c>
      <c r="G1943" t="s">
        <v>4457</v>
      </c>
      <c r="H1943">
        <v>0</v>
      </c>
      <c r="I1943">
        <v>0</v>
      </c>
      <c r="J1943">
        <v>1</v>
      </c>
      <c r="K1943">
        <v>2</v>
      </c>
      <c r="L1943" s="22" t="str">
        <f t="shared" si="622"/>
        <v>26/07/2026</v>
      </c>
      <c r="M1943" s="23">
        <f t="shared" si="623"/>
        <v>0.47916666666666663</v>
      </c>
      <c r="N1943" t="str">
        <f t="shared" si="624"/>
        <v>1 - 2</v>
      </c>
      <c r="O1943" t="str">
        <f t="shared" si="626"/>
        <v>Red</v>
      </c>
      <c r="P1943" t="str">
        <f t="shared" si="627"/>
        <v>Red</v>
      </c>
      <c r="Q1943" t="str">
        <f t="shared" si="628"/>
        <v>Green</v>
      </c>
      <c r="R1943" t="str">
        <f t="shared" si="629"/>
        <v>Red</v>
      </c>
      <c r="S1943" t="str">
        <f t="shared" si="630"/>
        <v>Green</v>
      </c>
      <c r="T1943" t="str">
        <f t="shared" si="631"/>
        <v>Green</v>
      </c>
      <c r="U1943" t="str">
        <f t="shared" si="632"/>
        <v>Red</v>
      </c>
      <c r="V1943" t="str">
        <f t="shared" si="633"/>
        <v>Green</v>
      </c>
      <c r="W1943" t="str">
        <f t="shared" si="634"/>
        <v>Red</v>
      </c>
      <c r="X1943" t="str">
        <f t="shared" si="635"/>
        <v>Red</v>
      </c>
      <c r="Y1943" t="str">
        <f t="shared" si="636"/>
        <v>Green</v>
      </c>
      <c r="Z1943" t="str">
        <f t="shared" si="637"/>
        <v>Green</v>
      </c>
      <c r="AA1943" t="str">
        <f t="shared" si="638"/>
        <v>Red</v>
      </c>
      <c r="AB1943" t="str">
        <f t="shared" si="639"/>
        <v>Green</v>
      </c>
      <c r="AC1943" t="str">
        <f t="shared" si="640"/>
        <v>Green</v>
      </c>
      <c r="AD1943" t="str">
        <f t="shared" si="641"/>
        <v>Red</v>
      </c>
    </row>
    <row r="1944" spans="1:30" x14ac:dyDescent="0.25">
      <c r="A1944" t="str">
        <f t="shared" si="625"/>
        <v>26/07/2026SC ImstHartberg</v>
      </c>
      <c r="D1944" s="2">
        <v>46229</v>
      </c>
      <c r="E1944" s="3">
        <v>0.625</v>
      </c>
      <c r="F1944" t="s">
        <v>4458</v>
      </c>
      <c r="G1944" t="s">
        <v>4459</v>
      </c>
      <c r="H1944">
        <v>1</v>
      </c>
      <c r="I1944">
        <v>2</v>
      </c>
      <c r="J1944">
        <v>1</v>
      </c>
      <c r="K1944">
        <v>3</v>
      </c>
      <c r="L1944" s="22" t="str">
        <f t="shared" si="622"/>
        <v>26/07/2026</v>
      </c>
      <c r="M1944" s="23">
        <f t="shared" si="623"/>
        <v>0.5</v>
      </c>
      <c r="N1944" t="str">
        <f t="shared" si="624"/>
        <v>1 - 3</v>
      </c>
      <c r="O1944" t="str">
        <f t="shared" si="626"/>
        <v>Red</v>
      </c>
      <c r="P1944" t="str">
        <f t="shared" si="627"/>
        <v>Red</v>
      </c>
      <c r="Q1944" t="str">
        <f t="shared" si="628"/>
        <v>Green</v>
      </c>
      <c r="R1944" t="str">
        <f t="shared" si="629"/>
        <v>Red</v>
      </c>
      <c r="S1944" t="str">
        <f t="shared" si="630"/>
        <v>Green</v>
      </c>
      <c r="T1944" t="str">
        <f t="shared" si="631"/>
        <v>Green</v>
      </c>
      <c r="U1944" t="str">
        <f t="shared" si="632"/>
        <v>Red</v>
      </c>
      <c r="V1944" t="str">
        <f t="shared" si="633"/>
        <v>Red</v>
      </c>
      <c r="W1944" t="str">
        <f t="shared" si="634"/>
        <v>Green</v>
      </c>
      <c r="X1944" t="str">
        <f t="shared" si="635"/>
        <v>Green</v>
      </c>
      <c r="Y1944" t="str">
        <f t="shared" si="636"/>
        <v>Green</v>
      </c>
      <c r="Z1944" t="str">
        <f t="shared" si="637"/>
        <v>Green</v>
      </c>
      <c r="AA1944" t="str">
        <f t="shared" si="638"/>
        <v>Red</v>
      </c>
      <c r="AB1944" t="str">
        <f t="shared" si="639"/>
        <v>Red</v>
      </c>
      <c r="AC1944" t="str">
        <f t="shared" si="640"/>
        <v>Green</v>
      </c>
      <c r="AD1944" t="str">
        <f t="shared" si="641"/>
        <v>Red</v>
      </c>
    </row>
    <row r="1945" spans="1:30" x14ac:dyDescent="0.25">
      <c r="A1945" t="str">
        <f t="shared" si="625"/>
        <v>26/07/2026SC SchwazSV Wallern</v>
      </c>
      <c r="D1945" s="2">
        <v>46229</v>
      </c>
      <c r="E1945" s="3">
        <v>0.625</v>
      </c>
      <c r="F1945" t="s">
        <v>4460</v>
      </c>
      <c r="G1945" t="s">
        <v>4461</v>
      </c>
      <c r="H1945">
        <v>1</v>
      </c>
      <c r="I1945">
        <v>2</v>
      </c>
      <c r="J1945">
        <v>2</v>
      </c>
      <c r="K1945">
        <v>3</v>
      </c>
      <c r="L1945" s="22" t="str">
        <f t="shared" si="622"/>
        <v>26/07/2026</v>
      </c>
      <c r="M1945" s="23">
        <f t="shared" si="623"/>
        <v>0.5</v>
      </c>
      <c r="N1945" t="str">
        <f t="shared" si="624"/>
        <v>2 - 3</v>
      </c>
      <c r="O1945" t="str">
        <f t="shared" si="626"/>
        <v>Red</v>
      </c>
      <c r="P1945" t="str">
        <f t="shared" si="627"/>
        <v>Red</v>
      </c>
      <c r="Q1945" t="str">
        <f t="shared" si="628"/>
        <v>Green</v>
      </c>
      <c r="R1945" t="str">
        <f t="shared" si="629"/>
        <v>Red</v>
      </c>
      <c r="S1945" t="str">
        <f t="shared" si="630"/>
        <v>Green</v>
      </c>
      <c r="T1945" t="str">
        <f t="shared" si="631"/>
        <v>Green</v>
      </c>
      <c r="U1945" t="str">
        <f t="shared" si="632"/>
        <v>Red</v>
      </c>
      <c r="V1945" t="str">
        <f t="shared" si="633"/>
        <v>Red</v>
      </c>
      <c r="W1945" t="str">
        <f t="shared" si="634"/>
        <v>Green</v>
      </c>
      <c r="X1945" t="str">
        <f t="shared" si="635"/>
        <v>Green</v>
      </c>
      <c r="Y1945" t="str">
        <f t="shared" si="636"/>
        <v>Green</v>
      </c>
      <c r="Z1945" t="str">
        <f t="shared" si="637"/>
        <v>Green</v>
      </c>
      <c r="AA1945" t="str">
        <f t="shared" si="638"/>
        <v>Red</v>
      </c>
      <c r="AB1945" t="str">
        <f t="shared" si="639"/>
        <v>Red</v>
      </c>
      <c r="AC1945" t="str">
        <f t="shared" si="640"/>
        <v>Green</v>
      </c>
      <c r="AD1945" t="str">
        <f t="shared" si="641"/>
        <v>Red</v>
      </c>
    </row>
    <row r="1946" spans="1:30" x14ac:dyDescent="0.25">
      <c r="A1946" t="str">
        <f t="shared" si="625"/>
        <v>26/07/2026FC Minsk ReservesUNI Minsk</v>
      </c>
      <c r="D1946" s="2">
        <v>46229</v>
      </c>
      <c r="E1946" s="3">
        <v>0.625</v>
      </c>
      <c r="F1946" t="s">
        <v>4462</v>
      </c>
      <c r="G1946" t="s">
        <v>4463</v>
      </c>
      <c r="H1946">
        <v>0</v>
      </c>
      <c r="I1946">
        <v>0</v>
      </c>
      <c r="J1946">
        <v>2</v>
      </c>
      <c r="K1946">
        <v>1</v>
      </c>
      <c r="L1946" s="22" t="str">
        <f t="shared" si="622"/>
        <v>26/07/2026</v>
      </c>
      <c r="M1946" s="23">
        <f t="shared" si="623"/>
        <v>0.5</v>
      </c>
      <c r="N1946" t="str">
        <f t="shared" si="624"/>
        <v>2 - 1</v>
      </c>
      <c r="O1946" t="str">
        <f t="shared" si="626"/>
        <v>Green</v>
      </c>
      <c r="P1946" t="str">
        <f t="shared" si="627"/>
        <v>Red</v>
      </c>
      <c r="Q1946" t="str">
        <f t="shared" si="628"/>
        <v>Red</v>
      </c>
      <c r="R1946" t="str">
        <f t="shared" si="629"/>
        <v>Green</v>
      </c>
      <c r="S1946" t="str">
        <f t="shared" si="630"/>
        <v>Red</v>
      </c>
      <c r="T1946" t="str">
        <f t="shared" si="631"/>
        <v>Green</v>
      </c>
      <c r="U1946" t="str">
        <f t="shared" si="632"/>
        <v>Red</v>
      </c>
      <c r="V1946" t="str">
        <f t="shared" si="633"/>
        <v>Green</v>
      </c>
      <c r="W1946" t="str">
        <f t="shared" si="634"/>
        <v>Red</v>
      </c>
      <c r="X1946" t="str">
        <f t="shared" si="635"/>
        <v>Red</v>
      </c>
      <c r="Y1946" t="str">
        <f t="shared" si="636"/>
        <v>Green</v>
      </c>
      <c r="Z1946" t="str">
        <f t="shared" si="637"/>
        <v>Green</v>
      </c>
      <c r="AA1946" t="str">
        <f t="shared" si="638"/>
        <v>Red</v>
      </c>
      <c r="AB1946" t="str">
        <f t="shared" si="639"/>
        <v>Green</v>
      </c>
      <c r="AC1946" t="str">
        <f t="shared" si="640"/>
        <v>Green</v>
      </c>
      <c r="AD1946" t="str">
        <f t="shared" si="641"/>
        <v>Red</v>
      </c>
    </row>
    <row r="1947" spans="1:30" x14ac:dyDescent="0.25">
      <c r="A1947" t="str">
        <f t="shared" si="625"/>
        <v>26/07/2026FK Arsenal DzyarzhynskNeman Grodno</v>
      </c>
      <c r="D1947" s="2">
        <v>46229</v>
      </c>
      <c r="E1947" s="3">
        <v>0.625</v>
      </c>
      <c r="F1947" t="s">
        <v>4464</v>
      </c>
      <c r="G1947" t="s">
        <v>4465</v>
      </c>
      <c r="H1947">
        <v>1</v>
      </c>
      <c r="I1947">
        <v>1</v>
      </c>
      <c r="J1947">
        <v>2</v>
      </c>
      <c r="K1947">
        <v>3</v>
      </c>
      <c r="L1947" s="22" t="str">
        <f t="shared" si="622"/>
        <v>26/07/2026</v>
      </c>
      <c r="M1947" s="23">
        <f t="shared" si="623"/>
        <v>0.5</v>
      </c>
      <c r="N1947" t="str">
        <f t="shared" si="624"/>
        <v>2 - 3</v>
      </c>
      <c r="O1947" t="str">
        <f t="shared" si="626"/>
        <v>Red</v>
      </c>
      <c r="P1947" t="str">
        <f t="shared" si="627"/>
        <v>Red</v>
      </c>
      <c r="Q1947" t="str">
        <f t="shared" si="628"/>
        <v>Green</v>
      </c>
      <c r="R1947" t="str">
        <f t="shared" si="629"/>
        <v>Red</v>
      </c>
      <c r="S1947" t="str">
        <f t="shared" si="630"/>
        <v>Green</v>
      </c>
      <c r="T1947" t="str">
        <f t="shared" si="631"/>
        <v>Green</v>
      </c>
      <c r="U1947" t="str">
        <f t="shared" si="632"/>
        <v>Red</v>
      </c>
      <c r="V1947" t="str">
        <f t="shared" si="633"/>
        <v>Green</v>
      </c>
      <c r="W1947" t="str">
        <f t="shared" si="634"/>
        <v>Red</v>
      </c>
      <c r="X1947" t="str">
        <f t="shared" si="635"/>
        <v>Green</v>
      </c>
      <c r="Y1947" t="str">
        <f t="shared" si="636"/>
        <v>Green</v>
      </c>
      <c r="Z1947" t="str">
        <f t="shared" si="637"/>
        <v>Green</v>
      </c>
      <c r="AA1947" t="str">
        <f t="shared" si="638"/>
        <v>Red</v>
      </c>
      <c r="AB1947" t="str">
        <f t="shared" si="639"/>
        <v>Red</v>
      </c>
      <c r="AC1947" t="str">
        <f t="shared" si="640"/>
        <v>Green</v>
      </c>
      <c r="AD1947" t="str">
        <f t="shared" si="641"/>
        <v>Red</v>
      </c>
    </row>
    <row r="1948" spans="1:30" x14ac:dyDescent="0.25">
      <c r="A1948" t="str">
        <f t="shared" si="625"/>
        <v>26/07/2026ChoteborVelke Mezirici</v>
      </c>
      <c r="D1948" s="2">
        <v>46229</v>
      </c>
      <c r="E1948" s="3">
        <v>0.625</v>
      </c>
      <c r="F1948" t="s">
        <v>4466</v>
      </c>
      <c r="G1948" t="s">
        <v>4467</v>
      </c>
      <c r="H1948">
        <v>0</v>
      </c>
      <c r="I1948">
        <v>0</v>
      </c>
      <c r="J1948">
        <v>2</v>
      </c>
      <c r="K1948">
        <v>0</v>
      </c>
      <c r="L1948" s="22" t="str">
        <f t="shared" si="622"/>
        <v>26/07/2026</v>
      </c>
      <c r="M1948" s="23">
        <f t="shared" si="623"/>
        <v>0.5</v>
      </c>
      <c r="N1948" t="str">
        <f t="shared" si="624"/>
        <v>2 - 0</v>
      </c>
      <c r="O1948" t="str">
        <f t="shared" si="626"/>
        <v>Green</v>
      </c>
      <c r="P1948" t="str">
        <f t="shared" si="627"/>
        <v>Red</v>
      </c>
      <c r="Q1948" t="str">
        <f t="shared" si="628"/>
        <v>Red</v>
      </c>
      <c r="R1948" t="str">
        <f t="shared" si="629"/>
        <v>Green</v>
      </c>
      <c r="S1948" t="str">
        <f t="shared" si="630"/>
        <v>Red</v>
      </c>
      <c r="T1948" t="str">
        <f t="shared" si="631"/>
        <v>Green</v>
      </c>
      <c r="U1948" t="str">
        <f t="shared" si="632"/>
        <v>Red</v>
      </c>
      <c r="V1948" t="str">
        <f t="shared" si="633"/>
        <v>Green</v>
      </c>
      <c r="W1948" t="str">
        <f t="shared" si="634"/>
        <v>Red</v>
      </c>
      <c r="X1948" t="str">
        <f t="shared" si="635"/>
        <v>Red</v>
      </c>
      <c r="Y1948" t="str">
        <f t="shared" si="636"/>
        <v>Green</v>
      </c>
      <c r="Z1948" t="str">
        <f t="shared" si="637"/>
        <v>Red</v>
      </c>
      <c r="AA1948" t="str">
        <f t="shared" si="638"/>
        <v>Green</v>
      </c>
      <c r="AB1948" t="str">
        <f t="shared" si="639"/>
        <v>Green</v>
      </c>
      <c r="AC1948" t="str">
        <f t="shared" si="640"/>
        <v>Red</v>
      </c>
      <c r="AD1948" t="str">
        <f t="shared" si="641"/>
        <v>Green</v>
      </c>
    </row>
    <row r="1949" spans="1:30" x14ac:dyDescent="0.25">
      <c r="A1949" t="str">
        <f t="shared" si="625"/>
        <v>26/07/2026FK Nove SadyFK Sumperk</v>
      </c>
      <c r="D1949" s="2">
        <v>46229</v>
      </c>
      <c r="E1949" s="3">
        <v>0.625</v>
      </c>
      <c r="F1949" t="s">
        <v>4468</v>
      </c>
      <c r="G1949" t="s">
        <v>4469</v>
      </c>
      <c r="H1949">
        <v>0</v>
      </c>
      <c r="I1949">
        <v>1</v>
      </c>
      <c r="J1949">
        <v>2</v>
      </c>
      <c r="K1949">
        <v>1</v>
      </c>
      <c r="L1949" s="22" t="str">
        <f t="shared" si="622"/>
        <v>26/07/2026</v>
      </c>
      <c r="M1949" s="23">
        <f t="shared" si="623"/>
        <v>0.5</v>
      </c>
      <c r="N1949" t="str">
        <f t="shared" si="624"/>
        <v>2 - 1</v>
      </c>
      <c r="O1949" t="str">
        <f t="shared" si="626"/>
        <v>Green</v>
      </c>
      <c r="P1949" t="str">
        <f t="shared" si="627"/>
        <v>Red</v>
      </c>
      <c r="Q1949" t="str">
        <f t="shared" si="628"/>
        <v>Red</v>
      </c>
      <c r="R1949" t="str">
        <f t="shared" si="629"/>
        <v>Green</v>
      </c>
      <c r="S1949" t="str">
        <f t="shared" si="630"/>
        <v>Red</v>
      </c>
      <c r="T1949" t="str">
        <f t="shared" si="631"/>
        <v>Green</v>
      </c>
      <c r="U1949" t="str">
        <f t="shared" si="632"/>
        <v>Red</v>
      </c>
      <c r="V1949" t="str">
        <f t="shared" si="633"/>
        <v>Red</v>
      </c>
      <c r="W1949" t="str">
        <f t="shared" si="634"/>
        <v>Green</v>
      </c>
      <c r="X1949" t="str">
        <f t="shared" si="635"/>
        <v>Green</v>
      </c>
      <c r="Y1949" t="str">
        <f t="shared" si="636"/>
        <v>Green</v>
      </c>
      <c r="Z1949" t="str">
        <f t="shared" si="637"/>
        <v>Green</v>
      </c>
      <c r="AA1949" t="str">
        <f t="shared" si="638"/>
        <v>Red</v>
      </c>
      <c r="AB1949" t="str">
        <f t="shared" si="639"/>
        <v>Green</v>
      </c>
      <c r="AC1949" t="str">
        <f t="shared" si="640"/>
        <v>Green</v>
      </c>
      <c r="AD1949" t="str">
        <f t="shared" si="641"/>
        <v>Red</v>
      </c>
    </row>
    <row r="1950" spans="1:30" x14ac:dyDescent="0.25">
      <c r="A1950" t="str">
        <f t="shared" si="625"/>
        <v>26/07/2026Kozlovice FCFrydek Mistek</v>
      </c>
      <c r="D1950" s="2">
        <v>46229</v>
      </c>
      <c r="E1950" s="3">
        <v>0.625</v>
      </c>
      <c r="F1950" t="s">
        <v>4470</v>
      </c>
      <c r="G1950" t="s">
        <v>4471</v>
      </c>
      <c r="H1950">
        <v>0</v>
      </c>
      <c r="I1950">
        <v>0</v>
      </c>
      <c r="J1950">
        <v>0</v>
      </c>
      <c r="K1950">
        <v>0</v>
      </c>
      <c r="L1950" s="22" t="str">
        <f t="shared" si="622"/>
        <v>26/07/2026</v>
      </c>
      <c r="M1950" s="23">
        <f t="shared" si="623"/>
        <v>0.5</v>
      </c>
      <c r="N1950" t="str">
        <f t="shared" si="624"/>
        <v>0 - 0</v>
      </c>
      <c r="O1950" t="str">
        <f t="shared" si="626"/>
        <v>Red</v>
      </c>
      <c r="P1950" t="str">
        <f t="shared" si="627"/>
        <v>Green</v>
      </c>
      <c r="Q1950" t="str">
        <f t="shared" si="628"/>
        <v>Red</v>
      </c>
      <c r="R1950" t="str">
        <f t="shared" si="629"/>
        <v>Green</v>
      </c>
      <c r="S1950" t="str">
        <f t="shared" si="630"/>
        <v>Green</v>
      </c>
      <c r="T1950" t="str">
        <f t="shared" si="631"/>
        <v>Red</v>
      </c>
      <c r="U1950" t="str">
        <f t="shared" si="632"/>
        <v>Red</v>
      </c>
      <c r="V1950" t="str">
        <f t="shared" si="633"/>
        <v>Green</v>
      </c>
      <c r="W1950" t="str">
        <f t="shared" si="634"/>
        <v>Red</v>
      </c>
      <c r="X1950" t="str">
        <f t="shared" si="635"/>
        <v>Red</v>
      </c>
      <c r="Y1950" t="str">
        <f t="shared" si="636"/>
        <v>Red</v>
      </c>
      <c r="Z1950" t="str">
        <f t="shared" si="637"/>
        <v>Red</v>
      </c>
      <c r="AA1950" t="str">
        <f t="shared" si="638"/>
        <v>Green</v>
      </c>
      <c r="AB1950" t="str">
        <f t="shared" si="639"/>
        <v>Green</v>
      </c>
      <c r="AC1950" t="str">
        <f t="shared" si="640"/>
        <v>Red</v>
      </c>
      <c r="AD1950" t="str">
        <f t="shared" si="641"/>
        <v>Green</v>
      </c>
    </row>
    <row r="1951" spans="1:30" x14ac:dyDescent="0.25">
      <c r="A1951" t="str">
        <f t="shared" si="625"/>
        <v>26/07/2026SK Olympia RajeckoZdar nad Sazavou</v>
      </c>
      <c r="D1951" s="2">
        <v>46229</v>
      </c>
      <c r="E1951" s="3">
        <v>0.625</v>
      </c>
      <c r="F1951" t="s">
        <v>4472</v>
      </c>
      <c r="G1951" t="s">
        <v>4473</v>
      </c>
      <c r="H1951">
        <v>0</v>
      </c>
      <c r="I1951">
        <v>0</v>
      </c>
      <c r="J1951">
        <v>4</v>
      </c>
      <c r="K1951">
        <v>1</v>
      </c>
      <c r="L1951" s="22" t="str">
        <f t="shared" si="622"/>
        <v>26/07/2026</v>
      </c>
      <c r="M1951" s="23">
        <f t="shared" si="623"/>
        <v>0.5</v>
      </c>
      <c r="N1951" t="str">
        <f t="shared" si="624"/>
        <v>4 - 1</v>
      </c>
      <c r="O1951" t="str">
        <f t="shared" si="626"/>
        <v>Green</v>
      </c>
      <c r="P1951" t="str">
        <f t="shared" si="627"/>
        <v>Red</v>
      </c>
      <c r="Q1951" t="str">
        <f t="shared" si="628"/>
        <v>Red</v>
      </c>
      <c r="R1951" t="str">
        <f t="shared" si="629"/>
        <v>Green</v>
      </c>
      <c r="S1951" t="str">
        <f t="shared" si="630"/>
        <v>Red</v>
      </c>
      <c r="T1951" t="str">
        <f t="shared" si="631"/>
        <v>Green</v>
      </c>
      <c r="U1951" t="str">
        <f t="shared" si="632"/>
        <v>Red</v>
      </c>
      <c r="V1951" t="str">
        <f t="shared" si="633"/>
        <v>Green</v>
      </c>
      <c r="W1951" t="str">
        <f t="shared" si="634"/>
        <v>Red</v>
      </c>
      <c r="X1951" t="str">
        <f t="shared" si="635"/>
        <v>Red</v>
      </c>
      <c r="Y1951" t="str">
        <f t="shared" si="636"/>
        <v>Green</v>
      </c>
      <c r="Z1951" t="str">
        <f t="shared" si="637"/>
        <v>Green</v>
      </c>
      <c r="AA1951" t="str">
        <f t="shared" si="638"/>
        <v>Red</v>
      </c>
      <c r="AB1951" t="str">
        <f t="shared" si="639"/>
        <v>Red</v>
      </c>
      <c r="AC1951" t="str">
        <f t="shared" si="640"/>
        <v>Green</v>
      </c>
      <c r="AD1951" t="str">
        <f t="shared" si="641"/>
        <v>Red</v>
      </c>
    </row>
    <row r="1952" spans="1:30" x14ac:dyDescent="0.25">
      <c r="A1952" t="str">
        <f t="shared" si="625"/>
        <v>26/07/2026SK ZabrehSK Hranice</v>
      </c>
      <c r="D1952" s="2">
        <v>46229</v>
      </c>
      <c r="E1952" s="3">
        <v>0.625</v>
      </c>
      <c r="F1952" t="s">
        <v>4474</v>
      </c>
      <c r="G1952" t="s">
        <v>4475</v>
      </c>
      <c r="H1952">
        <v>0</v>
      </c>
      <c r="I1952">
        <v>0</v>
      </c>
      <c r="J1952">
        <v>2</v>
      </c>
      <c r="K1952">
        <v>2</v>
      </c>
      <c r="L1952" s="22" t="str">
        <f t="shared" si="622"/>
        <v>26/07/2026</v>
      </c>
      <c r="M1952" s="23">
        <f t="shared" si="623"/>
        <v>0.5</v>
      </c>
      <c r="N1952" t="str">
        <f t="shared" si="624"/>
        <v>2 - 2</v>
      </c>
      <c r="O1952" t="str">
        <f t="shared" si="626"/>
        <v>Red</v>
      </c>
      <c r="P1952" t="str">
        <f t="shared" si="627"/>
        <v>Green</v>
      </c>
      <c r="Q1952" t="str">
        <f t="shared" si="628"/>
        <v>Red</v>
      </c>
      <c r="R1952" t="str">
        <f t="shared" si="629"/>
        <v>Green</v>
      </c>
      <c r="S1952" t="str">
        <f t="shared" si="630"/>
        <v>Green</v>
      </c>
      <c r="T1952" t="str">
        <f t="shared" si="631"/>
        <v>Red</v>
      </c>
      <c r="U1952" t="str">
        <f t="shared" si="632"/>
        <v>Red</v>
      </c>
      <c r="V1952" t="str">
        <f t="shared" si="633"/>
        <v>Green</v>
      </c>
      <c r="W1952" t="str">
        <f t="shared" si="634"/>
        <v>Red</v>
      </c>
      <c r="X1952" t="str">
        <f t="shared" si="635"/>
        <v>Red</v>
      </c>
      <c r="Y1952" t="str">
        <f t="shared" si="636"/>
        <v>Green</v>
      </c>
      <c r="Z1952" t="str">
        <f t="shared" si="637"/>
        <v>Green</v>
      </c>
      <c r="AA1952" t="str">
        <f t="shared" si="638"/>
        <v>Red</v>
      </c>
      <c r="AB1952" t="str">
        <f t="shared" si="639"/>
        <v>Red</v>
      </c>
      <c r="AC1952" t="str">
        <f t="shared" si="640"/>
        <v>Green</v>
      </c>
      <c r="AD1952" t="str">
        <f t="shared" si="641"/>
        <v>Red</v>
      </c>
    </row>
    <row r="1953" spans="1:30" x14ac:dyDescent="0.25">
      <c r="A1953" t="str">
        <f t="shared" si="625"/>
        <v>26/07/2026SSK BilovecMFK Vitkovice</v>
      </c>
      <c r="D1953" s="2">
        <v>46229</v>
      </c>
      <c r="E1953" s="3">
        <v>0.625</v>
      </c>
      <c r="F1953" t="s">
        <v>4476</v>
      </c>
      <c r="G1953" t="s">
        <v>4477</v>
      </c>
      <c r="H1953">
        <v>0</v>
      </c>
      <c r="I1953">
        <v>0</v>
      </c>
      <c r="J1953">
        <v>0</v>
      </c>
      <c r="K1953">
        <v>1</v>
      </c>
      <c r="L1953" s="22" t="str">
        <f t="shared" si="622"/>
        <v>26/07/2026</v>
      </c>
      <c r="M1953" s="23">
        <f t="shared" si="623"/>
        <v>0.5</v>
      </c>
      <c r="N1953" t="str">
        <f t="shared" si="624"/>
        <v>0 - 1</v>
      </c>
      <c r="O1953" t="str">
        <f t="shared" si="626"/>
        <v>Red</v>
      </c>
      <c r="P1953" t="str">
        <f t="shared" si="627"/>
        <v>Red</v>
      </c>
      <c r="Q1953" t="str">
        <f t="shared" si="628"/>
        <v>Green</v>
      </c>
      <c r="R1953" t="str">
        <f t="shared" si="629"/>
        <v>Red</v>
      </c>
      <c r="S1953" t="str">
        <f t="shared" si="630"/>
        <v>Green</v>
      </c>
      <c r="T1953" t="str">
        <f t="shared" si="631"/>
        <v>Green</v>
      </c>
      <c r="U1953" t="str">
        <f t="shared" si="632"/>
        <v>Red</v>
      </c>
      <c r="V1953" t="str">
        <f t="shared" si="633"/>
        <v>Green</v>
      </c>
      <c r="W1953" t="str">
        <f t="shared" si="634"/>
        <v>Red</v>
      </c>
      <c r="X1953" t="str">
        <f t="shared" si="635"/>
        <v>Red</v>
      </c>
      <c r="Y1953" t="str">
        <f t="shared" si="636"/>
        <v>Red</v>
      </c>
      <c r="Z1953" t="str">
        <f t="shared" si="637"/>
        <v>Red</v>
      </c>
      <c r="AA1953" t="str">
        <f t="shared" si="638"/>
        <v>Green</v>
      </c>
      <c r="AB1953" t="str">
        <f t="shared" si="639"/>
        <v>Green</v>
      </c>
      <c r="AC1953" t="str">
        <f t="shared" si="640"/>
        <v>Red</v>
      </c>
      <c r="AD1953" t="str">
        <f t="shared" si="641"/>
        <v>Green</v>
      </c>
    </row>
    <row r="1954" spans="1:30" x14ac:dyDescent="0.25">
      <c r="A1954" t="str">
        <f t="shared" si="625"/>
        <v>26/07/2026Stara RiseHavlickuv Brod</v>
      </c>
      <c r="D1954" s="2">
        <v>46229</v>
      </c>
      <c r="E1954" s="3">
        <v>0.625</v>
      </c>
      <c r="F1954" t="s">
        <v>4478</v>
      </c>
      <c r="G1954" t="s">
        <v>4479</v>
      </c>
      <c r="L1954" s="22" t="str">
        <f t="shared" si="622"/>
        <v>26/07/2026</v>
      </c>
      <c r="M1954" s="23">
        <f t="shared" si="623"/>
        <v>0.5</v>
      </c>
      <c r="N1954" t="str">
        <f t="shared" si="624"/>
        <v xml:space="preserve"> - </v>
      </c>
      <c r="O1954" t="str">
        <f t="shared" si="626"/>
        <v>Red</v>
      </c>
      <c r="P1954" t="str">
        <f t="shared" si="627"/>
        <v>Green</v>
      </c>
      <c r="Q1954" t="str">
        <f t="shared" si="628"/>
        <v>Red</v>
      </c>
      <c r="R1954" t="str">
        <f t="shared" si="629"/>
        <v>Green</v>
      </c>
      <c r="S1954" t="str">
        <f t="shared" si="630"/>
        <v>Green</v>
      </c>
      <c r="T1954" t="str">
        <f t="shared" si="631"/>
        <v>Red</v>
      </c>
      <c r="U1954" t="str">
        <f t="shared" si="632"/>
        <v>Red</v>
      </c>
      <c r="V1954" t="str">
        <f t="shared" si="633"/>
        <v>Green</v>
      </c>
      <c r="W1954" t="str">
        <f t="shared" si="634"/>
        <v>Red</v>
      </c>
      <c r="X1954" t="str">
        <f t="shared" si="635"/>
        <v>Red</v>
      </c>
      <c r="Y1954" t="str">
        <f t="shared" si="636"/>
        <v>Red</v>
      </c>
      <c r="Z1954" t="str">
        <f t="shared" si="637"/>
        <v>Red</v>
      </c>
      <c r="AA1954" t="str">
        <f t="shared" si="638"/>
        <v>Green</v>
      </c>
      <c r="AB1954" t="str">
        <f t="shared" si="639"/>
        <v>Green</v>
      </c>
      <c r="AC1954" t="str">
        <f t="shared" si="640"/>
        <v>Red</v>
      </c>
      <c r="AD1954" t="str">
        <f t="shared" si="641"/>
        <v>Green</v>
      </c>
    </row>
    <row r="1955" spans="1:30" x14ac:dyDescent="0.25">
      <c r="A1955" t="str">
        <f t="shared" si="625"/>
        <v>26/07/2026Tallinna FC TransferwiseTallinna FC Olympic Olybet</v>
      </c>
      <c r="D1955" s="2">
        <v>46229</v>
      </c>
      <c r="E1955" s="3">
        <v>0.625</v>
      </c>
      <c r="F1955" t="s">
        <v>4480</v>
      </c>
      <c r="G1955" t="s">
        <v>4481</v>
      </c>
      <c r="H1955">
        <v>1</v>
      </c>
      <c r="I1955">
        <v>4</v>
      </c>
      <c r="J1955">
        <v>3</v>
      </c>
      <c r="K1955">
        <v>6</v>
      </c>
      <c r="L1955" s="22" t="str">
        <f t="shared" si="622"/>
        <v>26/07/2026</v>
      </c>
      <c r="M1955" s="23">
        <f t="shared" si="623"/>
        <v>0.5</v>
      </c>
      <c r="N1955" t="str">
        <f t="shared" si="624"/>
        <v>3 - 6</v>
      </c>
      <c r="O1955" t="str">
        <f t="shared" si="626"/>
        <v>Red</v>
      </c>
      <c r="P1955" t="str">
        <f t="shared" si="627"/>
        <v>Red</v>
      </c>
      <c r="Q1955" t="str">
        <f t="shared" si="628"/>
        <v>Green</v>
      </c>
      <c r="R1955" t="str">
        <f t="shared" si="629"/>
        <v>Red</v>
      </c>
      <c r="S1955" t="str">
        <f t="shared" si="630"/>
        <v>Green</v>
      </c>
      <c r="T1955" t="str">
        <f t="shared" si="631"/>
        <v>Green</v>
      </c>
      <c r="U1955" t="str">
        <f t="shared" si="632"/>
        <v>Red</v>
      </c>
      <c r="V1955" t="str">
        <f t="shared" si="633"/>
        <v>Red</v>
      </c>
      <c r="W1955" t="str">
        <f t="shared" si="634"/>
        <v>Green</v>
      </c>
      <c r="X1955" t="str">
        <f t="shared" si="635"/>
        <v>Green</v>
      </c>
      <c r="Y1955" t="str">
        <f t="shared" si="636"/>
        <v>Green</v>
      </c>
      <c r="Z1955" t="str">
        <f t="shared" si="637"/>
        <v>Green</v>
      </c>
      <c r="AA1955" t="str">
        <f t="shared" si="638"/>
        <v>Red</v>
      </c>
      <c r="AB1955" t="str">
        <f t="shared" si="639"/>
        <v>Red</v>
      </c>
      <c r="AC1955" t="str">
        <f t="shared" si="640"/>
        <v>Green</v>
      </c>
      <c r="AD1955" t="str">
        <f t="shared" si="641"/>
        <v>Red</v>
      </c>
    </row>
    <row r="1956" spans="1:30" x14ac:dyDescent="0.25">
      <c r="A1956" t="str">
        <f t="shared" si="625"/>
        <v>26/07/2026Oulun LuistinseuraKPV Kokkola</v>
      </c>
      <c r="D1956" s="2">
        <v>46229</v>
      </c>
      <c r="E1956" s="3">
        <v>0.625</v>
      </c>
      <c r="F1956" t="s">
        <v>4482</v>
      </c>
      <c r="G1956" t="s">
        <v>295</v>
      </c>
      <c r="H1956">
        <v>1</v>
      </c>
      <c r="I1956">
        <v>0</v>
      </c>
      <c r="J1956">
        <v>2</v>
      </c>
      <c r="K1956">
        <v>1</v>
      </c>
      <c r="L1956" s="22" t="str">
        <f t="shared" si="622"/>
        <v>26/07/2026</v>
      </c>
      <c r="M1956" s="23">
        <f t="shared" si="623"/>
        <v>0.5</v>
      </c>
      <c r="N1956" t="str">
        <f t="shared" si="624"/>
        <v>2 - 1</v>
      </c>
      <c r="O1956" t="str">
        <f t="shared" si="626"/>
        <v>Green</v>
      </c>
      <c r="P1956" t="str">
        <f t="shared" si="627"/>
        <v>Red</v>
      </c>
      <c r="Q1956" t="str">
        <f t="shared" si="628"/>
        <v>Red</v>
      </c>
      <c r="R1956" t="str">
        <f t="shared" si="629"/>
        <v>Green</v>
      </c>
      <c r="S1956" t="str">
        <f t="shared" si="630"/>
        <v>Red</v>
      </c>
      <c r="T1956" t="str">
        <f t="shared" si="631"/>
        <v>Green</v>
      </c>
      <c r="U1956" t="str">
        <f t="shared" si="632"/>
        <v>Green</v>
      </c>
      <c r="V1956" t="str">
        <f t="shared" si="633"/>
        <v>Red</v>
      </c>
      <c r="W1956" t="str">
        <f t="shared" si="634"/>
        <v>Red</v>
      </c>
      <c r="X1956" t="str">
        <f t="shared" si="635"/>
        <v>Green</v>
      </c>
      <c r="Y1956" t="str">
        <f t="shared" si="636"/>
        <v>Green</v>
      </c>
      <c r="Z1956" t="str">
        <f t="shared" si="637"/>
        <v>Green</v>
      </c>
      <c r="AA1956" t="str">
        <f t="shared" si="638"/>
        <v>Red</v>
      </c>
      <c r="AB1956" t="str">
        <f t="shared" si="639"/>
        <v>Green</v>
      </c>
      <c r="AC1956" t="str">
        <f t="shared" si="640"/>
        <v>Green</v>
      </c>
      <c r="AD1956" t="str">
        <f t="shared" si="641"/>
        <v>Red</v>
      </c>
    </row>
    <row r="1957" spans="1:30" x14ac:dyDescent="0.25">
      <c r="A1957" t="str">
        <f t="shared" si="625"/>
        <v>26/07/2026FC Iveria KhashuriFC Torpedo Kutaisi</v>
      </c>
      <c r="D1957" s="2">
        <v>46229</v>
      </c>
      <c r="E1957" s="3">
        <v>0.625</v>
      </c>
      <c r="F1957" t="s">
        <v>4483</v>
      </c>
      <c r="G1957" t="s">
        <v>4484</v>
      </c>
      <c r="H1957">
        <v>0</v>
      </c>
      <c r="I1957">
        <v>0</v>
      </c>
      <c r="J1957">
        <v>1</v>
      </c>
      <c r="K1957">
        <v>3</v>
      </c>
      <c r="L1957" s="22" t="str">
        <f t="shared" si="622"/>
        <v>26/07/2026</v>
      </c>
      <c r="M1957" s="23">
        <f t="shared" si="623"/>
        <v>0.5</v>
      </c>
      <c r="N1957" t="str">
        <f t="shared" si="624"/>
        <v>1 - 3</v>
      </c>
      <c r="O1957" t="str">
        <f t="shared" si="626"/>
        <v>Red</v>
      </c>
      <c r="P1957" t="str">
        <f t="shared" si="627"/>
        <v>Red</v>
      </c>
      <c r="Q1957" t="str">
        <f t="shared" si="628"/>
        <v>Green</v>
      </c>
      <c r="R1957" t="str">
        <f t="shared" si="629"/>
        <v>Red</v>
      </c>
      <c r="S1957" t="str">
        <f t="shared" si="630"/>
        <v>Green</v>
      </c>
      <c r="T1957" t="str">
        <f t="shared" si="631"/>
        <v>Green</v>
      </c>
      <c r="U1957" t="str">
        <f t="shared" si="632"/>
        <v>Red</v>
      </c>
      <c r="V1957" t="str">
        <f t="shared" si="633"/>
        <v>Green</v>
      </c>
      <c r="W1957" t="str">
        <f t="shared" si="634"/>
        <v>Red</v>
      </c>
      <c r="X1957" t="str">
        <f t="shared" si="635"/>
        <v>Red</v>
      </c>
      <c r="Y1957" t="str">
        <f t="shared" si="636"/>
        <v>Green</v>
      </c>
      <c r="Z1957" t="str">
        <f t="shared" si="637"/>
        <v>Green</v>
      </c>
      <c r="AA1957" t="str">
        <f t="shared" si="638"/>
        <v>Red</v>
      </c>
      <c r="AB1957" t="str">
        <f t="shared" si="639"/>
        <v>Red</v>
      </c>
      <c r="AC1957" t="str">
        <f t="shared" si="640"/>
        <v>Green</v>
      </c>
      <c r="AD1957" t="str">
        <f t="shared" si="641"/>
        <v>Red</v>
      </c>
    </row>
    <row r="1958" spans="1:30" x14ac:dyDescent="0.25">
      <c r="A1958" t="str">
        <f t="shared" si="625"/>
        <v>26/07/2026Tarpa SCFuzesabony</v>
      </c>
      <c r="D1958" s="2">
        <v>46229</v>
      </c>
      <c r="E1958" s="3">
        <v>0.625</v>
      </c>
      <c r="F1958" t="s">
        <v>4485</v>
      </c>
      <c r="G1958" t="s">
        <v>4486</v>
      </c>
      <c r="H1958">
        <v>1</v>
      </c>
      <c r="I1958">
        <v>0</v>
      </c>
      <c r="J1958">
        <v>2</v>
      </c>
      <c r="K1958">
        <v>1</v>
      </c>
      <c r="L1958" s="22" t="str">
        <f t="shared" si="622"/>
        <v>26/07/2026</v>
      </c>
      <c r="M1958" s="23">
        <f t="shared" si="623"/>
        <v>0.5</v>
      </c>
      <c r="N1958" t="str">
        <f t="shared" si="624"/>
        <v>2 - 1</v>
      </c>
      <c r="O1958" t="str">
        <f t="shared" si="626"/>
        <v>Green</v>
      </c>
      <c r="P1958" t="str">
        <f t="shared" si="627"/>
        <v>Red</v>
      </c>
      <c r="Q1958" t="str">
        <f t="shared" si="628"/>
        <v>Red</v>
      </c>
      <c r="R1958" t="str">
        <f t="shared" si="629"/>
        <v>Green</v>
      </c>
      <c r="S1958" t="str">
        <f t="shared" si="630"/>
        <v>Red</v>
      </c>
      <c r="T1958" t="str">
        <f t="shared" si="631"/>
        <v>Green</v>
      </c>
      <c r="U1958" t="str">
        <f t="shared" si="632"/>
        <v>Green</v>
      </c>
      <c r="V1958" t="str">
        <f t="shared" si="633"/>
        <v>Red</v>
      </c>
      <c r="W1958" t="str">
        <f t="shared" si="634"/>
        <v>Red</v>
      </c>
      <c r="X1958" t="str">
        <f t="shared" si="635"/>
        <v>Green</v>
      </c>
      <c r="Y1958" t="str">
        <f t="shared" si="636"/>
        <v>Green</v>
      </c>
      <c r="Z1958" t="str">
        <f t="shared" si="637"/>
        <v>Green</v>
      </c>
      <c r="AA1958" t="str">
        <f t="shared" si="638"/>
        <v>Red</v>
      </c>
      <c r="AB1958" t="str">
        <f t="shared" si="639"/>
        <v>Green</v>
      </c>
      <c r="AC1958" t="str">
        <f t="shared" si="640"/>
        <v>Green</v>
      </c>
      <c r="AD1958" t="str">
        <f t="shared" si="641"/>
        <v>Red</v>
      </c>
    </row>
    <row r="1959" spans="1:30" x14ac:dyDescent="0.25">
      <c r="A1959" t="str">
        <f t="shared" si="625"/>
        <v>26/07/2026FK Kaspyi AktauFC Zhenis</v>
      </c>
      <c r="D1959" s="2">
        <v>46229</v>
      </c>
      <c r="E1959" s="3">
        <v>0.625</v>
      </c>
      <c r="F1959" t="s">
        <v>1049</v>
      </c>
      <c r="G1959" t="s">
        <v>4487</v>
      </c>
      <c r="H1959">
        <v>2</v>
      </c>
      <c r="I1959">
        <v>1</v>
      </c>
      <c r="J1959">
        <v>3</v>
      </c>
      <c r="K1959">
        <v>2</v>
      </c>
      <c r="L1959" s="22" t="str">
        <f t="shared" si="622"/>
        <v>26/07/2026</v>
      </c>
      <c r="M1959" s="23">
        <f t="shared" si="623"/>
        <v>0.5</v>
      </c>
      <c r="N1959" t="str">
        <f t="shared" si="624"/>
        <v>3 - 2</v>
      </c>
      <c r="O1959" t="str">
        <f t="shared" si="626"/>
        <v>Green</v>
      </c>
      <c r="P1959" t="str">
        <f t="shared" si="627"/>
        <v>Red</v>
      </c>
      <c r="Q1959" t="str">
        <f t="shared" si="628"/>
        <v>Red</v>
      </c>
      <c r="R1959" t="str">
        <f t="shared" si="629"/>
        <v>Green</v>
      </c>
      <c r="S1959" t="str">
        <f t="shared" si="630"/>
        <v>Red</v>
      </c>
      <c r="T1959" t="str">
        <f t="shared" si="631"/>
        <v>Green</v>
      </c>
      <c r="U1959" t="str">
        <f t="shared" si="632"/>
        <v>Green</v>
      </c>
      <c r="V1959" t="str">
        <f t="shared" si="633"/>
        <v>Red</v>
      </c>
      <c r="W1959" t="str">
        <f t="shared" si="634"/>
        <v>Red</v>
      </c>
      <c r="X1959" t="str">
        <f t="shared" si="635"/>
        <v>Green</v>
      </c>
      <c r="Y1959" t="str">
        <f t="shared" si="636"/>
        <v>Green</v>
      </c>
      <c r="Z1959" t="str">
        <f t="shared" si="637"/>
        <v>Green</v>
      </c>
      <c r="AA1959" t="str">
        <f t="shared" si="638"/>
        <v>Red</v>
      </c>
      <c r="AB1959" t="str">
        <f t="shared" si="639"/>
        <v>Red</v>
      </c>
      <c r="AC1959" t="str">
        <f t="shared" si="640"/>
        <v>Green</v>
      </c>
      <c r="AD1959" t="str">
        <f t="shared" si="641"/>
        <v>Red</v>
      </c>
    </row>
    <row r="1960" spans="1:30" x14ac:dyDescent="0.25">
      <c r="A1960" t="str">
        <f t="shared" si="625"/>
        <v>26/07/2026Necaxa U21Monterrey U21</v>
      </c>
      <c r="D1960" s="2">
        <v>46229</v>
      </c>
      <c r="E1960" s="3">
        <v>0.625</v>
      </c>
      <c r="F1960" t="s">
        <v>4488</v>
      </c>
      <c r="G1960" t="s">
        <v>4489</v>
      </c>
      <c r="H1960">
        <v>0</v>
      </c>
      <c r="I1960">
        <v>0</v>
      </c>
      <c r="J1960">
        <v>0</v>
      </c>
      <c r="K1960">
        <v>3</v>
      </c>
      <c r="L1960" s="22" t="str">
        <f t="shared" si="622"/>
        <v>26/07/2026</v>
      </c>
      <c r="M1960" s="23">
        <f t="shared" si="623"/>
        <v>0.5</v>
      </c>
      <c r="N1960" t="str">
        <f t="shared" si="624"/>
        <v>0 - 3</v>
      </c>
      <c r="O1960" t="str">
        <f t="shared" si="626"/>
        <v>Red</v>
      </c>
      <c r="P1960" t="str">
        <f t="shared" si="627"/>
        <v>Red</v>
      </c>
      <c r="Q1960" t="str">
        <f t="shared" si="628"/>
        <v>Green</v>
      </c>
      <c r="R1960" t="str">
        <f t="shared" si="629"/>
        <v>Red</v>
      </c>
      <c r="S1960" t="str">
        <f t="shared" si="630"/>
        <v>Green</v>
      </c>
      <c r="T1960" t="str">
        <f t="shared" si="631"/>
        <v>Green</v>
      </c>
      <c r="U1960" t="str">
        <f t="shared" si="632"/>
        <v>Red</v>
      </c>
      <c r="V1960" t="str">
        <f t="shared" si="633"/>
        <v>Green</v>
      </c>
      <c r="W1960" t="str">
        <f t="shared" si="634"/>
        <v>Red</v>
      </c>
      <c r="X1960" t="str">
        <f t="shared" si="635"/>
        <v>Red</v>
      </c>
      <c r="Y1960" t="str">
        <f t="shared" si="636"/>
        <v>Green</v>
      </c>
      <c r="Z1960" t="str">
        <f t="shared" si="637"/>
        <v>Green</v>
      </c>
      <c r="AA1960" t="str">
        <f t="shared" si="638"/>
        <v>Red</v>
      </c>
      <c r="AB1960" t="str">
        <f t="shared" si="639"/>
        <v>Green</v>
      </c>
      <c r="AC1960" t="str">
        <f t="shared" si="640"/>
        <v>Red</v>
      </c>
      <c r="AD1960" t="str">
        <f t="shared" si="641"/>
        <v>Green</v>
      </c>
    </row>
    <row r="1961" spans="1:30" x14ac:dyDescent="0.25">
      <c r="A1961" t="str">
        <f t="shared" si="625"/>
        <v>26/07/2026FC Politehnica ChisinauFC Zimbru</v>
      </c>
      <c r="D1961" s="2">
        <v>46229</v>
      </c>
      <c r="E1961" s="3">
        <v>0.625</v>
      </c>
      <c r="F1961" t="s">
        <v>1053</v>
      </c>
      <c r="G1961" t="s">
        <v>1933</v>
      </c>
      <c r="H1961">
        <v>0</v>
      </c>
      <c r="I1961">
        <v>2</v>
      </c>
      <c r="J1961">
        <v>0</v>
      </c>
      <c r="K1961">
        <v>2</v>
      </c>
      <c r="L1961" s="22" t="str">
        <f t="shared" si="622"/>
        <v>26/07/2026</v>
      </c>
      <c r="M1961" s="23">
        <f t="shared" si="623"/>
        <v>0.5</v>
      </c>
      <c r="N1961" t="str">
        <f t="shared" si="624"/>
        <v>0 - 2</v>
      </c>
      <c r="O1961" t="str">
        <f t="shared" si="626"/>
        <v>Red</v>
      </c>
      <c r="P1961" t="str">
        <f t="shared" si="627"/>
        <v>Red</v>
      </c>
      <c r="Q1961" t="str">
        <f t="shared" si="628"/>
        <v>Green</v>
      </c>
      <c r="R1961" t="str">
        <f t="shared" si="629"/>
        <v>Red</v>
      </c>
      <c r="S1961" t="str">
        <f t="shared" si="630"/>
        <v>Green</v>
      </c>
      <c r="T1961" t="str">
        <f t="shared" si="631"/>
        <v>Green</v>
      </c>
      <c r="U1961" t="str">
        <f t="shared" si="632"/>
        <v>Red</v>
      </c>
      <c r="V1961" t="str">
        <f t="shared" si="633"/>
        <v>Red</v>
      </c>
      <c r="W1961" t="str">
        <f t="shared" si="634"/>
        <v>Green</v>
      </c>
      <c r="X1961" t="str">
        <f t="shared" si="635"/>
        <v>Green</v>
      </c>
      <c r="Y1961" t="str">
        <f t="shared" si="636"/>
        <v>Green</v>
      </c>
      <c r="Z1961" t="str">
        <f t="shared" si="637"/>
        <v>Red</v>
      </c>
      <c r="AA1961" t="str">
        <f t="shared" si="638"/>
        <v>Green</v>
      </c>
      <c r="AB1961" t="str">
        <f t="shared" si="639"/>
        <v>Green</v>
      </c>
      <c r="AC1961" t="str">
        <f t="shared" si="640"/>
        <v>Red</v>
      </c>
      <c r="AD1961" t="str">
        <f t="shared" si="641"/>
        <v>Green</v>
      </c>
    </row>
    <row r="1962" spans="1:30" x14ac:dyDescent="0.25">
      <c r="A1962" t="str">
        <f t="shared" si="625"/>
        <v>26/07/2026FK SileksBashkimi Kumanovo</v>
      </c>
      <c r="D1962" s="2">
        <v>46229</v>
      </c>
      <c r="E1962" s="3">
        <v>0.625</v>
      </c>
      <c r="F1962" t="s">
        <v>4490</v>
      </c>
      <c r="G1962" t="s">
        <v>4491</v>
      </c>
      <c r="H1962">
        <v>3</v>
      </c>
      <c r="I1962">
        <v>0</v>
      </c>
      <c r="J1962">
        <v>6</v>
      </c>
      <c r="K1962">
        <v>0</v>
      </c>
      <c r="L1962" s="22" t="str">
        <f t="shared" si="622"/>
        <v>26/07/2026</v>
      </c>
      <c r="M1962" s="23">
        <f t="shared" si="623"/>
        <v>0.5</v>
      </c>
      <c r="N1962" t="str">
        <f t="shared" si="624"/>
        <v>6 - 0</v>
      </c>
      <c r="O1962" t="str">
        <f t="shared" si="626"/>
        <v>Green</v>
      </c>
      <c r="P1962" t="str">
        <f t="shared" si="627"/>
        <v>Red</v>
      </c>
      <c r="Q1962" t="str">
        <f t="shared" si="628"/>
        <v>Red</v>
      </c>
      <c r="R1962" t="str">
        <f t="shared" si="629"/>
        <v>Green</v>
      </c>
      <c r="S1962" t="str">
        <f t="shared" si="630"/>
        <v>Red</v>
      </c>
      <c r="T1962" t="str">
        <f t="shared" si="631"/>
        <v>Green</v>
      </c>
      <c r="U1962" t="str">
        <f t="shared" si="632"/>
        <v>Green</v>
      </c>
      <c r="V1962" t="str">
        <f t="shared" si="633"/>
        <v>Red</v>
      </c>
      <c r="W1962" t="str">
        <f t="shared" si="634"/>
        <v>Red</v>
      </c>
      <c r="X1962" t="str">
        <f t="shared" si="635"/>
        <v>Green</v>
      </c>
      <c r="Y1962" t="str">
        <f t="shared" si="636"/>
        <v>Green</v>
      </c>
      <c r="Z1962" t="str">
        <f t="shared" si="637"/>
        <v>Green</v>
      </c>
      <c r="AA1962" t="str">
        <f t="shared" si="638"/>
        <v>Red</v>
      </c>
      <c r="AB1962" t="str">
        <f t="shared" si="639"/>
        <v>Red</v>
      </c>
      <c r="AC1962" t="str">
        <f t="shared" si="640"/>
        <v>Red</v>
      </c>
      <c r="AD1962" t="str">
        <f t="shared" si="641"/>
        <v>Green</v>
      </c>
    </row>
    <row r="1963" spans="1:30" x14ac:dyDescent="0.25">
      <c r="A1963" t="str">
        <f t="shared" si="625"/>
        <v>26/07/2026KFUM OsloMolde</v>
      </c>
      <c r="D1963" s="2">
        <v>46229</v>
      </c>
      <c r="E1963" s="3">
        <v>0.625</v>
      </c>
      <c r="F1963" t="s">
        <v>4492</v>
      </c>
      <c r="G1963" t="s">
        <v>1056</v>
      </c>
      <c r="H1963">
        <v>1</v>
      </c>
      <c r="I1963">
        <v>1</v>
      </c>
      <c r="J1963">
        <v>2</v>
      </c>
      <c r="K1963">
        <v>4</v>
      </c>
      <c r="L1963" s="22" t="str">
        <f t="shared" si="622"/>
        <v>26/07/2026</v>
      </c>
      <c r="M1963" s="23">
        <f t="shared" si="623"/>
        <v>0.5</v>
      </c>
      <c r="N1963" t="str">
        <f t="shared" si="624"/>
        <v>2 - 4</v>
      </c>
      <c r="O1963" t="str">
        <f t="shared" si="626"/>
        <v>Red</v>
      </c>
      <c r="P1963" t="str">
        <f t="shared" si="627"/>
        <v>Red</v>
      </c>
      <c r="Q1963" t="str">
        <f t="shared" si="628"/>
        <v>Green</v>
      </c>
      <c r="R1963" t="str">
        <f t="shared" si="629"/>
        <v>Red</v>
      </c>
      <c r="S1963" t="str">
        <f t="shared" si="630"/>
        <v>Green</v>
      </c>
      <c r="T1963" t="str">
        <f t="shared" si="631"/>
        <v>Green</v>
      </c>
      <c r="U1963" t="str">
        <f t="shared" si="632"/>
        <v>Red</v>
      </c>
      <c r="V1963" t="str">
        <f t="shared" si="633"/>
        <v>Green</v>
      </c>
      <c r="W1963" t="str">
        <f t="shared" si="634"/>
        <v>Red</v>
      </c>
      <c r="X1963" t="str">
        <f t="shared" si="635"/>
        <v>Green</v>
      </c>
      <c r="Y1963" t="str">
        <f t="shared" si="636"/>
        <v>Green</v>
      </c>
      <c r="Z1963" t="str">
        <f t="shared" si="637"/>
        <v>Green</v>
      </c>
      <c r="AA1963" t="str">
        <f t="shared" si="638"/>
        <v>Red</v>
      </c>
      <c r="AB1963" t="str">
        <f t="shared" si="639"/>
        <v>Red</v>
      </c>
      <c r="AC1963" t="str">
        <f t="shared" si="640"/>
        <v>Green</v>
      </c>
      <c r="AD1963" t="str">
        <f t="shared" si="641"/>
        <v>Red</v>
      </c>
    </row>
    <row r="1964" spans="1:30" x14ac:dyDescent="0.25">
      <c r="A1964" t="str">
        <f t="shared" si="625"/>
        <v>26/07/2026SandefjordBodo/Glimt</v>
      </c>
      <c r="D1964" s="2">
        <v>46229</v>
      </c>
      <c r="E1964" s="3">
        <v>0.625</v>
      </c>
      <c r="F1964" t="s">
        <v>1057</v>
      </c>
      <c r="G1964" t="s">
        <v>31</v>
      </c>
      <c r="H1964">
        <v>0</v>
      </c>
      <c r="I1964">
        <v>1</v>
      </c>
      <c r="J1964">
        <v>0</v>
      </c>
      <c r="K1964">
        <v>3</v>
      </c>
      <c r="L1964" s="22" t="str">
        <f t="shared" si="622"/>
        <v>26/07/2026</v>
      </c>
      <c r="M1964" s="23">
        <f t="shared" si="623"/>
        <v>0.5</v>
      </c>
      <c r="N1964" t="str">
        <f t="shared" si="624"/>
        <v>0 - 3</v>
      </c>
      <c r="O1964" t="str">
        <f t="shared" si="626"/>
        <v>Red</v>
      </c>
      <c r="P1964" t="str">
        <f t="shared" si="627"/>
        <v>Red</v>
      </c>
      <c r="Q1964" t="str">
        <f t="shared" si="628"/>
        <v>Green</v>
      </c>
      <c r="R1964" t="str">
        <f t="shared" si="629"/>
        <v>Red</v>
      </c>
      <c r="S1964" t="str">
        <f t="shared" si="630"/>
        <v>Green</v>
      </c>
      <c r="T1964" t="str">
        <f t="shared" si="631"/>
        <v>Green</v>
      </c>
      <c r="U1964" t="str">
        <f t="shared" si="632"/>
        <v>Red</v>
      </c>
      <c r="V1964" t="str">
        <f t="shared" si="633"/>
        <v>Red</v>
      </c>
      <c r="W1964" t="str">
        <f t="shared" si="634"/>
        <v>Green</v>
      </c>
      <c r="X1964" t="str">
        <f t="shared" si="635"/>
        <v>Green</v>
      </c>
      <c r="Y1964" t="str">
        <f t="shared" si="636"/>
        <v>Green</v>
      </c>
      <c r="Z1964" t="str">
        <f t="shared" si="637"/>
        <v>Green</v>
      </c>
      <c r="AA1964" t="str">
        <f t="shared" si="638"/>
        <v>Red</v>
      </c>
      <c r="AB1964" t="str">
        <f t="shared" si="639"/>
        <v>Green</v>
      </c>
      <c r="AC1964" t="str">
        <f t="shared" si="640"/>
        <v>Red</v>
      </c>
      <c r="AD1964" t="str">
        <f t="shared" si="641"/>
        <v>Green</v>
      </c>
    </row>
    <row r="1965" spans="1:30" x14ac:dyDescent="0.25">
      <c r="A1965" t="str">
        <f t="shared" si="625"/>
        <v>26/07/2026Sarpsborg 08HamKam</v>
      </c>
      <c r="D1965" s="2">
        <v>46229</v>
      </c>
      <c r="E1965" s="3">
        <v>0.625</v>
      </c>
      <c r="F1965" t="s">
        <v>4493</v>
      </c>
      <c r="G1965" t="s">
        <v>1754</v>
      </c>
      <c r="H1965">
        <v>1</v>
      </c>
      <c r="I1965">
        <v>0</v>
      </c>
      <c r="J1965">
        <v>1</v>
      </c>
      <c r="K1965">
        <v>0</v>
      </c>
      <c r="L1965" s="22" t="str">
        <f t="shared" ref="L1965:L2028" si="642">DAY(D1965)&amp;"/"&amp;"07"&amp;"/"&amp;YEAR(D1965)</f>
        <v>26/07/2026</v>
      </c>
      <c r="M1965" s="23">
        <f t="shared" ref="M1965:M2028" si="643">E1965-TIME(3,0,0)</f>
        <v>0.5</v>
      </c>
      <c r="N1965" t="str">
        <f t="shared" ref="N1965:N2028" si="644">J1965&amp;" - "&amp;K1965</f>
        <v>1 - 0</v>
      </c>
      <c r="O1965" t="str">
        <f t="shared" si="626"/>
        <v>Green</v>
      </c>
      <c r="P1965" t="str">
        <f t="shared" si="627"/>
        <v>Red</v>
      </c>
      <c r="Q1965" t="str">
        <f t="shared" si="628"/>
        <v>Red</v>
      </c>
      <c r="R1965" t="str">
        <f t="shared" si="629"/>
        <v>Green</v>
      </c>
      <c r="S1965" t="str">
        <f t="shared" si="630"/>
        <v>Red</v>
      </c>
      <c r="T1965" t="str">
        <f t="shared" si="631"/>
        <v>Green</v>
      </c>
      <c r="U1965" t="str">
        <f t="shared" si="632"/>
        <v>Green</v>
      </c>
      <c r="V1965" t="str">
        <f t="shared" si="633"/>
        <v>Red</v>
      </c>
      <c r="W1965" t="str">
        <f t="shared" si="634"/>
        <v>Red</v>
      </c>
      <c r="X1965" t="str">
        <f t="shared" si="635"/>
        <v>Green</v>
      </c>
      <c r="Y1965" t="str">
        <f t="shared" si="636"/>
        <v>Red</v>
      </c>
      <c r="Z1965" t="str">
        <f t="shared" si="637"/>
        <v>Red</v>
      </c>
      <c r="AA1965" t="str">
        <f t="shared" si="638"/>
        <v>Green</v>
      </c>
      <c r="AB1965" t="str">
        <f t="shared" si="639"/>
        <v>Green</v>
      </c>
      <c r="AC1965" t="str">
        <f t="shared" si="640"/>
        <v>Red</v>
      </c>
      <c r="AD1965" t="str">
        <f t="shared" si="641"/>
        <v>Green</v>
      </c>
    </row>
    <row r="1966" spans="1:30" x14ac:dyDescent="0.25">
      <c r="A1966" t="str">
        <f t="shared" si="625"/>
        <v>26/07/2026AsaneEgersund</v>
      </c>
      <c r="D1966" s="2">
        <v>46229</v>
      </c>
      <c r="E1966" s="3">
        <v>0.625</v>
      </c>
      <c r="F1966" t="s">
        <v>1059</v>
      </c>
      <c r="G1966" t="s">
        <v>1060</v>
      </c>
      <c r="H1966">
        <v>2</v>
      </c>
      <c r="I1966">
        <v>0</v>
      </c>
      <c r="J1966">
        <v>3</v>
      </c>
      <c r="K1966">
        <v>3</v>
      </c>
      <c r="L1966" s="22" t="str">
        <f t="shared" si="642"/>
        <v>26/07/2026</v>
      </c>
      <c r="M1966" s="23">
        <f t="shared" si="643"/>
        <v>0.5</v>
      </c>
      <c r="N1966" t="str">
        <f t="shared" si="644"/>
        <v>3 - 3</v>
      </c>
      <c r="O1966" t="str">
        <f t="shared" si="626"/>
        <v>Red</v>
      </c>
      <c r="P1966" t="str">
        <f t="shared" si="627"/>
        <v>Green</v>
      </c>
      <c r="Q1966" t="str">
        <f t="shared" si="628"/>
        <v>Red</v>
      </c>
      <c r="R1966" t="str">
        <f t="shared" si="629"/>
        <v>Green</v>
      </c>
      <c r="S1966" t="str">
        <f t="shared" si="630"/>
        <v>Green</v>
      </c>
      <c r="T1966" t="str">
        <f t="shared" si="631"/>
        <v>Red</v>
      </c>
      <c r="U1966" t="str">
        <f t="shared" si="632"/>
        <v>Green</v>
      </c>
      <c r="V1966" t="str">
        <f t="shared" si="633"/>
        <v>Red</v>
      </c>
      <c r="W1966" t="str">
        <f t="shared" si="634"/>
        <v>Red</v>
      </c>
      <c r="X1966" t="str">
        <f t="shared" si="635"/>
        <v>Green</v>
      </c>
      <c r="Y1966" t="str">
        <f t="shared" si="636"/>
        <v>Green</v>
      </c>
      <c r="Z1966" t="str">
        <f t="shared" si="637"/>
        <v>Green</v>
      </c>
      <c r="AA1966" t="str">
        <f t="shared" si="638"/>
        <v>Red</v>
      </c>
      <c r="AB1966" t="str">
        <f t="shared" si="639"/>
        <v>Red</v>
      </c>
      <c r="AC1966" t="str">
        <f t="shared" si="640"/>
        <v>Green</v>
      </c>
      <c r="AD1966" t="str">
        <f t="shared" si="641"/>
        <v>Red</v>
      </c>
    </row>
    <row r="1967" spans="1:30" x14ac:dyDescent="0.25">
      <c r="A1967" t="str">
        <f t="shared" ref="A1967:A2030" si="645">L1966&amp;F1967&amp;G1967</f>
        <v>26/07/2026MossRaufoss</v>
      </c>
      <c r="D1967" s="2">
        <v>46229</v>
      </c>
      <c r="E1967" s="3">
        <v>0.625</v>
      </c>
      <c r="F1967" t="s">
        <v>1061</v>
      </c>
      <c r="G1967" t="s">
        <v>1062</v>
      </c>
      <c r="H1967">
        <v>1</v>
      </c>
      <c r="I1967">
        <v>1</v>
      </c>
      <c r="J1967">
        <v>1</v>
      </c>
      <c r="K1967">
        <v>2</v>
      </c>
      <c r="L1967" s="22" t="str">
        <f t="shared" si="642"/>
        <v>26/07/2026</v>
      </c>
      <c r="M1967" s="23">
        <f t="shared" si="643"/>
        <v>0.5</v>
      </c>
      <c r="N1967" t="str">
        <f t="shared" si="644"/>
        <v>1 - 2</v>
      </c>
      <c r="O1967" t="str">
        <f t="shared" si="626"/>
        <v>Red</v>
      </c>
      <c r="P1967" t="str">
        <f t="shared" si="627"/>
        <v>Red</v>
      </c>
      <c r="Q1967" t="str">
        <f t="shared" si="628"/>
        <v>Green</v>
      </c>
      <c r="R1967" t="str">
        <f t="shared" si="629"/>
        <v>Red</v>
      </c>
      <c r="S1967" t="str">
        <f t="shared" si="630"/>
        <v>Green</v>
      </c>
      <c r="T1967" t="str">
        <f t="shared" si="631"/>
        <v>Green</v>
      </c>
      <c r="U1967" t="str">
        <f t="shared" si="632"/>
        <v>Red</v>
      </c>
      <c r="V1967" t="str">
        <f t="shared" si="633"/>
        <v>Green</v>
      </c>
      <c r="W1967" t="str">
        <f t="shared" si="634"/>
        <v>Red</v>
      </c>
      <c r="X1967" t="str">
        <f t="shared" si="635"/>
        <v>Green</v>
      </c>
      <c r="Y1967" t="str">
        <f t="shared" si="636"/>
        <v>Green</v>
      </c>
      <c r="Z1967" t="str">
        <f t="shared" si="637"/>
        <v>Green</v>
      </c>
      <c r="AA1967" t="str">
        <f t="shared" si="638"/>
        <v>Red</v>
      </c>
      <c r="AB1967" t="str">
        <f t="shared" si="639"/>
        <v>Green</v>
      </c>
      <c r="AC1967" t="str">
        <f t="shared" si="640"/>
        <v>Green</v>
      </c>
      <c r="AD1967" t="str">
        <f t="shared" si="641"/>
        <v>Red</v>
      </c>
    </row>
    <row r="1968" spans="1:30" x14ac:dyDescent="0.25">
      <c r="A1968" t="str">
        <f t="shared" si="645"/>
        <v>26/07/2026Sandnes UlfKongsvinger</v>
      </c>
      <c r="D1968" s="2">
        <v>46229</v>
      </c>
      <c r="E1968" s="3">
        <v>0.625</v>
      </c>
      <c r="F1968" t="s">
        <v>1063</v>
      </c>
      <c r="G1968" t="s">
        <v>1064</v>
      </c>
      <c r="H1968">
        <v>0</v>
      </c>
      <c r="I1968">
        <v>3</v>
      </c>
      <c r="J1968">
        <v>1</v>
      </c>
      <c r="K1968">
        <v>6</v>
      </c>
      <c r="L1968" s="22" t="str">
        <f t="shared" si="642"/>
        <v>26/07/2026</v>
      </c>
      <c r="M1968" s="23">
        <f t="shared" si="643"/>
        <v>0.5</v>
      </c>
      <c r="N1968" t="str">
        <f t="shared" si="644"/>
        <v>1 - 6</v>
      </c>
      <c r="O1968" t="str">
        <f t="shared" si="626"/>
        <v>Red</v>
      </c>
      <c r="P1968" t="str">
        <f t="shared" si="627"/>
        <v>Red</v>
      </c>
      <c r="Q1968" t="str">
        <f t="shared" si="628"/>
        <v>Green</v>
      </c>
      <c r="R1968" t="str">
        <f t="shared" si="629"/>
        <v>Red</v>
      </c>
      <c r="S1968" t="str">
        <f t="shared" si="630"/>
        <v>Green</v>
      </c>
      <c r="T1968" t="str">
        <f t="shared" si="631"/>
        <v>Green</v>
      </c>
      <c r="U1968" t="str">
        <f t="shared" si="632"/>
        <v>Red</v>
      </c>
      <c r="V1968" t="str">
        <f t="shared" si="633"/>
        <v>Red</v>
      </c>
      <c r="W1968" t="str">
        <f t="shared" si="634"/>
        <v>Green</v>
      </c>
      <c r="X1968" t="str">
        <f t="shared" si="635"/>
        <v>Green</v>
      </c>
      <c r="Y1968" t="str">
        <f t="shared" si="636"/>
        <v>Green</v>
      </c>
      <c r="Z1968" t="str">
        <f t="shared" si="637"/>
        <v>Green</v>
      </c>
      <c r="AA1968" t="str">
        <f t="shared" si="638"/>
        <v>Red</v>
      </c>
      <c r="AB1968" t="str">
        <f t="shared" si="639"/>
        <v>Red</v>
      </c>
      <c r="AC1968" t="str">
        <f t="shared" si="640"/>
        <v>Green</v>
      </c>
      <c r="AD1968" t="str">
        <f t="shared" si="641"/>
        <v>Red</v>
      </c>
    </row>
    <row r="1969" spans="1:30" x14ac:dyDescent="0.25">
      <c r="A1969" t="str">
        <f t="shared" si="645"/>
        <v>26/07/2026SogndalRanheim</v>
      </c>
      <c r="D1969" s="2">
        <v>46229</v>
      </c>
      <c r="E1969" s="3">
        <v>0.625</v>
      </c>
      <c r="F1969" t="s">
        <v>1065</v>
      </c>
      <c r="G1969" t="s">
        <v>1066</v>
      </c>
      <c r="H1969">
        <v>1</v>
      </c>
      <c r="I1969">
        <v>0</v>
      </c>
      <c r="J1969">
        <v>3</v>
      </c>
      <c r="K1969">
        <v>2</v>
      </c>
      <c r="L1969" s="22" t="str">
        <f t="shared" si="642"/>
        <v>26/07/2026</v>
      </c>
      <c r="M1969" s="23">
        <f t="shared" si="643"/>
        <v>0.5</v>
      </c>
      <c r="N1969" t="str">
        <f t="shared" si="644"/>
        <v>3 - 2</v>
      </c>
      <c r="O1969" t="str">
        <f t="shared" si="626"/>
        <v>Green</v>
      </c>
      <c r="P1969" t="str">
        <f t="shared" si="627"/>
        <v>Red</v>
      </c>
      <c r="Q1969" t="str">
        <f t="shared" si="628"/>
        <v>Red</v>
      </c>
      <c r="R1969" t="str">
        <f t="shared" si="629"/>
        <v>Green</v>
      </c>
      <c r="S1969" t="str">
        <f t="shared" si="630"/>
        <v>Red</v>
      </c>
      <c r="T1969" t="str">
        <f t="shared" si="631"/>
        <v>Green</v>
      </c>
      <c r="U1969" t="str">
        <f t="shared" si="632"/>
        <v>Green</v>
      </c>
      <c r="V1969" t="str">
        <f t="shared" si="633"/>
        <v>Red</v>
      </c>
      <c r="W1969" t="str">
        <f t="shared" si="634"/>
        <v>Red</v>
      </c>
      <c r="X1969" t="str">
        <f t="shared" si="635"/>
        <v>Green</v>
      </c>
      <c r="Y1969" t="str">
        <f t="shared" si="636"/>
        <v>Green</v>
      </c>
      <c r="Z1969" t="str">
        <f t="shared" si="637"/>
        <v>Green</v>
      </c>
      <c r="AA1969" t="str">
        <f t="shared" si="638"/>
        <v>Red</v>
      </c>
      <c r="AB1969" t="str">
        <f t="shared" si="639"/>
        <v>Red</v>
      </c>
      <c r="AC1969" t="str">
        <f t="shared" si="640"/>
        <v>Green</v>
      </c>
      <c r="AD1969" t="str">
        <f t="shared" si="641"/>
        <v>Red</v>
      </c>
    </row>
    <row r="1970" spans="1:30" x14ac:dyDescent="0.25">
      <c r="A1970" t="str">
        <f t="shared" si="645"/>
        <v>26/07/2026StrommenOdd BK</v>
      </c>
      <c r="D1970" s="2">
        <v>46229</v>
      </c>
      <c r="E1970" s="3">
        <v>0.625</v>
      </c>
      <c r="F1970" t="s">
        <v>1067</v>
      </c>
      <c r="G1970" t="s">
        <v>4494</v>
      </c>
      <c r="H1970">
        <v>0</v>
      </c>
      <c r="I1970">
        <v>0</v>
      </c>
      <c r="J1970">
        <v>0</v>
      </c>
      <c r="K1970">
        <v>0</v>
      </c>
      <c r="L1970" s="22" t="str">
        <f t="shared" si="642"/>
        <v>26/07/2026</v>
      </c>
      <c r="M1970" s="23">
        <f t="shared" si="643"/>
        <v>0.5</v>
      </c>
      <c r="N1970" t="str">
        <f t="shared" si="644"/>
        <v>0 - 0</v>
      </c>
      <c r="O1970" t="str">
        <f t="shared" si="626"/>
        <v>Red</v>
      </c>
      <c r="P1970" t="str">
        <f t="shared" si="627"/>
        <v>Green</v>
      </c>
      <c r="Q1970" t="str">
        <f t="shared" si="628"/>
        <v>Red</v>
      </c>
      <c r="R1970" t="str">
        <f t="shared" si="629"/>
        <v>Green</v>
      </c>
      <c r="S1970" t="str">
        <f t="shared" si="630"/>
        <v>Green</v>
      </c>
      <c r="T1970" t="str">
        <f t="shared" si="631"/>
        <v>Red</v>
      </c>
      <c r="U1970" t="str">
        <f t="shared" si="632"/>
        <v>Red</v>
      </c>
      <c r="V1970" t="str">
        <f t="shared" si="633"/>
        <v>Green</v>
      </c>
      <c r="W1970" t="str">
        <f t="shared" si="634"/>
        <v>Red</v>
      </c>
      <c r="X1970" t="str">
        <f t="shared" si="635"/>
        <v>Red</v>
      </c>
      <c r="Y1970" t="str">
        <f t="shared" si="636"/>
        <v>Red</v>
      </c>
      <c r="Z1970" t="str">
        <f t="shared" si="637"/>
        <v>Red</v>
      </c>
      <c r="AA1970" t="str">
        <f t="shared" si="638"/>
        <v>Green</v>
      </c>
      <c r="AB1970" t="str">
        <f t="shared" si="639"/>
        <v>Green</v>
      </c>
      <c r="AC1970" t="str">
        <f t="shared" si="640"/>
        <v>Red</v>
      </c>
      <c r="AD1970" t="str">
        <f t="shared" si="641"/>
        <v>Green</v>
      </c>
    </row>
    <row r="1971" spans="1:30" x14ac:dyDescent="0.25">
      <c r="A1971" t="str">
        <f t="shared" si="645"/>
        <v>26/07/2026Unia SkierniewiceStal Mielec</v>
      </c>
      <c r="D1971" s="2">
        <v>46229</v>
      </c>
      <c r="E1971" s="3">
        <v>0.625</v>
      </c>
      <c r="F1971" t="s">
        <v>1069</v>
      </c>
      <c r="G1971" t="s">
        <v>1070</v>
      </c>
      <c r="H1971">
        <v>0</v>
      </c>
      <c r="I1971">
        <v>1</v>
      </c>
      <c r="J1971">
        <v>1</v>
      </c>
      <c r="K1971">
        <v>2</v>
      </c>
      <c r="L1971" s="22" t="str">
        <f t="shared" si="642"/>
        <v>26/07/2026</v>
      </c>
      <c r="M1971" s="23">
        <f t="shared" si="643"/>
        <v>0.5</v>
      </c>
      <c r="N1971" t="str">
        <f t="shared" si="644"/>
        <v>1 - 2</v>
      </c>
      <c r="O1971" t="str">
        <f t="shared" si="626"/>
        <v>Red</v>
      </c>
      <c r="P1971" t="str">
        <f t="shared" si="627"/>
        <v>Red</v>
      </c>
      <c r="Q1971" t="str">
        <f t="shared" si="628"/>
        <v>Green</v>
      </c>
      <c r="R1971" t="str">
        <f t="shared" si="629"/>
        <v>Red</v>
      </c>
      <c r="S1971" t="str">
        <f t="shared" si="630"/>
        <v>Green</v>
      </c>
      <c r="T1971" t="str">
        <f t="shared" si="631"/>
        <v>Green</v>
      </c>
      <c r="U1971" t="str">
        <f t="shared" si="632"/>
        <v>Red</v>
      </c>
      <c r="V1971" t="str">
        <f t="shared" si="633"/>
        <v>Red</v>
      </c>
      <c r="W1971" t="str">
        <f t="shared" si="634"/>
        <v>Green</v>
      </c>
      <c r="X1971" t="str">
        <f t="shared" si="635"/>
        <v>Green</v>
      </c>
      <c r="Y1971" t="str">
        <f t="shared" si="636"/>
        <v>Green</v>
      </c>
      <c r="Z1971" t="str">
        <f t="shared" si="637"/>
        <v>Green</v>
      </c>
      <c r="AA1971" t="str">
        <f t="shared" si="638"/>
        <v>Red</v>
      </c>
      <c r="AB1971" t="str">
        <f t="shared" si="639"/>
        <v>Green</v>
      </c>
      <c r="AC1971" t="str">
        <f t="shared" si="640"/>
        <v>Green</v>
      </c>
      <c r="AD1971" t="str">
        <f t="shared" si="641"/>
        <v>Red</v>
      </c>
    </row>
    <row r="1972" spans="1:30" x14ac:dyDescent="0.25">
      <c r="A1972" t="str">
        <f t="shared" si="645"/>
        <v>26/07/2026PFK SochiArsenal Tula</v>
      </c>
      <c r="D1972" s="2">
        <v>46229</v>
      </c>
      <c r="E1972" s="3">
        <v>0.625</v>
      </c>
      <c r="F1972" t="s">
        <v>4495</v>
      </c>
      <c r="G1972" t="s">
        <v>4496</v>
      </c>
      <c r="H1972">
        <v>3</v>
      </c>
      <c r="I1972">
        <v>0</v>
      </c>
      <c r="J1972">
        <v>5</v>
      </c>
      <c r="K1972">
        <v>0</v>
      </c>
      <c r="L1972" s="22" t="str">
        <f t="shared" si="642"/>
        <v>26/07/2026</v>
      </c>
      <c r="M1972" s="23">
        <f t="shared" si="643"/>
        <v>0.5</v>
      </c>
      <c r="N1972" t="str">
        <f t="shared" si="644"/>
        <v>5 - 0</v>
      </c>
      <c r="O1972" t="str">
        <f t="shared" si="626"/>
        <v>Green</v>
      </c>
      <c r="P1972" t="str">
        <f t="shared" si="627"/>
        <v>Red</v>
      </c>
      <c r="Q1972" t="str">
        <f t="shared" si="628"/>
        <v>Red</v>
      </c>
      <c r="R1972" t="str">
        <f t="shared" si="629"/>
        <v>Green</v>
      </c>
      <c r="S1972" t="str">
        <f t="shared" si="630"/>
        <v>Red</v>
      </c>
      <c r="T1972" t="str">
        <f t="shared" si="631"/>
        <v>Green</v>
      </c>
      <c r="U1972" t="str">
        <f t="shared" si="632"/>
        <v>Green</v>
      </c>
      <c r="V1972" t="str">
        <f t="shared" si="633"/>
        <v>Red</v>
      </c>
      <c r="W1972" t="str">
        <f t="shared" si="634"/>
        <v>Red</v>
      </c>
      <c r="X1972" t="str">
        <f t="shared" si="635"/>
        <v>Green</v>
      </c>
      <c r="Y1972" t="str">
        <f t="shared" si="636"/>
        <v>Green</v>
      </c>
      <c r="Z1972" t="str">
        <f t="shared" si="637"/>
        <v>Green</v>
      </c>
      <c r="AA1972" t="str">
        <f t="shared" si="638"/>
        <v>Red</v>
      </c>
      <c r="AB1972" t="str">
        <f t="shared" si="639"/>
        <v>Red</v>
      </c>
      <c r="AC1972" t="str">
        <f t="shared" si="640"/>
        <v>Red</v>
      </c>
      <c r="AD1972" t="str">
        <f t="shared" si="641"/>
        <v>Green</v>
      </c>
    </row>
    <row r="1973" spans="1:30" x14ac:dyDescent="0.25">
      <c r="A1973" t="str">
        <f t="shared" si="645"/>
        <v>26/07/2026Volgar AstrakhanMashuk Pyatigorsk</v>
      </c>
      <c r="D1973" s="2">
        <v>46229</v>
      </c>
      <c r="E1973" s="3">
        <v>0.625</v>
      </c>
      <c r="F1973" t="s">
        <v>4497</v>
      </c>
      <c r="G1973" t="s">
        <v>4498</v>
      </c>
      <c r="H1973">
        <v>1</v>
      </c>
      <c r="I1973">
        <v>1</v>
      </c>
      <c r="J1973">
        <v>1</v>
      </c>
      <c r="K1973">
        <v>2</v>
      </c>
      <c r="L1973" s="22" t="str">
        <f t="shared" si="642"/>
        <v>26/07/2026</v>
      </c>
      <c r="M1973" s="23">
        <f t="shared" si="643"/>
        <v>0.5</v>
      </c>
      <c r="N1973" t="str">
        <f t="shared" si="644"/>
        <v>1 - 2</v>
      </c>
      <c r="O1973" t="str">
        <f t="shared" si="626"/>
        <v>Red</v>
      </c>
      <c r="P1973" t="str">
        <f t="shared" si="627"/>
        <v>Red</v>
      </c>
      <c r="Q1973" t="str">
        <f t="shared" si="628"/>
        <v>Green</v>
      </c>
      <c r="R1973" t="str">
        <f t="shared" si="629"/>
        <v>Red</v>
      </c>
      <c r="S1973" t="str">
        <f t="shared" si="630"/>
        <v>Green</v>
      </c>
      <c r="T1973" t="str">
        <f t="shared" si="631"/>
        <v>Green</v>
      </c>
      <c r="U1973" t="str">
        <f t="shared" si="632"/>
        <v>Red</v>
      </c>
      <c r="V1973" t="str">
        <f t="shared" si="633"/>
        <v>Green</v>
      </c>
      <c r="W1973" t="str">
        <f t="shared" si="634"/>
        <v>Red</v>
      </c>
      <c r="X1973" t="str">
        <f t="shared" si="635"/>
        <v>Green</v>
      </c>
      <c r="Y1973" t="str">
        <f t="shared" si="636"/>
        <v>Green</v>
      </c>
      <c r="Z1973" t="str">
        <f t="shared" si="637"/>
        <v>Green</v>
      </c>
      <c r="AA1973" t="str">
        <f t="shared" si="638"/>
        <v>Red</v>
      </c>
      <c r="AB1973" t="str">
        <f t="shared" si="639"/>
        <v>Green</v>
      </c>
      <c r="AC1973" t="str">
        <f t="shared" si="640"/>
        <v>Green</v>
      </c>
      <c r="AD1973" t="str">
        <f t="shared" si="641"/>
        <v>Red</v>
      </c>
    </row>
    <row r="1974" spans="1:30" x14ac:dyDescent="0.25">
      <c r="A1974" t="str">
        <f t="shared" si="645"/>
        <v>26/07/2026CherepovetsFC Iskra Smolensk</v>
      </c>
      <c r="D1974" s="2">
        <v>46229</v>
      </c>
      <c r="E1974" s="3">
        <v>0.625</v>
      </c>
      <c r="F1974" t="s">
        <v>4499</v>
      </c>
      <c r="G1974" t="s">
        <v>4500</v>
      </c>
      <c r="H1974">
        <v>0</v>
      </c>
      <c r="I1974">
        <v>0</v>
      </c>
      <c r="J1974">
        <v>2</v>
      </c>
      <c r="K1974">
        <v>1</v>
      </c>
      <c r="L1974" s="22" t="str">
        <f t="shared" si="642"/>
        <v>26/07/2026</v>
      </c>
      <c r="M1974" s="23">
        <f t="shared" si="643"/>
        <v>0.5</v>
      </c>
      <c r="N1974" t="str">
        <f t="shared" si="644"/>
        <v>2 - 1</v>
      </c>
      <c r="O1974" t="str">
        <f t="shared" si="626"/>
        <v>Green</v>
      </c>
      <c r="P1974" t="str">
        <f t="shared" si="627"/>
        <v>Red</v>
      </c>
      <c r="Q1974" t="str">
        <f t="shared" si="628"/>
        <v>Red</v>
      </c>
      <c r="R1974" t="str">
        <f t="shared" si="629"/>
        <v>Green</v>
      </c>
      <c r="S1974" t="str">
        <f t="shared" si="630"/>
        <v>Red</v>
      </c>
      <c r="T1974" t="str">
        <f t="shared" si="631"/>
        <v>Green</v>
      </c>
      <c r="U1974" t="str">
        <f t="shared" si="632"/>
        <v>Red</v>
      </c>
      <c r="V1974" t="str">
        <f t="shared" si="633"/>
        <v>Green</v>
      </c>
      <c r="W1974" t="str">
        <f t="shared" si="634"/>
        <v>Red</v>
      </c>
      <c r="X1974" t="str">
        <f t="shared" si="635"/>
        <v>Red</v>
      </c>
      <c r="Y1974" t="str">
        <f t="shared" si="636"/>
        <v>Green</v>
      </c>
      <c r="Z1974" t="str">
        <f t="shared" si="637"/>
        <v>Green</v>
      </c>
      <c r="AA1974" t="str">
        <f t="shared" si="638"/>
        <v>Red</v>
      </c>
      <c r="AB1974" t="str">
        <f t="shared" si="639"/>
        <v>Green</v>
      </c>
      <c r="AC1974" t="str">
        <f t="shared" si="640"/>
        <v>Green</v>
      </c>
      <c r="AD1974" t="str">
        <f t="shared" si="641"/>
        <v>Red</v>
      </c>
    </row>
    <row r="1975" spans="1:30" x14ac:dyDescent="0.25">
      <c r="A1975" t="str">
        <f t="shared" si="645"/>
        <v>26/07/2026MFK RuzomberokDunajska Streda</v>
      </c>
      <c r="D1975" s="2">
        <v>46229</v>
      </c>
      <c r="E1975" s="3">
        <v>0.625</v>
      </c>
      <c r="F1975" t="s">
        <v>4501</v>
      </c>
      <c r="G1975" t="s">
        <v>1924</v>
      </c>
      <c r="H1975">
        <v>0</v>
      </c>
      <c r="I1975">
        <v>0</v>
      </c>
      <c r="J1975">
        <v>1</v>
      </c>
      <c r="K1975">
        <v>1</v>
      </c>
      <c r="L1975" s="22" t="str">
        <f t="shared" si="642"/>
        <v>26/07/2026</v>
      </c>
      <c r="M1975" s="23">
        <f t="shared" si="643"/>
        <v>0.5</v>
      </c>
      <c r="N1975" t="str">
        <f t="shared" si="644"/>
        <v>1 - 1</v>
      </c>
      <c r="O1975" t="str">
        <f t="shared" si="626"/>
        <v>Red</v>
      </c>
      <c r="P1975" t="str">
        <f t="shared" si="627"/>
        <v>Green</v>
      </c>
      <c r="Q1975" t="str">
        <f t="shared" si="628"/>
        <v>Red</v>
      </c>
      <c r="R1975" t="str">
        <f t="shared" si="629"/>
        <v>Green</v>
      </c>
      <c r="S1975" t="str">
        <f t="shared" si="630"/>
        <v>Green</v>
      </c>
      <c r="T1975" t="str">
        <f t="shared" si="631"/>
        <v>Red</v>
      </c>
      <c r="U1975" t="str">
        <f t="shared" si="632"/>
        <v>Red</v>
      </c>
      <c r="V1975" t="str">
        <f t="shared" si="633"/>
        <v>Green</v>
      </c>
      <c r="W1975" t="str">
        <f t="shared" si="634"/>
        <v>Red</v>
      </c>
      <c r="X1975" t="str">
        <f t="shared" si="635"/>
        <v>Red</v>
      </c>
      <c r="Y1975" t="str">
        <f t="shared" si="636"/>
        <v>Green</v>
      </c>
      <c r="Z1975" t="str">
        <f t="shared" si="637"/>
        <v>Red</v>
      </c>
      <c r="AA1975" t="str">
        <f t="shared" si="638"/>
        <v>Green</v>
      </c>
      <c r="AB1975" t="str">
        <f t="shared" si="639"/>
        <v>Green</v>
      </c>
      <c r="AC1975" t="str">
        <f t="shared" si="640"/>
        <v>Green</v>
      </c>
      <c r="AD1975" t="str">
        <f t="shared" si="641"/>
        <v>Red</v>
      </c>
    </row>
    <row r="1976" spans="1:30" x14ac:dyDescent="0.25">
      <c r="A1976" t="str">
        <f t="shared" si="645"/>
        <v>26/07/2026MSK ZilinaFK Kosice</v>
      </c>
      <c r="D1976" s="2">
        <v>46229</v>
      </c>
      <c r="E1976" s="3">
        <v>0.625</v>
      </c>
      <c r="F1976" t="s">
        <v>1955</v>
      </c>
      <c r="G1976" t="s">
        <v>4502</v>
      </c>
      <c r="H1976">
        <v>1</v>
      </c>
      <c r="I1976">
        <v>2</v>
      </c>
      <c r="J1976">
        <v>4</v>
      </c>
      <c r="K1976">
        <v>4</v>
      </c>
      <c r="L1976" s="22" t="str">
        <f t="shared" si="642"/>
        <v>26/07/2026</v>
      </c>
      <c r="M1976" s="23">
        <f t="shared" si="643"/>
        <v>0.5</v>
      </c>
      <c r="N1976" t="str">
        <f t="shared" si="644"/>
        <v>4 - 4</v>
      </c>
      <c r="O1976" t="str">
        <f t="shared" si="626"/>
        <v>Red</v>
      </c>
      <c r="P1976" t="str">
        <f t="shared" si="627"/>
        <v>Green</v>
      </c>
      <c r="Q1976" t="str">
        <f t="shared" si="628"/>
        <v>Red</v>
      </c>
      <c r="R1976" t="str">
        <f t="shared" si="629"/>
        <v>Green</v>
      </c>
      <c r="S1976" t="str">
        <f t="shared" si="630"/>
        <v>Green</v>
      </c>
      <c r="T1976" t="str">
        <f t="shared" si="631"/>
        <v>Red</v>
      </c>
      <c r="U1976" t="str">
        <f t="shared" si="632"/>
        <v>Red</v>
      </c>
      <c r="V1976" t="str">
        <f t="shared" si="633"/>
        <v>Red</v>
      </c>
      <c r="W1976" t="str">
        <f t="shared" si="634"/>
        <v>Green</v>
      </c>
      <c r="X1976" t="str">
        <f t="shared" si="635"/>
        <v>Green</v>
      </c>
      <c r="Y1976" t="str">
        <f t="shared" si="636"/>
        <v>Green</v>
      </c>
      <c r="Z1976" t="str">
        <f t="shared" si="637"/>
        <v>Green</v>
      </c>
      <c r="AA1976" t="str">
        <f t="shared" si="638"/>
        <v>Red</v>
      </c>
      <c r="AB1976" t="str">
        <f t="shared" si="639"/>
        <v>Red</v>
      </c>
      <c r="AC1976" t="str">
        <f t="shared" si="640"/>
        <v>Green</v>
      </c>
      <c r="AD1976" t="str">
        <f t="shared" si="641"/>
        <v>Red</v>
      </c>
    </row>
    <row r="1977" spans="1:30" x14ac:dyDescent="0.25">
      <c r="A1977" t="str">
        <f t="shared" si="645"/>
        <v>26/07/2026NorrbyOstersunds</v>
      </c>
      <c r="B1977" t="s">
        <v>827</v>
      </c>
      <c r="D1977" s="2">
        <v>46229</v>
      </c>
      <c r="E1977" s="3">
        <v>0.625</v>
      </c>
      <c r="F1977" t="s">
        <v>269</v>
      </c>
      <c r="G1977" t="s">
        <v>4503</v>
      </c>
      <c r="H1977">
        <v>1</v>
      </c>
      <c r="I1977">
        <v>0</v>
      </c>
      <c r="J1977">
        <v>2</v>
      </c>
      <c r="K1977">
        <v>2</v>
      </c>
      <c r="L1977" s="22" t="str">
        <f t="shared" si="642"/>
        <v>26/07/2026</v>
      </c>
      <c r="M1977" s="23">
        <f t="shared" si="643"/>
        <v>0.5</v>
      </c>
      <c r="N1977" t="str">
        <f t="shared" si="644"/>
        <v>2 - 2</v>
      </c>
      <c r="O1977" t="str">
        <f t="shared" si="626"/>
        <v>Red</v>
      </c>
      <c r="P1977" t="str">
        <f t="shared" si="627"/>
        <v>Green</v>
      </c>
      <c r="Q1977" t="str">
        <f t="shared" si="628"/>
        <v>Red</v>
      </c>
      <c r="R1977" t="str">
        <f t="shared" si="629"/>
        <v>Green</v>
      </c>
      <c r="S1977" t="str">
        <f t="shared" si="630"/>
        <v>Green</v>
      </c>
      <c r="T1977" t="str">
        <f t="shared" si="631"/>
        <v>Red</v>
      </c>
      <c r="U1977" t="str">
        <f t="shared" si="632"/>
        <v>Green</v>
      </c>
      <c r="V1977" t="str">
        <f t="shared" si="633"/>
        <v>Red</v>
      </c>
      <c r="W1977" t="str">
        <f t="shared" si="634"/>
        <v>Red</v>
      </c>
      <c r="X1977" t="str">
        <f t="shared" si="635"/>
        <v>Green</v>
      </c>
      <c r="Y1977" t="str">
        <f t="shared" si="636"/>
        <v>Green</v>
      </c>
      <c r="Z1977" t="str">
        <f t="shared" si="637"/>
        <v>Green</v>
      </c>
      <c r="AA1977" t="str">
        <f t="shared" si="638"/>
        <v>Red</v>
      </c>
      <c r="AB1977" t="str">
        <f t="shared" si="639"/>
        <v>Red</v>
      </c>
      <c r="AC1977" t="str">
        <f t="shared" si="640"/>
        <v>Green</v>
      </c>
      <c r="AD1977" t="str">
        <f t="shared" si="641"/>
        <v>Red</v>
      </c>
    </row>
    <row r="1978" spans="1:30" x14ac:dyDescent="0.25">
      <c r="A1978" t="str">
        <f t="shared" si="645"/>
        <v>26/07/2026Albion FCDanubio</v>
      </c>
      <c r="D1978" s="2">
        <v>46229</v>
      </c>
      <c r="E1978" s="3">
        <v>0.625</v>
      </c>
      <c r="F1978" t="s">
        <v>1123</v>
      </c>
      <c r="G1978" t="s">
        <v>1315</v>
      </c>
      <c r="L1978" s="22" t="str">
        <f t="shared" si="642"/>
        <v>26/07/2026</v>
      </c>
      <c r="M1978" s="23">
        <f t="shared" si="643"/>
        <v>0.5</v>
      </c>
      <c r="N1978" t="str">
        <f t="shared" si="644"/>
        <v xml:space="preserve"> - </v>
      </c>
      <c r="O1978" t="str">
        <f t="shared" si="626"/>
        <v>Red</v>
      </c>
      <c r="P1978" t="str">
        <f t="shared" si="627"/>
        <v>Green</v>
      </c>
      <c r="Q1978" t="str">
        <f t="shared" si="628"/>
        <v>Red</v>
      </c>
      <c r="R1978" t="str">
        <f t="shared" si="629"/>
        <v>Green</v>
      </c>
      <c r="S1978" t="str">
        <f t="shared" si="630"/>
        <v>Green</v>
      </c>
      <c r="T1978" t="str">
        <f t="shared" si="631"/>
        <v>Red</v>
      </c>
      <c r="U1978" t="str">
        <f t="shared" si="632"/>
        <v>Red</v>
      </c>
      <c r="V1978" t="str">
        <f t="shared" si="633"/>
        <v>Green</v>
      </c>
      <c r="W1978" t="str">
        <f t="shared" si="634"/>
        <v>Red</v>
      </c>
      <c r="X1978" t="str">
        <f t="shared" si="635"/>
        <v>Red</v>
      </c>
      <c r="Y1978" t="str">
        <f t="shared" si="636"/>
        <v>Red</v>
      </c>
      <c r="Z1978" t="str">
        <f t="shared" si="637"/>
        <v>Red</v>
      </c>
      <c r="AA1978" t="str">
        <f t="shared" si="638"/>
        <v>Green</v>
      </c>
      <c r="AB1978" t="str">
        <f t="shared" si="639"/>
        <v>Green</v>
      </c>
      <c r="AC1978" t="str">
        <f t="shared" si="640"/>
        <v>Red</v>
      </c>
      <c r="AD1978" t="str">
        <f t="shared" si="641"/>
        <v>Green</v>
      </c>
    </row>
    <row r="1979" spans="1:30" x14ac:dyDescent="0.25">
      <c r="A1979" t="str">
        <f t="shared" si="645"/>
        <v>26/07/2026Centro AtlÃ©tico FÃ©nixCA Atenas</v>
      </c>
      <c r="D1979" s="2">
        <v>46229</v>
      </c>
      <c r="E1979" s="3">
        <v>0.625</v>
      </c>
      <c r="F1979" t="s">
        <v>4504</v>
      </c>
      <c r="G1979" t="s">
        <v>1074</v>
      </c>
      <c r="H1979">
        <v>0</v>
      </c>
      <c r="I1979">
        <v>0</v>
      </c>
      <c r="J1979">
        <v>1</v>
      </c>
      <c r="K1979">
        <v>0</v>
      </c>
      <c r="L1979" s="22" t="str">
        <f t="shared" si="642"/>
        <v>26/07/2026</v>
      </c>
      <c r="M1979" s="23">
        <f t="shared" si="643"/>
        <v>0.5</v>
      </c>
      <c r="N1979" t="str">
        <f t="shared" si="644"/>
        <v>1 - 0</v>
      </c>
      <c r="O1979" t="str">
        <f t="shared" si="626"/>
        <v>Green</v>
      </c>
      <c r="P1979" t="str">
        <f t="shared" si="627"/>
        <v>Red</v>
      </c>
      <c r="Q1979" t="str">
        <f t="shared" si="628"/>
        <v>Red</v>
      </c>
      <c r="R1979" t="str">
        <f t="shared" si="629"/>
        <v>Green</v>
      </c>
      <c r="S1979" t="str">
        <f t="shared" si="630"/>
        <v>Red</v>
      </c>
      <c r="T1979" t="str">
        <f t="shared" si="631"/>
        <v>Green</v>
      </c>
      <c r="U1979" t="str">
        <f t="shared" si="632"/>
        <v>Red</v>
      </c>
      <c r="V1979" t="str">
        <f t="shared" si="633"/>
        <v>Green</v>
      </c>
      <c r="W1979" t="str">
        <f t="shared" si="634"/>
        <v>Red</v>
      </c>
      <c r="X1979" t="str">
        <f t="shared" si="635"/>
        <v>Red</v>
      </c>
      <c r="Y1979" t="str">
        <f t="shared" si="636"/>
        <v>Red</v>
      </c>
      <c r="Z1979" t="str">
        <f t="shared" si="637"/>
        <v>Red</v>
      </c>
      <c r="AA1979" t="str">
        <f t="shared" si="638"/>
        <v>Green</v>
      </c>
      <c r="AB1979" t="str">
        <f t="shared" si="639"/>
        <v>Green</v>
      </c>
      <c r="AC1979" t="str">
        <f t="shared" si="640"/>
        <v>Red</v>
      </c>
      <c r="AD1979" t="str">
        <f t="shared" si="641"/>
        <v>Green</v>
      </c>
    </row>
    <row r="1980" spans="1:30" x14ac:dyDescent="0.25">
      <c r="A1980" t="str">
        <f t="shared" si="645"/>
        <v>26/07/2026CA AtenasColon Montevideo</v>
      </c>
      <c r="D1980" s="2">
        <v>46229</v>
      </c>
      <c r="E1980" s="3">
        <v>0.625</v>
      </c>
      <c r="F1980" t="s">
        <v>1074</v>
      </c>
      <c r="G1980" t="s">
        <v>3680</v>
      </c>
      <c r="L1980" s="22" t="str">
        <f t="shared" si="642"/>
        <v>26/07/2026</v>
      </c>
      <c r="M1980" s="23">
        <f t="shared" si="643"/>
        <v>0.5</v>
      </c>
      <c r="N1980" t="str">
        <f t="shared" si="644"/>
        <v xml:space="preserve"> - </v>
      </c>
      <c r="O1980" t="str">
        <f t="shared" si="626"/>
        <v>Red</v>
      </c>
      <c r="P1980" t="str">
        <f t="shared" si="627"/>
        <v>Green</v>
      </c>
      <c r="Q1980" t="str">
        <f t="shared" si="628"/>
        <v>Red</v>
      </c>
      <c r="R1980" t="str">
        <f t="shared" si="629"/>
        <v>Green</v>
      </c>
      <c r="S1980" t="str">
        <f t="shared" si="630"/>
        <v>Green</v>
      </c>
      <c r="T1980" t="str">
        <f t="shared" si="631"/>
        <v>Red</v>
      </c>
      <c r="U1980" t="str">
        <f t="shared" si="632"/>
        <v>Red</v>
      </c>
      <c r="V1980" t="str">
        <f t="shared" si="633"/>
        <v>Green</v>
      </c>
      <c r="W1980" t="str">
        <f t="shared" si="634"/>
        <v>Red</v>
      </c>
      <c r="X1980" t="str">
        <f t="shared" si="635"/>
        <v>Red</v>
      </c>
      <c r="Y1980" t="str">
        <f t="shared" si="636"/>
        <v>Red</v>
      </c>
      <c r="Z1980" t="str">
        <f t="shared" si="637"/>
        <v>Red</v>
      </c>
      <c r="AA1980" t="str">
        <f t="shared" si="638"/>
        <v>Green</v>
      </c>
      <c r="AB1980" t="str">
        <f t="shared" si="639"/>
        <v>Green</v>
      </c>
      <c r="AC1980" t="str">
        <f t="shared" si="640"/>
        <v>Red</v>
      </c>
      <c r="AD1980" t="str">
        <f t="shared" si="641"/>
        <v>Green</v>
      </c>
    </row>
    <row r="1981" spans="1:30" x14ac:dyDescent="0.25">
      <c r="A1981" t="str">
        <f t="shared" si="645"/>
        <v>26/07/2026Atlanta United IINew York City II</v>
      </c>
      <c r="D1981" s="2">
        <v>46229</v>
      </c>
      <c r="E1981" s="3">
        <v>0.625</v>
      </c>
      <c r="F1981" t="s">
        <v>4505</v>
      </c>
      <c r="G1981" t="s">
        <v>2071</v>
      </c>
      <c r="H1981">
        <v>1</v>
      </c>
      <c r="I1981">
        <v>0</v>
      </c>
      <c r="J1981">
        <v>3</v>
      </c>
      <c r="K1981">
        <v>2</v>
      </c>
      <c r="L1981" s="22" t="str">
        <f t="shared" si="642"/>
        <v>26/07/2026</v>
      </c>
      <c r="M1981" s="23">
        <f t="shared" si="643"/>
        <v>0.5</v>
      </c>
      <c r="N1981" t="str">
        <f t="shared" si="644"/>
        <v>3 - 2</v>
      </c>
      <c r="O1981" t="str">
        <f t="shared" si="626"/>
        <v>Green</v>
      </c>
      <c r="P1981" t="str">
        <f t="shared" si="627"/>
        <v>Red</v>
      </c>
      <c r="Q1981" t="str">
        <f t="shared" si="628"/>
        <v>Red</v>
      </c>
      <c r="R1981" t="str">
        <f t="shared" si="629"/>
        <v>Green</v>
      </c>
      <c r="S1981" t="str">
        <f t="shared" si="630"/>
        <v>Red</v>
      </c>
      <c r="T1981" t="str">
        <f t="shared" si="631"/>
        <v>Green</v>
      </c>
      <c r="U1981" t="str">
        <f t="shared" si="632"/>
        <v>Green</v>
      </c>
      <c r="V1981" t="str">
        <f t="shared" si="633"/>
        <v>Red</v>
      </c>
      <c r="W1981" t="str">
        <f t="shared" si="634"/>
        <v>Red</v>
      </c>
      <c r="X1981" t="str">
        <f t="shared" si="635"/>
        <v>Green</v>
      </c>
      <c r="Y1981" t="str">
        <f t="shared" si="636"/>
        <v>Green</v>
      </c>
      <c r="Z1981" t="str">
        <f t="shared" si="637"/>
        <v>Green</v>
      </c>
      <c r="AA1981" t="str">
        <f t="shared" si="638"/>
        <v>Red</v>
      </c>
      <c r="AB1981" t="str">
        <f t="shared" si="639"/>
        <v>Red</v>
      </c>
      <c r="AC1981" t="str">
        <f t="shared" si="640"/>
        <v>Green</v>
      </c>
      <c r="AD1981" t="str">
        <f t="shared" si="641"/>
        <v>Red</v>
      </c>
    </row>
    <row r="1982" spans="1:30" x14ac:dyDescent="0.25">
      <c r="A1982" t="str">
        <f t="shared" si="645"/>
        <v>26/07/2026BunyodkorPakhtakor Tashkent</v>
      </c>
      <c r="D1982" s="2">
        <v>46229</v>
      </c>
      <c r="E1982" s="3">
        <v>0.625</v>
      </c>
      <c r="F1982" t="s">
        <v>1420</v>
      </c>
      <c r="G1982" t="s">
        <v>1421</v>
      </c>
      <c r="H1982">
        <v>0</v>
      </c>
      <c r="I1982">
        <v>0</v>
      </c>
      <c r="J1982">
        <v>0</v>
      </c>
      <c r="K1982">
        <v>1</v>
      </c>
      <c r="L1982" s="22" t="str">
        <f t="shared" si="642"/>
        <v>26/07/2026</v>
      </c>
      <c r="M1982" s="23">
        <f t="shared" si="643"/>
        <v>0.5</v>
      </c>
      <c r="N1982" t="str">
        <f t="shared" si="644"/>
        <v>0 - 1</v>
      </c>
      <c r="O1982" t="str">
        <f t="shared" si="626"/>
        <v>Red</v>
      </c>
      <c r="P1982" t="str">
        <f t="shared" si="627"/>
        <v>Red</v>
      </c>
      <c r="Q1982" t="str">
        <f t="shared" si="628"/>
        <v>Green</v>
      </c>
      <c r="R1982" t="str">
        <f t="shared" si="629"/>
        <v>Red</v>
      </c>
      <c r="S1982" t="str">
        <f t="shared" si="630"/>
        <v>Green</v>
      </c>
      <c r="T1982" t="str">
        <f t="shared" si="631"/>
        <v>Green</v>
      </c>
      <c r="U1982" t="str">
        <f t="shared" si="632"/>
        <v>Red</v>
      </c>
      <c r="V1982" t="str">
        <f t="shared" si="633"/>
        <v>Green</v>
      </c>
      <c r="W1982" t="str">
        <f t="shared" si="634"/>
        <v>Red</v>
      </c>
      <c r="X1982" t="str">
        <f t="shared" si="635"/>
        <v>Red</v>
      </c>
      <c r="Y1982" t="str">
        <f t="shared" si="636"/>
        <v>Red</v>
      </c>
      <c r="Z1982" t="str">
        <f t="shared" si="637"/>
        <v>Red</v>
      </c>
      <c r="AA1982" t="str">
        <f t="shared" si="638"/>
        <v>Green</v>
      </c>
      <c r="AB1982" t="str">
        <f t="shared" si="639"/>
        <v>Green</v>
      </c>
      <c r="AC1982" t="str">
        <f t="shared" si="640"/>
        <v>Red</v>
      </c>
      <c r="AD1982" t="str">
        <f t="shared" si="641"/>
        <v>Green</v>
      </c>
    </row>
    <row r="1983" spans="1:30" x14ac:dyDescent="0.25">
      <c r="A1983" t="str">
        <f t="shared" si="645"/>
        <v>26/07/2026RangersWest Ham</v>
      </c>
      <c r="D1983" s="2">
        <v>46229</v>
      </c>
      <c r="E1983" s="3">
        <v>0.625</v>
      </c>
      <c r="F1983" t="s">
        <v>1829</v>
      </c>
      <c r="G1983" t="s">
        <v>1832</v>
      </c>
      <c r="H1983">
        <v>0</v>
      </c>
      <c r="I1983">
        <v>0</v>
      </c>
      <c r="J1983">
        <v>0</v>
      </c>
      <c r="K1983">
        <v>0</v>
      </c>
      <c r="L1983" s="22" t="str">
        <f t="shared" si="642"/>
        <v>26/07/2026</v>
      </c>
      <c r="M1983" s="23">
        <f t="shared" si="643"/>
        <v>0.5</v>
      </c>
      <c r="N1983" t="str">
        <f t="shared" si="644"/>
        <v>0 - 0</v>
      </c>
      <c r="O1983" t="str">
        <f t="shared" si="626"/>
        <v>Red</v>
      </c>
      <c r="P1983" t="str">
        <f t="shared" si="627"/>
        <v>Green</v>
      </c>
      <c r="Q1983" t="str">
        <f t="shared" si="628"/>
        <v>Red</v>
      </c>
      <c r="R1983" t="str">
        <f t="shared" si="629"/>
        <v>Green</v>
      </c>
      <c r="S1983" t="str">
        <f t="shared" si="630"/>
        <v>Green</v>
      </c>
      <c r="T1983" t="str">
        <f t="shared" si="631"/>
        <v>Red</v>
      </c>
      <c r="U1983" t="str">
        <f t="shared" si="632"/>
        <v>Red</v>
      </c>
      <c r="V1983" t="str">
        <f t="shared" si="633"/>
        <v>Green</v>
      </c>
      <c r="W1983" t="str">
        <f t="shared" si="634"/>
        <v>Red</v>
      </c>
      <c r="X1983" t="str">
        <f t="shared" si="635"/>
        <v>Red</v>
      </c>
      <c r="Y1983" t="str">
        <f t="shared" si="636"/>
        <v>Red</v>
      </c>
      <c r="Z1983" t="str">
        <f t="shared" si="637"/>
        <v>Red</v>
      </c>
      <c r="AA1983" t="str">
        <f t="shared" si="638"/>
        <v>Green</v>
      </c>
      <c r="AB1983" t="str">
        <f t="shared" si="639"/>
        <v>Green</v>
      </c>
      <c r="AC1983" t="str">
        <f t="shared" si="640"/>
        <v>Red</v>
      </c>
      <c r="AD1983" t="str">
        <f t="shared" si="641"/>
        <v>Green</v>
      </c>
    </row>
    <row r="1984" spans="1:30" x14ac:dyDescent="0.25">
      <c r="A1984" t="str">
        <f t="shared" si="645"/>
        <v>26/07/2026Pachuca U21Queretaro U21</v>
      </c>
      <c r="D1984" s="2">
        <v>46229</v>
      </c>
      <c r="E1984" s="3">
        <v>0.63541666666666663</v>
      </c>
      <c r="F1984" t="s">
        <v>4506</v>
      </c>
      <c r="G1984" t="s">
        <v>4507</v>
      </c>
      <c r="H1984">
        <v>0</v>
      </c>
      <c r="I1984">
        <v>0</v>
      </c>
      <c r="J1984">
        <v>1</v>
      </c>
      <c r="K1984">
        <v>0</v>
      </c>
      <c r="L1984" s="22" t="str">
        <f t="shared" si="642"/>
        <v>26/07/2026</v>
      </c>
      <c r="M1984" s="23">
        <f t="shared" si="643"/>
        <v>0.51041666666666663</v>
      </c>
      <c r="N1984" t="str">
        <f t="shared" si="644"/>
        <v>1 - 0</v>
      </c>
      <c r="O1984" t="str">
        <f t="shared" si="626"/>
        <v>Green</v>
      </c>
      <c r="P1984" t="str">
        <f t="shared" si="627"/>
        <v>Red</v>
      </c>
      <c r="Q1984" t="str">
        <f t="shared" si="628"/>
        <v>Red</v>
      </c>
      <c r="R1984" t="str">
        <f t="shared" si="629"/>
        <v>Green</v>
      </c>
      <c r="S1984" t="str">
        <f t="shared" si="630"/>
        <v>Red</v>
      </c>
      <c r="T1984" t="str">
        <f t="shared" si="631"/>
        <v>Green</v>
      </c>
      <c r="U1984" t="str">
        <f t="shared" si="632"/>
        <v>Red</v>
      </c>
      <c r="V1984" t="str">
        <f t="shared" si="633"/>
        <v>Green</v>
      </c>
      <c r="W1984" t="str">
        <f t="shared" si="634"/>
        <v>Red</v>
      </c>
      <c r="X1984" t="str">
        <f t="shared" si="635"/>
        <v>Red</v>
      </c>
      <c r="Y1984" t="str">
        <f t="shared" si="636"/>
        <v>Red</v>
      </c>
      <c r="Z1984" t="str">
        <f t="shared" si="637"/>
        <v>Red</v>
      </c>
      <c r="AA1984" t="str">
        <f t="shared" si="638"/>
        <v>Green</v>
      </c>
      <c r="AB1984" t="str">
        <f t="shared" si="639"/>
        <v>Green</v>
      </c>
      <c r="AC1984" t="str">
        <f t="shared" si="640"/>
        <v>Red</v>
      </c>
      <c r="AD1984" t="str">
        <f t="shared" si="641"/>
        <v>Green</v>
      </c>
    </row>
    <row r="1985" spans="1:30" x14ac:dyDescent="0.25">
      <c r="A1985" t="str">
        <f t="shared" si="645"/>
        <v>26/07/2026Baumit JablonecSigma Olomouc</v>
      </c>
      <c r="D1985" s="2">
        <v>46229</v>
      </c>
      <c r="E1985" s="3">
        <v>0.64583333333333337</v>
      </c>
      <c r="F1985" t="s">
        <v>1945</v>
      </c>
      <c r="G1985" t="s">
        <v>4508</v>
      </c>
      <c r="H1985">
        <v>0</v>
      </c>
      <c r="I1985">
        <v>1</v>
      </c>
      <c r="J1985">
        <v>2</v>
      </c>
      <c r="K1985">
        <v>1</v>
      </c>
      <c r="L1985" s="22" t="str">
        <f t="shared" si="642"/>
        <v>26/07/2026</v>
      </c>
      <c r="M1985" s="23">
        <f t="shared" si="643"/>
        <v>0.52083333333333337</v>
      </c>
      <c r="N1985" t="str">
        <f t="shared" si="644"/>
        <v>2 - 1</v>
      </c>
      <c r="O1985" t="str">
        <f t="shared" si="626"/>
        <v>Green</v>
      </c>
      <c r="P1985" t="str">
        <f t="shared" si="627"/>
        <v>Red</v>
      </c>
      <c r="Q1985" t="str">
        <f t="shared" si="628"/>
        <v>Red</v>
      </c>
      <c r="R1985" t="str">
        <f t="shared" si="629"/>
        <v>Green</v>
      </c>
      <c r="S1985" t="str">
        <f t="shared" si="630"/>
        <v>Red</v>
      </c>
      <c r="T1985" t="str">
        <f t="shared" si="631"/>
        <v>Green</v>
      </c>
      <c r="U1985" t="str">
        <f t="shared" si="632"/>
        <v>Red</v>
      </c>
      <c r="V1985" t="str">
        <f t="shared" si="633"/>
        <v>Red</v>
      </c>
      <c r="W1985" t="str">
        <f t="shared" si="634"/>
        <v>Green</v>
      </c>
      <c r="X1985" t="str">
        <f t="shared" si="635"/>
        <v>Green</v>
      </c>
      <c r="Y1985" t="str">
        <f t="shared" si="636"/>
        <v>Green</v>
      </c>
      <c r="Z1985" t="str">
        <f t="shared" si="637"/>
        <v>Green</v>
      </c>
      <c r="AA1985" t="str">
        <f t="shared" si="638"/>
        <v>Red</v>
      </c>
      <c r="AB1985" t="str">
        <f t="shared" si="639"/>
        <v>Green</v>
      </c>
      <c r="AC1985" t="str">
        <f t="shared" si="640"/>
        <v>Green</v>
      </c>
      <c r="AD1985" t="str">
        <f t="shared" si="641"/>
        <v>Red</v>
      </c>
    </row>
    <row r="1986" spans="1:30" x14ac:dyDescent="0.25">
      <c r="A1986" t="str">
        <f t="shared" si="645"/>
        <v>26/07/2026Narpes KraftFC Vaajakoski</v>
      </c>
      <c r="D1986" s="2">
        <v>46229</v>
      </c>
      <c r="E1986" s="3">
        <v>0.64583333333333337</v>
      </c>
      <c r="F1986" t="s">
        <v>4509</v>
      </c>
      <c r="G1986" t="s">
        <v>4510</v>
      </c>
      <c r="H1986">
        <v>2</v>
      </c>
      <c r="I1986">
        <v>2</v>
      </c>
      <c r="J1986">
        <v>2</v>
      </c>
      <c r="K1986">
        <v>3</v>
      </c>
      <c r="L1986" s="22" t="str">
        <f t="shared" si="642"/>
        <v>26/07/2026</v>
      </c>
      <c r="M1986" s="23">
        <f t="shared" si="643"/>
        <v>0.52083333333333337</v>
      </c>
      <c r="N1986" t="str">
        <f t="shared" si="644"/>
        <v>2 - 3</v>
      </c>
      <c r="O1986" t="str">
        <f t="shared" ref="O1986:O2049" si="646">IF($J1986&gt;$K1986,"Green","Red")</f>
        <v>Red</v>
      </c>
      <c r="P1986" t="str">
        <f t="shared" ref="P1986:P2049" si="647">IF($J1986=$K1986,"Green","Red")</f>
        <v>Red</v>
      </c>
      <c r="Q1986" t="str">
        <f t="shared" ref="Q1986:Q2049" si="648">IF($J1986&lt;$K1986,"Green","Red")</f>
        <v>Green</v>
      </c>
      <c r="R1986" t="str">
        <f t="shared" ref="R1986:R2049" si="649">IF($J1986&gt;=$K1986,"Green","Red")</f>
        <v>Red</v>
      </c>
      <c r="S1986" t="str">
        <f t="shared" ref="S1986:S2049" si="650">IF($J1986&lt;=$K1986,"Green","Red")</f>
        <v>Green</v>
      </c>
      <c r="T1986" t="str">
        <f t="shared" ref="T1986:T2049" si="651">IF(OR($J1986&gt;$K1986,$J1986&lt;$K1986),"Green","Red")</f>
        <v>Green</v>
      </c>
      <c r="U1986" t="str">
        <f t="shared" ref="U1986:U2049" si="652">IF($H1986&gt;$I1986,"Green","Red")</f>
        <v>Red</v>
      </c>
      <c r="V1986" t="str">
        <f t="shared" ref="V1986:V2049" si="653">IF($H1986=$I1986,"Green","Red")</f>
        <v>Green</v>
      </c>
      <c r="W1986" t="str">
        <f t="shared" ref="W1986:W2049" si="654">IF($H1986&lt;$I1986,"Green","Red")</f>
        <v>Red</v>
      </c>
      <c r="X1986" t="str">
        <f t="shared" ref="X1986:X2049" si="655">IF($H1986+$I1986&gt;0,"Green","Red")</f>
        <v>Green</v>
      </c>
      <c r="Y1986" t="str">
        <f t="shared" ref="Y1986:Y2049" si="656">IF($J1986+$K1986&gt;1.5,"Green","Red")</f>
        <v>Green</v>
      </c>
      <c r="Z1986" t="str">
        <f t="shared" ref="Z1986:Z2049" si="657">IF($J1986+$K1986&gt;2.5,"Green","Red")</f>
        <v>Green</v>
      </c>
      <c r="AA1986" t="str">
        <f t="shared" ref="AA1986:AA2049" si="658">IF($J1986+$K1986&lt;2.5,"Green","Red")</f>
        <v>Red</v>
      </c>
      <c r="AB1986" t="str">
        <f t="shared" ref="AB1986:AB2049" si="659">IF($J1986+$K1986&lt;3.5,"Green","Red")</f>
        <v>Red</v>
      </c>
      <c r="AC1986" t="str">
        <f t="shared" ref="AC1986:AC2049" si="660">IF(AND($J1986&gt;0,$K1986&gt;0),"Green","Red")</f>
        <v>Green</v>
      </c>
      <c r="AD1986" t="str">
        <f t="shared" ref="AD1986:AD2049" si="661">IF(OR($J1986=0,$K1986=0),"Green","Red")</f>
        <v>Red</v>
      </c>
    </row>
    <row r="1987" spans="1:30" x14ac:dyDescent="0.25">
      <c r="A1987" t="str">
        <f t="shared" si="645"/>
        <v>26/07/2026Szentlorinc SEKarcag SE</v>
      </c>
      <c r="D1987" s="2">
        <v>46229</v>
      </c>
      <c r="E1987" s="3">
        <v>0.64583333333333337</v>
      </c>
      <c r="F1987" t="s">
        <v>4511</v>
      </c>
      <c r="G1987" t="s">
        <v>4512</v>
      </c>
      <c r="H1987">
        <v>0</v>
      </c>
      <c r="I1987">
        <v>0</v>
      </c>
      <c r="J1987">
        <v>0</v>
      </c>
      <c r="K1987">
        <v>0</v>
      </c>
      <c r="L1987" s="22" t="str">
        <f t="shared" si="642"/>
        <v>26/07/2026</v>
      </c>
      <c r="M1987" s="23">
        <f t="shared" si="643"/>
        <v>0.52083333333333337</v>
      </c>
      <c r="N1987" t="str">
        <f t="shared" si="644"/>
        <v>0 - 0</v>
      </c>
      <c r="O1987" t="str">
        <f t="shared" si="646"/>
        <v>Red</v>
      </c>
      <c r="P1987" t="str">
        <f t="shared" si="647"/>
        <v>Green</v>
      </c>
      <c r="Q1987" t="str">
        <f t="shared" si="648"/>
        <v>Red</v>
      </c>
      <c r="R1987" t="str">
        <f t="shared" si="649"/>
        <v>Green</v>
      </c>
      <c r="S1987" t="str">
        <f t="shared" si="650"/>
        <v>Green</v>
      </c>
      <c r="T1987" t="str">
        <f t="shared" si="651"/>
        <v>Red</v>
      </c>
      <c r="U1987" t="str">
        <f t="shared" si="652"/>
        <v>Red</v>
      </c>
      <c r="V1987" t="str">
        <f t="shared" si="653"/>
        <v>Green</v>
      </c>
      <c r="W1987" t="str">
        <f t="shared" si="654"/>
        <v>Red</v>
      </c>
      <c r="X1987" t="str">
        <f t="shared" si="655"/>
        <v>Red</v>
      </c>
      <c r="Y1987" t="str">
        <f t="shared" si="656"/>
        <v>Red</v>
      </c>
      <c r="Z1987" t="str">
        <f t="shared" si="657"/>
        <v>Red</v>
      </c>
      <c r="AA1987" t="str">
        <f t="shared" si="658"/>
        <v>Green</v>
      </c>
      <c r="AB1987" t="str">
        <f t="shared" si="659"/>
        <v>Green</v>
      </c>
      <c r="AC1987" t="str">
        <f t="shared" si="660"/>
        <v>Red</v>
      </c>
      <c r="AD1987" t="str">
        <f t="shared" si="661"/>
        <v>Green</v>
      </c>
    </row>
    <row r="1988" spans="1:30" x14ac:dyDescent="0.25">
      <c r="A1988" t="str">
        <f t="shared" si="645"/>
        <v>26/07/2026Cigand SEEgri FC</v>
      </c>
      <c r="D1988" s="2">
        <v>46229</v>
      </c>
      <c r="E1988" s="3">
        <v>0.64583333333333337</v>
      </c>
      <c r="F1988" t="s">
        <v>4513</v>
      </c>
      <c r="G1988" t="s">
        <v>4514</v>
      </c>
      <c r="H1988">
        <v>0</v>
      </c>
      <c r="I1988">
        <v>1</v>
      </c>
      <c r="J1988">
        <v>0</v>
      </c>
      <c r="K1988">
        <v>1</v>
      </c>
      <c r="L1988" s="22" t="str">
        <f t="shared" si="642"/>
        <v>26/07/2026</v>
      </c>
      <c r="M1988" s="23">
        <f t="shared" si="643"/>
        <v>0.52083333333333337</v>
      </c>
      <c r="N1988" t="str">
        <f t="shared" si="644"/>
        <v>0 - 1</v>
      </c>
      <c r="O1988" t="str">
        <f t="shared" si="646"/>
        <v>Red</v>
      </c>
      <c r="P1988" t="str">
        <f t="shared" si="647"/>
        <v>Red</v>
      </c>
      <c r="Q1988" t="str">
        <f t="shared" si="648"/>
        <v>Green</v>
      </c>
      <c r="R1988" t="str">
        <f t="shared" si="649"/>
        <v>Red</v>
      </c>
      <c r="S1988" t="str">
        <f t="shared" si="650"/>
        <v>Green</v>
      </c>
      <c r="T1988" t="str">
        <f t="shared" si="651"/>
        <v>Green</v>
      </c>
      <c r="U1988" t="str">
        <f t="shared" si="652"/>
        <v>Red</v>
      </c>
      <c r="V1988" t="str">
        <f t="shared" si="653"/>
        <v>Red</v>
      </c>
      <c r="W1988" t="str">
        <f t="shared" si="654"/>
        <v>Green</v>
      </c>
      <c r="X1988" t="str">
        <f t="shared" si="655"/>
        <v>Green</v>
      </c>
      <c r="Y1988" t="str">
        <f t="shared" si="656"/>
        <v>Red</v>
      </c>
      <c r="Z1988" t="str">
        <f t="shared" si="657"/>
        <v>Red</v>
      </c>
      <c r="AA1988" t="str">
        <f t="shared" si="658"/>
        <v>Green</v>
      </c>
      <c r="AB1988" t="str">
        <f t="shared" si="659"/>
        <v>Green</v>
      </c>
      <c r="AC1988" t="str">
        <f t="shared" si="660"/>
        <v>Red</v>
      </c>
      <c r="AD1988" t="str">
        <f t="shared" si="661"/>
        <v>Green</v>
      </c>
    </row>
    <row r="1989" spans="1:30" x14ac:dyDescent="0.25">
      <c r="A1989" t="str">
        <f t="shared" si="645"/>
        <v>26/07/2026DabasSzeged II</v>
      </c>
      <c r="D1989" s="2">
        <v>46229</v>
      </c>
      <c r="E1989" s="3">
        <v>0.64583333333333337</v>
      </c>
      <c r="F1989" t="s">
        <v>4515</v>
      </c>
      <c r="G1989" t="s">
        <v>4516</v>
      </c>
      <c r="H1989">
        <v>1</v>
      </c>
      <c r="I1989">
        <v>1</v>
      </c>
      <c r="J1989">
        <v>1</v>
      </c>
      <c r="K1989">
        <v>4</v>
      </c>
      <c r="L1989" s="22" t="str">
        <f t="shared" si="642"/>
        <v>26/07/2026</v>
      </c>
      <c r="M1989" s="23">
        <f t="shared" si="643"/>
        <v>0.52083333333333337</v>
      </c>
      <c r="N1989" t="str">
        <f t="shared" si="644"/>
        <v>1 - 4</v>
      </c>
      <c r="O1989" t="str">
        <f t="shared" si="646"/>
        <v>Red</v>
      </c>
      <c r="P1989" t="str">
        <f t="shared" si="647"/>
        <v>Red</v>
      </c>
      <c r="Q1989" t="str">
        <f t="shared" si="648"/>
        <v>Green</v>
      </c>
      <c r="R1989" t="str">
        <f t="shared" si="649"/>
        <v>Red</v>
      </c>
      <c r="S1989" t="str">
        <f t="shared" si="650"/>
        <v>Green</v>
      </c>
      <c r="T1989" t="str">
        <f t="shared" si="651"/>
        <v>Green</v>
      </c>
      <c r="U1989" t="str">
        <f t="shared" si="652"/>
        <v>Red</v>
      </c>
      <c r="V1989" t="str">
        <f t="shared" si="653"/>
        <v>Green</v>
      </c>
      <c r="W1989" t="str">
        <f t="shared" si="654"/>
        <v>Red</v>
      </c>
      <c r="X1989" t="str">
        <f t="shared" si="655"/>
        <v>Green</v>
      </c>
      <c r="Y1989" t="str">
        <f t="shared" si="656"/>
        <v>Green</v>
      </c>
      <c r="Z1989" t="str">
        <f t="shared" si="657"/>
        <v>Green</v>
      </c>
      <c r="AA1989" t="str">
        <f t="shared" si="658"/>
        <v>Red</v>
      </c>
      <c r="AB1989" t="str">
        <f t="shared" si="659"/>
        <v>Red</v>
      </c>
      <c r="AC1989" t="str">
        <f t="shared" si="660"/>
        <v>Green</v>
      </c>
      <c r="AD1989" t="str">
        <f t="shared" si="661"/>
        <v>Red</v>
      </c>
    </row>
    <row r="1990" spans="1:30" x14ac:dyDescent="0.25">
      <c r="A1990" t="str">
        <f t="shared" si="645"/>
        <v>26/07/2026ESMTK BudapestMonori SE</v>
      </c>
      <c r="D1990" s="2">
        <v>46229</v>
      </c>
      <c r="E1990" s="3">
        <v>0.64583333333333337</v>
      </c>
      <c r="F1990" t="s">
        <v>4517</v>
      </c>
      <c r="G1990" t="s">
        <v>4518</v>
      </c>
      <c r="H1990">
        <v>1</v>
      </c>
      <c r="I1990">
        <v>1</v>
      </c>
      <c r="J1990">
        <v>2</v>
      </c>
      <c r="K1990">
        <v>1</v>
      </c>
      <c r="L1990" s="22" t="str">
        <f t="shared" si="642"/>
        <v>26/07/2026</v>
      </c>
      <c r="M1990" s="23">
        <f t="shared" si="643"/>
        <v>0.52083333333333337</v>
      </c>
      <c r="N1990" t="str">
        <f t="shared" si="644"/>
        <v>2 - 1</v>
      </c>
      <c r="O1990" t="str">
        <f t="shared" si="646"/>
        <v>Green</v>
      </c>
      <c r="P1990" t="str">
        <f t="shared" si="647"/>
        <v>Red</v>
      </c>
      <c r="Q1990" t="str">
        <f t="shared" si="648"/>
        <v>Red</v>
      </c>
      <c r="R1990" t="str">
        <f t="shared" si="649"/>
        <v>Green</v>
      </c>
      <c r="S1990" t="str">
        <f t="shared" si="650"/>
        <v>Red</v>
      </c>
      <c r="T1990" t="str">
        <f t="shared" si="651"/>
        <v>Green</v>
      </c>
      <c r="U1990" t="str">
        <f t="shared" si="652"/>
        <v>Red</v>
      </c>
      <c r="V1990" t="str">
        <f t="shared" si="653"/>
        <v>Green</v>
      </c>
      <c r="W1990" t="str">
        <f t="shared" si="654"/>
        <v>Red</v>
      </c>
      <c r="X1990" t="str">
        <f t="shared" si="655"/>
        <v>Green</v>
      </c>
      <c r="Y1990" t="str">
        <f t="shared" si="656"/>
        <v>Green</v>
      </c>
      <c r="Z1990" t="str">
        <f t="shared" si="657"/>
        <v>Green</v>
      </c>
      <c r="AA1990" t="str">
        <f t="shared" si="658"/>
        <v>Red</v>
      </c>
      <c r="AB1990" t="str">
        <f t="shared" si="659"/>
        <v>Green</v>
      </c>
      <c r="AC1990" t="str">
        <f t="shared" si="660"/>
        <v>Green</v>
      </c>
      <c r="AD1990" t="str">
        <f t="shared" si="661"/>
        <v>Red</v>
      </c>
    </row>
    <row r="1991" spans="1:30" x14ac:dyDescent="0.25">
      <c r="A1991" t="str">
        <f t="shared" si="645"/>
        <v>26/07/2026Majosi SEPaksi SE II</v>
      </c>
      <c r="D1991" s="2">
        <v>46229</v>
      </c>
      <c r="E1991" s="3">
        <v>0.64583333333333337</v>
      </c>
      <c r="F1991" t="s">
        <v>4519</v>
      </c>
      <c r="G1991" t="s">
        <v>4520</v>
      </c>
      <c r="H1991">
        <v>1</v>
      </c>
      <c r="I1991">
        <v>1</v>
      </c>
      <c r="J1991">
        <v>2</v>
      </c>
      <c r="K1991">
        <v>2</v>
      </c>
      <c r="L1991" s="22" t="str">
        <f t="shared" si="642"/>
        <v>26/07/2026</v>
      </c>
      <c r="M1991" s="23">
        <f t="shared" si="643"/>
        <v>0.52083333333333337</v>
      </c>
      <c r="N1991" t="str">
        <f t="shared" si="644"/>
        <v>2 - 2</v>
      </c>
      <c r="O1991" t="str">
        <f t="shared" si="646"/>
        <v>Red</v>
      </c>
      <c r="P1991" t="str">
        <f t="shared" si="647"/>
        <v>Green</v>
      </c>
      <c r="Q1991" t="str">
        <f t="shared" si="648"/>
        <v>Red</v>
      </c>
      <c r="R1991" t="str">
        <f t="shared" si="649"/>
        <v>Green</v>
      </c>
      <c r="S1991" t="str">
        <f t="shared" si="650"/>
        <v>Green</v>
      </c>
      <c r="T1991" t="str">
        <f t="shared" si="651"/>
        <v>Red</v>
      </c>
      <c r="U1991" t="str">
        <f t="shared" si="652"/>
        <v>Red</v>
      </c>
      <c r="V1991" t="str">
        <f t="shared" si="653"/>
        <v>Green</v>
      </c>
      <c r="W1991" t="str">
        <f t="shared" si="654"/>
        <v>Red</v>
      </c>
      <c r="X1991" t="str">
        <f t="shared" si="655"/>
        <v>Green</v>
      </c>
      <c r="Y1991" t="str">
        <f t="shared" si="656"/>
        <v>Green</v>
      </c>
      <c r="Z1991" t="str">
        <f t="shared" si="657"/>
        <v>Green</v>
      </c>
      <c r="AA1991" t="str">
        <f t="shared" si="658"/>
        <v>Red</v>
      </c>
      <c r="AB1991" t="str">
        <f t="shared" si="659"/>
        <v>Red</v>
      </c>
      <c r="AC1991" t="str">
        <f t="shared" si="660"/>
        <v>Green</v>
      </c>
      <c r="AD1991" t="str">
        <f t="shared" si="661"/>
        <v>Red</v>
      </c>
    </row>
    <row r="1992" spans="1:30" x14ac:dyDescent="0.25">
      <c r="A1992" t="str">
        <f t="shared" si="645"/>
        <v>26/07/2026PTE-PEACSarbogard SE</v>
      </c>
      <c r="D1992" s="2">
        <v>46229</v>
      </c>
      <c r="E1992" s="3">
        <v>0.64583333333333337</v>
      </c>
      <c r="F1992" t="s">
        <v>4521</v>
      </c>
      <c r="G1992" t="s">
        <v>4522</v>
      </c>
      <c r="H1992">
        <v>2</v>
      </c>
      <c r="I1992">
        <v>0</v>
      </c>
      <c r="J1992">
        <v>2</v>
      </c>
      <c r="K1992">
        <v>1</v>
      </c>
      <c r="L1992" s="22" t="str">
        <f t="shared" si="642"/>
        <v>26/07/2026</v>
      </c>
      <c r="M1992" s="23">
        <f t="shared" si="643"/>
        <v>0.52083333333333337</v>
      </c>
      <c r="N1992" t="str">
        <f t="shared" si="644"/>
        <v>2 - 1</v>
      </c>
      <c r="O1992" t="str">
        <f t="shared" si="646"/>
        <v>Green</v>
      </c>
      <c r="P1992" t="str">
        <f t="shared" si="647"/>
        <v>Red</v>
      </c>
      <c r="Q1992" t="str">
        <f t="shared" si="648"/>
        <v>Red</v>
      </c>
      <c r="R1992" t="str">
        <f t="shared" si="649"/>
        <v>Green</v>
      </c>
      <c r="S1992" t="str">
        <f t="shared" si="650"/>
        <v>Red</v>
      </c>
      <c r="T1992" t="str">
        <f t="shared" si="651"/>
        <v>Green</v>
      </c>
      <c r="U1992" t="str">
        <f t="shared" si="652"/>
        <v>Green</v>
      </c>
      <c r="V1992" t="str">
        <f t="shared" si="653"/>
        <v>Red</v>
      </c>
      <c r="W1992" t="str">
        <f t="shared" si="654"/>
        <v>Red</v>
      </c>
      <c r="X1992" t="str">
        <f t="shared" si="655"/>
        <v>Green</v>
      </c>
      <c r="Y1992" t="str">
        <f t="shared" si="656"/>
        <v>Green</v>
      </c>
      <c r="Z1992" t="str">
        <f t="shared" si="657"/>
        <v>Green</v>
      </c>
      <c r="AA1992" t="str">
        <f t="shared" si="658"/>
        <v>Red</v>
      </c>
      <c r="AB1992" t="str">
        <f t="shared" si="659"/>
        <v>Green</v>
      </c>
      <c r="AC1992" t="str">
        <f t="shared" si="660"/>
        <v>Green</v>
      </c>
      <c r="AD1992" t="str">
        <f t="shared" si="661"/>
        <v>Red</v>
      </c>
    </row>
    <row r="1993" spans="1:30" x14ac:dyDescent="0.25">
      <c r="A1993" t="str">
        <f t="shared" si="645"/>
        <v>26/07/2026Tiszafured VSEDebreceni EAC</v>
      </c>
      <c r="D1993" s="2">
        <v>46229</v>
      </c>
      <c r="E1993" s="3">
        <v>0.64583333333333337</v>
      </c>
      <c r="F1993" t="s">
        <v>4523</v>
      </c>
      <c r="G1993" t="s">
        <v>4524</v>
      </c>
      <c r="H1993">
        <v>0</v>
      </c>
      <c r="I1993">
        <v>1</v>
      </c>
      <c r="J1993">
        <v>0</v>
      </c>
      <c r="K1993">
        <v>2</v>
      </c>
      <c r="L1993" s="22" t="str">
        <f t="shared" si="642"/>
        <v>26/07/2026</v>
      </c>
      <c r="M1993" s="23">
        <f t="shared" si="643"/>
        <v>0.52083333333333337</v>
      </c>
      <c r="N1993" t="str">
        <f t="shared" si="644"/>
        <v>0 - 2</v>
      </c>
      <c r="O1993" t="str">
        <f t="shared" si="646"/>
        <v>Red</v>
      </c>
      <c r="P1993" t="str">
        <f t="shared" si="647"/>
        <v>Red</v>
      </c>
      <c r="Q1993" t="str">
        <f t="shared" si="648"/>
        <v>Green</v>
      </c>
      <c r="R1993" t="str">
        <f t="shared" si="649"/>
        <v>Red</v>
      </c>
      <c r="S1993" t="str">
        <f t="shared" si="650"/>
        <v>Green</v>
      </c>
      <c r="T1993" t="str">
        <f t="shared" si="651"/>
        <v>Green</v>
      </c>
      <c r="U1993" t="str">
        <f t="shared" si="652"/>
        <v>Red</v>
      </c>
      <c r="V1993" t="str">
        <f t="shared" si="653"/>
        <v>Red</v>
      </c>
      <c r="W1993" t="str">
        <f t="shared" si="654"/>
        <v>Green</v>
      </c>
      <c r="X1993" t="str">
        <f t="shared" si="655"/>
        <v>Green</v>
      </c>
      <c r="Y1993" t="str">
        <f t="shared" si="656"/>
        <v>Green</v>
      </c>
      <c r="Z1993" t="str">
        <f t="shared" si="657"/>
        <v>Red</v>
      </c>
      <c r="AA1993" t="str">
        <f t="shared" si="658"/>
        <v>Green</v>
      </c>
      <c r="AB1993" t="str">
        <f t="shared" si="659"/>
        <v>Green</v>
      </c>
      <c r="AC1993" t="str">
        <f t="shared" si="660"/>
        <v>Red</v>
      </c>
      <c r="AD1993" t="str">
        <f t="shared" si="661"/>
        <v>Green</v>
      </c>
    </row>
    <row r="1994" spans="1:30" x14ac:dyDescent="0.25">
      <c r="A1994" t="str">
        <f t="shared" si="645"/>
        <v>26/07/2026FK LiepajaJelgava</v>
      </c>
      <c r="D1994" s="2">
        <v>46229</v>
      </c>
      <c r="E1994" s="3">
        <v>0.64583333333333337</v>
      </c>
      <c r="F1994" t="s">
        <v>1076</v>
      </c>
      <c r="G1994" t="s">
        <v>291</v>
      </c>
      <c r="L1994" s="22" t="str">
        <f t="shared" si="642"/>
        <v>26/07/2026</v>
      </c>
      <c r="M1994" s="23">
        <f t="shared" si="643"/>
        <v>0.52083333333333337</v>
      </c>
      <c r="N1994" t="str">
        <f t="shared" si="644"/>
        <v xml:space="preserve"> - </v>
      </c>
      <c r="O1994" t="str">
        <f t="shared" si="646"/>
        <v>Red</v>
      </c>
      <c r="P1994" t="str">
        <f t="shared" si="647"/>
        <v>Green</v>
      </c>
      <c r="Q1994" t="str">
        <f t="shared" si="648"/>
        <v>Red</v>
      </c>
      <c r="R1994" t="str">
        <f t="shared" si="649"/>
        <v>Green</v>
      </c>
      <c r="S1994" t="str">
        <f t="shared" si="650"/>
        <v>Green</v>
      </c>
      <c r="T1994" t="str">
        <f t="shared" si="651"/>
        <v>Red</v>
      </c>
      <c r="U1994" t="str">
        <f t="shared" si="652"/>
        <v>Red</v>
      </c>
      <c r="V1994" t="str">
        <f t="shared" si="653"/>
        <v>Green</v>
      </c>
      <c r="W1994" t="str">
        <f t="shared" si="654"/>
        <v>Red</v>
      </c>
      <c r="X1994" t="str">
        <f t="shared" si="655"/>
        <v>Red</v>
      </c>
      <c r="Y1994" t="str">
        <f t="shared" si="656"/>
        <v>Red</v>
      </c>
      <c r="Z1994" t="str">
        <f t="shared" si="657"/>
        <v>Red</v>
      </c>
      <c r="AA1994" t="str">
        <f t="shared" si="658"/>
        <v>Green</v>
      </c>
      <c r="AB1994" t="str">
        <f t="shared" si="659"/>
        <v>Green</v>
      </c>
      <c r="AC1994" t="str">
        <f t="shared" si="660"/>
        <v>Red</v>
      </c>
      <c r="AD1994" t="str">
        <f t="shared" si="661"/>
        <v>Green</v>
      </c>
    </row>
    <row r="1995" spans="1:30" x14ac:dyDescent="0.25">
      <c r="A1995" t="str">
        <f t="shared" si="645"/>
        <v>26/07/2026Widzew LodzMotor Lublin</v>
      </c>
      <c r="D1995" s="2">
        <v>46229</v>
      </c>
      <c r="E1995" s="3">
        <v>0.64583333333333337</v>
      </c>
      <c r="F1995" t="s">
        <v>1077</v>
      </c>
      <c r="G1995" t="s">
        <v>1078</v>
      </c>
      <c r="H1995">
        <v>2</v>
      </c>
      <c r="I1995">
        <v>1</v>
      </c>
      <c r="J1995">
        <v>2</v>
      </c>
      <c r="K1995">
        <v>2</v>
      </c>
      <c r="L1995" s="22" t="str">
        <f t="shared" si="642"/>
        <v>26/07/2026</v>
      </c>
      <c r="M1995" s="23">
        <f t="shared" si="643"/>
        <v>0.52083333333333337</v>
      </c>
      <c r="N1995" t="str">
        <f t="shared" si="644"/>
        <v>2 - 2</v>
      </c>
      <c r="O1995" t="str">
        <f t="shared" si="646"/>
        <v>Red</v>
      </c>
      <c r="P1995" t="str">
        <f t="shared" si="647"/>
        <v>Green</v>
      </c>
      <c r="Q1995" t="str">
        <f t="shared" si="648"/>
        <v>Red</v>
      </c>
      <c r="R1995" t="str">
        <f t="shared" si="649"/>
        <v>Green</v>
      </c>
      <c r="S1995" t="str">
        <f t="shared" si="650"/>
        <v>Green</v>
      </c>
      <c r="T1995" t="str">
        <f t="shared" si="651"/>
        <v>Red</v>
      </c>
      <c r="U1995" t="str">
        <f t="shared" si="652"/>
        <v>Green</v>
      </c>
      <c r="V1995" t="str">
        <f t="shared" si="653"/>
        <v>Red</v>
      </c>
      <c r="W1995" t="str">
        <f t="shared" si="654"/>
        <v>Red</v>
      </c>
      <c r="X1995" t="str">
        <f t="shared" si="655"/>
        <v>Green</v>
      </c>
      <c r="Y1995" t="str">
        <f t="shared" si="656"/>
        <v>Green</v>
      </c>
      <c r="Z1995" t="str">
        <f t="shared" si="657"/>
        <v>Green</v>
      </c>
      <c r="AA1995" t="str">
        <f t="shared" si="658"/>
        <v>Red</v>
      </c>
      <c r="AB1995" t="str">
        <f t="shared" si="659"/>
        <v>Red</v>
      </c>
      <c r="AC1995" t="str">
        <f t="shared" si="660"/>
        <v>Green</v>
      </c>
      <c r="AD1995" t="str">
        <f t="shared" si="661"/>
        <v>Red</v>
      </c>
    </row>
    <row r="1996" spans="1:30" x14ac:dyDescent="0.25">
      <c r="A1996" t="str">
        <f t="shared" si="645"/>
        <v>26/07/2026CannesRoma</v>
      </c>
      <c r="D1996" s="2">
        <v>46229</v>
      </c>
      <c r="E1996" s="3">
        <v>0.64583333333333337</v>
      </c>
      <c r="F1996" t="s">
        <v>1708</v>
      </c>
      <c r="G1996" t="s">
        <v>4525</v>
      </c>
      <c r="H1996">
        <v>0</v>
      </c>
      <c r="I1996">
        <v>2</v>
      </c>
      <c r="J1996">
        <v>3</v>
      </c>
      <c r="K1996">
        <v>3</v>
      </c>
      <c r="L1996" s="22" t="str">
        <f t="shared" si="642"/>
        <v>26/07/2026</v>
      </c>
      <c r="M1996" s="23">
        <f t="shared" si="643"/>
        <v>0.52083333333333337</v>
      </c>
      <c r="N1996" t="str">
        <f t="shared" si="644"/>
        <v>3 - 3</v>
      </c>
      <c r="O1996" t="str">
        <f t="shared" si="646"/>
        <v>Red</v>
      </c>
      <c r="P1996" t="str">
        <f t="shared" si="647"/>
        <v>Green</v>
      </c>
      <c r="Q1996" t="str">
        <f t="shared" si="648"/>
        <v>Red</v>
      </c>
      <c r="R1996" t="str">
        <f t="shared" si="649"/>
        <v>Green</v>
      </c>
      <c r="S1996" t="str">
        <f t="shared" si="650"/>
        <v>Green</v>
      </c>
      <c r="T1996" t="str">
        <f t="shared" si="651"/>
        <v>Red</v>
      </c>
      <c r="U1996" t="str">
        <f t="shared" si="652"/>
        <v>Red</v>
      </c>
      <c r="V1996" t="str">
        <f t="shared" si="653"/>
        <v>Red</v>
      </c>
      <c r="W1996" t="str">
        <f t="shared" si="654"/>
        <v>Green</v>
      </c>
      <c r="X1996" t="str">
        <f t="shared" si="655"/>
        <v>Green</v>
      </c>
      <c r="Y1996" t="str">
        <f t="shared" si="656"/>
        <v>Green</v>
      </c>
      <c r="Z1996" t="str">
        <f t="shared" si="657"/>
        <v>Green</v>
      </c>
      <c r="AA1996" t="str">
        <f t="shared" si="658"/>
        <v>Red</v>
      </c>
      <c r="AB1996" t="str">
        <f t="shared" si="659"/>
        <v>Red</v>
      </c>
      <c r="AC1996" t="str">
        <f t="shared" si="660"/>
        <v>Green</v>
      </c>
      <c r="AD1996" t="str">
        <f t="shared" si="661"/>
        <v>Red</v>
      </c>
    </row>
    <row r="1997" spans="1:30" x14ac:dyDescent="0.25">
      <c r="A1997" t="str">
        <f t="shared" si="645"/>
        <v>26/07/2026Juve StabiaPotenza</v>
      </c>
      <c r="D1997" s="2">
        <v>46229</v>
      </c>
      <c r="E1997" s="3">
        <v>0.64583333333333337</v>
      </c>
      <c r="F1997" t="s">
        <v>4526</v>
      </c>
      <c r="G1997" t="s">
        <v>4527</v>
      </c>
      <c r="H1997">
        <v>0</v>
      </c>
      <c r="I1997">
        <v>0</v>
      </c>
      <c r="J1997">
        <v>4</v>
      </c>
      <c r="K1997">
        <v>0</v>
      </c>
      <c r="L1997" s="22" t="str">
        <f t="shared" si="642"/>
        <v>26/07/2026</v>
      </c>
      <c r="M1997" s="23">
        <f t="shared" si="643"/>
        <v>0.52083333333333337</v>
      </c>
      <c r="N1997" t="str">
        <f t="shared" si="644"/>
        <v>4 - 0</v>
      </c>
      <c r="O1997" t="str">
        <f t="shared" si="646"/>
        <v>Green</v>
      </c>
      <c r="P1997" t="str">
        <f t="shared" si="647"/>
        <v>Red</v>
      </c>
      <c r="Q1997" t="str">
        <f t="shared" si="648"/>
        <v>Red</v>
      </c>
      <c r="R1997" t="str">
        <f t="shared" si="649"/>
        <v>Green</v>
      </c>
      <c r="S1997" t="str">
        <f t="shared" si="650"/>
        <v>Red</v>
      </c>
      <c r="T1997" t="str">
        <f t="shared" si="651"/>
        <v>Green</v>
      </c>
      <c r="U1997" t="str">
        <f t="shared" si="652"/>
        <v>Red</v>
      </c>
      <c r="V1997" t="str">
        <f t="shared" si="653"/>
        <v>Green</v>
      </c>
      <c r="W1997" t="str">
        <f t="shared" si="654"/>
        <v>Red</v>
      </c>
      <c r="X1997" t="str">
        <f t="shared" si="655"/>
        <v>Red</v>
      </c>
      <c r="Y1997" t="str">
        <f t="shared" si="656"/>
        <v>Green</v>
      </c>
      <c r="Z1997" t="str">
        <f t="shared" si="657"/>
        <v>Green</v>
      </c>
      <c r="AA1997" t="str">
        <f t="shared" si="658"/>
        <v>Red</v>
      </c>
      <c r="AB1997" t="str">
        <f t="shared" si="659"/>
        <v>Red</v>
      </c>
      <c r="AC1997" t="str">
        <f t="shared" si="660"/>
        <v>Red</v>
      </c>
      <c r="AD1997" t="str">
        <f t="shared" si="661"/>
        <v>Green</v>
      </c>
    </row>
    <row r="1998" spans="1:30" x14ac:dyDescent="0.25">
      <c r="A1998" t="str">
        <f t="shared" si="645"/>
        <v>26/07/2026Novara CalcioInter Milano II</v>
      </c>
      <c r="D1998" s="2">
        <v>46229</v>
      </c>
      <c r="E1998" s="3">
        <v>0.64583333333333337</v>
      </c>
      <c r="F1998" t="s">
        <v>4528</v>
      </c>
      <c r="G1998" t="s">
        <v>4529</v>
      </c>
      <c r="H1998">
        <v>0</v>
      </c>
      <c r="I1998">
        <v>1</v>
      </c>
      <c r="J1998">
        <v>2</v>
      </c>
      <c r="K1998">
        <v>1</v>
      </c>
      <c r="L1998" s="22" t="str">
        <f t="shared" si="642"/>
        <v>26/07/2026</v>
      </c>
      <c r="M1998" s="23">
        <f t="shared" si="643"/>
        <v>0.52083333333333337</v>
      </c>
      <c r="N1998" t="str">
        <f t="shared" si="644"/>
        <v>2 - 1</v>
      </c>
      <c r="O1998" t="str">
        <f t="shared" si="646"/>
        <v>Green</v>
      </c>
      <c r="P1998" t="str">
        <f t="shared" si="647"/>
        <v>Red</v>
      </c>
      <c r="Q1998" t="str">
        <f t="shared" si="648"/>
        <v>Red</v>
      </c>
      <c r="R1998" t="str">
        <f t="shared" si="649"/>
        <v>Green</v>
      </c>
      <c r="S1998" t="str">
        <f t="shared" si="650"/>
        <v>Red</v>
      </c>
      <c r="T1998" t="str">
        <f t="shared" si="651"/>
        <v>Green</v>
      </c>
      <c r="U1998" t="str">
        <f t="shared" si="652"/>
        <v>Red</v>
      </c>
      <c r="V1998" t="str">
        <f t="shared" si="653"/>
        <v>Red</v>
      </c>
      <c r="W1998" t="str">
        <f t="shared" si="654"/>
        <v>Green</v>
      </c>
      <c r="X1998" t="str">
        <f t="shared" si="655"/>
        <v>Green</v>
      </c>
      <c r="Y1998" t="str">
        <f t="shared" si="656"/>
        <v>Green</v>
      </c>
      <c r="Z1998" t="str">
        <f t="shared" si="657"/>
        <v>Green</v>
      </c>
      <c r="AA1998" t="str">
        <f t="shared" si="658"/>
        <v>Red</v>
      </c>
      <c r="AB1998" t="str">
        <f t="shared" si="659"/>
        <v>Green</v>
      </c>
      <c r="AC1998" t="str">
        <f t="shared" si="660"/>
        <v>Green</v>
      </c>
      <c r="AD1998" t="str">
        <f t="shared" si="661"/>
        <v>Red</v>
      </c>
    </row>
    <row r="1999" spans="1:30" x14ac:dyDescent="0.25">
      <c r="A1999" t="str">
        <f t="shared" si="645"/>
        <v>26/07/2026FK TransinvestFK Dziugas Telsiai</v>
      </c>
      <c r="D1999" s="2">
        <v>46229</v>
      </c>
      <c r="E1999" s="3">
        <v>0.65625</v>
      </c>
      <c r="F1999" t="s">
        <v>1079</v>
      </c>
      <c r="G1999" t="s">
        <v>1080</v>
      </c>
      <c r="H1999">
        <v>0</v>
      </c>
      <c r="I1999">
        <v>0</v>
      </c>
      <c r="J1999">
        <v>1</v>
      </c>
      <c r="K1999">
        <v>0</v>
      </c>
      <c r="L1999" s="22" t="str">
        <f t="shared" si="642"/>
        <v>26/07/2026</v>
      </c>
      <c r="M1999" s="23">
        <f t="shared" si="643"/>
        <v>0.53125</v>
      </c>
      <c r="N1999" t="str">
        <f t="shared" si="644"/>
        <v>1 - 0</v>
      </c>
      <c r="O1999" t="str">
        <f t="shared" si="646"/>
        <v>Green</v>
      </c>
      <c r="P1999" t="str">
        <f t="shared" si="647"/>
        <v>Red</v>
      </c>
      <c r="Q1999" t="str">
        <f t="shared" si="648"/>
        <v>Red</v>
      </c>
      <c r="R1999" t="str">
        <f t="shared" si="649"/>
        <v>Green</v>
      </c>
      <c r="S1999" t="str">
        <f t="shared" si="650"/>
        <v>Red</v>
      </c>
      <c r="T1999" t="str">
        <f t="shared" si="651"/>
        <v>Green</v>
      </c>
      <c r="U1999" t="str">
        <f t="shared" si="652"/>
        <v>Red</v>
      </c>
      <c r="V1999" t="str">
        <f t="shared" si="653"/>
        <v>Green</v>
      </c>
      <c r="W1999" t="str">
        <f t="shared" si="654"/>
        <v>Red</v>
      </c>
      <c r="X1999" t="str">
        <f t="shared" si="655"/>
        <v>Red</v>
      </c>
      <c r="Y1999" t="str">
        <f t="shared" si="656"/>
        <v>Red</v>
      </c>
      <c r="Z1999" t="str">
        <f t="shared" si="657"/>
        <v>Red</v>
      </c>
      <c r="AA1999" t="str">
        <f t="shared" si="658"/>
        <v>Green</v>
      </c>
      <c r="AB1999" t="str">
        <f t="shared" si="659"/>
        <v>Green</v>
      </c>
      <c r="AC1999" t="str">
        <f t="shared" si="660"/>
        <v>Red</v>
      </c>
      <c r="AD1999" t="str">
        <f t="shared" si="661"/>
        <v>Green</v>
      </c>
    </row>
    <row r="2000" spans="1:30" x14ac:dyDescent="0.25">
      <c r="A2000" t="str">
        <f t="shared" si="645"/>
        <v>26/07/2026SV LeithaprodersdorfAdmira Wacker Modling</v>
      </c>
      <c r="D2000" s="2">
        <v>46229</v>
      </c>
      <c r="E2000" s="3">
        <v>0.66666666666666663</v>
      </c>
      <c r="F2000" t="s">
        <v>4530</v>
      </c>
      <c r="G2000" t="s">
        <v>4531</v>
      </c>
      <c r="H2000">
        <v>2</v>
      </c>
      <c r="I2000">
        <v>0</v>
      </c>
      <c r="J2000">
        <v>2</v>
      </c>
      <c r="K2000">
        <v>1</v>
      </c>
      <c r="L2000" s="22" t="str">
        <f t="shared" si="642"/>
        <v>26/07/2026</v>
      </c>
      <c r="M2000" s="23">
        <f t="shared" si="643"/>
        <v>0.54166666666666663</v>
      </c>
      <c r="N2000" t="str">
        <f t="shared" si="644"/>
        <v>2 - 1</v>
      </c>
      <c r="O2000" t="str">
        <f t="shared" si="646"/>
        <v>Green</v>
      </c>
      <c r="P2000" t="str">
        <f t="shared" si="647"/>
        <v>Red</v>
      </c>
      <c r="Q2000" t="str">
        <f t="shared" si="648"/>
        <v>Red</v>
      </c>
      <c r="R2000" t="str">
        <f t="shared" si="649"/>
        <v>Green</v>
      </c>
      <c r="S2000" t="str">
        <f t="shared" si="650"/>
        <v>Red</v>
      </c>
      <c r="T2000" t="str">
        <f t="shared" si="651"/>
        <v>Green</v>
      </c>
      <c r="U2000" t="str">
        <f t="shared" si="652"/>
        <v>Green</v>
      </c>
      <c r="V2000" t="str">
        <f t="shared" si="653"/>
        <v>Red</v>
      </c>
      <c r="W2000" t="str">
        <f t="shared" si="654"/>
        <v>Red</v>
      </c>
      <c r="X2000" t="str">
        <f t="shared" si="655"/>
        <v>Green</v>
      </c>
      <c r="Y2000" t="str">
        <f t="shared" si="656"/>
        <v>Green</v>
      </c>
      <c r="Z2000" t="str">
        <f t="shared" si="657"/>
        <v>Green</v>
      </c>
      <c r="AA2000" t="str">
        <f t="shared" si="658"/>
        <v>Red</v>
      </c>
      <c r="AB2000" t="str">
        <f t="shared" si="659"/>
        <v>Green</v>
      </c>
      <c r="AC2000" t="str">
        <f t="shared" si="660"/>
        <v>Green</v>
      </c>
      <c r="AD2000" t="str">
        <f t="shared" si="661"/>
        <v>Red</v>
      </c>
    </row>
    <row r="2001" spans="1:30" x14ac:dyDescent="0.25">
      <c r="A2001" t="str">
        <f t="shared" si="645"/>
        <v>26/07/2026Wiener SKAustria Wien</v>
      </c>
      <c r="D2001" s="2">
        <v>46229</v>
      </c>
      <c r="E2001" s="3">
        <v>0.66666666666666663</v>
      </c>
      <c r="F2001" t="s">
        <v>4532</v>
      </c>
      <c r="G2001" t="s">
        <v>1911</v>
      </c>
      <c r="H2001">
        <v>0</v>
      </c>
      <c r="I2001">
        <v>1</v>
      </c>
      <c r="J2001">
        <v>0</v>
      </c>
      <c r="K2001">
        <v>5</v>
      </c>
      <c r="L2001" s="22" t="str">
        <f t="shared" si="642"/>
        <v>26/07/2026</v>
      </c>
      <c r="M2001" s="23">
        <f t="shared" si="643"/>
        <v>0.54166666666666663</v>
      </c>
      <c r="N2001" t="str">
        <f t="shared" si="644"/>
        <v>0 - 5</v>
      </c>
      <c r="O2001" t="str">
        <f t="shared" si="646"/>
        <v>Red</v>
      </c>
      <c r="P2001" t="str">
        <f t="shared" si="647"/>
        <v>Red</v>
      </c>
      <c r="Q2001" t="str">
        <f t="shared" si="648"/>
        <v>Green</v>
      </c>
      <c r="R2001" t="str">
        <f t="shared" si="649"/>
        <v>Red</v>
      </c>
      <c r="S2001" t="str">
        <f t="shared" si="650"/>
        <v>Green</v>
      </c>
      <c r="T2001" t="str">
        <f t="shared" si="651"/>
        <v>Green</v>
      </c>
      <c r="U2001" t="str">
        <f t="shared" si="652"/>
        <v>Red</v>
      </c>
      <c r="V2001" t="str">
        <f t="shared" si="653"/>
        <v>Red</v>
      </c>
      <c r="W2001" t="str">
        <f t="shared" si="654"/>
        <v>Green</v>
      </c>
      <c r="X2001" t="str">
        <f t="shared" si="655"/>
        <v>Green</v>
      </c>
      <c r="Y2001" t="str">
        <f t="shared" si="656"/>
        <v>Green</v>
      </c>
      <c r="Z2001" t="str">
        <f t="shared" si="657"/>
        <v>Green</v>
      </c>
      <c r="AA2001" t="str">
        <f t="shared" si="658"/>
        <v>Red</v>
      </c>
      <c r="AB2001" t="str">
        <f t="shared" si="659"/>
        <v>Red</v>
      </c>
      <c r="AC2001" t="str">
        <f t="shared" si="660"/>
        <v>Red</v>
      </c>
      <c r="AD2001" t="str">
        <f t="shared" si="661"/>
        <v>Green</v>
      </c>
    </row>
    <row r="2002" spans="1:30" x14ac:dyDescent="0.25">
      <c r="A2002" t="str">
        <f t="shared" si="645"/>
        <v>26/07/2026Cherno MoreSpartak Varna</v>
      </c>
      <c r="D2002" s="2">
        <v>46229</v>
      </c>
      <c r="E2002" s="3">
        <v>0.66666666666666663</v>
      </c>
      <c r="F2002" t="s">
        <v>4533</v>
      </c>
      <c r="G2002" t="s">
        <v>1083</v>
      </c>
      <c r="H2002">
        <v>0</v>
      </c>
      <c r="I2002">
        <v>1</v>
      </c>
      <c r="J2002">
        <v>0</v>
      </c>
      <c r="K2002">
        <v>3</v>
      </c>
      <c r="L2002" s="22" t="str">
        <f t="shared" si="642"/>
        <v>26/07/2026</v>
      </c>
      <c r="M2002" s="23">
        <f t="shared" si="643"/>
        <v>0.54166666666666663</v>
      </c>
      <c r="N2002" t="str">
        <f t="shared" si="644"/>
        <v>0 - 3</v>
      </c>
      <c r="O2002" t="str">
        <f t="shared" si="646"/>
        <v>Red</v>
      </c>
      <c r="P2002" t="str">
        <f t="shared" si="647"/>
        <v>Red</v>
      </c>
      <c r="Q2002" t="str">
        <f t="shared" si="648"/>
        <v>Green</v>
      </c>
      <c r="R2002" t="str">
        <f t="shared" si="649"/>
        <v>Red</v>
      </c>
      <c r="S2002" t="str">
        <f t="shared" si="650"/>
        <v>Green</v>
      </c>
      <c r="T2002" t="str">
        <f t="shared" si="651"/>
        <v>Green</v>
      </c>
      <c r="U2002" t="str">
        <f t="shared" si="652"/>
        <v>Red</v>
      </c>
      <c r="V2002" t="str">
        <f t="shared" si="653"/>
        <v>Red</v>
      </c>
      <c r="W2002" t="str">
        <f t="shared" si="654"/>
        <v>Green</v>
      </c>
      <c r="X2002" t="str">
        <f t="shared" si="655"/>
        <v>Green</v>
      </c>
      <c r="Y2002" t="str">
        <f t="shared" si="656"/>
        <v>Green</v>
      </c>
      <c r="Z2002" t="str">
        <f t="shared" si="657"/>
        <v>Green</v>
      </c>
      <c r="AA2002" t="str">
        <f t="shared" si="658"/>
        <v>Red</v>
      </c>
      <c r="AB2002" t="str">
        <f t="shared" si="659"/>
        <v>Green</v>
      </c>
      <c r="AC2002" t="str">
        <f t="shared" si="660"/>
        <v>Red</v>
      </c>
      <c r="AD2002" t="str">
        <f t="shared" si="661"/>
        <v>Green</v>
      </c>
    </row>
    <row r="2003" spans="1:30" x14ac:dyDescent="0.25">
      <c r="A2003" t="str">
        <f t="shared" si="645"/>
        <v>26/07/2026AC HorsensFC Nordsjaelland</v>
      </c>
      <c r="D2003" s="2">
        <v>46229</v>
      </c>
      <c r="E2003" s="3">
        <v>0.66666666666666663</v>
      </c>
      <c r="F2003" t="s">
        <v>1084</v>
      </c>
      <c r="G2003" t="s">
        <v>1085</v>
      </c>
      <c r="H2003">
        <v>1</v>
      </c>
      <c r="I2003">
        <v>1</v>
      </c>
      <c r="J2003">
        <v>1</v>
      </c>
      <c r="K2003">
        <v>1</v>
      </c>
      <c r="L2003" s="22" t="str">
        <f t="shared" si="642"/>
        <v>26/07/2026</v>
      </c>
      <c r="M2003" s="23">
        <f t="shared" si="643"/>
        <v>0.54166666666666663</v>
      </c>
      <c r="N2003" t="str">
        <f t="shared" si="644"/>
        <v>1 - 1</v>
      </c>
      <c r="O2003" t="str">
        <f t="shared" si="646"/>
        <v>Red</v>
      </c>
      <c r="P2003" t="str">
        <f t="shared" si="647"/>
        <v>Green</v>
      </c>
      <c r="Q2003" t="str">
        <f t="shared" si="648"/>
        <v>Red</v>
      </c>
      <c r="R2003" t="str">
        <f t="shared" si="649"/>
        <v>Green</v>
      </c>
      <c r="S2003" t="str">
        <f t="shared" si="650"/>
        <v>Green</v>
      </c>
      <c r="T2003" t="str">
        <f t="shared" si="651"/>
        <v>Red</v>
      </c>
      <c r="U2003" t="str">
        <f t="shared" si="652"/>
        <v>Red</v>
      </c>
      <c r="V2003" t="str">
        <f t="shared" si="653"/>
        <v>Green</v>
      </c>
      <c r="W2003" t="str">
        <f t="shared" si="654"/>
        <v>Red</v>
      </c>
      <c r="X2003" t="str">
        <f t="shared" si="655"/>
        <v>Green</v>
      </c>
      <c r="Y2003" t="str">
        <f t="shared" si="656"/>
        <v>Green</v>
      </c>
      <c r="Z2003" t="str">
        <f t="shared" si="657"/>
        <v>Red</v>
      </c>
      <c r="AA2003" t="str">
        <f t="shared" si="658"/>
        <v>Green</v>
      </c>
      <c r="AB2003" t="str">
        <f t="shared" si="659"/>
        <v>Green</v>
      </c>
      <c r="AC2003" t="str">
        <f t="shared" si="660"/>
        <v>Green</v>
      </c>
      <c r="AD2003" t="str">
        <f t="shared" si="661"/>
        <v>Red</v>
      </c>
    </row>
    <row r="2004" spans="1:30" x14ac:dyDescent="0.25">
      <c r="A2004" t="str">
        <f t="shared" si="645"/>
        <v>26/07/2026Debreceni VSCPuskas Academia</v>
      </c>
      <c r="D2004" s="2">
        <v>46229</v>
      </c>
      <c r="E2004" s="3">
        <v>0.66666666666666663</v>
      </c>
      <c r="F2004" t="s">
        <v>1089</v>
      </c>
      <c r="G2004" t="s">
        <v>4534</v>
      </c>
      <c r="H2004">
        <v>0</v>
      </c>
      <c r="I2004">
        <v>2</v>
      </c>
      <c r="J2004">
        <v>0</v>
      </c>
      <c r="K2004">
        <v>2</v>
      </c>
      <c r="L2004" s="22" t="str">
        <f t="shared" si="642"/>
        <v>26/07/2026</v>
      </c>
      <c r="M2004" s="23">
        <f t="shared" si="643"/>
        <v>0.54166666666666663</v>
      </c>
      <c r="N2004" t="str">
        <f t="shared" si="644"/>
        <v>0 - 2</v>
      </c>
      <c r="O2004" t="str">
        <f t="shared" si="646"/>
        <v>Red</v>
      </c>
      <c r="P2004" t="str">
        <f t="shared" si="647"/>
        <v>Red</v>
      </c>
      <c r="Q2004" t="str">
        <f t="shared" si="648"/>
        <v>Green</v>
      </c>
      <c r="R2004" t="str">
        <f t="shared" si="649"/>
        <v>Red</v>
      </c>
      <c r="S2004" t="str">
        <f t="shared" si="650"/>
        <v>Green</v>
      </c>
      <c r="T2004" t="str">
        <f t="shared" si="651"/>
        <v>Green</v>
      </c>
      <c r="U2004" t="str">
        <f t="shared" si="652"/>
        <v>Red</v>
      </c>
      <c r="V2004" t="str">
        <f t="shared" si="653"/>
        <v>Red</v>
      </c>
      <c r="W2004" t="str">
        <f t="shared" si="654"/>
        <v>Green</v>
      </c>
      <c r="X2004" t="str">
        <f t="shared" si="655"/>
        <v>Green</v>
      </c>
      <c r="Y2004" t="str">
        <f t="shared" si="656"/>
        <v>Green</v>
      </c>
      <c r="Z2004" t="str">
        <f t="shared" si="657"/>
        <v>Red</v>
      </c>
      <c r="AA2004" t="str">
        <f t="shared" si="658"/>
        <v>Green</v>
      </c>
      <c r="AB2004" t="str">
        <f t="shared" si="659"/>
        <v>Green</v>
      </c>
      <c r="AC2004" t="str">
        <f t="shared" si="660"/>
        <v>Red</v>
      </c>
      <c r="AD2004" t="str">
        <f t="shared" si="661"/>
        <v>Green</v>
      </c>
    </row>
    <row r="2005" spans="1:30" x14ac:dyDescent="0.25">
      <c r="A2005" t="str">
        <f t="shared" si="645"/>
        <v>26/07/2026Szombathelyi HaladasSC Sopron</v>
      </c>
      <c r="D2005" s="2">
        <v>46229</v>
      </c>
      <c r="E2005" s="3">
        <v>0.66666666666666663</v>
      </c>
      <c r="F2005" t="s">
        <v>4535</v>
      </c>
      <c r="G2005" t="s">
        <v>4536</v>
      </c>
      <c r="H2005">
        <v>0</v>
      </c>
      <c r="I2005">
        <v>1</v>
      </c>
      <c r="J2005">
        <v>1</v>
      </c>
      <c r="K2005">
        <v>1</v>
      </c>
      <c r="L2005" s="22" t="str">
        <f t="shared" si="642"/>
        <v>26/07/2026</v>
      </c>
      <c r="M2005" s="23">
        <f t="shared" si="643"/>
        <v>0.54166666666666663</v>
      </c>
      <c r="N2005" t="str">
        <f t="shared" si="644"/>
        <v>1 - 1</v>
      </c>
      <c r="O2005" t="str">
        <f t="shared" si="646"/>
        <v>Red</v>
      </c>
      <c r="P2005" t="str">
        <f t="shared" si="647"/>
        <v>Green</v>
      </c>
      <c r="Q2005" t="str">
        <f t="shared" si="648"/>
        <v>Red</v>
      </c>
      <c r="R2005" t="str">
        <f t="shared" si="649"/>
        <v>Green</v>
      </c>
      <c r="S2005" t="str">
        <f t="shared" si="650"/>
        <v>Green</v>
      </c>
      <c r="T2005" t="str">
        <f t="shared" si="651"/>
        <v>Red</v>
      </c>
      <c r="U2005" t="str">
        <f t="shared" si="652"/>
        <v>Red</v>
      </c>
      <c r="V2005" t="str">
        <f t="shared" si="653"/>
        <v>Red</v>
      </c>
      <c r="W2005" t="str">
        <f t="shared" si="654"/>
        <v>Green</v>
      </c>
      <c r="X2005" t="str">
        <f t="shared" si="655"/>
        <v>Green</v>
      </c>
      <c r="Y2005" t="str">
        <f t="shared" si="656"/>
        <v>Green</v>
      </c>
      <c r="Z2005" t="str">
        <f t="shared" si="657"/>
        <v>Red</v>
      </c>
      <c r="AA2005" t="str">
        <f t="shared" si="658"/>
        <v>Green</v>
      </c>
      <c r="AB2005" t="str">
        <f t="shared" si="659"/>
        <v>Green</v>
      </c>
      <c r="AC2005" t="str">
        <f t="shared" si="660"/>
        <v>Green</v>
      </c>
      <c r="AD2005" t="str">
        <f t="shared" si="661"/>
        <v>Red</v>
      </c>
    </row>
    <row r="2006" spans="1:30" x14ac:dyDescent="0.25">
      <c r="A2006" t="str">
        <f t="shared" si="645"/>
        <v>26/07/2026FK AudaBFC Daugavpils</v>
      </c>
      <c r="D2006" s="2">
        <v>46229</v>
      </c>
      <c r="E2006" s="3">
        <v>0.66666666666666663</v>
      </c>
      <c r="F2006" t="s">
        <v>1091</v>
      </c>
      <c r="G2006" t="s">
        <v>1092</v>
      </c>
      <c r="H2006">
        <v>1</v>
      </c>
      <c r="I2006">
        <v>0</v>
      </c>
      <c r="J2006">
        <v>1</v>
      </c>
      <c r="K2006">
        <v>0</v>
      </c>
      <c r="L2006" s="22" t="str">
        <f t="shared" si="642"/>
        <v>26/07/2026</v>
      </c>
      <c r="M2006" s="23">
        <f t="shared" si="643"/>
        <v>0.54166666666666663</v>
      </c>
      <c r="N2006" t="str">
        <f t="shared" si="644"/>
        <v>1 - 0</v>
      </c>
      <c r="O2006" t="str">
        <f t="shared" si="646"/>
        <v>Green</v>
      </c>
      <c r="P2006" t="str">
        <f t="shared" si="647"/>
        <v>Red</v>
      </c>
      <c r="Q2006" t="str">
        <f t="shared" si="648"/>
        <v>Red</v>
      </c>
      <c r="R2006" t="str">
        <f t="shared" si="649"/>
        <v>Green</v>
      </c>
      <c r="S2006" t="str">
        <f t="shared" si="650"/>
        <v>Red</v>
      </c>
      <c r="T2006" t="str">
        <f t="shared" si="651"/>
        <v>Green</v>
      </c>
      <c r="U2006" t="str">
        <f t="shared" si="652"/>
        <v>Green</v>
      </c>
      <c r="V2006" t="str">
        <f t="shared" si="653"/>
        <v>Red</v>
      </c>
      <c r="W2006" t="str">
        <f t="shared" si="654"/>
        <v>Red</v>
      </c>
      <c r="X2006" t="str">
        <f t="shared" si="655"/>
        <v>Green</v>
      </c>
      <c r="Y2006" t="str">
        <f t="shared" si="656"/>
        <v>Red</v>
      </c>
      <c r="Z2006" t="str">
        <f t="shared" si="657"/>
        <v>Red</v>
      </c>
      <c r="AA2006" t="str">
        <f t="shared" si="658"/>
        <v>Green</v>
      </c>
      <c r="AB2006" t="str">
        <f t="shared" si="659"/>
        <v>Green</v>
      </c>
      <c r="AC2006" t="str">
        <f t="shared" si="660"/>
        <v>Red</v>
      </c>
      <c r="AD2006" t="str">
        <f t="shared" si="661"/>
        <v>Green</v>
      </c>
    </row>
    <row r="2007" spans="1:30" x14ac:dyDescent="0.25">
      <c r="A2007" t="str">
        <f t="shared" si="645"/>
        <v>26/07/2026Banga GargzdaiFK Panevezys</v>
      </c>
      <c r="D2007" s="2">
        <v>46229</v>
      </c>
      <c r="E2007" s="3">
        <v>0.66666666666666663</v>
      </c>
      <c r="F2007" t="s">
        <v>1093</v>
      </c>
      <c r="G2007" t="s">
        <v>1912</v>
      </c>
      <c r="L2007" s="22" t="str">
        <f t="shared" si="642"/>
        <v>26/07/2026</v>
      </c>
      <c r="M2007" s="23">
        <f t="shared" si="643"/>
        <v>0.54166666666666663</v>
      </c>
      <c r="N2007" t="str">
        <f t="shared" si="644"/>
        <v xml:space="preserve"> - </v>
      </c>
      <c r="O2007" t="str">
        <f t="shared" si="646"/>
        <v>Red</v>
      </c>
      <c r="P2007" t="str">
        <f t="shared" si="647"/>
        <v>Green</v>
      </c>
      <c r="Q2007" t="str">
        <f t="shared" si="648"/>
        <v>Red</v>
      </c>
      <c r="R2007" t="str">
        <f t="shared" si="649"/>
        <v>Green</v>
      </c>
      <c r="S2007" t="str">
        <f t="shared" si="650"/>
        <v>Green</v>
      </c>
      <c r="T2007" t="str">
        <f t="shared" si="651"/>
        <v>Red</v>
      </c>
      <c r="U2007" t="str">
        <f t="shared" si="652"/>
        <v>Red</v>
      </c>
      <c r="V2007" t="str">
        <f t="shared" si="653"/>
        <v>Green</v>
      </c>
      <c r="W2007" t="str">
        <f t="shared" si="654"/>
        <v>Red</v>
      </c>
      <c r="X2007" t="str">
        <f t="shared" si="655"/>
        <v>Red</v>
      </c>
      <c r="Y2007" t="str">
        <f t="shared" si="656"/>
        <v>Red</v>
      </c>
      <c r="Z2007" t="str">
        <f t="shared" si="657"/>
        <v>Red</v>
      </c>
      <c r="AA2007" t="str">
        <f t="shared" si="658"/>
        <v>Green</v>
      </c>
      <c r="AB2007" t="str">
        <f t="shared" si="659"/>
        <v>Green</v>
      </c>
      <c r="AC2007" t="str">
        <f t="shared" si="660"/>
        <v>Red</v>
      </c>
      <c r="AD2007" t="str">
        <f t="shared" si="661"/>
        <v>Green</v>
      </c>
    </row>
    <row r="2008" spans="1:30" x14ac:dyDescent="0.25">
      <c r="A2008" t="str">
        <f t="shared" si="645"/>
        <v>26/07/2026AyacuchoSantos Ica</v>
      </c>
      <c r="D2008" s="2">
        <v>46229</v>
      </c>
      <c r="E2008" s="3">
        <v>0.66666666666666663</v>
      </c>
      <c r="F2008" t="s">
        <v>4537</v>
      </c>
      <c r="G2008" t="s">
        <v>4538</v>
      </c>
      <c r="H2008">
        <v>1</v>
      </c>
      <c r="I2008">
        <v>0</v>
      </c>
      <c r="J2008">
        <v>2</v>
      </c>
      <c r="K2008">
        <v>0</v>
      </c>
      <c r="L2008" s="22" t="str">
        <f t="shared" si="642"/>
        <v>26/07/2026</v>
      </c>
      <c r="M2008" s="23">
        <f t="shared" si="643"/>
        <v>0.54166666666666663</v>
      </c>
      <c r="N2008" t="str">
        <f t="shared" si="644"/>
        <v>2 - 0</v>
      </c>
      <c r="O2008" t="str">
        <f t="shared" si="646"/>
        <v>Green</v>
      </c>
      <c r="P2008" t="str">
        <f t="shared" si="647"/>
        <v>Red</v>
      </c>
      <c r="Q2008" t="str">
        <f t="shared" si="648"/>
        <v>Red</v>
      </c>
      <c r="R2008" t="str">
        <f t="shared" si="649"/>
        <v>Green</v>
      </c>
      <c r="S2008" t="str">
        <f t="shared" si="650"/>
        <v>Red</v>
      </c>
      <c r="T2008" t="str">
        <f t="shared" si="651"/>
        <v>Green</v>
      </c>
      <c r="U2008" t="str">
        <f t="shared" si="652"/>
        <v>Green</v>
      </c>
      <c r="V2008" t="str">
        <f t="shared" si="653"/>
        <v>Red</v>
      </c>
      <c r="W2008" t="str">
        <f t="shared" si="654"/>
        <v>Red</v>
      </c>
      <c r="X2008" t="str">
        <f t="shared" si="655"/>
        <v>Green</v>
      </c>
      <c r="Y2008" t="str">
        <f t="shared" si="656"/>
        <v>Green</v>
      </c>
      <c r="Z2008" t="str">
        <f t="shared" si="657"/>
        <v>Red</v>
      </c>
      <c r="AA2008" t="str">
        <f t="shared" si="658"/>
        <v>Green</v>
      </c>
      <c r="AB2008" t="str">
        <f t="shared" si="659"/>
        <v>Green</v>
      </c>
      <c r="AC2008" t="str">
        <f t="shared" si="660"/>
        <v>Red</v>
      </c>
      <c r="AD2008" t="str">
        <f t="shared" si="661"/>
        <v>Green</v>
      </c>
    </row>
    <row r="2009" spans="1:30" x14ac:dyDescent="0.25">
      <c r="A2009" t="str">
        <f t="shared" si="645"/>
        <v>26/07/2026ChertanovoZvezda St Petersburg</v>
      </c>
      <c r="D2009" s="2">
        <v>46229</v>
      </c>
      <c r="E2009" s="3">
        <v>0.66666666666666663</v>
      </c>
      <c r="F2009" t="s">
        <v>4539</v>
      </c>
      <c r="G2009" t="s">
        <v>4540</v>
      </c>
      <c r="H2009">
        <v>0</v>
      </c>
      <c r="I2009">
        <v>0</v>
      </c>
      <c r="J2009">
        <v>1</v>
      </c>
      <c r="K2009">
        <v>1</v>
      </c>
      <c r="L2009" s="22" t="str">
        <f t="shared" si="642"/>
        <v>26/07/2026</v>
      </c>
      <c r="M2009" s="23">
        <f t="shared" si="643"/>
        <v>0.54166666666666663</v>
      </c>
      <c r="N2009" t="str">
        <f t="shared" si="644"/>
        <v>1 - 1</v>
      </c>
      <c r="O2009" t="str">
        <f t="shared" si="646"/>
        <v>Red</v>
      </c>
      <c r="P2009" t="str">
        <f t="shared" si="647"/>
        <v>Green</v>
      </c>
      <c r="Q2009" t="str">
        <f t="shared" si="648"/>
        <v>Red</v>
      </c>
      <c r="R2009" t="str">
        <f t="shared" si="649"/>
        <v>Green</v>
      </c>
      <c r="S2009" t="str">
        <f t="shared" si="650"/>
        <v>Green</v>
      </c>
      <c r="T2009" t="str">
        <f t="shared" si="651"/>
        <v>Red</v>
      </c>
      <c r="U2009" t="str">
        <f t="shared" si="652"/>
        <v>Red</v>
      </c>
      <c r="V2009" t="str">
        <f t="shared" si="653"/>
        <v>Green</v>
      </c>
      <c r="W2009" t="str">
        <f t="shared" si="654"/>
        <v>Red</v>
      </c>
      <c r="X2009" t="str">
        <f t="shared" si="655"/>
        <v>Red</v>
      </c>
      <c r="Y2009" t="str">
        <f t="shared" si="656"/>
        <v>Green</v>
      </c>
      <c r="Z2009" t="str">
        <f t="shared" si="657"/>
        <v>Red</v>
      </c>
      <c r="AA2009" t="str">
        <f t="shared" si="658"/>
        <v>Green</v>
      </c>
      <c r="AB2009" t="str">
        <f t="shared" si="659"/>
        <v>Green</v>
      </c>
      <c r="AC2009" t="str">
        <f t="shared" si="660"/>
        <v>Green</v>
      </c>
      <c r="AD2009" t="str">
        <f t="shared" si="661"/>
        <v>Red</v>
      </c>
    </row>
    <row r="2010" spans="1:30" x14ac:dyDescent="0.25">
      <c r="A2010" t="str">
        <f t="shared" si="645"/>
        <v>26/07/2026NK BravoND Lendava</v>
      </c>
      <c r="D2010" s="2">
        <v>46229</v>
      </c>
      <c r="E2010" s="3">
        <v>0.66666666666666663</v>
      </c>
      <c r="F2010" t="s">
        <v>1087</v>
      </c>
      <c r="G2010" t="s">
        <v>4541</v>
      </c>
      <c r="H2010">
        <v>0</v>
      </c>
      <c r="I2010">
        <v>1</v>
      </c>
      <c r="J2010">
        <v>0</v>
      </c>
      <c r="K2010">
        <v>3</v>
      </c>
      <c r="L2010" s="22" t="str">
        <f t="shared" si="642"/>
        <v>26/07/2026</v>
      </c>
      <c r="M2010" s="23">
        <f t="shared" si="643"/>
        <v>0.54166666666666663</v>
      </c>
      <c r="N2010" t="str">
        <f t="shared" si="644"/>
        <v>0 - 3</v>
      </c>
      <c r="O2010" t="str">
        <f t="shared" si="646"/>
        <v>Red</v>
      </c>
      <c r="P2010" t="str">
        <f t="shared" si="647"/>
        <v>Red</v>
      </c>
      <c r="Q2010" t="str">
        <f t="shared" si="648"/>
        <v>Green</v>
      </c>
      <c r="R2010" t="str">
        <f t="shared" si="649"/>
        <v>Red</v>
      </c>
      <c r="S2010" t="str">
        <f t="shared" si="650"/>
        <v>Green</v>
      </c>
      <c r="T2010" t="str">
        <f t="shared" si="651"/>
        <v>Green</v>
      </c>
      <c r="U2010" t="str">
        <f t="shared" si="652"/>
        <v>Red</v>
      </c>
      <c r="V2010" t="str">
        <f t="shared" si="653"/>
        <v>Red</v>
      </c>
      <c r="W2010" t="str">
        <f t="shared" si="654"/>
        <v>Green</v>
      </c>
      <c r="X2010" t="str">
        <f t="shared" si="655"/>
        <v>Green</v>
      </c>
      <c r="Y2010" t="str">
        <f t="shared" si="656"/>
        <v>Green</v>
      </c>
      <c r="Z2010" t="str">
        <f t="shared" si="657"/>
        <v>Green</v>
      </c>
      <c r="AA2010" t="str">
        <f t="shared" si="658"/>
        <v>Red</v>
      </c>
      <c r="AB2010" t="str">
        <f t="shared" si="659"/>
        <v>Green</v>
      </c>
      <c r="AC2010" t="str">
        <f t="shared" si="660"/>
        <v>Red</v>
      </c>
      <c r="AD2010" t="str">
        <f t="shared" si="661"/>
        <v>Green</v>
      </c>
    </row>
    <row r="2011" spans="1:30" x14ac:dyDescent="0.25">
      <c r="A2011" t="str">
        <f t="shared" si="645"/>
        <v>26/07/2026PisaPro Vercelli</v>
      </c>
      <c r="D2011" s="2">
        <v>46229</v>
      </c>
      <c r="E2011" s="3">
        <v>0.66666666666666663</v>
      </c>
      <c r="F2011" t="s">
        <v>4542</v>
      </c>
      <c r="G2011" t="s">
        <v>4543</v>
      </c>
      <c r="H2011">
        <v>0</v>
      </c>
      <c r="I2011">
        <v>1</v>
      </c>
      <c r="J2011">
        <v>0</v>
      </c>
      <c r="K2011">
        <v>1</v>
      </c>
      <c r="L2011" s="22" t="str">
        <f t="shared" si="642"/>
        <v>26/07/2026</v>
      </c>
      <c r="M2011" s="23">
        <f t="shared" si="643"/>
        <v>0.54166666666666663</v>
      </c>
      <c r="N2011" t="str">
        <f t="shared" si="644"/>
        <v>0 - 1</v>
      </c>
      <c r="O2011" t="str">
        <f t="shared" si="646"/>
        <v>Red</v>
      </c>
      <c r="P2011" t="str">
        <f t="shared" si="647"/>
        <v>Red</v>
      </c>
      <c r="Q2011" t="str">
        <f t="shared" si="648"/>
        <v>Green</v>
      </c>
      <c r="R2011" t="str">
        <f t="shared" si="649"/>
        <v>Red</v>
      </c>
      <c r="S2011" t="str">
        <f t="shared" si="650"/>
        <v>Green</v>
      </c>
      <c r="T2011" t="str">
        <f t="shared" si="651"/>
        <v>Green</v>
      </c>
      <c r="U2011" t="str">
        <f t="shared" si="652"/>
        <v>Red</v>
      </c>
      <c r="V2011" t="str">
        <f t="shared" si="653"/>
        <v>Red</v>
      </c>
      <c r="W2011" t="str">
        <f t="shared" si="654"/>
        <v>Green</v>
      </c>
      <c r="X2011" t="str">
        <f t="shared" si="655"/>
        <v>Green</v>
      </c>
      <c r="Y2011" t="str">
        <f t="shared" si="656"/>
        <v>Red</v>
      </c>
      <c r="Z2011" t="str">
        <f t="shared" si="657"/>
        <v>Red</v>
      </c>
      <c r="AA2011" t="str">
        <f t="shared" si="658"/>
        <v>Green</v>
      </c>
      <c r="AB2011" t="str">
        <f t="shared" si="659"/>
        <v>Green</v>
      </c>
      <c r="AC2011" t="str">
        <f t="shared" si="660"/>
        <v>Red</v>
      </c>
      <c r="AD2011" t="str">
        <f t="shared" si="661"/>
        <v>Green</v>
      </c>
    </row>
    <row r="2012" spans="1:30" x14ac:dyDescent="0.25">
      <c r="A2012" t="str">
        <f t="shared" si="645"/>
        <v>26/07/2026RomaCannes</v>
      </c>
      <c r="D2012" s="2">
        <v>46229</v>
      </c>
      <c r="E2012" s="3">
        <v>0.66666666666666663</v>
      </c>
      <c r="F2012" t="s">
        <v>4525</v>
      </c>
      <c r="G2012" t="s">
        <v>1708</v>
      </c>
      <c r="L2012" s="22" t="str">
        <f t="shared" si="642"/>
        <v>26/07/2026</v>
      </c>
      <c r="M2012" s="23">
        <f t="shared" si="643"/>
        <v>0.54166666666666663</v>
      </c>
      <c r="N2012" t="str">
        <f t="shared" si="644"/>
        <v xml:space="preserve"> - </v>
      </c>
      <c r="O2012" t="str">
        <f t="shared" si="646"/>
        <v>Red</v>
      </c>
      <c r="P2012" t="str">
        <f t="shared" si="647"/>
        <v>Green</v>
      </c>
      <c r="Q2012" t="str">
        <f t="shared" si="648"/>
        <v>Red</v>
      </c>
      <c r="R2012" t="str">
        <f t="shared" si="649"/>
        <v>Green</v>
      </c>
      <c r="S2012" t="str">
        <f t="shared" si="650"/>
        <v>Green</v>
      </c>
      <c r="T2012" t="str">
        <f t="shared" si="651"/>
        <v>Red</v>
      </c>
      <c r="U2012" t="str">
        <f t="shared" si="652"/>
        <v>Red</v>
      </c>
      <c r="V2012" t="str">
        <f t="shared" si="653"/>
        <v>Green</v>
      </c>
      <c r="W2012" t="str">
        <f t="shared" si="654"/>
        <v>Red</v>
      </c>
      <c r="X2012" t="str">
        <f t="shared" si="655"/>
        <v>Red</v>
      </c>
      <c r="Y2012" t="str">
        <f t="shared" si="656"/>
        <v>Red</v>
      </c>
      <c r="Z2012" t="str">
        <f t="shared" si="657"/>
        <v>Red</v>
      </c>
      <c r="AA2012" t="str">
        <f t="shared" si="658"/>
        <v>Green</v>
      </c>
      <c r="AB2012" t="str">
        <f t="shared" si="659"/>
        <v>Green</v>
      </c>
      <c r="AC2012" t="str">
        <f t="shared" si="660"/>
        <v>Red</v>
      </c>
      <c r="AD2012" t="str">
        <f t="shared" si="661"/>
        <v>Green</v>
      </c>
    </row>
    <row r="2013" spans="1:30" x14ac:dyDescent="0.25">
      <c r="A2013" t="str">
        <f t="shared" si="645"/>
        <v>26/07/2026BursasporShakhtar Donetsk</v>
      </c>
      <c r="D2013" s="2">
        <v>46229</v>
      </c>
      <c r="E2013" s="3">
        <v>0.66666666666666663</v>
      </c>
      <c r="F2013" t="s">
        <v>4544</v>
      </c>
      <c r="G2013" t="s">
        <v>1447</v>
      </c>
      <c r="H2013">
        <v>0</v>
      </c>
      <c r="I2013">
        <v>0</v>
      </c>
      <c r="J2013">
        <v>0</v>
      </c>
      <c r="K2013">
        <v>0</v>
      </c>
      <c r="L2013" s="22" t="str">
        <f t="shared" si="642"/>
        <v>26/07/2026</v>
      </c>
      <c r="M2013" s="23">
        <f t="shared" si="643"/>
        <v>0.54166666666666663</v>
      </c>
      <c r="N2013" t="str">
        <f t="shared" si="644"/>
        <v>0 - 0</v>
      </c>
      <c r="O2013" t="str">
        <f t="shared" si="646"/>
        <v>Red</v>
      </c>
      <c r="P2013" t="str">
        <f t="shared" si="647"/>
        <v>Green</v>
      </c>
      <c r="Q2013" t="str">
        <f t="shared" si="648"/>
        <v>Red</v>
      </c>
      <c r="R2013" t="str">
        <f t="shared" si="649"/>
        <v>Green</v>
      </c>
      <c r="S2013" t="str">
        <f t="shared" si="650"/>
        <v>Green</v>
      </c>
      <c r="T2013" t="str">
        <f t="shared" si="651"/>
        <v>Red</v>
      </c>
      <c r="U2013" t="str">
        <f t="shared" si="652"/>
        <v>Red</v>
      </c>
      <c r="V2013" t="str">
        <f t="shared" si="653"/>
        <v>Green</v>
      </c>
      <c r="W2013" t="str">
        <f t="shared" si="654"/>
        <v>Red</v>
      </c>
      <c r="X2013" t="str">
        <f t="shared" si="655"/>
        <v>Red</v>
      </c>
      <c r="Y2013" t="str">
        <f t="shared" si="656"/>
        <v>Red</v>
      </c>
      <c r="Z2013" t="str">
        <f t="shared" si="657"/>
        <v>Red</v>
      </c>
      <c r="AA2013" t="str">
        <f t="shared" si="658"/>
        <v>Green</v>
      </c>
      <c r="AB2013" t="str">
        <f t="shared" si="659"/>
        <v>Green</v>
      </c>
      <c r="AC2013" t="str">
        <f t="shared" si="660"/>
        <v>Red</v>
      </c>
      <c r="AD2013" t="str">
        <f t="shared" si="661"/>
        <v>Green</v>
      </c>
    </row>
    <row r="2014" spans="1:30" x14ac:dyDescent="0.25">
      <c r="A2014" t="str">
        <f t="shared" si="645"/>
        <v>26/07/2026LazioFlaminia</v>
      </c>
      <c r="D2014" s="2">
        <v>46229</v>
      </c>
      <c r="E2014" s="3">
        <v>0.66666666666666663</v>
      </c>
      <c r="F2014" t="s">
        <v>1298</v>
      </c>
      <c r="G2014" t="s">
        <v>4545</v>
      </c>
      <c r="H2014">
        <v>3</v>
      </c>
      <c r="I2014">
        <v>0</v>
      </c>
      <c r="J2014">
        <v>6</v>
      </c>
      <c r="K2014">
        <v>0</v>
      </c>
      <c r="L2014" s="22" t="str">
        <f t="shared" si="642"/>
        <v>26/07/2026</v>
      </c>
      <c r="M2014" s="23">
        <f t="shared" si="643"/>
        <v>0.54166666666666663</v>
      </c>
      <c r="N2014" t="str">
        <f t="shared" si="644"/>
        <v>6 - 0</v>
      </c>
      <c r="O2014" t="str">
        <f t="shared" si="646"/>
        <v>Green</v>
      </c>
      <c r="P2014" t="str">
        <f t="shared" si="647"/>
        <v>Red</v>
      </c>
      <c r="Q2014" t="str">
        <f t="shared" si="648"/>
        <v>Red</v>
      </c>
      <c r="R2014" t="str">
        <f t="shared" si="649"/>
        <v>Green</v>
      </c>
      <c r="S2014" t="str">
        <f t="shared" si="650"/>
        <v>Red</v>
      </c>
      <c r="T2014" t="str">
        <f t="shared" si="651"/>
        <v>Green</v>
      </c>
      <c r="U2014" t="str">
        <f t="shared" si="652"/>
        <v>Green</v>
      </c>
      <c r="V2014" t="str">
        <f t="shared" si="653"/>
        <v>Red</v>
      </c>
      <c r="W2014" t="str">
        <f t="shared" si="654"/>
        <v>Red</v>
      </c>
      <c r="X2014" t="str">
        <f t="shared" si="655"/>
        <v>Green</v>
      </c>
      <c r="Y2014" t="str">
        <f t="shared" si="656"/>
        <v>Green</v>
      </c>
      <c r="Z2014" t="str">
        <f t="shared" si="657"/>
        <v>Green</v>
      </c>
      <c r="AA2014" t="str">
        <f t="shared" si="658"/>
        <v>Red</v>
      </c>
      <c r="AB2014" t="str">
        <f t="shared" si="659"/>
        <v>Red</v>
      </c>
      <c r="AC2014" t="str">
        <f t="shared" si="660"/>
        <v>Red</v>
      </c>
      <c r="AD2014" t="str">
        <f t="shared" si="661"/>
        <v>Green</v>
      </c>
    </row>
    <row r="2015" spans="1:30" x14ac:dyDescent="0.25">
      <c r="A2015" t="str">
        <f t="shared" si="645"/>
        <v>26/07/2026NapoliCarrarese Calcio</v>
      </c>
      <c r="D2015" s="2">
        <v>46229</v>
      </c>
      <c r="E2015" s="3">
        <v>0.66666666666666663</v>
      </c>
      <c r="F2015" t="s">
        <v>1711</v>
      </c>
      <c r="G2015" t="s">
        <v>4546</v>
      </c>
      <c r="H2015">
        <v>2</v>
      </c>
      <c r="I2015">
        <v>0</v>
      </c>
      <c r="J2015">
        <v>2</v>
      </c>
      <c r="K2015">
        <v>0</v>
      </c>
      <c r="L2015" s="22" t="str">
        <f t="shared" si="642"/>
        <v>26/07/2026</v>
      </c>
      <c r="M2015" s="23">
        <f t="shared" si="643"/>
        <v>0.54166666666666663</v>
      </c>
      <c r="N2015" t="str">
        <f t="shared" si="644"/>
        <v>2 - 0</v>
      </c>
      <c r="O2015" t="str">
        <f t="shared" si="646"/>
        <v>Green</v>
      </c>
      <c r="P2015" t="str">
        <f t="shared" si="647"/>
        <v>Red</v>
      </c>
      <c r="Q2015" t="str">
        <f t="shared" si="648"/>
        <v>Red</v>
      </c>
      <c r="R2015" t="str">
        <f t="shared" si="649"/>
        <v>Green</v>
      </c>
      <c r="S2015" t="str">
        <f t="shared" si="650"/>
        <v>Red</v>
      </c>
      <c r="T2015" t="str">
        <f t="shared" si="651"/>
        <v>Green</v>
      </c>
      <c r="U2015" t="str">
        <f t="shared" si="652"/>
        <v>Green</v>
      </c>
      <c r="V2015" t="str">
        <f t="shared" si="653"/>
        <v>Red</v>
      </c>
      <c r="W2015" t="str">
        <f t="shared" si="654"/>
        <v>Red</v>
      </c>
      <c r="X2015" t="str">
        <f t="shared" si="655"/>
        <v>Green</v>
      </c>
      <c r="Y2015" t="str">
        <f t="shared" si="656"/>
        <v>Green</v>
      </c>
      <c r="Z2015" t="str">
        <f t="shared" si="657"/>
        <v>Red</v>
      </c>
      <c r="AA2015" t="str">
        <f t="shared" si="658"/>
        <v>Green</v>
      </c>
      <c r="AB2015" t="str">
        <f t="shared" si="659"/>
        <v>Green</v>
      </c>
      <c r="AC2015" t="str">
        <f t="shared" si="660"/>
        <v>Red</v>
      </c>
      <c r="AD2015" t="str">
        <f t="shared" si="661"/>
        <v>Green</v>
      </c>
    </row>
    <row r="2016" spans="1:30" x14ac:dyDescent="0.25">
      <c r="A2016" t="str">
        <f t="shared" si="645"/>
        <v>26/07/2026Salernitana 1919Guidonia Montecelio</v>
      </c>
      <c r="D2016" s="2">
        <v>46229</v>
      </c>
      <c r="E2016" s="3">
        <v>0.66666666666666663</v>
      </c>
      <c r="F2016" t="s">
        <v>4547</v>
      </c>
      <c r="G2016" t="s">
        <v>4548</v>
      </c>
      <c r="H2016">
        <v>0</v>
      </c>
      <c r="I2016">
        <v>0</v>
      </c>
      <c r="J2016">
        <v>0</v>
      </c>
      <c r="K2016">
        <v>2</v>
      </c>
      <c r="L2016" s="22" t="str">
        <f t="shared" si="642"/>
        <v>26/07/2026</v>
      </c>
      <c r="M2016" s="23">
        <f t="shared" si="643"/>
        <v>0.54166666666666663</v>
      </c>
      <c r="N2016" t="str">
        <f t="shared" si="644"/>
        <v>0 - 2</v>
      </c>
      <c r="O2016" t="str">
        <f t="shared" si="646"/>
        <v>Red</v>
      </c>
      <c r="P2016" t="str">
        <f t="shared" si="647"/>
        <v>Red</v>
      </c>
      <c r="Q2016" t="str">
        <f t="shared" si="648"/>
        <v>Green</v>
      </c>
      <c r="R2016" t="str">
        <f t="shared" si="649"/>
        <v>Red</v>
      </c>
      <c r="S2016" t="str">
        <f t="shared" si="650"/>
        <v>Green</v>
      </c>
      <c r="T2016" t="str">
        <f t="shared" si="651"/>
        <v>Green</v>
      </c>
      <c r="U2016" t="str">
        <f t="shared" si="652"/>
        <v>Red</v>
      </c>
      <c r="V2016" t="str">
        <f t="shared" si="653"/>
        <v>Green</v>
      </c>
      <c r="W2016" t="str">
        <f t="shared" si="654"/>
        <v>Red</v>
      </c>
      <c r="X2016" t="str">
        <f t="shared" si="655"/>
        <v>Red</v>
      </c>
      <c r="Y2016" t="str">
        <f t="shared" si="656"/>
        <v>Green</v>
      </c>
      <c r="Z2016" t="str">
        <f t="shared" si="657"/>
        <v>Red</v>
      </c>
      <c r="AA2016" t="str">
        <f t="shared" si="658"/>
        <v>Green</v>
      </c>
      <c r="AB2016" t="str">
        <f t="shared" si="659"/>
        <v>Green</v>
      </c>
      <c r="AC2016" t="str">
        <f t="shared" si="660"/>
        <v>Red</v>
      </c>
      <c r="AD2016" t="str">
        <f t="shared" si="661"/>
        <v>Green</v>
      </c>
    </row>
    <row r="2017" spans="1:30" x14ac:dyDescent="0.25">
      <c r="A2017" t="str">
        <f t="shared" si="645"/>
        <v>26/07/2026CD Puerto MonttDeportes Antofagasta</v>
      </c>
      <c r="D2017" s="2">
        <v>46229</v>
      </c>
      <c r="E2017" s="3">
        <v>0.6875</v>
      </c>
      <c r="F2017" t="s">
        <v>4549</v>
      </c>
      <c r="G2017" t="s">
        <v>4550</v>
      </c>
      <c r="H2017">
        <v>1</v>
      </c>
      <c r="I2017">
        <v>1</v>
      </c>
      <c r="J2017">
        <v>3</v>
      </c>
      <c r="K2017">
        <v>2</v>
      </c>
      <c r="L2017" s="22" t="str">
        <f t="shared" si="642"/>
        <v>26/07/2026</v>
      </c>
      <c r="M2017" s="23">
        <f t="shared" si="643"/>
        <v>0.5625</v>
      </c>
      <c r="N2017" t="str">
        <f t="shared" si="644"/>
        <v>3 - 2</v>
      </c>
      <c r="O2017" t="str">
        <f t="shared" si="646"/>
        <v>Green</v>
      </c>
      <c r="P2017" t="str">
        <f t="shared" si="647"/>
        <v>Red</v>
      </c>
      <c r="Q2017" t="str">
        <f t="shared" si="648"/>
        <v>Red</v>
      </c>
      <c r="R2017" t="str">
        <f t="shared" si="649"/>
        <v>Green</v>
      </c>
      <c r="S2017" t="str">
        <f t="shared" si="650"/>
        <v>Red</v>
      </c>
      <c r="T2017" t="str">
        <f t="shared" si="651"/>
        <v>Green</v>
      </c>
      <c r="U2017" t="str">
        <f t="shared" si="652"/>
        <v>Red</v>
      </c>
      <c r="V2017" t="str">
        <f t="shared" si="653"/>
        <v>Green</v>
      </c>
      <c r="W2017" t="str">
        <f t="shared" si="654"/>
        <v>Red</v>
      </c>
      <c r="X2017" t="str">
        <f t="shared" si="655"/>
        <v>Green</v>
      </c>
      <c r="Y2017" t="str">
        <f t="shared" si="656"/>
        <v>Green</v>
      </c>
      <c r="Z2017" t="str">
        <f t="shared" si="657"/>
        <v>Green</v>
      </c>
      <c r="AA2017" t="str">
        <f t="shared" si="658"/>
        <v>Red</v>
      </c>
      <c r="AB2017" t="str">
        <f t="shared" si="659"/>
        <v>Red</v>
      </c>
      <c r="AC2017" t="str">
        <f t="shared" si="660"/>
        <v>Green</v>
      </c>
      <c r="AD2017" t="str">
        <f t="shared" si="661"/>
        <v>Red</v>
      </c>
    </row>
    <row r="2018" spans="1:30" x14ac:dyDescent="0.25">
      <c r="A2018" t="str">
        <f t="shared" si="645"/>
        <v>26/07/2026CSD RangersDeportes Copiapo</v>
      </c>
      <c r="D2018" s="2">
        <v>46229</v>
      </c>
      <c r="E2018" s="3">
        <v>0.6875</v>
      </c>
      <c r="F2018" t="s">
        <v>4551</v>
      </c>
      <c r="G2018" t="s">
        <v>1098</v>
      </c>
      <c r="H2018">
        <v>0</v>
      </c>
      <c r="I2018">
        <v>0</v>
      </c>
      <c r="J2018">
        <v>0</v>
      </c>
      <c r="K2018">
        <v>0</v>
      </c>
      <c r="L2018" s="22" t="str">
        <f t="shared" si="642"/>
        <v>26/07/2026</v>
      </c>
      <c r="M2018" s="23">
        <f t="shared" si="643"/>
        <v>0.5625</v>
      </c>
      <c r="N2018" t="str">
        <f t="shared" si="644"/>
        <v>0 - 0</v>
      </c>
      <c r="O2018" t="str">
        <f t="shared" si="646"/>
        <v>Red</v>
      </c>
      <c r="P2018" t="str">
        <f t="shared" si="647"/>
        <v>Green</v>
      </c>
      <c r="Q2018" t="str">
        <f t="shared" si="648"/>
        <v>Red</v>
      </c>
      <c r="R2018" t="str">
        <f t="shared" si="649"/>
        <v>Green</v>
      </c>
      <c r="S2018" t="str">
        <f t="shared" si="650"/>
        <v>Green</v>
      </c>
      <c r="T2018" t="str">
        <f t="shared" si="651"/>
        <v>Red</v>
      </c>
      <c r="U2018" t="str">
        <f t="shared" si="652"/>
        <v>Red</v>
      </c>
      <c r="V2018" t="str">
        <f t="shared" si="653"/>
        <v>Green</v>
      </c>
      <c r="W2018" t="str">
        <f t="shared" si="654"/>
        <v>Red</v>
      </c>
      <c r="X2018" t="str">
        <f t="shared" si="655"/>
        <v>Red</v>
      </c>
      <c r="Y2018" t="str">
        <f t="shared" si="656"/>
        <v>Red</v>
      </c>
      <c r="Z2018" t="str">
        <f t="shared" si="657"/>
        <v>Red</v>
      </c>
      <c r="AA2018" t="str">
        <f t="shared" si="658"/>
        <v>Green</v>
      </c>
      <c r="AB2018" t="str">
        <f t="shared" si="659"/>
        <v>Green</v>
      </c>
      <c r="AC2018" t="str">
        <f t="shared" si="660"/>
        <v>Red</v>
      </c>
      <c r="AD2018" t="str">
        <f t="shared" si="661"/>
        <v>Green</v>
      </c>
    </row>
    <row r="2019" spans="1:30" x14ac:dyDescent="0.25">
      <c r="A2019" t="str">
        <f t="shared" si="645"/>
        <v>26/07/2026FK Kom PodgoricaNK BSK Bijelo Brdo</v>
      </c>
      <c r="D2019" s="2">
        <v>46229</v>
      </c>
      <c r="E2019" s="3">
        <v>0.6875</v>
      </c>
      <c r="F2019" t="s">
        <v>4552</v>
      </c>
      <c r="G2019" t="s">
        <v>4553</v>
      </c>
      <c r="H2019">
        <v>0</v>
      </c>
      <c r="I2019">
        <v>0</v>
      </c>
      <c r="J2019">
        <v>0</v>
      </c>
      <c r="K2019">
        <v>0</v>
      </c>
      <c r="L2019" s="22" t="str">
        <f t="shared" si="642"/>
        <v>26/07/2026</v>
      </c>
      <c r="M2019" s="23">
        <f t="shared" si="643"/>
        <v>0.5625</v>
      </c>
      <c r="N2019" t="str">
        <f t="shared" si="644"/>
        <v>0 - 0</v>
      </c>
      <c r="O2019" t="str">
        <f t="shared" si="646"/>
        <v>Red</v>
      </c>
      <c r="P2019" t="str">
        <f t="shared" si="647"/>
        <v>Green</v>
      </c>
      <c r="Q2019" t="str">
        <f t="shared" si="648"/>
        <v>Red</v>
      </c>
      <c r="R2019" t="str">
        <f t="shared" si="649"/>
        <v>Green</v>
      </c>
      <c r="S2019" t="str">
        <f t="shared" si="650"/>
        <v>Green</v>
      </c>
      <c r="T2019" t="str">
        <f t="shared" si="651"/>
        <v>Red</v>
      </c>
      <c r="U2019" t="str">
        <f t="shared" si="652"/>
        <v>Red</v>
      </c>
      <c r="V2019" t="str">
        <f t="shared" si="653"/>
        <v>Green</v>
      </c>
      <c r="W2019" t="str">
        <f t="shared" si="654"/>
        <v>Red</v>
      </c>
      <c r="X2019" t="str">
        <f t="shared" si="655"/>
        <v>Red</v>
      </c>
      <c r="Y2019" t="str">
        <f t="shared" si="656"/>
        <v>Red</v>
      </c>
      <c r="Z2019" t="str">
        <f t="shared" si="657"/>
        <v>Red</v>
      </c>
      <c r="AA2019" t="str">
        <f t="shared" si="658"/>
        <v>Green</v>
      </c>
      <c r="AB2019" t="str">
        <f t="shared" si="659"/>
        <v>Green</v>
      </c>
      <c r="AC2019" t="str">
        <f t="shared" si="660"/>
        <v>Red</v>
      </c>
      <c r="AD2019" t="str">
        <f t="shared" si="661"/>
        <v>Green</v>
      </c>
    </row>
    <row r="2020" spans="1:30" x14ac:dyDescent="0.25">
      <c r="A2020" t="str">
        <f t="shared" si="645"/>
        <v>26/07/2026FrosinoneAscoli</v>
      </c>
      <c r="D2020" s="2">
        <v>46229</v>
      </c>
      <c r="E2020" s="3">
        <v>0.6875</v>
      </c>
      <c r="F2020" t="s">
        <v>4554</v>
      </c>
      <c r="G2020" t="s">
        <v>2088</v>
      </c>
      <c r="H2020">
        <v>0</v>
      </c>
      <c r="I2020">
        <v>0</v>
      </c>
      <c r="J2020">
        <v>1</v>
      </c>
      <c r="K2020">
        <v>0</v>
      </c>
      <c r="L2020" s="22" t="str">
        <f t="shared" si="642"/>
        <v>26/07/2026</v>
      </c>
      <c r="M2020" s="23">
        <f t="shared" si="643"/>
        <v>0.5625</v>
      </c>
      <c r="N2020" t="str">
        <f t="shared" si="644"/>
        <v>1 - 0</v>
      </c>
      <c r="O2020" t="str">
        <f t="shared" si="646"/>
        <v>Green</v>
      </c>
      <c r="P2020" t="str">
        <f t="shared" si="647"/>
        <v>Red</v>
      </c>
      <c r="Q2020" t="str">
        <f t="shared" si="648"/>
        <v>Red</v>
      </c>
      <c r="R2020" t="str">
        <f t="shared" si="649"/>
        <v>Green</v>
      </c>
      <c r="S2020" t="str">
        <f t="shared" si="650"/>
        <v>Red</v>
      </c>
      <c r="T2020" t="str">
        <f t="shared" si="651"/>
        <v>Green</v>
      </c>
      <c r="U2020" t="str">
        <f t="shared" si="652"/>
        <v>Red</v>
      </c>
      <c r="V2020" t="str">
        <f t="shared" si="653"/>
        <v>Green</v>
      </c>
      <c r="W2020" t="str">
        <f t="shared" si="654"/>
        <v>Red</v>
      </c>
      <c r="X2020" t="str">
        <f t="shared" si="655"/>
        <v>Red</v>
      </c>
      <c r="Y2020" t="str">
        <f t="shared" si="656"/>
        <v>Red</v>
      </c>
      <c r="Z2020" t="str">
        <f t="shared" si="657"/>
        <v>Red</v>
      </c>
      <c r="AA2020" t="str">
        <f t="shared" si="658"/>
        <v>Green</v>
      </c>
      <c r="AB2020" t="str">
        <f t="shared" si="659"/>
        <v>Green</v>
      </c>
      <c r="AC2020" t="str">
        <f t="shared" si="660"/>
        <v>Red</v>
      </c>
      <c r="AD2020" t="str">
        <f t="shared" si="661"/>
        <v>Green</v>
      </c>
    </row>
    <row r="2021" spans="1:30" x14ac:dyDescent="0.25">
      <c r="A2021" t="str">
        <f t="shared" si="645"/>
        <v>26/07/2026FC Slavia MozyrDinamo Brest</v>
      </c>
      <c r="D2021" s="2">
        <v>46229</v>
      </c>
      <c r="E2021" s="3">
        <v>0.70833333333333337</v>
      </c>
      <c r="F2021" t="s">
        <v>4555</v>
      </c>
      <c r="G2021" t="s">
        <v>4556</v>
      </c>
      <c r="H2021">
        <v>2</v>
      </c>
      <c r="I2021">
        <v>0</v>
      </c>
      <c r="J2021">
        <v>2</v>
      </c>
      <c r="K2021">
        <v>1</v>
      </c>
      <c r="L2021" s="22" t="str">
        <f t="shared" si="642"/>
        <v>26/07/2026</v>
      </c>
      <c r="M2021" s="23">
        <f t="shared" si="643"/>
        <v>0.58333333333333337</v>
      </c>
      <c r="N2021" t="str">
        <f t="shared" si="644"/>
        <v>2 - 1</v>
      </c>
      <c r="O2021" t="str">
        <f t="shared" si="646"/>
        <v>Green</v>
      </c>
      <c r="P2021" t="str">
        <f t="shared" si="647"/>
        <v>Red</v>
      </c>
      <c r="Q2021" t="str">
        <f t="shared" si="648"/>
        <v>Red</v>
      </c>
      <c r="R2021" t="str">
        <f t="shared" si="649"/>
        <v>Green</v>
      </c>
      <c r="S2021" t="str">
        <f t="shared" si="650"/>
        <v>Red</v>
      </c>
      <c r="T2021" t="str">
        <f t="shared" si="651"/>
        <v>Green</v>
      </c>
      <c r="U2021" t="str">
        <f t="shared" si="652"/>
        <v>Green</v>
      </c>
      <c r="V2021" t="str">
        <f t="shared" si="653"/>
        <v>Red</v>
      </c>
      <c r="W2021" t="str">
        <f t="shared" si="654"/>
        <v>Red</v>
      </c>
      <c r="X2021" t="str">
        <f t="shared" si="655"/>
        <v>Green</v>
      </c>
      <c r="Y2021" t="str">
        <f t="shared" si="656"/>
        <v>Green</v>
      </c>
      <c r="Z2021" t="str">
        <f t="shared" si="657"/>
        <v>Green</v>
      </c>
      <c r="AA2021" t="str">
        <f t="shared" si="658"/>
        <v>Red</v>
      </c>
      <c r="AB2021" t="str">
        <f t="shared" si="659"/>
        <v>Green</v>
      </c>
      <c r="AC2021" t="str">
        <f t="shared" si="660"/>
        <v>Green</v>
      </c>
      <c r="AD2021" t="str">
        <f t="shared" si="661"/>
        <v>Red</v>
      </c>
    </row>
    <row r="2022" spans="1:30" x14ac:dyDescent="0.25">
      <c r="A2022" t="str">
        <f t="shared" si="645"/>
        <v>26/07/2026PPJ IIIHPS II</v>
      </c>
      <c r="D2022" s="2">
        <v>46229</v>
      </c>
      <c r="E2022" s="3">
        <v>0.70833333333333337</v>
      </c>
      <c r="F2022" t="s">
        <v>4557</v>
      </c>
      <c r="G2022" t="s">
        <v>4558</v>
      </c>
      <c r="H2022">
        <v>0</v>
      </c>
      <c r="I2022">
        <v>0</v>
      </c>
      <c r="J2022">
        <v>3</v>
      </c>
      <c r="K2022">
        <v>3</v>
      </c>
      <c r="L2022" s="22" t="str">
        <f t="shared" si="642"/>
        <v>26/07/2026</v>
      </c>
      <c r="M2022" s="23">
        <f t="shared" si="643"/>
        <v>0.58333333333333337</v>
      </c>
      <c r="N2022" t="str">
        <f t="shared" si="644"/>
        <v>3 - 3</v>
      </c>
      <c r="O2022" t="str">
        <f t="shared" si="646"/>
        <v>Red</v>
      </c>
      <c r="P2022" t="str">
        <f t="shared" si="647"/>
        <v>Green</v>
      </c>
      <c r="Q2022" t="str">
        <f t="shared" si="648"/>
        <v>Red</v>
      </c>
      <c r="R2022" t="str">
        <f t="shared" si="649"/>
        <v>Green</v>
      </c>
      <c r="S2022" t="str">
        <f t="shared" si="650"/>
        <v>Green</v>
      </c>
      <c r="T2022" t="str">
        <f t="shared" si="651"/>
        <v>Red</v>
      </c>
      <c r="U2022" t="str">
        <f t="shared" si="652"/>
        <v>Red</v>
      </c>
      <c r="V2022" t="str">
        <f t="shared" si="653"/>
        <v>Green</v>
      </c>
      <c r="W2022" t="str">
        <f t="shared" si="654"/>
        <v>Red</v>
      </c>
      <c r="X2022" t="str">
        <f t="shared" si="655"/>
        <v>Red</v>
      </c>
      <c r="Y2022" t="str">
        <f t="shared" si="656"/>
        <v>Green</v>
      </c>
      <c r="Z2022" t="str">
        <f t="shared" si="657"/>
        <v>Green</v>
      </c>
      <c r="AA2022" t="str">
        <f t="shared" si="658"/>
        <v>Red</v>
      </c>
      <c r="AB2022" t="str">
        <f t="shared" si="659"/>
        <v>Red</v>
      </c>
      <c r="AC2022" t="str">
        <f t="shared" si="660"/>
        <v>Green</v>
      </c>
      <c r="AD2022" t="str">
        <f t="shared" si="661"/>
        <v>Red</v>
      </c>
    </row>
    <row r="2023" spans="1:30" x14ac:dyDescent="0.25">
      <c r="A2023" t="str">
        <f t="shared" si="645"/>
        <v>26/07/2026Varketili TbilisiMetalurg Rustavi</v>
      </c>
      <c r="D2023" s="2">
        <v>46229</v>
      </c>
      <c r="E2023" s="3">
        <v>0.70833333333333337</v>
      </c>
      <c r="F2023" t="s">
        <v>4559</v>
      </c>
      <c r="G2023" t="s">
        <v>4560</v>
      </c>
      <c r="H2023">
        <v>0</v>
      </c>
      <c r="I2023">
        <v>0</v>
      </c>
      <c r="J2023">
        <v>0</v>
      </c>
      <c r="K2023">
        <v>1</v>
      </c>
      <c r="L2023" s="22" t="str">
        <f t="shared" si="642"/>
        <v>26/07/2026</v>
      </c>
      <c r="M2023" s="23">
        <f t="shared" si="643"/>
        <v>0.58333333333333337</v>
      </c>
      <c r="N2023" t="str">
        <f t="shared" si="644"/>
        <v>0 - 1</v>
      </c>
      <c r="O2023" t="str">
        <f t="shared" si="646"/>
        <v>Red</v>
      </c>
      <c r="P2023" t="str">
        <f t="shared" si="647"/>
        <v>Red</v>
      </c>
      <c r="Q2023" t="str">
        <f t="shared" si="648"/>
        <v>Green</v>
      </c>
      <c r="R2023" t="str">
        <f t="shared" si="649"/>
        <v>Red</v>
      </c>
      <c r="S2023" t="str">
        <f t="shared" si="650"/>
        <v>Green</v>
      </c>
      <c r="T2023" t="str">
        <f t="shared" si="651"/>
        <v>Green</v>
      </c>
      <c r="U2023" t="str">
        <f t="shared" si="652"/>
        <v>Red</v>
      </c>
      <c r="V2023" t="str">
        <f t="shared" si="653"/>
        <v>Green</v>
      </c>
      <c r="W2023" t="str">
        <f t="shared" si="654"/>
        <v>Red</v>
      </c>
      <c r="X2023" t="str">
        <f t="shared" si="655"/>
        <v>Red</v>
      </c>
      <c r="Y2023" t="str">
        <f t="shared" si="656"/>
        <v>Red</v>
      </c>
      <c r="Z2023" t="str">
        <f t="shared" si="657"/>
        <v>Red</v>
      </c>
      <c r="AA2023" t="str">
        <f t="shared" si="658"/>
        <v>Green</v>
      </c>
      <c r="AB2023" t="str">
        <f t="shared" si="659"/>
        <v>Green</v>
      </c>
      <c r="AC2023" t="str">
        <f t="shared" si="660"/>
        <v>Red</v>
      </c>
      <c r="AD2023" t="str">
        <f t="shared" si="661"/>
        <v>Green</v>
      </c>
    </row>
    <row r="2024" spans="1:30" x14ac:dyDescent="0.25">
      <c r="A2024" t="str">
        <f t="shared" si="645"/>
        <v>26/07/2026CD AchuapaFraijanes</v>
      </c>
      <c r="D2024" s="2">
        <v>46229</v>
      </c>
      <c r="E2024" s="3">
        <v>0.70833333333333337</v>
      </c>
      <c r="F2024" t="s">
        <v>4561</v>
      </c>
      <c r="G2024" t="s">
        <v>4562</v>
      </c>
      <c r="H2024">
        <v>0</v>
      </c>
      <c r="I2024">
        <v>0</v>
      </c>
      <c r="J2024">
        <v>0</v>
      </c>
      <c r="K2024">
        <v>1</v>
      </c>
      <c r="L2024" s="22" t="str">
        <f t="shared" si="642"/>
        <v>26/07/2026</v>
      </c>
      <c r="M2024" s="23">
        <f t="shared" si="643"/>
        <v>0.58333333333333337</v>
      </c>
      <c r="N2024" t="str">
        <f t="shared" si="644"/>
        <v>0 - 1</v>
      </c>
      <c r="O2024" t="str">
        <f t="shared" si="646"/>
        <v>Red</v>
      </c>
      <c r="P2024" t="str">
        <f t="shared" si="647"/>
        <v>Red</v>
      </c>
      <c r="Q2024" t="str">
        <f t="shared" si="648"/>
        <v>Green</v>
      </c>
      <c r="R2024" t="str">
        <f t="shared" si="649"/>
        <v>Red</v>
      </c>
      <c r="S2024" t="str">
        <f t="shared" si="650"/>
        <v>Green</v>
      </c>
      <c r="T2024" t="str">
        <f t="shared" si="651"/>
        <v>Green</v>
      </c>
      <c r="U2024" t="str">
        <f t="shared" si="652"/>
        <v>Red</v>
      </c>
      <c r="V2024" t="str">
        <f t="shared" si="653"/>
        <v>Green</v>
      </c>
      <c r="W2024" t="str">
        <f t="shared" si="654"/>
        <v>Red</v>
      </c>
      <c r="X2024" t="str">
        <f t="shared" si="655"/>
        <v>Red</v>
      </c>
      <c r="Y2024" t="str">
        <f t="shared" si="656"/>
        <v>Red</v>
      </c>
      <c r="Z2024" t="str">
        <f t="shared" si="657"/>
        <v>Red</v>
      </c>
      <c r="AA2024" t="str">
        <f t="shared" si="658"/>
        <v>Green</v>
      </c>
      <c r="AB2024" t="str">
        <f t="shared" si="659"/>
        <v>Green</v>
      </c>
      <c r="AC2024" t="str">
        <f t="shared" si="660"/>
        <v>Red</v>
      </c>
      <c r="AD2024" t="str">
        <f t="shared" si="661"/>
        <v>Green</v>
      </c>
    </row>
    <row r="2025" spans="1:30" x14ac:dyDescent="0.25">
      <c r="A2025" t="str">
        <f t="shared" si="645"/>
        <v>26/07/2026Deportivo GomeranoFC Santa Lucia Cotzumalguapa</v>
      </c>
      <c r="D2025" s="2">
        <v>46229</v>
      </c>
      <c r="E2025" s="3">
        <v>0.70833333333333337</v>
      </c>
      <c r="F2025" t="s">
        <v>4563</v>
      </c>
      <c r="G2025" t="s">
        <v>4564</v>
      </c>
      <c r="H2025">
        <v>0</v>
      </c>
      <c r="I2025">
        <v>0</v>
      </c>
      <c r="J2025">
        <v>2</v>
      </c>
      <c r="K2025">
        <v>2</v>
      </c>
      <c r="L2025" s="22" t="str">
        <f t="shared" si="642"/>
        <v>26/07/2026</v>
      </c>
      <c r="M2025" s="23">
        <f t="shared" si="643"/>
        <v>0.58333333333333337</v>
      </c>
      <c r="N2025" t="str">
        <f t="shared" si="644"/>
        <v>2 - 2</v>
      </c>
      <c r="O2025" t="str">
        <f t="shared" si="646"/>
        <v>Red</v>
      </c>
      <c r="P2025" t="str">
        <f t="shared" si="647"/>
        <v>Green</v>
      </c>
      <c r="Q2025" t="str">
        <f t="shared" si="648"/>
        <v>Red</v>
      </c>
      <c r="R2025" t="str">
        <f t="shared" si="649"/>
        <v>Green</v>
      </c>
      <c r="S2025" t="str">
        <f t="shared" si="650"/>
        <v>Green</v>
      </c>
      <c r="T2025" t="str">
        <f t="shared" si="651"/>
        <v>Red</v>
      </c>
      <c r="U2025" t="str">
        <f t="shared" si="652"/>
        <v>Red</v>
      </c>
      <c r="V2025" t="str">
        <f t="shared" si="653"/>
        <v>Green</v>
      </c>
      <c r="W2025" t="str">
        <f t="shared" si="654"/>
        <v>Red</v>
      </c>
      <c r="X2025" t="str">
        <f t="shared" si="655"/>
        <v>Red</v>
      </c>
      <c r="Y2025" t="str">
        <f t="shared" si="656"/>
        <v>Green</v>
      </c>
      <c r="Z2025" t="str">
        <f t="shared" si="657"/>
        <v>Green</v>
      </c>
      <c r="AA2025" t="str">
        <f t="shared" si="658"/>
        <v>Red</v>
      </c>
      <c r="AB2025" t="str">
        <f t="shared" si="659"/>
        <v>Red</v>
      </c>
      <c r="AC2025" t="str">
        <f t="shared" si="660"/>
        <v>Green</v>
      </c>
      <c r="AD2025" t="str">
        <f t="shared" si="661"/>
        <v>Red</v>
      </c>
    </row>
    <row r="2026" spans="1:30" x14ac:dyDescent="0.25">
      <c r="A2026" t="str">
        <f t="shared" si="645"/>
        <v>26/07/2026Deportivo IztapaHuehuetecos</v>
      </c>
      <c r="D2026" s="2">
        <v>46229</v>
      </c>
      <c r="E2026" s="3">
        <v>0.70833333333333337</v>
      </c>
      <c r="F2026" t="s">
        <v>4565</v>
      </c>
      <c r="G2026" t="s">
        <v>4566</v>
      </c>
      <c r="H2026">
        <v>0</v>
      </c>
      <c r="I2026">
        <v>0</v>
      </c>
      <c r="J2026">
        <v>3</v>
      </c>
      <c r="K2026">
        <v>1</v>
      </c>
      <c r="L2026" s="22" t="str">
        <f t="shared" si="642"/>
        <v>26/07/2026</v>
      </c>
      <c r="M2026" s="23">
        <f t="shared" si="643"/>
        <v>0.58333333333333337</v>
      </c>
      <c r="N2026" t="str">
        <f t="shared" si="644"/>
        <v>3 - 1</v>
      </c>
      <c r="O2026" t="str">
        <f t="shared" si="646"/>
        <v>Green</v>
      </c>
      <c r="P2026" t="str">
        <f t="shared" si="647"/>
        <v>Red</v>
      </c>
      <c r="Q2026" t="str">
        <f t="shared" si="648"/>
        <v>Red</v>
      </c>
      <c r="R2026" t="str">
        <f t="shared" si="649"/>
        <v>Green</v>
      </c>
      <c r="S2026" t="str">
        <f t="shared" si="650"/>
        <v>Red</v>
      </c>
      <c r="T2026" t="str">
        <f t="shared" si="651"/>
        <v>Green</v>
      </c>
      <c r="U2026" t="str">
        <f t="shared" si="652"/>
        <v>Red</v>
      </c>
      <c r="V2026" t="str">
        <f t="shared" si="653"/>
        <v>Green</v>
      </c>
      <c r="W2026" t="str">
        <f t="shared" si="654"/>
        <v>Red</v>
      </c>
      <c r="X2026" t="str">
        <f t="shared" si="655"/>
        <v>Red</v>
      </c>
      <c r="Y2026" t="str">
        <f t="shared" si="656"/>
        <v>Green</v>
      </c>
      <c r="Z2026" t="str">
        <f t="shared" si="657"/>
        <v>Green</v>
      </c>
      <c r="AA2026" t="str">
        <f t="shared" si="658"/>
        <v>Red</v>
      </c>
      <c r="AB2026" t="str">
        <f t="shared" si="659"/>
        <v>Red</v>
      </c>
      <c r="AC2026" t="str">
        <f t="shared" si="660"/>
        <v>Green</v>
      </c>
      <c r="AD2026" t="str">
        <f t="shared" si="661"/>
        <v>Red</v>
      </c>
    </row>
    <row r="2027" spans="1:30" x14ac:dyDescent="0.25">
      <c r="A2027" t="str">
        <f t="shared" si="645"/>
        <v>26/07/2026Gyirmot SECsakvari TK</v>
      </c>
      <c r="D2027" s="2">
        <v>46229</v>
      </c>
      <c r="E2027" s="3">
        <v>0.70833333333333337</v>
      </c>
      <c r="F2027" t="s">
        <v>4567</v>
      </c>
      <c r="G2027" t="s">
        <v>4568</v>
      </c>
      <c r="H2027">
        <v>1</v>
      </c>
      <c r="I2027">
        <v>1</v>
      </c>
      <c r="J2027">
        <v>3</v>
      </c>
      <c r="K2027">
        <v>1</v>
      </c>
      <c r="L2027" s="22" t="str">
        <f t="shared" si="642"/>
        <v>26/07/2026</v>
      </c>
      <c r="M2027" s="23">
        <f t="shared" si="643"/>
        <v>0.58333333333333337</v>
      </c>
      <c r="N2027" t="str">
        <f t="shared" si="644"/>
        <v>3 - 1</v>
      </c>
      <c r="O2027" t="str">
        <f t="shared" si="646"/>
        <v>Green</v>
      </c>
      <c r="P2027" t="str">
        <f t="shared" si="647"/>
        <v>Red</v>
      </c>
      <c r="Q2027" t="str">
        <f t="shared" si="648"/>
        <v>Red</v>
      </c>
      <c r="R2027" t="str">
        <f t="shared" si="649"/>
        <v>Green</v>
      </c>
      <c r="S2027" t="str">
        <f t="shared" si="650"/>
        <v>Red</v>
      </c>
      <c r="T2027" t="str">
        <f t="shared" si="651"/>
        <v>Green</v>
      </c>
      <c r="U2027" t="str">
        <f t="shared" si="652"/>
        <v>Red</v>
      </c>
      <c r="V2027" t="str">
        <f t="shared" si="653"/>
        <v>Green</v>
      </c>
      <c r="W2027" t="str">
        <f t="shared" si="654"/>
        <v>Red</v>
      </c>
      <c r="X2027" t="str">
        <f t="shared" si="655"/>
        <v>Green</v>
      </c>
      <c r="Y2027" t="str">
        <f t="shared" si="656"/>
        <v>Green</v>
      </c>
      <c r="Z2027" t="str">
        <f t="shared" si="657"/>
        <v>Green</v>
      </c>
      <c r="AA2027" t="str">
        <f t="shared" si="658"/>
        <v>Red</v>
      </c>
      <c r="AB2027" t="str">
        <f t="shared" si="659"/>
        <v>Red</v>
      </c>
      <c r="AC2027" t="str">
        <f t="shared" si="660"/>
        <v>Green</v>
      </c>
      <c r="AD2027" t="str">
        <f t="shared" si="661"/>
        <v>Red</v>
      </c>
    </row>
    <row r="2028" spans="1:30" x14ac:dyDescent="0.25">
      <c r="A2028" t="str">
        <f t="shared" si="645"/>
        <v>26/07/2026Soroksar SCMezokovesd-Zsory SE</v>
      </c>
      <c r="D2028" s="2">
        <v>46229</v>
      </c>
      <c r="E2028" s="3">
        <v>0.70833333333333337</v>
      </c>
      <c r="F2028" t="s">
        <v>4569</v>
      </c>
      <c r="G2028" t="s">
        <v>4570</v>
      </c>
      <c r="H2028">
        <v>0</v>
      </c>
      <c r="I2028">
        <v>0</v>
      </c>
      <c r="J2028">
        <v>1</v>
      </c>
      <c r="K2028">
        <v>0</v>
      </c>
      <c r="L2028" s="22" t="str">
        <f t="shared" si="642"/>
        <v>26/07/2026</v>
      </c>
      <c r="M2028" s="23">
        <f t="shared" si="643"/>
        <v>0.58333333333333337</v>
      </c>
      <c r="N2028" t="str">
        <f t="shared" si="644"/>
        <v>1 - 0</v>
      </c>
      <c r="O2028" t="str">
        <f t="shared" si="646"/>
        <v>Green</v>
      </c>
      <c r="P2028" t="str">
        <f t="shared" si="647"/>
        <v>Red</v>
      </c>
      <c r="Q2028" t="str">
        <f t="shared" si="648"/>
        <v>Red</v>
      </c>
      <c r="R2028" t="str">
        <f t="shared" si="649"/>
        <v>Green</v>
      </c>
      <c r="S2028" t="str">
        <f t="shared" si="650"/>
        <v>Red</v>
      </c>
      <c r="T2028" t="str">
        <f t="shared" si="651"/>
        <v>Green</v>
      </c>
      <c r="U2028" t="str">
        <f t="shared" si="652"/>
        <v>Red</v>
      </c>
      <c r="V2028" t="str">
        <f t="shared" si="653"/>
        <v>Green</v>
      </c>
      <c r="W2028" t="str">
        <f t="shared" si="654"/>
        <v>Red</v>
      </c>
      <c r="X2028" t="str">
        <f t="shared" si="655"/>
        <v>Red</v>
      </c>
      <c r="Y2028" t="str">
        <f t="shared" si="656"/>
        <v>Red</v>
      </c>
      <c r="Z2028" t="str">
        <f t="shared" si="657"/>
        <v>Red</v>
      </c>
      <c r="AA2028" t="str">
        <f t="shared" si="658"/>
        <v>Green</v>
      </c>
      <c r="AB2028" t="str">
        <f t="shared" si="659"/>
        <v>Green</v>
      </c>
      <c r="AC2028" t="str">
        <f t="shared" si="660"/>
        <v>Red</v>
      </c>
      <c r="AD2028" t="str">
        <f t="shared" si="661"/>
        <v>Green</v>
      </c>
    </row>
    <row r="2029" spans="1:30" x14ac:dyDescent="0.25">
      <c r="A2029" t="str">
        <f t="shared" si="645"/>
        <v>26/07/2026FC Sheriff TiraspolFC Milsami</v>
      </c>
      <c r="D2029" s="2">
        <v>46229</v>
      </c>
      <c r="E2029" s="3">
        <v>0.70833333333333337</v>
      </c>
      <c r="F2029" t="s">
        <v>1895</v>
      </c>
      <c r="G2029" t="s">
        <v>1104</v>
      </c>
      <c r="H2029">
        <v>0</v>
      </c>
      <c r="I2029">
        <v>0</v>
      </c>
      <c r="J2029">
        <v>0</v>
      </c>
      <c r="K2029">
        <v>0</v>
      </c>
      <c r="L2029" s="22" t="str">
        <f t="shared" ref="L2029:L2092" si="662">DAY(D2029)&amp;"/"&amp;"07"&amp;"/"&amp;YEAR(D2029)</f>
        <v>26/07/2026</v>
      </c>
      <c r="M2029" s="23">
        <f t="shared" ref="M2029:M2092" si="663">E2029-TIME(3,0,0)</f>
        <v>0.58333333333333337</v>
      </c>
      <c r="N2029" t="str">
        <f t="shared" ref="N2029:N2092" si="664">J2029&amp;" - "&amp;K2029</f>
        <v>0 - 0</v>
      </c>
      <c r="O2029" t="str">
        <f t="shared" si="646"/>
        <v>Red</v>
      </c>
      <c r="P2029" t="str">
        <f t="shared" si="647"/>
        <v>Green</v>
      </c>
      <c r="Q2029" t="str">
        <f t="shared" si="648"/>
        <v>Red</v>
      </c>
      <c r="R2029" t="str">
        <f t="shared" si="649"/>
        <v>Green</v>
      </c>
      <c r="S2029" t="str">
        <f t="shared" si="650"/>
        <v>Green</v>
      </c>
      <c r="T2029" t="str">
        <f t="shared" si="651"/>
        <v>Red</v>
      </c>
      <c r="U2029" t="str">
        <f t="shared" si="652"/>
        <v>Red</v>
      </c>
      <c r="V2029" t="str">
        <f t="shared" si="653"/>
        <v>Green</v>
      </c>
      <c r="W2029" t="str">
        <f t="shared" si="654"/>
        <v>Red</v>
      </c>
      <c r="X2029" t="str">
        <f t="shared" si="655"/>
        <v>Red</v>
      </c>
      <c r="Y2029" t="str">
        <f t="shared" si="656"/>
        <v>Red</v>
      </c>
      <c r="Z2029" t="str">
        <f t="shared" si="657"/>
        <v>Red</v>
      </c>
      <c r="AA2029" t="str">
        <f t="shared" si="658"/>
        <v>Green</v>
      </c>
      <c r="AB2029" t="str">
        <f t="shared" si="659"/>
        <v>Green</v>
      </c>
      <c r="AC2029" t="str">
        <f t="shared" si="660"/>
        <v>Red</v>
      </c>
      <c r="AD2029" t="str">
        <f t="shared" si="661"/>
        <v>Green</v>
      </c>
    </row>
    <row r="2030" spans="1:30" x14ac:dyDescent="0.25">
      <c r="A2030" t="str">
        <f t="shared" si="645"/>
        <v>26/07/2026Real SiretiCS Petrocub</v>
      </c>
      <c r="D2030" s="2">
        <v>46229</v>
      </c>
      <c r="E2030" s="3">
        <v>0.70833333333333337</v>
      </c>
      <c r="F2030" t="s">
        <v>4571</v>
      </c>
      <c r="G2030" t="s">
        <v>1102</v>
      </c>
      <c r="H2030">
        <v>0</v>
      </c>
      <c r="I2030">
        <v>0</v>
      </c>
      <c r="J2030">
        <v>0</v>
      </c>
      <c r="K2030">
        <v>0</v>
      </c>
      <c r="L2030" s="22" t="str">
        <f t="shared" si="662"/>
        <v>26/07/2026</v>
      </c>
      <c r="M2030" s="23">
        <f t="shared" si="663"/>
        <v>0.58333333333333337</v>
      </c>
      <c r="N2030" t="str">
        <f t="shared" si="664"/>
        <v>0 - 0</v>
      </c>
      <c r="O2030" t="str">
        <f t="shared" si="646"/>
        <v>Red</v>
      </c>
      <c r="P2030" t="str">
        <f t="shared" si="647"/>
        <v>Green</v>
      </c>
      <c r="Q2030" t="str">
        <f t="shared" si="648"/>
        <v>Red</v>
      </c>
      <c r="R2030" t="str">
        <f t="shared" si="649"/>
        <v>Green</v>
      </c>
      <c r="S2030" t="str">
        <f t="shared" si="650"/>
        <v>Green</v>
      </c>
      <c r="T2030" t="str">
        <f t="shared" si="651"/>
        <v>Red</v>
      </c>
      <c r="U2030" t="str">
        <f t="shared" si="652"/>
        <v>Red</v>
      </c>
      <c r="V2030" t="str">
        <f t="shared" si="653"/>
        <v>Green</v>
      </c>
      <c r="W2030" t="str">
        <f t="shared" si="654"/>
        <v>Red</v>
      </c>
      <c r="X2030" t="str">
        <f t="shared" si="655"/>
        <v>Red</v>
      </c>
      <c r="Y2030" t="str">
        <f t="shared" si="656"/>
        <v>Red</v>
      </c>
      <c r="Z2030" t="str">
        <f t="shared" si="657"/>
        <v>Red</v>
      </c>
      <c r="AA2030" t="str">
        <f t="shared" si="658"/>
        <v>Green</v>
      </c>
      <c r="AB2030" t="str">
        <f t="shared" si="659"/>
        <v>Green</v>
      </c>
      <c r="AC2030" t="str">
        <f t="shared" si="660"/>
        <v>Red</v>
      </c>
      <c r="AD2030" t="str">
        <f t="shared" si="661"/>
        <v>Green</v>
      </c>
    </row>
    <row r="2031" spans="1:30" x14ac:dyDescent="0.25">
      <c r="A2031" t="str">
        <f t="shared" ref="A2031:A2094" si="665">L2030&amp;F2031&amp;G2031</f>
        <v>26/07/2026FK ShkendijaFK Skopje</v>
      </c>
      <c r="D2031" s="2">
        <v>46229</v>
      </c>
      <c r="E2031" s="3">
        <v>0.70833333333333337</v>
      </c>
      <c r="F2031" t="s">
        <v>1961</v>
      </c>
      <c r="G2031" t="s">
        <v>4572</v>
      </c>
      <c r="H2031">
        <v>1</v>
      </c>
      <c r="I2031">
        <v>0</v>
      </c>
      <c r="J2031">
        <v>3</v>
      </c>
      <c r="K2031">
        <v>0</v>
      </c>
      <c r="L2031" s="22" t="str">
        <f t="shared" si="662"/>
        <v>26/07/2026</v>
      </c>
      <c r="M2031" s="23">
        <f t="shared" si="663"/>
        <v>0.58333333333333337</v>
      </c>
      <c r="N2031" t="str">
        <f t="shared" si="664"/>
        <v>3 - 0</v>
      </c>
      <c r="O2031" t="str">
        <f t="shared" si="646"/>
        <v>Green</v>
      </c>
      <c r="P2031" t="str">
        <f t="shared" si="647"/>
        <v>Red</v>
      </c>
      <c r="Q2031" t="str">
        <f t="shared" si="648"/>
        <v>Red</v>
      </c>
      <c r="R2031" t="str">
        <f t="shared" si="649"/>
        <v>Green</v>
      </c>
      <c r="S2031" t="str">
        <f t="shared" si="650"/>
        <v>Red</v>
      </c>
      <c r="T2031" t="str">
        <f t="shared" si="651"/>
        <v>Green</v>
      </c>
      <c r="U2031" t="str">
        <f t="shared" si="652"/>
        <v>Green</v>
      </c>
      <c r="V2031" t="str">
        <f t="shared" si="653"/>
        <v>Red</v>
      </c>
      <c r="W2031" t="str">
        <f t="shared" si="654"/>
        <v>Red</v>
      </c>
      <c r="X2031" t="str">
        <f t="shared" si="655"/>
        <v>Green</v>
      </c>
      <c r="Y2031" t="str">
        <f t="shared" si="656"/>
        <v>Green</v>
      </c>
      <c r="Z2031" t="str">
        <f t="shared" si="657"/>
        <v>Green</v>
      </c>
      <c r="AA2031" t="str">
        <f t="shared" si="658"/>
        <v>Red</v>
      </c>
      <c r="AB2031" t="str">
        <f t="shared" si="659"/>
        <v>Green</v>
      </c>
      <c r="AC2031" t="str">
        <f t="shared" si="660"/>
        <v>Red</v>
      </c>
      <c r="AD2031" t="str">
        <f t="shared" si="661"/>
        <v>Green</v>
      </c>
    </row>
    <row r="2032" spans="1:30" x14ac:dyDescent="0.25">
      <c r="A2032" t="str">
        <f t="shared" si="665"/>
        <v>26/07/2026Red Star BelgradeVojvodina</v>
      </c>
      <c r="D2032" s="2">
        <v>46229</v>
      </c>
      <c r="E2032" s="3">
        <v>0.70833333333333337</v>
      </c>
      <c r="F2032" t="s">
        <v>371</v>
      </c>
      <c r="G2032" t="s">
        <v>1106</v>
      </c>
      <c r="H2032">
        <v>2</v>
      </c>
      <c r="I2032">
        <v>1</v>
      </c>
      <c r="J2032">
        <v>3</v>
      </c>
      <c r="K2032">
        <v>1</v>
      </c>
      <c r="L2032" s="22" t="str">
        <f t="shared" si="662"/>
        <v>26/07/2026</v>
      </c>
      <c r="M2032" s="23">
        <f t="shared" si="663"/>
        <v>0.58333333333333337</v>
      </c>
      <c r="N2032" t="str">
        <f t="shared" si="664"/>
        <v>3 - 1</v>
      </c>
      <c r="O2032" t="str">
        <f t="shared" si="646"/>
        <v>Green</v>
      </c>
      <c r="P2032" t="str">
        <f t="shared" si="647"/>
        <v>Red</v>
      </c>
      <c r="Q2032" t="str">
        <f t="shared" si="648"/>
        <v>Red</v>
      </c>
      <c r="R2032" t="str">
        <f t="shared" si="649"/>
        <v>Green</v>
      </c>
      <c r="S2032" t="str">
        <f t="shared" si="650"/>
        <v>Red</v>
      </c>
      <c r="T2032" t="str">
        <f t="shared" si="651"/>
        <v>Green</v>
      </c>
      <c r="U2032" t="str">
        <f t="shared" si="652"/>
        <v>Green</v>
      </c>
      <c r="V2032" t="str">
        <f t="shared" si="653"/>
        <v>Red</v>
      </c>
      <c r="W2032" t="str">
        <f t="shared" si="654"/>
        <v>Red</v>
      </c>
      <c r="X2032" t="str">
        <f t="shared" si="655"/>
        <v>Green</v>
      </c>
      <c r="Y2032" t="str">
        <f t="shared" si="656"/>
        <v>Green</v>
      </c>
      <c r="Z2032" t="str">
        <f t="shared" si="657"/>
        <v>Green</v>
      </c>
      <c r="AA2032" t="str">
        <f t="shared" si="658"/>
        <v>Red</v>
      </c>
      <c r="AB2032" t="str">
        <f t="shared" si="659"/>
        <v>Red</v>
      </c>
      <c r="AC2032" t="str">
        <f t="shared" si="660"/>
        <v>Green</v>
      </c>
      <c r="AD2032" t="str">
        <f t="shared" si="661"/>
        <v>Red</v>
      </c>
    </row>
    <row r="2033" spans="1:30" x14ac:dyDescent="0.25">
      <c r="A2033" t="str">
        <f t="shared" si="665"/>
        <v>26/07/2026Dukla Banska BystricaSlovan Bratislava</v>
      </c>
      <c r="D2033" s="2">
        <v>46229</v>
      </c>
      <c r="E2033" s="3">
        <v>0.70833333333333337</v>
      </c>
      <c r="F2033" t="s">
        <v>4573</v>
      </c>
      <c r="G2033" t="s">
        <v>359</v>
      </c>
      <c r="H2033">
        <v>0</v>
      </c>
      <c r="I2033">
        <v>3</v>
      </c>
      <c r="J2033">
        <v>0</v>
      </c>
      <c r="K2033">
        <v>4</v>
      </c>
      <c r="L2033" s="22" t="str">
        <f t="shared" si="662"/>
        <v>26/07/2026</v>
      </c>
      <c r="M2033" s="23">
        <f t="shared" si="663"/>
        <v>0.58333333333333337</v>
      </c>
      <c r="N2033" t="str">
        <f t="shared" si="664"/>
        <v>0 - 4</v>
      </c>
      <c r="O2033" t="str">
        <f t="shared" si="646"/>
        <v>Red</v>
      </c>
      <c r="P2033" t="str">
        <f t="shared" si="647"/>
        <v>Red</v>
      </c>
      <c r="Q2033" t="str">
        <f t="shared" si="648"/>
        <v>Green</v>
      </c>
      <c r="R2033" t="str">
        <f t="shared" si="649"/>
        <v>Red</v>
      </c>
      <c r="S2033" t="str">
        <f t="shared" si="650"/>
        <v>Green</v>
      </c>
      <c r="T2033" t="str">
        <f t="shared" si="651"/>
        <v>Green</v>
      </c>
      <c r="U2033" t="str">
        <f t="shared" si="652"/>
        <v>Red</v>
      </c>
      <c r="V2033" t="str">
        <f t="shared" si="653"/>
        <v>Red</v>
      </c>
      <c r="W2033" t="str">
        <f t="shared" si="654"/>
        <v>Green</v>
      </c>
      <c r="X2033" t="str">
        <f t="shared" si="655"/>
        <v>Green</v>
      </c>
      <c r="Y2033" t="str">
        <f t="shared" si="656"/>
        <v>Green</v>
      </c>
      <c r="Z2033" t="str">
        <f t="shared" si="657"/>
        <v>Green</v>
      </c>
      <c r="AA2033" t="str">
        <f t="shared" si="658"/>
        <v>Red</v>
      </c>
      <c r="AB2033" t="str">
        <f t="shared" si="659"/>
        <v>Red</v>
      </c>
      <c r="AC2033" t="str">
        <f t="shared" si="660"/>
        <v>Red</v>
      </c>
      <c r="AD2033" t="str">
        <f t="shared" si="661"/>
        <v>Green</v>
      </c>
    </row>
    <row r="2034" spans="1:30" x14ac:dyDescent="0.25">
      <c r="A2034" t="str">
        <f t="shared" si="665"/>
        <v>26/07/2026AalesundsViking</v>
      </c>
      <c r="D2034" s="2">
        <v>46229</v>
      </c>
      <c r="E2034" s="3">
        <v>0.71875</v>
      </c>
      <c r="F2034" t="s">
        <v>4574</v>
      </c>
      <c r="G2034" t="s">
        <v>1753</v>
      </c>
      <c r="H2034">
        <v>0</v>
      </c>
      <c r="I2034">
        <v>1</v>
      </c>
      <c r="J2034">
        <v>1</v>
      </c>
      <c r="K2034">
        <v>1</v>
      </c>
      <c r="L2034" s="22" t="str">
        <f t="shared" si="662"/>
        <v>26/07/2026</v>
      </c>
      <c r="M2034" s="23">
        <f t="shared" si="663"/>
        <v>0.59375</v>
      </c>
      <c r="N2034" t="str">
        <f t="shared" si="664"/>
        <v>1 - 1</v>
      </c>
      <c r="O2034" t="str">
        <f t="shared" si="646"/>
        <v>Red</v>
      </c>
      <c r="P2034" t="str">
        <f t="shared" si="647"/>
        <v>Green</v>
      </c>
      <c r="Q2034" t="str">
        <f t="shared" si="648"/>
        <v>Red</v>
      </c>
      <c r="R2034" t="str">
        <f t="shared" si="649"/>
        <v>Green</v>
      </c>
      <c r="S2034" t="str">
        <f t="shared" si="650"/>
        <v>Green</v>
      </c>
      <c r="T2034" t="str">
        <f t="shared" si="651"/>
        <v>Red</v>
      </c>
      <c r="U2034" t="str">
        <f t="shared" si="652"/>
        <v>Red</v>
      </c>
      <c r="V2034" t="str">
        <f t="shared" si="653"/>
        <v>Red</v>
      </c>
      <c r="W2034" t="str">
        <f t="shared" si="654"/>
        <v>Green</v>
      </c>
      <c r="X2034" t="str">
        <f t="shared" si="655"/>
        <v>Green</v>
      </c>
      <c r="Y2034" t="str">
        <f t="shared" si="656"/>
        <v>Green</v>
      </c>
      <c r="Z2034" t="str">
        <f t="shared" si="657"/>
        <v>Red</v>
      </c>
      <c r="AA2034" t="str">
        <f t="shared" si="658"/>
        <v>Green</v>
      </c>
      <c r="AB2034" t="str">
        <f t="shared" si="659"/>
        <v>Green</v>
      </c>
      <c r="AC2034" t="str">
        <f t="shared" si="660"/>
        <v>Green</v>
      </c>
      <c r="AD2034" t="str">
        <f t="shared" si="661"/>
        <v>Red</v>
      </c>
    </row>
    <row r="2035" spans="1:30" x14ac:dyDescent="0.25">
      <c r="A2035" t="str">
        <f t="shared" si="665"/>
        <v>26/07/2026Puszcza NiepolomicePolonia Warsaw</v>
      </c>
      <c r="D2035" s="2">
        <v>46229</v>
      </c>
      <c r="E2035" s="3">
        <v>0.72916666666666663</v>
      </c>
      <c r="F2035" t="s">
        <v>1108</v>
      </c>
      <c r="G2035" t="s">
        <v>1109</v>
      </c>
      <c r="H2035">
        <v>0</v>
      </c>
      <c r="I2035">
        <v>0</v>
      </c>
      <c r="J2035">
        <v>0</v>
      </c>
      <c r="K2035">
        <v>1</v>
      </c>
      <c r="L2035" s="22" t="str">
        <f t="shared" si="662"/>
        <v>26/07/2026</v>
      </c>
      <c r="M2035" s="23">
        <f t="shared" si="663"/>
        <v>0.60416666666666663</v>
      </c>
      <c r="N2035" t="str">
        <f t="shared" si="664"/>
        <v>0 - 1</v>
      </c>
      <c r="O2035" t="str">
        <f t="shared" si="646"/>
        <v>Red</v>
      </c>
      <c r="P2035" t="str">
        <f t="shared" si="647"/>
        <v>Red</v>
      </c>
      <c r="Q2035" t="str">
        <f t="shared" si="648"/>
        <v>Green</v>
      </c>
      <c r="R2035" t="str">
        <f t="shared" si="649"/>
        <v>Red</v>
      </c>
      <c r="S2035" t="str">
        <f t="shared" si="650"/>
        <v>Green</v>
      </c>
      <c r="T2035" t="str">
        <f t="shared" si="651"/>
        <v>Green</v>
      </c>
      <c r="U2035" t="str">
        <f t="shared" si="652"/>
        <v>Red</v>
      </c>
      <c r="V2035" t="str">
        <f t="shared" si="653"/>
        <v>Green</v>
      </c>
      <c r="W2035" t="str">
        <f t="shared" si="654"/>
        <v>Red</v>
      </c>
      <c r="X2035" t="str">
        <f t="shared" si="655"/>
        <v>Red</v>
      </c>
      <c r="Y2035" t="str">
        <f t="shared" si="656"/>
        <v>Red</v>
      </c>
      <c r="Z2035" t="str">
        <f t="shared" si="657"/>
        <v>Red</v>
      </c>
      <c r="AA2035" t="str">
        <f t="shared" si="658"/>
        <v>Green</v>
      </c>
      <c r="AB2035" t="str">
        <f t="shared" si="659"/>
        <v>Green</v>
      </c>
      <c r="AC2035" t="str">
        <f t="shared" si="660"/>
        <v>Red</v>
      </c>
      <c r="AD2035" t="str">
        <f t="shared" si="661"/>
        <v>Green</v>
      </c>
    </row>
    <row r="2036" spans="1:30" x14ac:dyDescent="0.25">
      <c r="A2036" t="str">
        <f t="shared" si="665"/>
        <v>26/07/2026Chojniczanka ChojniceGKS Tychy</v>
      </c>
      <c r="D2036" s="2">
        <v>46229</v>
      </c>
      <c r="E2036" s="3">
        <v>0.72916666666666663</v>
      </c>
      <c r="F2036" t="s">
        <v>4575</v>
      </c>
      <c r="G2036" t="s">
        <v>4576</v>
      </c>
      <c r="H2036">
        <v>0</v>
      </c>
      <c r="I2036">
        <v>1</v>
      </c>
      <c r="J2036">
        <v>0</v>
      </c>
      <c r="K2036">
        <v>1</v>
      </c>
      <c r="L2036" s="22" t="str">
        <f t="shared" si="662"/>
        <v>26/07/2026</v>
      </c>
      <c r="M2036" s="23">
        <f t="shared" si="663"/>
        <v>0.60416666666666663</v>
      </c>
      <c r="N2036" t="str">
        <f t="shared" si="664"/>
        <v>0 - 1</v>
      </c>
      <c r="O2036" t="str">
        <f t="shared" si="646"/>
        <v>Red</v>
      </c>
      <c r="P2036" t="str">
        <f t="shared" si="647"/>
        <v>Red</v>
      </c>
      <c r="Q2036" t="str">
        <f t="shared" si="648"/>
        <v>Green</v>
      </c>
      <c r="R2036" t="str">
        <f t="shared" si="649"/>
        <v>Red</v>
      </c>
      <c r="S2036" t="str">
        <f t="shared" si="650"/>
        <v>Green</v>
      </c>
      <c r="T2036" t="str">
        <f t="shared" si="651"/>
        <v>Green</v>
      </c>
      <c r="U2036" t="str">
        <f t="shared" si="652"/>
        <v>Red</v>
      </c>
      <c r="V2036" t="str">
        <f t="shared" si="653"/>
        <v>Red</v>
      </c>
      <c r="W2036" t="str">
        <f t="shared" si="654"/>
        <v>Green</v>
      </c>
      <c r="X2036" t="str">
        <f t="shared" si="655"/>
        <v>Green</v>
      </c>
      <c r="Y2036" t="str">
        <f t="shared" si="656"/>
        <v>Red</v>
      </c>
      <c r="Z2036" t="str">
        <f t="shared" si="657"/>
        <v>Red</v>
      </c>
      <c r="AA2036" t="str">
        <f t="shared" si="658"/>
        <v>Green</v>
      </c>
      <c r="AB2036" t="str">
        <f t="shared" si="659"/>
        <v>Green</v>
      </c>
      <c r="AC2036" t="str">
        <f t="shared" si="660"/>
        <v>Red</v>
      </c>
      <c r="AD2036" t="str">
        <f t="shared" si="661"/>
        <v>Green</v>
      </c>
    </row>
    <row r="2037" spans="1:30" x14ac:dyDescent="0.25">
      <c r="A2037" t="str">
        <f t="shared" si="665"/>
        <v>26/07/2026Csikszereda Miercurea CiucFCSB</v>
      </c>
      <c r="D2037" s="2">
        <v>46229</v>
      </c>
      <c r="E2037" s="3">
        <v>0.72916666666666663</v>
      </c>
      <c r="F2037" t="s">
        <v>274</v>
      </c>
      <c r="G2037" t="s">
        <v>1111</v>
      </c>
      <c r="H2037">
        <v>0</v>
      </c>
      <c r="I2037">
        <v>2</v>
      </c>
      <c r="J2037">
        <v>0</v>
      </c>
      <c r="K2037">
        <v>2</v>
      </c>
      <c r="L2037" s="22" t="str">
        <f t="shared" si="662"/>
        <v>26/07/2026</v>
      </c>
      <c r="M2037" s="23">
        <f t="shared" si="663"/>
        <v>0.60416666666666663</v>
      </c>
      <c r="N2037" t="str">
        <f t="shared" si="664"/>
        <v>0 - 2</v>
      </c>
      <c r="O2037" t="str">
        <f t="shared" si="646"/>
        <v>Red</v>
      </c>
      <c r="P2037" t="str">
        <f t="shared" si="647"/>
        <v>Red</v>
      </c>
      <c r="Q2037" t="str">
        <f t="shared" si="648"/>
        <v>Green</v>
      </c>
      <c r="R2037" t="str">
        <f t="shared" si="649"/>
        <v>Red</v>
      </c>
      <c r="S2037" t="str">
        <f t="shared" si="650"/>
        <v>Green</v>
      </c>
      <c r="T2037" t="str">
        <f t="shared" si="651"/>
        <v>Green</v>
      </c>
      <c r="U2037" t="str">
        <f t="shared" si="652"/>
        <v>Red</v>
      </c>
      <c r="V2037" t="str">
        <f t="shared" si="653"/>
        <v>Red</v>
      </c>
      <c r="W2037" t="str">
        <f t="shared" si="654"/>
        <v>Green</v>
      </c>
      <c r="X2037" t="str">
        <f t="shared" si="655"/>
        <v>Green</v>
      </c>
      <c r="Y2037" t="str">
        <f t="shared" si="656"/>
        <v>Green</v>
      </c>
      <c r="Z2037" t="str">
        <f t="shared" si="657"/>
        <v>Red</v>
      </c>
      <c r="AA2037" t="str">
        <f t="shared" si="658"/>
        <v>Green</v>
      </c>
      <c r="AB2037" t="str">
        <f t="shared" si="659"/>
        <v>Green</v>
      </c>
      <c r="AC2037" t="str">
        <f t="shared" si="660"/>
        <v>Red</v>
      </c>
      <c r="AD2037" t="str">
        <f t="shared" si="661"/>
        <v>Green</v>
      </c>
    </row>
    <row r="2038" spans="1:30" x14ac:dyDescent="0.25">
      <c r="A2038" t="str">
        <f t="shared" si="665"/>
        <v>26/07/2026Atletico TucumanIndependiente Rivadavia</v>
      </c>
      <c r="B2038" t="s">
        <v>806</v>
      </c>
      <c r="C2038" t="s">
        <v>2222</v>
      </c>
      <c r="D2038" s="2">
        <v>46229</v>
      </c>
      <c r="E2038" s="3">
        <v>0.75</v>
      </c>
      <c r="F2038" t="s">
        <v>4577</v>
      </c>
      <c r="G2038" t="s">
        <v>381</v>
      </c>
      <c r="H2038">
        <v>0</v>
      </c>
      <c r="I2038">
        <v>0</v>
      </c>
      <c r="J2038">
        <v>0</v>
      </c>
      <c r="K2038">
        <v>0</v>
      </c>
      <c r="L2038" s="22" t="str">
        <f t="shared" si="662"/>
        <v>26/07/2026</v>
      </c>
      <c r="M2038" s="23">
        <f t="shared" si="663"/>
        <v>0.625</v>
      </c>
      <c r="N2038" t="str">
        <f t="shared" si="664"/>
        <v>0 - 0</v>
      </c>
      <c r="O2038" t="str">
        <f t="shared" si="646"/>
        <v>Red</v>
      </c>
      <c r="P2038" t="str">
        <f t="shared" si="647"/>
        <v>Green</v>
      </c>
      <c r="Q2038" t="str">
        <f t="shared" si="648"/>
        <v>Red</v>
      </c>
      <c r="R2038" t="str">
        <f t="shared" si="649"/>
        <v>Green</v>
      </c>
      <c r="S2038" t="str">
        <f t="shared" si="650"/>
        <v>Green</v>
      </c>
      <c r="T2038" t="str">
        <f t="shared" si="651"/>
        <v>Red</v>
      </c>
      <c r="U2038" t="str">
        <f t="shared" si="652"/>
        <v>Red</v>
      </c>
      <c r="V2038" t="str">
        <f t="shared" si="653"/>
        <v>Green</v>
      </c>
      <c r="W2038" t="str">
        <f t="shared" si="654"/>
        <v>Red</v>
      </c>
      <c r="X2038" t="str">
        <f t="shared" si="655"/>
        <v>Red</v>
      </c>
      <c r="Y2038" t="str">
        <f t="shared" si="656"/>
        <v>Red</v>
      </c>
      <c r="Z2038" t="str">
        <f t="shared" si="657"/>
        <v>Red</v>
      </c>
      <c r="AA2038" t="str">
        <f t="shared" si="658"/>
        <v>Green</v>
      </c>
      <c r="AB2038" t="str">
        <f t="shared" si="659"/>
        <v>Green</v>
      </c>
      <c r="AC2038" t="str">
        <f t="shared" si="660"/>
        <v>Red</v>
      </c>
      <c r="AD2038" t="str">
        <f t="shared" si="661"/>
        <v>Green</v>
      </c>
    </row>
    <row r="2039" spans="1:30" x14ac:dyDescent="0.25">
      <c r="A2039" t="str">
        <f t="shared" si="665"/>
        <v>26/07/2026AgropecuarioSan Martin de San Juan</v>
      </c>
      <c r="B2039" t="s">
        <v>806</v>
      </c>
      <c r="C2039" t="s">
        <v>807</v>
      </c>
      <c r="D2039" s="2">
        <v>46229</v>
      </c>
      <c r="E2039" s="3">
        <v>0.75</v>
      </c>
      <c r="F2039" t="s">
        <v>1113</v>
      </c>
      <c r="G2039" t="s">
        <v>333</v>
      </c>
      <c r="H2039">
        <v>0</v>
      </c>
      <c r="I2039">
        <v>1</v>
      </c>
      <c r="J2039">
        <v>2</v>
      </c>
      <c r="K2039">
        <v>1</v>
      </c>
      <c r="L2039" s="22" t="str">
        <f t="shared" si="662"/>
        <v>26/07/2026</v>
      </c>
      <c r="M2039" s="23">
        <f t="shared" si="663"/>
        <v>0.625</v>
      </c>
      <c r="N2039" t="str">
        <f t="shared" si="664"/>
        <v>2 - 1</v>
      </c>
      <c r="O2039" t="str">
        <f t="shared" si="646"/>
        <v>Green</v>
      </c>
      <c r="P2039" t="str">
        <f t="shared" si="647"/>
        <v>Red</v>
      </c>
      <c r="Q2039" t="str">
        <f t="shared" si="648"/>
        <v>Red</v>
      </c>
      <c r="R2039" t="str">
        <f t="shared" si="649"/>
        <v>Green</v>
      </c>
      <c r="S2039" t="str">
        <f t="shared" si="650"/>
        <v>Red</v>
      </c>
      <c r="T2039" t="str">
        <f t="shared" si="651"/>
        <v>Green</v>
      </c>
      <c r="U2039" t="str">
        <f t="shared" si="652"/>
        <v>Red</v>
      </c>
      <c r="V2039" t="str">
        <f t="shared" si="653"/>
        <v>Red</v>
      </c>
      <c r="W2039" t="str">
        <f t="shared" si="654"/>
        <v>Green</v>
      </c>
      <c r="X2039" t="str">
        <f t="shared" si="655"/>
        <v>Green</v>
      </c>
      <c r="Y2039" t="str">
        <f t="shared" si="656"/>
        <v>Green</v>
      </c>
      <c r="Z2039" t="str">
        <f t="shared" si="657"/>
        <v>Green</v>
      </c>
      <c r="AA2039" t="str">
        <f t="shared" si="658"/>
        <v>Red</v>
      </c>
      <c r="AB2039" t="str">
        <f t="shared" si="659"/>
        <v>Green</v>
      </c>
      <c r="AC2039" t="str">
        <f t="shared" si="660"/>
        <v>Green</v>
      </c>
      <c r="AD2039" t="str">
        <f t="shared" si="661"/>
        <v>Red</v>
      </c>
    </row>
    <row r="2040" spans="1:30" x14ac:dyDescent="0.25">
      <c r="A2040" t="str">
        <f t="shared" si="665"/>
        <v>26/07/2026All BoysDefensores de Belgrano</v>
      </c>
      <c r="B2040" t="s">
        <v>806</v>
      </c>
      <c r="C2040" t="s">
        <v>807</v>
      </c>
      <c r="D2040" s="2">
        <v>46229</v>
      </c>
      <c r="E2040" s="3">
        <v>0.75</v>
      </c>
      <c r="F2040" t="s">
        <v>1114</v>
      </c>
      <c r="G2040" t="s">
        <v>335</v>
      </c>
      <c r="H2040">
        <v>0</v>
      </c>
      <c r="I2040">
        <v>0</v>
      </c>
      <c r="J2040">
        <v>0</v>
      </c>
      <c r="K2040">
        <v>0</v>
      </c>
      <c r="L2040" s="22" t="str">
        <f t="shared" si="662"/>
        <v>26/07/2026</v>
      </c>
      <c r="M2040" s="23">
        <f t="shared" si="663"/>
        <v>0.625</v>
      </c>
      <c r="N2040" t="str">
        <f t="shared" si="664"/>
        <v>0 - 0</v>
      </c>
      <c r="O2040" t="str">
        <f t="shared" si="646"/>
        <v>Red</v>
      </c>
      <c r="P2040" t="str">
        <f t="shared" si="647"/>
        <v>Green</v>
      </c>
      <c r="Q2040" t="str">
        <f t="shared" si="648"/>
        <v>Red</v>
      </c>
      <c r="R2040" t="str">
        <f t="shared" si="649"/>
        <v>Green</v>
      </c>
      <c r="S2040" t="str">
        <f t="shared" si="650"/>
        <v>Green</v>
      </c>
      <c r="T2040" t="str">
        <f t="shared" si="651"/>
        <v>Red</v>
      </c>
      <c r="U2040" t="str">
        <f t="shared" si="652"/>
        <v>Red</v>
      </c>
      <c r="V2040" t="str">
        <f t="shared" si="653"/>
        <v>Green</v>
      </c>
      <c r="W2040" t="str">
        <f t="shared" si="654"/>
        <v>Red</v>
      </c>
      <c r="X2040" t="str">
        <f t="shared" si="655"/>
        <v>Red</v>
      </c>
      <c r="Y2040" t="str">
        <f t="shared" si="656"/>
        <v>Red</v>
      </c>
      <c r="Z2040" t="str">
        <f t="shared" si="657"/>
        <v>Red</v>
      </c>
      <c r="AA2040" t="str">
        <f t="shared" si="658"/>
        <v>Green</v>
      </c>
      <c r="AB2040" t="str">
        <f t="shared" si="659"/>
        <v>Green</v>
      </c>
      <c r="AC2040" t="str">
        <f t="shared" si="660"/>
        <v>Red</v>
      </c>
      <c r="AD2040" t="str">
        <f t="shared" si="661"/>
        <v>Green</v>
      </c>
    </row>
    <row r="2041" spans="1:30" x14ac:dyDescent="0.25">
      <c r="A2041" t="str">
        <f t="shared" si="665"/>
        <v>26/07/2026Los AndesDeportivo Madryn</v>
      </c>
      <c r="B2041" t="s">
        <v>806</v>
      </c>
      <c r="C2041" t="s">
        <v>807</v>
      </c>
      <c r="D2041" s="2">
        <v>46229</v>
      </c>
      <c r="E2041" s="3">
        <v>0.75</v>
      </c>
      <c r="F2041" t="s">
        <v>334</v>
      </c>
      <c r="G2041" t="s">
        <v>376</v>
      </c>
      <c r="H2041">
        <v>0</v>
      </c>
      <c r="I2041">
        <v>0</v>
      </c>
      <c r="J2041">
        <v>0</v>
      </c>
      <c r="K2041">
        <v>0</v>
      </c>
      <c r="L2041" s="22" t="str">
        <f t="shared" si="662"/>
        <v>26/07/2026</v>
      </c>
      <c r="M2041" s="23">
        <f t="shared" si="663"/>
        <v>0.625</v>
      </c>
      <c r="N2041" t="str">
        <f t="shared" si="664"/>
        <v>0 - 0</v>
      </c>
      <c r="O2041" t="str">
        <f t="shared" si="646"/>
        <v>Red</v>
      </c>
      <c r="P2041" t="str">
        <f t="shared" si="647"/>
        <v>Green</v>
      </c>
      <c r="Q2041" t="str">
        <f t="shared" si="648"/>
        <v>Red</v>
      </c>
      <c r="R2041" t="str">
        <f t="shared" si="649"/>
        <v>Green</v>
      </c>
      <c r="S2041" t="str">
        <f t="shared" si="650"/>
        <v>Green</v>
      </c>
      <c r="T2041" t="str">
        <f t="shared" si="651"/>
        <v>Red</v>
      </c>
      <c r="U2041" t="str">
        <f t="shared" si="652"/>
        <v>Red</v>
      </c>
      <c r="V2041" t="str">
        <f t="shared" si="653"/>
        <v>Green</v>
      </c>
      <c r="W2041" t="str">
        <f t="shared" si="654"/>
        <v>Red</v>
      </c>
      <c r="X2041" t="str">
        <f t="shared" si="655"/>
        <v>Red</v>
      </c>
      <c r="Y2041" t="str">
        <f t="shared" si="656"/>
        <v>Red</v>
      </c>
      <c r="Z2041" t="str">
        <f t="shared" si="657"/>
        <v>Red</v>
      </c>
      <c r="AA2041" t="str">
        <f t="shared" si="658"/>
        <v>Green</v>
      </c>
      <c r="AB2041" t="str">
        <f t="shared" si="659"/>
        <v>Green</v>
      </c>
      <c r="AC2041" t="str">
        <f t="shared" si="660"/>
        <v>Red</v>
      </c>
      <c r="AD2041" t="str">
        <f t="shared" si="661"/>
        <v>Green</v>
      </c>
    </row>
    <row r="2042" spans="1:30" x14ac:dyDescent="0.25">
      <c r="A2042" t="str">
        <f t="shared" si="665"/>
        <v>26/07/2026Deportivo LaferrereTalleres Escalada</v>
      </c>
      <c r="B2042" t="s">
        <v>806</v>
      </c>
      <c r="C2042" t="s">
        <v>2759</v>
      </c>
      <c r="D2042" s="2">
        <v>46229</v>
      </c>
      <c r="E2042" s="3">
        <v>0.75</v>
      </c>
      <c r="F2042" t="s">
        <v>718</v>
      </c>
      <c r="G2042" t="s">
        <v>4578</v>
      </c>
      <c r="H2042">
        <v>0</v>
      </c>
      <c r="I2042">
        <v>0</v>
      </c>
      <c r="J2042">
        <v>0</v>
      </c>
      <c r="K2042">
        <v>2</v>
      </c>
      <c r="L2042" s="22" t="str">
        <f t="shared" si="662"/>
        <v>26/07/2026</v>
      </c>
      <c r="M2042" s="23">
        <f t="shared" si="663"/>
        <v>0.625</v>
      </c>
      <c r="N2042" t="str">
        <f t="shared" si="664"/>
        <v>0 - 2</v>
      </c>
      <c r="O2042" t="str">
        <f t="shared" si="646"/>
        <v>Red</v>
      </c>
      <c r="P2042" t="str">
        <f t="shared" si="647"/>
        <v>Red</v>
      </c>
      <c r="Q2042" t="str">
        <f t="shared" si="648"/>
        <v>Green</v>
      </c>
      <c r="R2042" t="str">
        <f t="shared" si="649"/>
        <v>Red</v>
      </c>
      <c r="S2042" t="str">
        <f t="shared" si="650"/>
        <v>Green</v>
      </c>
      <c r="T2042" t="str">
        <f t="shared" si="651"/>
        <v>Green</v>
      </c>
      <c r="U2042" t="str">
        <f t="shared" si="652"/>
        <v>Red</v>
      </c>
      <c r="V2042" t="str">
        <f t="shared" si="653"/>
        <v>Green</v>
      </c>
      <c r="W2042" t="str">
        <f t="shared" si="654"/>
        <v>Red</v>
      </c>
      <c r="X2042" t="str">
        <f t="shared" si="655"/>
        <v>Red</v>
      </c>
      <c r="Y2042" t="str">
        <f t="shared" si="656"/>
        <v>Green</v>
      </c>
      <c r="Z2042" t="str">
        <f t="shared" si="657"/>
        <v>Red</v>
      </c>
      <c r="AA2042" t="str">
        <f t="shared" si="658"/>
        <v>Green</v>
      </c>
      <c r="AB2042" t="str">
        <f t="shared" si="659"/>
        <v>Green</v>
      </c>
      <c r="AC2042" t="str">
        <f t="shared" si="660"/>
        <v>Red</v>
      </c>
      <c r="AD2042" t="str">
        <f t="shared" si="661"/>
        <v>Green</v>
      </c>
    </row>
    <row r="2043" spans="1:30" x14ac:dyDescent="0.25">
      <c r="A2043" t="str">
        <f t="shared" si="665"/>
        <v>26/07/2026Club LujanCentral Ballester</v>
      </c>
      <c r="B2043" t="s">
        <v>806</v>
      </c>
      <c r="C2043" t="s">
        <v>808</v>
      </c>
      <c r="D2043" s="2">
        <v>46229</v>
      </c>
      <c r="E2043" s="3">
        <v>0.75</v>
      </c>
      <c r="F2043" t="s">
        <v>312</v>
      </c>
      <c r="G2043" t="s">
        <v>314</v>
      </c>
      <c r="H2043">
        <v>0</v>
      </c>
      <c r="I2043">
        <v>0</v>
      </c>
      <c r="J2043">
        <v>3</v>
      </c>
      <c r="K2043">
        <v>1</v>
      </c>
      <c r="L2043" s="22" t="str">
        <f t="shared" si="662"/>
        <v>26/07/2026</v>
      </c>
      <c r="M2043" s="23">
        <f t="shared" si="663"/>
        <v>0.625</v>
      </c>
      <c r="N2043" t="str">
        <f t="shared" si="664"/>
        <v>3 - 1</v>
      </c>
      <c r="O2043" t="str">
        <f t="shared" si="646"/>
        <v>Green</v>
      </c>
      <c r="P2043" t="str">
        <f t="shared" si="647"/>
        <v>Red</v>
      </c>
      <c r="Q2043" t="str">
        <f t="shared" si="648"/>
        <v>Red</v>
      </c>
      <c r="R2043" t="str">
        <f t="shared" si="649"/>
        <v>Green</v>
      </c>
      <c r="S2043" t="str">
        <f t="shared" si="650"/>
        <v>Red</v>
      </c>
      <c r="T2043" t="str">
        <f t="shared" si="651"/>
        <v>Green</v>
      </c>
      <c r="U2043" t="str">
        <f t="shared" si="652"/>
        <v>Red</v>
      </c>
      <c r="V2043" t="str">
        <f t="shared" si="653"/>
        <v>Green</v>
      </c>
      <c r="W2043" t="str">
        <f t="shared" si="654"/>
        <v>Red</v>
      </c>
      <c r="X2043" t="str">
        <f t="shared" si="655"/>
        <v>Red</v>
      </c>
      <c r="Y2043" t="str">
        <f t="shared" si="656"/>
        <v>Green</v>
      </c>
      <c r="Z2043" t="str">
        <f t="shared" si="657"/>
        <v>Green</v>
      </c>
      <c r="AA2043" t="str">
        <f t="shared" si="658"/>
        <v>Red</v>
      </c>
      <c r="AB2043" t="str">
        <f t="shared" si="659"/>
        <v>Red</v>
      </c>
      <c r="AC2043" t="str">
        <f t="shared" si="660"/>
        <v>Green</v>
      </c>
      <c r="AD2043" t="str">
        <f t="shared" si="661"/>
        <v>Red</v>
      </c>
    </row>
    <row r="2044" spans="1:30" x14ac:dyDescent="0.25">
      <c r="A2044" t="str">
        <f t="shared" si="665"/>
        <v>26/07/2026General LamadridCA Claypole</v>
      </c>
      <c r="B2044" t="s">
        <v>806</v>
      </c>
      <c r="C2044" t="s">
        <v>808</v>
      </c>
      <c r="D2044" s="2">
        <v>46229</v>
      </c>
      <c r="E2044" s="3">
        <v>0.75</v>
      </c>
      <c r="F2044" t="s">
        <v>4579</v>
      </c>
      <c r="G2044" t="s">
        <v>378</v>
      </c>
      <c r="H2044">
        <v>0</v>
      </c>
      <c r="I2044">
        <v>0</v>
      </c>
      <c r="J2044">
        <v>0</v>
      </c>
      <c r="K2044">
        <v>0</v>
      </c>
      <c r="L2044" s="22" t="str">
        <f t="shared" si="662"/>
        <v>26/07/2026</v>
      </c>
      <c r="M2044" s="23">
        <f t="shared" si="663"/>
        <v>0.625</v>
      </c>
      <c r="N2044" t="str">
        <f t="shared" si="664"/>
        <v>0 - 0</v>
      </c>
      <c r="O2044" t="str">
        <f t="shared" si="646"/>
        <v>Red</v>
      </c>
      <c r="P2044" t="str">
        <f t="shared" si="647"/>
        <v>Green</v>
      </c>
      <c r="Q2044" t="str">
        <f t="shared" si="648"/>
        <v>Red</v>
      </c>
      <c r="R2044" t="str">
        <f t="shared" si="649"/>
        <v>Green</v>
      </c>
      <c r="S2044" t="str">
        <f t="shared" si="650"/>
        <v>Green</v>
      </c>
      <c r="T2044" t="str">
        <f t="shared" si="651"/>
        <v>Red</v>
      </c>
      <c r="U2044" t="str">
        <f t="shared" si="652"/>
        <v>Red</v>
      </c>
      <c r="V2044" t="str">
        <f t="shared" si="653"/>
        <v>Green</v>
      </c>
      <c r="W2044" t="str">
        <f t="shared" si="654"/>
        <v>Red</v>
      </c>
      <c r="X2044" t="str">
        <f t="shared" si="655"/>
        <v>Red</v>
      </c>
      <c r="Y2044" t="str">
        <f t="shared" si="656"/>
        <v>Red</v>
      </c>
      <c r="Z2044" t="str">
        <f t="shared" si="657"/>
        <v>Red</v>
      </c>
      <c r="AA2044" t="str">
        <f t="shared" si="658"/>
        <v>Green</v>
      </c>
      <c r="AB2044" t="str">
        <f t="shared" si="659"/>
        <v>Green</v>
      </c>
      <c r="AC2044" t="str">
        <f t="shared" si="660"/>
        <v>Red</v>
      </c>
      <c r="AD2044" t="str">
        <f t="shared" si="661"/>
        <v>Green</v>
      </c>
    </row>
    <row r="2045" spans="1:30" x14ac:dyDescent="0.25">
      <c r="A2045" t="str">
        <f t="shared" si="665"/>
        <v>26/07/2026Juventud Unida San MiguelDefensores de Cambaceres</v>
      </c>
      <c r="B2045" t="s">
        <v>806</v>
      </c>
      <c r="C2045" t="s">
        <v>808</v>
      </c>
      <c r="D2045" s="2">
        <v>46229</v>
      </c>
      <c r="E2045" s="3">
        <v>0.75</v>
      </c>
      <c r="F2045" t="s">
        <v>379</v>
      </c>
      <c r="G2045" t="s">
        <v>4580</v>
      </c>
      <c r="H2045">
        <v>2</v>
      </c>
      <c r="I2045">
        <v>1</v>
      </c>
      <c r="J2045">
        <v>3</v>
      </c>
      <c r="K2045">
        <v>1</v>
      </c>
      <c r="L2045" s="22" t="str">
        <f t="shared" si="662"/>
        <v>26/07/2026</v>
      </c>
      <c r="M2045" s="23">
        <f t="shared" si="663"/>
        <v>0.625</v>
      </c>
      <c r="N2045" t="str">
        <f t="shared" si="664"/>
        <v>3 - 1</v>
      </c>
      <c r="O2045" t="str">
        <f t="shared" si="646"/>
        <v>Green</v>
      </c>
      <c r="P2045" t="str">
        <f t="shared" si="647"/>
        <v>Red</v>
      </c>
      <c r="Q2045" t="str">
        <f t="shared" si="648"/>
        <v>Red</v>
      </c>
      <c r="R2045" t="str">
        <f t="shared" si="649"/>
        <v>Green</v>
      </c>
      <c r="S2045" t="str">
        <f t="shared" si="650"/>
        <v>Red</v>
      </c>
      <c r="T2045" t="str">
        <f t="shared" si="651"/>
        <v>Green</v>
      </c>
      <c r="U2045" t="str">
        <f t="shared" si="652"/>
        <v>Green</v>
      </c>
      <c r="V2045" t="str">
        <f t="shared" si="653"/>
        <v>Red</v>
      </c>
      <c r="W2045" t="str">
        <f t="shared" si="654"/>
        <v>Red</v>
      </c>
      <c r="X2045" t="str">
        <f t="shared" si="655"/>
        <v>Green</v>
      </c>
      <c r="Y2045" t="str">
        <f t="shared" si="656"/>
        <v>Green</v>
      </c>
      <c r="Z2045" t="str">
        <f t="shared" si="657"/>
        <v>Green</v>
      </c>
      <c r="AA2045" t="str">
        <f t="shared" si="658"/>
        <v>Red</v>
      </c>
      <c r="AB2045" t="str">
        <f t="shared" si="659"/>
        <v>Red</v>
      </c>
      <c r="AC2045" t="str">
        <f t="shared" si="660"/>
        <v>Green</v>
      </c>
      <c r="AD2045" t="str">
        <f t="shared" si="661"/>
        <v>Red</v>
      </c>
    </row>
    <row r="2046" spans="1:30" x14ac:dyDescent="0.25">
      <c r="A2046" t="str">
        <f t="shared" si="665"/>
        <v>26/07/2026Boca UnidosJuventud Antoniana</v>
      </c>
      <c r="B2046" t="s">
        <v>806</v>
      </c>
      <c r="C2046" t="s">
        <v>2231</v>
      </c>
      <c r="D2046" s="2">
        <v>46229</v>
      </c>
      <c r="E2046" s="3">
        <v>0.75</v>
      </c>
      <c r="F2046" t="s">
        <v>4581</v>
      </c>
      <c r="G2046" t="s">
        <v>4582</v>
      </c>
      <c r="H2046">
        <v>0</v>
      </c>
      <c r="I2046">
        <v>1</v>
      </c>
      <c r="J2046">
        <v>0</v>
      </c>
      <c r="K2046">
        <v>3</v>
      </c>
      <c r="L2046" s="22" t="str">
        <f t="shared" si="662"/>
        <v>26/07/2026</v>
      </c>
      <c r="M2046" s="23">
        <f t="shared" si="663"/>
        <v>0.625</v>
      </c>
      <c r="N2046" t="str">
        <f t="shared" si="664"/>
        <v>0 - 3</v>
      </c>
      <c r="O2046" t="str">
        <f t="shared" si="646"/>
        <v>Red</v>
      </c>
      <c r="P2046" t="str">
        <f t="shared" si="647"/>
        <v>Red</v>
      </c>
      <c r="Q2046" t="str">
        <f t="shared" si="648"/>
        <v>Green</v>
      </c>
      <c r="R2046" t="str">
        <f t="shared" si="649"/>
        <v>Red</v>
      </c>
      <c r="S2046" t="str">
        <f t="shared" si="650"/>
        <v>Green</v>
      </c>
      <c r="T2046" t="str">
        <f t="shared" si="651"/>
        <v>Green</v>
      </c>
      <c r="U2046" t="str">
        <f t="shared" si="652"/>
        <v>Red</v>
      </c>
      <c r="V2046" t="str">
        <f t="shared" si="653"/>
        <v>Red</v>
      </c>
      <c r="W2046" t="str">
        <f t="shared" si="654"/>
        <v>Green</v>
      </c>
      <c r="X2046" t="str">
        <f t="shared" si="655"/>
        <v>Green</v>
      </c>
      <c r="Y2046" t="str">
        <f t="shared" si="656"/>
        <v>Green</v>
      </c>
      <c r="Z2046" t="str">
        <f t="shared" si="657"/>
        <v>Green</v>
      </c>
      <c r="AA2046" t="str">
        <f t="shared" si="658"/>
        <v>Red</v>
      </c>
      <c r="AB2046" t="str">
        <f t="shared" si="659"/>
        <v>Green</v>
      </c>
      <c r="AC2046" t="str">
        <f t="shared" si="660"/>
        <v>Red</v>
      </c>
      <c r="AD2046" t="str">
        <f t="shared" si="661"/>
        <v>Green</v>
      </c>
    </row>
    <row r="2047" spans="1:30" x14ac:dyDescent="0.25">
      <c r="A2047" t="str">
        <f t="shared" si="665"/>
        <v>26/07/2026CS AtenasJuventud Unida Universitario</v>
      </c>
      <c r="B2047" t="s">
        <v>806</v>
      </c>
      <c r="C2047" t="s">
        <v>2231</v>
      </c>
      <c r="D2047" s="2">
        <v>46229</v>
      </c>
      <c r="E2047" s="3">
        <v>0.75</v>
      </c>
      <c r="F2047" t="s">
        <v>4583</v>
      </c>
      <c r="G2047" t="s">
        <v>4584</v>
      </c>
      <c r="H2047">
        <v>0</v>
      </c>
      <c r="I2047">
        <v>0</v>
      </c>
      <c r="J2047">
        <v>0</v>
      </c>
      <c r="K2047">
        <v>0</v>
      </c>
      <c r="L2047" s="22" t="str">
        <f t="shared" si="662"/>
        <v>26/07/2026</v>
      </c>
      <c r="M2047" s="23">
        <f t="shared" si="663"/>
        <v>0.625</v>
      </c>
      <c r="N2047" t="str">
        <f t="shared" si="664"/>
        <v>0 - 0</v>
      </c>
      <c r="O2047" t="str">
        <f t="shared" si="646"/>
        <v>Red</v>
      </c>
      <c r="P2047" t="str">
        <f t="shared" si="647"/>
        <v>Green</v>
      </c>
      <c r="Q2047" t="str">
        <f t="shared" si="648"/>
        <v>Red</v>
      </c>
      <c r="R2047" t="str">
        <f t="shared" si="649"/>
        <v>Green</v>
      </c>
      <c r="S2047" t="str">
        <f t="shared" si="650"/>
        <v>Green</v>
      </c>
      <c r="T2047" t="str">
        <f t="shared" si="651"/>
        <v>Red</v>
      </c>
      <c r="U2047" t="str">
        <f t="shared" si="652"/>
        <v>Red</v>
      </c>
      <c r="V2047" t="str">
        <f t="shared" si="653"/>
        <v>Green</v>
      </c>
      <c r="W2047" t="str">
        <f t="shared" si="654"/>
        <v>Red</v>
      </c>
      <c r="X2047" t="str">
        <f t="shared" si="655"/>
        <v>Red</v>
      </c>
      <c r="Y2047" t="str">
        <f t="shared" si="656"/>
        <v>Red</v>
      </c>
      <c r="Z2047" t="str">
        <f t="shared" si="657"/>
        <v>Red</v>
      </c>
      <c r="AA2047" t="str">
        <f t="shared" si="658"/>
        <v>Green</v>
      </c>
      <c r="AB2047" t="str">
        <f t="shared" si="659"/>
        <v>Green</v>
      </c>
      <c r="AC2047" t="str">
        <f t="shared" si="660"/>
        <v>Red</v>
      </c>
      <c r="AD2047" t="str">
        <f t="shared" si="661"/>
        <v>Green</v>
      </c>
    </row>
    <row r="2048" spans="1:30" x14ac:dyDescent="0.25">
      <c r="A2048" t="str">
        <f t="shared" si="665"/>
        <v>26/07/2026Douglas HaigCA 9 de Julio Rafaela</v>
      </c>
      <c r="B2048" t="s">
        <v>806</v>
      </c>
      <c r="C2048" t="s">
        <v>2231</v>
      </c>
      <c r="D2048" s="2">
        <v>46229</v>
      </c>
      <c r="E2048" s="3">
        <v>0.75</v>
      </c>
      <c r="F2048" t="s">
        <v>4585</v>
      </c>
      <c r="G2048" t="s">
        <v>4586</v>
      </c>
      <c r="H2048">
        <v>1</v>
      </c>
      <c r="I2048">
        <v>0</v>
      </c>
      <c r="J2048">
        <v>2</v>
      </c>
      <c r="K2048">
        <v>1</v>
      </c>
      <c r="L2048" s="22" t="str">
        <f t="shared" si="662"/>
        <v>26/07/2026</v>
      </c>
      <c r="M2048" s="23">
        <f t="shared" si="663"/>
        <v>0.625</v>
      </c>
      <c r="N2048" t="str">
        <f t="shared" si="664"/>
        <v>2 - 1</v>
      </c>
      <c r="O2048" t="str">
        <f t="shared" si="646"/>
        <v>Green</v>
      </c>
      <c r="P2048" t="str">
        <f t="shared" si="647"/>
        <v>Red</v>
      </c>
      <c r="Q2048" t="str">
        <f t="shared" si="648"/>
        <v>Red</v>
      </c>
      <c r="R2048" t="str">
        <f t="shared" si="649"/>
        <v>Green</v>
      </c>
      <c r="S2048" t="str">
        <f t="shared" si="650"/>
        <v>Red</v>
      </c>
      <c r="T2048" t="str">
        <f t="shared" si="651"/>
        <v>Green</v>
      </c>
      <c r="U2048" t="str">
        <f t="shared" si="652"/>
        <v>Green</v>
      </c>
      <c r="V2048" t="str">
        <f t="shared" si="653"/>
        <v>Red</v>
      </c>
      <c r="W2048" t="str">
        <f t="shared" si="654"/>
        <v>Red</v>
      </c>
      <c r="X2048" t="str">
        <f t="shared" si="655"/>
        <v>Green</v>
      </c>
      <c r="Y2048" t="str">
        <f t="shared" si="656"/>
        <v>Green</v>
      </c>
      <c r="Z2048" t="str">
        <f t="shared" si="657"/>
        <v>Green</v>
      </c>
      <c r="AA2048" t="str">
        <f t="shared" si="658"/>
        <v>Red</v>
      </c>
      <c r="AB2048" t="str">
        <f t="shared" si="659"/>
        <v>Green</v>
      </c>
      <c r="AC2048" t="str">
        <f t="shared" si="660"/>
        <v>Green</v>
      </c>
      <c r="AD2048" t="str">
        <f t="shared" si="661"/>
        <v>Red</v>
      </c>
    </row>
    <row r="2049" spans="1:30" x14ac:dyDescent="0.25">
      <c r="A2049" t="str">
        <f t="shared" si="665"/>
        <v>26/07/2026Gimnasia y Esgrima Pedernera UnidosLinqueno</v>
      </c>
      <c r="B2049" t="s">
        <v>806</v>
      </c>
      <c r="C2049" t="s">
        <v>2231</v>
      </c>
      <c r="D2049" s="2">
        <v>46229</v>
      </c>
      <c r="E2049" s="3">
        <v>0.75</v>
      </c>
      <c r="F2049" t="s">
        <v>4587</v>
      </c>
      <c r="G2049" t="s">
        <v>4588</v>
      </c>
      <c r="H2049">
        <v>0</v>
      </c>
      <c r="I2049">
        <v>1</v>
      </c>
      <c r="J2049">
        <v>0</v>
      </c>
      <c r="K2049">
        <v>1</v>
      </c>
      <c r="L2049" s="22" t="str">
        <f t="shared" si="662"/>
        <v>26/07/2026</v>
      </c>
      <c r="M2049" s="23">
        <f t="shared" si="663"/>
        <v>0.625</v>
      </c>
      <c r="N2049" t="str">
        <f t="shared" si="664"/>
        <v>0 - 1</v>
      </c>
      <c r="O2049" t="str">
        <f t="shared" si="646"/>
        <v>Red</v>
      </c>
      <c r="P2049" t="str">
        <f t="shared" si="647"/>
        <v>Red</v>
      </c>
      <c r="Q2049" t="str">
        <f t="shared" si="648"/>
        <v>Green</v>
      </c>
      <c r="R2049" t="str">
        <f t="shared" si="649"/>
        <v>Red</v>
      </c>
      <c r="S2049" t="str">
        <f t="shared" si="650"/>
        <v>Green</v>
      </c>
      <c r="T2049" t="str">
        <f t="shared" si="651"/>
        <v>Green</v>
      </c>
      <c r="U2049" t="str">
        <f t="shared" si="652"/>
        <v>Red</v>
      </c>
      <c r="V2049" t="str">
        <f t="shared" si="653"/>
        <v>Red</v>
      </c>
      <c r="W2049" t="str">
        <f t="shared" si="654"/>
        <v>Green</v>
      </c>
      <c r="X2049" t="str">
        <f t="shared" si="655"/>
        <v>Green</v>
      </c>
      <c r="Y2049" t="str">
        <f t="shared" si="656"/>
        <v>Red</v>
      </c>
      <c r="Z2049" t="str">
        <f t="shared" si="657"/>
        <v>Red</v>
      </c>
      <c r="AA2049" t="str">
        <f t="shared" si="658"/>
        <v>Green</v>
      </c>
      <c r="AB2049" t="str">
        <f t="shared" si="659"/>
        <v>Green</v>
      </c>
      <c r="AC2049" t="str">
        <f t="shared" si="660"/>
        <v>Red</v>
      </c>
      <c r="AD2049" t="str">
        <f t="shared" si="661"/>
        <v>Green</v>
      </c>
    </row>
    <row r="2050" spans="1:30" x14ac:dyDescent="0.25">
      <c r="A2050" t="str">
        <f t="shared" si="665"/>
        <v>26/07/2026Guillermo BrownCA Germinal</v>
      </c>
      <c r="B2050" t="s">
        <v>806</v>
      </c>
      <c r="C2050" t="s">
        <v>2231</v>
      </c>
      <c r="D2050" s="2">
        <v>46229</v>
      </c>
      <c r="E2050" s="3">
        <v>0.75</v>
      </c>
      <c r="F2050" t="s">
        <v>4589</v>
      </c>
      <c r="G2050" t="s">
        <v>4590</v>
      </c>
      <c r="H2050">
        <v>1</v>
      </c>
      <c r="I2050">
        <v>0</v>
      </c>
      <c r="J2050">
        <v>2</v>
      </c>
      <c r="K2050">
        <v>0</v>
      </c>
      <c r="L2050" s="22" t="str">
        <f t="shared" si="662"/>
        <v>26/07/2026</v>
      </c>
      <c r="M2050" s="23">
        <f t="shared" si="663"/>
        <v>0.625</v>
      </c>
      <c r="N2050" t="str">
        <f t="shared" si="664"/>
        <v>2 - 0</v>
      </c>
      <c r="O2050" t="str">
        <f t="shared" ref="O2050:O2113" si="666">IF($J2050&gt;$K2050,"Green","Red")</f>
        <v>Green</v>
      </c>
      <c r="P2050" t="str">
        <f t="shared" ref="P2050:P2113" si="667">IF($J2050=$K2050,"Green","Red")</f>
        <v>Red</v>
      </c>
      <c r="Q2050" t="str">
        <f t="shared" ref="Q2050:Q2113" si="668">IF($J2050&lt;$K2050,"Green","Red")</f>
        <v>Red</v>
      </c>
      <c r="R2050" t="str">
        <f t="shared" ref="R2050:R2113" si="669">IF($J2050&gt;=$K2050,"Green","Red")</f>
        <v>Green</v>
      </c>
      <c r="S2050" t="str">
        <f t="shared" ref="S2050:S2113" si="670">IF($J2050&lt;=$K2050,"Green","Red")</f>
        <v>Red</v>
      </c>
      <c r="T2050" t="str">
        <f t="shared" ref="T2050:T2113" si="671">IF(OR($J2050&gt;$K2050,$J2050&lt;$K2050),"Green","Red")</f>
        <v>Green</v>
      </c>
      <c r="U2050" t="str">
        <f t="shared" ref="U2050:U2113" si="672">IF($H2050&gt;$I2050,"Green","Red")</f>
        <v>Green</v>
      </c>
      <c r="V2050" t="str">
        <f t="shared" ref="V2050:V2113" si="673">IF($H2050=$I2050,"Green","Red")</f>
        <v>Red</v>
      </c>
      <c r="W2050" t="str">
        <f t="shared" ref="W2050:W2113" si="674">IF($H2050&lt;$I2050,"Green","Red")</f>
        <v>Red</v>
      </c>
      <c r="X2050" t="str">
        <f t="shared" ref="X2050:X2113" si="675">IF($H2050+$I2050&gt;0,"Green","Red")</f>
        <v>Green</v>
      </c>
      <c r="Y2050" t="str">
        <f t="shared" ref="Y2050:Y2113" si="676">IF($J2050+$K2050&gt;1.5,"Green","Red")</f>
        <v>Green</v>
      </c>
      <c r="Z2050" t="str">
        <f t="shared" ref="Z2050:Z2113" si="677">IF($J2050+$K2050&gt;2.5,"Green","Red")</f>
        <v>Red</v>
      </c>
      <c r="AA2050" t="str">
        <f t="shared" ref="AA2050:AA2113" si="678">IF($J2050+$K2050&lt;2.5,"Green","Red")</f>
        <v>Green</v>
      </c>
      <c r="AB2050" t="str">
        <f t="shared" ref="AB2050:AB2113" si="679">IF($J2050+$K2050&lt;3.5,"Green","Red")</f>
        <v>Green</v>
      </c>
      <c r="AC2050" t="str">
        <f t="shared" ref="AC2050:AC2113" si="680">IF(AND($J2050&gt;0,$K2050&gt;0),"Green","Red")</f>
        <v>Red</v>
      </c>
      <c r="AD2050" t="str">
        <f t="shared" ref="AD2050:AD2113" si="681">IF(OR($J2050=0,$K2050=0),"Green","Red")</f>
        <v>Green</v>
      </c>
    </row>
    <row r="2051" spans="1:30" x14ac:dyDescent="0.25">
      <c r="A2051" t="str">
        <f t="shared" si="665"/>
        <v>26/07/2026Huracan Las HerasFundacion Amigos</v>
      </c>
      <c r="B2051" t="s">
        <v>806</v>
      </c>
      <c r="C2051" t="s">
        <v>2231</v>
      </c>
      <c r="D2051" s="2">
        <v>46229</v>
      </c>
      <c r="E2051" s="3">
        <v>0.75</v>
      </c>
      <c r="F2051" t="s">
        <v>4591</v>
      </c>
      <c r="G2051" t="s">
        <v>4592</v>
      </c>
      <c r="H2051">
        <v>0</v>
      </c>
      <c r="I2051">
        <v>0</v>
      </c>
      <c r="J2051">
        <v>0</v>
      </c>
      <c r="K2051">
        <v>0</v>
      </c>
      <c r="L2051" s="22" t="str">
        <f t="shared" si="662"/>
        <v>26/07/2026</v>
      </c>
      <c r="M2051" s="23">
        <f t="shared" si="663"/>
        <v>0.625</v>
      </c>
      <c r="N2051" t="str">
        <f t="shared" si="664"/>
        <v>0 - 0</v>
      </c>
      <c r="O2051" t="str">
        <f t="shared" si="666"/>
        <v>Red</v>
      </c>
      <c r="P2051" t="str">
        <f t="shared" si="667"/>
        <v>Green</v>
      </c>
      <c r="Q2051" t="str">
        <f t="shared" si="668"/>
        <v>Red</v>
      </c>
      <c r="R2051" t="str">
        <f t="shared" si="669"/>
        <v>Green</v>
      </c>
      <c r="S2051" t="str">
        <f t="shared" si="670"/>
        <v>Green</v>
      </c>
      <c r="T2051" t="str">
        <f t="shared" si="671"/>
        <v>Red</v>
      </c>
      <c r="U2051" t="str">
        <f t="shared" si="672"/>
        <v>Red</v>
      </c>
      <c r="V2051" t="str">
        <f t="shared" si="673"/>
        <v>Green</v>
      </c>
      <c r="W2051" t="str">
        <f t="shared" si="674"/>
        <v>Red</v>
      </c>
      <c r="X2051" t="str">
        <f t="shared" si="675"/>
        <v>Red</v>
      </c>
      <c r="Y2051" t="str">
        <f t="shared" si="676"/>
        <v>Red</v>
      </c>
      <c r="Z2051" t="str">
        <f t="shared" si="677"/>
        <v>Red</v>
      </c>
      <c r="AA2051" t="str">
        <f t="shared" si="678"/>
        <v>Green</v>
      </c>
      <c r="AB2051" t="str">
        <f t="shared" si="679"/>
        <v>Green</v>
      </c>
      <c r="AC2051" t="str">
        <f t="shared" si="680"/>
        <v>Red</v>
      </c>
      <c r="AD2051" t="str">
        <f t="shared" si="681"/>
        <v>Green</v>
      </c>
    </row>
    <row r="2052" spans="1:30" x14ac:dyDescent="0.25">
      <c r="A2052" t="str">
        <f t="shared" si="665"/>
        <v>26/07/2026Independiente ChivilcoySportivo Las Parejas</v>
      </c>
      <c r="B2052" t="s">
        <v>806</v>
      </c>
      <c r="C2052" t="s">
        <v>2231</v>
      </c>
      <c r="D2052" s="2">
        <v>46229</v>
      </c>
      <c r="E2052" s="3">
        <v>0.75</v>
      </c>
      <c r="F2052" t="s">
        <v>4593</v>
      </c>
      <c r="G2052" t="s">
        <v>4594</v>
      </c>
      <c r="H2052">
        <v>1</v>
      </c>
      <c r="I2052">
        <v>0</v>
      </c>
      <c r="J2052">
        <v>1</v>
      </c>
      <c r="K2052">
        <v>1</v>
      </c>
      <c r="L2052" s="22" t="str">
        <f t="shared" si="662"/>
        <v>26/07/2026</v>
      </c>
      <c r="M2052" s="23">
        <f t="shared" si="663"/>
        <v>0.625</v>
      </c>
      <c r="N2052" t="str">
        <f t="shared" si="664"/>
        <v>1 - 1</v>
      </c>
      <c r="O2052" t="str">
        <f t="shared" si="666"/>
        <v>Red</v>
      </c>
      <c r="P2052" t="str">
        <f t="shared" si="667"/>
        <v>Green</v>
      </c>
      <c r="Q2052" t="str">
        <f t="shared" si="668"/>
        <v>Red</v>
      </c>
      <c r="R2052" t="str">
        <f t="shared" si="669"/>
        <v>Green</v>
      </c>
      <c r="S2052" t="str">
        <f t="shared" si="670"/>
        <v>Green</v>
      </c>
      <c r="T2052" t="str">
        <f t="shared" si="671"/>
        <v>Red</v>
      </c>
      <c r="U2052" t="str">
        <f t="shared" si="672"/>
        <v>Green</v>
      </c>
      <c r="V2052" t="str">
        <f t="shared" si="673"/>
        <v>Red</v>
      </c>
      <c r="W2052" t="str">
        <f t="shared" si="674"/>
        <v>Red</v>
      </c>
      <c r="X2052" t="str">
        <f t="shared" si="675"/>
        <v>Green</v>
      </c>
      <c r="Y2052" t="str">
        <f t="shared" si="676"/>
        <v>Green</v>
      </c>
      <c r="Z2052" t="str">
        <f t="shared" si="677"/>
        <v>Red</v>
      </c>
      <c r="AA2052" t="str">
        <f t="shared" si="678"/>
        <v>Green</v>
      </c>
      <c r="AB2052" t="str">
        <f t="shared" si="679"/>
        <v>Green</v>
      </c>
      <c r="AC2052" t="str">
        <f t="shared" si="680"/>
        <v>Green</v>
      </c>
      <c r="AD2052" t="str">
        <f t="shared" si="681"/>
        <v>Red</v>
      </c>
    </row>
    <row r="2053" spans="1:30" x14ac:dyDescent="0.25">
      <c r="A2053" t="str">
        <f t="shared" si="665"/>
        <v>26/07/2026Olimpo Bahia BlancaSantamarina</v>
      </c>
      <c r="B2053" t="s">
        <v>806</v>
      </c>
      <c r="C2053" t="s">
        <v>2231</v>
      </c>
      <c r="D2053" s="2">
        <v>46229</v>
      </c>
      <c r="E2053" s="3">
        <v>0.75</v>
      </c>
      <c r="F2053" t="s">
        <v>4595</v>
      </c>
      <c r="G2053" t="s">
        <v>4596</v>
      </c>
      <c r="H2053">
        <v>1</v>
      </c>
      <c r="I2053">
        <v>0</v>
      </c>
      <c r="J2053">
        <v>2</v>
      </c>
      <c r="K2053">
        <v>0</v>
      </c>
      <c r="L2053" s="22" t="str">
        <f t="shared" si="662"/>
        <v>26/07/2026</v>
      </c>
      <c r="M2053" s="23">
        <f t="shared" si="663"/>
        <v>0.625</v>
      </c>
      <c r="N2053" t="str">
        <f t="shared" si="664"/>
        <v>2 - 0</v>
      </c>
      <c r="O2053" t="str">
        <f t="shared" si="666"/>
        <v>Green</v>
      </c>
      <c r="P2053" t="str">
        <f t="shared" si="667"/>
        <v>Red</v>
      </c>
      <c r="Q2053" t="str">
        <f t="shared" si="668"/>
        <v>Red</v>
      </c>
      <c r="R2053" t="str">
        <f t="shared" si="669"/>
        <v>Green</v>
      </c>
      <c r="S2053" t="str">
        <f t="shared" si="670"/>
        <v>Red</v>
      </c>
      <c r="T2053" t="str">
        <f t="shared" si="671"/>
        <v>Green</v>
      </c>
      <c r="U2053" t="str">
        <f t="shared" si="672"/>
        <v>Green</v>
      </c>
      <c r="V2053" t="str">
        <f t="shared" si="673"/>
        <v>Red</v>
      </c>
      <c r="W2053" t="str">
        <f t="shared" si="674"/>
        <v>Red</v>
      </c>
      <c r="X2053" t="str">
        <f t="shared" si="675"/>
        <v>Green</v>
      </c>
      <c r="Y2053" t="str">
        <f t="shared" si="676"/>
        <v>Green</v>
      </c>
      <c r="Z2053" t="str">
        <f t="shared" si="677"/>
        <v>Red</v>
      </c>
      <c r="AA2053" t="str">
        <f t="shared" si="678"/>
        <v>Green</v>
      </c>
      <c r="AB2053" t="str">
        <f t="shared" si="679"/>
        <v>Green</v>
      </c>
      <c r="AC2053" t="str">
        <f t="shared" si="680"/>
        <v>Red</v>
      </c>
      <c r="AD2053" t="str">
        <f t="shared" si="681"/>
        <v>Green</v>
      </c>
    </row>
    <row r="2054" spans="1:30" x14ac:dyDescent="0.25">
      <c r="A2054" t="str">
        <f t="shared" si="665"/>
        <v>26/07/2026San Martin de MendozaCDA Monte Maiz</v>
      </c>
      <c r="B2054" t="s">
        <v>806</v>
      </c>
      <c r="C2054" t="s">
        <v>2231</v>
      </c>
      <c r="D2054" s="2">
        <v>46229</v>
      </c>
      <c r="E2054" s="3">
        <v>0.75</v>
      </c>
      <c r="F2054" t="s">
        <v>4597</v>
      </c>
      <c r="G2054" t="s">
        <v>4598</v>
      </c>
      <c r="H2054">
        <v>0</v>
      </c>
      <c r="I2054">
        <v>1</v>
      </c>
      <c r="J2054">
        <v>1</v>
      </c>
      <c r="K2054">
        <v>1</v>
      </c>
      <c r="L2054" s="22" t="str">
        <f t="shared" si="662"/>
        <v>26/07/2026</v>
      </c>
      <c r="M2054" s="23">
        <f t="shared" si="663"/>
        <v>0.625</v>
      </c>
      <c r="N2054" t="str">
        <f t="shared" si="664"/>
        <v>1 - 1</v>
      </c>
      <c r="O2054" t="str">
        <f t="shared" si="666"/>
        <v>Red</v>
      </c>
      <c r="P2054" t="str">
        <f t="shared" si="667"/>
        <v>Green</v>
      </c>
      <c r="Q2054" t="str">
        <f t="shared" si="668"/>
        <v>Red</v>
      </c>
      <c r="R2054" t="str">
        <f t="shared" si="669"/>
        <v>Green</v>
      </c>
      <c r="S2054" t="str">
        <f t="shared" si="670"/>
        <v>Green</v>
      </c>
      <c r="T2054" t="str">
        <f t="shared" si="671"/>
        <v>Red</v>
      </c>
      <c r="U2054" t="str">
        <f t="shared" si="672"/>
        <v>Red</v>
      </c>
      <c r="V2054" t="str">
        <f t="shared" si="673"/>
        <v>Red</v>
      </c>
      <c r="W2054" t="str">
        <f t="shared" si="674"/>
        <v>Green</v>
      </c>
      <c r="X2054" t="str">
        <f t="shared" si="675"/>
        <v>Green</v>
      </c>
      <c r="Y2054" t="str">
        <f t="shared" si="676"/>
        <v>Green</v>
      </c>
      <c r="Z2054" t="str">
        <f t="shared" si="677"/>
        <v>Red</v>
      </c>
      <c r="AA2054" t="str">
        <f t="shared" si="678"/>
        <v>Green</v>
      </c>
      <c r="AB2054" t="str">
        <f t="shared" si="679"/>
        <v>Green</v>
      </c>
      <c r="AC2054" t="str">
        <f t="shared" si="680"/>
        <v>Green</v>
      </c>
      <c r="AD2054" t="str">
        <f t="shared" si="681"/>
        <v>Red</v>
      </c>
    </row>
    <row r="2055" spans="1:30" x14ac:dyDescent="0.25">
      <c r="A2055" t="str">
        <f t="shared" si="665"/>
        <v>26/07/2026Sol de MayoClub Villa Mitre</v>
      </c>
      <c r="B2055" t="s">
        <v>806</v>
      </c>
      <c r="C2055" t="s">
        <v>2231</v>
      </c>
      <c r="D2055" s="2">
        <v>46229</v>
      </c>
      <c r="E2055" s="3">
        <v>0.75</v>
      </c>
      <c r="F2055" t="s">
        <v>4599</v>
      </c>
      <c r="G2055" t="s">
        <v>4600</v>
      </c>
      <c r="H2055">
        <v>1</v>
      </c>
      <c r="I2055">
        <v>2</v>
      </c>
      <c r="J2055">
        <v>3</v>
      </c>
      <c r="K2055">
        <v>3</v>
      </c>
      <c r="L2055" s="22" t="str">
        <f t="shared" si="662"/>
        <v>26/07/2026</v>
      </c>
      <c r="M2055" s="23">
        <f t="shared" si="663"/>
        <v>0.625</v>
      </c>
      <c r="N2055" t="str">
        <f t="shared" si="664"/>
        <v>3 - 3</v>
      </c>
      <c r="O2055" t="str">
        <f t="shared" si="666"/>
        <v>Red</v>
      </c>
      <c r="P2055" t="str">
        <f t="shared" si="667"/>
        <v>Green</v>
      </c>
      <c r="Q2055" t="str">
        <f t="shared" si="668"/>
        <v>Red</v>
      </c>
      <c r="R2055" t="str">
        <f t="shared" si="669"/>
        <v>Green</v>
      </c>
      <c r="S2055" t="str">
        <f t="shared" si="670"/>
        <v>Green</v>
      </c>
      <c r="T2055" t="str">
        <f t="shared" si="671"/>
        <v>Red</v>
      </c>
      <c r="U2055" t="str">
        <f t="shared" si="672"/>
        <v>Red</v>
      </c>
      <c r="V2055" t="str">
        <f t="shared" si="673"/>
        <v>Red</v>
      </c>
      <c r="W2055" t="str">
        <f t="shared" si="674"/>
        <v>Green</v>
      </c>
      <c r="X2055" t="str">
        <f t="shared" si="675"/>
        <v>Green</v>
      </c>
      <c r="Y2055" t="str">
        <f t="shared" si="676"/>
        <v>Green</v>
      </c>
      <c r="Z2055" t="str">
        <f t="shared" si="677"/>
        <v>Green</v>
      </c>
      <c r="AA2055" t="str">
        <f t="shared" si="678"/>
        <v>Red</v>
      </c>
      <c r="AB2055" t="str">
        <f t="shared" si="679"/>
        <v>Red</v>
      </c>
      <c r="AC2055" t="str">
        <f t="shared" si="680"/>
        <v>Green</v>
      </c>
      <c r="AD2055" t="str">
        <f t="shared" si="681"/>
        <v>Red</v>
      </c>
    </row>
    <row r="2056" spans="1:30" x14ac:dyDescent="0.25">
      <c r="A2056" t="str">
        <f t="shared" si="665"/>
        <v>26/07/2026Valeriodoce MGVilla Nova MG</v>
      </c>
      <c r="B2056" t="s">
        <v>804</v>
      </c>
      <c r="D2056" s="2">
        <v>46229</v>
      </c>
      <c r="E2056" s="3">
        <v>0.75</v>
      </c>
      <c r="F2056" t="s">
        <v>4601</v>
      </c>
      <c r="G2056" t="s">
        <v>4602</v>
      </c>
      <c r="H2056">
        <v>0</v>
      </c>
      <c r="I2056">
        <v>0</v>
      </c>
      <c r="J2056">
        <v>0</v>
      </c>
      <c r="K2056">
        <v>1</v>
      </c>
      <c r="L2056" s="22" t="str">
        <f t="shared" si="662"/>
        <v>26/07/2026</v>
      </c>
      <c r="M2056" s="23">
        <f t="shared" si="663"/>
        <v>0.625</v>
      </c>
      <c r="N2056" t="str">
        <f t="shared" si="664"/>
        <v>0 - 1</v>
      </c>
      <c r="O2056" t="str">
        <f t="shared" si="666"/>
        <v>Red</v>
      </c>
      <c r="P2056" t="str">
        <f t="shared" si="667"/>
        <v>Red</v>
      </c>
      <c r="Q2056" t="str">
        <f t="shared" si="668"/>
        <v>Green</v>
      </c>
      <c r="R2056" t="str">
        <f t="shared" si="669"/>
        <v>Red</v>
      </c>
      <c r="S2056" t="str">
        <f t="shared" si="670"/>
        <v>Green</v>
      </c>
      <c r="T2056" t="str">
        <f t="shared" si="671"/>
        <v>Green</v>
      </c>
      <c r="U2056" t="str">
        <f t="shared" si="672"/>
        <v>Red</v>
      </c>
      <c r="V2056" t="str">
        <f t="shared" si="673"/>
        <v>Green</v>
      </c>
      <c r="W2056" t="str">
        <f t="shared" si="674"/>
        <v>Red</v>
      </c>
      <c r="X2056" t="str">
        <f t="shared" si="675"/>
        <v>Red</v>
      </c>
      <c r="Y2056" t="str">
        <f t="shared" si="676"/>
        <v>Red</v>
      </c>
      <c r="Z2056" t="str">
        <f t="shared" si="677"/>
        <v>Red</v>
      </c>
      <c r="AA2056" t="str">
        <f t="shared" si="678"/>
        <v>Green</v>
      </c>
      <c r="AB2056" t="str">
        <f t="shared" si="679"/>
        <v>Green</v>
      </c>
      <c r="AC2056" t="str">
        <f t="shared" si="680"/>
        <v>Red</v>
      </c>
      <c r="AD2056" t="str">
        <f t="shared" si="681"/>
        <v>Green</v>
      </c>
    </row>
    <row r="2057" spans="1:30" x14ac:dyDescent="0.25">
      <c r="A2057" t="str">
        <f t="shared" si="665"/>
        <v>26/07/2026SSAFluminense De Feira</v>
      </c>
      <c r="B2057" t="s">
        <v>804</v>
      </c>
      <c r="D2057" s="2">
        <v>46229</v>
      </c>
      <c r="E2057" s="3">
        <v>0.75</v>
      </c>
      <c r="F2057" t="s">
        <v>4603</v>
      </c>
      <c r="G2057" t="s">
        <v>4604</v>
      </c>
      <c r="H2057">
        <v>1</v>
      </c>
      <c r="I2057">
        <v>1</v>
      </c>
      <c r="J2057">
        <v>1</v>
      </c>
      <c r="K2057">
        <v>2</v>
      </c>
      <c r="L2057" s="22" t="str">
        <f t="shared" si="662"/>
        <v>26/07/2026</v>
      </c>
      <c r="M2057" s="23">
        <f t="shared" si="663"/>
        <v>0.625</v>
      </c>
      <c r="N2057" t="str">
        <f t="shared" si="664"/>
        <v>1 - 2</v>
      </c>
      <c r="O2057" t="str">
        <f t="shared" si="666"/>
        <v>Red</v>
      </c>
      <c r="P2057" t="str">
        <f t="shared" si="667"/>
        <v>Red</v>
      </c>
      <c r="Q2057" t="str">
        <f t="shared" si="668"/>
        <v>Green</v>
      </c>
      <c r="R2057" t="str">
        <f t="shared" si="669"/>
        <v>Red</v>
      </c>
      <c r="S2057" t="str">
        <f t="shared" si="670"/>
        <v>Green</v>
      </c>
      <c r="T2057" t="str">
        <f t="shared" si="671"/>
        <v>Green</v>
      </c>
      <c r="U2057" t="str">
        <f t="shared" si="672"/>
        <v>Red</v>
      </c>
      <c r="V2057" t="str">
        <f t="shared" si="673"/>
        <v>Green</v>
      </c>
      <c r="W2057" t="str">
        <f t="shared" si="674"/>
        <v>Red</v>
      </c>
      <c r="X2057" t="str">
        <f t="shared" si="675"/>
        <v>Green</v>
      </c>
      <c r="Y2057" t="str">
        <f t="shared" si="676"/>
        <v>Green</v>
      </c>
      <c r="Z2057" t="str">
        <f t="shared" si="677"/>
        <v>Green</v>
      </c>
      <c r="AA2057" t="str">
        <f t="shared" si="678"/>
        <v>Red</v>
      </c>
      <c r="AB2057" t="str">
        <f t="shared" si="679"/>
        <v>Green</v>
      </c>
      <c r="AC2057" t="str">
        <f t="shared" si="680"/>
        <v>Green</v>
      </c>
      <c r="AD2057" t="str">
        <f t="shared" si="681"/>
        <v>Red</v>
      </c>
    </row>
    <row r="2058" spans="1:30" x14ac:dyDescent="0.25">
      <c r="A2058" t="str">
        <f t="shared" si="665"/>
        <v>26/07/2026Doze ESAudax Sao Mateus</v>
      </c>
      <c r="B2058" t="s">
        <v>804</v>
      </c>
      <c r="D2058" s="2">
        <v>46229</v>
      </c>
      <c r="E2058" s="3">
        <v>0.75</v>
      </c>
      <c r="F2058" t="s">
        <v>1987</v>
      </c>
      <c r="G2058" t="s">
        <v>928</v>
      </c>
      <c r="H2058">
        <v>0</v>
      </c>
      <c r="I2058">
        <v>0</v>
      </c>
      <c r="J2058">
        <v>3</v>
      </c>
      <c r="K2058">
        <v>2</v>
      </c>
      <c r="L2058" s="22" t="str">
        <f t="shared" si="662"/>
        <v>26/07/2026</v>
      </c>
      <c r="M2058" s="23">
        <f t="shared" si="663"/>
        <v>0.625</v>
      </c>
      <c r="N2058" t="str">
        <f t="shared" si="664"/>
        <v>3 - 2</v>
      </c>
      <c r="O2058" t="str">
        <f t="shared" si="666"/>
        <v>Green</v>
      </c>
      <c r="P2058" t="str">
        <f t="shared" si="667"/>
        <v>Red</v>
      </c>
      <c r="Q2058" t="str">
        <f t="shared" si="668"/>
        <v>Red</v>
      </c>
      <c r="R2058" t="str">
        <f t="shared" si="669"/>
        <v>Green</v>
      </c>
      <c r="S2058" t="str">
        <f t="shared" si="670"/>
        <v>Red</v>
      </c>
      <c r="T2058" t="str">
        <f t="shared" si="671"/>
        <v>Green</v>
      </c>
      <c r="U2058" t="str">
        <f t="shared" si="672"/>
        <v>Red</v>
      </c>
      <c r="V2058" t="str">
        <f t="shared" si="673"/>
        <v>Green</v>
      </c>
      <c r="W2058" t="str">
        <f t="shared" si="674"/>
        <v>Red</v>
      </c>
      <c r="X2058" t="str">
        <f t="shared" si="675"/>
        <v>Red</v>
      </c>
      <c r="Y2058" t="str">
        <f t="shared" si="676"/>
        <v>Green</v>
      </c>
      <c r="Z2058" t="str">
        <f t="shared" si="677"/>
        <v>Green</v>
      </c>
      <c r="AA2058" t="str">
        <f t="shared" si="678"/>
        <v>Red</v>
      </c>
      <c r="AB2058" t="str">
        <f t="shared" si="679"/>
        <v>Red</v>
      </c>
      <c r="AC2058" t="str">
        <f t="shared" si="680"/>
        <v>Green</v>
      </c>
      <c r="AD2058" t="str">
        <f t="shared" si="681"/>
        <v>Red</v>
      </c>
    </row>
    <row r="2059" spans="1:30" x14ac:dyDescent="0.25">
      <c r="A2059" t="str">
        <f t="shared" si="665"/>
        <v>26/07/2026Miguelense AL U20CSE U20</v>
      </c>
      <c r="B2059" t="s">
        <v>804</v>
      </c>
      <c r="D2059" s="2">
        <v>46229</v>
      </c>
      <c r="E2059" s="3">
        <v>0.75</v>
      </c>
      <c r="F2059" t="s">
        <v>4605</v>
      </c>
      <c r="G2059" t="s">
        <v>4606</v>
      </c>
      <c r="H2059">
        <v>0</v>
      </c>
      <c r="I2059">
        <v>0</v>
      </c>
      <c r="J2059">
        <v>0</v>
      </c>
      <c r="K2059">
        <v>3</v>
      </c>
      <c r="L2059" s="22" t="str">
        <f t="shared" si="662"/>
        <v>26/07/2026</v>
      </c>
      <c r="M2059" s="23">
        <f t="shared" si="663"/>
        <v>0.625</v>
      </c>
      <c r="N2059" t="str">
        <f t="shared" si="664"/>
        <v>0 - 3</v>
      </c>
      <c r="O2059" t="str">
        <f t="shared" si="666"/>
        <v>Red</v>
      </c>
      <c r="P2059" t="str">
        <f t="shared" si="667"/>
        <v>Red</v>
      </c>
      <c r="Q2059" t="str">
        <f t="shared" si="668"/>
        <v>Green</v>
      </c>
      <c r="R2059" t="str">
        <f t="shared" si="669"/>
        <v>Red</v>
      </c>
      <c r="S2059" t="str">
        <f t="shared" si="670"/>
        <v>Green</v>
      </c>
      <c r="T2059" t="str">
        <f t="shared" si="671"/>
        <v>Green</v>
      </c>
      <c r="U2059" t="str">
        <f t="shared" si="672"/>
        <v>Red</v>
      </c>
      <c r="V2059" t="str">
        <f t="shared" si="673"/>
        <v>Green</v>
      </c>
      <c r="W2059" t="str">
        <f t="shared" si="674"/>
        <v>Red</v>
      </c>
      <c r="X2059" t="str">
        <f t="shared" si="675"/>
        <v>Red</v>
      </c>
      <c r="Y2059" t="str">
        <f t="shared" si="676"/>
        <v>Green</v>
      </c>
      <c r="Z2059" t="str">
        <f t="shared" si="677"/>
        <v>Green</v>
      </c>
      <c r="AA2059" t="str">
        <f t="shared" si="678"/>
        <v>Red</v>
      </c>
      <c r="AB2059" t="str">
        <f t="shared" si="679"/>
        <v>Green</v>
      </c>
      <c r="AC2059" t="str">
        <f t="shared" si="680"/>
        <v>Red</v>
      </c>
      <c r="AD2059" t="str">
        <f t="shared" si="681"/>
        <v>Green</v>
      </c>
    </row>
    <row r="2060" spans="1:30" x14ac:dyDescent="0.25">
      <c r="A2060" t="str">
        <f t="shared" si="665"/>
        <v>26/07/2026Quixada CE U20Floresta EC U20</v>
      </c>
      <c r="B2060" t="s">
        <v>804</v>
      </c>
      <c r="D2060" s="2">
        <v>46229</v>
      </c>
      <c r="E2060" s="3">
        <v>0.75</v>
      </c>
      <c r="F2060" t="s">
        <v>4607</v>
      </c>
      <c r="G2060" t="s">
        <v>4608</v>
      </c>
      <c r="H2060">
        <v>0</v>
      </c>
      <c r="I2060">
        <v>0</v>
      </c>
      <c r="J2060">
        <v>0</v>
      </c>
      <c r="K2060">
        <v>1</v>
      </c>
      <c r="L2060" s="22" t="str">
        <f t="shared" si="662"/>
        <v>26/07/2026</v>
      </c>
      <c r="M2060" s="23">
        <f t="shared" si="663"/>
        <v>0.625</v>
      </c>
      <c r="N2060" t="str">
        <f t="shared" si="664"/>
        <v>0 - 1</v>
      </c>
      <c r="O2060" t="str">
        <f t="shared" si="666"/>
        <v>Red</v>
      </c>
      <c r="P2060" t="str">
        <f t="shared" si="667"/>
        <v>Red</v>
      </c>
      <c r="Q2060" t="str">
        <f t="shared" si="668"/>
        <v>Green</v>
      </c>
      <c r="R2060" t="str">
        <f t="shared" si="669"/>
        <v>Red</v>
      </c>
      <c r="S2060" t="str">
        <f t="shared" si="670"/>
        <v>Green</v>
      </c>
      <c r="T2060" t="str">
        <f t="shared" si="671"/>
        <v>Green</v>
      </c>
      <c r="U2060" t="str">
        <f t="shared" si="672"/>
        <v>Red</v>
      </c>
      <c r="V2060" t="str">
        <f t="shared" si="673"/>
        <v>Green</v>
      </c>
      <c r="W2060" t="str">
        <f t="shared" si="674"/>
        <v>Red</v>
      </c>
      <c r="X2060" t="str">
        <f t="shared" si="675"/>
        <v>Red</v>
      </c>
      <c r="Y2060" t="str">
        <f t="shared" si="676"/>
        <v>Red</v>
      </c>
      <c r="Z2060" t="str">
        <f t="shared" si="677"/>
        <v>Red</v>
      </c>
      <c r="AA2060" t="str">
        <f t="shared" si="678"/>
        <v>Green</v>
      </c>
      <c r="AB2060" t="str">
        <f t="shared" si="679"/>
        <v>Green</v>
      </c>
      <c r="AC2060" t="str">
        <f t="shared" si="680"/>
        <v>Red</v>
      </c>
      <c r="AD2060" t="str">
        <f t="shared" si="681"/>
        <v>Green</v>
      </c>
    </row>
    <row r="2061" spans="1:30" x14ac:dyDescent="0.25">
      <c r="A2061" t="str">
        <f t="shared" si="665"/>
        <v>26/07/2026Vila Real CE U20Ceara U20</v>
      </c>
      <c r="B2061" t="s">
        <v>804</v>
      </c>
      <c r="D2061" s="2">
        <v>46229</v>
      </c>
      <c r="E2061" s="3">
        <v>0.75</v>
      </c>
      <c r="F2061" t="s">
        <v>4609</v>
      </c>
      <c r="G2061" t="s">
        <v>1992</v>
      </c>
      <c r="H2061">
        <v>0</v>
      </c>
      <c r="I2061">
        <v>0</v>
      </c>
      <c r="J2061">
        <v>0</v>
      </c>
      <c r="K2061">
        <v>2</v>
      </c>
      <c r="L2061" s="22" t="str">
        <f t="shared" si="662"/>
        <v>26/07/2026</v>
      </c>
      <c r="M2061" s="23">
        <f t="shared" si="663"/>
        <v>0.625</v>
      </c>
      <c r="N2061" t="str">
        <f t="shared" si="664"/>
        <v>0 - 2</v>
      </c>
      <c r="O2061" t="str">
        <f t="shared" si="666"/>
        <v>Red</v>
      </c>
      <c r="P2061" t="str">
        <f t="shared" si="667"/>
        <v>Red</v>
      </c>
      <c r="Q2061" t="str">
        <f t="shared" si="668"/>
        <v>Green</v>
      </c>
      <c r="R2061" t="str">
        <f t="shared" si="669"/>
        <v>Red</v>
      </c>
      <c r="S2061" t="str">
        <f t="shared" si="670"/>
        <v>Green</v>
      </c>
      <c r="T2061" t="str">
        <f t="shared" si="671"/>
        <v>Green</v>
      </c>
      <c r="U2061" t="str">
        <f t="shared" si="672"/>
        <v>Red</v>
      </c>
      <c r="V2061" t="str">
        <f t="shared" si="673"/>
        <v>Green</v>
      </c>
      <c r="W2061" t="str">
        <f t="shared" si="674"/>
        <v>Red</v>
      </c>
      <c r="X2061" t="str">
        <f t="shared" si="675"/>
        <v>Red</v>
      </c>
      <c r="Y2061" t="str">
        <f t="shared" si="676"/>
        <v>Green</v>
      </c>
      <c r="Z2061" t="str">
        <f t="shared" si="677"/>
        <v>Red</v>
      </c>
      <c r="AA2061" t="str">
        <f t="shared" si="678"/>
        <v>Green</v>
      </c>
      <c r="AB2061" t="str">
        <f t="shared" si="679"/>
        <v>Green</v>
      </c>
      <c r="AC2061" t="str">
        <f t="shared" si="680"/>
        <v>Red</v>
      </c>
      <c r="AD2061" t="str">
        <f t="shared" si="681"/>
        <v>Green</v>
      </c>
    </row>
    <row r="2062" spans="1:30" x14ac:dyDescent="0.25">
      <c r="A2062" t="str">
        <f t="shared" si="665"/>
        <v>26/07/2026Mirassol SP U20Ferroviaria U20</v>
      </c>
      <c r="B2062" t="s">
        <v>804</v>
      </c>
      <c r="D2062" s="2">
        <v>46229</v>
      </c>
      <c r="E2062" s="3">
        <v>0.75</v>
      </c>
      <c r="F2062" t="s">
        <v>4610</v>
      </c>
      <c r="G2062" t="s">
        <v>4611</v>
      </c>
      <c r="H2062">
        <v>1</v>
      </c>
      <c r="I2062">
        <v>1</v>
      </c>
      <c r="J2062">
        <v>1</v>
      </c>
      <c r="K2062">
        <v>1</v>
      </c>
      <c r="L2062" s="22" t="str">
        <f t="shared" si="662"/>
        <v>26/07/2026</v>
      </c>
      <c r="M2062" s="23">
        <f t="shared" si="663"/>
        <v>0.625</v>
      </c>
      <c r="N2062" t="str">
        <f t="shared" si="664"/>
        <v>1 - 1</v>
      </c>
      <c r="O2062" t="str">
        <f t="shared" si="666"/>
        <v>Red</v>
      </c>
      <c r="P2062" t="str">
        <f t="shared" si="667"/>
        <v>Green</v>
      </c>
      <c r="Q2062" t="str">
        <f t="shared" si="668"/>
        <v>Red</v>
      </c>
      <c r="R2062" t="str">
        <f t="shared" si="669"/>
        <v>Green</v>
      </c>
      <c r="S2062" t="str">
        <f t="shared" si="670"/>
        <v>Green</v>
      </c>
      <c r="T2062" t="str">
        <f t="shared" si="671"/>
        <v>Red</v>
      </c>
      <c r="U2062" t="str">
        <f t="shared" si="672"/>
        <v>Red</v>
      </c>
      <c r="V2062" t="str">
        <f t="shared" si="673"/>
        <v>Green</v>
      </c>
      <c r="W2062" t="str">
        <f t="shared" si="674"/>
        <v>Red</v>
      </c>
      <c r="X2062" t="str">
        <f t="shared" si="675"/>
        <v>Green</v>
      </c>
      <c r="Y2062" t="str">
        <f t="shared" si="676"/>
        <v>Green</v>
      </c>
      <c r="Z2062" t="str">
        <f t="shared" si="677"/>
        <v>Red</v>
      </c>
      <c r="AA2062" t="str">
        <f t="shared" si="678"/>
        <v>Green</v>
      </c>
      <c r="AB2062" t="str">
        <f t="shared" si="679"/>
        <v>Green</v>
      </c>
      <c r="AC2062" t="str">
        <f t="shared" si="680"/>
        <v>Green</v>
      </c>
      <c r="AD2062" t="str">
        <f t="shared" si="681"/>
        <v>Red</v>
      </c>
    </row>
    <row r="2063" spans="1:30" x14ac:dyDescent="0.25">
      <c r="A2063" t="str">
        <f t="shared" si="665"/>
        <v>26/07/2026Santos U20Portuguesa Desportos U20</v>
      </c>
      <c r="B2063" t="s">
        <v>804</v>
      </c>
      <c r="D2063" s="2">
        <v>46229</v>
      </c>
      <c r="E2063" s="3">
        <v>0.75</v>
      </c>
      <c r="F2063" t="s">
        <v>1838</v>
      </c>
      <c r="G2063" t="s">
        <v>4612</v>
      </c>
      <c r="H2063">
        <v>1</v>
      </c>
      <c r="I2063">
        <v>0</v>
      </c>
      <c r="J2063">
        <v>1</v>
      </c>
      <c r="K2063">
        <v>2</v>
      </c>
      <c r="L2063" s="22" t="str">
        <f t="shared" si="662"/>
        <v>26/07/2026</v>
      </c>
      <c r="M2063" s="23">
        <f t="shared" si="663"/>
        <v>0.625</v>
      </c>
      <c r="N2063" t="str">
        <f t="shared" si="664"/>
        <v>1 - 2</v>
      </c>
      <c r="O2063" t="str">
        <f t="shared" si="666"/>
        <v>Red</v>
      </c>
      <c r="P2063" t="str">
        <f t="shared" si="667"/>
        <v>Red</v>
      </c>
      <c r="Q2063" t="str">
        <f t="shared" si="668"/>
        <v>Green</v>
      </c>
      <c r="R2063" t="str">
        <f t="shared" si="669"/>
        <v>Red</v>
      </c>
      <c r="S2063" t="str">
        <f t="shared" si="670"/>
        <v>Green</v>
      </c>
      <c r="T2063" t="str">
        <f t="shared" si="671"/>
        <v>Green</v>
      </c>
      <c r="U2063" t="str">
        <f t="shared" si="672"/>
        <v>Green</v>
      </c>
      <c r="V2063" t="str">
        <f t="shared" si="673"/>
        <v>Red</v>
      </c>
      <c r="W2063" t="str">
        <f t="shared" si="674"/>
        <v>Red</v>
      </c>
      <c r="X2063" t="str">
        <f t="shared" si="675"/>
        <v>Green</v>
      </c>
      <c r="Y2063" t="str">
        <f t="shared" si="676"/>
        <v>Green</v>
      </c>
      <c r="Z2063" t="str">
        <f t="shared" si="677"/>
        <v>Green</v>
      </c>
      <c r="AA2063" t="str">
        <f t="shared" si="678"/>
        <v>Red</v>
      </c>
      <c r="AB2063" t="str">
        <f t="shared" si="679"/>
        <v>Green</v>
      </c>
      <c r="AC2063" t="str">
        <f t="shared" si="680"/>
        <v>Green</v>
      </c>
      <c r="AD2063" t="str">
        <f t="shared" si="681"/>
        <v>Red</v>
      </c>
    </row>
    <row r="2064" spans="1:30" x14ac:dyDescent="0.25">
      <c r="A2064" t="str">
        <f t="shared" si="665"/>
        <v>26/07/2026Botafogo SP U20Desportivo Brasil U20</v>
      </c>
      <c r="B2064" t="s">
        <v>804</v>
      </c>
      <c r="D2064" s="2">
        <v>46229</v>
      </c>
      <c r="E2064" s="3">
        <v>0.75</v>
      </c>
      <c r="F2064" t="s">
        <v>4613</v>
      </c>
      <c r="G2064" t="s">
        <v>4614</v>
      </c>
      <c r="H2064">
        <v>0</v>
      </c>
      <c r="I2064">
        <v>0</v>
      </c>
      <c r="J2064">
        <v>1</v>
      </c>
      <c r="K2064">
        <v>1</v>
      </c>
      <c r="L2064" s="22" t="str">
        <f t="shared" si="662"/>
        <v>26/07/2026</v>
      </c>
      <c r="M2064" s="23">
        <f t="shared" si="663"/>
        <v>0.625</v>
      </c>
      <c r="N2064" t="str">
        <f t="shared" si="664"/>
        <v>1 - 1</v>
      </c>
      <c r="O2064" t="str">
        <f t="shared" si="666"/>
        <v>Red</v>
      </c>
      <c r="P2064" t="str">
        <f t="shared" si="667"/>
        <v>Green</v>
      </c>
      <c r="Q2064" t="str">
        <f t="shared" si="668"/>
        <v>Red</v>
      </c>
      <c r="R2064" t="str">
        <f t="shared" si="669"/>
        <v>Green</v>
      </c>
      <c r="S2064" t="str">
        <f t="shared" si="670"/>
        <v>Green</v>
      </c>
      <c r="T2064" t="str">
        <f t="shared" si="671"/>
        <v>Red</v>
      </c>
      <c r="U2064" t="str">
        <f t="shared" si="672"/>
        <v>Red</v>
      </c>
      <c r="V2064" t="str">
        <f t="shared" si="673"/>
        <v>Green</v>
      </c>
      <c r="W2064" t="str">
        <f t="shared" si="674"/>
        <v>Red</v>
      </c>
      <c r="X2064" t="str">
        <f t="shared" si="675"/>
        <v>Red</v>
      </c>
      <c r="Y2064" t="str">
        <f t="shared" si="676"/>
        <v>Green</v>
      </c>
      <c r="Z2064" t="str">
        <f t="shared" si="677"/>
        <v>Red</v>
      </c>
      <c r="AA2064" t="str">
        <f t="shared" si="678"/>
        <v>Green</v>
      </c>
      <c r="AB2064" t="str">
        <f t="shared" si="679"/>
        <v>Green</v>
      </c>
      <c r="AC2064" t="str">
        <f t="shared" si="680"/>
        <v>Green</v>
      </c>
      <c r="AD2064" t="str">
        <f t="shared" si="681"/>
        <v>Red</v>
      </c>
    </row>
    <row r="2065" spans="1:30" x14ac:dyDescent="0.25">
      <c r="A2065" t="str">
        <f t="shared" si="665"/>
        <v>26/07/2026Palmeiras U20Red Bull Bragantino U20</v>
      </c>
      <c r="B2065" t="s">
        <v>804</v>
      </c>
      <c r="D2065" s="2">
        <v>46229</v>
      </c>
      <c r="E2065" s="3">
        <v>0.75</v>
      </c>
      <c r="F2065" t="s">
        <v>1991</v>
      </c>
      <c r="G2065" t="s">
        <v>1990</v>
      </c>
      <c r="H2065">
        <v>0</v>
      </c>
      <c r="I2065">
        <v>0</v>
      </c>
      <c r="J2065">
        <v>0</v>
      </c>
      <c r="K2065">
        <v>3</v>
      </c>
      <c r="L2065" s="22" t="str">
        <f t="shared" si="662"/>
        <v>26/07/2026</v>
      </c>
      <c r="M2065" s="23">
        <f t="shared" si="663"/>
        <v>0.625</v>
      </c>
      <c r="N2065" t="str">
        <f t="shared" si="664"/>
        <v>0 - 3</v>
      </c>
      <c r="O2065" t="str">
        <f t="shared" si="666"/>
        <v>Red</v>
      </c>
      <c r="P2065" t="str">
        <f t="shared" si="667"/>
        <v>Red</v>
      </c>
      <c r="Q2065" t="str">
        <f t="shared" si="668"/>
        <v>Green</v>
      </c>
      <c r="R2065" t="str">
        <f t="shared" si="669"/>
        <v>Red</v>
      </c>
      <c r="S2065" t="str">
        <f t="shared" si="670"/>
        <v>Green</v>
      </c>
      <c r="T2065" t="str">
        <f t="shared" si="671"/>
        <v>Green</v>
      </c>
      <c r="U2065" t="str">
        <f t="shared" si="672"/>
        <v>Red</v>
      </c>
      <c r="V2065" t="str">
        <f t="shared" si="673"/>
        <v>Green</v>
      </c>
      <c r="W2065" t="str">
        <f t="shared" si="674"/>
        <v>Red</v>
      </c>
      <c r="X2065" t="str">
        <f t="shared" si="675"/>
        <v>Red</v>
      </c>
      <c r="Y2065" t="str">
        <f t="shared" si="676"/>
        <v>Green</v>
      </c>
      <c r="Z2065" t="str">
        <f t="shared" si="677"/>
        <v>Green</v>
      </c>
      <c r="AA2065" t="str">
        <f t="shared" si="678"/>
        <v>Red</v>
      </c>
      <c r="AB2065" t="str">
        <f t="shared" si="679"/>
        <v>Green</v>
      </c>
      <c r="AC2065" t="str">
        <f t="shared" si="680"/>
        <v>Red</v>
      </c>
      <c r="AD2065" t="str">
        <f t="shared" si="681"/>
        <v>Green</v>
      </c>
    </row>
    <row r="2066" spans="1:30" x14ac:dyDescent="0.25">
      <c r="A2066" t="str">
        <f t="shared" si="665"/>
        <v>26/07/2026Sao Paulo U20Oeste U20</v>
      </c>
      <c r="B2066" t="s">
        <v>804</v>
      </c>
      <c r="D2066" s="2">
        <v>46229</v>
      </c>
      <c r="E2066" s="3">
        <v>0.75</v>
      </c>
      <c r="F2066" t="s">
        <v>4615</v>
      </c>
      <c r="G2066" t="s">
        <v>4616</v>
      </c>
      <c r="H2066">
        <v>1</v>
      </c>
      <c r="I2066">
        <v>1</v>
      </c>
      <c r="J2066">
        <v>1</v>
      </c>
      <c r="K2066">
        <v>1</v>
      </c>
      <c r="L2066" s="22" t="str">
        <f t="shared" si="662"/>
        <v>26/07/2026</v>
      </c>
      <c r="M2066" s="23">
        <f t="shared" si="663"/>
        <v>0.625</v>
      </c>
      <c r="N2066" t="str">
        <f t="shared" si="664"/>
        <v>1 - 1</v>
      </c>
      <c r="O2066" t="str">
        <f t="shared" si="666"/>
        <v>Red</v>
      </c>
      <c r="P2066" t="str">
        <f t="shared" si="667"/>
        <v>Green</v>
      </c>
      <c r="Q2066" t="str">
        <f t="shared" si="668"/>
        <v>Red</v>
      </c>
      <c r="R2066" t="str">
        <f t="shared" si="669"/>
        <v>Green</v>
      </c>
      <c r="S2066" t="str">
        <f t="shared" si="670"/>
        <v>Green</v>
      </c>
      <c r="T2066" t="str">
        <f t="shared" si="671"/>
        <v>Red</v>
      </c>
      <c r="U2066" t="str">
        <f t="shared" si="672"/>
        <v>Red</v>
      </c>
      <c r="V2066" t="str">
        <f t="shared" si="673"/>
        <v>Green</v>
      </c>
      <c r="W2066" t="str">
        <f t="shared" si="674"/>
        <v>Red</v>
      </c>
      <c r="X2066" t="str">
        <f t="shared" si="675"/>
        <v>Green</v>
      </c>
      <c r="Y2066" t="str">
        <f t="shared" si="676"/>
        <v>Green</v>
      </c>
      <c r="Z2066" t="str">
        <f t="shared" si="677"/>
        <v>Red</v>
      </c>
      <c r="AA2066" t="str">
        <f t="shared" si="678"/>
        <v>Green</v>
      </c>
      <c r="AB2066" t="str">
        <f t="shared" si="679"/>
        <v>Green</v>
      </c>
      <c r="AC2066" t="str">
        <f t="shared" si="680"/>
        <v>Green</v>
      </c>
      <c r="AD2066" t="str">
        <f t="shared" si="681"/>
        <v>Red</v>
      </c>
    </row>
    <row r="2067" spans="1:30" x14ac:dyDescent="0.25">
      <c r="A2067" t="str">
        <f t="shared" si="665"/>
        <v>26/07/2026Atletico OttawaPacific FC Langford</v>
      </c>
      <c r="D2067" s="2">
        <v>46229</v>
      </c>
      <c r="E2067" s="3">
        <v>0.75</v>
      </c>
      <c r="F2067" t="s">
        <v>1117</v>
      </c>
      <c r="G2067" t="s">
        <v>4617</v>
      </c>
      <c r="H2067">
        <v>1</v>
      </c>
      <c r="I2067">
        <v>0</v>
      </c>
      <c r="J2067">
        <v>3</v>
      </c>
      <c r="K2067">
        <v>2</v>
      </c>
      <c r="L2067" s="22" t="str">
        <f t="shared" si="662"/>
        <v>26/07/2026</v>
      </c>
      <c r="M2067" s="23">
        <f t="shared" si="663"/>
        <v>0.625</v>
      </c>
      <c r="N2067" t="str">
        <f t="shared" si="664"/>
        <v>3 - 2</v>
      </c>
      <c r="O2067" t="str">
        <f t="shared" si="666"/>
        <v>Green</v>
      </c>
      <c r="P2067" t="str">
        <f t="shared" si="667"/>
        <v>Red</v>
      </c>
      <c r="Q2067" t="str">
        <f t="shared" si="668"/>
        <v>Red</v>
      </c>
      <c r="R2067" t="str">
        <f t="shared" si="669"/>
        <v>Green</v>
      </c>
      <c r="S2067" t="str">
        <f t="shared" si="670"/>
        <v>Red</v>
      </c>
      <c r="T2067" t="str">
        <f t="shared" si="671"/>
        <v>Green</v>
      </c>
      <c r="U2067" t="str">
        <f t="shared" si="672"/>
        <v>Green</v>
      </c>
      <c r="V2067" t="str">
        <f t="shared" si="673"/>
        <v>Red</v>
      </c>
      <c r="W2067" t="str">
        <f t="shared" si="674"/>
        <v>Red</v>
      </c>
      <c r="X2067" t="str">
        <f t="shared" si="675"/>
        <v>Green</v>
      </c>
      <c r="Y2067" t="str">
        <f t="shared" si="676"/>
        <v>Green</v>
      </c>
      <c r="Z2067" t="str">
        <f t="shared" si="677"/>
        <v>Green</v>
      </c>
      <c r="AA2067" t="str">
        <f t="shared" si="678"/>
        <v>Red</v>
      </c>
      <c r="AB2067" t="str">
        <f t="shared" si="679"/>
        <v>Red</v>
      </c>
      <c r="AC2067" t="str">
        <f t="shared" si="680"/>
        <v>Green</v>
      </c>
      <c r="AD2067" t="str">
        <f t="shared" si="681"/>
        <v>Red</v>
      </c>
    </row>
    <row r="2068" spans="1:30" x14ac:dyDescent="0.25">
      <c r="A2068" t="str">
        <f t="shared" si="665"/>
        <v>26/07/2026Hradec KralovePardubice</v>
      </c>
      <c r="D2068" s="2">
        <v>46229</v>
      </c>
      <c r="E2068" s="3">
        <v>0.75</v>
      </c>
      <c r="F2068" t="s">
        <v>1899</v>
      </c>
      <c r="G2068" t="s">
        <v>4618</v>
      </c>
      <c r="H2068">
        <v>1</v>
      </c>
      <c r="I2068">
        <v>0</v>
      </c>
      <c r="J2068">
        <v>2</v>
      </c>
      <c r="K2068">
        <v>1</v>
      </c>
      <c r="L2068" s="22" t="str">
        <f t="shared" si="662"/>
        <v>26/07/2026</v>
      </c>
      <c r="M2068" s="23">
        <f t="shared" si="663"/>
        <v>0.625</v>
      </c>
      <c r="N2068" t="str">
        <f t="shared" si="664"/>
        <v>2 - 1</v>
      </c>
      <c r="O2068" t="str">
        <f t="shared" si="666"/>
        <v>Green</v>
      </c>
      <c r="P2068" t="str">
        <f t="shared" si="667"/>
        <v>Red</v>
      </c>
      <c r="Q2068" t="str">
        <f t="shared" si="668"/>
        <v>Red</v>
      </c>
      <c r="R2068" t="str">
        <f t="shared" si="669"/>
        <v>Green</v>
      </c>
      <c r="S2068" t="str">
        <f t="shared" si="670"/>
        <v>Red</v>
      </c>
      <c r="T2068" t="str">
        <f t="shared" si="671"/>
        <v>Green</v>
      </c>
      <c r="U2068" t="str">
        <f t="shared" si="672"/>
        <v>Green</v>
      </c>
      <c r="V2068" t="str">
        <f t="shared" si="673"/>
        <v>Red</v>
      </c>
      <c r="W2068" t="str">
        <f t="shared" si="674"/>
        <v>Red</v>
      </c>
      <c r="X2068" t="str">
        <f t="shared" si="675"/>
        <v>Green</v>
      </c>
      <c r="Y2068" t="str">
        <f t="shared" si="676"/>
        <v>Green</v>
      </c>
      <c r="Z2068" t="str">
        <f t="shared" si="677"/>
        <v>Green</v>
      </c>
      <c r="AA2068" t="str">
        <f t="shared" si="678"/>
        <v>Red</v>
      </c>
      <c r="AB2068" t="str">
        <f t="shared" si="679"/>
        <v>Green</v>
      </c>
      <c r="AC2068" t="str">
        <f t="shared" si="680"/>
        <v>Green</v>
      </c>
      <c r="AD2068" t="str">
        <f t="shared" si="681"/>
        <v>Red</v>
      </c>
    </row>
    <row r="2069" spans="1:30" x14ac:dyDescent="0.25">
      <c r="A2069" t="str">
        <f t="shared" si="665"/>
        <v>26/07/2026Deportivo CoatepequeAguacatan FC</v>
      </c>
      <c r="D2069" s="2">
        <v>46229</v>
      </c>
      <c r="E2069" s="3">
        <v>0.75</v>
      </c>
      <c r="F2069" t="s">
        <v>4619</v>
      </c>
      <c r="G2069" t="s">
        <v>4620</v>
      </c>
      <c r="H2069">
        <v>0</v>
      </c>
      <c r="I2069">
        <v>0</v>
      </c>
      <c r="J2069">
        <v>0</v>
      </c>
      <c r="K2069">
        <v>2</v>
      </c>
      <c r="L2069" s="22" t="str">
        <f t="shared" si="662"/>
        <v>26/07/2026</v>
      </c>
      <c r="M2069" s="23">
        <f t="shared" si="663"/>
        <v>0.625</v>
      </c>
      <c r="N2069" t="str">
        <f t="shared" si="664"/>
        <v>0 - 2</v>
      </c>
      <c r="O2069" t="str">
        <f t="shared" si="666"/>
        <v>Red</v>
      </c>
      <c r="P2069" t="str">
        <f t="shared" si="667"/>
        <v>Red</v>
      </c>
      <c r="Q2069" t="str">
        <f t="shared" si="668"/>
        <v>Green</v>
      </c>
      <c r="R2069" t="str">
        <f t="shared" si="669"/>
        <v>Red</v>
      </c>
      <c r="S2069" t="str">
        <f t="shared" si="670"/>
        <v>Green</v>
      </c>
      <c r="T2069" t="str">
        <f t="shared" si="671"/>
        <v>Green</v>
      </c>
      <c r="U2069" t="str">
        <f t="shared" si="672"/>
        <v>Red</v>
      </c>
      <c r="V2069" t="str">
        <f t="shared" si="673"/>
        <v>Green</v>
      </c>
      <c r="W2069" t="str">
        <f t="shared" si="674"/>
        <v>Red</v>
      </c>
      <c r="X2069" t="str">
        <f t="shared" si="675"/>
        <v>Red</v>
      </c>
      <c r="Y2069" t="str">
        <f t="shared" si="676"/>
        <v>Green</v>
      </c>
      <c r="Z2069" t="str">
        <f t="shared" si="677"/>
        <v>Red</v>
      </c>
      <c r="AA2069" t="str">
        <f t="shared" si="678"/>
        <v>Green</v>
      </c>
      <c r="AB2069" t="str">
        <f t="shared" si="679"/>
        <v>Green</v>
      </c>
      <c r="AC2069" t="str">
        <f t="shared" si="680"/>
        <v>Red</v>
      </c>
      <c r="AD2069" t="str">
        <f t="shared" si="681"/>
        <v>Green</v>
      </c>
    </row>
    <row r="2070" spans="1:30" x14ac:dyDescent="0.25">
      <c r="A2070" t="str">
        <f t="shared" si="665"/>
        <v>26/07/2026Paksi SEFerencvarosi TC</v>
      </c>
      <c r="D2070" s="2">
        <v>46229</v>
      </c>
      <c r="E2070" s="3">
        <v>0.75</v>
      </c>
      <c r="F2070" t="s">
        <v>1946</v>
      </c>
      <c r="G2070" t="s">
        <v>1120</v>
      </c>
      <c r="H2070">
        <v>2</v>
      </c>
      <c r="I2070">
        <v>2</v>
      </c>
      <c r="J2070">
        <v>4</v>
      </c>
      <c r="K2070">
        <v>2</v>
      </c>
      <c r="L2070" s="22" t="str">
        <f t="shared" si="662"/>
        <v>26/07/2026</v>
      </c>
      <c r="M2070" s="23">
        <f t="shared" si="663"/>
        <v>0.625</v>
      </c>
      <c r="N2070" t="str">
        <f t="shared" si="664"/>
        <v>4 - 2</v>
      </c>
      <c r="O2070" t="str">
        <f t="shared" si="666"/>
        <v>Green</v>
      </c>
      <c r="P2070" t="str">
        <f t="shared" si="667"/>
        <v>Red</v>
      </c>
      <c r="Q2070" t="str">
        <f t="shared" si="668"/>
        <v>Red</v>
      </c>
      <c r="R2070" t="str">
        <f t="shared" si="669"/>
        <v>Green</v>
      </c>
      <c r="S2070" t="str">
        <f t="shared" si="670"/>
        <v>Red</v>
      </c>
      <c r="T2070" t="str">
        <f t="shared" si="671"/>
        <v>Green</v>
      </c>
      <c r="U2070" t="str">
        <f t="shared" si="672"/>
        <v>Red</v>
      </c>
      <c r="V2070" t="str">
        <f t="shared" si="673"/>
        <v>Green</v>
      </c>
      <c r="W2070" t="str">
        <f t="shared" si="674"/>
        <v>Red</v>
      </c>
      <c r="X2070" t="str">
        <f t="shared" si="675"/>
        <v>Green</v>
      </c>
      <c r="Y2070" t="str">
        <f t="shared" si="676"/>
        <v>Green</v>
      </c>
      <c r="Z2070" t="str">
        <f t="shared" si="677"/>
        <v>Green</v>
      </c>
      <c r="AA2070" t="str">
        <f t="shared" si="678"/>
        <v>Red</v>
      </c>
      <c r="AB2070" t="str">
        <f t="shared" si="679"/>
        <v>Red</v>
      </c>
      <c r="AC2070" t="str">
        <f t="shared" si="680"/>
        <v>Green</v>
      </c>
      <c r="AD2070" t="str">
        <f t="shared" si="681"/>
        <v>Red</v>
      </c>
    </row>
    <row r="2071" spans="1:30" x14ac:dyDescent="0.25">
      <c r="A2071" t="str">
        <f t="shared" si="665"/>
        <v>26/07/2026UTC CajamarcaUCV Moquegua</v>
      </c>
      <c r="D2071" s="2">
        <v>46229</v>
      </c>
      <c r="E2071" s="3">
        <v>0.75</v>
      </c>
      <c r="F2071" t="s">
        <v>4621</v>
      </c>
      <c r="G2071" t="s">
        <v>4622</v>
      </c>
      <c r="H2071">
        <v>0</v>
      </c>
      <c r="I2071">
        <v>0</v>
      </c>
      <c r="J2071">
        <v>0</v>
      </c>
      <c r="K2071">
        <v>0</v>
      </c>
      <c r="L2071" s="22" t="str">
        <f t="shared" si="662"/>
        <v>26/07/2026</v>
      </c>
      <c r="M2071" s="23">
        <f t="shared" si="663"/>
        <v>0.625</v>
      </c>
      <c r="N2071" t="str">
        <f t="shared" si="664"/>
        <v>0 - 0</v>
      </c>
      <c r="O2071" t="str">
        <f t="shared" si="666"/>
        <v>Red</v>
      </c>
      <c r="P2071" t="str">
        <f t="shared" si="667"/>
        <v>Green</v>
      </c>
      <c r="Q2071" t="str">
        <f t="shared" si="668"/>
        <v>Red</v>
      </c>
      <c r="R2071" t="str">
        <f t="shared" si="669"/>
        <v>Green</v>
      </c>
      <c r="S2071" t="str">
        <f t="shared" si="670"/>
        <v>Green</v>
      </c>
      <c r="T2071" t="str">
        <f t="shared" si="671"/>
        <v>Red</v>
      </c>
      <c r="U2071" t="str">
        <f t="shared" si="672"/>
        <v>Red</v>
      </c>
      <c r="V2071" t="str">
        <f t="shared" si="673"/>
        <v>Green</v>
      </c>
      <c r="W2071" t="str">
        <f t="shared" si="674"/>
        <v>Red</v>
      </c>
      <c r="X2071" t="str">
        <f t="shared" si="675"/>
        <v>Red</v>
      </c>
      <c r="Y2071" t="str">
        <f t="shared" si="676"/>
        <v>Red</v>
      </c>
      <c r="Z2071" t="str">
        <f t="shared" si="677"/>
        <v>Red</v>
      </c>
      <c r="AA2071" t="str">
        <f t="shared" si="678"/>
        <v>Green</v>
      </c>
      <c r="AB2071" t="str">
        <f t="shared" si="679"/>
        <v>Green</v>
      </c>
      <c r="AC2071" t="str">
        <f t="shared" si="680"/>
        <v>Red</v>
      </c>
      <c r="AD2071" t="str">
        <f t="shared" si="681"/>
        <v>Green</v>
      </c>
    </row>
    <row r="2072" spans="1:30" x14ac:dyDescent="0.25">
      <c r="A2072" t="str">
        <f t="shared" si="665"/>
        <v>26/07/2026CA CerroRacing Club Montevideo</v>
      </c>
      <c r="D2072" s="2">
        <v>46229</v>
      </c>
      <c r="E2072" s="3">
        <v>0.75</v>
      </c>
      <c r="F2072" t="s">
        <v>3678</v>
      </c>
      <c r="G2072" t="s">
        <v>4445</v>
      </c>
      <c r="H2072">
        <v>1</v>
      </c>
      <c r="I2072">
        <v>0</v>
      </c>
      <c r="J2072">
        <v>1</v>
      </c>
      <c r="K2072">
        <v>0</v>
      </c>
      <c r="L2072" s="22" t="str">
        <f t="shared" si="662"/>
        <v>26/07/2026</v>
      </c>
      <c r="M2072" s="23">
        <f t="shared" si="663"/>
        <v>0.625</v>
      </c>
      <c r="N2072" t="str">
        <f t="shared" si="664"/>
        <v>1 - 0</v>
      </c>
      <c r="O2072" t="str">
        <f t="shared" si="666"/>
        <v>Green</v>
      </c>
      <c r="P2072" t="str">
        <f t="shared" si="667"/>
        <v>Red</v>
      </c>
      <c r="Q2072" t="str">
        <f t="shared" si="668"/>
        <v>Red</v>
      </c>
      <c r="R2072" t="str">
        <f t="shared" si="669"/>
        <v>Green</v>
      </c>
      <c r="S2072" t="str">
        <f t="shared" si="670"/>
        <v>Red</v>
      </c>
      <c r="T2072" t="str">
        <f t="shared" si="671"/>
        <v>Green</v>
      </c>
      <c r="U2072" t="str">
        <f t="shared" si="672"/>
        <v>Green</v>
      </c>
      <c r="V2072" t="str">
        <f t="shared" si="673"/>
        <v>Red</v>
      </c>
      <c r="W2072" t="str">
        <f t="shared" si="674"/>
        <v>Red</v>
      </c>
      <c r="X2072" t="str">
        <f t="shared" si="675"/>
        <v>Green</v>
      </c>
      <c r="Y2072" t="str">
        <f t="shared" si="676"/>
        <v>Red</v>
      </c>
      <c r="Z2072" t="str">
        <f t="shared" si="677"/>
        <v>Red</v>
      </c>
      <c r="AA2072" t="str">
        <f t="shared" si="678"/>
        <v>Green</v>
      </c>
      <c r="AB2072" t="str">
        <f t="shared" si="679"/>
        <v>Green</v>
      </c>
      <c r="AC2072" t="str">
        <f t="shared" si="680"/>
        <v>Red</v>
      </c>
      <c r="AD2072" t="str">
        <f t="shared" si="681"/>
        <v>Green</v>
      </c>
    </row>
    <row r="2073" spans="1:30" x14ac:dyDescent="0.25">
      <c r="A2073" t="str">
        <f t="shared" si="665"/>
        <v>26/07/2026Albion FCDanubio</v>
      </c>
      <c r="D2073" s="2">
        <v>46229</v>
      </c>
      <c r="E2073" s="3">
        <v>0.75</v>
      </c>
      <c r="F2073" t="s">
        <v>1123</v>
      </c>
      <c r="G2073" t="s">
        <v>1315</v>
      </c>
      <c r="L2073" s="22" t="str">
        <f t="shared" si="662"/>
        <v>26/07/2026</v>
      </c>
      <c r="M2073" s="23">
        <f t="shared" si="663"/>
        <v>0.625</v>
      </c>
      <c r="N2073" t="str">
        <f t="shared" si="664"/>
        <v xml:space="preserve"> - </v>
      </c>
      <c r="O2073" t="str">
        <f t="shared" si="666"/>
        <v>Red</v>
      </c>
      <c r="P2073" t="str">
        <f t="shared" si="667"/>
        <v>Green</v>
      </c>
      <c r="Q2073" t="str">
        <f t="shared" si="668"/>
        <v>Red</v>
      </c>
      <c r="R2073" t="str">
        <f t="shared" si="669"/>
        <v>Green</v>
      </c>
      <c r="S2073" t="str">
        <f t="shared" si="670"/>
        <v>Green</v>
      </c>
      <c r="T2073" t="str">
        <f t="shared" si="671"/>
        <v>Red</v>
      </c>
      <c r="U2073" t="str">
        <f t="shared" si="672"/>
        <v>Red</v>
      </c>
      <c r="V2073" t="str">
        <f t="shared" si="673"/>
        <v>Green</v>
      </c>
      <c r="W2073" t="str">
        <f t="shared" si="674"/>
        <v>Red</v>
      </c>
      <c r="X2073" t="str">
        <f t="shared" si="675"/>
        <v>Red</v>
      </c>
      <c r="Y2073" t="str">
        <f t="shared" si="676"/>
        <v>Red</v>
      </c>
      <c r="Z2073" t="str">
        <f t="shared" si="677"/>
        <v>Red</v>
      </c>
      <c r="AA2073" t="str">
        <f t="shared" si="678"/>
        <v>Green</v>
      </c>
      <c r="AB2073" t="str">
        <f t="shared" si="679"/>
        <v>Green</v>
      </c>
      <c r="AC2073" t="str">
        <f t="shared" si="680"/>
        <v>Red</v>
      </c>
      <c r="AD2073" t="str">
        <f t="shared" si="681"/>
        <v>Green</v>
      </c>
    </row>
    <row r="2074" spans="1:30" x14ac:dyDescent="0.25">
      <c r="A2074" t="str">
        <f t="shared" si="665"/>
        <v>26/07/2026CerritoCentro AtlÃ©tico FÃ©nix</v>
      </c>
      <c r="D2074" s="2">
        <v>46229</v>
      </c>
      <c r="E2074" s="3">
        <v>0.75</v>
      </c>
      <c r="F2074" t="s">
        <v>1125</v>
      </c>
      <c r="G2074" t="s">
        <v>4504</v>
      </c>
      <c r="L2074" s="22" t="str">
        <f t="shared" si="662"/>
        <v>26/07/2026</v>
      </c>
      <c r="M2074" s="23">
        <f t="shared" si="663"/>
        <v>0.625</v>
      </c>
      <c r="N2074" t="str">
        <f t="shared" si="664"/>
        <v xml:space="preserve"> - </v>
      </c>
      <c r="O2074" t="str">
        <f t="shared" si="666"/>
        <v>Red</v>
      </c>
      <c r="P2074" t="str">
        <f t="shared" si="667"/>
        <v>Green</v>
      </c>
      <c r="Q2074" t="str">
        <f t="shared" si="668"/>
        <v>Red</v>
      </c>
      <c r="R2074" t="str">
        <f t="shared" si="669"/>
        <v>Green</v>
      </c>
      <c r="S2074" t="str">
        <f t="shared" si="670"/>
        <v>Green</v>
      </c>
      <c r="T2074" t="str">
        <f t="shared" si="671"/>
        <v>Red</v>
      </c>
      <c r="U2074" t="str">
        <f t="shared" si="672"/>
        <v>Red</v>
      </c>
      <c r="V2074" t="str">
        <f t="shared" si="673"/>
        <v>Green</v>
      </c>
      <c r="W2074" t="str">
        <f t="shared" si="674"/>
        <v>Red</v>
      </c>
      <c r="X2074" t="str">
        <f t="shared" si="675"/>
        <v>Red</v>
      </c>
      <c r="Y2074" t="str">
        <f t="shared" si="676"/>
        <v>Red</v>
      </c>
      <c r="Z2074" t="str">
        <f t="shared" si="677"/>
        <v>Red</v>
      </c>
      <c r="AA2074" t="str">
        <f t="shared" si="678"/>
        <v>Green</v>
      </c>
      <c r="AB2074" t="str">
        <f t="shared" si="679"/>
        <v>Green</v>
      </c>
      <c r="AC2074" t="str">
        <f t="shared" si="680"/>
        <v>Red</v>
      </c>
      <c r="AD2074" t="str">
        <f t="shared" si="681"/>
        <v>Green</v>
      </c>
    </row>
    <row r="2075" spans="1:30" x14ac:dyDescent="0.25">
      <c r="A2075" t="str">
        <f t="shared" si="665"/>
        <v>26/07/2026AtalantaUS Arezzo</v>
      </c>
      <c r="D2075" s="2">
        <v>46229</v>
      </c>
      <c r="E2075" s="3">
        <v>0.75</v>
      </c>
      <c r="F2075" t="s">
        <v>4623</v>
      </c>
      <c r="G2075" t="s">
        <v>1712</v>
      </c>
      <c r="H2075">
        <v>0</v>
      </c>
      <c r="I2075">
        <v>2</v>
      </c>
      <c r="J2075">
        <v>3</v>
      </c>
      <c r="K2075">
        <v>2</v>
      </c>
      <c r="L2075" s="22" t="str">
        <f t="shared" si="662"/>
        <v>26/07/2026</v>
      </c>
      <c r="M2075" s="23">
        <f t="shared" si="663"/>
        <v>0.625</v>
      </c>
      <c r="N2075" t="str">
        <f t="shared" si="664"/>
        <v>3 - 2</v>
      </c>
      <c r="O2075" t="str">
        <f t="shared" si="666"/>
        <v>Green</v>
      </c>
      <c r="P2075" t="str">
        <f t="shared" si="667"/>
        <v>Red</v>
      </c>
      <c r="Q2075" t="str">
        <f t="shared" si="668"/>
        <v>Red</v>
      </c>
      <c r="R2075" t="str">
        <f t="shared" si="669"/>
        <v>Green</v>
      </c>
      <c r="S2075" t="str">
        <f t="shared" si="670"/>
        <v>Red</v>
      </c>
      <c r="T2075" t="str">
        <f t="shared" si="671"/>
        <v>Green</v>
      </c>
      <c r="U2075" t="str">
        <f t="shared" si="672"/>
        <v>Red</v>
      </c>
      <c r="V2075" t="str">
        <f t="shared" si="673"/>
        <v>Red</v>
      </c>
      <c r="W2075" t="str">
        <f t="shared" si="674"/>
        <v>Green</v>
      </c>
      <c r="X2075" t="str">
        <f t="shared" si="675"/>
        <v>Green</v>
      </c>
      <c r="Y2075" t="str">
        <f t="shared" si="676"/>
        <v>Green</v>
      </c>
      <c r="Z2075" t="str">
        <f t="shared" si="677"/>
        <v>Green</v>
      </c>
      <c r="AA2075" t="str">
        <f t="shared" si="678"/>
        <v>Red</v>
      </c>
      <c r="AB2075" t="str">
        <f t="shared" si="679"/>
        <v>Red</v>
      </c>
      <c r="AC2075" t="str">
        <f t="shared" si="680"/>
        <v>Green</v>
      </c>
      <c r="AD2075" t="str">
        <f t="shared" si="681"/>
        <v>Red</v>
      </c>
    </row>
    <row r="2076" spans="1:30" x14ac:dyDescent="0.25">
      <c r="A2076" t="str">
        <f t="shared" si="665"/>
        <v>26/07/2026Lokomotiv PlovdivFK Septemvri Sofia</v>
      </c>
      <c r="D2076" s="2">
        <v>46229</v>
      </c>
      <c r="E2076" s="3">
        <v>0.76041666666666663</v>
      </c>
      <c r="F2076" t="s">
        <v>1126</v>
      </c>
      <c r="G2076" t="s">
        <v>4624</v>
      </c>
      <c r="H2076">
        <v>1</v>
      </c>
      <c r="I2076">
        <v>1</v>
      </c>
      <c r="J2076">
        <v>2</v>
      </c>
      <c r="K2076">
        <v>1</v>
      </c>
      <c r="L2076" s="22" t="str">
        <f t="shared" si="662"/>
        <v>26/07/2026</v>
      </c>
      <c r="M2076" s="23">
        <f t="shared" si="663"/>
        <v>0.63541666666666663</v>
      </c>
      <c r="N2076" t="str">
        <f t="shared" si="664"/>
        <v>2 - 1</v>
      </c>
      <c r="O2076" t="str">
        <f t="shared" si="666"/>
        <v>Green</v>
      </c>
      <c r="P2076" t="str">
        <f t="shared" si="667"/>
        <v>Red</v>
      </c>
      <c r="Q2076" t="str">
        <f t="shared" si="668"/>
        <v>Red</v>
      </c>
      <c r="R2076" t="str">
        <f t="shared" si="669"/>
        <v>Green</v>
      </c>
      <c r="S2076" t="str">
        <f t="shared" si="670"/>
        <v>Red</v>
      </c>
      <c r="T2076" t="str">
        <f t="shared" si="671"/>
        <v>Green</v>
      </c>
      <c r="U2076" t="str">
        <f t="shared" si="672"/>
        <v>Red</v>
      </c>
      <c r="V2076" t="str">
        <f t="shared" si="673"/>
        <v>Green</v>
      </c>
      <c r="W2076" t="str">
        <f t="shared" si="674"/>
        <v>Red</v>
      </c>
      <c r="X2076" t="str">
        <f t="shared" si="675"/>
        <v>Green</v>
      </c>
      <c r="Y2076" t="str">
        <f t="shared" si="676"/>
        <v>Green</v>
      </c>
      <c r="Z2076" t="str">
        <f t="shared" si="677"/>
        <v>Green</v>
      </c>
      <c r="AA2076" t="str">
        <f t="shared" si="678"/>
        <v>Red</v>
      </c>
      <c r="AB2076" t="str">
        <f t="shared" si="679"/>
        <v>Green</v>
      </c>
      <c r="AC2076" t="str">
        <f t="shared" si="680"/>
        <v>Green</v>
      </c>
      <c r="AD2076" t="str">
        <f t="shared" si="681"/>
        <v>Red</v>
      </c>
    </row>
    <row r="2077" spans="1:30" x14ac:dyDescent="0.25">
      <c r="A2077" t="str">
        <f t="shared" si="665"/>
        <v>26/07/2026Delfin SCCD Leones Del Norte</v>
      </c>
      <c r="D2077" s="2">
        <v>46229</v>
      </c>
      <c r="E2077" s="3">
        <v>0.76041666666666663</v>
      </c>
      <c r="F2077" t="s">
        <v>430</v>
      </c>
      <c r="G2077" t="s">
        <v>2000</v>
      </c>
      <c r="H2077">
        <v>0</v>
      </c>
      <c r="I2077">
        <v>0</v>
      </c>
      <c r="J2077">
        <v>0</v>
      </c>
      <c r="K2077">
        <v>1</v>
      </c>
      <c r="L2077" s="22" t="str">
        <f t="shared" si="662"/>
        <v>26/07/2026</v>
      </c>
      <c r="M2077" s="23">
        <f t="shared" si="663"/>
        <v>0.63541666666666663</v>
      </c>
      <c r="N2077" t="str">
        <f t="shared" si="664"/>
        <v>0 - 1</v>
      </c>
      <c r="O2077" t="str">
        <f t="shared" si="666"/>
        <v>Red</v>
      </c>
      <c r="P2077" t="str">
        <f t="shared" si="667"/>
        <v>Red</v>
      </c>
      <c r="Q2077" t="str">
        <f t="shared" si="668"/>
        <v>Green</v>
      </c>
      <c r="R2077" t="str">
        <f t="shared" si="669"/>
        <v>Red</v>
      </c>
      <c r="S2077" t="str">
        <f t="shared" si="670"/>
        <v>Green</v>
      </c>
      <c r="T2077" t="str">
        <f t="shared" si="671"/>
        <v>Green</v>
      </c>
      <c r="U2077" t="str">
        <f t="shared" si="672"/>
        <v>Red</v>
      </c>
      <c r="V2077" t="str">
        <f t="shared" si="673"/>
        <v>Green</v>
      </c>
      <c r="W2077" t="str">
        <f t="shared" si="674"/>
        <v>Red</v>
      </c>
      <c r="X2077" t="str">
        <f t="shared" si="675"/>
        <v>Red</v>
      </c>
      <c r="Y2077" t="str">
        <f t="shared" si="676"/>
        <v>Red</v>
      </c>
      <c r="Z2077" t="str">
        <f t="shared" si="677"/>
        <v>Red</v>
      </c>
      <c r="AA2077" t="str">
        <f t="shared" si="678"/>
        <v>Green</v>
      </c>
      <c r="AB2077" t="str">
        <f t="shared" si="679"/>
        <v>Green</v>
      </c>
      <c r="AC2077" t="str">
        <f t="shared" si="680"/>
        <v>Red</v>
      </c>
      <c r="AD2077" t="str">
        <f t="shared" si="681"/>
        <v>Green</v>
      </c>
    </row>
    <row r="2078" spans="1:30" x14ac:dyDescent="0.25">
      <c r="A2078" t="str">
        <f t="shared" si="665"/>
        <v>26/07/2026SD AucasCSD Macara</v>
      </c>
      <c r="D2078" s="2">
        <v>46229</v>
      </c>
      <c r="E2078" s="3">
        <v>0.76041666666666663</v>
      </c>
      <c r="F2078" t="s">
        <v>2001</v>
      </c>
      <c r="G2078" t="s">
        <v>1840</v>
      </c>
      <c r="H2078">
        <v>1</v>
      </c>
      <c r="I2078">
        <v>1</v>
      </c>
      <c r="J2078">
        <v>1</v>
      </c>
      <c r="K2078">
        <v>4</v>
      </c>
      <c r="L2078" s="22" t="str">
        <f t="shared" si="662"/>
        <v>26/07/2026</v>
      </c>
      <c r="M2078" s="23">
        <f t="shared" si="663"/>
        <v>0.63541666666666663</v>
      </c>
      <c r="N2078" t="str">
        <f t="shared" si="664"/>
        <v>1 - 4</v>
      </c>
      <c r="O2078" t="str">
        <f t="shared" si="666"/>
        <v>Red</v>
      </c>
      <c r="P2078" t="str">
        <f t="shared" si="667"/>
        <v>Red</v>
      </c>
      <c r="Q2078" t="str">
        <f t="shared" si="668"/>
        <v>Green</v>
      </c>
      <c r="R2078" t="str">
        <f t="shared" si="669"/>
        <v>Red</v>
      </c>
      <c r="S2078" t="str">
        <f t="shared" si="670"/>
        <v>Green</v>
      </c>
      <c r="T2078" t="str">
        <f t="shared" si="671"/>
        <v>Green</v>
      </c>
      <c r="U2078" t="str">
        <f t="shared" si="672"/>
        <v>Red</v>
      </c>
      <c r="V2078" t="str">
        <f t="shared" si="673"/>
        <v>Green</v>
      </c>
      <c r="W2078" t="str">
        <f t="shared" si="674"/>
        <v>Red</v>
      </c>
      <c r="X2078" t="str">
        <f t="shared" si="675"/>
        <v>Green</v>
      </c>
      <c r="Y2078" t="str">
        <f t="shared" si="676"/>
        <v>Green</v>
      </c>
      <c r="Z2078" t="str">
        <f t="shared" si="677"/>
        <v>Green</v>
      </c>
      <c r="AA2078" t="str">
        <f t="shared" si="678"/>
        <v>Red</v>
      </c>
      <c r="AB2078" t="str">
        <f t="shared" si="679"/>
        <v>Red</v>
      </c>
      <c r="AC2078" t="str">
        <f t="shared" si="680"/>
        <v>Green</v>
      </c>
      <c r="AD2078" t="str">
        <f t="shared" si="681"/>
        <v>Red</v>
      </c>
    </row>
    <row r="2079" spans="1:30" x14ac:dyDescent="0.25">
      <c r="A2079" t="str">
        <f t="shared" si="665"/>
        <v>26/07/2026EM Deportivo BinacionalBentin Tacna Heroica</v>
      </c>
      <c r="D2079" s="2">
        <v>46229</v>
      </c>
      <c r="E2079" s="3">
        <v>0.76041666666666663</v>
      </c>
      <c r="F2079" t="s">
        <v>4625</v>
      </c>
      <c r="G2079" t="s">
        <v>4626</v>
      </c>
      <c r="H2079">
        <v>0</v>
      </c>
      <c r="I2079">
        <v>1</v>
      </c>
      <c r="J2079">
        <v>0</v>
      </c>
      <c r="K2079">
        <v>3</v>
      </c>
      <c r="L2079" s="22" t="str">
        <f t="shared" si="662"/>
        <v>26/07/2026</v>
      </c>
      <c r="M2079" s="23">
        <f t="shared" si="663"/>
        <v>0.63541666666666663</v>
      </c>
      <c r="N2079" t="str">
        <f t="shared" si="664"/>
        <v>0 - 3</v>
      </c>
      <c r="O2079" t="str">
        <f t="shared" si="666"/>
        <v>Red</v>
      </c>
      <c r="P2079" t="str">
        <f t="shared" si="667"/>
        <v>Red</v>
      </c>
      <c r="Q2079" t="str">
        <f t="shared" si="668"/>
        <v>Green</v>
      </c>
      <c r="R2079" t="str">
        <f t="shared" si="669"/>
        <v>Red</v>
      </c>
      <c r="S2079" t="str">
        <f t="shared" si="670"/>
        <v>Green</v>
      </c>
      <c r="T2079" t="str">
        <f t="shared" si="671"/>
        <v>Green</v>
      </c>
      <c r="U2079" t="str">
        <f t="shared" si="672"/>
        <v>Red</v>
      </c>
      <c r="V2079" t="str">
        <f t="shared" si="673"/>
        <v>Red</v>
      </c>
      <c r="W2079" t="str">
        <f t="shared" si="674"/>
        <v>Green</v>
      </c>
      <c r="X2079" t="str">
        <f t="shared" si="675"/>
        <v>Green</v>
      </c>
      <c r="Y2079" t="str">
        <f t="shared" si="676"/>
        <v>Green</v>
      </c>
      <c r="Z2079" t="str">
        <f t="shared" si="677"/>
        <v>Green</v>
      </c>
      <c r="AA2079" t="str">
        <f t="shared" si="678"/>
        <v>Red</v>
      </c>
      <c r="AB2079" t="str">
        <f t="shared" si="679"/>
        <v>Green</v>
      </c>
      <c r="AC2079" t="str">
        <f t="shared" si="680"/>
        <v>Red</v>
      </c>
      <c r="AD2079" t="str">
        <f t="shared" si="681"/>
        <v>Green</v>
      </c>
    </row>
    <row r="2080" spans="1:30" x14ac:dyDescent="0.25">
      <c r="A2080" t="str">
        <f t="shared" si="665"/>
        <v>26/07/2026Wisla KrakowGKS Katowice</v>
      </c>
      <c r="D2080" s="2">
        <v>46229</v>
      </c>
      <c r="E2080" s="3">
        <v>0.76041666666666663</v>
      </c>
      <c r="F2080" t="s">
        <v>1130</v>
      </c>
      <c r="G2080" t="s">
        <v>1956</v>
      </c>
      <c r="H2080">
        <v>0</v>
      </c>
      <c r="I2080">
        <v>0</v>
      </c>
      <c r="J2080">
        <v>2</v>
      </c>
      <c r="K2080">
        <v>1</v>
      </c>
      <c r="L2080" s="22" t="str">
        <f t="shared" si="662"/>
        <v>26/07/2026</v>
      </c>
      <c r="M2080" s="23">
        <f t="shared" si="663"/>
        <v>0.63541666666666663</v>
      </c>
      <c r="N2080" t="str">
        <f t="shared" si="664"/>
        <v>2 - 1</v>
      </c>
      <c r="O2080" t="str">
        <f t="shared" si="666"/>
        <v>Green</v>
      </c>
      <c r="P2080" t="str">
        <f t="shared" si="667"/>
        <v>Red</v>
      </c>
      <c r="Q2080" t="str">
        <f t="shared" si="668"/>
        <v>Red</v>
      </c>
      <c r="R2080" t="str">
        <f t="shared" si="669"/>
        <v>Green</v>
      </c>
      <c r="S2080" t="str">
        <f t="shared" si="670"/>
        <v>Red</v>
      </c>
      <c r="T2080" t="str">
        <f t="shared" si="671"/>
        <v>Green</v>
      </c>
      <c r="U2080" t="str">
        <f t="shared" si="672"/>
        <v>Red</v>
      </c>
      <c r="V2080" t="str">
        <f t="shared" si="673"/>
        <v>Green</v>
      </c>
      <c r="W2080" t="str">
        <f t="shared" si="674"/>
        <v>Red</v>
      </c>
      <c r="X2080" t="str">
        <f t="shared" si="675"/>
        <v>Red</v>
      </c>
      <c r="Y2080" t="str">
        <f t="shared" si="676"/>
        <v>Green</v>
      </c>
      <c r="Z2080" t="str">
        <f t="shared" si="677"/>
        <v>Green</v>
      </c>
      <c r="AA2080" t="str">
        <f t="shared" si="678"/>
        <v>Red</v>
      </c>
      <c r="AB2080" t="str">
        <f t="shared" si="679"/>
        <v>Green</v>
      </c>
      <c r="AC2080" t="str">
        <f t="shared" si="680"/>
        <v>Green</v>
      </c>
      <c r="AD2080" t="str">
        <f t="shared" si="681"/>
        <v>Red</v>
      </c>
    </row>
    <row r="2081" spans="1:30" x14ac:dyDescent="0.25">
      <c r="A2081" t="str">
        <f t="shared" si="665"/>
        <v>26/07/2026KoperNK Radomlje</v>
      </c>
      <c r="D2081" s="2">
        <v>46229</v>
      </c>
      <c r="E2081" s="3">
        <v>0.76041666666666663</v>
      </c>
      <c r="F2081" t="s">
        <v>1963</v>
      </c>
      <c r="G2081" t="s">
        <v>1129</v>
      </c>
      <c r="H2081">
        <v>0</v>
      </c>
      <c r="I2081">
        <v>2</v>
      </c>
      <c r="J2081">
        <v>2</v>
      </c>
      <c r="K2081">
        <v>2</v>
      </c>
      <c r="L2081" s="22" t="str">
        <f t="shared" si="662"/>
        <v>26/07/2026</v>
      </c>
      <c r="M2081" s="23">
        <f t="shared" si="663"/>
        <v>0.63541666666666663</v>
      </c>
      <c r="N2081" t="str">
        <f t="shared" si="664"/>
        <v>2 - 2</v>
      </c>
      <c r="O2081" t="str">
        <f t="shared" si="666"/>
        <v>Red</v>
      </c>
      <c r="P2081" t="str">
        <f t="shared" si="667"/>
        <v>Green</v>
      </c>
      <c r="Q2081" t="str">
        <f t="shared" si="668"/>
        <v>Red</v>
      </c>
      <c r="R2081" t="str">
        <f t="shared" si="669"/>
        <v>Green</v>
      </c>
      <c r="S2081" t="str">
        <f t="shared" si="670"/>
        <v>Green</v>
      </c>
      <c r="T2081" t="str">
        <f t="shared" si="671"/>
        <v>Red</v>
      </c>
      <c r="U2081" t="str">
        <f t="shared" si="672"/>
        <v>Red</v>
      </c>
      <c r="V2081" t="str">
        <f t="shared" si="673"/>
        <v>Red</v>
      </c>
      <c r="W2081" t="str">
        <f t="shared" si="674"/>
        <v>Green</v>
      </c>
      <c r="X2081" t="str">
        <f t="shared" si="675"/>
        <v>Green</v>
      </c>
      <c r="Y2081" t="str">
        <f t="shared" si="676"/>
        <v>Green</v>
      </c>
      <c r="Z2081" t="str">
        <f t="shared" si="677"/>
        <v>Green</v>
      </c>
      <c r="AA2081" t="str">
        <f t="shared" si="678"/>
        <v>Red</v>
      </c>
      <c r="AB2081" t="str">
        <f t="shared" si="679"/>
        <v>Red</v>
      </c>
      <c r="AC2081" t="str">
        <f t="shared" si="680"/>
        <v>Green</v>
      </c>
      <c r="AD2081" t="str">
        <f t="shared" si="681"/>
        <v>Red</v>
      </c>
    </row>
    <row r="2082" spans="1:30" x14ac:dyDescent="0.25">
      <c r="A2082" t="str">
        <f t="shared" si="665"/>
        <v>26/07/2026Deportivo MoronFerro Carril Oeste</v>
      </c>
      <c r="B2082" t="s">
        <v>806</v>
      </c>
      <c r="C2082" t="s">
        <v>807</v>
      </c>
      <c r="D2082" s="2">
        <v>46229</v>
      </c>
      <c r="E2082" s="3">
        <v>0.76388888888888884</v>
      </c>
      <c r="F2082" t="s">
        <v>322</v>
      </c>
      <c r="G2082" t="s">
        <v>1116</v>
      </c>
      <c r="H2082">
        <v>2</v>
      </c>
      <c r="I2082">
        <v>0</v>
      </c>
      <c r="J2082">
        <v>4</v>
      </c>
      <c r="K2082">
        <v>0</v>
      </c>
      <c r="L2082" s="22" t="str">
        <f t="shared" si="662"/>
        <v>26/07/2026</v>
      </c>
      <c r="M2082" s="23">
        <f t="shared" si="663"/>
        <v>0.63888888888888884</v>
      </c>
      <c r="N2082" t="str">
        <f t="shared" si="664"/>
        <v>4 - 0</v>
      </c>
      <c r="O2082" t="str">
        <f t="shared" si="666"/>
        <v>Green</v>
      </c>
      <c r="P2082" t="str">
        <f t="shared" si="667"/>
        <v>Red</v>
      </c>
      <c r="Q2082" t="str">
        <f t="shared" si="668"/>
        <v>Red</v>
      </c>
      <c r="R2082" t="str">
        <f t="shared" si="669"/>
        <v>Green</v>
      </c>
      <c r="S2082" t="str">
        <f t="shared" si="670"/>
        <v>Red</v>
      </c>
      <c r="T2082" t="str">
        <f t="shared" si="671"/>
        <v>Green</v>
      </c>
      <c r="U2082" t="str">
        <f t="shared" si="672"/>
        <v>Green</v>
      </c>
      <c r="V2082" t="str">
        <f t="shared" si="673"/>
        <v>Red</v>
      </c>
      <c r="W2082" t="str">
        <f t="shared" si="674"/>
        <v>Red</v>
      </c>
      <c r="X2082" t="str">
        <f t="shared" si="675"/>
        <v>Green</v>
      </c>
      <c r="Y2082" t="str">
        <f t="shared" si="676"/>
        <v>Green</v>
      </c>
      <c r="Z2082" t="str">
        <f t="shared" si="677"/>
        <v>Green</v>
      </c>
      <c r="AA2082" t="str">
        <f t="shared" si="678"/>
        <v>Red</v>
      </c>
      <c r="AB2082" t="str">
        <f t="shared" si="679"/>
        <v>Red</v>
      </c>
      <c r="AC2082" t="str">
        <f t="shared" si="680"/>
        <v>Red</v>
      </c>
      <c r="AD2082" t="str">
        <f t="shared" si="681"/>
        <v>Green</v>
      </c>
    </row>
    <row r="2083" spans="1:30" x14ac:dyDescent="0.25">
      <c r="A2083" t="str">
        <f t="shared" si="665"/>
        <v>26/07/2026CA San MiguelClub Atletico Acassuso</v>
      </c>
      <c r="B2083" t="s">
        <v>806</v>
      </c>
      <c r="C2083" t="s">
        <v>807</v>
      </c>
      <c r="D2083" s="2">
        <v>46229</v>
      </c>
      <c r="E2083" s="3">
        <v>0.77083333333333337</v>
      </c>
      <c r="F2083" t="s">
        <v>324</v>
      </c>
      <c r="G2083" t="s">
        <v>337</v>
      </c>
      <c r="H2083">
        <v>0</v>
      </c>
      <c r="I2083">
        <v>0</v>
      </c>
      <c r="J2083">
        <v>0</v>
      </c>
      <c r="K2083">
        <v>0</v>
      </c>
      <c r="L2083" s="22" t="str">
        <f t="shared" si="662"/>
        <v>26/07/2026</v>
      </c>
      <c r="M2083" s="23">
        <f t="shared" si="663"/>
        <v>0.64583333333333337</v>
      </c>
      <c r="N2083" t="str">
        <f t="shared" si="664"/>
        <v>0 - 0</v>
      </c>
      <c r="O2083" t="str">
        <f t="shared" si="666"/>
        <v>Red</v>
      </c>
      <c r="P2083" t="str">
        <f t="shared" si="667"/>
        <v>Green</v>
      </c>
      <c r="Q2083" t="str">
        <f t="shared" si="668"/>
        <v>Red</v>
      </c>
      <c r="R2083" t="str">
        <f t="shared" si="669"/>
        <v>Green</v>
      </c>
      <c r="S2083" t="str">
        <f t="shared" si="670"/>
        <v>Green</v>
      </c>
      <c r="T2083" t="str">
        <f t="shared" si="671"/>
        <v>Red</v>
      </c>
      <c r="U2083" t="str">
        <f t="shared" si="672"/>
        <v>Red</v>
      </c>
      <c r="V2083" t="str">
        <f t="shared" si="673"/>
        <v>Green</v>
      </c>
      <c r="W2083" t="str">
        <f t="shared" si="674"/>
        <v>Red</v>
      </c>
      <c r="X2083" t="str">
        <f t="shared" si="675"/>
        <v>Red</v>
      </c>
      <c r="Y2083" t="str">
        <f t="shared" si="676"/>
        <v>Red</v>
      </c>
      <c r="Z2083" t="str">
        <f t="shared" si="677"/>
        <v>Red</v>
      </c>
      <c r="AA2083" t="str">
        <f t="shared" si="678"/>
        <v>Green</v>
      </c>
      <c r="AB2083" t="str">
        <f t="shared" si="679"/>
        <v>Green</v>
      </c>
      <c r="AC2083" t="str">
        <f t="shared" si="680"/>
        <v>Red</v>
      </c>
      <c r="AD2083" t="str">
        <f t="shared" si="681"/>
        <v>Green</v>
      </c>
    </row>
    <row r="2084" spans="1:30" x14ac:dyDescent="0.25">
      <c r="A2084" t="str">
        <f t="shared" si="665"/>
        <v>26/07/2026Club Atletico ColonCA Chaco For Ever</v>
      </c>
      <c r="B2084" t="s">
        <v>806</v>
      </c>
      <c r="C2084" t="s">
        <v>807</v>
      </c>
      <c r="D2084" s="2">
        <v>46229</v>
      </c>
      <c r="E2084" s="3">
        <v>0.77083333333333337</v>
      </c>
      <c r="F2084" t="s">
        <v>2758</v>
      </c>
      <c r="G2084" t="s">
        <v>325</v>
      </c>
      <c r="H2084">
        <v>0</v>
      </c>
      <c r="I2084">
        <v>1</v>
      </c>
      <c r="J2084">
        <v>0</v>
      </c>
      <c r="K2084">
        <v>1</v>
      </c>
      <c r="L2084" s="22" t="str">
        <f t="shared" si="662"/>
        <v>26/07/2026</v>
      </c>
      <c r="M2084" s="23">
        <f t="shared" si="663"/>
        <v>0.64583333333333337</v>
      </c>
      <c r="N2084" t="str">
        <f t="shared" si="664"/>
        <v>0 - 1</v>
      </c>
      <c r="O2084" t="str">
        <f t="shared" si="666"/>
        <v>Red</v>
      </c>
      <c r="P2084" t="str">
        <f t="shared" si="667"/>
        <v>Red</v>
      </c>
      <c r="Q2084" t="str">
        <f t="shared" si="668"/>
        <v>Green</v>
      </c>
      <c r="R2084" t="str">
        <f t="shared" si="669"/>
        <v>Red</v>
      </c>
      <c r="S2084" t="str">
        <f t="shared" si="670"/>
        <v>Green</v>
      </c>
      <c r="T2084" t="str">
        <f t="shared" si="671"/>
        <v>Green</v>
      </c>
      <c r="U2084" t="str">
        <f t="shared" si="672"/>
        <v>Red</v>
      </c>
      <c r="V2084" t="str">
        <f t="shared" si="673"/>
        <v>Red</v>
      </c>
      <c r="W2084" t="str">
        <f t="shared" si="674"/>
        <v>Green</v>
      </c>
      <c r="X2084" t="str">
        <f t="shared" si="675"/>
        <v>Green</v>
      </c>
      <c r="Y2084" t="str">
        <f t="shared" si="676"/>
        <v>Red</v>
      </c>
      <c r="Z2084" t="str">
        <f t="shared" si="677"/>
        <v>Red</v>
      </c>
      <c r="AA2084" t="str">
        <f t="shared" si="678"/>
        <v>Green</v>
      </c>
      <c r="AB2084" t="str">
        <f t="shared" si="679"/>
        <v>Green</v>
      </c>
      <c r="AC2084" t="str">
        <f t="shared" si="680"/>
        <v>Red</v>
      </c>
      <c r="AD2084" t="str">
        <f t="shared" si="681"/>
        <v>Green</v>
      </c>
    </row>
    <row r="2085" spans="1:30" x14ac:dyDescent="0.25">
      <c r="A2085" t="str">
        <f t="shared" si="665"/>
        <v>26/07/2026San Martin FormosaBartolome Mitre</v>
      </c>
      <c r="B2085" t="s">
        <v>806</v>
      </c>
      <c r="C2085" t="s">
        <v>2231</v>
      </c>
      <c r="D2085" s="2">
        <v>46229</v>
      </c>
      <c r="E2085" s="3">
        <v>0.77083333333333337</v>
      </c>
      <c r="F2085" t="s">
        <v>4627</v>
      </c>
      <c r="G2085" t="s">
        <v>4628</v>
      </c>
      <c r="H2085">
        <v>0</v>
      </c>
      <c r="I2085">
        <v>0</v>
      </c>
      <c r="J2085">
        <v>1</v>
      </c>
      <c r="K2085">
        <v>0</v>
      </c>
      <c r="L2085" s="22" t="str">
        <f t="shared" si="662"/>
        <v>26/07/2026</v>
      </c>
      <c r="M2085" s="23">
        <f t="shared" si="663"/>
        <v>0.64583333333333337</v>
      </c>
      <c r="N2085" t="str">
        <f t="shared" si="664"/>
        <v>1 - 0</v>
      </c>
      <c r="O2085" t="str">
        <f t="shared" si="666"/>
        <v>Green</v>
      </c>
      <c r="P2085" t="str">
        <f t="shared" si="667"/>
        <v>Red</v>
      </c>
      <c r="Q2085" t="str">
        <f t="shared" si="668"/>
        <v>Red</v>
      </c>
      <c r="R2085" t="str">
        <f t="shared" si="669"/>
        <v>Green</v>
      </c>
      <c r="S2085" t="str">
        <f t="shared" si="670"/>
        <v>Red</v>
      </c>
      <c r="T2085" t="str">
        <f t="shared" si="671"/>
        <v>Green</v>
      </c>
      <c r="U2085" t="str">
        <f t="shared" si="672"/>
        <v>Red</v>
      </c>
      <c r="V2085" t="str">
        <f t="shared" si="673"/>
        <v>Green</v>
      </c>
      <c r="W2085" t="str">
        <f t="shared" si="674"/>
        <v>Red</v>
      </c>
      <c r="X2085" t="str">
        <f t="shared" si="675"/>
        <v>Red</v>
      </c>
      <c r="Y2085" t="str">
        <f t="shared" si="676"/>
        <v>Red</v>
      </c>
      <c r="Z2085" t="str">
        <f t="shared" si="677"/>
        <v>Red</v>
      </c>
      <c r="AA2085" t="str">
        <f t="shared" si="678"/>
        <v>Green</v>
      </c>
      <c r="AB2085" t="str">
        <f t="shared" si="679"/>
        <v>Green</v>
      </c>
      <c r="AC2085" t="str">
        <f t="shared" si="680"/>
        <v>Red</v>
      </c>
      <c r="AD2085" t="str">
        <f t="shared" si="681"/>
        <v>Green</v>
      </c>
    </row>
    <row r="2086" spans="1:30" x14ac:dyDescent="0.25">
      <c r="A2086" t="str">
        <f t="shared" si="665"/>
        <v>26/07/2026SV WienerbergerRapid Wien</v>
      </c>
      <c r="D2086" s="2">
        <v>46229</v>
      </c>
      <c r="E2086" s="3">
        <v>0.77083333333333337</v>
      </c>
      <c r="F2086" t="s">
        <v>1741</v>
      </c>
      <c r="G2086" t="s">
        <v>1932</v>
      </c>
      <c r="H2086">
        <v>0</v>
      </c>
      <c r="I2086">
        <v>1</v>
      </c>
      <c r="J2086">
        <v>0</v>
      </c>
      <c r="K2086">
        <v>3</v>
      </c>
      <c r="L2086" s="22" t="str">
        <f t="shared" si="662"/>
        <v>26/07/2026</v>
      </c>
      <c r="M2086" s="23">
        <f t="shared" si="663"/>
        <v>0.64583333333333337</v>
      </c>
      <c r="N2086" t="str">
        <f t="shared" si="664"/>
        <v>0 - 3</v>
      </c>
      <c r="O2086" t="str">
        <f t="shared" si="666"/>
        <v>Red</v>
      </c>
      <c r="P2086" t="str">
        <f t="shared" si="667"/>
        <v>Red</v>
      </c>
      <c r="Q2086" t="str">
        <f t="shared" si="668"/>
        <v>Green</v>
      </c>
      <c r="R2086" t="str">
        <f t="shared" si="669"/>
        <v>Red</v>
      </c>
      <c r="S2086" t="str">
        <f t="shared" si="670"/>
        <v>Green</v>
      </c>
      <c r="T2086" t="str">
        <f t="shared" si="671"/>
        <v>Green</v>
      </c>
      <c r="U2086" t="str">
        <f t="shared" si="672"/>
        <v>Red</v>
      </c>
      <c r="V2086" t="str">
        <f t="shared" si="673"/>
        <v>Red</v>
      </c>
      <c r="W2086" t="str">
        <f t="shared" si="674"/>
        <v>Green</v>
      </c>
      <c r="X2086" t="str">
        <f t="shared" si="675"/>
        <v>Green</v>
      </c>
      <c r="Y2086" t="str">
        <f t="shared" si="676"/>
        <v>Green</v>
      </c>
      <c r="Z2086" t="str">
        <f t="shared" si="677"/>
        <v>Green</v>
      </c>
      <c r="AA2086" t="str">
        <f t="shared" si="678"/>
        <v>Red</v>
      </c>
      <c r="AB2086" t="str">
        <f t="shared" si="679"/>
        <v>Green</v>
      </c>
      <c r="AC2086" t="str">
        <f t="shared" si="680"/>
        <v>Red</v>
      </c>
      <c r="AD2086" t="str">
        <f t="shared" si="681"/>
        <v>Green</v>
      </c>
    </row>
    <row r="2087" spans="1:30" x14ac:dyDescent="0.25">
      <c r="A2087" t="str">
        <f t="shared" si="665"/>
        <v>26/07/2026CA CambeCity London</v>
      </c>
      <c r="B2087" t="s">
        <v>804</v>
      </c>
      <c r="D2087" s="2">
        <v>46229</v>
      </c>
      <c r="E2087" s="3">
        <v>0.77083333333333337</v>
      </c>
      <c r="F2087" t="s">
        <v>4629</v>
      </c>
      <c r="G2087" t="s">
        <v>4630</v>
      </c>
      <c r="H2087">
        <v>0</v>
      </c>
      <c r="I2087">
        <v>0</v>
      </c>
      <c r="J2087">
        <v>0</v>
      </c>
      <c r="K2087">
        <v>2</v>
      </c>
      <c r="L2087" s="22" t="str">
        <f t="shared" si="662"/>
        <v>26/07/2026</v>
      </c>
      <c r="M2087" s="23">
        <f t="shared" si="663"/>
        <v>0.64583333333333337</v>
      </c>
      <c r="N2087" t="str">
        <f t="shared" si="664"/>
        <v>0 - 2</v>
      </c>
      <c r="O2087" t="str">
        <f t="shared" si="666"/>
        <v>Red</v>
      </c>
      <c r="P2087" t="str">
        <f t="shared" si="667"/>
        <v>Red</v>
      </c>
      <c r="Q2087" t="str">
        <f t="shared" si="668"/>
        <v>Green</v>
      </c>
      <c r="R2087" t="str">
        <f t="shared" si="669"/>
        <v>Red</v>
      </c>
      <c r="S2087" t="str">
        <f t="shared" si="670"/>
        <v>Green</v>
      </c>
      <c r="T2087" t="str">
        <f t="shared" si="671"/>
        <v>Green</v>
      </c>
      <c r="U2087" t="str">
        <f t="shared" si="672"/>
        <v>Red</v>
      </c>
      <c r="V2087" t="str">
        <f t="shared" si="673"/>
        <v>Green</v>
      </c>
      <c r="W2087" t="str">
        <f t="shared" si="674"/>
        <v>Red</v>
      </c>
      <c r="X2087" t="str">
        <f t="shared" si="675"/>
        <v>Red</v>
      </c>
      <c r="Y2087" t="str">
        <f t="shared" si="676"/>
        <v>Green</v>
      </c>
      <c r="Z2087" t="str">
        <f t="shared" si="677"/>
        <v>Red</v>
      </c>
      <c r="AA2087" t="str">
        <f t="shared" si="678"/>
        <v>Green</v>
      </c>
      <c r="AB2087" t="str">
        <f t="shared" si="679"/>
        <v>Green</v>
      </c>
      <c r="AC2087" t="str">
        <f t="shared" si="680"/>
        <v>Red</v>
      </c>
      <c r="AD2087" t="str">
        <f t="shared" si="681"/>
        <v>Green</v>
      </c>
    </row>
    <row r="2088" spans="1:30" x14ac:dyDescent="0.25">
      <c r="A2088" t="str">
        <f t="shared" si="665"/>
        <v>26/07/2026Hope InternationalIraty SC</v>
      </c>
      <c r="B2088" t="s">
        <v>804</v>
      </c>
      <c r="D2088" s="2">
        <v>46229</v>
      </c>
      <c r="E2088" s="3">
        <v>0.77083333333333337</v>
      </c>
      <c r="F2088" t="s">
        <v>4631</v>
      </c>
      <c r="G2088" t="s">
        <v>4632</v>
      </c>
      <c r="H2088">
        <v>0</v>
      </c>
      <c r="I2088">
        <v>0</v>
      </c>
      <c r="J2088">
        <v>1</v>
      </c>
      <c r="K2088">
        <v>1</v>
      </c>
      <c r="L2088" s="22" t="str">
        <f t="shared" si="662"/>
        <v>26/07/2026</v>
      </c>
      <c r="M2088" s="23">
        <f t="shared" si="663"/>
        <v>0.64583333333333337</v>
      </c>
      <c r="N2088" t="str">
        <f t="shared" si="664"/>
        <v>1 - 1</v>
      </c>
      <c r="O2088" t="str">
        <f t="shared" si="666"/>
        <v>Red</v>
      </c>
      <c r="P2088" t="str">
        <f t="shared" si="667"/>
        <v>Green</v>
      </c>
      <c r="Q2088" t="str">
        <f t="shared" si="668"/>
        <v>Red</v>
      </c>
      <c r="R2088" t="str">
        <f t="shared" si="669"/>
        <v>Green</v>
      </c>
      <c r="S2088" t="str">
        <f t="shared" si="670"/>
        <v>Green</v>
      </c>
      <c r="T2088" t="str">
        <f t="shared" si="671"/>
        <v>Red</v>
      </c>
      <c r="U2088" t="str">
        <f t="shared" si="672"/>
        <v>Red</v>
      </c>
      <c r="V2088" t="str">
        <f t="shared" si="673"/>
        <v>Green</v>
      </c>
      <c r="W2088" t="str">
        <f t="shared" si="674"/>
        <v>Red</v>
      </c>
      <c r="X2088" t="str">
        <f t="shared" si="675"/>
        <v>Red</v>
      </c>
      <c r="Y2088" t="str">
        <f t="shared" si="676"/>
        <v>Green</v>
      </c>
      <c r="Z2088" t="str">
        <f t="shared" si="677"/>
        <v>Red</v>
      </c>
      <c r="AA2088" t="str">
        <f t="shared" si="678"/>
        <v>Green</v>
      </c>
      <c r="AB2088" t="str">
        <f t="shared" si="679"/>
        <v>Green</v>
      </c>
      <c r="AC2088" t="str">
        <f t="shared" si="680"/>
        <v>Green</v>
      </c>
      <c r="AD2088" t="str">
        <f t="shared" si="681"/>
        <v>Red</v>
      </c>
    </row>
    <row r="2089" spans="1:30" x14ac:dyDescent="0.25">
      <c r="A2089" t="str">
        <f t="shared" si="665"/>
        <v>26/07/2026Oeste BrasilCampo Mourao</v>
      </c>
      <c r="B2089" t="s">
        <v>804</v>
      </c>
      <c r="D2089" s="2">
        <v>46229</v>
      </c>
      <c r="E2089" s="3">
        <v>0.77083333333333337</v>
      </c>
      <c r="F2089" t="s">
        <v>4633</v>
      </c>
      <c r="G2089" t="s">
        <v>4634</v>
      </c>
      <c r="H2089">
        <v>0</v>
      </c>
      <c r="I2089">
        <v>0</v>
      </c>
      <c r="J2089">
        <v>2</v>
      </c>
      <c r="K2089">
        <v>0</v>
      </c>
      <c r="L2089" s="22" t="str">
        <f t="shared" si="662"/>
        <v>26/07/2026</v>
      </c>
      <c r="M2089" s="23">
        <f t="shared" si="663"/>
        <v>0.64583333333333337</v>
      </c>
      <c r="N2089" t="str">
        <f t="shared" si="664"/>
        <v>2 - 0</v>
      </c>
      <c r="O2089" t="str">
        <f t="shared" si="666"/>
        <v>Green</v>
      </c>
      <c r="P2089" t="str">
        <f t="shared" si="667"/>
        <v>Red</v>
      </c>
      <c r="Q2089" t="str">
        <f t="shared" si="668"/>
        <v>Red</v>
      </c>
      <c r="R2089" t="str">
        <f t="shared" si="669"/>
        <v>Green</v>
      </c>
      <c r="S2089" t="str">
        <f t="shared" si="670"/>
        <v>Red</v>
      </c>
      <c r="T2089" t="str">
        <f t="shared" si="671"/>
        <v>Green</v>
      </c>
      <c r="U2089" t="str">
        <f t="shared" si="672"/>
        <v>Red</v>
      </c>
      <c r="V2089" t="str">
        <f t="shared" si="673"/>
        <v>Green</v>
      </c>
      <c r="W2089" t="str">
        <f t="shared" si="674"/>
        <v>Red</v>
      </c>
      <c r="X2089" t="str">
        <f t="shared" si="675"/>
        <v>Red</v>
      </c>
      <c r="Y2089" t="str">
        <f t="shared" si="676"/>
        <v>Green</v>
      </c>
      <c r="Z2089" t="str">
        <f t="shared" si="677"/>
        <v>Red</v>
      </c>
      <c r="AA2089" t="str">
        <f t="shared" si="678"/>
        <v>Green</v>
      </c>
      <c r="AB2089" t="str">
        <f t="shared" si="679"/>
        <v>Green</v>
      </c>
      <c r="AC2089" t="str">
        <f t="shared" si="680"/>
        <v>Red</v>
      </c>
      <c r="AD2089" t="str">
        <f t="shared" si="681"/>
        <v>Green</v>
      </c>
    </row>
    <row r="2090" spans="1:30" x14ac:dyDescent="0.25">
      <c r="A2090" t="str">
        <f t="shared" si="665"/>
        <v>26/07/2026Bom Jesus ECGoianesia EC</v>
      </c>
      <c r="B2090" t="s">
        <v>804</v>
      </c>
      <c r="D2090" s="2">
        <v>46229</v>
      </c>
      <c r="E2090" s="3">
        <v>0.77083333333333337</v>
      </c>
      <c r="F2090" t="s">
        <v>4635</v>
      </c>
      <c r="G2090" t="s">
        <v>4636</v>
      </c>
      <c r="H2090">
        <v>0</v>
      </c>
      <c r="I2090">
        <v>0</v>
      </c>
      <c r="J2090">
        <v>0</v>
      </c>
      <c r="K2090">
        <v>0</v>
      </c>
      <c r="L2090" s="22" t="str">
        <f t="shared" si="662"/>
        <v>26/07/2026</v>
      </c>
      <c r="M2090" s="23">
        <f t="shared" si="663"/>
        <v>0.64583333333333337</v>
      </c>
      <c r="N2090" t="str">
        <f t="shared" si="664"/>
        <v>0 - 0</v>
      </c>
      <c r="O2090" t="str">
        <f t="shared" si="666"/>
        <v>Red</v>
      </c>
      <c r="P2090" t="str">
        <f t="shared" si="667"/>
        <v>Green</v>
      </c>
      <c r="Q2090" t="str">
        <f t="shared" si="668"/>
        <v>Red</v>
      </c>
      <c r="R2090" t="str">
        <f t="shared" si="669"/>
        <v>Green</v>
      </c>
      <c r="S2090" t="str">
        <f t="shared" si="670"/>
        <v>Green</v>
      </c>
      <c r="T2090" t="str">
        <f t="shared" si="671"/>
        <v>Red</v>
      </c>
      <c r="U2090" t="str">
        <f t="shared" si="672"/>
        <v>Red</v>
      </c>
      <c r="V2090" t="str">
        <f t="shared" si="673"/>
        <v>Green</v>
      </c>
      <c r="W2090" t="str">
        <f t="shared" si="674"/>
        <v>Red</v>
      </c>
      <c r="X2090" t="str">
        <f t="shared" si="675"/>
        <v>Red</v>
      </c>
      <c r="Y2090" t="str">
        <f t="shared" si="676"/>
        <v>Red</v>
      </c>
      <c r="Z2090" t="str">
        <f t="shared" si="677"/>
        <v>Red</v>
      </c>
      <c r="AA2090" t="str">
        <f t="shared" si="678"/>
        <v>Green</v>
      </c>
      <c r="AB2090" t="str">
        <f t="shared" si="679"/>
        <v>Green</v>
      </c>
      <c r="AC2090" t="str">
        <f t="shared" si="680"/>
        <v>Red</v>
      </c>
      <c r="AD2090" t="str">
        <f t="shared" si="681"/>
        <v>Green</v>
      </c>
    </row>
    <row r="2091" spans="1:30" x14ac:dyDescent="0.25">
      <c r="A2091" t="str">
        <f t="shared" si="665"/>
        <v>26/07/2026Mladost LucaniNovi Pazar</v>
      </c>
      <c r="D2091" s="2">
        <v>46229</v>
      </c>
      <c r="E2091" s="3">
        <v>0.77083333333333337</v>
      </c>
      <c r="F2091" t="s">
        <v>1135</v>
      </c>
      <c r="G2091" t="s">
        <v>4637</v>
      </c>
      <c r="H2091">
        <v>0</v>
      </c>
      <c r="I2091">
        <v>0</v>
      </c>
      <c r="J2091">
        <v>0</v>
      </c>
      <c r="K2091">
        <v>0</v>
      </c>
      <c r="L2091" s="22" t="str">
        <f t="shared" si="662"/>
        <v>26/07/2026</v>
      </c>
      <c r="M2091" s="23">
        <f t="shared" si="663"/>
        <v>0.64583333333333337</v>
      </c>
      <c r="N2091" t="str">
        <f t="shared" si="664"/>
        <v>0 - 0</v>
      </c>
      <c r="O2091" t="str">
        <f t="shared" si="666"/>
        <v>Red</v>
      </c>
      <c r="P2091" t="str">
        <f t="shared" si="667"/>
        <v>Green</v>
      </c>
      <c r="Q2091" t="str">
        <f t="shared" si="668"/>
        <v>Red</v>
      </c>
      <c r="R2091" t="str">
        <f t="shared" si="669"/>
        <v>Green</v>
      </c>
      <c r="S2091" t="str">
        <f t="shared" si="670"/>
        <v>Green</v>
      </c>
      <c r="T2091" t="str">
        <f t="shared" si="671"/>
        <v>Red</v>
      </c>
      <c r="U2091" t="str">
        <f t="shared" si="672"/>
        <v>Red</v>
      </c>
      <c r="V2091" t="str">
        <f t="shared" si="673"/>
        <v>Green</v>
      </c>
      <c r="W2091" t="str">
        <f t="shared" si="674"/>
        <v>Red</v>
      </c>
      <c r="X2091" t="str">
        <f t="shared" si="675"/>
        <v>Red</v>
      </c>
      <c r="Y2091" t="str">
        <f t="shared" si="676"/>
        <v>Red</v>
      </c>
      <c r="Z2091" t="str">
        <f t="shared" si="677"/>
        <v>Red</v>
      </c>
      <c r="AA2091" t="str">
        <f t="shared" si="678"/>
        <v>Green</v>
      </c>
      <c r="AB2091" t="str">
        <f t="shared" si="679"/>
        <v>Green</v>
      </c>
      <c r="AC2091" t="str">
        <f t="shared" si="680"/>
        <v>Red</v>
      </c>
      <c r="AD2091" t="str">
        <f t="shared" si="681"/>
        <v>Green</v>
      </c>
    </row>
    <row r="2092" spans="1:30" x14ac:dyDescent="0.25">
      <c r="A2092" t="str">
        <f t="shared" si="665"/>
        <v>26/07/2026Radnicki 1923FK Zeleznicar Pancevo</v>
      </c>
      <c r="D2092" s="2">
        <v>46229</v>
      </c>
      <c r="E2092" s="3">
        <v>0.77083333333333337</v>
      </c>
      <c r="F2092" t="s">
        <v>4638</v>
      </c>
      <c r="G2092" t="s">
        <v>1134</v>
      </c>
      <c r="L2092" s="22" t="str">
        <f t="shared" si="662"/>
        <v>26/07/2026</v>
      </c>
      <c r="M2092" s="23">
        <f t="shared" si="663"/>
        <v>0.64583333333333337</v>
      </c>
      <c r="N2092" t="str">
        <f t="shared" si="664"/>
        <v xml:space="preserve"> - </v>
      </c>
      <c r="O2092" t="str">
        <f t="shared" si="666"/>
        <v>Red</v>
      </c>
      <c r="P2092" t="str">
        <f t="shared" si="667"/>
        <v>Green</v>
      </c>
      <c r="Q2092" t="str">
        <f t="shared" si="668"/>
        <v>Red</v>
      </c>
      <c r="R2092" t="str">
        <f t="shared" si="669"/>
        <v>Green</v>
      </c>
      <c r="S2092" t="str">
        <f t="shared" si="670"/>
        <v>Green</v>
      </c>
      <c r="T2092" t="str">
        <f t="shared" si="671"/>
        <v>Red</v>
      </c>
      <c r="U2092" t="str">
        <f t="shared" si="672"/>
        <v>Red</v>
      </c>
      <c r="V2092" t="str">
        <f t="shared" si="673"/>
        <v>Green</v>
      </c>
      <c r="W2092" t="str">
        <f t="shared" si="674"/>
        <v>Red</v>
      </c>
      <c r="X2092" t="str">
        <f t="shared" si="675"/>
        <v>Red</v>
      </c>
      <c r="Y2092" t="str">
        <f t="shared" si="676"/>
        <v>Red</v>
      </c>
      <c r="Z2092" t="str">
        <f t="shared" si="677"/>
        <v>Red</v>
      </c>
      <c r="AA2092" t="str">
        <f t="shared" si="678"/>
        <v>Green</v>
      </c>
      <c r="AB2092" t="str">
        <f t="shared" si="679"/>
        <v>Green</v>
      </c>
      <c r="AC2092" t="str">
        <f t="shared" si="680"/>
        <v>Red</v>
      </c>
      <c r="AD2092" t="str">
        <f t="shared" si="681"/>
        <v>Green</v>
      </c>
    </row>
    <row r="2093" spans="1:30" x14ac:dyDescent="0.25">
      <c r="A2093" t="str">
        <f t="shared" si="665"/>
        <v>26/07/2026CD MarinoTenerife</v>
      </c>
      <c r="D2093" s="2">
        <v>46229</v>
      </c>
      <c r="E2093" s="3">
        <v>0.77083333333333337</v>
      </c>
      <c r="F2093" t="s">
        <v>4639</v>
      </c>
      <c r="G2093" t="s">
        <v>1822</v>
      </c>
      <c r="H2093">
        <v>0</v>
      </c>
      <c r="I2093">
        <v>1</v>
      </c>
      <c r="J2093">
        <v>0</v>
      </c>
      <c r="K2093">
        <v>6</v>
      </c>
      <c r="L2093" s="22" t="str">
        <f t="shared" ref="L2093:L2156" si="682">DAY(D2093)&amp;"/"&amp;"07"&amp;"/"&amp;YEAR(D2093)</f>
        <v>26/07/2026</v>
      </c>
      <c r="M2093" s="23">
        <f t="shared" ref="M2093:M2156" si="683">E2093-TIME(3,0,0)</f>
        <v>0.64583333333333337</v>
      </c>
      <c r="N2093" t="str">
        <f t="shared" ref="N2093:N2156" si="684">J2093&amp;" - "&amp;K2093</f>
        <v>0 - 6</v>
      </c>
      <c r="O2093" t="str">
        <f t="shared" si="666"/>
        <v>Red</v>
      </c>
      <c r="P2093" t="str">
        <f t="shared" si="667"/>
        <v>Red</v>
      </c>
      <c r="Q2093" t="str">
        <f t="shared" si="668"/>
        <v>Green</v>
      </c>
      <c r="R2093" t="str">
        <f t="shared" si="669"/>
        <v>Red</v>
      </c>
      <c r="S2093" t="str">
        <f t="shared" si="670"/>
        <v>Green</v>
      </c>
      <c r="T2093" t="str">
        <f t="shared" si="671"/>
        <v>Green</v>
      </c>
      <c r="U2093" t="str">
        <f t="shared" si="672"/>
        <v>Red</v>
      </c>
      <c r="V2093" t="str">
        <f t="shared" si="673"/>
        <v>Red</v>
      </c>
      <c r="W2093" t="str">
        <f t="shared" si="674"/>
        <v>Green</v>
      </c>
      <c r="X2093" t="str">
        <f t="shared" si="675"/>
        <v>Green</v>
      </c>
      <c r="Y2093" t="str">
        <f t="shared" si="676"/>
        <v>Green</v>
      </c>
      <c r="Z2093" t="str">
        <f t="shared" si="677"/>
        <v>Green</v>
      </c>
      <c r="AA2093" t="str">
        <f t="shared" si="678"/>
        <v>Red</v>
      </c>
      <c r="AB2093" t="str">
        <f t="shared" si="679"/>
        <v>Red</v>
      </c>
      <c r="AC2093" t="str">
        <f t="shared" si="680"/>
        <v>Red</v>
      </c>
      <c r="AD2093" t="str">
        <f t="shared" si="681"/>
        <v>Green</v>
      </c>
    </row>
    <row r="2094" spans="1:30" x14ac:dyDescent="0.25">
      <c r="A2094" t="str">
        <f t="shared" si="665"/>
        <v>26/07/2026SambenedetteseAS Avellino</v>
      </c>
      <c r="D2094" s="2">
        <v>46229</v>
      </c>
      <c r="E2094" s="3">
        <v>0.77083333333333337</v>
      </c>
      <c r="F2094" t="s">
        <v>4640</v>
      </c>
      <c r="G2094" t="s">
        <v>1637</v>
      </c>
      <c r="H2094">
        <v>0</v>
      </c>
      <c r="I2094">
        <v>1</v>
      </c>
      <c r="J2094">
        <v>0</v>
      </c>
      <c r="K2094">
        <v>5</v>
      </c>
      <c r="L2094" s="22" t="str">
        <f t="shared" si="682"/>
        <v>26/07/2026</v>
      </c>
      <c r="M2094" s="23">
        <f t="shared" si="683"/>
        <v>0.64583333333333337</v>
      </c>
      <c r="N2094" t="str">
        <f t="shared" si="684"/>
        <v>0 - 5</v>
      </c>
      <c r="O2094" t="str">
        <f t="shared" si="666"/>
        <v>Red</v>
      </c>
      <c r="P2094" t="str">
        <f t="shared" si="667"/>
        <v>Red</v>
      </c>
      <c r="Q2094" t="str">
        <f t="shared" si="668"/>
        <v>Green</v>
      </c>
      <c r="R2094" t="str">
        <f t="shared" si="669"/>
        <v>Red</v>
      </c>
      <c r="S2094" t="str">
        <f t="shared" si="670"/>
        <v>Green</v>
      </c>
      <c r="T2094" t="str">
        <f t="shared" si="671"/>
        <v>Green</v>
      </c>
      <c r="U2094" t="str">
        <f t="shared" si="672"/>
        <v>Red</v>
      </c>
      <c r="V2094" t="str">
        <f t="shared" si="673"/>
        <v>Red</v>
      </c>
      <c r="W2094" t="str">
        <f t="shared" si="674"/>
        <v>Green</v>
      </c>
      <c r="X2094" t="str">
        <f t="shared" si="675"/>
        <v>Green</v>
      </c>
      <c r="Y2094" t="str">
        <f t="shared" si="676"/>
        <v>Green</v>
      </c>
      <c r="Z2094" t="str">
        <f t="shared" si="677"/>
        <v>Green</v>
      </c>
      <c r="AA2094" t="str">
        <f t="shared" si="678"/>
        <v>Red</v>
      </c>
      <c r="AB2094" t="str">
        <f t="shared" si="679"/>
        <v>Red</v>
      </c>
      <c r="AC2094" t="str">
        <f t="shared" si="680"/>
        <v>Red</v>
      </c>
      <c r="AD2094" t="str">
        <f t="shared" si="681"/>
        <v>Green</v>
      </c>
    </row>
    <row r="2095" spans="1:30" x14ac:dyDescent="0.25">
      <c r="A2095" t="str">
        <f t="shared" ref="A2095:A2158" si="685">L2094&amp;F2095&amp;G2095</f>
        <v>26/07/2026BahiaCorinthians</v>
      </c>
      <c r="B2095" t="s">
        <v>804</v>
      </c>
      <c r="C2095" t="s">
        <v>805</v>
      </c>
      <c r="D2095" s="2">
        <v>46229</v>
      </c>
      <c r="E2095" s="3">
        <v>0.79166666666666663</v>
      </c>
      <c r="F2095" t="s">
        <v>231</v>
      </c>
      <c r="G2095" t="s">
        <v>110</v>
      </c>
      <c r="H2095">
        <v>1</v>
      </c>
      <c r="I2095">
        <v>1</v>
      </c>
      <c r="J2095">
        <v>1</v>
      </c>
      <c r="K2095">
        <v>1</v>
      </c>
      <c r="L2095" s="22" t="str">
        <f t="shared" si="682"/>
        <v>26/07/2026</v>
      </c>
      <c r="M2095" s="23">
        <f t="shared" si="683"/>
        <v>0.66666666666666663</v>
      </c>
      <c r="N2095" t="str">
        <f t="shared" si="684"/>
        <v>1 - 1</v>
      </c>
      <c r="O2095" t="str">
        <f t="shared" si="666"/>
        <v>Red</v>
      </c>
      <c r="P2095" t="str">
        <f t="shared" si="667"/>
        <v>Green</v>
      </c>
      <c r="Q2095" t="str">
        <f t="shared" si="668"/>
        <v>Red</v>
      </c>
      <c r="R2095" t="str">
        <f t="shared" si="669"/>
        <v>Green</v>
      </c>
      <c r="S2095" t="str">
        <f t="shared" si="670"/>
        <v>Green</v>
      </c>
      <c r="T2095" t="str">
        <f t="shared" si="671"/>
        <v>Red</v>
      </c>
      <c r="U2095" t="str">
        <f t="shared" si="672"/>
        <v>Red</v>
      </c>
      <c r="V2095" t="str">
        <f t="shared" si="673"/>
        <v>Green</v>
      </c>
      <c r="W2095" t="str">
        <f t="shared" si="674"/>
        <v>Red</v>
      </c>
      <c r="X2095" t="str">
        <f t="shared" si="675"/>
        <v>Green</v>
      </c>
      <c r="Y2095" t="str">
        <f t="shared" si="676"/>
        <v>Green</v>
      </c>
      <c r="Z2095" t="str">
        <f t="shared" si="677"/>
        <v>Red</v>
      </c>
      <c r="AA2095" t="str">
        <f t="shared" si="678"/>
        <v>Green</v>
      </c>
      <c r="AB2095" t="str">
        <f t="shared" si="679"/>
        <v>Green</v>
      </c>
      <c r="AC2095" t="str">
        <f t="shared" si="680"/>
        <v>Green</v>
      </c>
      <c r="AD2095" t="str">
        <f t="shared" si="681"/>
        <v>Red</v>
      </c>
    </row>
    <row r="2096" spans="1:30" x14ac:dyDescent="0.25">
      <c r="A2096" t="str">
        <f t="shared" si="685"/>
        <v>26/07/2026CruzeiroBotafogo RJ</v>
      </c>
      <c r="B2096" t="s">
        <v>804</v>
      </c>
      <c r="C2096" t="s">
        <v>805</v>
      </c>
      <c r="D2096" s="2">
        <v>46229</v>
      </c>
      <c r="E2096" s="3">
        <v>0.79166666666666663</v>
      </c>
      <c r="F2096" t="s">
        <v>68</v>
      </c>
      <c r="G2096" t="s">
        <v>1971</v>
      </c>
      <c r="H2096">
        <v>0</v>
      </c>
      <c r="I2096">
        <v>1</v>
      </c>
      <c r="J2096">
        <v>0</v>
      </c>
      <c r="K2096">
        <v>1</v>
      </c>
      <c r="L2096" s="22" t="str">
        <f t="shared" si="682"/>
        <v>26/07/2026</v>
      </c>
      <c r="M2096" s="23">
        <f t="shared" si="683"/>
        <v>0.66666666666666663</v>
      </c>
      <c r="N2096" t="str">
        <f t="shared" si="684"/>
        <v>0 - 1</v>
      </c>
      <c r="O2096" t="str">
        <f t="shared" si="666"/>
        <v>Red</v>
      </c>
      <c r="P2096" t="str">
        <f t="shared" si="667"/>
        <v>Red</v>
      </c>
      <c r="Q2096" t="str">
        <f t="shared" si="668"/>
        <v>Green</v>
      </c>
      <c r="R2096" t="str">
        <f t="shared" si="669"/>
        <v>Red</v>
      </c>
      <c r="S2096" t="str">
        <f t="shared" si="670"/>
        <v>Green</v>
      </c>
      <c r="T2096" t="str">
        <f t="shared" si="671"/>
        <v>Green</v>
      </c>
      <c r="U2096" t="str">
        <f t="shared" si="672"/>
        <v>Red</v>
      </c>
      <c r="V2096" t="str">
        <f t="shared" si="673"/>
        <v>Red</v>
      </c>
      <c r="W2096" t="str">
        <f t="shared" si="674"/>
        <v>Green</v>
      </c>
      <c r="X2096" t="str">
        <f t="shared" si="675"/>
        <v>Green</v>
      </c>
      <c r="Y2096" t="str">
        <f t="shared" si="676"/>
        <v>Red</v>
      </c>
      <c r="Z2096" t="str">
        <f t="shared" si="677"/>
        <v>Red</v>
      </c>
      <c r="AA2096" t="str">
        <f t="shared" si="678"/>
        <v>Green</v>
      </c>
      <c r="AB2096" t="str">
        <f t="shared" si="679"/>
        <v>Green</v>
      </c>
      <c r="AC2096" t="str">
        <f t="shared" si="680"/>
        <v>Red</v>
      </c>
      <c r="AD2096" t="str">
        <f t="shared" si="681"/>
        <v>Green</v>
      </c>
    </row>
    <row r="2097" spans="1:30" x14ac:dyDescent="0.25">
      <c r="A2097" t="str">
        <f t="shared" si="685"/>
        <v>26/07/2026Club Atletico MitreClub Almirante Brown</v>
      </c>
      <c r="B2097" t="s">
        <v>806</v>
      </c>
      <c r="C2097" t="s">
        <v>807</v>
      </c>
      <c r="D2097" s="2">
        <v>46229</v>
      </c>
      <c r="E2097" s="3">
        <v>0.79166666666666663</v>
      </c>
      <c r="F2097" t="s">
        <v>4641</v>
      </c>
      <c r="G2097" t="s">
        <v>4642</v>
      </c>
      <c r="H2097">
        <v>0</v>
      </c>
      <c r="I2097">
        <v>0</v>
      </c>
      <c r="J2097">
        <v>0</v>
      </c>
      <c r="K2097">
        <v>0</v>
      </c>
      <c r="L2097" s="22" t="str">
        <f t="shared" si="682"/>
        <v>26/07/2026</v>
      </c>
      <c r="M2097" s="23">
        <f t="shared" si="683"/>
        <v>0.66666666666666663</v>
      </c>
      <c r="N2097" t="str">
        <f t="shared" si="684"/>
        <v>0 - 0</v>
      </c>
      <c r="O2097" t="str">
        <f t="shared" si="666"/>
        <v>Red</v>
      </c>
      <c r="P2097" t="str">
        <f t="shared" si="667"/>
        <v>Green</v>
      </c>
      <c r="Q2097" t="str">
        <f t="shared" si="668"/>
        <v>Red</v>
      </c>
      <c r="R2097" t="str">
        <f t="shared" si="669"/>
        <v>Green</v>
      </c>
      <c r="S2097" t="str">
        <f t="shared" si="670"/>
        <v>Green</v>
      </c>
      <c r="T2097" t="str">
        <f t="shared" si="671"/>
        <v>Red</v>
      </c>
      <c r="U2097" t="str">
        <f t="shared" si="672"/>
        <v>Red</v>
      </c>
      <c r="V2097" t="str">
        <f t="shared" si="673"/>
        <v>Green</v>
      </c>
      <c r="W2097" t="str">
        <f t="shared" si="674"/>
        <v>Red</v>
      </c>
      <c r="X2097" t="str">
        <f t="shared" si="675"/>
        <v>Red</v>
      </c>
      <c r="Y2097" t="str">
        <f t="shared" si="676"/>
        <v>Red</v>
      </c>
      <c r="Z2097" t="str">
        <f t="shared" si="677"/>
        <v>Red</v>
      </c>
      <c r="AA2097" t="str">
        <f t="shared" si="678"/>
        <v>Green</v>
      </c>
      <c r="AB2097" t="str">
        <f t="shared" si="679"/>
        <v>Green</v>
      </c>
      <c r="AC2097" t="str">
        <f t="shared" si="680"/>
        <v>Red</v>
      </c>
      <c r="AD2097" t="str">
        <f t="shared" si="681"/>
        <v>Green</v>
      </c>
    </row>
    <row r="2098" spans="1:30" x14ac:dyDescent="0.25">
      <c r="A2098" t="str">
        <f t="shared" si="685"/>
        <v>26/07/2026Ferrocarril MidlandClub Atletico Patronato</v>
      </c>
      <c r="B2098" t="s">
        <v>806</v>
      </c>
      <c r="C2098" t="s">
        <v>807</v>
      </c>
      <c r="D2098" s="2">
        <v>46229</v>
      </c>
      <c r="E2098" s="3">
        <v>0.79166666666666663</v>
      </c>
      <c r="F2098" t="s">
        <v>330</v>
      </c>
      <c r="G2098" t="s">
        <v>329</v>
      </c>
      <c r="H2098">
        <v>0</v>
      </c>
      <c r="I2098">
        <v>0</v>
      </c>
      <c r="J2098">
        <v>1</v>
      </c>
      <c r="K2098">
        <v>0</v>
      </c>
      <c r="L2098" s="22" t="str">
        <f t="shared" si="682"/>
        <v>26/07/2026</v>
      </c>
      <c r="M2098" s="23">
        <f t="shared" si="683"/>
        <v>0.66666666666666663</v>
      </c>
      <c r="N2098" t="str">
        <f t="shared" si="684"/>
        <v>1 - 0</v>
      </c>
      <c r="O2098" t="str">
        <f t="shared" si="666"/>
        <v>Green</v>
      </c>
      <c r="P2098" t="str">
        <f t="shared" si="667"/>
        <v>Red</v>
      </c>
      <c r="Q2098" t="str">
        <f t="shared" si="668"/>
        <v>Red</v>
      </c>
      <c r="R2098" t="str">
        <f t="shared" si="669"/>
        <v>Green</v>
      </c>
      <c r="S2098" t="str">
        <f t="shared" si="670"/>
        <v>Red</v>
      </c>
      <c r="T2098" t="str">
        <f t="shared" si="671"/>
        <v>Green</v>
      </c>
      <c r="U2098" t="str">
        <f t="shared" si="672"/>
        <v>Red</v>
      </c>
      <c r="V2098" t="str">
        <f t="shared" si="673"/>
        <v>Green</v>
      </c>
      <c r="W2098" t="str">
        <f t="shared" si="674"/>
        <v>Red</v>
      </c>
      <c r="X2098" t="str">
        <f t="shared" si="675"/>
        <v>Red</v>
      </c>
      <c r="Y2098" t="str">
        <f t="shared" si="676"/>
        <v>Red</v>
      </c>
      <c r="Z2098" t="str">
        <f t="shared" si="677"/>
        <v>Red</v>
      </c>
      <c r="AA2098" t="str">
        <f t="shared" si="678"/>
        <v>Green</v>
      </c>
      <c r="AB2098" t="str">
        <f t="shared" si="679"/>
        <v>Green</v>
      </c>
      <c r="AC2098" t="str">
        <f t="shared" si="680"/>
        <v>Red</v>
      </c>
      <c r="AD2098" t="str">
        <f t="shared" si="681"/>
        <v>Green</v>
      </c>
    </row>
    <row r="2099" spans="1:30" x14ac:dyDescent="0.25">
      <c r="A2099" t="str">
        <f t="shared" si="685"/>
        <v>26/07/2026Gimnasia JujuyCA Guemes</v>
      </c>
      <c r="B2099" t="s">
        <v>806</v>
      </c>
      <c r="C2099" t="s">
        <v>807</v>
      </c>
      <c r="D2099" s="2">
        <v>46229</v>
      </c>
      <c r="E2099" s="3">
        <v>0.79166666666666663</v>
      </c>
      <c r="F2099" t="s">
        <v>326</v>
      </c>
      <c r="G2099" t="s">
        <v>338</v>
      </c>
      <c r="H2099">
        <v>0</v>
      </c>
      <c r="I2099">
        <v>1</v>
      </c>
      <c r="J2099">
        <v>2</v>
      </c>
      <c r="K2099">
        <v>1</v>
      </c>
      <c r="L2099" s="22" t="str">
        <f t="shared" si="682"/>
        <v>26/07/2026</v>
      </c>
      <c r="M2099" s="23">
        <f t="shared" si="683"/>
        <v>0.66666666666666663</v>
      </c>
      <c r="N2099" t="str">
        <f t="shared" si="684"/>
        <v>2 - 1</v>
      </c>
      <c r="O2099" t="str">
        <f t="shared" si="666"/>
        <v>Green</v>
      </c>
      <c r="P2099" t="str">
        <f t="shared" si="667"/>
        <v>Red</v>
      </c>
      <c r="Q2099" t="str">
        <f t="shared" si="668"/>
        <v>Red</v>
      </c>
      <c r="R2099" t="str">
        <f t="shared" si="669"/>
        <v>Green</v>
      </c>
      <c r="S2099" t="str">
        <f t="shared" si="670"/>
        <v>Red</v>
      </c>
      <c r="T2099" t="str">
        <f t="shared" si="671"/>
        <v>Green</v>
      </c>
      <c r="U2099" t="str">
        <f t="shared" si="672"/>
        <v>Red</v>
      </c>
      <c r="V2099" t="str">
        <f t="shared" si="673"/>
        <v>Red</v>
      </c>
      <c r="W2099" t="str">
        <f t="shared" si="674"/>
        <v>Green</v>
      </c>
      <c r="X2099" t="str">
        <f t="shared" si="675"/>
        <v>Green</v>
      </c>
      <c r="Y2099" t="str">
        <f t="shared" si="676"/>
        <v>Green</v>
      </c>
      <c r="Z2099" t="str">
        <f t="shared" si="677"/>
        <v>Green</v>
      </c>
      <c r="AA2099" t="str">
        <f t="shared" si="678"/>
        <v>Red</v>
      </c>
      <c r="AB2099" t="str">
        <f t="shared" si="679"/>
        <v>Green</v>
      </c>
      <c r="AC2099" t="str">
        <f t="shared" si="680"/>
        <v>Green</v>
      </c>
      <c r="AD2099" t="str">
        <f t="shared" si="681"/>
        <v>Red</v>
      </c>
    </row>
    <row r="2100" spans="1:30" x14ac:dyDescent="0.25">
      <c r="A2100" t="str">
        <f t="shared" si="685"/>
        <v>26/07/2026Racing de CordobaSan Telmo</v>
      </c>
      <c r="B2100" t="s">
        <v>806</v>
      </c>
      <c r="C2100" t="s">
        <v>807</v>
      </c>
      <c r="D2100" s="2">
        <v>46229</v>
      </c>
      <c r="E2100" s="3">
        <v>0.79166666666666663</v>
      </c>
      <c r="F2100" t="s">
        <v>1142</v>
      </c>
      <c r="G2100" t="s">
        <v>336</v>
      </c>
      <c r="H2100">
        <v>1</v>
      </c>
      <c r="I2100">
        <v>0</v>
      </c>
      <c r="J2100">
        <v>2</v>
      </c>
      <c r="K2100">
        <v>1</v>
      </c>
      <c r="L2100" s="22" t="str">
        <f t="shared" si="682"/>
        <v>26/07/2026</v>
      </c>
      <c r="M2100" s="23">
        <f t="shared" si="683"/>
        <v>0.66666666666666663</v>
      </c>
      <c r="N2100" t="str">
        <f t="shared" si="684"/>
        <v>2 - 1</v>
      </c>
      <c r="O2100" t="str">
        <f t="shared" si="666"/>
        <v>Green</v>
      </c>
      <c r="P2100" t="str">
        <f t="shared" si="667"/>
        <v>Red</v>
      </c>
      <c r="Q2100" t="str">
        <f t="shared" si="668"/>
        <v>Red</v>
      </c>
      <c r="R2100" t="str">
        <f t="shared" si="669"/>
        <v>Green</v>
      </c>
      <c r="S2100" t="str">
        <f t="shared" si="670"/>
        <v>Red</v>
      </c>
      <c r="T2100" t="str">
        <f t="shared" si="671"/>
        <v>Green</v>
      </c>
      <c r="U2100" t="str">
        <f t="shared" si="672"/>
        <v>Green</v>
      </c>
      <c r="V2100" t="str">
        <f t="shared" si="673"/>
        <v>Red</v>
      </c>
      <c r="W2100" t="str">
        <f t="shared" si="674"/>
        <v>Red</v>
      </c>
      <c r="X2100" t="str">
        <f t="shared" si="675"/>
        <v>Green</v>
      </c>
      <c r="Y2100" t="str">
        <f t="shared" si="676"/>
        <v>Green</v>
      </c>
      <c r="Z2100" t="str">
        <f t="shared" si="677"/>
        <v>Green</v>
      </c>
      <c r="AA2100" t="str">
        <f t="shared" si="678"/>
        <v>Red</v>
      </c>
      <c r="AB2100" t="str">
        <f t="shared" si="679"/>
        <v>Green</v>
      </c>
      <c r="AC2100" t="str">
        <f t="shared" si="680"/>
        <v>Green</v>
      </c>
      <c r="AD2100" t="str">
        <f t="shared" si="681"/>
        <v>Red</v>
      </c>
    </row>
    <row r="2101" spans="1:30" x14ac:dyDescent="0.25">
      <c r="A2101" t="str">
        <f t="shared" si="685"/>
        <v>26/07/2026CA Sarmiento ResistenciaSol De America Formosa</v>
      </c>
      <c r="B2101" t="s">
        <v>806</v>
      </c>
      <c r="C2101" t="s">
        <v>2231</v>
      </c>
      <c r="D2101" s="2">
        <v>46229</v>
      </c>
      <c r="E2101" s="3">
        <v>0.79166666666666663</v>
      </c>
      <c r="F2101" t="s">
        <v>4643</v>
      </c>
      <c r="G2101" t="s">
        <v>4644</v>
      </c>
      <c r="H2101">
        <v>2</v>
      </c>
      <c r="I2101">
        <v>0</v>
      </c>
      <c r="J2101">
        <v>2</v>
      </c>
      <c r="K2101">
        <v>1</v>
      </c>
      <c r="L2101" s="22" t="str">
        <f t="shared" si="682"/>
        <v>26/07/2026</v>
      </c>
      <c r="M2101" s="23">
        <f t="shared" si="683"/>
        <v>0.66666666666666663</v>
      </c>
      <c r="N2101" t="str">
        <f t="shared" si="684"/>
        <v>2 - 1</v>
      </c>
      <c r="O2101" t="str">
        <f t="shared" si="666"/>
        <v>Green</v>
      </c>
      <c r="P2101" t="str">
        <f t="shared" si="667"/>
        <v>Red</v>
      </c>
      <c r="Q2101" t="str">
        <f t="shared" si="668"/>
        <v>Red</v>
      </c>
      <c r="R2101" t="str">
        <f t="shared" si="669"/>
        <v>Green</v>
      </c>
      <c r="S2101" t="str">
        <f t="shared" si="670"/>
        <v>Red</v>
      </c>
      <c r="T2101" t="str">
        <f t="shared" si="671"/>
        <v>Green</v>
      </c>
      <c r="U2101" t="str">
        <f t="shared" si="672"/>
        <v>Green</v>
      </c>
      <c r="V2101" t="str">
        <f t="shared" si="673"/>
        <v>Red</v>
      </c>
      <c r="W2101" t="str">
        <f t="shared" si="674"/>
        <v>Red</v>
      </c>
      <c r="X2101" t="str">
        <f t="shared" si="675"/>
        <v>Green</v>
      </c>
      <c r="Y2101" t="str">
        <f t="shared" si="676"/>
        <v>Green</v>
      </c>
      <c r="Z2101" t="str">
        <f t="shared" si="677"/>
        <v>Green</v>
      </c>
      <c r="AA2101" t="str">
        <f t="shared" si="678"/>
        <v>Red</v>
      </c>
      <c r="AB2101" t="str">
        <f t="shared" si="679"/>
        <v>Green</v>
      </c>
      <c r="AC2101" t="str">
        <f t="shared" si="680"/>
        <v>Green</v>
      </c>
      <c r="AD2101" t="str">
        <f t="shared" si="681"/>
        <v>Red</v>
      </c>
    </row>
    <row r="2102" spans="1:30" x14ac:dyDescent="0.25">
      <c r="A2102" t="str">
        <f t="shared" si="685"/>
        <v>26/07/2026Tucuman CentralCA Sarmiento de la Banda</v>
      </c>
      <c r="B2102" t="s">
        <v>806</v>
      </c>
      <c r="C2102" t="s">
        <v>2231</v>
      </c>
      <c r="D2102" s="2">
        <v>46229</v>
      </c>
      <c r="E2102" s="3">
        <v>0.79166666666666663</v>
      </c>
      <c r="F2102" t="s">
        <v>4645</v>
      </c>
      <c r="G2102" t="s">
        <v>4646</v>
      </c>
      <c r="H2102">
        <v>1</v>
      </c>
      <c r="I2102">
        <v>0</v>
      </c>
      <c r="J2102">
        <v>1</v>
      </c>
      <c r="K2102">
        <v>1</v>
      </c>
      <c r="L2102" s="22" t="str">
        <f t="shared" si="682"/>
        <v>26/07/2026</v>
      </c>
      <c r="M2102" s="23">
        <f t="shared" si="683"/>
        <v>0.66666666666666663</v>
      </c>
      <c r="N2102" t="str">
        <f t="shared" si="684"/>
        <v>1 - 1</v>
      </c>
      <c r="O2102" t="str">
        <f t="shared" si="666"/>
        <v>Red</v>
      </c>
      <c r="P2102" t="str">
        <f t="shared" si="667"/>
        <v>Green</v>
      </c>
      <c r="Q2102" t="str">
        <f t="shared" si="668"/>
        <v>Red</v>
      </c>
      <c r="R2102" t="str">
        <f t="shared" si="669"/>
        <v>Green</v>
      </c>
      <c r="S2102" t="str">
        <f t="shared" si="670"/>
        <v>Green</v>
      </c>
      <c r="T2102" t="str">
        <f t="shared" si="671"/>
        <v>Red</v>
      </c>
      <c r="U2102" t="str">
        <f t="shared" si="672"/>
        <v>Green</v>
      </c>
      <c r="V2102" t="str">
        <f t="shared" si="673"/>
        <v>Red</v>
      </c>
      <c r="W2102" t="str">
        <f t="shared" si="674"/>
        <v>Red</v>
      </c>
      <c r="X2102" t="str">
        <f t="shared" si="675"/>
        <v>Green</v>
      </c>
      <c r="Y2102" t="str">
        <f t="shared" si="676"/>
        <v>Green</v>
      </c>
      <c r="Z2102" t="str">
        <f t="shared" si="677"/>
        <v>Red</v>
      </c>
      <c r="AA2102" t="str">
        <f t="shared" si="678"/>
        <v>Green</v>
      </c>
      <c r="AB2102" t="str">
        <f t="shared" si="679"/>
        <v>Green</v>
      </c>
      <c r="AC2102" t="str">
        <f t="shared" si="680"/>
        <v>Green</v>
      </c>
      <c r="AD2102" t="str">
        <f t="shared" si="681"/>
        <v>Red</v>
      </c>
    </row>
    <row r="2103" spans="1:30" x14ac:dyDescent="0.25">
      <c r="A2103" t="str">
        <f t="shared" si="685"/>
        <v>26/07/2026Club BloomingClub The Strongest</v>
      </c>
      <c r="D2103" s="2">
        <v>46229</v>
      </c>
      <c r="E2103" s="3">
        <v>0.79166666666666663</v>
      </c>
      <c r="F2103" t="s">
        <v>4647</v>
      </c>
      <c r="G2103" t="s">
        <v>4648</v>
      </c>
      <c r="H2103">
        <v>1</v>
      </c>
      <c r="I2103">
        <v>0</v>
      </c>
      <c r="J2103">
        <v>1</v>
      </c>
      <c r="K2103">
        <v>1</v>
      </c>
      <c r="L2103" s="22" t="str">
        <f t="shared" si="682"/>
        <v>26/07/2026</v>
      </c>
      <c r="M2103" s="23">
        <f t="shared" si="683"/>
        <v>0.66666666666666663</v>
      </c>
      <c r="N2103" t="str">
        <f t="shared" si="684"/>
        <v>1 - 1</v>
      </c>
      <c r="O2103" t="str">
        <f t="shared" si="666"/>
        <v>Red</v>
      </c>
      <c r="P2103" t="str">
        <f t="shared" si="667"/>
        <v>Green</v>
      </c>
      <c r="Q2103" t="str">
        <f t="shared" si="668"/>
        <v>Red</v>
      </c>
      <c r="R2103" t="str">
        <f t="shared" si="669"/>
        <v>Green</v>
      </c>
      <c r="S2103" t="str">
        <f t="shared" si="670"/>
        <v>Green</v>
      </c>
      <c r="T2103" t="str">
        <f t="shared" si="671"/>
        <v>Red</v>
      </c>
      <c r="U2103" t="str">
        <f t="shared" si="672"/>
        <v>Green</v>
      </c>
      <c r="V2103" t="str">
        <f t="shared" si="673"/>
        <v>Red</v>
      </c>
      <c r="W2103" t="str">
        <f t="shared" si="674"/>
        <v>Red</v>
      </c>
      <c r="X2103" t="str">
        <f t="shared" si="675"/>
        <v>Green</v>
      </c>
      <c r="Y2103" t="str">
        <f t="shared" si="676"/>
        <v>Green</v>
      </c>
      <c r="Z2103" t="str">
        <f t="shared" si="677"/>
        <v>Red</v>
      </c>
      <c r="AA2103" t="str">
        <f t="shared" si="678"/>
        <v>Green</v>
      </c>
      <c r="AB2103" t="str">
        <f t="shared" si="679"/>
        <v>Green</v>
      </c>
      <c r="AC2103" t="str">
        <f t="shared" si="680"/>
        <v>Green</v>
      </c>
      <c r="AD2103" t="str">
        <f t="shared" si="681"/>
        <v>Red</v>
      </c>
    </row>
    <row r="2104" spans="1:30" x14ac:dyDescent="0.25">
      <c r="A2104" t="str">
        <f t="shared" si="685"/>
        <v>26/07/2026CriciumaNautico</v>
      </c>
      <c r="B2104" t="s">
        <v>804</v>
      </c>
      <c r="D2104" s="2">
        <v>46229</v>
      </c>
      <c r="E2104" s="3">
        <v>0.79166666666666663</v>
      </c>
      <c r="F2104" t="s">
        <v>399</v>
      </c>
      <c r="G2104" t="s">
        <v>71</v>
      </c>
      <c r="H2104">
        <v>0</v>
      </c>
      <c r="I2104">
        <v>0</v>
      </c>
      <c r="J2104">
        <v>0</v>
      </c>
      <c r="K2104">
        <v>0</v>
      </c>
      <c r="L2104" s="22" t="str">
        <f t="shared" si="682"/>
        <v>26/07/2026</v>
      </c>
      <c r="M2104" s="23">
        <f t="shared" si="683"/>
        <v>0.66666666666666663</v>
      </c>
      <c r="N2104" t="str">
        <f t="shared" si="684"/>
        <v>0 - 0</v>
      </c>
      <c r="O2104" t="str">
        <f t="shared" si="666"/>
        <v>Red</v>
      </c>
      <c r="P2104" t="str">
        <f t="shared" si="667"/>
        <v>Green</v>
      </c>
      <c r="Q2104" t="str">
        <f t="shared" si="668"/>
        <v>Red</v>
      </c>
      <c r="R2104" t="str">
        <f t="shared" si="669"/>
        <v>Green</v>
      </c>
      <c r="S2104" t="str">
        <f t="shared" si="670"/>
        <v>Green</v>
      </c>
      <c r="T2104" t="str">
        <f t="shared" si="671"/>
        <v>Red</v>
      </c>
      <c r="U2104" t="str">
        <f t="shared" si="672"/>
        <v>Red</v>
      </c>
      <c r="V2104" t="str">
        <f t="shared" si="673"/>
        <v>Green</v>
      </c>
      <c r="W2104" t="str">
        <f t="shared" si="674"/>
        <v>Red</v>
      </c>
      <c r="X2104" t="str">
        <f t="shared" si="675"/>
        <v>Red</v>
      </c>
      <c r="Y2104" t="str">
        <f t="shared" si="676"/>
        <v>Red</v>
      </c>
      <c r="Z2104" t="str">
        <f t="shared" si="677"/>
        <v>Red</v>
      </c>
      <c r="AA2104" t="str">
        <f t="shared" si="678"/>
        <v>Green</v>
      </c>
      <c r="AB2104" t="str">
        <f t="shared" si="679"/>
        <v>Green</v>
      </c>
      <c r="AC2104" t="str">
        <f t="shared" si="680"/>
        <v>Red</v>
      </c>
      <c r="AD2104" t="str">
        <f t="shared" si="681"/>
        <v>Green</v>
      </c>
    </row>
    <row r="2105" spans="1:30" x14ac:dyDescent="0.25">
      <c r="A2105" t="str">
        <f t="shared" si="685"/>
        <v>26/07/2026Sao Bernardo FC SPCeara</v>
      </c>
      <c r="B2105" t="s">
        <v>804</v>
      </c>
      <c r="D2105" s="2">
        <v>46229</v>
      </c>
      <c r="E2105" s="3">
        <v>0.79166666666666663</v>
      </c>
      <c r="F2105" t="s">
        <v>1982</v>
      </c>
      <c r="G2105" t="s">
        <v>912</v>
      </c>
      <c r="H2105">
        <v>1</v>
      </c>
      <c r="I2105">
        <v>0</v>
      </c>
      <c r="J2105">
        <v>3</v>
      </c>
      <c r="K2105">
        <v>4</v>
      </c>
      <c r="L2105" s="22" t="str">
        <f t="shared" si="682"/>
        <v>26/07/2026</v>
      </c>
      <c r="M2105" s="23">
        <f t="shared" si="683"/>
        <v>0.66666666666666663</v>
      </c>
      <c r="N2105" t="str">
        <f t="shared" si="684"/>
        <v>3 - 4</v>
      </c>
      <c r="O2105" t="str">
        <f t="shared" si="666"/>
        <v>Red</v>
      </c>
      <c r="P2105" t="str">
        <f t="shared" si="667"/>
        <v>Red</v>
      </c>
      <c r="Q2105" t="str">
        <f t="shared" si="668"/>
        <v>Green</v>
      </c>
      <c r="R2105" t="str">
        <f t="shared" si="669"/>
        <v>Red</v>
      </c>
      <c r="S2105" t="str">
        <f t="shared" si="670"/>
        <v>Green</v>
      </c>
      <c r="T2105" t="str">
        <f t="shared" si="671"/>
        <v>Green</v>
      </c>
      <c r="U2105" t="str">
        <f t="shared" si="672"/>
        <v>Green</v>
      </c>
      <c r="V2105" t="str">
        <f t="shared" si="673"/>
        <v>Red</v>
      </c>
      <c r="W2105" t="str">
        <f t="shared" si="674"/>
        <v>Red</v>
      </c>
      <c r="X2105" t="str">
        <f t="shared" si="675"/>
        <v>Green</v>
      </c>
      <c r="Y2105" t="str">
        <f t="shared" si="676"/>
        <v>Green</v>
      </c>
      <c r="Z2105" t="str">
        <f t="shared" si="677"/>
        <v>Green</v>
      </c>
      <c r="AA2105" t="str">
        <f t="shared" si="678"/>
        <v>Red</v>
      </c>
      <c r="AB2105" t="str">
        <f t="shared" si="679"/>
        <v>Red</v>
      </c>
      <c r="AC2105" t="str">
        <f t="shared" si="680"/>
        <v>Green</v>
      </c>
      <c r="AD2105" t="str">
        <f t="shared" si="681"/>
        <v>Red</v>
      </c>
    </row>
    <row r="2106" spans="1:30" x14ac:dyDescent="0.25">
      <c r="A2106" t="str">
        <f t="shared" si="685"/>
        <v>26/07/2026Brusque FCItuano</v>
      </c>
      <c r="B2106" t="s">
        <v>804</v>
      </c>
      <c r="D2106" s="2">
        <v>46229</v>
      </c>
      <c r="E2106" s="3">
        <v>0.79166666666666663</v>
      </c>
      <c r="F2106" t="s">
        <v>4649</v>
      </c>
      <c r="G2106" t="s">
        <v>1145</v>
      </c>
      <c r="H2106">
        <v>1</v>
      </c>
      <c r="I2106">
        <v>0</v>
      </c>
      <c r="J2106">
        <v>1</v>
      </c>
      <c r="K2106">
        <v>0</v>
      </c>
      <c r="L2106" s="22" t="str">
        <f t="shared" si="682"/>
        <v>26/07/2026</v>
      </c>
      <c r="M2106" s="23">
        <f t="shared" si="683"/>
        <v>0.66666666666666663</v>
      </c>
      <c r="N2106" t="str">
        <f t="shared" si="684"/>
        <v>1 - 0</v>
      </c>
      <c r="O2106" t="str">
        <f t="shared" si="666"/>
        <v>Green</v>
      </c>
      <c r="P2106" t="str">
        <f t="shared" si="667"/>
        <v>Red</v>
      </c>
      <c r="Q2106" t="str">
        <f t="shared" si="668"/>
        <v>Red</v>
      </c>
      <c r="R2106" t="str">
        <f t="shared" si="669"/>
        <v>Green</v>
      </c>
      <c r="S2106" t="str">
        <f t="shared" si="670"/>
        <v>Red</v>
      </c>
      <c r="T2106" t="str">
        <f t="shared" si="671"/>
        <v>Green</v>
      </c>
      <c r="U2106" t="str">
        <f t="shared" si="672"/>
        <v>Green</v>
      </c>
      <c r="V2106" t="str">
        <f t="shared" si="673"/>
        <v>Red</v>
      </c>
      <c r="W2106" t="str">
        <f t="shared" si="674"/>
        <v>Red</v>
      </c>
      <c r="X2106" t="str">
        <f t="shared" si="675"/>
        <v>Green</v>
      </c>
      <c r="Y2106" t="str">
        <f t="shared" si="676"/>
        <v>Red</v>
      </c>
      <c r="Z2106" t="str">
        <f t="shared" si="677"/>
        <v>Red</v>
      </c>
      <c r="AA2106" t="str">
        <f t="shared" si="678"/>
        <v>Green</v>
      </c>
      <c r="AB2106" t="str">
        <f t="shared" si="679"/>
        <v>Green</v>
      </c>
      <c r="AC2106" t="str">
        <f t="shared" si="680"/>
        <v>Red</v>
      </c>
      <c r="AD2106" t="str">
        <f t="shared" si="681"/>
        <v>Green</v>
      </c>
    </row>
    <row r="2107" spans="1:30" x14ac:dyDescent="0.25">
      <c r="A2107" t="str">
        <f t="shared" si="685"/>
        <v>26/07/2026Ypiranga RSBarra FC</v>
      </c>
      <c r="B2107" t="s">
        <v>804</v>
      </c>
      <c r="D2107" s="2">
        <v>46229</v>
      </c>
      <c r="E2107" s="3">
        <v>0.79166666666666663</v>
      </c>
      <c r="F2107" t="s">
        <v>4650</v>
      </c>
      <c r="G2107" t="s">
        <v>1147</v>
      </c>
      <c r="H2107">
        <v>0</v>
      </c>
      <c r="I2107">
        <v>0</v>
      </c>
      <c r="J2107">
        <v>1</v>
      </c>
      <c r="K2107">
        <v>0</v>
      </c>
      <c r="L2107" s="22" t="str">
        <f t="shared" si="682"/>
        <v>26/07/2026</v>
      </c>
      <c r="M2107" s="23">
        <f t="shared" si="683"/>
        <v>0.66666666666666663</v>
      </c>
      <c r="N2107" t="str">
        <f t="shared" si="684"/>
        <v>1 - 0</v>
      </c>
      <c r="O2107" t="str">
        <f t="shared" si="666"/>
        <v>Green</v>
      </c>
      <c r="P2107" t="str">
        <f t="shared" si="667"/>
        <v>Red</v>
      </c>
      <c r="Q2107" t="str">
        <f t="shared" si="668"/>
        <v>Red</v>
      </c>
      <c r="R2107" t="str">
        <f t="shared" si="669"/>
        <v>Green</v>
      </c>
      <c r="S2107" t="str">
        <f t="shared" si="670"/>
        <v>Red</v>
      </c>
      <c r="T2107" t="str">
        <f t="shared" si="671"/>
        <v>Green</v>
      </c>
      <c r="U2107" t="str">
        <f t="shared" si="672"/>
        <v>Red</v>
      </c>
      <c r="V2107" t="str">
        <f t="shared" si="673"/>
        <v>Green</v>
      </c>
      <c r="W2107" t="str">
        <f t="shared" si="674"/>
        <v>Red</v>
      </c>
      <c r="X2107" t="str">
        <f t="shared" si="675"/>
        <v>Red</v>
      </c>
      <c r="Y2107" t="str">
        <f t="shared" si="676"/>
        <v>Red</v>
      </c>
      <c r="Z2107" t="str">
        <f t="shared" si="677"/>
        <v>Red</v>
      </c>
      <c r="AA2107" t="str">
        <f t="shared" si="678"/>
        <v>Green</v>
      </c>
      <c r="AB2107" t="str">
        <f t="shared" si="679"/>
        <v>Green</v>
      </c>
      <c r="AC2107" t="str">
        <f t="shared" si="680"/>
        <v>Red</v>
      </c>
      <c r="AD2107" t="str">
        <f t="shared" si="681"/>
        <v>Green</v>
      </c>
    </row>
    <row r="2108" spans="1:30" x14ac:dyDescent="0.25">
      <c r="A2108" t="str">
        <f t="shared" si="685"/>
        <v>26/07/2026CS AlagoanoSao Luiz</v>
      </c>
      <c r="B2108" t="s">
        <v>804</v>
      </c>
      <c r="D2108" s="2">
        <v>46229</v>
      </c>
      <c r="E2108" s="3">
        <v>0.79166666666666663</v>
      </c>
      <c r="F2108" t="s">
        <v>4651</v>
      </c>
      <c r="G2108" t="s">
        <v>4652</v>
      </c>
      <c r="H2108">
        <v>1</v>
      </c>
      <c r="I2108">
        <v>0</v>
      </c>
      <c r="J2108">
        <v>2</v>
      </c>
      <c r="K2108">
        <v>1</v>
      </c>
      <c r="L2108" s="22" t="str">
        <f t="shared" si="682"/>
        <v>26/07/2026</v>
      </c>
      <c r="M2108" s="23">
        <f t="shared" si="683"/>
        <v>0.66666666666666663</v>
      </c>
      <c r="N2108" t="str">
        <f t="shared" si="684"/>
        <v>2 - 1</v>
      </c>
      <c r="O2108" t="str">
        <f t="shared" si="666"/>
        <v>Green</v>
      </c>
      <c r="P2108" t="str">
        <f t="shared" si="667"/>
        <v>Red</v>
      </c>
      <c r="Q2108" t="str">
        <f t="shared" si="668"/>
        <v>Red</v>
      </c>
      <c r="R2108" t="str">
        <f t="shared" si="669"/>
        <v>Green</v>
      </c>
      <c r="S2108" t="str">
        <f t="shared" si="670"/>
        <v>Red</v>
      </c>
      <c r="T2108" t="str">
        <f t="shared" si="671"/>
        <v>Green</v>
      </c>
      <c r="U2108" t="str">
        <f t="shared" si="672"/>
        <v>Green</v>
      </c>
      <c r="V2108" t="str">
        <f t="shared" si="673"/>
        <v>Red</v>
      </c>
      <c r="W2108" t="str">
        <f t="shared" si="674"/>
        <v>Red</v>
      </c>
      <c r="X2108" t="str">
        <f t="shared" si="675"/>
        <v>Green</v>
      </c>
      <c r="Y2108" t="str">
        <f t="shared" si="676"/>
        <v>Green</v>
      </c>
      <c r="Z2108" t="str">
        <f t="shared" si="677"/>
        <v>Green</v>
      </c>
      <c r="AA2108" t="str">
        <f t="shared" si="678"/>
        <v>Red</v>
      </c>
      <c r="AB2108" t="str">
        <f t="shared" si="679"/>
        <v>Green</v>
      </c>
      <c r="AC2108" t="str">
        <f t="shared" si="680"/>
        <v>Green</v>
      </c>
      <c r="AD2108" t="str">
        <f t="shared" si="681"/>
        <v>Red</v>
      </c>
    </row>
    <row r="2109" spans="1:30" x14ac:dyDescent="0.25">
      <c r="A2109" t="str">
        <f t="shared" si="685"/>
        <v>26/07/2026Gama DFAmerica RN</v>
      </c>
      <c r="B2109" t="s">
        <v>804</v>
      </c>
      <c r="D2109" s="2">
        <v>46229</v>
      </c>
      <c r="E2109" s="3">
        <v>0.79166666666666663</v>
      </c>
      <c r="F2109" t="s">
        <v>4653</v>
      </c>
      <c r="G2109" t="s">
        <v>4654</v>
      </c>
      <c r="H2109">
        <v>2</v>
      </c>
      <c r="I2109">
        <v>2</v>
      </c>
      <c r="J2109">
        <v>3</v>
      </c>
      <c r="K2109">
        <v>2</v>
      </c>
      <c r="L2109" s="22" t="str">
        <f t="shared" si="682"/>
        <v>26/07/2026</v>
      </c>
      <c r="M2109" s="23">
        <f t="shared" si="683"/>
        <v>0.66666666666666663</v>
      </c>
      <c r="N2109" t="str">
        <f t="shared" si="684"/>
        <v>3 - 2</v>
      </c>
      <c r="O2109" t="str">
        <f t="shared" si="666"/>
        <v>Green</v>
      </c>
      <c r="P2109" t="str">
        <f t="shared" si="667"/>
        <v>Red</v>
      </c>
      <c r="Q2109" t="str">
        <f t="shared" si="668"/>
        <v>Red</v>
      </c>
      <c r="R2109" t="str">
        <f t="shared" si="669"/>
        <v>Green</v>
      </c>
      <c r="S2109" t="str">
        <f t="shared" si="670"/>
        <v>Red</v>
      </c>
      <c r="T2109" t="str">
        <f t="shared" si="671"/>
        <v>Green</v>
      </c>
      <c r="U2109" t="str">
        <f t="shared" si="672"/>
        <v>Red</v>
      </c>
      <c r="V2109" t="str">
        <f t="shared" si="673"/>
        <v>Green</v>
      </c>
      <c r="W2109" t="str">
        <f t="shared" si="674"/>
        <v>Red</v>
      </c>
      <c r="X2109" t="str">
        <f t="shared" si="675"/>
        <v>Green</v>
      </c>
      <c r="Y2109" t="str">
        <f t="shared" si="676"/>
        <v>Green</v>
      </c>
      <c r="Z2109" t="str">
        <f t="shared" si="677"/>
        <v>Green</v>
      </c>
      <c r="AA2109" t="str">
        <f t="shared" si="678"/>
        <v>Red</v>
      </c>
      <c r="AB2109" t="str">
        <f t="shared" si="679"/>
        <v>Red</v>
      </c>
      <c r="AC2109" t="str">
        <f t="shared" si="680"/>
        <v>Green</v>
      </c>
      <c r="AD2109" t="str">
        <f t="shared" si="681"/>
        <v>Red</v>
      </c>
    </row>
    <row r="2110" spans="1:30" x14ac:dyDescent="0.25">
      <c r="A2110" t="str">
        <f t="shared" si="685"/>
        <v>26/07/2026Crixas ECRio Verde GO</v>
      </c>
      <c r="B2110" t="s">
        <v>804</v>
      </c>
      <c r="D2110" s="2">
        <v>46229</v>
      </c>
      <c r="E2110" s="3">
        <v>0.79166666666666663</v>
      </c>
      <c r="F2110" t="s">
        <v>4655</v>
      </c>
      <c r="G2110" t="s">
        <v>4656</v>
      </c>
      <c r="H2110">
        <v>0</v>
      </c>
      <c r="I2110">
        <v>1</v>
      </c>
      <c r="J2110">
        <v>0</v>
      </c>
      <c r="K2110">
        <v>3</v>
      </c>
      <c r="L2110" s="22" t="str">
        <f t="shared" si="682"/>
        <v>26/07/2026</v>
      </c>
      <c r="M2110" s="23">
        <f t="shared" si="683"/>
        <v>0.66666666666666663</v>
      </c>
      <c r="N2110" t="str">
        <f t="shared" si="684"/>
        <v>0 - 3</v>
      </c>
      <c r="O2110" t="str">
        <f t="shared" si="666"/>
        <v>Red</v>
      </c>
      <c r="P2110" t="str">
        <f t="shared" si="667"/>
        <v>Red</v>
      </c>
      <c r="Q2110" t="str">
        <f t="shared" si="668"/>
        <v>Green</v>
      </c>
      <c r="R2110" t="str">
        <f t="shared" si="669"/>
        <v>Red</v>
      </c>
      <c r="S2110" t="str">
        <f t="shared" si="670"/>
        <v>Green</v>
      </c>
      <c r="T2110" t="str">
        <f t="shared" si="671"/>
        <v>Green</v>
      </c>
      <c r="U2110" t="str">
        <f t="shared" si="672"/>
        <v>Red</v>
      </c>
      <c r="V2110" t="str">
        <f t="shared" si="673"/>
        <v>Red</v>
      </c>
      <c r="W2110" t="str">
        <f t="shared" si="674"/>
        <v>Green</v>
      </c>
      <c r="X2110" t="str">
        <f t="shared" si="675"/>
        <v>Green</v>
      </c>
      <c r="Y2110" t="str">
        <f t="shared" si="676"/>
        <v>Green</v>
      </c>
      <c r="Z2110" t="str">
        <f t="shared" si="677"/>
        <v>Green</v>
      </c>
      <c r="AA2110" t="str">
        <f t="shared" si="678"/>
        <v>Red</v>
      </c>
      <c r="AB2110" t="str">
        <f t="shared" si="679"/>
        <v>Green</v>
      </c>
      <c r="AC2110" t="str">
        <f t="shared" si="680"/>
        <v>Red</v>
      </c>
      <c r="AD2110" t="str">
        <f t="shared" si="681"/>
        <v>Green</v>
      </c>
    </row>
    <row r="2111" spans="1:30" x14ac:dyDescent="0.25">
      <c r="A2111" t="str">
        <f t="shared" si="685"/>
        <v>26/07/2026Mineiros GOGoiania EC</v>
      </c>
      <c r="B2111" t="s">
        <v>804</v>
      </c>
      <c r="D2111" s="2">
        <v>46229</v>
      </c>
      <c r="E2111" s="3">
        <v>0.79166666666666663</v>
      </c>
      <c r="F2111" t="s">
        <v>4657</v>
      </c>
      <c r="G2111" t="s">
        <v>4658</v>
      </c>
      <c r="H2111">
        <v>0</v>
      </c>
      <c r="I2111">
        <v>0</v>
      </c>
      <c r="J2111">
        <v>0</v>
      </c>
      <c r="K2111">
        <v>1</v>
      </c>
      <c r="L2111" s="22" t="str">
        <f t="shared" si="682"/>
        <v>26/07/2026</v>
      </c>
      <c r="M2111" s="23">
        <f t="shared" si="683"/>
        <v>0.66666666666666663</v>
      </c>
      <c r="N2111" t="str">
        <f t="shared" si="684"/>
        <v>0 - 1</v>
      </c>
      <c r="O2111" t="str">
        <f t="shared" si="666"/>
        <v>Red</v>
      </c>
      <c r="P2111" t="str">
        <f t="shared" si="667"/>
        <v>Red</v>
      </c>
      <c r="Q2111" t="str">
        <f t="shared" si="668"/>
        <v>Green</v>
      </c>
      <c r="R2111" t="str">
        <f t="shared" si="669"/>
        <v>Red</v>
      </c>
      <c r="S2111" t="str">
        <f t="shared" si="670"/>
        <v>Green</v>
      </c>
      <c r="T2111" t="str">
        <f t="shared" si="671"/>
        <v>Green</v>
      </c>
      <c r="U2111" t="str">
        <f t="shared" si="672"/>
        <v>Red</v>
      </c>
      <c r="V2111" t="str">
        <f t="shared" si="673"/>
        <v>Green</v>
      </c>
      <c r="W2111" t="str">
        <f t="shared" si="674"/>
        <v>Red</v>
      </c>
      <c r="X2111" t="str">
        <f t="shared" si="675"/>
        <v>Red</v>
      </c>
      <c r="Y2111" t="str">
        <f t="shared" si="676"/>
        <v>Red</v>
      </c>
      <c r="Z2111" t="str">
        <f t="shared" si="677"/>
        <v>Red</v>
      </c>
      <c r="AA2111" t="str">
        <f t="shared" si="678"/>
        <v>Green</v>
      </c>
      <c r="AB2111" t="str">
        <f t="shared" si="679"/>
        <v>Green</v>
      </c>
      <c r="AC2111" t="str">
        <f t="shared" si="680"/>
        <v>Red</v>
      </c>
      <c r="AD2111" t="str">
        <f t="shared" si="681"/>
        <v>Green</v>
      </c>
    </row>
    <row r="2112" spans="1:30" x14ac:dyDescent="0.25">
      <c r="A2112" t="str">
        <f t="shared" si="685"/>
        <v>26/07/2026PalestinoNublense</v>
      </c>
      <c r="D2112" s="2">
        <v>46229</v>
      </c>
      <c r="E2112" s="3">
        <v>0.79166666666666663</v>
      </c>
      <c r="F2112" t="s">
        <v>1153</v>
      </c>
      <c r="G2112" t="s">
        <v>1152</v>
      </c>
      <c r="L2112" s="22" t="str">
        <f t="shared" si="682"/>
        <v>26/07/2026</v>
      </c>
      <c r="M2112" s="23">
        <f t="shared" si="683"/>
        <v>0.66666666666666663</v>
      </c>
      <c r="N2112" t="str">
        <f t="shared" si="684"/>
        <v xml:space="preserve"> - </v>
      </c>
      <c r="O2112" t="str">
        <f t="shared" si="666"/>
        <v>Red</v>
      </c>
      <c r="P2112" t="str">
        <f t="shared" si="667"/>
        <v>Green</v>
      </c>
      <c r="Q2112" t="str">
        <f t="shared" si="668"/>
        <v>Red</v>
      </c>
      <c r="R2112" t="str">
        <f t="shared" si="669"/>
        <v>Green</v>
      </c>
      <c r="S2112" t="str">
        <f t="shared" si="670"/>
        <v>Green</v>
      </c>
      <c r="T2112" t="str">
        <f t="shared" si="671"/>
        <v>Red</v>
      </c>
      <c r="U2112" t="str">
        <f t="shared" si="672"/>
        <v>Red</v>
      </c>
      <c r="V2112" t="str">
        <f t="shared" si="673"/>
        <v>Green</v>
      </c>
      <c r="W2112" t="str">
        <f t="shared" si="674"/>
        <v>Red</v>
      </c>
      <c r="X2112" t="str">
        <f t="shared" si="675"/>
        <v>Red</v>
      </c>
      <c r="Y2112" t="str">
        <f t="shared" si="676"/>
        <v>Red</v>
      </c>
      <c r="Z2112" t="str">
        <f t="shared" si="677"/>
        <v>Red</v>
      </c>
      <c r="AA2112" t="str">
        <f t="shared" si="678"/>
        <v>Green</v>
      </c>
      <c r="AB2112" t="str">
        <f t="shared" si="679"/>
        <v>Green</v>
      </c>
      <c r="AC2112" t="str">
        <f t="shared" si="680"/>
        <v>Red</v>
      </c>
      <c r="AD2112" t="str">
        <f t="shared" si="681"/>
        <v>Green</v>
      </c>
    </row>
    <row r="2113" spans="1:30" x14ac:dyDescent="0.25">
      <c r="A2113" t="str">
        <f t="shared" si="685"/>
        <v>26/07/2026General VelasquezTrasandino de Los Andes</v>
      </c>
      <c r="D2113" s="2">
        <v>46229</v>
      </c>
      <c r="E2113" s="3">
        <v>0.79166666666666663</v>
      </c>
      <c r="F2113" t="s">
        <v>4659</v>
      </c>
      <c r="G2113" t="s">
        <v>4660</v>
      </c>
      <c r="H2113">
        <v>0</v>
      </c>
      <c r="I2113">
        <v>0</v>
      </c>
      <c r="J2113">
        <v>0</v>
      </c>
      <c r="K2113">
        <v>0</v>
      </c>
      <c r="L2113" s="22" t="str">
        <f t="shared" si="682"/>
        <v>26/07/2026</v>
      </c>
      <c r="M2113" s="23">
        <f t="shared" si="683"/>
        <v>0.66666666666666663</v>
      </c>
      <c r="N2113" t="str">
        <f t="shared" si="684"/>
        <v>0 - 0</v>
      </c>
      <c r="O2113" t="str">
        <f t="shared" si="666"/>
        <v>Red</v>
      </c>
      <c r="P2113" t="str">
        <f t="shared" si="667"/>
        <v>Green</v>
      </c>
      <c r="Q2113" t="str">
        <f t="shared" si="668"/>
        <v>Red</v>
      </c>
      <c r="R2113" t="str">
        <f t="shared" si="669"/>
        <v>Green</v>
      </c>
      <c r="S2113" t="str">
        <f t="shared" si="670"/>
        <v>Green</v>
      </c>
      <c r="T2113" t="str">
        <f t="shared" si="671"/>
        <v>Red</v>
      </c>
      <c r="U2113" t="str">
        <f t="shared" si="672"/>
        <v>Red</v>
      </c>
      <c r="V2113" t="str">
        <f t="shared" si="673"/>
        <v>Green</v>
      </c>
      <c r="W2113" t="str">
        <f t="shared" si="674"/>
        <v>Red</v>
      </c>
      <c r="X2113" t="str">
        <f t="shared" si="675"/>
        <v>Red</v>
      </c>
      <c r="Y2113" t="str">
        <f t="shared" si="676"/>
        <v>Red</v>
      </c>
      <c r="Z2113" t="str">
        <f t="shared" si="677"/>
        <v>Red</v>
      </c>
      <c r="AA2113" t="str">
        <f t="shared" si="678"/>
        <v>Green</v>
      </c>
      <c r="AB2113" t="str">
        <f t="shared" si="679"/>
        <v>Green</v>
      </c>
      <c r="AC2113" t="str">
        <f t="shared" si="680"/>
        <v>Red</v>
      </c>
      <c r="AD2113" t="str">
        <f t="shared" si="681"/>
        <v>Green</v>
      </c>
    </row>
    <row r="2114" spans="1:30" x14ac:dyDescent="0.25">
      <c r="A2114" t="str">
        <f t="shared" si="685"/>
        <v>26/07/2026Inter BogotaAmerica de Cali</v>
      </c>
      <c r="D2114" s="2">
        <v>46229</v>
      </c>
      <c r="E2114" s="3">
        <v>0.79166666666666663</v>
      </c>
      <c r="F2114" t="s">
        <v>417</v>
      </c>
      <c r="G2114" t="s">
        <v>427</v>
      </c>
      <c r="H2114">
        <v>0</v>
      </c>
      <c r="I2114">
        <v>0</v>
      </c>
      <c r="J2114">
        <v>0</v>
      </c>
      <c r="K2114">
        <v>2</v>
      </c>
      <c r="L2114" s="22" t="str">
        <f t="shared" si="682"/>
        <v>26/07/2026</v>
      </c>
      <c r="M2114" s="23">
        <f t="shared" si="683"/>
        <v>0.66666666666666663</v>
      </c>
      <c r="N2114" t="str">
        <f t="shared" si="684"/>
        <v>0 - 2</v>
      </c>
      <c r="O2114" t="str">
        <f t="shared" ref="O2114:O2177" si="686">IF($J2114&gt;$K2114,"Green","Red")</f>
        <v>Red</v>
      </c>
      <c r="P2114" t="str">
        <f t="shared" ref="P2114:P2177" si="687">IF($J2114=$K2114,"Green","Red")</f>
        <v>Red</v>
      </c>
      <c r="Q2114" t="str">
        <f t="shared" ref="Q2114:Q2177" si="688">IF($J2114&lt;$K2114,"Green","Red")</f>
        <v>Green</v>
      </c>
      <c r="R2114" t="str">
        <f t="shared" ref="R2114:R2177" si="689">IF($J2114&gt;=$K2114,"Green","Red")</f>
        <v>Red</v>
      </c>
      <c r="S2114" t="str">
        <f t="shared" ref="S2114:S2177" si="690">IF($J2114&lt;=$K2114,"Green","Red")</f>
        <v>Green</v>
      </c>
      <c r="T2114" t="str">
        <f t="shared" ref="T2114:T2177" si="691">IF(OR($J2114&gt;$K2114,$J2114&lt;$K2114),"Green","Red")</f>
        <v>Green</v>
      </c>
      <c r="U2114" t="str">
        <f t="shared" ref="U2114:U2177" si="692">IF($H2114&gt;$I2114,"Green","Red")</f>
        <v>Red</v>
      </c>
      <c r="V2114" t="str">
        <f t="shared" ref="V2114:V2177" si="693">IF($H2114=$I2114,"Green","Red")</f>
        <v>Green</v>
      </c>
      <c r="W2114" t="str">
        <f t="shared" ref="W2114:W2177" si="694">IF($H2114&lt;$I2114,"Green","Red")</f>
        <v>Red</v>
      </c>
      <c r="X2114" t="str">
        <f t="shared" ref="X2114:X2177" si="695">IF($H2114+$I2114&gt;0,"Green","Red")</f>
        <v>Red</v>
      </c>
      <c r="Y2114" t="str">
        <f t="shared" ref="Y2114:Y2177" si="696">IF($J2114+$K2114&gt;1.5,"Green","Red")</f>
        <v>Green</v>
      </c>
      <c r="Z2114" t="str">
        <f t="shared" ref="Z2114:Z2177" si="697">IF($J2114+$K2114&gt;2.5,"Green","Red")</f>
        <v>Red</v>
      </c>
      <c r="AA2114" t="str">
        <f t="shared" ref="AA2114:AA2177" si="698">IF($J2114+$K2114&lt;2.5,"Green","Red")</f>
        <v>Green</v>
      </c>
      <c r="AB2114" t="str">
        <f t="shared" ref="AB2114:AB2177" si="699">IF($J2114+$K2114&lt;3.5,"Green","Red")</f>
        <v>Green</v>
      </c>
      <c r="AC2114" t="str">
        <f t="shared" ref="AC2114:AC2177" si="700">IF(AND($J2114&gt;0,$K2114&gt;0),"Green","Red")</f>
        <v>Red</v>
      </c>
      <c r="AD2114" t="str">
        <f t="shared" ref="AD2114:AD2177" si="701">IF(OR($J2114=0,$K2114=0),"Green","Red")</f>
        <v>Green</v>
      </c>
    </row>
    <row r="2115" spans="1:30" x14ac:dyDescent="0.25">
      <c r="A2115" t="str">
        <f t="shared" si="685"/>
        <v>26/07/2026Club OlimpiaClub Libertad</v>
      </c>
      <c r="D2115" s="2">
        <v>46229</v>
      </c>
      <c r="E2115" s="3">
        <v>0.79166666666666663</v>
      </c>
      <c r="F2115" t="s">
        <v>4661</v>
      </c>
      <c r="G2115" t="s">
        <v>4662</v>
      </c>
      <c r="H2115">
        <v>0</v>
      </c>
      <c r="I2115">
        <v>0</v>
      </c>
      <c r="J2115">
        <v>0</v>
      </c>
      <c r="K2115">
        <v>1</v>
      </c>
      <c r="L2115" s="22" t="str">
        <f t="shared" si="682"/>
        <v>26/07/2026</v>
      </c>
      <c r="M2115" s="23">
        <f t="shared" si="683"/>
        <v>0.66666666666666663</v>
      </c>
      <c r="N2115" t="str">
        <f t="shared" si="684"/>
        <v>0 - 1</v>
      </c>
      <c r="O2115" t="str">
        <f t="shared" si="686"/>
        <v>Red</v>
      </c>
      <c r="P2115" t="str">
        <f t="shared" si="687"/>
        <v>Red</v>
      </c>
      <c r="Q2115" t="str">
        <f t="shared" si="688"/>
        <v>Green</v>
      </c>
      <c r="R2115" t="str">
        <f t="shared" si="689"/>
        <v>Red</v>
      </c>
      <c r="S2115" t="str">
        <f t="shared" si="690"/>
        <v>Green</v>
      </c>
      <c r="T2115" t="str">
        <f t="shared" si="691"/>
        <v>Green</v>
      </c>
      <c r="U2115" t="str">
        <f t="shared" si="692"/>
        <v>Red</v>
      </c>
      <c r="V2115" t="str">
        <f t="shared" si="693"/>
        <v>Green</v>
      </c>
      <c r="W2115" t="str">
        <f t="shared" si="694"/>
        <v>Red</v>
      </c>
      <c r="X2115" t="str">
        <f t="shared" si="695"/>
        <v>Red</v>
      </c>
      <c r="Y2115" t="str">
        <f t="shared" si="696"/>
        <v>Red</v>
      </c>
      <c r="Z2115" t="str">
        <f t="shared" si="697"/>
        <v>Red</v>
      </c>
      <c r="AA2115" t="str">
        <f t="shared" si="698"/>
        <v>Green</v>
      </c>
      <c r="AB2115" t="str">
        <f t="shared" si="699"/>
        <v>Green</v>
      </c>
      <c r="AC2115" t="str">
        <f t="shared" si="700"/>
        <v>Red</v>
      </c>
      <c r="AD2115" t="str">
        <f t="shared" si="701"/>
        <v>Green</v>
      </c>
    </row>
    <row r="2116" spans="1:30" x14ac:dyDescent="0.25">
      <c r="A2116" t="str">
        <f t="shared" si="685"/>
        <v>26/07/2026FK Macva SabacPartizan Belgrade</v>
      </c>
      <c r="D2116" s="2">
        <v>46229</v>
      </c>
      <c r="E2116" s="3">
        <v>0.79166666666666663</v>
      </c>
      <c r="F2116" t="s">
        <v>1158</v>
      </c>
      <c r="G2116" t="s">
        <v>1159</v>
      </c>
      <c r="H2116">
        <v>0</v>
      </c>
      <c r="I2116">
        <v>1</v>
      </c>
      <c r="J2116">
        <v>1</v>
      </c>
      <c r="K2116">
        <v>3</v>
      </c>
      <c r="L2116" s="22" t="str">
        <f t="shared" si="682"/>
        <v>26/07/2026</v>
      </c>
      <c r="M2116" s="23">
        <f t="shared" si="683"/>
        <v>0.66666666666666663</v>
      </c>
      <c r="N2116" t="str">
        <f t="shared" si="684"/>
        <v>1 - 3</v>
      </c>
      <c r="O2116" t="str">
        <f t="shared" si="686"/>
        <v>Red</v>
      </c>
      <c r="P2116" t="str">
        <f t="shared" si="687"/>
        <v>Red</v>
      </c>
      <c r="Q2116" t="str">
        <f t="shared" si="688"/>
        <v>Green</v>
      </c>
      <c r="R2116" t="str">
        <f t="shared" si="689"/>
        <v>Red</v>
      </c>
      <c r="S2116" t="str">
        <f t="shared" si="690"/>
        <v>Green</v>
      </c>
      <c r="T2116" t="str">
        <f t="shared" si="691"/>
        <v>Green</v>
      </c>
      <c r="U2116" t="str">
        <f t="shared" si="692"/>
        <v>Red</v>
      </c>
      <c r="V2116" t="str">
        <f t="shared" si="693"/>
        <v>Red</v>
      </c>
      <c r="W2116" t="str">
        <f t="shared" si="694"/>
        <v>Green</v>
      </c>
      <c r="X2116" t="str">
        <f t="shared" si="695"/>
        <v>Green</v>
      </c>
      <c r="Y2116" t="str">
        <f t="shared" si="696"/>
        <v>Green</v>
      </c>
      <c r="Z2116" t="str">
        <f t="shared" si="697"/>
        <v>Green</v>
      </c>
      <c r="AA2116" t="str">
        <f t="shared" si="698"/>
        <v>Red</v>
      </c>
      <c r="AB2116" t="str">
        <f t="shared" si="699"/>
        <v>Red</v>
      </c>
      <c r="AC2116" t="str">
        <f t="shared" si="700"/>
        <v>Green</v>
      </c>
      <c r="AD2116" t="str">
        <f t="shared" si="701"/>
        <v>Red</v>
      </c>
    </row>
    <row r="2117" spans="1:30" x14ac:dyDescent="0.25">
      <c r="A2117" t="str">
        <f t="shared" si="685"/>
        <v>26/07/2026Bolivar SCMineros De Guayana</v>
      </c>
      <c r="D2117" s="2">
        <v>46229</v>
      </c>
      <c r="E2117" s="3">
        <v>0.79166666666666663</v>
      </c>
      <c r="F2117" t="s">
        <v>4663</v>
      </c>
      <c r="G2117" t="s">
        <v>4664</v>
      </c>
      <c r="H2117">
        <v>0</v>
      </c>
      <c r="I2117">
        <v>1</v>
      </c>
      <c r="J2117">
        <v>1</v>
      </c>
      <c r="K2117">
        <v>2</v>
      </c>
      <c r="L2117" s="22" t="str">
        <f t="shared" si="682"/>
        <v>26/07/2026</v>
      </c>
      <c r="M2117" s="23">
        <f t="shared" si="683"/>
        <v>0.66666666666666663</v>
      </c>
      <c r="N2117" t="str">
        <f t="shared" si="684"/>
        <v>1 - 2</v>
      </c>
      <c r="O2117" t="str">
        <f t="shared" si="686"/>
        <v>Red</v>
      </c>
      <c r="P2117" t="str">
        <f t="shared" si="687"/>
        <v>Red</v>
      </c>
      <c r="Q2117" t="str">
        <f t="shared" si="688"/>
        <v>Green</v>
      </c>
      <c r="R2117" t="str">
        <f t="shared" si="689"/>
        <v>Red</v>
      </c>
      <c r="S2117" t="str">
        <f t="shared" si="690"/>
        <v>Green</v>
      </c>
      <c r="T2117" t="str">
        <f t="shared" si="691"/>
        <v>Green</v>
      </c>
      <c r="U2117" t="str">
        <f t="shared" si="692"/>
        <v>Red</v>
      </c>
      <c r="V2117" t="str">
        <f t="shared" si="693"/>
        <v>Red</v>
      </c>
      <c r="W2117" t="str">
        <f t="shared" si="694"/>
        <v>Green</v>
      </c>
      <c r="X2117" t="str">
        <f t="shared" si="695"/>
        <v>Green</v>
      </c>
      <c r="Y2117" t="str">
        <f t="shared" si="696"/>
        <v>Green</v>
      </c>
      <c r="Z2117" t="str">
        <f t="shared" si="697"/>
        <v>Green</v>
      </c>
      <c r="AA2117" t="str">
        <f t="shared" si="698"/>
        <v>Red</v>
      </c>
      <c r="AB2117" t="str">
        <f t="shared" si="699"/>
        <v>Green</v>
      </c>
      <c r="AC2117" t="str">
        <f t="shared" si="700"/>
        <v>Green</v>
      </c>
      <c r="AD2117" t="str">
        <f t="shared" si="701"/>
        <v>Red</v>
      </c>
    </row>
    <row r="2118" spans="1:30" x14ac:dyDescent="0.25">
      <c r="A2118" t="str">
        <f t="shared" si="685"/>
        <v>26/07/2026SevillaAD Ceuta</v>
      </c>
      <c r="D2118" s="2">
        <v>46229</v>
      </c>
      <c r="E2118" s="3">
        <v>0.79166666666666663</v>
      </c>
      <c r="F2118" t="s">
        <v>2098</v>
      </c>
      <c r="G2118" t="s">
        <v>1764</v>
      </c>
      <c r="H2118">
        <v>0</v>
      </c>
      <c r="I2118">
        <v>0</v>
      </c>
      <c r="J2118">
        <v>2</v>
      </c>
      <c r="K2118">
        <v>1</v>
      </c>
      <c r="L2118" s="22" t="str">
        <f t="shared" si="682"/>
        <v>26/07/2026</v>
      </c>
      <c r="M2118" s="23">
        <f t="shared" si="683"/>
        <v>0.66666666666666663</v>
      </c>
      <c r="N2118" t="str">
        <f t="shared" si="684"/>
        <v>2 - 1</v>
      </c>
      <c r="O2118" t="str">
        <f t="shared" si="686"/>
        <v>Green</v>
      </c>
      <c r="P2118" t="str">
        <f t="shared" si="687"/>
        <v>Red</v>
      </c>
      <c r="Q2118" t="str">
        <f t="shared" si="688"/>
        <v>Red</v>
      </c>
      <c r="R2118" t="str">
        <f t="shared" si="689"/>
        <v>Green</v>
      </c>
      <c r="S2118" t="str">
        <f t="shared" si="690"/>
        <v>Red</v>
      </c>
      <c r="T2118" t="str">
        <f t="shared" si="691"/>
        <v>Green</v>
      </c>
      <c r="U2118" t="str">
        <f t="shared" si="692"/>
        <v>Red</v>
      </c>
      <c r="V2118" t="str">
        <f t="shared" si="693"/>
        <v>Green</v>
      </c>
      <c r="W2118" t="str">
        <f t="shared" si="694"/>
        <v>Red</v>
      </c>
      <c r="X2118" t="str">
        <f t="shared" si="695"/>
        <v>Red</v>
      </c>
      <c r="Y2118" t="str">
        <f t="shared" si="696"/>
        <v>Green</v>
      </c>
      <c r="Z2118" t="str">
        <f t="shared" si="697"/>
        <v>Green</v>
      </c>
      <c r="AA2118" t="str">
        <f t="shared" si="698"/>
        <v>Red</v>
      </c>
      <c r="AB2118" t="str">
        <f t="shared" si="699"/>
        <v>Green</v>
      </c>
      <c r="AC2118" t="str">
        <f t="shared" si="700"/>
        <v>Green</v>
      </c>
      <c r="AD2118" t="str">
        <f t="shared" si="701"/>
        <v>Red</v>
      </c>
    </row>
    <row r="2119" spans="1:30" x14ac:dyDescent="0.25">
      <c r="A2119" t="str">
        <f t="shared" si="685"/>
        <v>26/07/2026NublensePalestino</v>
      </c>
      <c r="D2119" s="2">
        <v>46229</v>
      </c>
      <c r="E2119" s="3">
        <v>0.79167824074074078</v>
      </c>
      <c r="F2119" t="s">
        <v>1152</v>
      </c>
      <c r="G2119" t="s">
        <v>1153</v>
      </c>
      <c r="H2119">
        <v>2</v>
      </c>
      <c r="I2119">
        <v>0</v>
      </c>
      <c r="J2119">
        <v>2</v>
      </c>
      <c r="K2119">
        <v>0</v>
      </c>
      <c r="L2119" s="22" t="str">
        <f t="shared" si="682"/>
        <v>26/07/2026</v>
      </c>
      <c r="M2119" s="23">
        <f t="shared" si="683"/>
        <v>0.66667824074074078</v>
      </c>
      <c r="N2119" t="str">
        <f t="shared" si="684"/>
        <v>2 - 0</v>
      </c>
      <c r="O2119" t="str">
        <f t="shared" si="686"/>
        <v>Green</v>
      </c>
      <c r="P2119" t="str">
        <f t="shared" si="687"/>
        <v>Red</v>
      </c>
      <c r="Q2119" t="str">
        <f t="shared" si="688"/>
        <v>Red</v>
      </c>
      <c r="R2119" t="str">
        <f t="shared" si="689"/>
        <v>Green</v>
      </c>
      <c r="S2119" t="str">
        <f t="shared" si="690"/>
        <v>Red</v>
      </c>
      <c r="T2119" t="str">
        <f t="shared" si="691"/>
        <v>Green</v>
      </c>
      <c r="U2119" t="str">
        <f t="shared" si="692"/>
        <v>Green</v>
      </c>
      <c r="V2119" t="str">
        <f t="shared" si="693"/>
        <v>Red</v>
      </c>
      <c r="W2119" t="str">
        <f t="shared" si="694"/>
        <v>Red</v>
      </c>
      <c r="X2119" t="str">
        <f t="shared" si="695"/>
        <v>Green</v>
      </c>
      <c r="Y2119" t="str">
        <f t="shared" si="696"/>
        <v>Green</v>
      </c>
      <c r="Z2119" t="str">
        <f t="shared" si="697"/>
        <v>Red</v>
      </c>
      <c r="AA2119" t="str">
        <f t="shared" si="698"/>
        <v>Green</v>
      </c>
      <c r="AB2119" t="str">
        <f t="shared" si="699"/>
        <v>Green</v>
      </c>
      <c r="AC2119" t="str">
        <f t="shared" si="700"/>
        <v>Red</v>
      </c>
      <c r="AD2119" t="str">
        <f t="shared" si="701"/>
        <v>Green</v>
      </c>
    </row>
    <row r="2120" spans="1:30" x14ac:dyDescent="0.25">
      <c r="A2120" t="str">
        <f t="shared" si="685"/>
        <v>26/07/2026Fram ReykjavikHafnarfjordur</v>
      </c>
      <c r="D2120" s="2">
        <v>46229</v>
      </c>
      <c r="E2120" s="3">
        <v>0.80208333333333337</v>
      </c>
      <c r="F2120" t="s">
        <v>1160</v>
      </c>
      <c r="G2120" t="s">
        <v>293</v>
      </c>
      <c r="H2120">
        <v>0</v>
      </c>
      <c r="I2120">
        <v>0</v>
      </c>
      <c r="J2120">
        <v>0</v>
      </c>
      <c r="K2120">
        <v>0</v>
      </c>
      <c r="L2120" s="22" t="str">
        <f t="shared" si="682"/>
        <v>26/07/2026</v>
      </c>
      <c r="M2120" s="23">
        <f t="shared" si="683"/>
        <v>0.67708333333333337</v>
      </c>
      <c r="N2120" t="str">
        <f t="shared" si="684"/>
        <v>0 - 0</v>
      </c>
      <c r="O2120" t="str">
        <f t="shared" si="686"/>
        <v>Red</v>
      </c>
      <c r="P2120" t="str">
        <f t="shared" si="687"/>
        <v>Green</v>
      </c>
      <c r="Q2120" t="str">
        <f t="shared" si="688"/>
        <v>Red</v>
      </c>
      <c r="R2120" t="str">
        <f t="shared" si="689"/>
        <v>Green</v>
      </c>
      <c r="S2120" t="str">
        <f t="shared" si="690"/>
        <v>Green</v>
      </c>
      <c r="T2120" t="str">
        <f t="shared" si="691"/>
        <v>Red</v>
      </c>
      <c r="U2120" t="str">
        <f t="shared" si="692"/>
        <v>Red</v>
      </c>
      <c r="V2120" t="str">
        <f t="shared" si="693"/>
        <v>Green</v>
      </c>
      <c r="W2120" t="str">
        <f t="shared" si="694"/>
        <v>Red</v>
      </c>
      <c r="X2120" t="str">
        <f t="shared" si="695"/>
        <v>Red</v>
      </c>
      <c r="Y2120" t="str">
        <f t="shared" si="696"/>
        <v>Red</v>
      </c>
      <c r="Z2120" t="str">
        <f t="shared" si="697"/>
        <v>Red</v>
      </c>
      <c r="AA2120" t="str">
        <f t="shared" si="698"/>
        <v>Green</v>
      </c>
      <c r="AB2120" t="str">
        <f t="shared" si="699"/>
        <v>Green</v>
      </c>
      <c r="AC2120" t="str">
        <f t="shared" si="700"/>
        <v>Red</v>
      </c>
      <c r="AD2120" t="str">
        <f t="shared" si="701"/>
        <v>Green</v>
      </c>
    </row>
    <row r="2121" spans="1:30" x14ac:dyDescent="0.25">
      <c r="A2121" t="str">
        <f t="shared" si="685"/>
        <v>26/07/2026IA AkranesStjarnan FC</v>
      </c>
      <c r="D2121" s="2">
        <v>46229</v>
      </c>
      <c r="E2121" s="3">
        <v>0.80208333333333337</v>
      </c>
      <c r="F2121" t="s">
        <v>264</v>
      </c>
      <c r="G2121" t="s">
        <v>1967</v>
      </c>
      <c r="H2121">
        <v>3</v>
      </c>
      <c r="I2121">
        <v>0</v>
      </c>
      <c r="J2121">
        <v>5</v>
      </c>
      <c r="K2121">
        <v>1</v>
      </c>
      <c r="L2121" s="22" t="str">
        <f t="shared" si="682"/>
        <v>26/07/2026</v>
      </c>
      <c r="M2121" s="23">
        <f t="shared" si="683"/>
        <v>0.67708333333333337</v>
      </c>
      <c r="N2121" t="str">
        <f t="shared" si="684"/>
        <v>5 - 1</v>
      </c>
      <c r="O2121" t="str">
        <f t="shared" si="686"/>
        <v>Green</v>
      </c>
      <c r="P2121" t="str">
        <f t="shared" si="687"/>
        <v>Red</v>
      </c>
      <c r="Q2121" t="str">
        <f t="shared" si="688"/>
        <v>Red</v>
      </c>
      <c r="R2121" t="str">
        <f t="shared" si="689"/>
        <v>Green</v>
      </c>
      <c r="S2121" t="str">
        <f t="shared" si="690"/>
        <v>Red</v>
      </c>
      <c r="T2121" t="str">
        <f t="shared" si="691"/>
        <v>Green</v>
      </c>
      <c r="U2121" t="str">
        <f t="shared" si="692"/>
        <v>Green</v>
      </c>
      <c r="V2121" t="str">
        <f t="shared" si="693"/>
        <v>Red</v>
      </c>
      <c r="W2121" t="str">
        <f t="shared" si="694"/>
        <v>Red</v>
      </c>
      <c r="X2121" t="str">
        <f t="shared" si="695"/>
        <v>Green</v>
      </c>
      <c r="Y2121" t="str">
        <f t="shared" si="696"/>
        <v>Green</v>
      </c>
      <c r="Z2121" t="str">
        <f t="shared" si="697"/>
        <v>Green</v>
      </c>
      <c r="AA2121" t="str">
        <f t="shared" si="698"/>
        <v>Red</v>
      </c>
      <c r="AB2121" t="str">
        <f t="shared" si="699"/>
        <v>Red</v>
      </c>
      <c r="AC2121" t="str">
        <f t="shared" si="700"/>
        <v>Green</v>
      </c>
      <c r="AD2121" t="str">
        <f t="shared" si="701"/>
        <v>Red</v>
      </c>
    </row>
    <row r="2122" spans="1:30" x14ac:dyDescent="0.25">
      <c r="A2122" t="str">
        <f t="shared" si="685"/>
        <v>26/07/2026Godoy CruzCentral Norte</v>
      </c>
      <c r="B2122" t="s">
        <v>806</v>
      </c>
      <c r="C2122" t="s">
        <v>807</v>
      </c>
      <c r="D2122" s="2">
        <v>46229</v>
      </c>
      <c r="E2122" s="3">
        <v>0.8125</v>
      </c>
      <c r="F2122" t="s">
        <v>377</v>
      </c>
      <c r="G2122" t="s">
        <v>323</v>
      </c>
      <c r="H2122">
        <v>2</v>
      </c>
      <c r="I2122">
        <v>1</v>
      </c>
      <c r="J2122">
        <v>2</v>
      </c>
      <c r="K2122">
        <v>1</v>
      </c>
      <c r="L2122" s="22" t="str">
        <f t="shared" si="682"/>
        <v>26/07/2026</v>
      </c>
      <c r="M2122" s="23">
        <f t="shared" si="683"/>
        <v>0.6875</v>
      </c>
      <c r="N2122" t="str">
        <f t="shared" si="684"/>
        <v>2 - 1</v>
      </c>
      <c r="O2122" t="str">
        <f t="shared" si="686"/>
        <v>Green</v>
      </c>
      <c r="P2122" t="str">
        <f t="shared" si="687"/>
        <v>Red</v>
      </c>
      <c r="Q2122" t="str">
        <f t="shared" si="688"/>
        <v>Red</v>
      </c>
      <c r="R2122" t="str">
        <f t="shared" si="689"/>
        <v>Green</v>
      </c>
      <c r="S2122" t="str">
        <f t="shared" si="690"/>
        <v>Red</v>
      </c>
      <c r="T2122" t="str">
        <f t="shared" si="691"/>
        <v>Green</v>
      </c>
      <c r="U2122" t="str">
        <f t="shared" si="692"/>
        <v>Green</v>
      </c>
      <c r="V2122" t="str">
        <f t="shared" si="693"/>
        <v>Red</v>
      </c>
      <c r="W2122" t="str">
        <f t="shared" si="694"/>
        <v>Red</v>
      </c>
      <c r="X2122" t="str">
        <f t="shared" si="695"/>
        <v>Green</v>
      </c>
      <c r="Y2122" t="str">
        <f t="shared" si="696"/>
        <v>Green</v>
      </c>
      <c r="Z2122" t="str">
        <f t="shared" si="697"/>
        <v>Green</v>
      </c>
      <c r="AA2122" t="str">
        <f t="shared" si="698"/>
        <v>Red</v>
      </c>
      <c r="AB2122" t="str">
        <f t="shared" si="699"/>
        <v>Green</v>
      </c>
      <c r="AC2122" t="str">
        <f t="shared" si="700"/>
        <v>Green</v>
      </c>
      <c r="AD2122" t="str">
        <f t="shared" si="701"/>
        <v>Red</v>
      </c>
    </row>
    <row r="2123" spans="1:30" x14ac:dyDescent="0.25">
      <c r="A2123" t="str">
        <f t="shared" si="685"/>
        <v>26/07/2026Deportivo PetareAragua</v>
      </c>
      <c r="D2123" s="2">
        <v>46229</v>
      </c>
      <c r="E2123" s="3">
        <v>0.8125</v>
      </c>
      <c r="F2123" t="s">
        <v>4665</v>
      </c>
      <c r="G2123" t="s">
        <v>4666</v>
      </c>
      <c r="H2123">
        <v>2</v>
      </c>
      <c r="I2123">
        <v>0</v>
      </c>
      <c r="J2123">
        <v>2</v>
      </c>
      <c r="K2123">
        <v>1</v>
      </c>
      <c r="L2123" s="22" t="str">
        <f t="shared" si="682"/>
        <v>26/07/2026</v>
      </c>
      <c r="M2123" s="23">
        <f t="shared" si="683"/>
        <v>0.6875</v>
      </c>
      <c r="N2123" t="str">
        <f t="shared" si="684"/>
        <v>2 - 1</v>
      </c>
      <c r="O2123" t="str">
        <f t="shared" si="686"/>
        <v>Green</v>
      </c>
      <c r="P2123" t="str">
        <f t="shared" si="687"/>
        <v>Red</v>
      </c>
      <c r="Q2123" t="str">
        <f t="shared" si="688"/>
        <v>Red</v>
      </c>
      <c r="R2123" t="str">
        <f t="shared" si="689"/>
        <v>Green</v>
      </c>
      <c r="S2123" t="str">
        <f t="shared" si="690"/>
        <v>Red</v>
      </c>
      <c r="T2123" t="str">
        <f t="shared" si="691"/>
        <v>Green</v>
      </c>
      <c r="U2123" t="str">
        <f t="shared" si="692"/>
        <v>Green</v>
      </c>
      <c r="V2123" t="str">
        <f t="shared" si="693"/>
        <v>Red</v>
      </c>
      <c r="W2123" t="str">
        <f t="shared" si="694"/>
        <v>Red</v>
      </c>
      <c r="X2123" t="str">
        <f t="shared" si="695"/>
        <v>Green</v>
      </c>
      <c r="Y2123" t="str">
        <f t="shared" si="696"/>
        <v>Green</v>
      </c>
      <c r="Z2123" t="str">
        <f t="shared" si="697"/>
        <v>Green</v>
      </c>
      <c r="AA2123" t="str">
        <f t="shared" si="698"/>
        <v>Red</v>
      </c>
      <c r="AB2123" t="str">
        <f t="shared" si="699"/>
        <v>Green</v>
      </c>
      <c r="AC2123" t="str">
        <f t="shared" si="700"/>
        <v>Green</v>
      </c>
      <c r="AD2123" t="str">
        <f t="shared" si="701"/>
        <v>Red</v>
      </c>
    </row>
    <row r="2124" spans="1:30" x14ac:dyDescent="0.25">
      <c r="A2124" t="str">
        <f t="shared" si="685"/>
        <v>26/07/2026ABCLuverdense</v>
      </c>
      <c r="B2124" t="s">
        <v>804</v>
      </c>
      <c r="D2124" s="2">
        <v>46229</v>
      </c>
      <c r="E2124" s="3">
        <v>0.83333333333333337</v>
      </c>
      <c r="F2124" t="s">
        <v>1163</v>
      </c>
      <c r="G2124" t="s">
        <v>1164</v>
      </c>
      <c r="H2124">
        <v>2</v>
      </c>
      <c r="I2124">
        <v>1</v>
      </c>
      <c r="J2124">
        <v>4</v>
      </c>
      <c r="K2124">
        <v>1</v>
      </c>
      <c r="L2124" s="22" t="str">
        <f t="shared" si="682"/>
        <v>26/07/2026</v>
      </c>
      <c r="M2124" s="23">
        <f t="shared" si="683"/>
        <v>0.70833333333333337</v>
      </c>
      <c r="N2124" t="str">
        <f t="shared" si="684"/>
        <v>4 - 1</v>
      </c>
      <c r="O2124" t="str">
        <f t="shared" si="686"/>
        <v>Green</v>
      </c>
      <c r="P2124" t="str">
        <f t="shared" si="687"/>
        <v>Red</v>
      </c>
      <c r="Q2124" t="str">
        <f t="shared" si="688"/>
        <v>Red</v>
      </c>
      <c r="R2124" t="str">
        <f t="shared" si="689"/>
        <v>Green</v>
      </c>
      <c r="S2124" t="str">
        <f t="shared" si="690"/>
        <v>Red</v>
      </c>
      <c r="T2124" t="str">
        <f t="shared" si="691"/>
        <v>Green</v>
      </c>
      <c r="U2124" t="str">
        <f t="shared" si="692"/>
        <v>Green</v>
      </c>
      <c r="V2124" t="str">
        <f t="shared" si="693"/>
        <v>Red</v>
      </c>
      <c r="W2124" t="str">
        <f t="shared" si="694"/>
        <v>Red</v>
      </c>
      <c r="X2124" t="str">
        <f t="shared" si="695"/>
        <v>Green</v>
      </c>
      <c r="Y2124" t="str">
        <f t="shared" si="696"/>
        <v>Green</v>
      </c>
      <c r="Z2124" t="str">
        <f t="shared" si="697"/>
        <v>Green</v>
      </c>
      <c r="AA2124" t="str">
        <f t="shared" si="698"/>
        <v>Red</v>
      </c>
      <c r="AB2124" t="str">
        <f t="shared" si="699"/>
        <v>Red</v>
      </c>
      <c r="AC2124" t="str">
        <f t="shared" si="700"/>
        <v>Green</v>
      </c>
      <c r="AD2124" t="str">
        <f t="shared" si="701"/>
        <v>Red</v>
      </c>
    </row>
    <row r="2125" spans="1:30" x14ac:dyDescent="0.25">
      <c r="A2125" t="str">
        <f t="shared" si="685"/>
        <v>26/07/2026ASACianorte PR</v>
      </c>
      <c r="B2125" t="s">
        <v>804</v>
      </c>
      <c r="D2125" s="2">
        <v>46229</v>
      </c>
      <c r="E2125" s="3">
        <v>0.83333333333333337</v>
      </c>
      <c r="F2125" t="s">
        <v>1165</v>
      </c>
      <c r="G2125" t="s">
        <v>4667</v>
      </c>
      <c r="H2125">
        <v>2</v>
      </c>
      <c r="I2125">
        <v>0</v>
      </c>
      <c r="J2125">
        <v>5</v>
      </c>
      <c r="K2125">
        <v>1</v>
      </c>
      <c r="L2125" s="22" t="str">
        <f t="shared" si="682"/>
        <v>26/07/2026</v>
      </c>
      <c r="M2125" s="23">
        <f t="shared" si="683"/>
        <v>0.70833333333333337</v>
      </c>
      <c r="N2125" t="str">
        <f t="shared" si="684"/>
        <v>5 - 1</v>
      </c>
      <c r="O2125" t="str">
        <f t="shared" si="686"/>
        <v>Green</v>
      </c>
      <c r="P2125" t="str">
        <f t="shared" si="687"/>
        <v>Red</v>
      </c>
      <c r="Q2125" t="str">
        <f t="shared" si="688"/>
        <v>Red</v>
      </c>
      <c r="R2125" t="str">
        <f t="shared" si="689"/>
        <v>Green</v>
      </c>
      <c r="S2125" t="str">
        <f t="shared" si="690"/>
        <v>Red</v>
      </c>
      <c r="T2125" t="str">
        <f t="shared" si="691"/>
        <v>Green</v>
      </c>
      <c r="U2125" t="str">
        <f t="shared" si="692"/>
        <v>Green</v>
      </c>
      <c r="V2125" t="str">
        <f t="shared" si="693"/>
        <v>Red</v>
      </c>
      <c r="W2125" t="str">
        <f t="shared" si="694"/>
        <v>Red</v>
      </c>
      <c r="X2125" t="str">
        <f t="shared" si="695"/>
        <v>Green</v>
      </c>
      <c r="Y2125" t="str">
        <f t="shared" si="696"/>
        <v>Green</v>
      </c>
      <c r="Z2125" t="str">
        <f t="shared" si="697"/>
        <v>Green</v>
      </c>
      <c r="AA2125" t="str">
        <f t="shared" si="698"/>
        <v>Red</v>
      </c>
      <c r="AB2125" t="str">
        <f t="shared" si="699"/>
        <v>Red</v>
      </c>
      <c r="AC2125" t="str">
        <f t="shared" si="700"/>
        <v>Green</v>
      </c>
      <c r="AD2125" t="str">
        <f t="shared" si="701"/>
        <v>Red</v>
      </c>
    </row>
    <row r="2126" spans="1:30" x14ac:dyDescent="0.25">
      <c r="A2126" t="str">
        <f t="shared" si="685"/>
        <v>26/07/2026Ferroviario CEGoiatuba EC</v>
      </c>
      <c r="B2126" t="s">
        <v>804</v>
      </c>
      <c r="D2126" s="2">
        <v>46229</v>
      </c>
      <c r="E2126" s="3">
        <v>0.83333333333333337</v>
      </c>
      <c r="F2126" t="s">
        <v>4668</v>
      </c>
      <c r="G2126" t="s">
        <v>4669</v>
      </c>
      <c r="H2126">
        <v>0</v>
      </c>
      <c r="I2126">
        <v>0</v>
      </c>
      <c r="J2126">
        <v>1</v>
      </c>
      <c r="K2126">
        <v>2</v>
      </c>
      <c r="L2126" s="22" t="str">
        <f t="shared" si="682"/>
        <v>26/07/2026</v>
      </c>
      <c r="M2126" s="23">
        <f t="shared" si="683"/>
        <v>0.70833333333333337</v>
      </c>
      <c r="N2126" t="str">
        <f t="shared" si="684"/>
        <v>1 - 2</v>
      </c>
      <c r="O2126" t="str">
        <f t="shared" si="686"/>
        <v>Red</v>
      </c>
      <c r="P2126" t="str">
        <f t="shared" si="687"/>
        <v>Red</v>
      </c>
      <c r="Q2126" t="str">
        <f t="shared" si="688"/>
        <v>Green</v>
      </c>
      <c r="R2126" t="str">
        <f t="shared" si="689"/>
        <v>Red</v>
      </c>
      <c r="S2126" t="str">
        <f t="shared" si="690"/>
        <v>Green</v>
      </c>
      <c r="T2126" t="str">
        <f t="shared" si="691"/>
        <v>Green</v>
      </c>
      <c r="U2126" t="str">
        <f t="shared" si="692"/>
        <v>Red</v>
      </c>
      <c r="V2126" t="str">
        <f t="shared" si="693"/>
        <v>Green</v>
      </c>
      <c r="W2126" t="str">
        <f t="shared" si="694"/>
        <v>Red</v>
      </c>
      <c r="X2126" t="str">
        <f t="shared" si="695"/>
        <v>Red</v>
      </c>
      <c r="Y2126" t="str">
        <f t="shared" si="696"/>
        <v>Green</v>
      </c>
      <c r="Z2126" t="str">
        <f t="shared" si="697"/>
        <v>Green</v>
      </c>
      <c r="AA2126" t="str">
        <f t="shared" si="698"/>
        <v>Red</v>
      </c>
      <c r="AB2126" t="str">
        <f t="shared" si="699"/>
        <v>Green</v>
      </c>
      <c r="AC2126" t="str">
        <f t="shared" si="700"/>
        <v>Green</v>
      </c>
      <c r="AD2126" t="str">
        <f t="shared" si="701"/>
        <v>Red</v>
      </c>
    </row>
    <row r="2127" spans="1:30" x14ac:dyDescent="0.25">
      <c r="A2127" t="str">
        <f t="shared" si="685"/>
        <v>26/07/2026Treze PBSao Jose RS</v>
      </c>
      <c r="B2127" t="s">
        <v>804</v>
      </c>
      <c r="D2127" s="2">
        <v>46229</v>
      </c>
      <c r="E2127" s="3">
        <v>0.83333333333333337</v>
      </c>
      <c r="F2127" t="s">
        <v>4670</v>
      </c>
      <c r="G2127" t="s">
        <v>4671</v>
      </c>
      <c r="H2127">
        <v>1</v>
      </c>
      <c r="I2127">
        <v>0</v>
      </c>
      <c r="J2127">
        <v>1</v>
      </c>
      <c r="K2127">
        <v>0</v>
      </c>
      <c r="L2127" s="22" t="str">
        <f t="shared" si="682"/>
        <v>26/07/2026</v>
      </c>
      <c r="M2127" s="23">
        <f t="shared" si="683"/>
        <v>0.70833333333333337</v>
      </c>
      <c r="N2127" t="str">
        <f t="shared" si="684"/>
        <v>1 - 0</v>
      </c>
      <c r="O2127" t="str">
        <f t="shared" si="686"/>
        <v>Green</v>
      </c>
      <c r="P2127" t="str">
        <f t="shared" si="687"/>
        <v>Red</v>
      </c>
      <c r="Q2127" t="str">
        <f t="shared" si="688"/>
        <v>Red</v>
      </c>
      <c r="R2127" t="str">
        <f t="shared" si="689"/>
        <v>Green</v>
      </c>
      <c r="S2127" t="str">
        <f t="shared" si="690"/>
        <v>Red</v>
      </c>
      <c r="T2127" t="str">
        <f t="shared" si="691"/>
        <v>Green</v>
      </c>
      <c r="U2127" t="str">
        <f t="shared" si="692"/>
        <v>Green</v>
      </c>
      <c r="V2127" t="str">
        <f t="shared" si="693"/>
        <v>Red</v>
      </c>
      <c r="W2127" t="str">
        <f t="shared" si="694"/>
        <v>Red</v>
      </c>
      <c r="X2127" t="str">
        <f t="shared" si="695"/>
        <v>Green</v>
      </c>
      <c r="Y2127" t="str">
        <f t="shared" si="696"/>
        <v>Red</v>
      </c>
      <c r="Z2127" t="str">
        <f t="shared" si="697"/>
        <v>Red</v>
      </c>
      <c r="AA2127" t="str">
        <f t="shared" si="698"/>
        <v>Green</v>
      </c>
      <c r="AB2127" t="str">
        <f t="shared" si="699"/>
        <v>Green</v>
      </c>
      <c r="AC2127" t="str">
        <f t="shared" si="700"/>
        <v>Red</v>
      </c>
      <c r="AD2127" t="str">
        <f t="shared" si="701"/>
        <v>Green</v>
      </c>
    </row>
    <row r="2128" spans="1:30" x14ac:dyDescent="0.25">
      <c r="A2128" t="str">
        <f t="shared" si="685"/>
        <v>26/07/2026Panama U20Canada U20</v>
      </c>
      <c r="D2128" s="2">
        <v>46229</v>
      </c>
      <c r="E2128" s="3">
        <v>0.83333333333333337</v>
      </c>
      <c r="F2128" t="s">
        <v>4672</v>
      </c>
      <c r="G2128" t="s">
        <v>4673</v>
      </c>
      <c r="H2128">
        <v>0</v>
      </c>
      <c r="I2128">
        <v>2</v>
      </c>
      <c r="J2128">
        <v>0</v>
      </c>
      <c r="K2128">
        <v>3</v>
      </c>
      <c r="L2128" s="22" t="str">
        <f t="shared" si="682"/>
        <v>26/07/2026</v>
      </c>
      <c r="M2128" s="23">
        <f t="shared" si="683"/>
        <v>0.70833333333333337</v>
      </c>
      <c r="N2128" t="str">
        <f t="shared" si="684"/>
        <v>0 - 3</v>
      </c>
      <c r="O2128" t="str">
        <f t="shared" si="686"/>
        <v>Red</v>
      </c>
      <c r="P2128" t="str">
        <f t="shared" si="687"/>
        <v>Red</v>
      </c>
      <c r="Q2128" t="str">
        <f t="shared" si="688"/>
        <v>Green</v>
      </c>
      <c r="R2128" t="str">
        <f t="shared" si="689"/>
        <v>Red</v>
      </c>
      <c r="S2128" t="str">
        <f t="shared" si="690"/>
        <v>Green</v>
      </c>
      <c r="T2128" t="str">
        <f t="shared" si="691"/>
        <v>Green</v>
      </c>
      <c r="U2128" t="str">
        <f t="shared" si="692"/>
        <v>Red</v>
      </c>
      <c r="V2128" t="str">
        <f t="shared" si="693"/>
        <v>Red</v>
      </c>
      <c r="W2128" t="str">
        <f t="shared" si="694"/>
        <v>Green</v>
      </c>
      <c r="X2128" t="str">
        <f t="shared" si="695"/>
        <v>Green</v>
      </c>
      <c r="Y2128" t="str">
        <f t="shared" si="696"/>
        <v>Green</v>
      </c>
      <c r="Z2128" t="str">
        <f t="shared" si="697"/>
        <v>Green</v>
      </c>
      <c r="AA2128" t="str">
        <f t="shared" si="698"/>
        <v>Red</v>
      </c>
      <c r="AB2128" t="str">
        <f t="shared" si="699"/>
        <v>Green</v>
      </c>
      <c r="AC2128" t="str">
        <f t="shared" si="700"/>
        <v>Red</v>
      </c>
      <c r="AD2128" t="str">
        <f t="shared" si="701"/>
        <v>Green</v>
      </c>
    </row>
    <row r="2129" spans="1:30" x14ac:dyDescent="0.25">
      <c r="A2129" t="str">
        <f t="shared" si="685"/>
        <v>26/07/2026Portland Timbers IIReal Monarchs SLC</v>
      </c>
      <c r="D2129" s="2">
        <v>46229</v>
      </c>
      <c r="E2129" s="3">
        <v>0.83333333333333337</v>
      </c>
      <c r="F2129" t="s">
        <v>4674</v>
      </c>
      <c r="G2129" t="s">
        <v>1172</v>
      </c>
      <c r="H2129">
        <v>0</v>
      </c>
      <c r="I2129">
        <v>0</v>
      </c>
      <c r="J2129">
        <v>1</v>
      </c>
      <c r="K2129">
        <v>0</v>
      </c>
      <c r="L2129" s="22" t="str">
        <f t="shared" si="682"/>
        <v>26/07/2026</v>
      </c>
      <c r="M2129" s="23">
        <f t="shared" si="683"/>
        <v>0.70833333333333337</v>
      </c>
      <c r="N2129" t="str">
        <f t="shared" si="684"/>
        <v>1 - 0</v>
      </c>
      <c r="O2129" t="str">
        <f t="shared" si="686"/>
        <v>Green</v>
      </c>
      <c r="P2129" t="str">
        <f t="shared" si="687"/>
        <v>Red</v>
      </c>
      <c r="Q2129" t="str">
        <f t="shared" si="688"/>
        <v>Red</v>
      </c>
      <c r="R2129" t="str">
        <f t="shared" si="689"/>
        <v>Green</v>
      </c>
      <c r="S2129" t="str">
        <f t="shared" si="690"/>
        <v>Red</v>
      </c>
      <c r="T2129" t="str">
        <f t="shared" si="691"/>
        <v>Green</v>
      </c>
      <c r="U2129" t="str">
        <f t="shared" si="692"/>
        <v>Red</v>
      </c>
      <c r="V2129" t="str">
        <f t="shared" si="693"/>
        <v>Green</v>
      </c>
      <c r="W2129" t="str">
        <f t="shared" si="694"/>
        <v>Red</v>
      </c>
      <c r="X2129" t="str">
        <f t="shared" si="695"/>
        <v>Red</v>
      </c>
      <c r="Y2129" t="str">
        <f t="shared" si="696"/>
        <v>Red</v>
      </c>
      <c r="Z2129" t="str">
        <f t="shared" si="697"/>
        <v>Red</v>
      </c>
      <c r="AA2129" t="str">
        <f t="shared" si="698"/>
        <v>Green</v>
      </c>
      <c r="AB2129" t="str">
        <f t="shared" si="699"/>
        <v>Green</v>
      </c>
      <c r="AC2129" t="str">
        <f t="shared" si="700"/>
        <v>Red</v>
      </c>
      <c r="AD2129" t="str">
        <f t="shared" si="701"/>
        <v>Green</v>
      </c>
    </row>
    <row r="2130" spans="1:30" x14ac:dyDescent="0.25">
      <c r="A2130" t="str">
        <f t="shared" si="685"/>
        <v>26/07/2026Dynamo Puerto FCMonagas SC II</v>
      </c>
      <c r="D2130" s="2">
        <v>46229</v>
      </c>
      <c r="E2130" s="3">
        <v>0.83333333333333337</v>
      </c>
      <c r="F2130" t="s">
        <v>4675</v>
      </c>
      <c r="G2130" t="s">
        <v>4676</v>
      </c>
      <c r="H2130">
        <v>1</v>
      </c>
      <c r="I2130">
        <v>1</v>
      </c>
      <c r="J2130">
        <v>2</v>
      </c>
      <c r="K2130">
        <v>2</v>
      </c>
      <c r="L2130" s="22" t="str">
        <f t="shared" si="682"/>
        <v>26/07/2026</v>
      </c>
      <c r="M2130" s="23">
        <f t="shared" si="683"/>
        <v>0.70833333333333337</v>
      </c>
      <c r="N2130" t="str">
        <f t="shared" si="684"/>
        <v>2 - 2</v>
      </c>
      <c r="O2130" t="str">
        <f t="shared" si="686"/>
        <v>Red</v>
      </c>
      <c r="P2130" t="str">
        <f t="shared" si="687"/>
        <v>Green</v>
      </c>
      <c r="Q2130" t="str">
        <f t="shared" si="688"/>
        <v>Red</v>
      </c>
      <c r="R2130" t="str">
        <f t="shared" si="689"/>
        <v>Green</v>
      </c>
      <c r="S2130" t="str">
        <f t="shared" si="690"/>
        <v>Green</v>
      </c>
      <c r="T2130" t="str">
        <f t="shared" si="691"/>
        <v>Red</v>
      </c>
      <c r="U2130" t="str">
        <f t="shared" si="692"/>
        <v>Red</v>
      </c>
      <c r="V2130" t="str">
        <f t="shared" si="693"/>
        <v>Green</v>
      </c>
      <c r="W2130" t="str">
        <f t="shared" si="694"/>
        <v>Red</v>
      </c>
      <c r="X2130" t="str">
        <f t="shared" si="695"/>
        <v>Green</v>
      </c>
      <c r="Y2130" t="str">
        <f t="shared" si="696"/>
        <v>Green</v>
      </c>
      <c r="Z2130" t="str">
        <f t="shared" si="697"/>
        <v>Green</v>
      </c>
      <c r="AA2130" t="str">
        <f t="shared" si="698"/>
        <v>Red</v>
      </c>
      <c r="AB2130" t="str">
        <f t="shared" si="699"/>
        <v>Red</v>
      </c>
      <c r="AC2130" t="str">
        <f t="shared" si="700"/>
        <v>Green</v>
      </c>
      <c r="AD2130" t="str">
        <f t="shared" si="701"/>
        <v>Red</v>
      </c>
    </row>
    <row r="2131" spans="1:30" x14ac:dyDescent="0.25">
      <c r="A2131" t="str">
        <f t="shared" si="685"/>
        <v>26/07/2026Estudiantes de La PlataAtletico Independiente</v>
      </c>
      <c r="B2131" t="s">
        <v>806</v>
      </c>
      <c r="C2131" t="s">
        <v>2222</v>
      </c>
      <c r="D2131" s="2">
        <v>46229</v>
      </c>
      <c r="E2131" s="3">
        <v>0.84375</v>
      </c>
      <c r="F2131" t="s">
        <v>380</v>
      </c>
      <c r="G2131" t="s">
        <v>4677</v>
      </c>
      <c r="H2131">
        <v>0</v>
      </c>
      <c r="I2131">
        <v>0</v>
      </c>
      <c r="J2131">
        <v>0</v>
      </c>
      <c r="K2131">
        <v>2</v>
      </c>
      <c r="L2131" s="22" t="str">
        <f t="shared" si="682"/>
        <v>26/07/2026</v>
      </c>
      <c r="M2131" s="23">
        <f t="shared" si="683"/>
        <v>0.71875</v>
      </c>
      <c r="N2131" t="str">
        <f t="shared" si="684"/>
        <v>0 - 2</v>
      </c>
      <c r="O2131" t="str">
        <f t="shared" si="686"/>
        <v>Red</v>
      </c>
      <c r="P2131" t="str">
        <f t="shared" si="687"/>
        <v>Red</v>
      </c>
      <c r="Q2131" t="str">
        <f t="shared" si="688"/>
        <v>Green</v>
      </c>
      <c r="R2131" t="str">
        <f t="shared" si="689"/>
        <v>Red</v>
      </c>
      <c r="S2131" t="str">
        <f t="shared" si="690"/>
        <v>Green</v>
      </c>
      <c r="T2131" t="str">
        <f t="shared" si="691"/>
        <v>Green</v>
      </c>
      <c r="U2131" t="str">
        <f t="shared" si="692"/>
        <v>Red</v>
      </c>
      <c r="V2131" t="str">
        <f t="shared" si="693"/>
        <v>Green</v>
      </c>
      <c r="W2131" t="str">
        <f t="shared" si="694"/>
        <v>Red</v>
      </c>
      <c r="X2131" t="str">
        <f t="shared" si="695"/>
        <v>Red</v>
      </c>
      <c r="Y2131" t="str">
        <f t="shared" si="696"/>
        <v>Green</v>
      </c>
      <c r="Z2131" t="str">
        <f t="shared" si="697"/>
        <v>Red</v>
      </c>
      <c r="AA2131" t="str">
        <f t="shared" si="698"/>
        <v>Green</v>
      </c>
      <c r="AB2131" t="str">
        <f t="shared" si="699"/>
        <v>Green</v>
      </c>
      <c r="AC2131" t="str">
        <f t="shared" si="700"/>
        <v>Red</v>
      </c>
      <c r="AD2131" t="str">
        <f t="shared" si="701"/>
        <v>Green</v>
      </c>
    </row>
    <row r="2132" spans="1:30" x14ac:dyDescent="0.25">
      <c r="A2132" t="str">
        <f t="shared" si="685"/>
        <v>26/07/2026Comerciantes UnidosAlianza Lima</v>
      </c>
      <c r="D2132" s="2">
        <v>46229</v>
      </c>
      <c r="E2132" s="3">
        <v>0.85416666666666663</v>
      </c>
      <c r="F2132" t="s">
        <v>1175</v>
      </c>
      <c r="G2132" t="s">
        <v>1176</v>
      </c>
      <c r="H2132">
        <v>1</v>
      </c>
      <c r="I2132">
        <v>1</v>
      </c>
      <c r="J2132">
        <v>2</v>
      </c>
      <c r="K2132">
        <v>2</v>
      </c>
      <c r="L2132" s="22" t="str">
        <f t="shared" si="682"/>
        <v>26/07/2026</v>
      </c>
      <c r="M2132" s="23">
        <f t="shared" si="683"/>
        <v>0.72916666666666663</v>
      </c>
      <c r="N2132" t="str">
        <f t="shared" si="684"/>
        <v>2 - 2</v>
      </c>
      <c r="O2132" t="str">
        <f t="shared" si="686"/>
        <v>Red</v>
      </c>
      <c r="P2132" t="str">
        <f t="shared" si="687"/>
        <v>Green</v>
      </c>
      <c r="Q2132" t="str">
        <f t="shared" si="688"/>
        <v>Red</v>
      </c>
      <c r="R2132" t="str">
        <f t="shared" si="689"/>
        <v>Green</v>
      </c>
      <c r="S2132" t="str">
        <f t="shared" si="690"/>
        <v>Green</v>
      </c>
      <c r="T2132" t="str">
        <f t="shared" si="691"/>
        <v>Red</v>
      </c>
      <c r="U2132" t="str">
        <f t="shared" si="692"/>
        <v>Red</v>
      </c>
      <c r="V2132" t="str">
        <f t="shared" si="693"/>
        <v>Green</v>
      </c>
      <c r="W2132" t="str">
        <f t="shared" si="694"/>
        <v>Red</v>
      </c>
      <c r="X2132" t="str">
        <f t="shared" si="695"/>
        <v>Green</v>
      </c>
      <c r="Y2132" t="str">
        <f t="shared" si="696"/>
        <v>Green</v>
      </c>
      <c r="Z2132" t="str">
        <f t="shared" si="697"/>
        <v>Green</v>
      </c>
      <c r="AA2132" t="str">
        <f t="shared" si="698"/>
        <v>Red</v>
      </c>
      <c r="AB2132" t="str">
        <f t="shared" si="699"/>
        <v>Red</v>
      </c>
      <c r="AC2132" t="str">
        <f t="shared" si="700"/>
        <v>Green</v>
      </c>
      <c r="AD2132" t="str">
        <f t="shared" si="701"/>
        <v>Red</v>
      </c>
    </row>
    <row r="2133" spans="1:30" x14ac:dyDescent="0.25">
      <c r="A2133" t="str">
        <f t="shared" si="685"/>
        <v>26/07/2026Club ADA JaenMolinos El Pirata</v>
      </c>
      <c r="D2133" s="2">
        <v>46229</v>
      </c>
      <c r="E2133" s="3">
        <v>0.85416666666666663</v>
      </c>
      <c r="F2133" t="s">
        <v>4678</v>
      </c>
      <c r="G2133" t="s">
        <v>277</v>
      </c>
      <c r="H2133">
        <v>2</v>
      </c>
      <c r="I2133">
        <v>1</v>
      </c>
      <c r="J2133">
        <v>3</v>
      </c>
      <c r="K2133">
        <v>1</v>
      </c>
      <c r="L2133" s="22" t="str">
        <f t="shared" si="682"/>
        <v>26/07/2026</v>
      </c>
      <c r="M2133" s="23">
        <f t="shared" si="683"/>
        <v>0.72916666666666663</v>
      </c>
      <c r="N2133" t="str">
        <f t="shared" si="684"/>
        <v>3 - 1</v>
      </c>
      <c r="O2133" t="str">
        <f t="shared" si="686"/>
        <v>Green</v>
      </c>
      <c r="P2133" t="str">
        <f t="shared" si="687"/>
        <v>Red</v>
      </c>
      <c r="Q2133" t="str">
        <f t="shared" si="688"/>
        <v>Red</v>
      </c>
      <c r="R2133" t="str">
        <f t="shared" si="689"/>
        <v>Green</v>
      </c>
      <c r="S2133" t="str">
        <f t="shared" si="690"/>
        <v>Red</v>
      </c>
      <c r="T2133" t="str">
        <f t="shared" si="691"/>
        <v>Green</v>
      </c>
      <c r="U2133" t="str">
        <f t="shared" si="692"/>
        <v>Green</v>
      </c>
      <c r="V2133" t="str">
        <f t="shared" si="693"/>
        <v>Red</v>
      </c>
      <c r="W2133" t="str">
        <f t="shared" si="694"/>
        <v>Red</v>
      </c>
      <c r="X2133" t="str">
        <f t="shared" si="695"/>
        <v>Green</v>
      </c>
      <c r="Y2133" t="str">
        <f t="shared" si="696"/>
        <v>Green</v>
      </c>
      <c r="Z2133" t="str">
        <f t="shared" si="697"/>
        <v>Green</v>
      </c>
      <c r="AA2133" t="str">
        <f t="shared" si="698"/>
        <v>Red</v>
      </c>
      <c r="AB2133" t="str">
        <f t="shared" si="699"/>
        <v>Red</v>
      </c>
      <c r="AC2133" t="str">
        <f t="shared" si="700"/>
        <v>Green</v>
      </c>
      <c r="AD2133" t="str">
        <f t="shared" si="701"/>
        <v>Red</v>
      </c>
    </row>
    <row r="2134" spans="1:30" x14ac:dyDescent="0.25">
      <c r="A2134" t="str">
        <f t="shared" si="685"/>
        <v>26/07/2026Orense SCIndependiente del Valle</v>
      </c>
      <c r="D2134" s="2">
        <v>46229</v>
      </c>
      <c r="E2134" s="3">
        <v>0.86458333333333337</v>
      </c>
      <c r="F2134" t="s">
        <v>300</v>
      </c>
      <c r="G2134" t="s">
        <v>37</v>
      </c>
      <c r="H2134">
        <v>0</v>
      </c>
      <c r="I2134">
        <v>1</v>
      </c>
      <c r="J2134">
        <v>2</v>
      </c>
      <c r="K2134">
        <v>3</v>
      </c>
      <c r="L2134" s="22" t="str">
        <f t="shared" si="682"/>
        <v>26/07/2026</v>
      </c>
      <c r="M2134" s="23">
        <f t="shared" si="683"/>
        <v>0.73958333333333337</v>
      </c>
      <c r="N2134" t="str">
        <f t="shared" si="684"/>
        <v>2 - 3</v>
      </c>
      <c r="O2134" t="str">
        <f t="shared" si="686"/>
        <v>Red</v>
      </c>
      <c r="P2134" t="str">
        <f t="shared" si="687"/>
        <v>Red</v>
      </c>
      <c r="Q2134" t="str">
        <f t="shared" si="688"/>
        <v>Green</v>
      </c>
      <c r="R2134" t="str">
        <f t="shared" si="689"/>
        <v>Red</v>
      </c>
      <c r="S2134" t="str">
        <f t="shared" si="690"/>
        <v>Green</v>
      </c>
      <c r="T2134" t="str">
        <f t="shared" si="691"/>
        <v>Green</v>
      </c>
      <c r="U2134" t="str">
        <f t="shared" si="692"/>
        <v>Red</v>
      </c>
      <c r="V2134" t="str">
        <f t="shared" si="693"/>
        <v>Red</v>
      </c>
      <c r="W2134" t="str">
        <f t="shared" si="694"/>
        <v>Green</v>
      </c>
      <c r="X2134" t="str">
        <f t="shared" si="695"/>
        <v>Green</v>
      </c>
      <c r="Y2134" t="str">
        <f t="shared" si="696"/>
        <v>Green</v>
      </c>
      <c r="Z2134" t="str">
        <f t="shared" si="697"/>
        <v>Green</v>
      </c>
      <c r="AA2134" t="str">
        <f t="shared" si="698"/>
        <v>Red</v>
      </c>
      <c r="AB2134" t="str">
        <f t="shared" si="699"/>
        <v>Red</v>
      </c>
      <c r="AC2134" t="str">
        <f t="shared" si="700"/>
        <v>Green</v>
      </c>
      <c r="AD2134" t="str">
        <f t="shared" si="701"/>
        <v>Red</v>
      </c>
    </row>
    <row r="2135" spans="1:30" x14ac:dyDescent="0.25">
      <c r="A2135" t="str">
        <f t="shared" si="685"/>
        <v>26/07/2026Gimnasia y TiroDeportivo Maipu</v>
      </c>
      <c r="B2135" t="s">
        <v>806</v>
      </c>
      <c r="C2135" t="s">
        <v>807</v>
      </c>
      <c r="D2135" s="2">
        <v>46229</v>
      </c>
      <c r="E2135" s="3">
        <v>0.875</v>
      </c>
      <c r="F2135" t="s">
        <v>375</v>
      </c>
      <c r="G2135" t="s">
        <v>1177</v>
      </c>
      <c r="H2135">
        <v>0</v>
      </c>
      <c r="I2135">
        <v>0</v>
      </c>
      <c r="J2135">
        <v>1</v>
      </c>
      <c r="K2135">
        <v>0</v>
      </c>
      <c r="L2135" s="22" t="str">
        <f t="shared" si="682"/>
        <v>26/07/2026</v>
      </c>
      <c r="M2135" s="23">
        <f t="shared" si="683"/>
        <v>0.75</v>
      </c>
      <c r="N2135" t="str">
        <f t="shared" si="684"/>
        <v>1 - 0</v>
      </c>
      <c r="O2135" t="str">
        <f t="shared" si="686"/>
        <v>Green</v>
      </c>
      <c r="P2135" t="str">
        <f t="shared" si="687"/>
        <v>Red</v>
      </c>
      <c r="Q2135" t="str">
        <f t="shared" si="688"/>
        <v>Red</v>
      </c>
      <c r="R2135" t="str">
        <f t="shared" si="689"/>
        <v>Green</v>
      </c>
      <c r="S2135" t="str">
        <f t="shared" si="690"/>
        <v>Red</v>
      </c>
      <c r="T2135" t="str">
        <f t="shared" si="691"/>
        <v>Green</v>
      </c>
      <c r="U2135" t="str">
        <f t="shared" si="692"/>
        <v>Red</v>
      </c>
      <c r="V2135" t="str">
        <f t="shared" si="693"/>
        <v>Green</v>
      </c>
      <c r="W2135" t="str">
        <f t="shared" si="694"/>
        <v>Red</v>
      </c>
      <c r="X2135" t="str">
        <f t="shared" si="695"/>
        <v>Red</v>
      </c>
      <c r="Y2135" t="str">
        <f t="shared" si="696"/>
        <v>Red</v>
      </c>
      <c r="Z2135" t="str">
        <f t="shared" si="697"/>
        <v>Red</v>
      </c>
      <c r="AA2135" t="str">
        <f t="shared" si="698"/>
        <v>Green</v>
      </c>
      <c r="AB2135" t="str">
        <f t="shared" si="699"/>
        <v>Green</v>
      </c>
      <c r="AC2135" t="str">
        <f t="shared" si="700"/>
        <v>Red</v>
      </c>
      <c r="AD2135" t="str">
        <f t="shared" si="701"/>
        <v>Green</v>
      </c>
    </row>
    <row r="2136" spans="1:30" x14ac:dyDescent="0.25">
      <c r="A2136" t="str">
        <f t="shared" si="685"/>
        <v>26/07/2026York 9 FCForge FC</v>
      </c>
      <c r="D2136" s="2">
        <v>46229</v>
      </c>
      <c r="E2136" s="3">
        <v>0.875</v>
      </c>
      <c r="F2136" t="s">
        <v>4679</v>
      </c>
      <c r="G2136" t="s">
        <v>1179</v>
      </c>
      <c r="H2136">
        <v>1</v>
      </c>
      <c r="I2136">
        <v>1</v>
      </c>
      <c r="J2136">
        <v>1</v>
      </c>
      <c r="K2136">
        <v>3</v>
      </c>
      <c r="L2136" s="22" t="str">
        <f t="shared" si="682"/>
        <v>26/07/2026</v>
      </c>
      <c r="M2136" s="23">
        <f t="shared" si="683"/>
        <v>0.75</v>
      </c>
      <c r="N2136" t="str">
        <f t="shared" si="684"/>
        <v>1 - 3</v>
      </c>
      <c r="O2136" t="str">
        <f t="shared" si="686"/>
        <v>Red</v>
      </c>
      <c r="P2136" t="str">
        <f t="shared" si="687"/>
        <v>Red</v>
      </c>
      <c r="Q2136" t="str">
        <f t="shared" si="688"/>
        <v>Green</v>
      </c>
      <c r="R2136" t="str">
        <f t="shared" si="689"/>
        <v>Red</v>
      </c>
      <c r="S2136" t="str">
        <f t="shared" si="690"/>
        <v>Green</v>
      </c>
      <c r="T2136" t="str">
        <f t="shared" si="691"/>
        <v>Green</v>
      </c>
      <c r="U2136" t="str">
        <f t="shared" si="692"/>
        <v>Red</v>
      </c>
      <c r="V2136" t="str">
        <f t="shared" si="693"/>
        <v>Green</v>
      </c>
      <c r="W2136" t="str">
        <f t="shared" si="694"/>
        <v>Red</v>
      </c>
      <c r="X2136" t="str">
        <f t="shared" si="695"/>
        <v>Green</v>
      </c>
      <c r="Y2136" t="str">
        <f t="shared" si="696"/>
        <v>Green</v>
      </c>
      <c r="Z2136" t="str">
        <f t="shared" si="697"/>
        <v>Green</v>
      </c>
      <c r="AA2136" t="str">
        <f t="shared" si="698"/>
        <v>Red</v>
      </c>
      <c r="AB2136" t="str">
        <f t="shared" si="699"/>
        <v>Red</v>
      </c>
      <c r="AC2136" t="str">
        <f t="shared" si="700"/>
        <v>Green</v>
      </c>
      <c r="AD2136" t="str">
        <f t="shared" si="701"/>
        <v>Red</v>
      </c>
    </row>
    <row r="2137" spans="1:30" x14ac:dyDescent="0.25">
      <c r="A2137" t="str">
        <f t="shared" si="685"/>
        <v>26/07/2026Patriotas FCInternacional FC Palmira</v>
      </c>
      <c r="D2137" s="2">
        <v>46229</v>
      </c>
      <c r="E2137" s="3">
        <v>0.875</v>
      </c>
      <c r="F2137" t="s">
        <v>4680</v>
      </c>
      <c r="G2137" t="s">
        <v>418</v>
      </c>
      <c r="H2137">
        <v>0</v>
      </c>
      <c r="I2137">
        <v>1</v>
      </c>
      <c r="J2137">
        <v>3</v>
      </c>
      <c r="K2137">
        <v>1</v>
      </c>
      <c r="L2137" s="22" t="str">
        <f t="shared" si="682"/>
        <v>26/07/2026</v>
      </c>
      <c r="M2137" s="23">
        <f t="shared" si="683"/>
        <v>0.75</v>
      </c>
      <c r="N2137" t="str">
        <f t="shared" si="684"/>
        <v>3 - 1</v>
      </c>
      <c r="O2137" t="str">
        <f t="shared" si="686"/>
        <v>Green</v>
      </c>
      <c r="P2137" t="str">
        <f t="shared" si="687"/>
        <v>Red</v>
      </c>
      <c r="Q2137" t="str">
        <f t="shared" si="688"/>
        <v>Red</v>
      </c>
      <c r="R2137" t="str">
        <f t="shared" si="689"/>
        <v>Green</v>
      </c>
      <c r="S2137" t="str">
        <f t="shared" si="690"/>
        <v>Red</v>
      </c>
      <c r="T2137" t="str">
        <f t="shared" si="691"/>
        <v>Green</v>
      </c>
      <c r="U2137" t="str">
        <f t="shared" si="692"/>
        <v>Red</v>
      </c>
      <c r="V2137" t="str">
        <f t="shared" si="693"/>
        <v>Red</v>
      </c>
      <c r="W2137" t="str">
        <f t="shared" si="694"/>
        <v>Green</v>
      </c>
      <c r="X2137" t="str">
        <f t="shared" si="695"/>
        <v>Green</v>
      </c>
      <c r="Y2137" t="str">
        <f t="shared" si="696"/>
        <v>Green</v>
      </c>
      <c r="Z2137" t="str">
        <f t="shared" si="697"/>
        <v>Green</v>
      </c>
      <c r="AA2137" t="str">
        <f t="shared" si="698"/>
        <v>Red</v>
      </c>
      <c r="AB2137" t="str">
        <f t="shared" si="699"/>
        <v>Red</v>
      </c>
      <c r="AC2137" t="str">
        <f t="shared" si="700"/>
        <v>Green</v>
      </c>
      <c r="AD2137" t="str">
        <f t="shared" si="701"/>
        <v>Red</v>
      </c>
    </row>
    <row r="2138" spans="1:30" x14ac:dyDescent="0.25">
      <c r="A2138" t="str">
        <f t="shared" si="685"/>
        <v>26/07/2026AD San CarlosMunicipal Liberia</v>
      </c>
      <c r="D2138" s="2">
        <v>46229</v>
      </c>
      <c r="E2138" s="3">
        <v>0.875</v>
      </c>
      <c r="F2138" t="s">
        <v>4681</v>
      </c>
      <c r="G2138" t="s">
        <v>4682</v>
      </c>
      <c r="L2138" s="22" t="str">
        <f t="shared" si="682"/>
        <v>26/07/2026</v>
      </c>
      <c r="M2138" s="23">
        <f t="shared" si="683"/>
        <v>0.75</v>
      </c>
      <c r="N2138" t="str">
        <f t="shared" si="684"/>
        <v xml:space="preserve"> - </v>
      </c>
      <c r="O2138" t="str">
        <f t="shared" si="686"/>
        <v>Red</v>
      </c>
      <c r="P2138" t="str">
        <f t="shared" si="687"/>
        <v>Green</v>
      </c>
      <c r="Q2138" t="str">
        <f t="shared" si="688"/>
        <v>Red</v>
      </c>
      <c r="R2138" t="str">
        <f t="shared" si="689"/>
        <v>Green</v>
      </c>
      <c r="S2138" t="str">
        <f t="shared" si="690"/>
        <v>Green</v>
      </c>
      <c r="T2138" t="str">
        <f t="shared" si="691"/>
        <v>Red</v>
      </c>
      <c r="U2138" t="str">
        <f t="shared" si="692"/>
        <v>Red</v>
      </c>
      <c r="V2138" t="str">
        <f t="shared" si="693"/>
        <v>Green</v>
      </c>
      <c r="W2138" t="str">
        <f t="shared" si="694"/>
        <v>Red</v>
      </c>
      <c r="X2138" t="str">
        <f t="shared" si="695"/>
        <v>Red</v>
      </c>
      <c r="Y2138" t="str">
        <f t="shared" si="696"/>
        <v>Red</v>
      </c>
      <c r="Z2138" t="str">
        <f t="shared" si="697"/>
        <v>Red</v>
      </c>
      <c r="AA2138" t="str">
        <f t="shared" si="698"/>
        <v>Green</v>
      </c>
      <c r="AB2138" t="str">
        <f t="shared" si="699"/>
        <v>Green</v>
      </c>
      <c r="AC2138" t="str">
        <f t="shared" si="700"/>
        <v>Red</v>
      </c>
      <c r="AD2138" t="str">
        <f t="shared" si="701"/>
        <v>Green</v>
      </c>
    </row>
    <row r="2139" spans="1:30" x14ac:dyDescent="0.25">
      <c r="A2139" t="str">
        <f t="shared" si="685"/>
        <v>26/07/2026CD AguilaCD Luis Angel Firpo</v>
      </c>
      <c r="D2139" s="2">
        <v>46229</v>
      </c>
      <c r="E2139" s="3">
        <v>0.875</v>
      </c>
      <c r="F2139" t="s">
        <v>4683</v>
      </c>
      <c r="G2139" t="s">
        <v>4684</v>
      </c>
      <c r="H2139">
        <v>0</v>
      </c>
      <c r="I2139">
        <v>0</v>
      </c>
      <c r="J2139">
        <v>1</v>
      </c>
      <c r="K2139">
        <v>1</v>
      </c>
      <c r="L2139" s="22" t="str">
        <f t="shared" si="682"/>
        <v>26/07/2026</v>
      </c>
      <c r="M2139" s="23">
        <f t="shared" si="683"/>
        <v>0.75</v>
      </c>
      <c r="N2139" t="str">
        <f t="shared" si="684"/>
        <v>1 - 1</v>
      </c>
      <c r="O2139" t="str">
        <f t="shared" si="686"/>
        <v>Red</v>
      </c>
      <c r="P2139" t="str">
        <f t="shared" si="687"/>
        <v>Green</v>
      </c>
      <c r="Q2139" t="str">
        <f t="shared" si="688"/>
        <v>Red</v>
      </c>
      <c r="R2139" t="str">
        <f t="shared" si="689"/>
        <v>Green</v>
      </c>
      <c r="S2139" t="str">
        <f t="shared" si="690"/>
        <v>Green</v>
      </c>
      <c r="T2139" t="str">
        <f t="shared" si="691"/>
        <v>Red</v>
      </c>
      <c r="U2139" t="str">
        <f t="shared" si="692"/>
        <v>Red</v>
      </c>
      <c r="V2139" t="str">
        <f t="shared" si="693"/>
        <v>Green</v>
      </c>
      <c r="W2139" t="str">
        <f t="shared" si="694"/>
        <v>Red</v>
      </c>
      <c r="X2139" t="str">
        <f t="shared" si="695"/>
        <v>Red</v>
      </c>
      <c r="Y2139" t="str">
        <f t="shared" si="696"/>
        <v>Green</v>
      </c>
      <c r="Z2139" t="str">
        <f t="shared" si="697"/>
        <v>Red</v>
      </c>
      <c r="AA2139" t="str">
        <f t="shared" si="698"/>
        <v>Green</v>
      </c>
      <c r="AB2139" t="str">
        <f t="shared" si="699"/>
        <v>Green</v>
      </c>
      <c r="AC2139" t="str">
        <f t="shared" si="700"/>
        <v>Green</v>
      </c>
      <c r="AD2139" t="str">
        <f t="shared" si="701"/>
        <v>Red</v>
      </c>
    </row>
    <row r="2140" spans="1:30" x14ac:dyDescent="0.25">
      <c r="A2140" t="str">
        <f t="shared" si="685"/>
        <v>26/07/2026Fuerte San FranciscoCD Platense Zacatecoluca</v>
      </c>
      <c r="D2140" s="2">
        <v>46229</v>
      </c>
      <c r="E2140" s="3">
        <v>0.875</v>
      </c>
      <c r="F2140" t="s">
        <v>4685</v>
      </c>
      <c r="G2140" t="s">
        <v>4686</v>
      </c>
      <c r="H2140">
        <v>1</v>
      </c>
      <c r="I2140">
        <v>0</v>
      </c>
      <c r="J2140">
        <v>1</v>
      </c>
      <c r="K2140">
        <v>1</v>
      </c>
      <c r="L2140" s="22" t="str">
        <f t="shared" si="682"/>
        <v>26/07/2026</v>
      </c>
      <c r="M2140" s="23">
        <f t="shared" si="683"/>
        <v>0.75</v>
      </c>
      <c r="N2140" t="str">
        <f t="shared" si="684"/>
        <v>1 - 1</v>
      </c>
      <c r="O2140" t="str">
        <f t="shared" si="686"/>
        <v>Red</v>
      </c>
      <c r="P2140" t="str">
        <f t="shared" si="687"/>
        <v>Green</v>
      </c>
      <c r="Q2140" t="str">
        <f t="shared" si="688"/>
        <v>Red</v>
      </c>
      <c r="R2140" t="str">
        <f t="shared" si="689"/>
        <v>Green</v>
      </c>
      <c r="S2140" t="str">
        <f t="shared" si="690"/>
        <v>Green</v>
      </c>
      <c r="T2140" t="str">
        <f t="shared" si="691"/>
        <v>Red</v>
      </c>
      <c r="U2140" t="str">
        <f t="shared" si="692"/>
        <v>Green</v>
      </c>
      <c r="V2140" t="str">
        <f t="shared" si="693"/>
        <v>Red</v>
      </c>
      <c r="W2140" t="str">
        <f t="shared" si="694"/>
        <v>Red</v>
      </c>
      <c r="X2140" t="str">
        <f t="shared" si="695"/>
        <v>Green</v>
      </c>
      <c r="Y2140" t="str">
        <f t="shared" si="696"/>
        <v>Green</v>
      </c>
      <c r="Z2140" t="str">
        <f t="shared" si="697"/>
        <v>Red</v>
      </c>
      <c r="AA2140" t="str">
        <f t="shared" si="698"/>
        <v>Green</v>
      </c>
      <c r="AB2140" t="str">
        <f t="shared" si="699"/>
        <v>Green</v>
      </c>
      <c r="AC2140" t="str">
        <f t="shared" si="700"/>
        <v>Green</v>
      </c>
      <c r="AD2140" t="str">
        <f t="shared" si="701"/>
        <v>Red</v>
      </c>
    </row>
    <row r="2141" spans="1:30" x14ac:dyDescent="0.25">
      <c r="A2141" t="str">
        <f t="shared" si="685"/>
        <v>26/07/2026Herrera FCUnion Cocle</v>
      </c>
      <c r="D2141" s="2">
        <v>46229</v>
      </c>
      <c r="E2141" s="3">
        <v>0.875</v>
      </c>
      <c r="F2141" t="s">
        <v>1182</v>
      </c>
      <c r="G2141" t="s">
        <v>1183</v>
      </c>
      <c r="H2141">
        <v>1</v>
      </c>
      <c r="I2141">
        <v>0</v>
      </c>
      <c r="J2141">
        <v>1</v>
      </c>
      <c r="K2141">
        <v>0</v>
      </c>
      <c r="L2141" s="22" t="str">
        <f t="shared" si="682"/>
        <v>26/07/2026</v>
      </c>
      <c r="M2141" s="23">
        <f t="shared" si="683"/>
        <v>0.75</v>
      </c>
      <c r="N2141" t="str">
        <f t="shared" si="684"/>
        <v>1 - 0</v>
      </c>
      <c r="O2141" t="str">
        <f t="shared" si="686"/>
        <v>Green</v>
      </c>
      <c r="P2141" t="str">
        <f t="shared" si="687"/>
        <v>Red</v>
      </c>
      <c r="Q2141" t="str">
        <f t="shared" si="688"/>
        <v>Red</v>
      </c>
      <c r="R2141" t="str">
        <f t="shared" si="689"/>
        <v>Green</v>
      </c>
      <c r="S2141" t="str">
        <f t="shared" si="690"/>
        <v>Red</v>
      </c>
      <c r="T2141" t="str">
        <f t="shared" si="691"/>
        <v>Green</v>
      </c>
      <c r="U2141" t="str">
        <f t="shared" si="692"/>
        <v>Green</v>
      </c>
      <c r="V2141" t="str">
        <f t="shared" si="693"/>
        <v>Red</v>
      </c>
      <c r="W2141" t="str">
        <f t="shared" si="694"/>
        <v>Red</v>
      </c>
      <c r="X2141" t="str">
        <f t="shared" si="695"/>
        <v>Green</v>
      </c>
      <c r="Y2141" t="str">
        <f t="shared" si="696"/>
        <v>Red</v>
      </c>
      <c r="Z2141" t="str">
        <f t="shared" si="697"/>
        <v>Red</v>
      </c>
      <c r="AA2141" t="str">
        <f t="shared" si="698"/>
        <v>Green</v>
      </c>
      <c r="AB2141" t="str">
        <f t="shared" si="699"/>
        <v>Green</v>
      </c>
      <c r="AC2141" t="str">
        <f t="shared" si="700"/>
        <v>Red</v>
      </c>
      <c r="AD2141" t="str">
        <f t="shared" si="701"/>
        <v>Green</v>
      </c>
    </row>
    <row r="2142" spans="1:30" x14ac:dyDescent="0.25">
      <c r="A2142" t="str">
        <f t="shared" si="685"/>
        <v>26/07/2026Aguilas PereiraIndependiente Santa Fe</v>
      </c>
      <c r="D2142" s="2">
        <v>46229</v>
      </c>
      <c r="E2142" s="3">
        <v>0.87847222222222221</v>
      </c>
      <c r="F2142" t="s">
        <v>4687</v>
      </c>
      <c r="G2142" t="s">
        <v>421</v>
      </c>
      <c r="H2142">
        <v>0</v>
      </c>
      <c r="I2142">
        <v>0</v>
      </c>
      <c r="J2142">
        <v>2</v>
      </c>
      <c r="K2142">
        <v>1</v>
      </c>
      <c r="L2142" s="22" t="str">
        <f t="shared" si="682"/>
        <v>26/07/2026</v>
      </c>
      <c r="M2142" s="23">
        <f t="shared" si="683"/>
        <v>0.75347222222222221</v>
      </c>
      <c r="N2142" t="str">
        <f t="shared" si="684"/>
        <v>2 - 1</v>
      </c>
      <c r="O2142" t="str">
        <f t="shared" si="686"/>
        <v>Green</v>
      </c>
      <c r="P2142" t="str">
        <f t="shared" si="687"/>
        <v>Red</v>
      </c>
      <c r="Q2142" t="str">
        <f t="shared" si="688"/>
        <v>Red</v>
      </c>
      <c r="R2142" t="str">
        <f t="shared" si="689"/>
        <v>Green</v>
      </c>
      <c r="S2142" t="str">
        <f t="shared" si="690"/>
        <v>Red</v>
      </c>
      <c r="T2142" t="str">
        <f t="shared" si="691"/>
        <v>Green</v>
      </c>
      <c r="U2142" t="str">
        <f t="shared" si="692"/>
        <v>Red</v>
      </c>
      <c r="V2142" t="str">
        <f t="shared" si="693"/>
        <v>Green</v>
      </c>
      <c r="W2142" t="str">
        <f t="shared" si="694"/>
        <v>Red</v>
      </c>
      <c r="X2142" t="str">
        <f t="shared" si="695"/>
        <v>Red</v>
      </c>
      <c r="Y2142" t="str">
        <f t="shared" si="696"/>
        <v>Green</v>
      </c>
      <c r="Z2142" t="str">
        <f t="shared" si="697"/>
        <v>Green</v>
      </c>
      <c r="AA2142" t="str">
        <f t="shared" si="698"/>
        <v>Red</v>
      </c>
      <c r="AB2142" t="str">
        <f t="shared" si="699"/>
        <v>Green</v>
      </c>
      <c r="AC2142" t="str">
        <f t="shared" si="700"/>
        <v>Green</v>
      </c>
      <c r="AD2142" t="str">
        <f t="shared" si="701"/>
        <v>Red</v>
      </c>
    </row>
    <row r="2143" spans="1:30" x14ac:dyDescent="0.25">
      <c r="A2143" t="str">
        <f t="shared" si="685"/>
        <v>26/07/2026Club BolivarReal Potosi</v>
      </c>
      <c r="D2143" s="2">
        <v>46229</v>
      </c>
      <c r="E2143" s="3">
        <v>0.88541666666666663</v>
      </c>
      <c r="F2143" t="s">
        <v>1885</v>
      </c>
      <c r="G2143" t="s">
        <v>395</v>
      </c>
      <c r="H2143">
        <v>1</v>
      </c>
      <c r="I2143">
        <v>1</v>
      </c>
      <c r="J2143">
        <v>2</v>
      </c>
      <c r="K2143">
        <v>1</v>
      </c>
      <c r="L2143" s="22" t="str">
        <f t="shared" si="682"/>
        <v>26/07/2026</v>
      </c>
      <c r="M2143" s="23">
        <f t="shared" si="683"/>
        <v>0.76041666666666663</v>
      </c>
      <c r="N2143" t="str">
        <f t="shared" si="684"/>
        <v>2 - 1</v>
      </c>
      <c r="O2143" t="str">
        <f t="shared" si="686"/>
        <v>Green</v>
      </c>
      <c r="P2143" t="str">
        <f t="shared" si="687"/>
        <v>Red</v>
      </c>
      <c r="Q2143" t="str">
        <f t="shared" si="688"/>
        <v>Red</v>
      </c>
      <c r="R2143" t="str">
        <f t="shared" si="689"/>
        <v>Green</v>
      </c>
      <c r="S2143" t="str">
        <f t="shared" si="690"/>
        <v>Red</v>
      </c>
      <c r="T2143" t="str">
        <f t="shared" si="691"/>
        <v>Green</v>
      </c>
      <c r="U2143" t="str">
        <f t="shared" si="692"/>
        <v>Red</v>
      </c>
      <c r="V2143" t="str">
        <f t="shared" si="693"/>
        <v>Green</v>
      </c>
      <c r="W2143" t="str">
        <f t="shared" si="694"/>
        <v>Red</v>
      </c>
      <c r="X2143" t="str">
        <f t="shared" si="695"/>
        <v>Green</v>
      </c>
      <c r="Y2143" t="str">
        <f t="shared" si="696"/>
        <v>Green</v>
      </c>
      <c r="Z2143" t="str">
        <f t="shared" si="697"/>
        <v>Green</v>
      </c>
      <c r="AA2143" t="str">
        <f t="shared" si="698"/>
        <v>Red</v>
      </c>
      <c r="AB2143" t="str">
        <f t="shared" si="699"/>
        <v>Green</v>
      </c>
      <c r="AC2143" t="str">
        <f t="shared" si="700"/>
        <v>Green</v>
      </c>
      <c r="AD2143" t="str">
        <f t="shared" si="701"/>
        <v>Red</v>
      </c>
    </row>
    <row r="2144" spans="1:30" x14ac:dyDescent="0.25">
      <c r="A2144" t="str">
        <f t="shared" si="685"/>
        <v>26/07/2026Red Bull BragantinoCoritiba PR</v>
      </c>
      <c r="B2144" t="s">
        <v>804</v>
      </c>
      <c r="C2144" t="s">
        <v>805</v>
      </c>
      <c r="D2144" s="2">
        <v>46229</v>
      </c>
      <c r="E2144" s="3">
        <v>0.89583333333333337</v>
      </c>
      <c r="F2144" t="s">
        <v>1879</v>
      </c>
      <c r="G2144" t="s">
        <v>875</v>
      </c>
      <c r="H2144">
        <v>0</v>
      </c>
      <c r="I2144">
        <v>0</v>
      </c>
      <c r="J2144">
        <v>0</v>
      </c>
      <c r="K2144">
        <v>0</v>
      </c>
      <c r="L2144" s="22" t="str">
        <f t="shared" si="682"/>
        <v>26/07/2026</v>
      </c>
      <c r="M2144" s="23">
        <f t="shared" si="683"/>
        <v>0.77083333333333337</v>
      </c>
      <c r="N2144" t="str">
        <f t="shared" si="684"/>
        <v>0 - 0</v>
      </c>
      <c r="O2144" t="str">
        <f t="shared" si="686"/>
        <v>Red</v>
      </c>
      <c r="P2144" t="str">
        <f t="shared" si="687"/>
        <v>Green</v>
      </c>
      <c r="Q2144" t="str">
        <f t="shared" si="688"/>
        <v>Red</v>
      </c>
      <c r="R2144" t="str">
        <f t="shared" si="689"/>
        <v>Green</v>
      </c>
      <c r="S2144" t="str">
        <f t="shared" si="690"/>
        <v>Green</v>
      </c>
      <c r="T2144" t="str">
        <f t="shared" si="691"/>
        <v>Red</v>
      </c>
      <c r="U2144" t="str">
        <f t="shared" si="692"/>
        <v>Red</v>
      </c>
      <c r="V2144" t="str">
        <f t="shared" si="693"/>
        <v>Green</v>
      </c>
      <c r="W2144" t="str">
        <f t="shared" si="694"/>
        <v>Red</v>
      </c>
      <c r="X2144" t="str">
        <f t="shared" si="695"/>
        <v>Red</v>
      </c>
      <c r="Y2144" t="str">
        <f t="shared" si="696"/>
        <v>Red</v>
      </c>
      <c r="Z2144" t="str">
        <f t="shared" si="697"/>
        <v>Red</v>
      </c>
      <c r="AA2144" t="str">
        <f t="shared" si="698"/>
        <v>Green</v>
      </c>
      <c r="AB2144" t="str">
        <f t="shared" si="699"/>
        <v>Green</v>
      </c>
      <c r="AC2144" t="str">
        <f t="shared" si="700"/>
        <v>Red</v>
      </c>
      <c r="AD2144" t="str">
        <f t="shared" si="701"/>
        <v>Green</v>
      </c>
    </row>
    <row r="2145" spans="1:30" x14ac:dyDescent="0.25">
      <c r="A2145" t="str">
        <f t="shared" si="685"/>
        <v>26/07/2026Flamengo RJSao Paulo</v>
      </c>
      <c r="B2145" t="s">
        <v>804</v>
      </c>
      <c r="C2145" t="s">
        <v>805</v>
      </c>
      <c r="D2145" s="2">
        <v>46229</v>
      </c>
      <c r="E2145" s="3">
        <v>0.89583333333333337</v>
      </c>
      <c r="F2145" t="s">
        <v>876</v>
      </c>
      <c r="G2145" t="s">
        <v>877</v>
      </c>
      <c r="H2145">
        <v>0</v>
      </c>
      <c r="I2145">
        <v>0</v>
      </c>
      <c r="J2145">
        <v>1</v>
      </c>
      <c r="K2145">
        <v>1</v>
      </c>
      <c r="L2145" s="22" t="str">
        <f t="shared" si="682"/>
        <v>26/07/2026</v>
      </c>
      <c r="M2145" s="23">
        <f t="shared" si="683"/>
        <v>0.77083333333333337</v>
      </c>
      <c r="N2145" t="str">
        <f t="shared" si="684"/>
        <v>1 - 1</v>
      </c>
      <c r="O2145" t="str">
        <f t="shared" si="686"/>
        <v>Red</v>
      </c>
      <c r="P2145" t="str">
        <f t="shared" si="687"/>
        <v>Green</v>
      </c>
      <c r="Q2145" t="str">
        <f t="shared" si="688"/>
        <v>Red</v>
      </c>
      <c r="R2145" t="str">
        <f t="shared" si="689"/>
        <v>Green</v>
      </c>
      <c r="S2145" t="str">
        <f t="shared" si="690"/>
        <v>Green</v>
      </c>
      <c r="T2145" t="str">
        <f t="shared" si="691"/>
        <v>Red</v>
      </c>
      <c r="U2145" t="str">
        <f t="shared" si="692"/>
        <v>Red</v>
      </c>
      <c r="V2145" t="str">
        <f t="shared" si="693"/>
        <v>Green</v>
      </c>
      <c r="W2145" t="str">
        <f t="shared" si="694"/>
        <v>Red</v>
      </c>
      <c r="X2145" t="str">
        <f t="shared" si="695"/>
        <v>Red</v>
      </c>
      <c r="Y2145" t="str">
        <f t="shared" si="696"/>
        <v>Green</v>
      </c>
      <c r="Z2145" t="str">
        <f t="shared" si="697"/>
        <v>Red</v>
      </c>
      <c r="AA2145" t="str">
        <f t="shared" si="698"/>
        <v>Green</v>
      </c>
      <c r="AB2145" t="str">
        <f t="shared" si="699"/>
        <v>Green</v>
      </c>
      <c r="AC2145" t="str">
        <f t="shared" si="700"/>
        <v>Green</v>
      </c>
      <c r="AD2145" t="str">
        <f t="shared" si="701"/>
        <v>Red</v>
      </c>
    </row>
    <row r="2146" spans="1:30" x14ac:dyDescent="0.25">
      <c r="A2146" t="str">
        <f t="shared" si="685"/>
        <v>26/07/2026Gremio RSFluminense</v>
      </c>
      <c r="B2146" t="s">
        <v>804</v>
      </c>
      <c r="C2146" t="s">
        <v>805</v>
      </c>
      <c r="D2146" s="2">
        <v>46229</v>
      </c>
      <c r="E2146" s="3">
        <v>0.89583333333333337</v>
      </c>
      <c r="F2146" t="s">
        <v>1886</v>
      </c>
      <c r="G2146" t="s">
        <v>1188</v>
      </c>
      <c r="H2146">
        <v>0</v>
      </c>
      <c r="I2146">
        <v>0</v>
      </c>
      <c r="J2146">
        <v>1</v>
      </c>
      <c r="K2146">
        <v>1</v>
      </c>
      <c r="L2146" s="22" t="str">
        <f t="shared" si="682"/>
        <v>26/07/2026</v>
      </c>
      <c r="M2146" s="23">
        <f t="shared" si="683"/>
        <v>0.77083333333333337</v>
      </c>
      <c r="N2146" t="str">
        <f t="shared" si="684"/>
        <v>1 - 1</v>
      </c>
      <c r="O2146" t="str">
        <f t="shared" si="686"/>
        <v>Red</v>
      </c>
      <c r="P2146" t="str">
        <f t="shared" si="687"/>
        <v>Green</v>
      </c>
      <c r="Q2146" t="str">
        <f t="shared" si="688"/>
        <v>Red</v>
      </c>
      <c r="R2146" t="str">
        <f t="shared" si="689"/>
        <v>Green</v>
      </c>
      <c r="S2146" t="str">
        <f t="shared" si="690"/>
        <v>Green</v>
      </c>
      <c r="T2146" t="str">
        <f t="shared" si="691"/>
        <v>Red</v>
      </c>
      <c r="U2146" t="str">
        <f t="shared" si="692"/>
        <v>Red</v>
      </c>
      <c r="V2146" t="str">
        <f t="shared" si="693"/>
        <v>Green</v>
      </c>
      <c r="W2146" t="str">
        <f t="shared" si="694"/>
        <v>Red</v>
      </c>
      <c r="X2146" t="str">
        <f t="shared" si="695"/>
        <v>Red</v>
      </c>
      <c r="Y2146" t="str">
        <f t="shared" si="696"/>
        <v>Green</v>
      </c>
      <c r="Z2146" t="str">
        <f t="shared" si="697"/>
        <v>Red</v>
      </c>
      <c r="AA2146" t="str">
        <f t="shared" si="698"/>
        <v>Green</v>
      </c>
      <c r="AB2146" t="str">
        <f t="shared" si="699"/>
        <v>Green</v>
      </c>
      <c r="AC2146" t="str">
        <f t="shared" si="700"/>
        <v>Green</v>
      </c>
      <c r="AD2146" t="str">
        <f t="shared" si="701"/>
        <v>Red</v>
      </c>
    </row>
    <row r="2147" spans="1:30" x14ac:dyDescent="0.25">
      <c r="A2147" t="str">
        <f t="shared" si="685"/>
        <v>26/07/2026America MineiroGoias</v>
      </c>
      <c r="B2147" t="s">
        <v>804</v>
      </c>
      <c r="D2147" s="2">
        <v>46229</v>
      </c>
      <c r="E2147" s="3">
        <v>0.89583333333333337</v>
      </c>
      <c r="F2147" t="s">
        <v>397</v>
      </c>
      <c r="G2147" t="s">
        <v>915</v>
      </c>
      <c r="H2147">
        <v>0</v>
      </c>
      <c r="I2147">
        <v>0</v>
      </c>
      <c r="J2147">
        <v>1</v>
      </c>
      <c r="K2147">
        <v>0</v>
      </c>
      <c r="L2147" s="22" t="str">
        <f t="shared" si="682"/>
        <v>26/07/2026</v>
      </c>
      <c r="M2147" s="23">
        <f t="shared" si="683"/>
        <v>0.77083333333333337</v>
      </c>
      <c r="N2147" t="str">
        <f t="shared" si="684"/>
        <v>1 - 0</v>
      </c>
      <c r="O2147" t="str">
        <f t="shared" si="686"/>
        <v>Green</v>
      </c>
      <c r="P2147" t="str">
        <f t="shared" si="687"/>
        <v>Red</v>
      </c>
      <c r="Q2147" t="str">
        <f t="shared" si="688"/>
        <v>Red</v>
      </c>
      <c r="R2147" t="str">
        <f t="shared" si="689"/>
        <v>Green</v>
      </c>
      <c r="S2147" t="str">
        <f t="shared" si="690"/>
        <v>Red</v>
      </c>
      <c r="T2147" t="str">
        <f t="shared" si="691"/>
        <v>Green</v>
      </c>
      <c r="U2147" t="str">
        <f t="shared" si="692"/>
        <v>Red</v>
      </c>
      <c r="V2147" t="str">
        <f t="shared" si="693"/>
        <v>Green</v>
      </c>
      <c r="W2147" t="str">
        <f t="shared" si="694"/>
        <v>Red</v>
      </c>
      <c r="X2147" t="str">
        <f t="shared" si="695"/>
        <v>Red</v>
      </c>
      <c r="Y2147" t="str">
        <f t="shared" si="696"/>
        <v>Red</v>
      </c>
      <c r="Z2147" t="str">
        <f t="shared" si="697"/>
        <v>Red</v>
      </c>
      <c r="AA2147" t="str">
        <f t="shared" si="698"/>
        <v>Green</v>
      </c>
      <c r="AB2147" t="str">
        <f t="shared" si="699"/>
        <v>Green</v>
      </c>
      <c r="AC2147" t="str">
        <f t="shared" si="700"/>
        <v>Red</v>
      </c>
      <c r="AD2147" t="str">
        <f t="shared" si="701"/>
        <v>Green</v>
      </c>
    </row>
    <row r="2148" spans="1:30" x14ac:dyDescent="0.25">
      <c r="A2148" t="str">
        <f t="shared" si="685"/>
        <v>26/07/2026Londrina ECNovorizontino SP</v>
      </c>
      <c r="B2148" t="s">
        <v>804</v>
      </c>
      <c r="D2148" s="2">
        <v>46229</v>
      </c>
      <c r="E2148" s="3">
        <v>0.89583333333333337</v>
      </c>
      <c r="F2148" t="s">
        <v>916</v>
      </c>
      <c r="G2148" t="s">
        <v>398</v>
      </c>
      <c r="H2148">
        <v>1</v>
      </c>
      <c r="I2148">
        <v>3</v>
      </c>
      <c r="J2148">
        <v>1</v>
      </c>
      <c r="K2148">
        <v>4</v>
      </c>
      <c r="L2148" s="22" t="str">
        <f t="shared" si="682"/>
        <v>26/07/2026</v>
      </c>
      <c r="M2148" s="23">
        <f t="shared" si="683"/>
        <v>0.77083333333333337</v>
      </c>
      <c r="N2148" t="str">
        <f t="shared" si="684"/>
        <v>1 - 4</v>
      </c>
      <c r="O2148" t="str">
        <f t="shared" si="686"/>
        <v>Red</v>
      </c>
      <c r="P2148" t="str">
        <f t="shared" si="687"/>
        <v>Red</v>
      </c>
      <c r="Q2148" t="str">
        <f t="shared" si="688"/>
        <v>Green</v>
      </c>
      <c r="R2148" t="str">
        <f t="shared" si="689"/>
        <v>Red</v>
      </c>
      <c r="S2148" t="str">
        <f t="shared" si="690"/>
        <v>Green</v>
      </c>
      <c r="T2148" t="str">
        <f t="shared" si="691"/>
        <v>Green</v>
      </c>
      <c r="U2148" t="str">
        <f t="shared" si="692"/>
        <v>Red</v>
      </c>
      <c r="V2148" t="str">
        <f t="shared" si="693"/>
        <v>Red</v>
      </c>
      <c r="W2148" t="str">
        <f t="shared" si="694"/>
        <v>Green</v>
      </c>
      <c r="X2148" t="str">
        <f t="shared" si="695"/>
        <v>Green</v>
      </c>
      <c r="Y2148" t="str">
        <f t="shared" si="696"/>
        <v>Green</v>
      </c>
      <c r="Z2148" t="str">
        <f t="shared" si="697"/>
        <v>Green</v>
      </c>
      <c r="AA2148" t="str">
        <f t="shared" si="698"/>
        <v>Red</v>
      </c>
      <c r="AB2148" t="str">
        <f t="shared" si="699"/>
        <v>Red</v>
      </c>
      <c r="AC2148" t="str">
        <f t="shared" si="700"/>
        <v>Green</v>
      </c>
      <c r="AD2148" t="str">
        <f t="shared" si="701"/>
        <v>Red</v>
      </c>
    </row>
    <row r="2149" spans="1:30" x14ac:dyDescent="0.25">
      <c r="A2149" t="str">
        <f t="shared" si="685"/>
        <v>26/07/2026Caxias RSBotafogo PB</v>
      </c>
      <c r="B2149" t="s">
        <v>804</v>
      </c>
      <c r="D2149" s="2">
        <v>46229</v>
      </c>
      <c r="E2149" s="3">
        <v>0.89583333333333337</v>
      </c>
      <c r="F2149" t="s">
        <v>4688</v>
      </c>
      <c r="G2149" t="s">
        <v>4689</v>
      </c>
      <c r="H2149">
        <v>1</v>
      </c>
      <c r="I2149">
        <v>0</v>
      </c>
      <c r="J2149">
        <v>1</v>
      </c>
      <c r="K2149">
        <v>2</v>
      </c>
      <c r="L2149" s="22" t="str">
        <f t="shared" si="682"/>
        <v>26/07/2026</v>
      </c>
      <c r="M2149" s="23">
        <f t="shared" si="683"/>
        <v>0.77083333333333337</v>
      </c>
      <c r="N2149" t="str">
        <f t="shared" si="684"/>
        <v>1 - 2</v>
      </c>
      <c r="O2149" t="str">
        <f t="shared" si="686"/>
        <v>Red</v>
      </c>
      <c r="P2149" t="str">
        <f t="shared" si="687"/>
        <v>Red</v>
      </c>
      <c r="Q2149" t="str">
        <f t="shared" si="688"/>
        <v>Green</v>
      </c>
      <c r="R2149" t="str">
        <f t="shared" si="689"/>
        <v>Red</v>
      </c>
      <c r="S2149" t="str">
        <f t="shared" si="690"/>
        <v>Green</v>
      </c>
      <c r="T2149" t="str">
        <f t="shared" si="691"/>
        <v>Green</v>
      </c>
      <c r="U2149" t="str">
        <f t="shared" si="692"/>
        <v>Green</v>
      </c>
      <c r="V2149" t="str">
        <f t="shared" si="693"/>
        <v>Red</v>
      </c>
      <c r="W2149" t="str">
        <f t="shared" si="694"/>
        <v>Red</v>
      </c>
      <c r="X2149" t="str">
        <f t="shared" si="695"/>
        <v>Green</v>
      </c>
      <c r="Y2149" t="str">
        <f t="shared" si="696"/>
        <v>Green</v>
      </c>
      <c r="Z2149" t="str">
        <f t="shared" si="697"/>
        <v>Green</v>
      </c>
      <c r="AA2149" t="str">
        <f t="shared" si="698"/>
        <v>Red</v>
      </c>
      <c r="AB2149" t="str">
        <f t="shared" si="699"/>
        <v>Green</v>
      </c>
      <c r="AC2149" t="str">
        <f t="shared" si="700"/>
        <v>Green</v>
      </c>
      <c r="AD2149" t="str">
        <f t="shared" si="701"/>
        <v>Red</v>
      </c>
    </row>
    <row r="2150" spans="1:30" x14ac:dyDescent="0.25">
      <c r="A2150" t="str">
        <f t="shared" si="685"/>
        <v>26/07/2026Audax ItalianoUniversidad de Chile</v>
      </c>
      <c r="D2150" s="2">
        <v>46229</v>
      </c>
      <c r="E2150" s="3">
        <v>0.89583333333333337</v>
      </c>
      <c r="F2150" t="s">
        <v>1191</v>
      </c>
      <c r="G2150" t="s">
        <v>1192</v>
      </c>
      <c r="H2150">
        <v>0</v>
      </c>
      <c r="I2150">
        <v>1</v>
      </c>
      <c r="J2150">
        <v>1</v>
      </c>
      <c r="K2150">
        <v>2</v>
      </c>
      <c r="L2150" s="22" t="str">
        <f t="shared" si="682"/>
        <v>26/07/2026</v>
      </c>
      <c r="M2150" s="23">
        <f t="shared" si="683"/>
        <v>0.77083333333333337</v>
      </c>
      <c r="N2150" t="str">
        <f t="shared" si="684"/>
        <v>1 - 2</v>
      </c>
      <c r="O2150" t="str">
        <f t="shared" si="686"/>
        <v>Red</v>
      </c>
      <c r="P2150" t="str">
        <f t="shared" si="687"/>
        <v>Red</v>
      </c>
      <c r="Q2150" t="str">
        <f t="shared" si="688"/>
        <v>Green</v>
      </c>
      <c r="R2150" t="str">
        <f t="shared" si="689"/>
        <v>Red</v>
      </c>
      <c r="S2150" t="str">
        <f t="shared" si="690"/>
        <v>Green</v>
      </c>
      <c r="T2150" t="str">
        <f t="shared" si="691"/>
        <v>Green</v>
      </c>
      <c r="U2150" t="str">
        <f t="shared" si="692"/>
        <v>Red</v>
      </c>
      <c r="V2150" t="str">
        <f t="shared" si="693"/>
        <v>Red</v>
      </c>
      <c r="W2150" t="str">
        <f t="shared" si="694"/>
        <v>Green</v>
      </c>
      <c r="X2150" t="str">
        <f t="shared" si="695"/>
        <v>Green</v>
      </c>
      <c r="Y2150" t="str">
        <f t="shared" si="696"/>
        <v>Green</v>
      </c>
      <c r="Z2150" t="str">
        <f t="shared" si="697"/>
        <v>Green</v>
      </c>
      <c r="AA2150" t="str">
        <f t="shared" si="698"/>
        <v>Red</v>
      </c>
      <c r="AB2150" t="str">
        <f t="shared" si="699"/>
        <v>Green</v>
      </c>
      <c r="AC2150" t="str">
        <f t="shared" si="700"/>
        <v>Green</v>
      </c>
      <c r="AD2150" t="str">
        <f t="shared" si="701"/>
        <v>Red</v>
      </c>
    </row>
    <row r="2151" spans="1:30" x14ac:dyDescent="0.25">
      <c r="A2151" t="str">
        <f t="shared" si="685"/>
        <v>26/07/2026San Marcos De AricaCD Magallanes</v>
      </c>
      <c r="D2151" s="2">
        <v>46229</v>
      </c>
      <c r="E2151" s="3">
        <v>0.89583333333333337</v>
      </c>
      <c r="F2151" t="s">
        <v>1193</v>
      </c>
      <c r="G2151" t="s">
        <v>4690</v>
      </c>
      <c r="H2151">
        <v>1</v>
      </c>
      <c r="I2151">
        <v>0</v>
      </c>
      <c r="J2151">
        <v>2</v>
      </c>
      <c r="K2151">
        <v>0</v>
      </c>
      <c r="L2151" s="22" t="str">
        <f t="shared" si="682"/>
        <v>26/07/2026</v>
      </c>
      <c r="M2151" s="23">
        <f t="shared" si="683"/>
        <v>0.77083333333333337</v>
      </c>
      <c r="N2151" t="str">
        <f t="shared" si="684"/>
        <v>2 - 0</v>
      </c>
      <c r="O2151" t="str">
        <f t="shared" si="686"/>
        <v>Green</v>
      </c>
      <c r="P2151" t="str">
        <f t="shared" si="687"/>
        <v>Red</v>
      </c>
      <c r="Q2151" t="str">
        <f t="shared" si="688"/>
        <v>Red</v>
      </c>
      <c r="R2151" t="str">
        <f t="shared" si="689"/>
        <v>Green</v>
      </c>
      <c r="S2151" t="str">
        <f t="shared" si="690"/>
        <v>Red</v>
      </c>
      <c r="T2151" t="str">
        <f t="shared" si="691"/>
        <v>Green</v>
      </c>
      <c r="U2151" t="str">
        <f t="shared" si="692"/>
        <v>Green</v>
      </c>
      <c r="V2151" t="str">
        <f t="shared" si="693"/>
        <v>Red</v>
      </c>
      <c r="W2151" t="str">
        <f t="shared" si="694"/>
        <v>Red</v>
      </c>
      <c r="X2151" t="str">
        <f t="shared" si="695"/>
        <v>Green</v>
      </c>
      <c r="Y2151" t="str">
        <f t="shared" si="696"/>
        <v>Green</v>
      </c>
      <c r="Z2151" t="str">
        <f t="shared" si="697"/>
        <v>Red</v>
      </c>
      <c r="AA2151" t="str">
        <f t="shared" si="698"/>
        <v>Green</v>
      </c>
      <c r="AB2151" t="str">
        <f t="shared" si="699"/>
        <v>Green</v>
      </c>
      <c r="AC2151" t="str">
        <f t="shared" si="700"/>
        <v>Red</v>
      </c>
      <c r="AD2151" t="str">
        <f t="shared" si="701"/>
        <v>Green</v>
      </c>
    </row>
    <row r="2152" spans="1:30" x14ac:dyDescent="0.25">
      <c r="A2152" t="str">
        <f t="shared" si="685"/>
        <v>26/07/2026Guarani AsuncionSportivo Luqueno</v>
      </c>
      <c r="D2152" s="2">
        <v>46229</v>
      </c>
      <c r="E2152" s="3">
        <v>0.89583333333333337</v>
      </c>
      <c r="F2152" t="s">
        <v>4691</v>
      </c>
      <c r="G2152" t="s">
        <v>4692</v>
      </c>
      <c r="H2152">
        <v>0</v>
      </c>
      <c r="I2152">
        <v>0</v>
      </c>
      <c r="J2152">
        <v>1</v>
      </c>
      <c r="K2152">
        <v>2</v>
      </c>
      <c r="L2152" s="22" t="str">
        <f t="shared" si="682"/>
        <v>26/07/2026</v>
      </c>
      <c r="M2152" s="23">
        <f t="shared" si="683"/>
        <v>0.77083333333333337</v>
      </c>
      <c r="N2152" t="str">
        <f t="shared" si="684"/>
        <v>1 - 2</v>
      </c>
      <c r="O2152" t="str">
        <f t="shared" si="686"/>
        <v>Red</v>
      </c>
      <c r="P2152" t="str">
        <f t="shared" si="687"/>
        <v>Red</v>
      </c>
      <c r="Q2152" t="str">
        <f t="shared" si="688"/>
        <v>Green</v>
      </c>
      <c r="R2152" t="str">
        <f t="shared" si="689"/>
        <v>Red</v>
      </c>
      <c r="S2152" t="str">
        <f t="shared" si="690"/>
        <v>Green</v>
      </c>
      <c r="T2152" t="str">
        <f t="shared" si="691"/>
        <v>Green</v>
      </c>
      <c r="U2152" t="str">
        <f t="shared" si="692"/>
        <v>Red</v>
      </c>
      <c r="V2152" t="str">
        <f t="shared" si="693"/>
        <v>Green</v>
      </c>
      <c r="W2152" t="str">
        <f t="shared" si="694"/>
        <v>Red</v>
      </c>
      <c r="X2152" t="str">
        <f t="shared" si="695"/>
        <v>Red</v>
      </c>
      <c r="Y2152" t="str">
        <f t="shared" si="696"/>
        <v>Green</v>
      </c>
      <c r="Z2152" t="str">
        <f t="shared" si="697"/>
        <v>Green</v>
      </c>
      <c r="AA2152" t="str">
        <f t="shared" si="698"/>
        <v>Red</v>
      </c>
      <c r="AB2152" t="str">
        <f t="shared" si="699"/>
        <v>Green</v>
      </c>
      <c r="AC2152" t="str">
        <f t="shared" si="700"/>
        <v>Green</v>
      </c>
      <c r="AD2152" t="str">
        <f t="shared" si="701"/>
        <v>Red</v>
      </c>
    </row>
    <row r="2153" spans="1:30" x14ac:dyDescent="0.25">
      <c r="A2153" t="str">
        <f t="shared" si="685"/>
        <v>26/07/2026CA PenarolLiverpool Montevideo</v>
      </c>
      <c r="D2153" s="2">
        <v>46229</v>
      </c>
      <c r="E2153" s="3">
        <v>0.89583333333333337</v>
      </c>
      <c r="F2153" t="s">
        <v>4693</v>
      </c>
      <c r="G2153" t="s">
        <v>1320</v>
      </c>
      <c r="L2153" s="22" t="str">
        <f t="shared" si="682"/>
        <v>26/07/2026</v>
      </c>
      <c r="M2153" s="23">
        <f t="shared" si="683"/>
        <v>0.77083333333333337</v>
      </c>
      <c r="N2153" t="str">
        <f t="shared" si="684"/>
        <v xml:space="preserve"> - </v>
      </c>
      <c r="O2153" t="str">
        <f t="shared" si="686"/>
        <v>Red</v>
      </c>
      <c r="P2153" t="str">
        <f t="shared" si="687"/>
        <v>Green</v>
      </c>
      <c r="Q2153" t="str">
        <f t="shared" si="688"/>
        <v>Red</v>
      </c>
      <c r="R2153" t="str">
        <f t="shared" si="689"/>
        <v>Green</v>
      </c>
      <c r="S2153" t="str">
        <f t="shared" si="690"/>
        <v>Green</v>
      </c>
      <c r="T2153" t="str">
        <f t="shared" si="691"/>
        <v>Red</v>
      </c>
      <c r="U2153" t="str">
        <f t="shared" si="692"/>
        <v>Red</v>
      </c>
      <c r="V2153" t="str">
        <f t="shared" si="693"/>
        <v>Green</v>
      </c>
      <c r="W2153" t="str">
        <f t="shared" si="694"/>
        <v>Red</v>
      </c>
      <c r="X2153" t="str">
        <f t="shared" si="695"/>
        <v>Red</v>
      </c>
      <c r="Y2153" t="str">
        <f t="shared" si="696"/>
        <v>Red</v>
      </c>
      <c r="Z2153" t="str">
        <f t="shared" si="697"/>
        <v>Red</v>
      </c>
      <c r="AA2153" t="str">
        <f t="shared" si="698"/>
        <v>Green</v>
      </c>
      <c r="AB2153" t="str">
        <f t="shared" si="699"/>
        <v>Green</v>
      </c>
      <c r="AC2153" t="str">
        <f t="shared" si="700"/>
        <v>Red</v>
      </c>
      <c r="AD2153" t="str">
        <f t="shared" si="701"/>
        <v>Green</v>
      </c>
    </row>
    <row r="2154" spans="1:30" x14ac:dyDescent="0.25">
      <c r="A2154" t="str">
        <f t="shared" si="685"/>
        <v>26/07/2026CA PenarolCerro Largo</v>
      </c>
      <c r="D2154" s="2">
        <v>46229</v>
      </c>
      <c r="E2154" s="3">
        <v>0.89583333333333337</v>
      </c>
      <c r="F2154" t="s">
        <v>4693</v>
      </c>
      <c r="G2154" t="s">
        <v>3677</v>
      </c>
      <c r="L2154" s="22" t="str">
        <f t="shared" si="682"/>
        <v>26/07/2026</v>
      </c>
      <c r="M2154" s="23">
        <f t="shared" si="683"/>
        <v>0.77083333333333337</v>
      </c>
      <c r="N2154" t="str">
        <f t="shared" si="684"/>
        <v xml:space="preserve"> - </v>
      </c>
      <c r="O2154" t="str">
        <f t="shared" si="686"/>
        <v>Red</v>
      </c>
      <c r="P2154" t="str">
        <f t="shared" si="687"/>
        <v>Green</v>
      </c>
      <c r="Q2154" t="str">
        <f t="shared" si="688"/>
        <v>Red</v>
      </c>
      <c r="R2154" t="str">
        <f t="shared" si="689"/>
        <v>Green</v>
      </c>
      <c r="S2154" t="str">
        <f t="shared" si="690"/>
        <v>Green</v>
      </c>
      <c r="T2154" t="str">
        <f t="shared" si="691"/>
        <v>Red</v>
      </c>
      <c r="U2154" t="str">
        <f t="shared" si="692"/>
        <v>Red</v>
      </c>
      <c r="V2154" t="str">
        <f t="shared" si="693"/>
        <v>Green</v>
      </c>
      <c r="W2154" t="str">
        <f t="shared" si="694"/>
        <v>Red</v>
      </c>
      <c r="X2154" t="str">
        <f t="shared" si="695"/>
        <v>Red</v>
      </c>
      <c r="Y2154" t="str">
        <f t="shared" si="696"/>
        <v>Red</v>
      </c>
      <c r="Z2154" t="str">
        <f t="shared" si="697"/>
        <v>Red</v>
      </c>
      <c r="AA2154" t="str">
        <f t="shared" si="698"/>
        <v>Green</v>
      </c>
      <c r="AB2154" t="str">
        <f t="shared" si="699"/>
        <v>Green</v>
      </c>
      <c r="AC2154" t="str">
        <f t="shared" si="700"/>
        <v>Red</v>
      </c>
      <c r="AD2154" t="str">
        <f t="shared" si="701"/>
        <v>Green</v>
      </c>
    </row>
    <row r="2155" spans="1:30" x14ac:dyDescent="0.25">
      <c r="A2155" t="str">
        <f t="shared" si="685"/>
        <v>26/07/2026QuilmesCA Colegiales</v>
      </c>
      <c r="B2155" t="s">
        <v>806</v>
      </c>
      <c r="C2155" t="s">
        <v>807</v>
      </c>
      <c r="D2155" s="2">
        <v>46229</v>
      </c>
      <c r="E2155" s="3">
        <v>0.91666666666666663</v>
      </c>
      <c r="F2155" t="s">
        <v>327</v>
      </c>
      <c r="G2155" t="s">
        <v>331</v>
      </c>
      <c r="H2155">
        <v>0</v>
      </c>
      <c r="I2155">
        <v>0</v>
      </c>
      <c r="J2155">
        <v>0</v>
      </c>
      <c r="K2155">
        <v>1</v>
      </c>
      <c r="L2155" s="22" t="str">
        <f t="shared" si="682"/>
        <v>26/07/2026</v>
      </c>
      <c r="M2155" s="23">
        <f t="shared" si="683"/>
        <v>0.79166666666666663</v>
      </c>
      <c r="N2155" t="str">
        <f t="shared" si="684"/>
        <v>0 - 1</v>
      </c>
      <c r="O2155" t="str">
        <f t="shared" si="686"/>
        <v>Red</v>
      </c>
      <c r="P2155" t="str">
        <f t="shared" si="687"/>
        <v>Red</v>
      </c>
      <c r="Q2155" t="str">
        <f t="shared" si="688"/>
        <v>Green</v>
      </c>
      <c r="R2155" t="str">
        <f t="shared" si="689"/>
        <v>Red</v>
      </c>
      <c r="S2155" t="str">
        <f t="shared" si="690"/>
        <v>Green</v>
      </c>
      <c r="T2155" t="str">
        <f t="shared" si="691"/>
        <v>Green</v>
      </c>
      <c r="U2155" t="str">
        <f t="shared" si="692"/>
        <v>Red</v>
      </c>
      <c r="V2155" t="str">
        <f t="shared" si="693"/>
        <v>Green</v>
      </c>
      <c r="W2155" t="str">
        <f t="shared" si="694"/>
        <v>Red</v>
      </c>
      <c r="X2155" t="str">
        <f t="shared" si="695"/>
        <v>Red</v>
      </c>
      <c r="Y2155" t="str">
        <f t="shared" si="696"/>
        <v>Red</v>
      </c>
      <c r="Z2155" t="str">
        <f t="shared" si="697"/>
        <v>Red</v>
      </c>
      <c r="AA2155" t="str">
        <f t="shared" si="698"/>
        <v>Green</v>
      </c>
      <c r="AB2155" t="str">
        <f t="shared" si="699"/>
        <v>Green</v>
      </c>
      <c r="AC2155" t="str">
        <f t="shared" si="700"/>
        <v>Red</v>
      </c>
      <c r="AD2155" t="str">
        <f t="shared" si="701"/>
        <v>Green</v>
      </c>
    </row>
    <row r="2156" spans="1:30" x14ac:dyDescent="0.25">
      <c r="A2156" t="str">
        <f t="shared" si="685"/>
        <v>26/07/2026Trindade ACMineiros GO</v>
      </c>
      <c r="B2156" t="s">
        <v>804</v>
      </c>
      <c r="D2156" s="2">
        <v>46229</v>
      </c>
      <c r="E2156" s="3">
        <v>0.91666666666666663</v>
      </c>
      <c r="F2156" t="s">
        <v>3055</v>
      </c>
      <c r="G2156" t="s">
        <v>4657</v>
      </c>
      <c r="L2156" s="22" t="str">
        <f t="shared" si="682"/>
        <v>26/07/2026</v>
      </c>
      <c r="M2156" s="23">
        <f t="shared" si="683"/>
        <v>0.79166666666666663</v>
      </c>
      <c r="N2156" t="str">
        <f t="shared" si="684"/>
        <v xml:space="preserve"> - </v>
      </c>
      <c r="O2156" t="str">
        <f t="shared" si="686"/>
        <v>Red</v>
      </c>
      <c r="P2156" t="str">
        <f t="shared" si="687"/>
        <v>Green</v>
      </c>
      <c r="Q2156" t="str">
        <f t="shared" si="688"/>
        <v>Red</v>
      </c>
      <c r="R2156" t="str">
        <f t="shared" si="689"/>
        <v>Green</v>
      </c>
      <c r="S2156" t="str">
        <f t="shared" si="690"/>
        <v>Green</v>
      </c>
      <c r="T2156" t="str">
        <f t="shared" si="691"/>
        <v>Red</v>
      </c>
      <c r="U2156" t="str">
        <f t="shared" si="692"/>
        <v>Red</v>
      </c>
      <c r="V2156" t="str">
        <f t="shared" si="693"/>
        <v>Green</v>
      </c>
      <c r="W2156" t="str">
        <f t="shared" si="694"/>
        <v>Red</v>
      </c>
      <c r="X2156" t="str">
        <f t="shared" si="695"/>
        <v>Red</v>
      </c>
      <c r="Y2156" t="str">
        <f t="shared" si="696"/>
        <v>Red</v>
      </c>
      <c r="Z2156" t="str">
        <f t="shared" si="697"/>
        <v>Red</v>
      </c>
      <c r="AA2156" t="str">
        <f t="shared" si="698"/>
        <v>Green</v>
      </c>
      <c r="AB2156" t="str">
        <f t="shared" si="699"/>
        <v>Green</v>
      </c>
      <c r="AC2156" t="str">
        <f t="shared" si="700"/>
        <v>Red</v>
      </c>
      <c r="AD2156" t="str">
        <f t="shared" si="701"/>
        <v>Green</v>
      </c>
    </row>
    <row r="2157" spans="1:30" x14ac:dyDescent="0.25">
      <c r="A2157" t="str">
        <f t="shared" si="685"/>
        <v>26/07/2026OrsomarsoBarranquilla</v>
      </c>
      <c r="D2157" s="2">
        <v>46229</v>
      </c>
      <c r="E2157" s="3">
        <v>0.91666666666666663</v>
      </c>
      <c r="F2157" t="s">
        <v>4694</v>
      </c>
      <c r="G2157" t="s">
        <v>1881</v>
      </c>
      <c r="H2157">
        <v>0</v>
      </c>
      <c r="I2157">
        <v>0</v>
      </c>
      <c r="J2157">
        <v>1</v>
      </c>
      <c r="K2157">
        <v>0</v>
      </c>
      <c r="L2157" s="22" t="str">
        <f t="shared" ref="L2157:L2181" si="702">DAY(D2157)&amp;"/"&amp;"07"&amp;"/"&amp;YEAR(D2157)</f>
        <v>26/07/2026</v>
      </c>
      <c r="M2157" s="23">
        <f t="shared" ref="M2157:M2181" si="703">E2157-TIME(3,0,0)</f>
        <v>0.79166666666666663</v>
      </c>
      <c r="N2157" t="str">
        <f t="shared" ref="N2157:N2189" si="704">J2157&amp;" - "&amp;K2157</f>
        <v>1 - 0</v>
      </c>
      <c r="O2157" t="str">
        <f t="shared" si="686"/>
        <v>Green</v>
      </c>
      <c r="P2157" t="str">
        <f t="shared" si="687"/>
        <v>Red</v>
      </c>
      <c r="Q2157" t="str">
        <f t="shared" si="688"/>
        <v>Red</v>
      </c>
      <c r="R2157" t="str">
        <f t="shared" si="689"/>
        <v>Green</v>
      </c>
      <c r="S2157" t="str">
        <f t="shared" si="690"/>
        <v>Red</v>
      </c>
      <c r="T2157" t="str">
        <f t="shared" si="691"/>
        <v>Green</v>
      </c>
      <c r="U2157" t="str">
        <f t="shared" si="692"/>
        <v>Red</v>
      </c>
      <c r="V2157" t="str">
        <f t="shared" si="693"/>
        <v>Green</v>
      </c>
      <c r="W2157" t="str">
        <f t="shared" si="694"/>
        <v>Red</v>
      </c>
      <c r="X2157" t="str">
        <f t="shared" si="695"/>
        <v>Red</v>
      </c>
      <c r="Y2157" t="str">
        <f t="shared" si="696"/>
        <v>Red</v>
      </c>
      <c r="Z2157" t="str">
        <f t="shared" si="697"/>
        <v>Red</v>
      </c>
      <c r="AA2157" t="str">
        <f t="shared" si="698"/>
        <v>Green</v>
      </c>
      <c r="AB2157" t="str">
        <f t="shared" si="699"/>
        <v>Green</v>
      </c>
      <c r="AC2157" t="str">
        <f t="shared" si="700"/>
        <v>Red</v>
      </c>
      <c r="AD2157" t="str">
        <f t="shared" si="701"/>
        <v>Green</v>
      </c>
    </row>
    <row r="2158" spans="1:30" x14ac:dyDescent="0.25">
      <c r="A2158" t="str">
        <f t="shared" si="685"/>
        <v>26/07/2026Connecticut UnitedColumbus Crew II</v>
      </c>
      <c r="D2158" s="2">
        <v>46229</v>
      </c>
      <c r="E2158" s="3">
        <v>0.91666666666666663</v>
      </c>
      <c r="F2158" t="s">
        <v>4695</v>
      </c>
      <c r="G2158" t="s">
        <v>1200</v>
      </c>
      <c r="H2158">
        <v>1</v>
      </c>
      <c r="I2158">
        <v>1</v>
      </c>
      <c r="J2158">
        <v>2</v>
      </c>
      <c r="K2158">
        <v>1</v>
      </c>
      <c r="L2158" s="22" t="str">
        <f t="shared" si="702"/>
        <v>26/07/2026</v>
      </c>
      <c r="M2158" s="23">
        <f t="shared" si="703"/>
        <v>0.79166666666666663</v>
      </c>
      <c r="N2158" t="str">
        <f t="shared" si="704"/>
        <v>2 - 1</v>
      </c>
      <c r="O2158" t="str">
        <f t="shared" si="686"/>
        <v>Green</v>
      </c>
      <c r="P2158" t="str">
        <f t="shared" si="687"/>
        <v>Red</v>
      </c>
      <c r="Q2158" t="str">
        <f t="shared" si="688"/>
        <v>Red</v>
      </c>
      <c r="R2158" t="str">
        <f t="shared" si="689"/>
        <v>Green</v>
      </c>
      <c r="S2158" t="str">
        <f t="shared" si="690"/>
        <v>Red</v>
      </c>
      <c r="T2158" t="str">
        <f t="shared" si="691"/>
        <v>Green</v>
      </c>
      <c r="U2158" t="str">
        <f t="shared" si="692"/>
        <v>Red</v>
      </c>
      <c r="V2158" t="str">
        <f t="shared" si="693"/>
        <v>Green</v>
      </c>
      <c r="W2158" t="str">
        <f t="shared" si="694"/>
        <v>Red</v>
      </c>
      <c r="X2158" t="str">
        <f t="shared" si="695"/>
        <v>Green</v>
      </c>
      <c r="Y2158" t="str">
        <f t="shared" si="696"/>
        <v>Green</v>
      </c>
      <c r="Z2158" t="str">
        <f t="shared" si="697"/>
        <v>Green</v>
      </c>
      <c r="AA2158" t="str">
        <f t="shared" si="698"/>
        <v>Red</v>
      </c>
      <c r="AB2158" t="str">
        <f t="shared" si="699"/>
        <v>Green</v>
      </c>
      <c r="AC2158" t="str">
        <f t="shared" si="700"/>
        <v>Green</v>
      </c>
      <c r="AD2158" t="str">
        <f t="shared" si="701"/>
        <v>Red</v>
      </c>
    </row>
    <row r="2159" spans="1:30" x14ac:dyDescent="0.25">
      <c r="A2159" t="str">
        <f t="shared" ref="A2159:A2222" si="705">L2158&amp;F2159&amp;G2159</f>
        <v>26/07/2026Clube Do RemoVitoria BA</v>
      </c>
      <c r="B2159" t="s">
        <v>804</v>
      </c>
      <c r="C2159" t="s">
        <v>805</v>
      </c>
      <c r="D2159" s="2">
        <v>46229</v>
      </c>
      <c r="E2159" s="3">
        <v>0.9375</v>
      </c>
      <c r="F2159" t="s">
        <v>1970</v>
      </c>
      <c r="G2159" t="s">
        <v>1972</v>
      </c>
      <c r="H2159">
        <v>1</v>
      </c>
      <c r="I2159">
        <v>0</v>
      </c>
      <c r="J2159">
        <v>2</v>
      </c>
      <c r="K2159">
        <v>0</v>
      </c>
      <c r="L2159" s="22" t="str">
        <f t="shared" si="702"/>
        <v>26/07/2026</v>
      </c>
      <c r="M2159" s="23">
        <f t="shared" si="703"/>
        <v>0.8125</v>
      </c>
      <c r="N2159" t="str">
        <f t="shared" si="704"/>
        <v>2 - 0</v>
      </c>
      <c r="O2159" t="str">
        <f t="shared" si="686"/>
        <v>Green</v>
      </c>
      <c r="P2159" t="str">
        <f t="shared" si="687"/>
        <v>Red</v>
      </c>
      <c r="Q2159" t="str">
        <f t="shared" si="688"/>
        <v>Red</v>
      </c>
      <c r="R2159" t="str">
        <f t="shared" si="689"/>
        <v>Green</v>
      </c>
      <c r="S2159" t="str">
        <f t="shared" si="690"/>
        <v>Red</v>
      </c>
      <c r="T2159" t="str">
        <f t="shared" si="691"/>
        <v>Green</v>
      </c>
      <c r="U2159" t="str">
        <f t="shared" si="692"/>
        <v>Green</v>
      </c>
      <c r="V2159" t="str">
        <f t="shared" si="693"/>
        <v>Red</v>
      </c>
      <c r="W2159" t="str">
        <f t="shared" si="694"/>
        <v>Red</v>
      </c>
      <c r="X2159" t="str">
        <f t="shared" si="695"/>
        <v>Green</v>
      </c>
      <c r="Y2159" t="str">
        <f t="shared" si="696"/>
        <v>Green</v>
      </c>
      <c r="Z2159" t="str">
        <f t="shared" si="697"/>
        <v>Red</v>
      </c>
      <c r="AA2159" t="str">
        <f t="shared" si="698"/>
        <v>Green</v>
      </c>
      <c r="AB2159" t="str">
        <f t="shared" si="699"/>
        <v>Green</v>
      </c>
      <c r="AC2159" t="str">
        <f t="shared" si="700"/>
        <v>Red</v>
      </c>
      <c r="AD2159" t="str">
        <f t="shared" si="701"/>
        <v>Green</v>
      </c>
    </row>
    <row r="2160" spans="1:30" x14ac:dyDescent="0.25">
      <c r="A2160" t="str">
        <f t="shared" si="705"/>
        <v>26/07/2026PalmeirasAtletico Mineiro</v>
      </c>
      <c r="B2160" t="s">
        <v>804</v>
      </c>
      <c r="C2160" t="s">
        <v>805</v>
      </c>
      <c r="D2160" s="2">
        <v>46229</v>
      </c>
      <c r="E2160" s="3">
        <v>0.9375</v>
      </c>
      <c r="F2160" t="s">
        <v>40</v>
      </c>
      <c r="G2160" t="s">
        <v>373</v>
      </c>
      <c r="H2160">
        <v>0</v>
      </c>
      <c r="I2160">
        <v>0</v>
      </c>
      <c r="J2160">
        <v>1</v>
      </c>
      <c r="K2160">
        <v>2</v>
      </c>
      <c r="L2160" s="22" t="str">
        <f t="shared" si="702"/>
        <v>26/07/2026</v>
      </c>
      <c r="M2160" s="23">
        <f t="shared" si="703"/>
        <v>0.8125</v>
      </c>
      <c r="N2160" t="str">
        <f t="shared" si="704"/>
        <v>1 - 2</v>
      </c>
      <c r="O2160" t="str">
        <f t="shared" si="686"/>
        <v>Red</v>
      </c>
      <c r="P2160" t="str">
        <f t="shared" si="687"/>
        <v>Red</v>
      </c>
      <c r="Q2160" t="str">
        <f t="shared" si="688"/>
        <v>Green</v>
      </c>
      <c r="R2160" t="str">
        <f t="shared" si="689"/>
        <v>Red</v>
      </c>
      <c r="S2160" t="str">
        <f t="shared" si="690"/>
        <v>Green</v>
      </c>
      <c r="T2160" t="str">
        <f t="shared" si="691"/>
        <v>Green</v>
      </c>
      <c r="U2160" t="str">
        <f t="shared" si="692"/>
        <v>Red</v>
      </c>
      <c r="V2160" t="str">
        <f t="shared" si="693"/>
        <v>Green</v>
      </c>
      <c r="W2160" t="str">
        <f t="shared" si="694"/>
        <v>Red</v>
      </c>
      <c r="X2160" t="str">
        <f t="shared" si="695"/>
        <v>Red</v>
      </c>
      <c r="Y2160" t="str">
        <f t="shared" si="696"/>
        <v>Green</v>
      </c>
      <c r="Z2160" t="str">
        <f t="shared" si="697"/>
        <v>Green</v>
      </c>
      <c r="AA2160" t="str">
        <f t="shared" si="698"/>
        <v>Red</v>
      </c>
      <c r="AB2160" t="str">
        <f t="shared" si="699"/>
        <v>Green</v>
      </c>
      <c r="AC2160" t="str">
        <f t="shared" si="700"/>
        <v>Green</v>
      </c>
      <c r="AD2160" t="str">
        <f t="shared" si="701"/>
        <v>Red</v>
      </c>
    </row>
    <row r="2161" spans="1:30" x14ac:dyDescent="0.25">
      <c r="A2161" t="str">
        <f t="shared" si="705"/>
        <v>26/07/2026Deportivo RiestraBoca Juniors</v>
      </c>
      <c r="B2161" t="s">
        <v>806</v>
      </c>
      <c r="C2161" t="s">
        <v>2222</v>
      </c>
      <c r="D2161" s="2">
        <v>46229</v>
      </c>
      <c r="E2161" s="3">
        <v>0.9375</v>
      </c>
      <c r="F2161" t="s">
        <v>1202</v>
      </c>
      <c r="G2161" t="s">
        <v>1203</v>
      </c>
      <c r="H2161">
        <v>3</v>
      </c>
      <c r="I2161">
        <v>0</v>
      </c>
      <c r="J2161">
        <v>3</v>
      </c>
      <c r="K2161">
        <v>0</v>
      </c>
      <c r="L2161" s="22" t="str">
        <f t="shared" si="702"/>
        <v>26/07/2026</v>
      </c>
      <c r="M2161" s="23">
        <f t="shared" si="703"/>
        <v>0.8125</v>
      </c>
      <c r="N2161" t="str">
        <f t="shared" si="704"/>
        <v>3 - 0</v>
      </c>
      <c r="O2161" t="str">
        <f t="shared" si="686"/>
        <v>Green</v>
      </c>
      <c r="P2161" t="str">
        <f t="shared" si="687"/>
        <v>Red</v>
      </c>
      <c r="Q2161" t="str">
        <f t="shared" si="688"/>
        <v>Red</v>
      </c>
      <c r="R2161" t="str">
        <f t="shared" si="689"/>
        <v>Green</v>
      </c>
      <c r="S2161" t="str">
        <f t="shared" si="690"/>
        <v>Red</v>
      </c>
      <c r="T2161" t="str">
        <f t="shared" si="691"/>
        <v>Green</v>
      </c>
      <c r="U2161" t="str">
        <f t="shared" si="692"/>
        <v>Green</v>
      </c>
      <c r="V2161" t="str">
        <f t="shared" si="693"/>
        <v>Red</v>
      </c>
      <c r="W2161" t="str">
        <f t="shared" si="694"/>
        <v>Red</v>
      </c>
      <c r="X2161" t="str">
        <f t="shared" si="695"/>
        <v>Green</v>
      </c>
      <c r="Y2161" t="str">
        <f t="shared" si="696"/>
        <v>Green</v>
      </c>
      <c r="Z2161" t="str">
        <f t="shared" si="697"/>
        <v>Green</v>
      </c>
      <c r="AA2161" t="str">
        <f t="shared" si="698"/>
        <v>Red</v>
      </c>
      <c r="AB2161" t="str">
        <f t="shared" si="699"/>
        <v>Green</v>
      </c>
      <c r="AC2161" t="str">
        <f t="shared" si="700"/>
        <v>Red</v>
      </c>
      <c r="AD2161" t="str">
        <f t="shared" si="701"/>
        <v>Green</v>
      </c>
    </row>
    <row r="2162" spans="1:30" x14ac:dyDescent="0.25">
      <c r="A2162" t="str">
        <f t="shared" si="705"/>
        <v>26/07/2026Goianesia ECCrixas EC</v>
      </c>
      <c r="B2162" t="s">
        <v>804</v>
      </c>
      <c r="D2162" s="2">
        <v>46229</v>
      </c>
      <c r="E2162" s="3">
        <v>0.9375</v>
      </c>
      <c r="F2162" t="s">
        <v>4636</v>
      </c>
      <c r="G2162" t="s">
        <v>4655</v>
      </c>
      <c r="L2162" s="22" t="str">
        <f t="shared" si="702"/>
        <v>26/07/2026</v>
      </c>
      <c r="M2162" s="23">
        <f t="shared" si="703"/>
        <v>0.8125</v>
      </c>
      <c r="N2162" t="str">
        <f t="shared" si="704"/>
        <v xml:space="preserve"> - </v>
      </c>
      <c r="O2162" t="str">
        <f t="shared" si="686"/>
        <v>Red</v>
      </c>
      <c r="P2162" t="str">
        <f t="shared" si="687"/>
        <v>Green</v>
      </c>
      <c r="Q2162" t="str">
        <f t="shared" si="688"/>
        <v>Red</v>
      </c>
      <c r="R2162" t="str">
        <f t="shared" si="689"/>
        <v>Green</v>
      </c>
      <c r="S2162" t="str">
        <f t="shared" si="690"/>
        <v>Green</v>
      </c>
      <c r="T2162" t="str">
        <f t="shared" si="691"/>
        <v>Red</v>
      </c>
      <c r="U2162" t="str">
        <f t="shared" si="692"/>
        <v>Red</v>
      </c>
      <c r="V2162" t="str">
        <f t="shared" si="693"/>
        <v>Green</v>
      </c>
      <c r="W2162" t="str">
        <f t="shared" si="694"/>
        <v>Red</v>
      </c>
      <c r="X2162" t="str">
        <f t="shared" si="695"/>
        <v>Red</v>
      </c>
      <c r="Y2162" t="str">
        <f t="shared" si="696"/>
        <v>Red</v>
      </c>
      <c r="Z2162" t="str">
        <f t="shared" si="697"/>
        <v>Red</v>
      </c>
      <c r="AA2162" t="str">
        <f t="shared" si="698"/>
        <v>Green</v>
      </c>
      <c r="AB2162" t="str">
        <f t="shared" si="699"/>
        <v>Green</v>
      </c>
      <c r="AC2162" t="str">
        <f t="shared" si="700"/>
        <v>Red</v>
      </c>
      <c r="AD2162" t="str">
        <f t="shared" si="701"/>
        <v>Green</v>
      </c>
    </row>
    <row r="2163" spans="1:30" x14ac:dyDescent="0.25">
      <c r="A2163" t="str">
        <f t="shared" si="705"/>
        <v>26/07/2026Goiania ECGremio Anapolis GO</v>
      </c>
      <c r="B2163" t="s">
        <v>804</v>
      </c>
      <c r="D2163" s="2">
        <v>46229</v>
      </c>
      <c r="E2163" s="3">
        <v>0.9375</v>
      </c>
      <c r="F2163" t="s">
        <v>4658</v>
      </c>
      <c r="G2163" t="s">
        <v>3056</v>
      </c>
      <c r="L2163" s="22" t="str">
        <f t="shared" si="702"/>
        <v>26/07/2026</v>
      </c>
      <c r="M2163" s="23">
        <f t="shared" si="703"/>
        <v>0.8125</v>
      </c>
      <c r="N2163" t="str">
        <f t="shared" si="704"/>
        <v xml:space="preserve"> - </v>
      </c>
      <c r="O2163" t="str">
        <f t="shared" si="686"/>
        <v>Red</v>
      </c>
      <c r="P2163" t="str">
        <f t="shared" si="687"/>
        <v>Green</v>
      </c>
      <c r="Q2163" t="str">
        <f t="shared" si="688"/>
        <v>Red</v>
      </c>
      <c r="R2163" t="str">
        <f t="shared" si="689"/>
        <v>Green</v>
      </c>
      <c r="S2163" t="str">
        <f t="shared" si="690"/>
        <v>Green</v>
      </c>
      <c r="T2163" t="str">
        <f t="shared" si="691"/>
        <v>Red</v>
      </c>
      <c r="U2163" t="str">
        <f t="shared" si="692"/>
        <v>Red</v>
      </c>
      <c r="V2163" t="str">
        <f t="shared" si="693"/>
        <v>Green</v>
      </c>
      <c r="W2163" t="str">
        <f t="shared" si="694"/>
        <v>Red</v>
      </c>
      <c r="X2163" t="str">
        <f t="shared" si="695"/>
        <v>Red</v>
      </c>
      <c r="Y2163" t="str">
        <f t="shared" si="696"/>
        <v>Red</v>
      </c>
      <c r="Z2163" t="str">
        <f t="shared" si="697"/>
        <v>Red</v>
      </c>
      <c r="AA2163" t="str">
        <f t="shared" si="698"/>
        <v>Green</v>
      </c>
      <c r="AB2163" t="str">
        <f t="shared" si="699"/>
        <v>Green</v>
      </c>
      <c r="AC2163" t="str">
        <f t="shared" si="700"/>
        <v>Red</v>
      </c>
      <c r="AD2163" t="str">
        <f t="shared" si="701"/>
        <v>Green</v>
      </c>
    </row>
    <row r="2164" spans="1:30" x14ac:dyDescent="0.25">
      <c r="A2164" t="str">
        <f t="shared" si="705"/>
        <v>26/07/2026Rio Verde GOTupy GO</v>
      </c>
      <c r="B2164" t="s">
        <v>804</v>
      </c>
      <c r="D2164" s="2">
        <v>46229</v>
      </c>
      <c r="E2164" s="3">
        <v>0.9375</v>
      </c>
      <c r="F2164" t="s">
        <v>4656</v>
      </c>
      <c r="G2164" t="s">
        <v>3054</v>
      </c>
      <c r="L2164" s="22" t="str">
        <f t="shared" si="702"/>
        <v>26/07/2026</v>
      </c>
      <c r="M2164" s="23">
        <f t="shared" si="703"/>
        <v>0.8125</v>
      </c>
      <c r="N2164" t="str">
        <f t="shared" si="704"/>
        <v xml:space="preserve"> - </v>
      </c>
      <c r="O2164" t="str">
        <f t="shared" si="686"/>
        <v>Red</v>
      </c>
      <c r="P2164" t="str">
        <f t="shared" si="687"/>
        <v>Green</v>
      </c>
      <c r="Q2164" t="str">
        <f t="shared" si="688"/>
        <v>Red</v>
      </c>
      <c r="R2164" t="str">
        <f t="shared" si="689"/>
        <v>Green</v>
      </c>
      <c r="S2164" t="str">
        <f t="shared" si="690"/>
        <v>Green</v>
      </c>
      <c r="T2164" t="str">
        <f t="shared" si="691"/>
        <v>Red</v>
      </c>
      <c r="U2164" t="str">
        <f t="shared" si="692"/>
        <v>Red</v>
      </c>
      <c r="V2164" t="str">
        <f t="shared" si="693"/>
        <v>Green</v>
      </c>
      <c r="W2164" t="str">
        <f t="shared" si="694"/>
        <v>Red</v>
      </c>
      <c r="X2164" t="str">
        <f t="shared" si="695"/>
        <v>Red</v>
      </c>
      <c r="Y2164" t="str">
        <f t="shared" si="696"/>
        <v>Red</v>
      </c>
      <c r="Z2164" t="str">
        <f t="shared" si="697"/>
        <v>Red</v>
      </c>
      <c r="AA2164" t="str">
        <f t="shared" si="698"/>
        <v>Green</v>
      </c>
      <c r="AB2164" t="str">
        <f t="shared" si="699"/>
        <v>Green</v>
      </c>
      <c r="AC2164" t="str">
        <f t="shared" si="700"/>
        <v>Red</v>
      </c>
      <c r="AD2164" t="str">
        <f t="shared" si="701"/>
        <v>Green</v>
      </c>
    </row>
    <row r="2165" spans="1:30" x14ac:dyDescent="0.25">
      <c r="A2165" t="str">
        <f t="shared" si="705"/>
        <v>26/07/2026Racing Club MontevideoBoston River</v>
      </c>
      <c r="D2165" s="2">
        <v>46229</v>
      </c>
      <c r="E2165" s="3">
        <v>0.9375</v>
      </c>
      <c r="F2165" t="s">
        <v>4445</v>
      </c>
      <c r="G2165" t="s">
        <v>1042</v>
      </c>
      <c r="L2165" s="22" t="str">
        <f t="shared" si="702"/>
        <v>26/07/2026</v>
      </c>
      <c r="M2165" s="23">
        <f t="shared" si="703"/>
        <v>0.8125</v>
      </c>
      <c r="N2165" t="str">
        <f t="shared" si="704"/>
        <v xml:space="preserve"> - </v>
      </c>
      <c r="O2165" t="str">
        <f t="shared" si="686"/>
        <v>Red</v>
      </c>
      <c r="P2165" t="str">
        <f t="shared" si="687"/>
        <v>Green</v>
      </c>
      <c r="Q2165" t="str">
        <f t="shared" si="688"/>
        <v>Red</v>
      </c>
      <c r="R2165" t="str">
        <f t="shared" si="689"/>
        <v>Green</v>
      </c>
      <c r="S2165" t="str">
        <f t="shared" si="690"/>
        <v>Green</v>
      </c>
      <c r="T2165" t="str">
        <f t="shared" si="691"/>
        <v>Red</v>
      </c>
      <c r="U2165" t="str">
        <f t="shared" si="692"/>
        <v>Red</v>
      </c>
      <c r="V2165" t="str">
        <f t="shared" si="693"/>
        <v>Green</v>
      </c>
      <c r="W2165" t="str">
        <f t="shared" si="694"/>
        <v>Red</v>
      </c>
      <c r="X2165" t="str">
        <f t="shared" si="695"/>
        <v>Red</v>
      </c>
      <c r="Y2165" t="str">
        <f t="shared" si="696"/>
        <v>Red</v>
      </c>
      <c r="Z2165" t="str">
        <f t="shared" si="697"/>
        <v>Red</v>
      </c>
      <c r="AA2165" t="str">
        <f t="shared" si="698"/>
        <v>Green</v>
      </c>
      <c r="AB2165" t="str">
        <f t="shared" si="699"/>
        <v>Green</v>
      </c>
      <c r="AC2165" t="str">
        <f t="shared" si="700"/>
        <v>Red</v>
      </c>
      <c r="AD2165" t="str">
        <f t="shared" si="701"/>
        <v>Green</v>
      </c>
    </row>
    <row r="2166" spans="1:30" x14ac:dyDescent="0.25">
      <c r="A2166" t="str">
        <f t="shared" si="705"/>
        <v>26/07/2026Miramar MisionesLa Luz</v>
      </c>
      <c r="D2166" s="2">
        <v>46229</v>
      </c>
      <c r="E2166" s="3">
        <v>0.9375</v>
      </c>
      <c r="F2166" t="s">
        <v>1204</v>
      </c>
      <c r="G2166" t="s">
        <v>1205</v>
      </c>
      <c r="H2166">
        <v>0</v>
      </c>
      <c r="I2166">
        <v>0</v>
      </c>
      <c r="J2166">
        <v>0</v>
      </c>
      <c r="K2166">
        <v>1</v>
      </c>
      <c r="L2166" s="22" t="str">
        <f t="shared" si="702"/>
        <v>26/07/2026</v>
      </c>
      <c r="M2166" s="23">
        <f t="shared" si="703"/>
        <v>0.8125</v>
      </c>
      <c r="N2166" t="str">
        <f t="shared" si="704"/>
        <v>0 - 1</v>
      </c>
      <c r="O2166" t="str">
        <f t="shared" si="686"/>
        <v>Red</v>
      </c>
      <c r="P2166" t="str">
        <f t="shared" si="687"/>
        <v>Red</v>
      </c>
      <c r="Q2166" t="str">
        <f t="shared" si="688"/>
        <v>Green</v>
      </c>
      <c r="R2166" t="str">
        <f t="shared" si="689"/>
        <v>Red</v>
      </c>
      <c r="S2166" t="str">
        <f t="shared" si="690"/>
        <v>Green</v>
      </c>
      <c r="T2166" t="str">
        <f t="shared" si="691"/>
        <v>Green</v>
      </c>
      <c r="U2166" t="str">
        <f t="shared" si="692"/>
        <v>Red</v>
      </c>
      <c r="V2166" t="str">
        <f t="shared" si="693"/>
        <v>Green</v>
      </c>
      <c r="W2166" t="str">
        <f t="shared" si="694"/>
        <v>Red</v>
      </c>
      <c r="X2166" t="str">
        <f t="shared" si="695"/>
        <v>Red</v>
      </c>
      <c r="Y2166" t="str">
        <f t="shared" si="696"/>
        <v>Red</v>
      </c>
      <c r="Z2166" t="str">
        <f t="shared" si="697"/>
        <v>Red</v>
      </c>
      <c r="AA2166" t="str">
        <f t="shared" si="698"/>
        <v>Green</v>
      </c>
      <c r="AB2166" t="str">
        <f t="shared" si="699"/>
        <v>Green</v>
      </c>
      <c r="AC2166" t="str">
        <f t="shared" si="700"/>
        <v>Red</v>
      </c>
      <c r="AD2166" t="str">
        <f t="shared" si="701"/>
        <v>Green</v>
      </c>
    </row>
    <row r="2167" spans="1:30" x14ac:dyDescent="0.25">
      <c r="A2167" t="str">
        <f t="shared" si="705"/>
        <v>26/07/2026Portland Hearts of PineSarasota Paradise</v>
      </c>
      <c r="D2167" s="2">
        <v>46229</v>
      </c>
      <c r="E2167" s="3">
        <v>0.9375</v>
      </c>
      <c r="F2167" t="s">
        <v>1872</v>
      </c>
      <c r="G2167" t="s">
        <v>4696</v>
      </c>
      <c r="L2167" s="22" t="str">
        <f t="shared" si="702"/>
        <v>26/07/2026</v>
      </c>
      <c r="M2167" s="23">
        <f t="shared" si="703"/>
        <v>0.8125</v>
      </c>
      <c r="N2167" t="str">
        <f t="shared" si="704"/>
        <v xml:space="preserve"> - </v>
      </c>
      <c r="O2167" t="str">
        <f t="shared" si="686"/>
        <v>Red</v>
      </c>
      <c r="P2167" t="str">
        <f t="shared" si="687"/>
        <v>Green</v>
      </c>
      <c r="Q2167" t="str">
        <f t="shared" si="688"/>
        <v>Red</v>
      </c>
      <c r="R2167" t="str">
        <f t="shared" si="689"/>
        <v>Green</v>
      </c>
      <c r="S2167" t="str">
        <f t="shared" si="690"/>
        <v>Green</v>
      </c>
      <c r="T2167" t="str">
        <f t="shared" si="691"/>
        <v>Red</v>
      </c>
      <c r="U2167" t="str">
        <f t="shared" si="692"/>
        <v>Red</v>
      </c>
      <c r="V2167" t="str">
        <f t="shared" si="693"/>
        <v>Green</v>
      </c>
      <c r="W2167" t="str">
        <f t="shared" si="694"/>
        <v>Red</v>
      </c>
      <c r="X2167" t="str">
        <f t="shared" si="695"/>
        <v>Red</v>
      </c>
      <c r="Y2167" t="str">
        <f t="shared" si="696"/>
        <v>Red</v>
      </c>
      <c r="Z2167" t="str">
        <f t="shared" si="697"/>
        <v>Red</v>
      </c>
      <c r="AA2167" t="str">
        <f t="shared" si="698"/>
        <v>Green</v>
      </c>
      <c r="AB2167" t="str">
        <f t="shared" si="699"/>
        <v>Green</v>
      </c>
      <c r="AC2167" t="str">
        <f t="shared" si="700"/>
        <v>Red</v>
      </c>
      <c r="AD2167" t="str">
        <f t="shared" si="701"/>
        <v>Green</v>
      </c>
    </row>
    <row r="2168" spans="1:30" x14ac:dyDescent="0.25">
      <c r="A2168" t="str">
        <f t="shared" si="705"/>
        <v>26/07/2026Morrinhos FCBom Jesus EC</v>
      </c>
      <c r="B2168" t="s">
        <v>804</v>
      </c>
      <c r="D2168" s="2">
        <v>46229</v>
      </c>
      <c r="E2168" s="3">
        <v>0.95833333333333337</v>
      </c>
      <c r="F2168" t="s">
        <v>3057</v>
      </c>
      <c r="G2168" t="s">
        <v>4635</v>
      </c>
      <c r="L2168" s="22" t="str">
        <f t="shared" si="702"/>
        <v>26/07/2026</v>
      </c>
      <c r="M2168" s="23">
        <f t="shared" si="703"/>
        <v>0.83333333333333337</v>
      </c>
      <c r="N2168" t="str">
        <f t="shared" si="704"/>
        <v xml:space="preserve"> - </v>
      </c>
      <c r="O2168" t="str">
        <f t="shared" si="686"/>
        <v>Red</v>
      </c>
      <c r="P2168" t="str">
        <f t="shared" si="687"/>
        <v>Green</v>
      </c>
      <c r="Q2168" t="str">
        <f t="shared" si="688"/>
        <v>Red</v>
      </c>
      <c r="R2168" t="str">
        <f t="shared" si="689"/>
        <v>Green</v>
      </c>
      <c r="S2168" t="str">
        <f t="shared" si="690"/>
        <v>Green</v>
      </c>
      <c r="T2168" t="str">
        <f t="shared" si="691"/>
        <v>Red</v>
      </c>
      <c r="U2168" t="str">
        <f t="shared" si="692"/>
        <v>Red</v>
      </c>
      <c r="V2168" t="str">
        <f t="shared" si="693"/>
        <v>Green</v>
      </c>
      <c r="W2168" t="str">
        <f t="shared" si="694"/>
        <v>Red</v>
      </c>
      <c r="X2168" t="str">
        <f t="shared" si="695"/>
        <v>Red</v>
      </c>
      <c r="Y2168" t="str">
        <f t="shared" si="696"/>
        <v>Red</v>
      </c>
      <c r="Z2168" t="str">
        <f t="shared" si="697"/>
        <v>Red</v>
      </c>
      <c r="AA2168" t="str">
        <f t="shared" si="698"/>
        <v>Green</v>
      </c>
      <c r="AB2168" t="str">
        <f t="shared" si="699"/>
        <v>Green</v>
      </c>
      <c r="AC2168" t="str">
        <f t="shared" si="700"/>
        <v>Red</v>
      </c>
      <c r="AD2168" t="str">
        <f t="shared" si="701"/>
        <v>Green</v>
      </c>
    </row>
    <row r="2169" spans="1:30" x14ac:dyDescent="0.25">
      <c r="A2169" t="str">
        <f t="shared" si="705"/>
        <v>26/07/2026AD San CarlosEscorpiones</v>
      </c>
      <c r="D2169" s="2">
        <v>46229</v>
      </c>
      <c r="E2169" s="3">
        <v>0.95833333333333337</v>
      </c>
      <c r="F2169" t="s">
        <v>4681</v>
      </c>
      <c r="G2169" t="s">
        <v>4697</v>
      </c>
      <c r="H2169">
        <v>0</v>
      </c>
      <c r="I2169">
        <v>0</v>
      </c>
      <c r="J2169">
        <v>0</v>
      </c>
      <c r="K2169">
        <v>3</v>
      </c>
      <c r="L2169" s="22" t="str">
        <f t="shared" si="702"/>
        <v>26/07/2026</v>
      </c>
      <c r="M2169" s="23">
        <f t="shared" si="703"/>
        <v>0.83333333333333337</v>
      </c>
      <c r="N2169" t="str">
        <f t="shared" si="704"/>
        <v>0 - 3</v>
      </c>
      <c r="O2169" t="str">
        <f t="shared" si="686"/>
        <v>Red</v>
      </c>
      <c r="P2169" t="str">
        <f t="shared" si="687"/>
        <v>Red</v>
      </c>
      <c r="Q2169" t="str">
        <f t="shared" si="688"/>
        <v>Green</v>
      </c>
      <c r="R2169" t="str">
        <f t="shared" si="689"/>
        <v>Red</v>
      </c>
      <c r="S2169" t="str">
        <f t="shared" si="690"/>
        <v>Green</v>
      </c>
      <c r="T2169" t="str">
        <f t="shared" si="691"/>
        <v>Green</v>
      </c>
      <c r="U2169" t="str">
        <f t="shared" si="692"/>
        <v>Red</v>
      </c>
      <c r="V2169" t="str">
        <f t="shared" si="693"/>
        <v>Green</v>
      </c>
      <c r="W2169" t="str">
        <f t="shared" si="694"/>
        <v>Red</v>
      </c>
      <c r="X2169" t="str">
        <f t="shared" si="695"/>
        <v>Red</v>
      </c>
      <c r="Y2169" t="str">
        <f t="shared" si="696"/>
        <v>Green</v>
      </c>
      <c r="Z2169" t="str">
        <f t="shared" si="697"/>
        <v>Green</v>
      </c>
      <c r="AA2169" t="str">
        <f t="shared" si="698"/>
        <v>Red</v>
      </c>
      <c r="AB2169" t="str">
        <f t="shared" si="699"/>
        <v>Green</v>
      </c>
      <c r="AC2169" t="str">
        <f t="shared" si="700"/>
        <v>Red</v>
      </c>
      <c r="AD2169" t="str">
        <f t="shared" si="701"/>
        <v>Green</v>
      </c>
    </row>
    <row r="2170" spans="1:30" x14ac:dyDescent="0.25">
      <c r="A2170" t="str">
        <f t="shared" si="705"/>
        <v>26/07/2026CD SuchitepequezCSD Comunicaciones</v>
      </c>
      <c r="D2170" s="2">
        <v>46229</v>
      </c>
      <c r="E2170" s="3">
        <v>0.95833333333333337</v>
      </c>
      <c r="F2170" t="s">
        <v>4698</v>
      </c>
      <c r="G2170" t="s">
        <v>4699</v>
      </c>
      <c r="H2170">
        <v>0</v>
      </c>
      <c r="I2170">
        <v>0</v>
      </c>
      <c r="J2170">
        <v>0</v>
      </c>
      <c r="K2170">
        <v>0</v>
      </c>
      <c r="L2170" s="22" t="str">
        <f t="shared" si="702"/>
        <v>26/07/2026</v>
      </c>
      <c r="M2170" s="23">
        <f t="shared" si="703"/>
        <v>0.83333333333333337</v>
      </c>
      <c r="N2170" t="str">
        <f t="shared" si="704"/>
        <v>0 - 0</v>
      </c>
      <c r="O2170" t="str">
        <f t="shared" si="686"/>
        <v>Red</v>
      </c>
      <c r="P2170" t="str">
        <f t="shared" si="687"/>
        <v>Green</v>
      </c>
      <c r="Q2170" t="str">
        <f t="shared" si="688"/>
        <v>Red</v>
      </c>
      <c r="R2170" t="str">
        <f t="shared" si="689"/>
        <v>Green</v>
      </c>
      <c r="S2170" t="str">
        <f t="shared" si="690"/>
        <v>Green</v>
      </c>
      <c r="T2170" t="str">
        <f t="shared" si="691"/>
        <v>Red</v>
      </c>
      <c r="U2170" t="str">
        <f t="shared" si="692"/>
        <v>Red</v>
      </c>
      <c r="V2170" t="str">
        <f t="shared" si="693"/>
        <v>Green</v>
      </c>
      <c r="W2170" t="str">
        <f t="shared" si="694"/>
        <v>Red</v>
      </c>
      <c r="X2170" t="str">
        <f t="shared" si="695"/>
        <v>Red</v>
      </c>
      <c r="Y2170" t="str">
        <f t="shared" si="696"/>
        <v>Red</v>
      </c>
      <c r="Z2170" t="str">
        <f t="shared" si="697"/>
        <v>Red</v>
      </c>
      <c r="AA2170" t="str">
        <f t="shared" si="698"/>
        <v>Green</v>
      </c>
      <c r="AB2170" t="str">
        <f t="shared" si="699"/>
        <v>Green</v>
      </c>
      <c r="AC2170" t="str">
        <f t="shared" si="700"/>
        <v>Red</v>
      </c>
      <c r="AD2170" t="str">
        <f t="shared" si="701"/>
        <v>Green</v>
      </c>
    </row>
    <row r="2171" spans="1:30" x14ac:dyDescent="0.25">
      <c r="A2171" t="str">
        <f t="shared" si="705"/>
        <v>26/07/2026NecaxaMonterrey</v>
      </c>
      <c r="D2171" s="2">
        <v>46229</v>
      </c>
      <c r="E2171" s="3">
        <v>0.95833333333333337</v>
      </c>
      <c r="F2171" t="s">
        <v>1210</v>
      </c>
      <c r="G2171" t="s">
        <v>1211</v>
      </c>
      <c r="H2171">
        <v>0</v>
      </c>
      <c r="I2171">
        <v>0</v>
      </c>
      <c r="J2171">
        <v>2</v>
      </c>
      <c r="K2171">
        <v>1</v>
      </c>
      <c r="L2171" s="22" t="str">
        <f t="shared" si="702"/>
        <v>26/07/2026</v>
      </c>
      <c r="M2171" s="23">
        <f t="shared" si="703"/>
        <v>0.83333333333333337</v>
      </c>
      <c r="N2171" t="str">
        <f t="shared" si="704"/>
        <v>2 - 1</v>
      </c>
      <c r="O2171" t="str">
        <f t="shared" si="686"/>
        <v>Green</v>
      </c>
      <c r="P2171" t="str">
        <f t="shared" si="687"/>
        <v>Red</v>
      </c>
      <c r="Q2171" t="str">
        <f t="shared" si="688"/>
        <v>Red</v>
      </c>
      <c r="R2171" t="str">
        <f t="shared" si="689"/>
        <v>Green</v>
      </c>
      <c r="S2171" t="str">
        <f t="shared" si="690"/>
        <v>Red</v>
      </c>
      <c r="T2171" t="str">
        <f t="shared" si="691"/>
        <v>Green</v>
      </c>
      <c r="U2171" t="str">
        <f t="shared" si="692"/>
        <v>Red</v>
      </c>
      <c r="V2171" t="str">
        <f t="shared" si="693"/>
        <v>Green</v>
      </c>
      <c r="W2171" t="str">
        <f t="shared" si="694"/>
        <v>Red</v>
      </c>
      <c r="X2171" t="str">
        <f t="shared" si="695"/>
        <v>Red</v>
      </c>
      <c r="Y2171" t="str">
        <f t="shared" si="696"/>
        <v>Green</v>
      </c>
      <c r="Z2171" t="str">
        <f t="shared" si="697"/>
        <v>Green</v>
      </c>
      <c r="AA2171" t="str">
        <f t="shared" si="698"/>
        <v>Red</v>
      </c>
      <c r="AB2171" t="str">
        <f t="shared" si="699"/>
        <v>Green</v>
      </c>
      <c r="AC2171" t="str">
        <f t="shared" si="700"/>
        <v>Green</v>
      </c>
      <c r="AD2171" t="str">
        <f t="shared" si="701"/>
        <v>Red</v>
      </c>
    </row>
    <row r="2172" spans="1:30" x14ac:dyDescent="0.25">
      <c r="A2172" t="str">
        <f t="shared" si="705"/>
        <v>26/07/2026CD TapatioCruz Azul Hidalgo</v>
      </c>
      <c r="D2172" s="2">
        <v>46229</v>
      </c>
      <c r="E2172" s="3">
        <v>0.95833333333333337</v>
      </c>
      <c r="F2172" t="s">
        <v>4700</v>
      </c>
      <c r="G2172" t="s">
        <v>4701</v>
      </c>
      <c r="H2172">
        <v>0</v>
      </c>
      <c r="I2172">
        <v>0</v>
      </c>
      <c r="J2172">
        <v>0</v>
      </c>
      <c r="K2172">
        <v>0</v>
      </c>
      <c r="L2172" s="22" t="str">
        <f t="shared" si="702"/>
        <v>26/07/2026</v>
      </c>
      <c r="M2172" s="23">
        <f t="shared" si="703"/>
        <v>0.83333333333333337</v>
      </c>
      <c r="N2172" t="str">
        <f t="shared" si="704"/>
        <v>0 - 0</v>
      </c>
      <c r="O2172" t="str">
        <f t="shared" si="686"/>
        <v>Red</v>
      </c>
      <c r="P2172" t="str">
        <f t="shared" si="687"/>
        <v>Green</v>
      </c>
      <c r="Q2172" t="str">
        <f t="shared" si="688"/>
        <v>Red</v>
      </c>
      <c r="R2172" t="str">
        <f t="shared" si="689"/>
        <v>Green</v>
      </c>
      <c r="S2172" t="str">
        <f t="shared" si="690"/>
        <v>Green</v>
      </c>
      <c r="T2172" t="str">
        <f t="shared" si="691"/>
        <v>Red</v>
      </c>
      <c r="U2172" t="str">
        <f t="shared" si="692"/>
        <v>Red</v>
      </c>
      <c r="V2172" t="str">
        <f t="shared" si="693"/>
        <v>Green</v>
      </c>
      <c r="W2172" t="str">
        <f t="shared" si="694"/>
        <v>Red</v>
      </c>
      <c r="X2172" t="str">
        <f t="shared" si="695"/>
        <v>Red</v>
      </c>
      <c r="Y2172" t="str">
        <f t="shared" si="696"/>
        <v>Red</v>
      </c>
      <c r="Z2172" t="str">
        <f t="shared" si="697"/>
        <v>Red</v>
      </c>
      <c r="AA2172" t="str">
        <f t="shared" si="698"/>
        <v>Green</v>
      </c>
      <c r="AB2172" t="str">
        <f t="shared" si="699"/>
        <v>Green</v>
      </c>
      <c r="AC2172" t="str">
        <f t="shared" si="700"/>
        <v>Red</v>
      </c>
      <c r="AD2172" t="str">
        <f t="shared" si="701"/>
        <v>Green</v>
      </c>
    </row>
    <row r="2173" spans="1:30" x14ac:dyDescent="0.25">
      <c r="A2173" t="str">
        <f t="shared" si="705"/>
        <v>26/07/2026Flint City BucksVentura County Fusion</v>
      </c>
      <c r="D2173" s="2">
        <v>46229</v>
      </c>
      <c r="E2173" s="3">
        <v>0.95833333333333337</v>
      </c>
      <c r="F2173" t="s">
        <v>2612</v>
      </c>
      <c r="G2173" t="s">
        <v>2609</v>
      </c>
      <c r="H2173">
        <v>0</v>
      </c>
      <c r="I2173">
        <v>0</v>
      </c>
      <c r="J2173">
        <v>1</v>
      </c>
      <c r="K2173">
        <v>0</v>
      </c>
      <c r="L2173" s="22" t="str">
        <f t="shared" si="702"/>
        <v>26/07/2026</v>
      </c>
      <c r="M2173" s="23">
        <f t="shared" si="703"/>
        <v>0.83333333333333337</v>
      </c>
      <c r="N2173" t="str">
        <f t="shared" si="704"/>
        <v>1 - 0</v>
      </c>
      <c r="O2173" t="str">
        <f t="shared" si="686"/>
        <v>Green</v>
      </c>
      <c r="P2173" t="str">
        <f t="shared" si="687"/>
        <v>Red</v>
      </c>
      <c r="Q2173" t="str">
        <f t="shared" si="688"/>
        <v>Red</v>
      </c>
      <c r="R2173" t="str">
        <f t="shared" si="689"/>
        <v>Green</v>
      </c>
      <c r="S2173" t="str">
        <f t="shared" si="690"/>
        <v>Red</v>
      </c>
      <c r="T2173" t="str">
        <f t="shared" si="691"/>
        <v>Green</v>
      </c>
      <c r="U2173" t="str">
        <f t="shared" si="692"/>
        <v>Red</v>
      </c>
      <c r="V2173" t="str">
        <f t="shared" si="693"/>
        <v>Green</v>
      </c>
      <c r="W2173" t="str">
        <f t="shared" si="694"/>
        <v>Red</v>
      </c>
      <c r="X2173" t="str">
        <f t="shared" si="695"/>
        <v>Red</v>
      </c>
      <c r="Y2173" t="str">
        <f t="shared" si="696"/>
        <v>Red</v>
      </c>
      <c r="Z2173" t="str">
        <f t="shared" si="697"/>
        <v>Red</v>
      </c>
      <c r="AA2173" t="str">
        <f t="shared" si="698"/>
        <v>Green</v>
      </c>
      <c r="AB2173" t="str">
        <f t="shared" si="699"/>
        <v>Green</v>
      </c>
      <c r="AC2173" t="str">
        <f t="shared" si="700"/>
        <v>Red</v>
      </c>
      <c r="AD2173" t="str">
        <f t="shared" si="701"/>
        <v>Green</v>
      </c>
    </row>
    <row r="2174" spans="1:30" x14ac:dyDescent="0.25">
      <c r="A2174" t="str">
        <f t="shared" si="705"/>
        <v>26/07/2026FC Cincinnati IINew England Revolution II</v>
      </c>
      <c r="D2174" s="2">
        <v>46229</v>
      </c>
      <c r="E2174" s="3">
        <v>0.95833333333333337</v>
      </c>
      <c r="F2174" t="s">
        <v>1201</v>
      </c>
      <c r="G2174" t="s">
        <v>96</v>
      </c>
      <c r="H2174">
        <v>1</v>
      </c>
      <c r="I2174">
        <v>1</v>
      </c>
      <c r="J2174">
        <v>2</v>
      </c>
      <c r="K2174">
        <v>2</v>
      </c>
      <c r="L2174" s="22" t="str">
        <f t="shared" si="702"/>
        <v>26/07/2026</v>
      </c>
      <c r="M2174" s="23">
        <f t="shared" si="703"/>
        <v>0.83333333333333337</v>
      </c>
      <c r="N2174" t="str">
        <f t="shared" si="704"/>
        <v>2 - 2</v>
      </c>
      <c r="O2174" t="str">
        <f t="shared" si="686"/>
        <v>Red</v>
      </c>
      <c r="P2174" t="str">
        <f t="shared" si="687"/>
        <v>Green</v>
      </c>
      <c r="Q2174" t="str">
        <f t="shared" si="688"/>
        <v>Red</v>
      </c>
      <c r="R2174" t="str">
        <f t="shared" si="689"/>
        <v>Green</v>
      </c>
      <c r="S2174" t="str">
        <f t="shared" si="690"/>
        <v>Green</v>
      </c>
      <c r="T2174" t="str">
        <f t="shared" si="691"/>
        <v>Red</v>
      </c>
      <c r="U2174" t="str">
        <f t="shared" si="692"/>
        <v>Red</v>
      </c>
      <c r="V2174" t="str">
        <f t="shared" si="693"/>
        <v>Green</v>
      </c>
      <c r="W2174" t="str">
        <f t="shared" si="694"/>
        <v>Red</v>
      </c>
      <c r="X2174" t="str">
        <f t="shared" si="695"/>
        <v>Green</v>
      </c>
      <c r="Y2174" t="str">
        <f t="shared" si="696"/>
        <v>Green</v>
      </c>
      <c r="Z2174" t="str">
        <f t="shared" si="697"/>
        <v>Green</v>
      </c>
      <c r="AA2174" t="str">
        <f t="shared" si="698"/>
        <v>Red</v>
      </c>
      <c r="AB2174" t="str">
        <f t="shared" si="699"/>
        <v>Red</v>
      </c>
      <c r="AC2174" t="str">
        <f t="shared" si="700"/>
        <v>Green</v>
      </c>
      <c r="AD2174" t="str">
        <f t="shared" si="701"/>
        <v>Red</v>
      </c>
    </row>
    <row r="2175" spans="1:30" x14ac:dyDescent="0.25">
      <c r="A2175" t="str">
        <f t="shared" si="705"/>
        <v>26/07/2026Houston Dynamo IIAustin FC II</v>
      </c>
      <c r="D2175" s="2">
        <v>46229</v>
      </c>
      <c r="E2175" s="3">
        <v>0.95833333333333337</v>
      </c>
      <c r="F2175" t="s">
        <v>1206</v>
      </c>
      <c r="G2175" t="s">
        <v>84</v>
      </c>
      <c r="H2175">
        <v>1</v>
      </c>
      <c r="I2175">
        <v>0</v>
      </c>
      <c r="J2175">
        <v>1</v>
      </c>
      <c r="K2175">
        <v>1</v>
      </c>
      <c r="L2175" s="22" t="str">
        <f t="shared" si="702"/>
        <v>26/07/2026</v>
      </c>
      <c r="M2175" s="23">
        <f t="shared" si="703"/>
        <v>0.83333333333333337</v>
      </c>
      <c r="N2175" t="str">
        <f t="shared" si="704"/>
        <v>1 - 1</v>
      </c>
      <c r="O2175" t="str">
        <f t="shared" si="686"/>
        <v>Red</v>
      </c>
      <c r="P2175" t="str">
        <f t="shared" si="687"/>
        <v>Green</v>
      </c>
      <c r="Q2175" t="str">
        <f t="shared" si="688"/>
        <v>Red</v>
      </c>
      <c r="R2175" t="str">
        <f t="shared" si="689"/>
        <v>Green</v>
      </c>
      <c r="S2175" t="str">
        <f t="shared" si="690"/>
        <v>Green</v>
      </c>
      <c r="T2175" t="str">
        <f t="shared" si="691"/>
        <v>Red</v>
      </c>
      <c r="U2175" t="str">
        <f t="shared" si="692"/>
        <v>Green</v>
      </c>
      <c r="V2175" t="str">
        <f t="shared" si="693"/>
        <v>Red</v>
      </c>
      <c r="W2175" t="str">
        <f t="shared" si="694"/>
        <v>Red</v>
      </c>
      <c r="X2175" t="str">
        <f t="shared" si="695"/>
        <v>Green</v>
      </c>
      <c r="Y2175" t="str">
        <f t="shared" si="696"/>
        <v>Green</v>
      </c>
      <c r="Z2175" t="str">
        <f t="shared" si="697"/>
        <v>Red</v>
      </c>
      <c r="AA2175" t="str">
        <f t="shared" si="698"/>
        <v>Green</v>
      </c>
      <c r="AB2175" t="str">
        <f t="shared" si="699"/>
        <v>Green</v>
      </c>
      <c r="AC2175" t="str">
        <f t="shared" si="700"/>
        <v>Green</v>
      </c>
      <c r="AD2175" t="str">
        <f t="shared" si="701"/>
        <v>Red</v>
      </c>
    </row>
    <row r="2176" spans="1:30" x14ac:dyDescent="0.25">
      <c r="A2176" t="str">
        <f t="shared" si="705"/>
        <v>26/07/2026Orlando City IIHuntsville City</v>
      </c>
      <c r="D2176" s="2">
        <v>46229</v>
      </c>
      <c r="E2176" s="3">
        <v>0.95833333333333337</v>
      </c>
      <c r="F2176" t="s">
        <v>1207</v>
      </c>
      <c r="G2176" t="s">
        <v>1208</v>
      </c>
      <c r="H2176">
        <v>0</v>
      </c>
      <c r="I2176">
        <v>0</v>
      </c>
      <c r="J2176">
        <v>0</v>
      </c>
      <c r="K2176">
        <v>1</v>
      </c>
      <c r="L2176" s="22" t="str">
        <f t="shared" si="702"/>
        <v>26/07/2026</v>
      </c>
      <c r="M2176" s="23">
        <f t="shared" si="703"/>
        <v>0.83333333333333337</v>
      </c>
      <c r="N2176" t="str">
        <f t="shared" si="704"/>
        <v>0 - 1</v>
      </c>
      <c r="O2176" t="str">
        <f t="shared" si="686"/>
        <v>Red</v>
      </c>
      <c r="P2176" t="str">
        <f t="shared" si="687"/>
        <v>Red</v>
      </c>
      <c r="Q2176" t="str">
        <f t="shared" si="688"/>
        <v>Green</v>
      </c>
      <c r="R2176" t="str">
        <f t="shared" si="689"/>
        <v>Red</v>
      </c>
      <c r="S2176" t="str">
        <f t="shared" si="690"/>
        <v>Green</v>
      </c>
      <c r="T2176" t="str">
        <f t="shared" si="691"/>
        <v>Green</v>
      </c>
      <c r="U2176" t="str">
        <f t="shared" si="692"/>
        <v>Red</v>
      </c>
      <c r="V2176" t="str">
        <f t="shared" si="693"/>
        <v>Green</v>
      </c>
      <c r="W2176" t="str">
        <f t="shared" si="694"/>
        <v>Red</v>
      </c>
      <c r="X2176" t="str">
        <f t="shared" si="695"/>
        <v>Red</v>
      </c>
      <c r="Y2176" t="str">
        <f t="shared" si="696"/>
        <v>Red</v>
      </c>
      <c r="Z2176" t="str">
        <f t="shared" si="697"/>
        <v>Red</v>
      </c>
      <c r="AA2176" t="str">
        <f t="shared" si="698"/>
        <v>Green</v>
      </c>
      <c r="AB2176" t="str">
        <f t="shared" si="699"/>
        <v>Green</v>
      </c>
      <c r="AC2176" t="str">
        <f t="shared" si="700"/>
        <v>Red</v>
      </c>
      <c r="AD2176" t="str">
        <f t="shared" si="701"/>
        <v>Green</v>
      </c>
    </row>
    <row r="2177" spans="1:30" x14ac:dyDescent="0.25">
      <c r="A2177" t="str">
        <f t="shared" si="705"/>
        <v>26/07/2026Saint Louis City IIVancouver Whitecaps II</v>
      </c>
      <c r="D2177" s="2">
        <v>46229</v>
      </c>
      <c r="E2177" s="3">
        <v>0.95833333333333337</v>
      </c>
      <c r="F2177" t="s">
        <v>4702</v>
      </c>
      <c r="G2177" t="s">
        <v>83</v>
      </c>
      <c r="H2177">
        <v>1</v>
      </c>
      <c r="I2177">
        <v>1</v>
      </c>
      <c r="J2177">
        <v>1</v>
      </c>
      <c r="K2177">
        <v>1</v>
      </c>
      <c r="L2177" s="22" t="str">
        <f t="shared" si="702"/>
        <v>26/07/2026</v>
      </c>
      <c r="M2177" s="23">
        <f t="shared" si="703"/>
        <v>0.83333333333333337</v>
      </c>
      <c r="N2177" t="str">
        <f t="shared" si="704"/>
        <v>1 - 1</v>
      </c>
      <c r="O2177" t="str">
        <f t="shared" si="686"/>
        <v>Red</v>
      </c>
      <c r="P2177" t="str">
        <f t="shared" si="687"/>
        <v>Green</v>
      </c>
      <c r="Q2177" t="str">
        <f t="shared" si="688"/>
        <v>Red</v>
      </c>
      <c r="R2177" t="str">
        <f t="shared" si="689"/>
        <v>Green</v>
      </c>
      <c r="S2177" t="str">
        <f t="shared" si="690"/>
        <v>Green</v>
      </c>
      <c r="T2177" t="str">
        <f t="shared" si="691"/>
        <v>Red</v>
      </c>
      <c r="U2177" t="str">
        <f t="shared" si="692"/>
        <v>Red</v>
      </c>
      <c r="V2177" t="str">
        <f t="shared" si="693"/>
        <v>Green</v>
      </c>
      <c r="W2177" t="str">
        <f t="shared" si="694"/>
        <v>Red</v>
      </c>
      <c r="X2177" t="str">
        <f t="shared" si="695"/>
        <v>Green</v>
      </c>
      <c r="Y2177" t="str">
        <f t="shared" si="696"/>
        <v>Green</v>
      </c>
      <c r="Z2177" t="str">
        <f t="shared" si="697"/>
        <v>Red</v>
      </c>
      <c r="AA2177" t="str">
        <f t="shared" si="698"/>
        <v>Green</v>
      </c>
      <c r="AB2177" t="str">
        <f t="shared" si="699"/>
        <v>Green</v>
      </c>
      <c r="AC2177" t="str">
        <f t="shared" si="700"/>
        <v>Green</v>
      </c>
      <c r="AD2177" t="str">
        <f t="shared" si="701"/>
        <v>Red</v>
      </c>
    </row>
    <row r="2178" spans="1:30" x14ac:dyDescent="0.25">
      <c r="A2178" t="str">
        <f t="shared" si="705"/>
        <v>26/07/2026Alianza ValleduparFortaleza FC</v>
      </c>
      <c r="D2178" s="2">
        <v>46229</v>
      </c>
      <c r="E2178" s="3">
        <v>0.96527777777777779</v>
      </c>
      <c r="F2178" t="s">
        <v>4703</v>
      </c>
      <c r="G2178" t="s">
        <v>4704</v>
      </c>
      <c r="H2178">
        <v>0</v>
      </c>
      <c r="I2178">
        <v>1</v>
      </c>
      <c r="J2178">
        <v>1</v>
      </c>
      <c r="K2178">
        <v>1</v>
      </c>
      <c r="L2178" s="22" t="str">
        <f t="shared" si="702"/>
        <v>26/07/2026</v>
      </c>
      <c r="M2178" s="23">
        <f t="shared" si="703"/>
        <v>0.84027777777777779</v>
      </c>
      <c r="N2178" t="str">
        <f t="shared" si="704"/>
        <v>1 - 1</v>
      </c>
      <c r="O2178" t="str">
        <f t="shared" ref="O2178:O2241" si="706">IF($J2178&gt;$K2178,"Green","Red")</f>
        <v>Red</v>
      </c>
      <c r="P2178" t="str">
        <f t="shared" ref="P2178:P2241" si="707">IF($J2178=$K2178,"Green","Red")</f>
        <v>Green</v>
      </c>
      <c r="Q2178" t="str">
        <f t="shared" ref="Q2178:Q2241" si="708">IF($J2178&lt;$K2178,"Green","Red")</f>
        <v>Red</v>
      </c>
      <c r="R2178" t="str">
        <f t="shared" ref="R2178:R2241" si="709">IF($J2178&gt;=$K2178,"Green","Red")</f>
        <v>Green</v>
      </c>
      <c r="S2178" t="str">
        <f t="shared" ref="S2178:S2241" si="710">IF($J2178&lt;=$K2178,"Green","Red")</f>
        <v>Green</v>
      </c>
      <c r="T2178" t="str">
        <f t="shared" ref="T2178:T2241" si="711">IF(OR($J2178&gt;$K2178,$J2178&lt;$K2178),"Green","Red")</f>
        <v>Red</v>
      </c>
      <c r="U2178" t="str">
        <f t="shared" ref="U2178:U2241" si="712">IF($H2178&gt;$I2178,"Green","Red")</f>
        <v>Red</v>
      </c>
      <c r="V2178" t="str">
        <f t="shared" ref="V2178:V2241" si="713">IF($H2178=$I2178,"Green","Red")</f>
        <v>Red</v>
      </c>
      <c r="W2178" t="str">
        <f t="shared" ref="W2178:W2241" si="714">IF($H2178&lt;$I2178,"Green","Red")</f>
        <v>Green</v>
      </c>
      <c r="X2178" t="str">
        <f t="shared" ref="X2178:X2241" si="715">IF($H2178+$I2178&gt;0,"Green","Red")</f>
        <v>Green</v>
      </c>
      <c r="Y2178" t="str">
        <f t="shared" ref="Y2178:Y2241" si="716">IF($J2178+$K2178&gt;1.5,"Green","Red")</f>
        <v>Green</v>
      </c>
      <c r="Z2178" t="str">
        <f t="shared" ref="Z2178:Z2241" si="717">IF($J2178+$K2178&gt;2.5,"Green","Red")</f>
        <v>Red</v>
      </c>
      <c r="AA2178" t="str">
        <f t="shared" ref="AA2178:AA2241" si="718">IF($J2178+$K2178&lt;2.5,"Green","Red")</f>
        <v>Green</v>
      </c>
      <c r="AB2178" t="str">
        <f t="shared" ref="AB2178:AB2241" si="719">IF($J2178+$K2178&lt;3.5,"Green","Red")</f>
        <v>Green</v>
      </c>
      <c r="AC2178" t="str">
        <f t="shared" ref="AC2178:AC2241" si="720">IF(AND($J2178&gt;0,$K2178&gt;0),"Green","Red")</f>
        <v>Green</v>
      </c>
      <c r="AD2178" t="str">
        <f t="shared" ref="AD2178:AD2241" si="721">IF(OR($J2178=0,$K2178=0),"Green","Red")</f>
        <v>Red</v>
      </c>
    </row>
    <row r="2179" spans="1:30" x14ac:dyDescent="0.25">
      <c r="A2179" t="str">
        <f t="shared" si="705"/>
        <v>26/07/2026Veraguas CDIndependiente La Chorrera</v>
      </c>
      <c r="D2179" s="2">
        <v>46229</v>
      </c>
      <c r="E2179" s="3">
        <v>0.96875</v>
      </c>
      <c r="F2179" t="s">
        <v>1213</v>
      </c>
      <c r="G2179" t="s">
        <v>4705</v>
      </c>
      <c r="H2179">
        <v>1</v>
      </c>
      <c r="I2179">
        <v>0</v>
      </c>
      <c r="J2179">
        <v>1</v>
      </c>
      <c r="K2179">
        <v>1</v>
      </c>
      <c r="L2179" s="22" t="str">
        <f t="shared" si="702"/>
        <v>26/07/2026</v>
      </c>
      <c r="M2179" s="23">
        <f t="shared" si="703"/>
        <v>0.84375</v>
      </c>
      <c r="N2179" t="str">
        <f t="shared" si="704"/>
        <v>1 - 1</v>
      </c>
      <c r="O2179" t="str">
        <f t="shared" si="706"/>
        <v>Red</v>
      </c>
      <c r="P2179" t="str">
        <f t="shared" si="707"/>
        <v>Green</v>
      </c>
      <c r="Q2179" t="str">
        <f t="shared" si="708"/>
        <v>Red</v>
      </c>
      <c r="R2179" t="str">
        <f t="shared" si="709"/>
        <v>Green</v>
      </c>
      <c r="S2179" t="str">
        <f t="shared" si="710"/>
        <v>Green</v>
      </c>
      <c r="T2179" t="str">
        <f t="shared" si="711"/>
        <v>Red</v>
      </c>
      <c r="U2179" t="str">
        <f t="shared" si="712"/>
        <v>Green</v>
      </c>
      <c r="V2179" t="str">
        <f t="shared" si="713"/>
        <v>Red</v>
      </c>
      <c r="W2179" t="str">
        <f t="shared" si="714"/>
        <v>Red</v>
      </c>
      <c r="X2179" t="str">
        <f t="shared" si="715"/>
        <v>Green</v>
      </c>
      <c r="Y2179" t="str">
        <f t="shared" si="716"/>
        <v>Green</v>
      </c>
      <c r="Z2179" t="str">
        <f t="shared" si="717"/>
        <v>Red</v>
      </c>
      <c r="AA2179" t="str">
        <f t="shared" si="718"/>
        <v>Green</v>
      </c>
      <c r="AB2179" t="str">
        <f t="shared" si="719"/>
        <v>Green</v>
      </c>
      <c r="AC2179" t="str">
        <f t="shared" si="720"/>
        <v>Green</v>
      </c>
      <c r="AD2179" t="str">
        <f t="shared" si="721"/>
        <v>Red</v>
      </c>
    </row>
    <row r="2180" spans="1:30" x14ac:dyDescent="0.25">
      <c r="A2180" t="str">
        <f t="shared" si="705"/>
        <v>26/07/2026Nacional PotosiCD Real Tomayapo</v>
      </c>
      <c r="D2180" s="2">
        <v>46229</v>
      </c>
      <c r="E2180" s="3">
        <v>0.97916666666666663</v>
      </c>
      <c r="F2180" t="s">
        <v>309</v>
      </c>
      <c r="G2180" t="s">
        <v>4706</v>
      </c>
      <c r="H2180">
        <v>3</v>
      </c>
      <c r="I2180">
        <v>1</v>
      </c>
      <c r="J2180">
        <v>4</v>
      </c>
      <c r="K2180">
        <v>1</v>
      </c>
      <c r="L2180" s="22" t="str">
        <f t="shared" si="702"/>
        <v>26/07/2026</v>
      </c>
      <c r="M2180" s="23">
        <f t="shared" si="703"/>
        <v>0.85416666666666663</v>
      </c>
      <c r="N2180" t="str">
        <f t="shared" si="704"/>
        <v>4 - 1</v>
      </c>
      <c r="O2180" t="str">
        <f t="shared" si="706"/>
        <v>Green</v>
      </c>
      <c r="P2180" t="str">
        <f t="shared" si="707"/>
        <v>Red</v>
      </c>
      <c r="Q2180" t="str">
        <f t="shared" si="708"/>
        <v>Red</v>
      </c>
      <c r="R2180" t="str">
        <f t="shared" si="709"/>
        <v>Green</v>
      </c>
      <c r="S2180" t="str">
        <f t="shared" si="710"/>
        <v>Red</v>
      </c>
      <c r="T2180" t="str">
        <f t="shared" si="711"/>
        <v>Green</v>
      </c>
      <c r="U2180" t="str">
        <f t="shared" si="712"/>
        <v>Green</v>
      </c>
      <c r="V2180" t="str">
        <f t="shared" si="713"/>
        <v>Red</v>
      </c>
      <c r="W2180" t="str">
        <f t="shared" si="714"/>
        <v>Red</v>
      </c>
      <c r="X2180" t="str">
        <f t="shared" si="715"/>
        <v>Green</v>
      </c>
      <c r="Y2180" t="str">
        <f t="shared" si="716"/>
        <v>Green</v>
      </c>
      <c r="Z2180" t="str">
        <f t="shared" si="717"/>
        <v>Green</v>
      </c>
      <c r="AA2180" t="str">
        <f t="shared" si="718"/>
        <v>Red</v>
      </c>
      <c r="AB2180" t="str">
        <f t="shared" si="719"/>
        <v>Red</v>
      </c>
      <c r="AC2180" t="str">
        <f t="shared" si="720"/>
        <v>Green</v>
      </c>
      <c r="AD2180" t="str">
        <f t="shared" si="721"/>
        <v>Red</v>
      </c>
    </row>
    <row r="2181" spans="1:30" x14ac:dyDescent="0.25">
      <c r="A2181" t="str">
        <f t="shared" si="705"/>
        <v>26/07/2026Amazonas FC AMPaysandu PA</v>
      </c>
      <c r="B2181" t="s">
        <v>804</v>
      </c>
      <c r="D2181" s="2">
        <v>46229</v>
      </c>
      <c r="E2181" s="3">
        <v>0.97916666666666663</v>
      </c>
      <c r="F2181" t="s">
        <v>4707</v>
      </c>
      <c r="G2181" t="s">
        <v>4708</v>
      </c>
      <c r="H2181">
        <v>1</v>
      </c>
      <c r="I2181">
        <v>1</v>
      </c>
      <c r="J2181">
        <v>2</v>
      </c>
      <c r="K2181">
        <v>1</v>
      </c>
      <c r="L2181" s="22" t="str">
        <f t="shared" si="702"/>
        <v>26/07/2026</v>
      </c>
      <c r="M2181" s="23">
        <f t="shared" si="703"/>
        <v>0.85416666666666663</v>
      </c>
      <c r="N2181" t="str">
        <f t="shared" si="704"/>
        <v>2 - 1</v>
      </c>
      <c r="O2181" t="str">
        <f t="shared" si="706"/>
        <v>Green</v>
      </c>
      <c r="P2181" t="str">
        <f t="shared" si="707"/>
        <v>Red</v>
      </c>
      <c r="Q2181" t="str">
        <f t="shared" si="708"/>
        <v>Red</v>
      </c>
      <c r="R2181" t="str">
        <f t="shared" si="709"/>
        <v>Green</v>
      </c>
      <c r="S2181" t="str">
        <f t="shared" si="710"/>
        <v>Red</v>
      </c>
      <c r="T2181" t="str">
        <f t="shared" si="711"/>
        <v>Green</v>
      </c>
      <c r="U2181" t="str">
        <f t="shared" si="712"/>
        <v>Red</v>
      </c>
      <c r="V2181" t="str">
        <f t="shared" si="713"/>
        <v>Green</v>
      </c>
      <c r="W2181" t="str">
        <f t="shared" si="714"/>
        <v>Red</v>
      </c>
      <c r="X2181" t="str">
        <f t="shared" si="715"/>
        <v>Green</v>
      </c>
      <c r="Y2181" t="str">
        <f t="shared" si="716"/>
        <v>Green</v>
      </c>
      <c r="Z2181" t="str">
        <f t="shared" si="717"/>
        <v>Green</v>
      </c>
      <c r="AA2181" t="str">
        <f t="shared" si="718"/>
        <v>Red</v>
      </c>
      <c r="AB2181" t="str">
        <f t="shared" si="719"/>
        <v>Green</v>
      </c>
      <c r="AC2181" t="str">
        <f t="shared" si="720"/>
        <v>Green</v>
      </c>
      <c r="AD2181" t="str">
        <f t="shared" si="721"/>
        <v>Red</v>
      </c>
    </row>
    <row r="2182" spans="1:30" x14ac:dyDescent="0.25">
      <c r="A2182" t="str">
        <f t="shared" si="705"/>
        <v>26/07/2026Deportivo GarcilasoFC Cajamarca</v>
      </c>
      <c r="D2182" s="2">
        <v>46230</v>
      </c>
      <c r="E2182" s="3">
        <v>0</v>
      </c>
      <c r="F2182" t="s">
        <v>1222</v>
      </c>
      <c r="G2182" t="s">
        <v>1223</v>
      </c>
      <c r="H2182">
        <v>2</v>
      </c>
      <c r="I2182">
        <v>0</v>
      </c>
      <c r="J2182">
        <v>2</v>
      </c>
      <c r="K2182">
        <v>1</v>
      </c>
      <c r="L2182" s="30" t="str">
        <f t="shared" ref="L2182:L2189" si="722">DAY(D2182)-1&amp;"/"&amp;"07"&amp;"/"&amp;YEAR(D2182)</f>
        <v>26/07/2026</v>
      </c>
      <c r="M2182" s="31">
        <f t="shared" ref="M2182:M2189" si="723">E2182-TIME(3,0,0)+TIME(12,0,0)+TIME(12,0,0)</f>
        <v>0.875</v>
      </c>
      <c r="N2182" t="str">
        <f t="shared" si="704"/>
        <v>2 - 1</v>
      </c>
      <c r="O2182" t="str">
        <f t="shared" si="706"/>
        <v>Green</v>
      </c>
      <c r="P2182" t="str">
        <f t="shared" si="707"/>
        <v>Red</v>
      </c>
      <c r="Q2182" t="str">
        <f t="shared" si="708"/>
        <v>Red</v>
      </c>
      <c r="R2182" t="str">
        <f t="shared" si="709"/>
        <v>Green</v>
      </c>
      <c r="S2182" t="str">
        <f t="shared" si="710"/>
        <v>Red</v>
      </c>
      <c r="T2182" t="str">
        <f t="shared" si="711"/>
        <v>Green</v>
      </c>
      <c r="U2182" t="str">
        <f t="shared" si="712"/>
        <v>Green</v>
      </c>
      <c r="V2182" t="str">
        <f t="shared" si="713"/>
        <v>Red</v>
      </c>
      <c r="W2182" t="str">
        <f t="shared" si="714"/>
        <v>Red</v>
      </c>
      <c r="X2182" t="str">
        <f t="shared" si="715"/>
        <v>Green</v>
      </c>
      <c r="Y2182" t="str">
        <f t="shared" si="716"/>
        <v>Green</v>
      </c>
      <c r="Z2182" t="str">
        <f t="shared" si="717"/>
        <v>Green</v>
      </c>
      <c r="AA2182" t="str">
        <f t="shared" si="718"/>
        <v>Red</v>
      </c>
      <c r="AB2182" t="str">
        <f t="shared" si="719"/>
        <v>Green</v>
      </c>
      <c r="AC2182" t="str">
        <f t="shared" si="720"/>
        <v>Green</v>
      </c>
      <c r="AD2182" t="str">
        <f t="shared" si="721"/>
        <v>Red</v>
      </c>
    </row>
    <row r="2183" spans="1:30" x14ac:dyDescent="0.25">
      <c r="A2183" t="str">
        <f t="shared" si="705"/>
        <v>26/07/2026Barcelona SCLDU Quito</v>
      </c>
      <c r="D2183" s="2">
        <v>46230</v>
      </c>
      <c r="E2183" s="3">
        <v>1.0416666666666666E-2</v>
      </c>
      <c r="F2183" t="s">
        <v>432</v>
      </c>
      <c r="G2183" t="s">
        <v>62</v>
      </c>
      <c r="H2183">
        <v>0</v>
      </c>
      <c r="I2183">
        <v>0</v>
      </c>
      <c r="J2183">
        <v>0</v>
      </c>
      <c r="K2183">
        <v>1</v>
      </c>
      <c r="L2183" s="30" t="str">
        <f t="shared" si="722"/>
        <v>26/07/2026</v>
      </c>
      <c r="M2183" s="31">
        <f t="shared" si="723"/>
        <v>0.88541666666666674</v>
      </c>
      <c r="N2183" t="str">
        <f t="shared" si="704"/>
        <v>0 - 1</v>
      </c>
      <c r="O2183" t="str">
        <f t="shared" si="706"/>
        <v>Red</v>
      </c>
      <c r="P2183" t="str">
        <f t="shared" si="707"/>
        <v>Red</v>
      </c>
      <c r="Q2183" t="str">
        <f t="shared" si="708"/>
        <v>Green</v>
      </c>
      <c r="R2183" t="str">
        <f t="shared" si="709"/>
        <v>Red</v>
      </c>
      <c r="S2183" t="str">
        <f t="shared" si="710"/>
        <v>Green</v>
      </c>
      <c r="T2183" t="str">
        <f t="shared" si="711"/>
        <v>Green</v>
      </c>
      <c r="U2183" t="str">
        <f t="shared" si="712"/>
        <v>Red</v>
      </c>
      <c r="V2183" t="str">
        <f t="shared" si="713"/>
        <v>Green</v>
      </c>
      <c r="W2183" t="str">
        <f t="shared" si="714"/>
        <v>Red</v>
      </c>
      <c r="X2183" t="str">
        <f t="shared" si="715"/>
        <v>Red</v>
      </c>
      <c r="Y2183" t="str">
        <f t="shared" si="716"/>
        <v>Red</v>
      </c>
      <c r="Z2183" t="str">
        <f t="shared" si="717"/>
        <v>Red</v>
      </c>
      <c r="AA2183" t="str">
        <f t="shared" si="718"/>
        <v>Green</v>
      </c>
      <c r="AB2183" t="str">
        <f t="shared" si="719"/>
        <v>Green</v>
      </c>
      <c r="AC2183" t="str">
        <f t="shared" si="720"/>
        <v>Red</v>
      </c>
      <c r="AD2183" t="str">
        <f t="shared" si="721"/>
        <v>Green</v>
      </c>
    </row>
    <row r="2184" spans="1:30" x14ac:dyDescent="0.25">
      <c r="A2184" t="str">
        <f t="shared" si="705"/>
        <v>26/07/2026Deportes ConcepcionCD OHiggins</v>
      </c>
      <c r="D2184" s="2">
        <v>46230</v>
      </c>
      <c r="E2184" s="3">
        <v>2.0833333333333332E-2</v>
      </c>
      <c r="F2184" t="s">
        <v>1224</v>
      </c>
      <c r="G2184" t="s">
        <v>1887</v>
      </c>
      <c r="H2184">
        <v>1</v>
      </c>
      <c r="I2184">
        <v>0</v>
      </c>
      <c r="J2184">
        <v>2</v>
      </c>
      <c r="K2184">
        <v>0</v>
      </c>
      <c r="L2184" s="30" t="str">
        <f t="shared" si="722"/>
        <v>26/07/2026</v>
      </c>
      <c r="M2184" s="31">
        <f t="shared" si="723"/>
        <v>0.89583333333333326</v>
      </c>
      <c r="N2184" t="str">
        <f t="shared" si="704"/>
        <v>2 - 0</v>
      </c>
      <c r="O2184" t="str">
        <f t="shared" si="706"/>
        <v>Green</v>
      </c>
      <c r="P2184" t="str">
        <f t="shared" si="707"/>
        <v>Red</v>
      </c>
      <c r="Q2184" t="str">
        <f t="shared" si="708"/>
        <v>Red</v>
      </c>
      <c r="R2184" t="str">
        <f t="shared" si="709"/>
        <v>Green</v>
      </c>
      <c r="S2184" t="str">
        <f t="shared" si="710"/>
        <v>Red</v>
      </c>
      <c r="T2184" t="str">
        <f t="shared" si="711"/>
        <v>Green</v>
      </c>
      <c r="U2184" t="str">
        <f t="shared" si="712"/>
        <v>Green</v>
      </c>
      <c r="V2184" t="str">
        <f t="shared" si="713"/>
        <v>Red</v>
      </c>
      <c r="W2184" t="str">
        <f t="shared" si="714"/>
        <v>Red</v>
      </c>
      <c r="X2184" t="str">
        <f t="shared" si="715"/>
        <v>Green</v>
      </c>
      <c r="Y2184" t="str">
        <f t="shared" si="716"/>
        <v>Green</v>
      </c>
      <c r="Z2184" t="str">
        <f t="shared" si="717"/>
        <v>Red</v>
      </c>
      <c r="AA2184" t="str">
        <f t="shared" si="718"/>
        <v>Green</v>
      </c>
      <c r="AB2184" t="str">
        <f t="shared" si="719"/>
        <v>Green</v>
      </c>
      <c r="AC2184" t="str">
        <f t="shared" si="720"/>
        <v>Red</v>
      </c>
      <c r="AD2184" t="str">
        <f t="shared" si="721"/>
        <v>Green</v>
      </c>
    </row>
    <row r="2185" spans="1:30" x14ac:dyDescent="0.25">
      <c r="A2185" t="str">
        <f t="shared" si="705"/>
        <v>26/07/2026PachucaQueretaro</v>
      </c>
      <c r="D2185" s="2">
        <v>46230</v>
      </c>
      <c r="E2185" s="3">
        <v>4.1666666666666664E-2</v>
      </c>
      <c r="F2185" t="s">
        <v>1226</v>
      </c>
      <c r="G2185" t="s">
        <v>4709</v>
      </c>
      <c r="H2185">
        <v>1</v>
      </c>
      <c r="I2185">
        <v>0</v>
      </c>
      <c r="J2185">
        <v>1</v>
      </c>
      <c r="K2185">
        <v>2</v>
      </c>
      <c r="L2185" s="30" t="str">
        <f t="shared" si="722"/>
        <v>26/07/2026</v>
      </c>
      <c r="M2185" s="31">
        <f t="shared" si="723"/>
        <v>0.91666666666666663</v>
      </c>
      <c r="N2185" t="str">
        <f t="shared" si="704"/>
        <v>1 - 2</v>
      </c>
      <c r="O2185" t="str">
        <f t="shared" si="706"/>
        <v>Red</v>
      </c>
      <c r="P2185" t="str">
        <f t="shared" si="707"/>
        <v>Red</v>
      </c>
      <c r="Q2185" t="str">
        <f t="shared" si="708"/>
        <v>Green</v>
      </c>
      <c r="R2185" t="str">
        <f t="shared" si="709"/>
        <v>Red</v>
      </c>
      <c r="S2185" t="str">
        <f t="shared" si="710"/>
        <v>Green</v>
      </c>
      <c r="T2185" t="str">
        <f t="shared" si="711"/>
        <v>Green</v>
      </c>
      <c r="U2185" t="str">
        <f t="shared" si="712"/>
        <v>Green</v>
      </c>
      <c r="V2185" t="str">
        <f t="shared" si="713"/>
        <v>Red</v>
      </c>
      <c r="W2185" t="str">
        <f t="shared" si="714"/>
        <v>Red</v>
      </c>
      <c r="X2185" t="str">
        <f t="shared" si="715"/>
        <v>Green</v>
      </c>
      <c r="Y2185" t="str">
        <f t="shared" si="716"/>
        <v>Green</v>
      </c>
      <c r="Z2185" t="str">
        <f t="shared" si="717"/>
        <v>Green</v>
      </c>
      <c r="AA2185" t="str">
        <f t="shared" si="718"/>
        <v>Red</v>
      </c>
      <c r="AB2185" t="str">
        <f t="shared" si="719"/>
        <v>Green</v>
      </c>
      <c r="AC2185" t="str">
        <f t="shared" si="720"/>
        <v>Green</v>
      </c>
      <c r="AD2185" t="str">
        <f t="shared" si="721"/>
        <v>Red</v>
      </c>
    </row>
    <row r="2186" spans="1:30" x14ac:dyDescent="0.25">
      <c r="A2186" t="str">
        <f t="shared" si="705"/>
        <v>26/07/2026Honduras U20Jamaica U20</v>
      </c>
      <c r="D2186" s="2">
        <v>46230</v>
      </c>
      <c r="E2186" s="3">
        <v>4.1666666666666664E-2</v>
      </c>
      <c r="F2186" t="s">
        <v>4710</v>
      </c>
      <c r="G2186" t="s">
        <v>4711</v>
      </c>
      <c r="H2186">
        <v>0</v>
      </c>
      <c r="I2186">
        <v>1</v>
      </c>
      <c r="J2186">
        <v>1</v>
      </c>
      <c r="K2186">
        <v>2</v>
      </c>
      <c r="L2186" s="30" t="str">
        <f t="shared" si="722"/>
        <v>26/07/2026</v>
      </c>
      <c r="M2186" s="31">
        <f t="shared" si="723"/>
        <v>0.91666666666666663</v>
      </c>
      <c r="N2186" t="str">
        <f t="shared" si="704"/>
        <v>1 - 2</v>
      </c>
      <c r="O2186" t="str">
        <f t="shared" si="706"/>
        <v>Red</v>
      </c>
      <c r="P2186" t="str">
        <f t="shared" si="707"/>
        <v>Red</v>
      </c>
      <c r="Q2186" t="str">
        <f t="shared" si="708"/>
        <v>Green</v>
      </c>
      <c r="R2186" t="str">
        <f t="shared" si="709"/>
        <v>Red</v>
      </c>
      <c r="S2186" t="str">
        <f t="shared" si="710"/>
        <v>Green</v>
      </c>
      <c r="T2186" t="str">
        <f t="shared" si="711"/>
        <v>Green</v>
      </c>
      <c r="U2186" t="str">
        <f t="shared" si="712"/>
        <v>Red</v>
      </c>
      <c r="V2186" t="str">
        <f t="shared" si="713"/>
        <v>Red</v>
      </c>
      <c r="W2186" t="str">
        <f t="shared" si="714"/>
        <v>Green</v>
      </c>
      <c r="X2186" t="str">
        <f t="shared" si="715"/>
        <v>Green</v>
      </c>
      <c r="Y2186" t="str">
        <f t="shared" si="716"/>
        <v>Green</v>
      </c>
      <c r="Z2186" t="str">
        <f t="shared" si="717"/>
        <v>Green</v>
      </c>
      <c r="AA2186" t="str">
        <f t="shared" si="718"/>
        <v>Red</v>
      </c>
      <c r="AB2186" t="str">
        <f t="shared" si="719"/>
        <v>Green</v>
      </c>
      <c r="AC2186" t="str">
        <f t="shared" si="720"/>
        <v>Green</v>
      </c>
      <c r="AD2186" t="str">
        <f t="shared" si="721"/>
        <v>Red</v>
      </c>
    </row>
    <row r="2187" spans="1:30" x14ac:dyDescent="0.25">
      <c r="A2187" t="str">
        <f t="shared" si="705"/>
        <v>26/07/2026Laredo Heat SCVermont Green</v>
      </c>
      <c r="D2187" s="2">
        <v>46230</v>
      </c>
      <c r="E2187" s="3">
        <v>4.1666666666666664E-2</v>
      </c>
      <c r="F2187" t="s">
        <v>2614</v>
      </c>
      <c r="G2187" t="s">
        <v>2610</v>
      </c>
      <c r="H2187">
        <v>1</v>
      </c>
      <c r="I2187">
        <v>2</v>
      </c>
      <c r="J2187">
        <v>1</v>
      </c>
      <c r="K2187">
        <v>7</v>
      </c>
      <c r="L2187" s="30" t="str">
        <f t="shared" si="722"/>
        <v>26/07/2026</v>
      </c>
      <c r="M2187" s="31">
        <f t="shared" si="723"/>
        <v>0.91666666666666663</v>
      </c>
      <c r="N2187" t="str">
        <f t="shared" si="704"/>
        <v>1 - 7</v>
      </c>
      <c r="O2187" t="str">
        <f t="shared" si="706"/>
        <v>Red</v>
      </c>
      <c r="P2187" t="str">
        <f t="shared" si="707"/>
        <v>Red</v>
      </c>
      <c r="Q2187" t="str">
        <f t="shared" si="708"/>
        <v>Green</v>
      </c>
      <c r="R2187" t="str">
        <f t="shared" si="709"/>
        <v>Red</v>
      </c>
      <c r="S2187" t="str">
        <f t="shared" si="710"/>
        <v>Green</v>
      </c>
      <c r="T2187" t="str">
        <f t="shared" si="711"/>
        <v>Green</v>
      </c>
      <c r="U2187" t="str">
        <f t="shared" si="712"/>
        <v>Red</v>
      </c>
      <c r="V2187" t="str">
        <f t="shared" si="713"/>
        <v>Red</v>
      </c>
      <c r="W2187" t="str">
        <f t="shared" si="714"/>
        <v>Green</v>
      </c>
      <c r="X2187" t="str">
        <f t="shared" si="715"/>
        <v>Green</v>
      </c>
      <c r="Y2187" t="str">
        <f t="shared" si="716"/>
        <v>Green</v>
      </c>
      <c r="Z2187" t="str">
        <f t="shared" si="717"/>
        <v>Green</v>
      </c>
      <c r="AA2187" t="str">
        <f t="shared" si="718"/>
        <v>Red</v>
      </c>
      <c r="AB2187" t="str">
        <f t="shared" si="719"/>
        <v>Red</v>
      </c>
      <c r="AC2187" t="str">
        <f t="shared" si="720"/>
        <v>Green</v>
      </c>
      <c r="AD2187" t="str">
        <f t="shared" si="721"/>
        <v>Red</v>
      </c>
    </row>
    <row r="2188" spans="1:30" x14ac:dyDescent="0.25">
      <c r="A2188" t="str">
        <f t="shared" si="705"/>
        <v>26/07/2026Once CaldasCucuta Deportivo</v>
      </c>
      <c r="D2188" s="2">
        <v>46230</v>
      </c>
      <c r="E2188" s="3">
        <v>5.2083333333333336E-2</v>
      </c>
      <c r="F2188" t="s">
        <v>425</v>
      </c>
      <c r="G2188" t="s">
        <v>4712</v>
      </c>
      <c r="H2188">
        <v>3</v>
      </c>
      <c r="I2188">
        <v>1</v>
      </c>
      <c r="J2188">
        <v>5</v>
      </c>
      <c r="K2188">
        <v>1</v>
      </c>
      <c r="L2188" s="30" t="str">
        <f t="shared" si="722"/>
        <v>26/07/2026</v>
      </c>
      <c r="M2188" s="31">
        <f t="shared" si="723"/>
        <v>0.92708333333333337</v>
      </c>
      <c r="N2188" t="str">
        <f t="shared" si="704"/>
        <v>5 - 1</v>
      </c>
      <c r="O2188" t="str">
        <f t="shared" si="706"/>
        <v>Green</v>
      </c>
      <c r="P2188" t="str">
        <f t="shared" si="707"/>
        <v>Red</v>
      </c>
      <c r="Q2188" t="str">
        <f t="shared" si="708"/>
        <v>Red</v>
      </c>
      <c r="R2188" t="str">
        <f t="shared" si="709"/>
        <v>Green</v>
      </c>
      <c r="S2188" t="str">
        <f t="shared" si="710"/>
        <v>Red</v>
      </c>
      <c r="T2188" t="str">
        <f t="shared" si="711"/>
        <v>Green</v>
      </c>
      <c r="U2188" t="str">
        <f t="shared" si="712"/>
        <v>Green</v>
      </c>
      <c r="V2188" t="str">
        <f t="shared" si="713"/>
        <v>Red</v>
      </c>
      <c r="W2188" t="str">
        <f t="shared" si="714"/>
        <v>Red</v>
      </c>
      <c r="X2188" t="str">
        <f t="shared" si="715"/>
        <v>Green</v>
      </c>
      <c r="Y2188" t="str">
        <f t="shared" si="716"/>
        <v>Green</v>
      </c>
      <c r="Z2188" t="str">
        <f t="shared" si="717"/>
        <v>Green</v>
      </c>
      <c r="AA2188" t="str">
        <f t="shared" si="718"/>
        <v>Red</v>
      </c>
      <c r="AB2188" t="str">
        <f t="shared" si="719"/>
        <v>Red</v>
      </c>
      <c r="AC2188" t="str">
        <f t="shared" si="720"/>
        <v>Green</v>
      </c>
      <c r="AD2188" t="str">
        <f t="shared" si="721"/>
        <v>Red</v>
      </c>
    </row>
    <row r="2189" spans="1:30" x14ac:dyDescent="0.25">
      <c r="A2189" t="str">
        <f t="shared" si="705"/>
        <v>26/07/2026Tacoma DefianceColorado Rapids II</v>
      </c>
      <c r="D2189" s="2">
        <v>46230</v>
      </c>
      <c r="E2189" s="3">
        <v>8.3333333333333329E-2</v>
      </c>
      <c r="F2189" t="s">
        <v>1229</v>
      </c>
      <c r="G2189" t="s">
        <v>1230</v>
      </c>
      <c r="H2189">
        <v>1</v>
      </c>
      <c r="I2189">
        <v>0</v>
      </c>
      <c r="J2189">
        <v>2</v>
      </c>
      <c r="K2189">
        <v>1</v>
      </c>
      <c r="L2189" s="30" t="str">
        <f t="shared" si="722"/>
        <v>26/07/2026</v>
      </c>
      <c r="M2189" s="31">
        <f t="shared" si="723"/>
        <v>0.95833333333333326</v>
      </c>
      <c r="N2189" t="str">
        <f t="shared" si="704"/>
        <v>2 - 1</v>
      </c>
      <c r="O2189" t="str">
        <f t="shared" si="706"/>
        <v>Green</v>
      </c>
      <c r="P2189" t="str">
        <f t="shared" si="707"/>
        <v>Red</v>
      </c>
      <c r="Q2189" t="str">
        <f t="shared" si="708"/>
        <v>Red</v>
      </c>
      <c r="R2189" t="str">
        <f t="shared" si="709"/>
        <v>Green</v>
      </c>
      <c r="S2189" t="str">
        <f t="shared" si="710"/>
        <v>Red</v>
      </c>
      <c r="T2189" t="str">
        <f t="shared" si="711"/>
        <v>Green</v>
      </c>
      <c r="U2189" t="str">
        <f t="shared" si="712"/>
        <v>Green</v>
      </c>
      <c r="V2189" t="str">
        <f t="shared" si="713"/>
        <v>Red</v>
      </c>
      <c r="W2189" t="str">
        <f t="shared" si="714"/>
        <v>Red</v>
      </c>
      <c r="X2189" t="str">
        <f t="shared" si="715"/>
        <v>Green</v>
      </c>
      <c r="Y2189" t="str">
        <f t="shared" si="716"/>
        <v>Green</v>
      </c>
      <c r="Z2189" t="str">
        <f t="shared" si="717"/>
        <v>Green</v>
      </c>
      <c r="AA2189" t="str">
        <f t="shared" si="718"/>
        <v>Red</v>
      </c>
      <c r="AB2189" t="str">
        <f t="shared" si="719"/>
        <v>Green</v>
      </c>
      <c r="AC2189" t="str">
        <f t="shared" si="720"/>
        <v>Green</v>
      </c>
      <c r="AD2189" t="str">
        <f t="shared" si="721"/>
        <v>Red</v>
      </c>
    </row>
    <row r="2190" spans="1:30" x14ac:dyDescent="0.25">
      <c r="A2190" t="str">
        <f t="shared" si="705"/>
        <v>26/07/2026Melbourne Victory ReservesNorth Sunshine Eagles</v>
      </c>
      <c r="B2190" t="s">
        <v>810</v>
      </c>
      <c r="C2190" t="s">
        <v>2248</v>
      </c>
      <c r="D2190" s="2">
        <v>46230</v>
      </c>
      <c r="E2190" s="3">
        <v>0.39583333333333331</v>
      </c>
      <c r="F2190" t="s">
        <v>4714</v>
      </c>
      <c r="G2190" t="s">
        <v>4715</v>
      </c>
      <c r="H2190">
        <v>1</v>
      </c>
      <c r="I2190">
        <v>0</v>
      </c>
      <c r="J2190">
        <v>1</v>
      </c>
      <c r="K2190">
        <v>0</v>
      </c>
      <c r="L2190" s="22" t="str">
        <f t="shared" ref="L2190:L2253" si="724">DAY(D2190)&amp;"/"&amp;"07"&amp;"/"&amp;YEAR(D2190)</f>
        <v>27/07/2026</v>
      </c>
      <c r="M2190" s="23">
        <f t="shared" ref="M2190:M2253" si="725">E2190-TIME(3,0,0)</f>
        <v>0.27083333333333331</v>
      </c>
      <c r="N2190" t="str">
        <f t="shared" ref="N2190:N2253" si="726">J2190&amp;" - "&amp;K2190</f>
        <v>1 - 0</v>
      </c>
      <c r="O2190" t="str">
        <f t="shared" si="706"/>
        <v>Green</v>
      </c>
      <c r="P2190" t="str">
        <f t="shared" si="707"/>
        <v>Red</v>
      </c>
      <c r="Q2190" t="str">
        <f t="shared" si="708"/>
        <v>Red</v>
      </c>
      <c r="R2190" t="str">
        <f t="shared" si="709"/>
        <v>Green</v>
      </c>
      <c r="S2190" t="str">
        <f t="shared" si="710"/>
        <v>Red</v>
      </c>
      <c r="T2190" t="str">
        <f t="shared" si="711"/>
        <v>Green</v>
      </c>
      <c r="U2190" t="str">
        <f t="shared" si="712"/>
        <v>Green</v>
      </c>
      <c r="V2190" t="str">
        <f t="shared" si="713"/>
        <v>Red</v>
      </c>
      <c r="W2190" t="str">
        <f t="shared" si="714"/>
        <v>Red</v>
      </c>
      <c r="X2190" t="str">
        <f t="shared" si="715"/>
        <v>Green</v>
      </c>
      <c r="Y2190" t="str">
        <f t="shared" si="716"/>
        <v>Red</v>
      </c>
      <c r="Z2190" t="str">
        <f t="shared" si="717"/>
        <v>Red</v>
      </c>
      <c r="AA2190" t="str">
        <f t="shared" si="718"/>
        <v>Green</v>
      </c>
      <c r="AB2190" t="str">
        <f t="shared" si="719"/>
        <v>Green</v>
      </c>
      <c r="AC2190" t="str">
        <f t="shared" si="720"/>
        <v>Red</v>
      </c>
      <c r="AD2190" t="str">
        <f t="shared" si="721"/>
        <v>Green</v>
      </c>
    </row>
    <row r="2191" spans="1:30" x14ac:dyDescent="0.25">
      <c r="A2191" t="str">
        <f t="shared" si="705"/>
        <v>27/07/2026Vipers FC AdelaideNoarlunga United</v>
      </c>
      <c r="B2191" t="s">
        <v>810</v>
      </c>
      <c r="C2191" t="s">
        <v>812</v>
      </c>
      <c r="D2191" s="2">
        <v>46230</v>
      </c>
      <c r="E2191" s="3">
        <v>0.41666666666666669</v>
      </c>
      <c r="F2191" t="s">
        <v>385</v>
      </c>
      <c r="G2191" t="s">
        <v>2850</v>
      </c>
      <c r="H2191">
        <v>1</v>
      </c>
      <c r="I2191">
        <v>0</v>
      </c>
      <c r="J2191">
        <v>2</v>
      </c>
      <c r="K2191">
        <v>1</v>
      </c>
      <c r="L2191" s="22" t="str">
        <f t="shared" si="724"/>
        <v>27/07/2026</v>
      </c>
      <c r="M2191" s="23">
        <f t="shared" si="725"/>
        <v>0.29166666666666669</v>
      </c>
      <c r="N2191" t="str">
        <f t="shared" si="726"/>
        <v>2 - 1</v>
      </c>
      <c r="O2191" t="str">
        <f t="shared" si="706"/>
        <v>Green</v>
      </c>
      <c r="P2191" t="str">
        <f t="shared" si="707"/>
        <v>Red</v>
      </c>
      <c r="Q2191" t="str">
        <f t="shared" si="708"/>
        <v>Red</v>
      </c>
      <c r="R2191" t="str">
        <f t="shared" si="709"/>
        <v>Green</v>
      </c>
      <c r="S2191" t="str">
        <f t="shared" si="710"/>
        <v>Red</v>
      </c>
      <c r="T2191" t="str">
        <f t="shared" si="711"/>
        <v>Green</v>
      </c>
      <c r="U2191" t="str">
        <f t="shared" si="712"/>
        <v>Green</v>
      </c>
      <c r="V2191" t="str">
        <f t="shared" si="713"/>
        <v>Red</v>
      </c>
      <c r="W2191" t="str">
        <f t="shared" si="714"/>
        <v>Red</v>
      </c>
      <c r="X2191" t="str">
        <f t="shared" si="715"/>
        <v>Green</v>
      </c>
      <c r="Y2191" t="str">
        <f t="shared" si="716"/>
        <v>Green</v>
      </c>
      <c r="Z2191" t="str">
        <f t="shared" si="717"/>
        <v>Green</v>
      </c>
      <c r="AA2191" t="str">
        <f t="shared" si="718"/>
        <v>Red</v>
      </c>
      <c r="AB2191" t="str">
        <f t="shared" si="719"/>
        <v>Green</v>
      </c>
      <c r="AC2191" t="str">
        <f t="shared" si="720"/>
        <v>Green</v>
      </c>
      <c r="AD2191" t="str">
        <f t="shared" si="721"/>
        <v>Red</v>
      </c>
    </row>
    <row r="2192" spans="1:30" x14ac:dyDescent="0.25">
      <c r="A2192" t="str">
        <f t="shared" si="705"/>
        <v>27/07/2026Bulleen LionsLangwarrin</v>
      </c>
      <c r="B2192" t="s">
        <v>810</v>
      </c>
      <c r="C2192" t="s">
        <v>2248</v>
      </c>
      <c r="D2192" s="2">
        <v>46230</v>
      </c>
      <c r="E2192" s="3">
        <v>0.4375</v>
      </c>
      <c r="F2192" t="s">
        <v>4716</v>
      </c>
      <c r="G2192" t="s">
        <v>4717</v>
      </c>
      <c r="H2192">
        <v>1</v>
      </c>
      <c r="I2192">
        <v>0</v>
      </c>
      <c r="J2192">
        <v>3</v>
      </c>
      <c r="K2192">
        <v>1</v>
      </c>
      <c r="L2192" s="22" t="str">
        <f t="shared" si="724"/>
        <v>27/07/2026</v>
      </c>
      <c r="M2192" s="23">
        <f t="shared" si="725"/>
        <v>0.3125</v>
      </c>
      <c r="N2192" t="str">
        <f t="shared" si="726"/>
        <v>3 - 1</v>
      </c>
      <c r="O2192" t="str">
        <f t="shared" si="706"/>
        <v>Green</v>
      </c>
      <c r="P2192" t="str">
        <f t="shared" si="707"/>
        <v>Red</v>
      </c>
      <c r="Q2192" t="str">
        <f t="shared" si="708"/>
        <v>Red</v>
      </c>
      <c r="R2192" t="str">
        <f t="shared" si="709"/>
        <v>Green</v>
      </c>
      <c r="S2192" t="str">
        <f t="shared" si="710"/>
        <v>Red</v>
      </c>
      <c r="T2192" t="str">
        <f t="shared" si="711"/>
        <v>Green</v>
      </c>
      <c r="U2192" t="str">
        <f t="shared" si="712"/>
        <v>Green</v>
      </c>
      <c r="V2192" t="str">
        <f t="shared" si="713"/>
        <v>Red</v>
      </c>
      <c r="W2192" t="str">
        <f t="shared" si="714"/>
        <v>Red</v>
      </c>
      <c r="X2192" t="str">
        <f t="shared" si="715"/>
        <v>Green</v>
      </c>
      <c r="Y2192" t="str">
        <f t="shared" si="716"/>
        <v>Green</v>
      </c>
      <c r="Z2192" t="str">
        <f t="shared" si="717"/>
        <v>Green</v>
      </c>
      <c r="AA2192" t="str">
        <f t="shared" si="718"/>
        <v>Red</v>
      </c>
      <c r="AB2192" t="str">
        <f t="shared" si="719"/>
        <v>Red</v>
      </c>
      <c r="AC2192" t="str">
        <f t="shared" si="720"/>
        <v>Green</v>
      </c>
      <c r="AD2192" t="str">
        <f t="shared" si="721"/>
        <v>Red</v>
      </c>
    </row>
    <row r="2193" spans="1:30" x14ac:dyDescent="0.25">
      <c r="A2193" t="str">
        <f t="shared" si="705"/>
        <v>27/07/2026Qingdao Red LionsBeijing Institute of Technology</v>
      </c>
      <c r="B2193" t="s">
        <v>819</v>
      </c>
      <c r="C2193" t="s">
        <v>4718</v>
      </c>
      <c r="D2193" s="2">
        <v>46230</v>
      </c>
      <c r="E2193" s="3">
        <v>0.4375</v>
      </c>
      <c r="F2193" t="s">
        <v>1232</v>
      </c>
      <c r="G2193" t="s">
        <v>4719</v>
      </c>
      <c r="H2193">
        <v>3</v>
      </c>
      <c r="I2193">
        <v>0</v>
      </c>
      <c r="J2193">
        <v>6</v>
      </c>
      <c r="K2193">
        <v>1</v>
      </c>
      <c r="L2193" s="22" t="str">
        <f t="shared" si="724"/>
        <v>27/07/2026</v>
      </c>
      <c r="M2193" s="23">
        <f t="shared" si="725"/>
        <v>0.3125</v>
      </c>
      <c r="N2193" t="str">
        <f t="shared" si="726"/>
        <v>6 - 1</v>
      </c>
      <c r="O2193" t="str">
        <f t="shared" si="706"/>
        <v>Green</v>
      </c>
      <c r="P2193" t="str">
        <f t="shared" si="707"/>
        <v>Red</v>
      </c>
      <c r="Q2193" t="str">
        <f t="shared" si="708"/>
        <v>Red</v>
      </c>
      <c r="R2193" t="str">
        <f t="shared" si="709"/>
        <v>Green</v>
      </c>
      <c r="S2193" t="str">
        <f t="shared" si="710"/>
        <v>Red</v>
      </c>
      <c r="T2193" t="str">
        <f t="shared" si="711"/>
        <v>Green</v>
      </c>
      <c r="U2193" t="str">
        <f t="shared" si="712"/>
        <v>Green</v>
      </c>
      <c r="V2193" t="str">
        <f t="shared" si="713"/>
        <v>Red</v>
      </c>
      <c r="W2193" t="str">
        <f t="shared" si="714"/>
        <v>Red</v>
      </c>
      <c r="X2193" t="str">
        <f t="shared" si="715"/>
        <v>Green</v>
      </c>
      <c r="Y2193" t="str">
        <f t="shared" si="716"/>
        <v>Green</v>
      </c>
      <c r="Z2193" t="str">
        <f t="shared" si="717"/>
        <v>Green</v>
      </c>
      <c r="AA2193" t="str">
        <f t="shared" si="718"/>
        <v>Red</v>
      </c>
      <c r="AB2193" t="str">
        <f t="shared" si="719"/>
        <v>Red</v>
      </c>
      <c r="AC2193" t="str">
        <f t="shared" si="720"/>
        <v>Green</v>
      </c>
      <c r="AD2193" t="str">
        <f t="shared" si="721"/>
        <v>Red</v>
      </c>
    </row>
    <row r="2194" spans="1:30" x14ac:dyDescent="0.25">
      <c r="A2194" t="str">
        <f t="shared" si="705"/>
        <v>27/07/2026SingaporeTimor Leste</v>
      </c>
      <c r="B2194" t="s">
        <v>2236</v>
      </c>
      <c r="C2194" t="s">
        <v>2237</v>
      </c>
      <c r="D2194" s="2">
        <v>46230</v>
      </c>
      <c r="E2194" s="3">
        <v>0.45833333333333331</v>
      </c>
      <c r="F2194" t="s">
        <v>2239</v>
      </c>
      <c r="G2194" t="s">
        <v>2240</v>
      </c>
      <c r="H2194">
        <v>1</v>
      </c>
      <c r="I2194">
        <v>0</v>
      </c>
      <c r="J2194">
        <v>2</v>
      </c>
      <c r="K2194">
        <v>0</v>
      </c>
      <c r="L2194" s="22" t="str">
        <f t="shared" si="724"/>
        <v>27/07/2026</v>
      </c>
      <c r="M2194" s="23">
        <f t="shared" si="725"/>
        <v>0.33333333333333331</v>
      </c>
      <c r="N2194" t="str">
        <f t="shared" si="726"/>
        <v>2 - 0</v>
      </c>
      <c r="O2194" t="str">
        <f t="shared" si="706"/>
        <v>Green</v>
      </c>
      <c r="P2194" t="str">
        <f t="shared" si="707"/>
        <v>Red</v>
      </c>
      <c r="Q2194" t="str">
        <f t="shared" si="708"/>
        <v>Red</v>
      </c>
      <c r="R2194" t="str">
        <f t="shared" si="709"/>
        <v>Green</v>
      </c>
      <c r="S2194" t="str">
        <f t="shared" si="710"/>
        <v>Red</v>
      </c>
      <c r="T2194" t="str">
        <f t="shared" si="711"/>
        <v>Green</v>
      </c>
      <c r="U2194" t="str">
        <f t="shared" si="712"/>
        <v>Green</v>
      </c>
      <c r="V2194" t="str">
        <f t="shared" si="713"/>
        <v>Red</v>
      </c>
      <c r="W2194" t="str">
        <f t="shared" si="714"/>
        <v>Red</v>
      </c>
      <c r="X2194" t="str">
        <f t="shared" si="715"/>
        <v>Green</v>
      </c>
      <c r="Y2194" t="str">
        <f t="shared" si="716"/>
        <v>Green</v>
      </c>
      <c r="Z2194" t="str">
        <f t="shared" si="717"/>
        <v>Red</v>
      </c>
      <c r="AA2194" t="str">
        <f t="shared" si="718"/>
        <v>Green</v>
      </c>
      <c r="AB2194" t="str">
        <f t="shared" si="719"/>
        <v>Green</v>
      </c>
      <c r="AC2194" t="str">
        <f t="shared" si="720"/>
        <v>Red</v>
      </c>
      <c r="AD2194" t="str">
        <f t="shared" si="721"/>
        <v>Green</v>
      </c>
    </row>
    <row r="2195" spans="1:30" x14ac:dyDescent="0.25">
      <c r="A2195" t="str">
        <f t="shared" si="705"/>
        <v>27/07/2026Mamelodi SundownsMC Alger</v>
      </c>
      <c r="D2195" s="2">
        <v>46230</v>
      </c>
      <c r="E2195" s="3">
        <v>0.45833333333333331</v>
      </c>
      <c r="F2195" t="s">
        <v>1436</v>
      </c>
      <c r="G2195" t="s">
        <v>4720</v>
      </c>
      <c r="H2195">
        <v>0</v>
      </c>
      <c r="I2195">
        <v>0</v>
      </c>
      <c r="J2195">
        <v>1</v>
      </c>
      <c r="K2195">
        <v>1</v>
      </c>
      <c r="L2195" s="22" t="str">
        <f t="shared" si="724"/>
        <v>27/07/2026</v>
      </c>
      <c r="M2195" s="23">
        <f t="shared" si="725"/>
        <v>0.33333333333333331</v>
      </c>
      <c r="N2195" t="str">
        <f t="shared" si="726"/>
        <v>1 - 1</v>
      </c>
      <c r="O2195" t="str">
        <f t="shared" si="706"/>
        <v>Red</v>
      </c>
      <c r="P2195" t="str">
        <f t="shared" si="707"/>
        <v>Green</v>
      </c>
      <c r="Q2195" t="str">
        <f t="shared" si="708"/>
        <v>Red</v>
      </c>
      <c r="R2195" t="str">
        <f t="shared" si="709"/>
        <v>Green</v>
      </c>
      <c r="S2195" t="str">
        <f t="shared" si="710"/>
        <v>Green</v>
      </c>
      <c r="T2195" t="str">
        <f t="shared" si="711"/>
        <v>Red</v>
      </c>
      <c r="U2195" t="str">
        <f t="shared" si="712"/>
        <v>Red</v>
      </c>
      <c r="V2195" t="str">
        <f t="shared" si="713"/>
        <v>Green</v>
      </c>
      <c r="W2195" t="str">
        <f t="shared" si="714"/>
        <v>Red</v>
      </c>
      <c r="X2195" t="str">
        <f t="shared" si="715"/>
        <v>Red</v>
      </c>
      <c r="Y2195" t="str">
        <f t="shared" si="716"/>
        <v>Green</v>
      </c>
      <c r="Z2195" t="str">
        <f t="shared" si="717"/>
        <v>Red</v>
      </c>
      <c r="AA2195" t="str">
        <f t="shared" si="718"/>
        <v>Green</v>
      </c>
      <c r="AB2195" t="str">
        <f t="shared" si="719"/>
        <v>Green</v>
      </c>
      <c r="AC2195" t="str">
        <f t="shared" si="720"/>
        <v>Green</v>
      </c>
      <c r="AD2195" t="str">
        <f t="shared" si="721"/>
        <v>Red</v>
      </c>
    </row>
    <row r="2196" spans="1:30" x14ac:dyDescent="0.25">
      <c r="A2196" t="str">
        <f t="shared" si="705"/>
        <v>27/07/2026Guangdong MingtuChengdu Qianbao Reserves</v>
      </c>
      <c r="B2196" t="s">
        <v>819</v>
      </c>
      <c r="C2196" t="s">
        <v>4718</v>
      </c>
      <c r="D2196" s="2">
        <v>46230</v>
      </c>
      <c r="E2196" s="3">
        <v>0.47916666666666669</v>
      </c>
      <c r="F2196" t="s">
        <v>961</v>
      </c>
      <c r="G2196" t="s">
        <v>4721</v>
      </c>
      <c r="H2196">
        <v>1</v>
      </c>
      <c r="I2196">
        <v>0</v>
      </c>
      <c r="J2196">
        <v>2</v>
      </c>
      <c r="K2196">
        <v>0</v>
      </c>
      <c r="L2196" s="22" t="str">
        <f t="shared" si="724"/>
        <v>27/07/2026</v>
      </c>
      <c r="M2196" s="23">
        <f t="shared" si="725"/>
        <v>0.35416666666666669</v>
      </c>
      <c r="N2196" t="str">
        <f t="shared" si="726"/>
        <v>2 - 0</v>
      </c>
      <c r="O2196" t="str">
        <f t="shared" si="706"/>
        <v>Green</v>
      </c>
      <c r="P2196" t="str">
        <f t="shared" si="707"/>
        <v>Red</v>
      </c>
      <c r="Q2196" t="str">
        <f t="shared" si="708"/>
        <v>Red</v>
      </c>
      <c r="R2196" t="str">
        <f t="shared" si="709"/>
        <v>Green</v>
      </c>
      <c r="S2196" t="str">
        <f t="shared" si="710"/>
        <v>Red</v>
      </c>
      <c r="T2196" t="str">
        <f t="shared" si="711"/>
        <v>Green</v>
      </c>
      <c r="U2196" t="str">
        <f t="shared" si="712"/>
        <v>Green</v>
      </c>
      <c r="V2196" t="str">
        <f t="shared" si="713"/>
        <v>Red</v>
      </c>
      <c r="W2196" t="str">
        <f t="shared" si="714"/>
        <v>Red</v>
      </c>
      <c r="X2196" t="str">
        <f t="shared" si="715"/>
        <v>Green</v>
      </c>
      <c r="Y2196" t="str">
        <f t="shared" si="716"/>
        <v>Green</v>
      </c>
      <c r="Z2196" t="str">
        <f t="shared" si="717"/>
        <v>Red</v>
      </c>
      <c r="AA2196" t="str">
        <f t="shared" si="718"/>
        <v>Green</v>
      </c>
      <c r="AB2196" t="str">
        <f t="shared" si="719"/>
        <v>Green</v>
      </c>
      <c r="AC2196" t="str">
        <f t="shared" si="720"/>
        <v>Red</v>
      </c>
      <c r="AD2196" t="str">
        <f t="shared" si="721"/>
        <v>Green</v>
      </c>
    </row>
    <row r="2197" spans="1:30" x14ac:dyDescent="0.25">
      <c r="A2197" t="str">
        <f t="shared" si="705"/>
        <v>27/07/2026SamtskheFC Gagra</v>
      </c>
      <c r="B2197" t="s">
        <v>4722</v>
      </c>
      <c r="C2197" t="s">
        <v>4723</v>
      </c>
      <c r="D2197" s="2">
        <v>46230</v>
      </c>
      <c r="E2197" s="3">
        <v>0.52083333333333337</v>
      </c>
      <c r="F2197" t="s">
        <v>4724</v>
      </c>
      <c r="G2197" t="s">
        <v>4725</v>
      </c>
      <c r="H2197">
        <v>0</v>
      </c>
      <c r="I2197">
        <v>0</v>
      </c>
      <c r="J2197">
        <v>1</v>
      </c>
      <c r="K2197">
        <v>2</v>
      </c>
      <c r="L2197" s="22" t="str">
        <f t="shared" si="724"/>
        <v>27/07/2026</v>
      </c>
      <c r="M2197" s="23">
        <f t="shared" si="725"/>
        <v>0.39583333333333337</v>
      </c>
      <c r="N2197" t="str">
        <f t="shared" si="726"/>
        <v>1 - 2</v>
      </c>
      <c r="O2197" t="str">
        <f t="shared" si="706"/>
        <v>Red</v>
      </c>
      <c r="P2197" t="str">
        <f t="shared" si="707"/>
        <v>Red</v>
      </c>
      <c r="Q2197" t="str">
        <f t="shared" si="708"/>
        <v>Green</v>
      </c>
      <c r="R2197" t="str">
        <f t="shared" si="709"/>
        <v>Red</v>
      </c>
      <c r="S2197" t="str">
        <f t="shared" si="710"/>
        <v>Green</v>
      </c>
      <c r="T2197" t="str">
        <f t="shared" si="711"/>
        <v>Green</v>
      </c>
      <c r="U2197" t="str">
        <f t="shared" si="712"/>
        <v>Red</v>
      </c>
      <c r="V2197" t="str">
        <f t="shared" si="713"/>
        <v>Green</v>
      </c>
      <c r="W2197" t="str">
        <f t="shared" si="714"/>
        <v>Red</v>
      </c>
      <c r="X2197" t="str">
        <f t="shared" si="715"/>
        <v>Red</v>
      </c>
      <c r="Y2197" t="str">
        <f t="shared" si="716"/>
        <v>Green</v>
      </c>
      <c r="Z2197" t="str">
        <f t="shared" si="717"/>
        <v>Green</v>
      </c>
      <c r="AA2197" t="str">
        <f t="shared" si="718"/>
        <v>Red</v>
      </c>
      <c r="AB2197" t="str">
        <f t="shared" si="719"/>
        <v>Green</v>
      </c>
      <c r="AC2197" t="str">
        <f t="shared" si="720"/>
        <v>Green</v>
      </c>
      <c r="AD2197" t="str">
        <f t="shared" si="721"/>
        <v>Red</v>
      </c>
    </row>
    <row r="2198" spans="1:30" x14ac:dyDescent="0.25">
      <c r="A2198" t="str">
        <f t="shared" si="705"/>
        <v>27/07/2026Ferroviario MaputoFerroviario Lichinga</v>
      </c>
      <c r="D2198" s="2">
        <v>46230</v>
      </c>
      <c r="E2198" s="3">
        <v>0.53125</v>
      </c>
      <c r="F2198" t="s">
        <v>4726</v>
      </c>
      <c r="G2198" t="s">
        <v>2518</v>
      </c>
      <c r="H2198">
        <v>2</v>
      </c>
      <c r="I2198">
        <v>0</v>
      </c>
      <c r="J2198">
        <v>2</v>
      </c>
      <c r="K2198">
        <v>0</v>
      </c>
      <c r="L2198" s="22" t="str">
        <f t="shared" si="724"/>
        <v>27/07/2026</v>
      </c>
      <c r="M2198" s="23">
        <f t="shared" si="725"/>
        <v>0.40625</v>
      </c>
      <c r="N2198" t="str">
        <f t="shared" si="726"/>
        <v>2 - 0</v>
      </c>
      <c r="O2198" t="str">
        <f t="shared" si="706"/>
        <v>Green</v>
      </c>
      <c r="P2198" t="str">
        <f t="shared" si="707"/>
        <v>Red</v>
      </c>
      <c r="Q2198" t="str">
        <f t="shared" si="708"/>
        <v>Red</v>
      </c>
      <c r="R2198" t="str">
        <f t="shared" si="709"/>
        <v>Green</v>
      </c>
      <c r="S2198" t="str">
        <f t="shared" si="710"/>
        <v>Red</v>
      </c>
      <c r="T2198" t="str">
        <f t="shared" si="711"/>
        <v>Green</v>
      </c>
      <c r="U2198" t="str">
        <f t="shared" si="712"/>
        <v>Green</v>
      </c>
      <c r="V2198" t="str">
        <f t="shared" si="713"/>
        <v>Red</v>
      </c>
      <c r="W2198" t="str">
        <f t="shared" si="714"/>
        <v>Red</v>
      </c>
      <c r="X2198" t="str">
        <f t="shared" si="715"/>
        <v>Green</v>
      </c>
      <c r="Y2198" t="str">
        <f t="shared" si="716"/>
        <v>Green</v>
      </c>
      <c r="Z2198" t="str">
        <f t="shared" si="717"/>
        <v>Red</v>
      </c>
      <c r="AA2198" t="str">
        <f t="shared" si="718"/>
        <v>Green</v>
      </c>
      <c r="AB2198" t="str">
        <f t="shared" si="719"/>
        <v>Green</v>
      </c>
      <c r="AC2198" t="str">
        <f t="shared" si="720"/>
        <v>Red</v>
      </c>
      <c r="AD2198" t="str">
        <f t="shared" si="721"/>
        <v>Green</v>
      </c>
    </row>
    <row r="2199" spans="1:30" x14ac:dyDescent="0.25">
      <c r="A2199" t="str">
        <f t="shared" si="705"/>
        <v>27/07/2026Gazovik Orenburg IIKrylya Sovetov II</v>
      </c>
      <c r="D2199" s="2">
        <v>46230</v>
      </c>
      <c r="E2199" s="3">
        <v>0.54166666666666663</v>
      </c>
      <c r="F2199" t="s">
        <v>4727</v>
      </c>
      <c r="G2199" t="s">
        <v>4728</v>
      </c>
      <c r="H2199">
        <v>0</v>
      </c>
      <c r="I2199">
        <v>0</v>
      </c>
      <c r="J2199">
        <v>0</v>
      </c>
      <c r="K2199">
        <v>0</v>
      </c>
      <c r="L2199" s="22" t="str">
        <f t="shared" si="724"/>
        <v>27/07/2026</v>
      </c>
      <c r="M2199" s="23">
        <f t="shared" si="725"/>
        <v>0.41666666666666663</v>
      </c>
      <c r="N2199" t="str">
        <f t="shared" si="726"/>
        <v>0 - 0</v>
      </c>
      <c r="O2199" t="str">
        <f t="shared" si="706"/>
        <v>Red</v>
      </c>
      <c r="P2199" t="str">
        <f t="shared" si="707"/>
        <v>Green</v>
      </c>
      <c r="Q2199" t="str">
        <f t="shared" si="708"/>
        <v>Red</v>
      </c>
      <c r="R2199" t="str">
        <f t="shared" si="709"/>
        <v>Green</v>
      </c>
      <c r="S2199" t="str">
        <f t="shared" si="710"/>
        <v>Green</v>
      </c>
      <c r="T2199" t="str">
        <f t="shared" si="711"/>
        <v>Red</v>
      </c>
      <c r="U2199" t="str">
        <f t="shared" si="712"/>
        <v>Red</v>
      </c>
      <c r="V2199" t="str">
        <f t="shared" si="713"/>
        <v>Green</v>
      </c>
      <c r="W2199" t="str">
        <f t="shared" si="714"/>
        <v>Red</v>
      </c>
      <c r="X2199" t="str">
        <f t="shared" si="715"/>
        <v>Red</v>
      </c>
      <c r="Y2199" t="str">
        <f t="shared" si="716"/>
        <v>Red</v>
      </c>
      <c r="Z2199" t="str">
        <f t="shared" si="717"/>
        <v>Red</v>
      </c>
      <c r="AA2199" t="str">
        <f t="shared" si="718"/>
        <v>Green</v>
      </c>
      <c r="AB2199" t="str">
        <f t="shared" si="719"/>
        <v>Green</v>
      </c>
      <c r="AC2199" t="str">
        <f t="shared" si="720"/>
        <v>Red</v>
      </c>
      <c r="AD2199" t="str">
        <f t="shared" si="721"/>
        <v>Green</v>
      </c>
    </row>
    <row r="2200" spans="1:30" x14ac:dyDescent="0.25">
      <c r="A2200" t="str">
        <f t="shared" si="705"/>
        <v>27/07/2026IndonesiaCambodia</v>
      </c>
      <c r="B2200" t="s">
        <v>2236</v>
      </c>
      <c r="C2200" t="s">
        <v>2237</v>
      </c>
      <c r="D2200" s="2">
        <v>46230</v>
      </c>
      <c r="E2200" s="3">
        <v>0.5625</v>
      </c>
      <c r="F2200" t="s">
        <v>4729</v>
      </c>
      <c r="G2200" t="s">
        <v>2238</v>
      </c>
      <c r="H2200">
        <v>3</v>
      </c>
      <c r="I2200">
        <v>0</v>
      </c>
      <c r="J2200">
        <v>5</v>
      </c>
      <c r="K2200">
        <v>1</v>
      </c>
      <c r="L2200" s="22" t="str">
        <f t="shared" si="724"/>
        <v>27/07/2026</v>
      </c>
      <c r="M2200" s="23">
        <f t="shared" si="725"/>
        <v>0.4375</v>
      </c>
      <c r="N2200" t="str">
        <f t="shared" si="726"/>
        <v>5 - 1</v>
      </c>
      <c r="O2200" t="str">
        <f t="shared" si="706"/>
        <v>Green</v>
      </c>
      <c r="P2200" t="str">
        <f t="shared" si="707"/>
        <v>Red</v>
      </c>
      <c r="Q2200" t="str">
        <f t="shared" si="708"/>
        <v>Red</v>
      </c>
      <c r="R2200" t="str">
        <f t="shared" si="709"/>
        <v>Green</v>
      </c>
      <c r="S2200" t="str">
        <f t="shared" si="710"/>
        <v>Red</v>
      </c>
      <c r="T2200" t="str">
        <f t="shared" si="711"/>
        <v>Green</v>
      </c>
      <c r="U2200" t="str">
        <f t="shared" si="712"/>
        <v>Green</v>
      </c>
      <c r="V2200" t="str">
        <f t="shared" si="713"/>
        <v>Red</v>
      </c>
      <c r="W2200" t="str">
        <f t="shared" si="714"/>
        <v>Red</v>
      </c>
      <c r="X2200" t="str">
        <f t="shared" si="715"/>
        <v>Green</v>
      </c>
      <c r="Y2200" t="str">
        <f t="shared" si="716"/>
        <v>Green</v>
      </c>
      <c r="Z2200" t="str">
        <f t="shared" si="717"/>
        <v>Green</v>
      </c>
      <c r="AA2200" t="str">
        <f t="shared" si="718"/>
        <v>Red</v>
      </c>
      <c r="AB2200" t="str">
        <f t="shared" si="719"/>
        <v>Red</v>
      </c>
      <c r="AC2200" t="str">
        <f t="shared" si="720"/>
        <v>Green</v>
      </c>
      <c r="AD2200" t="str">
        <f t="shared" si="721"/>
        <v>Red</v>
      </c>
    </row>
    <row r="2201" spans="1:30" x14ac:dyDescent="0.25">
      <c r="A2201" t="str">
        <f t="shared" si="705"/>
        <v>27/07/2026Mohammedan SCBaghpat</v>
      </c>
      <c r="B2201" t="s">
        <v>4730</v>
      </c>
      <c r="C2201" t="s">
        <v>4731</v>
      </c>
      <c r="D2201" s="2">
        <v>46230</v>
      </c>
      <c r="E2201" s="3">
        <v>0.5625</v>
      </c>
      <c r="F2201" t="s">
        <v>4732</v>
      </c>
      <c r="G2201" t="s">
        <v>4733</v>
      </c>
      <c r="H2201">
        <v>1</v>
      </c>
      <c r="I2201">
        <v>0</v>
      </c>
      <c r="J2201">
        <v>4</v>
      </c>
      <c r="K2201">
        <v>0</v>
      </c>
      <c r="L2201" s="22" t="str">
        <f t="shared" si="724"/>
        <v>27/07/2026</v>
      </c>
      <c r="M2201" s="23">
        <f t="shared" si="725"/>
        <v>0.4375</v>
      </c>
      <c r="N2201" t="str">
        <f t="shared" si="726"/>
        <v>4 - 0</v>
      </c>
      <c r="O2201" t="str">
        <f t="shared" si="706"/>
        <v>Green</v>
      </c>
      <c r="P2201" t="str">
        <f t="shared" si="707"/>
        <v>Red</v>
      </c>
      <c r="Q2201" t="str">
        <f t="shared" si="708"/>
        <v>Red</v>
      </c>
      <c r="R2201" t="str">
        <f t="shared" si="709"/>
        <v>Green</v>
      </c>
      <c r="S2201" t="str">
        <f t="shared" si="710"/>
        <v>Red</v>
      </c>
      <c r="T2201" t="str">
        <f t="shared" si="711"/>
        <v>Green</v>
      </c>
      <c r="U2201" t="str">
        <f t="shared" si="712"/>
        <v>Green</v>
      </c>
      <c r="V2201" t="str">
        <f t="shared" si="713"/>
        <v>Red</v>
      </c>
      <c r="W2201" t="str">
        <f t="shared" si="714"/>
        <v>Red</v>
      </c>
      <c r="X2201" t="str">
        <f t="shared" si="715"/>
        <v>Green</v>
      </c>
      <c r="Y2201" t="str">
        <f t="shared" si="716"/>
        <v>Green</v>
      </c>
      <c r="Z2201" t="str">
        <f t="shared" si="717"/>
        <v>Green</v>
      </c>
      <c r="AA2201" t="str">
        <f t="shared" si="718"/>
        <v>Red</v>
      </c>
      <c r="AB2201" t="str">
        <f t="shared" si="719"/>
        <v>Red</v>
      </c>
      <c r="AC2201" t="str">
        <f t="shared" si="720"/>
        <v>Red</v>
      </c>
      <c r="AD2201" t="str">
        <f t="shared" si="721"/>
        <v>Green</v>
      </c>
    </row>
    <row r="2202" spans="1:30" x14ac:dyDescent="0.25">
      <c r="A2202" t="str">
        <f t="shared" si="705"/>
        <v>27/07/2026FK Tukums 2000Rigas Futbola Skola</v>
      </c>
      <c r="B2202" t="s">
        <v>840</v>
      </c>
      <c r="C2202" t="s">
        <v>841</v>
      </c>
      <c r="D2202" s="2">
        <v>46230</v>
      </c>
      <c r="E2202" s="3">
        <v>0.625</v>
      </c>
      <c r="F2202" t="s">
        <v>4734</v>
      </c>
      <c r="G2202" t="s">
        <v>290</v>
      </c>
      <c r="H2202">
        <v>0</v>
      </c>
      <c r="I2202">
        <v>1</v>
      </c>
      <c r="J2202">
        <v>0</v>
      </c>
      <c r="K2202">
        <v>1</v>
      </c>
      <c r="L2202" s="22" t="str">
        <f t="shared" si="724"/>
        <v>27/07/2026</v>
      </c>
      <c r="M2202" s="23">
        <f t="shared" si="725"/>
        <v>0.5</v>
      </c>
      <c r="N2202" t="str">
        <f t="shared" si="726"/>
        <v>0 - 1</v>
      </c>
      <c r="O2202" t="str">
        <f t="shared" si="706"/>
        <v>Red</v>
      </c>
      <c r="P2202" t="str">
        <f t="shared" si="707"/>
        <v>Red</v>
      </c>
      <c r="Q2202" t="str">
        <f t="shared" si="708"/>
        <v>Green</v>
      </c>
      <c r="R2202" t="str">
        <f t="shared" si="709"/>
        <v>Red</v>
      </c>
      <c r="S2202" t="str">
        <f t="shared" si="710"/>
        <v>Green</v>
      </c>
      <c r="T2202" t="str">
        <f t="shared" si="711"/>
        <v>Green</v>
      </c>
      <c r="U2202" t="str">
        <f t="shared" si="712"/>
        <v>Red</v>
      </c>
      <c r="V2202" t="str">
        <f t="shared" si="713"/>
        <v>Red</v>
      </c>
      <c r="W2202" t="str">
        <f t="shared" si="714"/>
        <v>Green</v>
      </c>
      <c r="X2202" t="str">
        <f t="shared" si="715"/>
        <v>Green</v>
      </c>
      <c r="Y2202" t="str">
        <f t="shared" si="716"/>
        <v>Red</v>
      </c>
      <c r="Z2202" t="str">
        <f t="shared" si="717"/>
        <v>Red</v>
      </c>
      <c r="AA2202" t="str">
        <f t="shared" si="718"/>
        <v>Green</v>
      </c>
      <c r="AB2202" t="str">
        <f t="shared" si="719"/>
        <v>Green</v>
      </c>
      <c r="AC2202" t="str">
        <f t="shared" si="720"/>
        <v>Red</v>
      </c>
      <c r="AD2202" t="str">
        <f t="shared" si="721"/>
        <v>Green</v>
      </c>
    </row>
    <row r="2203" spans="1:30" x14ac:dyDescent="0.25">
      <c r="A2203" t="str">
        <f t="shared" si="705"/>
        <v>27/07/2026Valmieras FKRiga FC II</v>
      </c>
      <c r="B2203" t="s">
        <v>840</v>
      </c>
      <c r="D2203" s="2">
        <v>46230</v>
      </c>
      <c r="E2203" s="3">
        <v>0.625</v>
      </c>
      <c r="F2203" t="s">
        <v>4735</v>
      </c>
      <c r="G2203" t="s">
        <v>1236</v>
      </c>
      <c r="H2203">
        <v>1</v>
      </c>
      <c r="I2203">
        <v>0</v>
      </c>
      <c r="J2203">
        <v>3</v>
      </c>
      <c r="K2203">
        <v>0</v>
      </c>
      <c r="L2203" s="22" t="str">
        <f t="shared" si="724"/>
        <v>27/07/2026</v>
      </c>
      <c r="M2203" s="23">
        <f t="shared" si="725"/>
        <v>0.5</v>
      </c>
      <c r="N2203" t="str">
        <f t="shared" si="726"/>
        <v>3 - 0</v>
      </c>
      <c r="O2203" t="str">
        <f t="shared" si="706"/>
        <v>Green</v>
      </c>
      <c r="P2203" t="str">
        <f t="shared" si="707"/>
        <v>Red</v>
      </c>
      <c r="Q2203" t="str">
        <f t="shared" si="708"/>
        <v>Red</v>
      </c>
      <c r="R2203" t="str">
        <f t="shared" si="709"/>
        <v>Green</v>
      </c>
      <c r="S2203" t="str">
        <f t="shared" si="710"/>
        <v>Red</v>
      </c>
      <c r="T2203" t="str">
        <f t="shared" si="711"/>
        <v>Green</v>
      </c>
      <c r="U2203" t="str">
        <f t="shared" si="712"/>
        <v>Green</v>
      </c>
      <c r="V2203" t="str">
        <f t="shared" si="713"/>
        <v>Red</v>
      </c>
      <c r="W2203" t="str">
        <f t="shared" si="714"/>
        <v>Red</v>
      </c>
      <c r="X2203" t="str">
        <f t="shared" si="715"/>
        <v>Green</v>
      </c>
      <c r="Y2203" t="str">
        <f t="shared" si="716"/>
        <v>Green</v>
      </c>
      <c r="Z2203" t="str">
        <f t="shared" si="717"/>
        <v>Green</v>
      </c>
      <c r="AA2203" t="str">
        <f t="shared" si="718"/>
        <v>Red</v>
      </c>
      <c r="AB2203" t="str">
        <f t="shared" si="719"/>
        <v>Green</v>
      </c>
      <c r="AC2203" t="str">
        <f t="shared" si="720"/>
        <v>Red</v>
      </c>
      <c r="AD2203" t="str">
        <f t="shared" si="721"/>
        <v>Green</v>
      </c>
    </row>
    <row r="2204" spans="1:30" x14ac:dyDescent="0.25">
      <c r="A2204" t="str">
        <f t="shared" si="705"/>
        <v>27/07/2026GneistBrann II</v>
      </c>
      <c r="D2204" s="2">
        <v>46230</v>
      </c>
      <c r="E2204" s="3">
        <v>0.625</v>
      </c>
      <c r="F2204" t="s">
        <v>4736</v>
      </c>
      <c r="G2204" t="s">
        <v>4737</v>
      </c>
      <c r="H2204">
        <v>0</v>
      </c>
      <c r="I2204">
        <v>1</v>
      </c>
      <c r="J2204">
        <v>0</v>
      </c>
      <c r="K2204">
        <v>3</v>
      </c>
      <c r="L2204" s="22" t="str">
        <f t="shared" si="724"/>
        <v>27/07/2026</v>
      </c>
      <c r="M2204" s="23">
        <f t="shared" si="725"/>
        <v>0.5</v>
      </c>
      <c r="N2204" t="str">
        <f t="shared" si="726"/>
        <v>0 - 3</v>
      </c>
      <c r="O2204" t="str">
        <f t="shared" si="706"/>
        <v>Red</v>
      </c>
      <c r="P2204" t="str">
        <f t="shared" si="707"/>
        <v>Red</v>
      </c>
      <c r="Q2204" t="str">
        <f t="shared" si="708"/>
        <v>Green</v>
      </c>
      <c r="R2204" t="str">
        <f t="shared" si="709"/>
        <v>Red</v>
      </c>
      <c r="S2204" t="str">
        <f t="shared" si="710"/>
        <v>Green</v>
      </c>
      <c r="T2204" t="str">
        <f t="shared" si="711"/>
        <v>Green</v>
      </c>
      <c r="U2204" t="str">
        <f t="shared" si="712"/>
        <v>Red</v>
      </c>
      <c r="V2204" t="str">
        <f t="shared" si="713"/>
        <v>Red</v>
      </c>
      <c r="W2204" t="str">
        <f t="shared" si="714"/>
        <v>Green</v>
      </c>
      <c r="X2204" t="str">
        <f t="shared" si="715"/>
        <v>Green</v>
      </c>
      <c r="Y2204" t="str">
        <f t="shared" si="716"/>
        <v>Green</v>
      </c>
      <c r="Z2204" t="str">
        <f t="shared" si="717"/>
        <v>Green</v>
      </c>
      <c r="AA2204" t="str">
        <f t="shared" si="718"/>
        <v>Red</v>
      </c>
      <c r="AB2204" t="str">
        <f t="shared" si="719"/>
        <v>Green</v>
      </c>
      <c r="AC2204" t="str">
        <f t="shared" si="720"/>
        <v>Red</v>
      </c>
      <c r="AD2204" t="str">
        <f t="shared" si="721"/>
        <v>Green</v>
      </c>
    </row>
    <row r="2205" spans="1:30" x14ac:dyDescent="0.25">
      <c r="A2205" t="str">
        <f t="shared" si="705"/>
        <v>27/07/2026FK SamorinOFK Malzenice</v>
      </c>
      <c r="D2205" s="2">
        <v>46230</v>
      </c>
      <c r="E2205" s="3">
        <v>0.625</v>
      </c>
      <c r="F2205" t="s">
        <v>4738</v>
      </c>
      <c r="G2205" t="s">
        <v>4739</v>
      </c>
      <c r="H2205">
        <v>0</v>
      </c>
      <c r="I2205">
        <v>0</v>
      </c>
      <c r="J2205">
        <v>2</v>
      </c>
      <c r="K2205">
        <v>0</v>
      </c>
      <c r="L2205" s="22" t="str">
        <f t="shared" si="724"/>
        <v>27/07/2026</v>
      </c>
      <c r="M2205" s="23">
        <f t="shared" si="725"/>
        <v>0.5</v>
      </c>
      <c r="N2205" t="str">
        <f t="shared" si="726"/>
        <v>2 - 0</v>
      </c>
      <c r="O2205" t="str">
        <f t="shared" si="706"/>
        <v>Green</v>
      </c>
      <c r="P2205" t="str">
        <f t="shared" si="707"/>
        <v>Red</v>
      </c>
      <c r="Q2205" t="str">
        <f t="shared" si="708"/>
        <v>Red</v>
      </c>
      <c r="R2205" t="str">
        <f t="shared" si="709"/>
        <v>Green</v>
      </c>
      <c r="S2205" t="str">
        <f t="shared" si="710"/>
        <v>Red</v>
      </c>
      <c r="T2205" t="str">
        <f t="shared" si="711"/>
        <v>Green</v>
      </c>
      <c r="U2205" t="str">
        <f t="shared" si="712"/>
        <v>Red</v>
      </c>
      <c r="V2205" t="str">
        <f t="shared" si="713"/>
        <v>Green</v>
      </c>
      <c r="W2205" t="str">
        <f t="shared" si="714"/>
        <v>Red</v>
      </c>
      <c r="X2205" t="str">
        <f t="shared" si="715"/>
        <v>Red</v>
      </c>
      <c r="Y2205" t="str">
        <f t="shared" si="716"/>
        <v>Green</v>
      </c>
      <c r="Z2205" t="str">
        <f t="shared" si="717"/>
        <v>Red</v>
      </c>
      <c r="AA2205" t="str">
        <f t="shared" si="718"/>
        <v>Green</v>
      </c>
      <c r="AB2205" t="str">
        <f t="shared" si="719"/>
        <v>Green</v>
      </c>
      <c r="AC2205" t="str">
        <f t="shared" si="720"/>
        <v>Red</v>
      </c>
      <c r="AD2205" t="str">
        <f t="shared" si="721"/>
        <v>Green</v>
      </c>
    </row>
    <row r="2206" spans="1:30" x14ac:dyDescent="0.25">
      <c r="A2206" t="str">
        <f t="shared" si="705"/>
        <v>27/07/2026AndijanBuxoro</v>
      </c>
      <c r="D2206" s="2">
        <v>46230</v>
      </c>
      <c r="E2206" s="3">
        <v>0.625</v>
      </c>
      <c r="F2206" t="s">
        <v>1634</v>
      </c>
      <c r="G2206" t="s">
        <v>1419</v>
      </c>
      <c r="H2206">
        <v>0</v>
      </c>
      <c r="I2206">
        <v>0</v>
      </c>
      <c r="J2206">
        <v>2</v>
      </c>
      <c r="K2206">
        <v>0</v>
      </c>
      <c r="L2206" s="22" t="str">
        <f t="shared" si="724"/>
        <v>27/07/2026</v>
      </c>
      <c r="M2206" s="23">
        <f t="shared" si="725"/>
        <v>0.5</v>
      </c>
      <c r="N2206" t="str">
        <f t="shared" si="726"/>
        <v>2 - 0</v>
      </c>
      <c r="O2206" t="str">
        <f t="shared" si="706"/>
        <v>Green</v>
      </c>
      <c r="P2206" t="str">
        <f t="shared" si="707"/>
        <v>Red</v>
      </c>
      <c r="Q2206" t="str">
        <f t="shared" si="708"/>
        <v>Red</v>
      </c>
      <c r="R2206" t="str">
        <f t="shared" si="709"/>
        <v>Green</v>
      </c>
      <c r="S2206" t="str">
        <f t="shared" si="710"/>
        <v>Red</v>
      </c>
      <c r="T2206" t="str">
        <f t="shared" si="711"/>
        <v>Green</v>
      </c>
      <c r="U2206" t="str">
        <f t="shared" si="712"/>
        <v>Red</v>
      </c>
      <c r="V2206" t="str">
        <f t="shared" si="713"/>
        <v>Green</v>
      </c>
      <c r="W2206" t="str">
        <f t="shared" si="714"/>
        <v>Red</v>
      </c>
      <c r="X2206" t="str">
        <f t="shared" si="715"/>
        <v>Red</v>
      </c>
      <c r="Y2206" t="str">
        <f t="shared" si="716"/>
        <v>Green</v>
      </c>
      <c r="Z2206" t="str">
        <f t="shared" si="717"/>
        <v>Red</v>
      </c>
      <c r="AA2206" t="str">
        <f t="shared" si="718"/>
        <v>Green</v>
      </c>
      <c r="AB2206" t="str">
        <f t="shared" si="719"/>
        <v>Green</v>
      </c>
      <c r="AC2206" t="str">
        <f t="shared" si="720"/>
        <v>Red</v>
      </c>
      <c r="AD2206" t="str">
        <f t="shared" si="721"/>
        <v>Green</v>
      </c>
    </row>
    <row r="2207" spans="1:30" x14ac:dyDescent="0.25">
      <c r="A2207" t="str">
        <f t="shared" si="705"/>
        <v>27/07/2026Lokomotiv TashkentSogdiana Jizzakh</v>
      </c>
      <c r="D2207" s="2">
        <v>46230</v>
      </c>
      <c r="E2207" s="3">
        <v>0.625</v>
      </c>
      <c r="F2207" t="s">
        <v>1633</v>
      </c>
      <c r="G2207" t="s">
        <v>1423</v>
      </c>
      <c r="H2207">
        <v>0</v>
      </c>
      <c r="I2207">
        <v>0</v>
      </c>
      <c r="J2207">
        <v>3</v>
      </c>
      <c r="K2207">
        <v>1</v>
      </c>
      <c r="L2207" s="22" t="str">
        <f t="shared" si="724"/>
        <v>27/07/2026</v>
      </c>
      <c r="M2207" s="23">
        <f t="shared" si="725"/>
        <v>0.5</v>
      </c>
      <c r="N2207" t="str">
        <f t="shared" si="726"/>
        <v>3 - 1</v>
      </c>
      <c r="O2207" t="str">
        <f t="shared" si="706"/>
        <v>Green</v>
      </c>
      <c r="P2207" t="str">
        <f t="shared" si="707"/>
        <v>Red</v>
      </c>
      <c r="Q2207" t="str">
        <f t="shared" si="708"/>
        <v>Red</v>
      </c>
      <c r="R2207" t="str">
        <f t="shared" si="709"/>
        <v>Green</v>
      </c>
      <c r="S2207" t="str">
        <f t="shared" si="710"/>
        <v>Red</v>
      </c>
      <c r="T2207" t="str">
        <f t="shared" si="711"/>
        <v>Green</v>
      </c>
      <c r="U2207" t="str">
        <f t="shared" si="712"/>
        <v>Red</v>
      </c>
      <c r="V2207" t="str">
        <f t="shared" si="713"/>
        <v>Green</v>
      </c>
      <c r="W2207" t="str">
        <f t="shared" si="714"/>
        <v>Red</v>
      </c>
      <c r="X2207" t="str">
        <f t="shared" si="715"/>
        <v>Red</v>
      </c>
      <c r="Y2207" t="str">
        <f t="shared" si="716"/>
        <v>Green</v>
      </c>
      <c r="Z2207" t="str">
        <f t="shared" si="717"/>
        <v>Green</v>
      </c>
      <c r="AA2207" t="str">
        <f t="shared" si="718"/>
        <v>Red</v>
      </c>
      <c r="AB2207" t="str">
        <f t="shared" si="719"/>
        <v>Red</v>
      </c>
      <c r="AC2207" t="str">
        <f t="shared" si="720"/>
        <v>Green</v>
      </c>
      <c r="AD2207" t="str">
        <f t="shared" si="721"/>
        <v>Red</v>
      </c>
    </row>
    <row r="2208" spans="1:30" x14ac:dyDescent="0.25">
      <c r="A2208" t="str">
        <f t="shared" si="705"/>
        <v>27/07/2026OlmaliqMash Al Mubarek</v>
      </c>
      <c r="D2208" s="2">
        <v>46230</v>
      </c>
      <c r="E2208" s="3">
        <v>0.625</v>
      </c>
      <c r="F2208" t="s">
        <v>1632</v>
      </c>
      <c r="G2208" t="s">
        <v>1635</v>
      </c>
      <c r="H2208">
        <v>1</v>
      </c>
      <c r="I2208">
        <v>1</v>
      </c>
      <c r="J2208">
        <v>2</v>
      </c>
      <c r="K2208">
        <v>1</v>
      </c>
      <c r="L2208" s="22" t="str">
        <f t="shared" si="724"/>
        <v>27/07/2026</v>
      </c>
      <c r="M2208" s="23">
        <f t="shared" si="725"/>
        <v>0.5</v>
      </c>
      <c r="N2208" t="str">
        <f t="shared" si="726"/>
        <v>2 - 1</v>
      </c>
      <c r="O2208" t="str">
        <f t="shared" si="706"/>
        <v>Green</v>
      </c>
      <c r="P2208" t="str">
        <f t="shared" si="707"/>
        <v>Red</v>
      </c>
      <c r="Q2208" t="str">
        <f t="shared" si="708"/>
        <v>Red</v>
      </c>
      <c r="R2208" t="str">
        <f t="shared" si="709"/>
        <v>Green</v>
      </c>
      <c r="S2208" t="str">
        <f t="shared" si="710"/>
        <v>Red</v>
      </c>
      <c r="T2208" t="str">
        <f t="shared" si="711"/>
        <v>Green</v>
      </c>
      <c r="U2208" t="str">
        <f t="shared" si="712"/>
        <v>Red</v>
      </c>
      <c r="V2208" t="str">
        <f t="shared" si="713"/>
        <v>Green</v>
      </c>
      <c r="W2208" t="str">
        <f t="shared" si="714"/>
        <v>Red</v>
      </c>
      <c r="X2208" t="str">
        <f t="shared" si="715"/>
        <v>Green</v>
      </c>
      <c r="Y2208" t="str">
        <f t="shared" si="716"/>
        <v>Green</v>
      </c>
      <c r="Z2208" t="str">
        <f t="shared" si="717"/>
        <v>Green</v>
      </c>
      <c r="AA2208" t="str">
        <f t="shared" si="718"/>
        <v>Red</v>
      </c>
      <c r="AB2208" t="str">
        <f t="shared" si="719"/>
        <v>Green</v>
      </c>
      <c r="AC2208" t="str">
        <f t="shared" si="720"/>
        <v>Green</v>
      </c>
      <c r="AD2208" t="str">
        <f t="shared" si="721"/>
        <v>Red</v>
      </c>
    </row>
    <row r="2209" spans="1:30" x14ac:dyDescent="0.25">
      <c r="A2209" t="str">
        <f t="shared" si="705"/>
        <v>27/07/2026CFR ClujFC Voluntari</v>
      </c>
      <c r="D2209" s="2">
        <v>46230</v>
      </c>
      <c r="E2209" s="3">
        <v>0.64583333333333337</v>
      </c>
      <c r="F2209" t="s">
        <v>1910</v>
      </c>
      <c r="G2209" t="s">
        <v>4740</v>
      </c>
      <c r="H2209">
        <v>3</v>
      </c>
      <c r="I2209">
        <v>0</v>
      </c>
      <c r="J2209">
        <v>5</v>
      </c>
      <c r="K2209">
        <v>0</v>
      </c>
      <c r="L2209" s="22" t="str">
        <f t="shared" si="724"/>
        <v>27/07/2026</v>
      </c>
      <c r="M2209" s="23">
        <f t="shared" si="725"/>
        <v>0.52083333333333337</v>
      </c>
      <c r="N2209" t="str">
        <f t="shared" si="726"/>
        <v>5 - 0</v>
      </c>
      <c r="O2209" t="str">
        <f t="shared" si="706"/>
        <v>Green</v>
      </c>
      <c r="P2209" t="str">
        <f t="shared" si="707"/>
        <v>Red</v>
      </c>
      <c r="Q2209" t="str">
        <f t="shared" si="708"/>
        <v>Red</v>
      </c>
      <c r="R2209" t="str">
        <f t="shared" si="709"/>
        <v>Green</v>
      </c>
      <c r="S2209" t="str">
        <f t="shared" si="710"/>
        <v>Red</v>
      </c>
      <c r="T2209" t="str">
        <f t="shared" si="711"/>
        <v>Green</v>
      </c>
      <c r="U2209" t="str">
        <f t="shared" si="712"/>
        <v>Green</v>
      </c>
      <c r="V2209" t="str">
        <f t="shared" si="713"/>
        <v>Red</v>
      </c>
      <c r="W2209" t="str">
        <f t="shared" si="714"/>
        <v>Red</v>
      </c>
      <c r="X2209" t="str">
        <f t="shared" si="715"/>
        <v>Green</v>
      </c>
      <c r="Y2209" t="str">
        <f t="shared" si="716"/>
        <v>Green</v>
      </c>
      <c r="Z2209" t="str">
        <f t="shared" si="717"/>
        <v>Green</v>
      </c>
      <c r="AA2209" t="str">
        <f t="shared" si="718"/>
        <v>Red</v>
      </c>
      <c r="AB2209" t="str">
        <f t="shared" si="719"/>
        <v>Red</v>
      </c>
      <c r="AC2209" t="str">
        <f t="shared" si="720"/>
        <v>Red</v>
      </c>
      <c r="AD2209" t="str">
        <f t="shared" si="721"/>
        <v>Green</v>
      </c>
    </row>
    <row r="2210" spans="1:30" x14ac:dyDescent="0.25">
      <c r="A2210" t="str">
        <f t="shared" si="705"/>
        <v>27/07/2026Al SailiyaAl Sharjah</v>
      </c>
      <c r="D2210" s="2">
        <v>46230</v>
      </c>
      <c r="E2210" s="3">
        <v>0.64583333333333337</v>
      </c>
      <c r="F2210" t="s">
        <v>4741</v>
      </c>
      <c r="G2210" t="s">
        <v>1659</v>
      </c>
      <c r="H2210">
        <v>0</v>
      </c>
      <c r="I2210">
        <v>0</v>
      </c>
      <c r="J2210">
        <v>1</v>
      </c>
      <c r="K2210">
        <v>2</v>
      </c>
      <c r="L2210" s="22" t="str">
        <f t="shared" si="724"/>
        <v>27/07/2026</v>
      </c>
      <c r="M2210" s="23">
        <f t="shared" si="725"/>
        <v>0.52083333333333337</v>
      </c>
      <c r="N2210" t="str">
        <f t="shared" si="726"/>
        <v>1 - 2</v>
      </c>
      <c r="O2210" t="str">
        <f t="shared" si="706"/>
        <v>Red</v>
      </c>
      <c r="P2210" t="str">
        <f t="shared" si="707"/>
        <v>Red</v>
      </c>
      <c r="Q2210" t="str">
        <f t="shared" si="708"/>
        <v>Green</v>
      </c>
      <c r="R2210" t="str">
        <f t="shared" si="709"/>
        <v>Red</v>
      </c>
      <c r="S2210" t="str">
        <f t="shared" si="710"/>
        <v>Green</v>
      </c>
      <c r="T2210" t="str">
        <f t="shared" si="711"/>
        <v>Green</v>
      </c>
      <c r="U2210" t="str">
        <f t="shared" si="712"/>
        <v>Red</v>
      </c>
      <c r="V2210" t="str">
        <f t="shared" si="713"/>
        <v>Green</v>
      </c>
      <c r="W2210" t="str">
        <f t="shared" si="714"/>
        <v>Red</v>
      </c>
      <c r="X2210" t="str">
        <f t="shared" si="715"/>
        <v>Red</v>
      </c>
      <c r="Y2210" t="str">
        <f t="shared" si="716"/>
        <v>Green</v>
      </c>
      <c r="Z2210" t="str">
        <f t="shared" si="717"/>
        <v>Green</v>
      </c>
      <c r="AA2210" t="str">
        <f t="shared" si="718"/>
        <v>Red</v>
      </c>
      <c r="AB2210" t="str">
        <f t="shared" si="719"/>
        <v>Green</v>
      </c>
      <c r="AC2210" t="str">
        <f t="shared" si="720"/>
        <v>Green</v>
      </c>
      <c r="AD2210" t="str">
        <f t="shared" si="721"/>
        <v>Red</v>
      </c>
    </row>
    <row r="2211" spans="1:30" x14ac:dyDescent="0.25">
      <c r="A2211" t="str">
        <f t="shared" si="705"/>
        <v>27/07/2026Hegelmann LitauenVMFD Zalgiris</v>
      </c>
      <c r="D2211" s="2">
        <v>46230</v>
      </c>
      <c r="E2211" s="3">
        <v>0.65625</v>
      </c>
      <c r="F2211" t="s">
        <v>144</v>
      </c>
      <c r="G2211" t="s">
        <v>1930</v>
      </c>
      <c r="H2211">
        <v>1</v>
      </c>
      <c r="I2211">
        <v>1</v>
      </c>
      <c r="J2211">
        <v>2</v>
      </c>
      <c r="K2211">
        <v>3</v>
      </c>
      <c r="L2211" s="22" t="str">
        <f t="shared" si="724"/>
        <v>27/07/2026</v>
      </c>
      <c r="M2211" s="23">
        <f t="shared" si="725"/>
        <v>0.53125</v>
      </c>
      <c r="N2211" t="str">
        <f t="shared" si="726"/>
        <v>2 - 3</v>
      </c>
      <c r="O2211" t="str">
        <f t="shared" si="706"/>
        <v>Red</v>
      </c>
      <c r="P2211" t="str">
        <f t="shared" si="707"/>
        <v>Red</v>
      </c>
      <c r="Q2211" t="str">
        <f t="shared" si="708"/>
        <v>Green</v>
      </c>
      <c r="R2211" t="str">
        <f t="shared" si="709"/>
        <v>Red</v>
      </c>
      <c r="S2211" t="str">
        <f t="shared" si="710"/>
        <v>Green</v>
      </c>
      <c r="T2211" t="str">
        <f t="shared" si="711"/>
        <v>Green</v>
      </c>
      <c r="U2211" t="str">
        <f t="shared" si="712"/>
        <v>Red</v>
      </c>
      <c r="V2211" t="str">
        <f t="shared" si="713"/>
        <v>Green</v>
      </c>
      <c r="W2211" t="str">
        <f t="shared" si="714"/>
        <v>Red</v>
      </c>
      <c r="X2211" t="str">
        <f t="shared" si="715"/>
        <v>Green</v>
      </c>
      <c r="Y2211" t="str">
        <f t="shared" si="716"/>
        <v>Green</v>
      </c>
      <c r="Z2211" t="str">
        <f t="shared" si="717"/>
        <v>Green</v>
      </c>
      <c r="AA2211" t="str">
        <f t="shared" si="718"/>
        <v>Red</v>
      </c>
      <c r="AB2211" t="str">
        <f t="shared" si="719"/>
        <v>Red</v>
      </c>
      <c r="AC2211" t="str">
        <f t="shared" si="720"/>
        <v>Green</v>
      </c>
      <c r="AD2211" t="str">
        <f t="shared" si="721"/>
        <v>Red</v>
      </c>
    </row>
    <row r="2212" spans="1:30" x14ac:dyDescent="0.25">
      <c r="A2212" t="str">
        <f t="shared" si="705"/>
        <v>27/07/2026Dunav Ruse FCLudogorets</v>
      </c>
      <c r="B2212" t="s">
        <v>831</v>
      </c>
      <c r="C2212" t="s">
        <v>832</v>
      </c>
      <c r="D2212" s="2">
        <v>46230</v>
      </c>
      <c r="E2212" s="3">
        <v>0.66666666666666663</v>
      </c>
      <c r="F2212" t="s">
        <v>4742</v>
      </c>
      <c r="G2212" t="s">
        <v>1951</v>
      </c>
      <c r="H2212">
        <v>0</v>
      </c>
      <c r="I2212">
        <v>1</v>
      </c>
      <c r="J2212">
        <v>0</v>
      </c>
      <c r="K2212">
        <v>2</v>
      </c>
      <c r="L2212" s="22" t="str">
        <f t="shared" si="724"/>
        <v>27/07/2026</v>
      </c>
      <c r="M2212" s="23">
        <f t="shared" si="725"/>
        <v>0.54166666666666663</v>
      </c>
      <c r="N2212" t="str">
        <f t="shared" si="726"/>
        <v>0 - 2</v>
      </c>
      <c r="O2212" t="str">
        <f t="shared" si="706"/>
        <v>Red</v>
      </c>
      <c r="P2212" t="str">
        <f t="shared" si="707"/>
        <v>Red</v>
      </c>
      <c r="Q2212" t="str">
        <f t="shared" si="708"/>
        <v>Green</v>
      </c>
      <c r="R2212" t="str">
        <f t="shared" si="709"/>
        <v>Red</v>
      </c>
      <c r="S2212" t="str">
        <f t="shared" si="710"/>
        <v>Green</v>
      </c>
      <c r="T2212" t="str">
        <f t="shared" si="711"/>
        <v>Green</v>
      </c>
      <c r="U2212" t="str">
        <f t="shared" si="712"/>
        <v>Red</v>
      </c>
      <c r="V2212" t="str">
        <f t="shared" si="713"/>
        <v>Red</v>
      </c>
      <c r="W2212" t="str">
        <f t="shared" si="714"/>
        <v>Green</v>
      </c>
      <c r="X2212" t="str">
        <f t="shared" si="715"/>
        <v>Green</v>
      </c>
      <c r="Y2212" t="str">
        <f t="shared" si="716"/>
        <v>Green</v>
      </c>
      <c r="Z2212" t="str">
        <f t="shared" si="717"/>
        <v>Red</v>
      </c>
      <c r="AA2212" t="str">
        <f t="shared" si="718"/>
        <v>Green</v>
      </c>
      <c r="AB2212" t="str">
        <f t="shared" si="719"/>
        <v>Green</v>
      </c>
      <c r="AC2212" t="str">
        <f t="shared" si="720"/>
        <v>Red</v>
      </c>
      <c r="AD2212" t="str">
        <f t="shared" si="721"/>
        <v>Green</v>
      </c>
    </row>
    <row r="2213" spans="1:30" x14ac:dyDescent="0.25">
      <c r="A2213" t="str">
        <f t="shared" si="705"/>
        <v>27/07/2026SK LisenMlada Boleslav</v>
      </c>
      <c r="B2213" t="s">
        <v>4743</v>
      </c>
      <c r="C2213" t="s">
        <v>839</v>
      </c>
      <c r="D2213" s="2">
        <v>46230</v>
      </c>
      <c r="E2213" s="3">
        <v>0.66666666666666663</v>
      </c>
      <c r="F2213" t="s">
        <v>3153</v>
      </c>
      <c r="G2213" t="s">
        <v>3149</v>
      </c>
      <c r="H2213">
        <v>1</v>
      </c>
      <c r="I2213">
        <v>2</v>
      </c>
      <c r="J2213">
        <v>2</v>
      </c>
      <c r="K2213">
        <v>4</v>
      </c>
      <c r="L2213" s="22" t="str">
        <f t="shared" si="724"/>
        <v>27/07/2026</v>
      </c>
      <c r="M2213" s="23">
        <f t="shared" si="725"/>
        <v>0.54166666666666663</v>
      </c>
      <c r="N2213" t="str">
        <f t="shared" si="726"/>
        <v>2 - 4</v>
      </c>
      <c r="O2213" t="str">
        <f t="shared" si="706"/>
        <v>Red</v>
      </c>
      <c r="P2213" t="str">
        <f t="shared" si="707"/>
        <v>Red</v>
      </c>
      <c r="Q2213" t="str">
        <f t="shared" si="708"/>
        <v>Green</v>
      </c>
      <c r="R2213" t="str">
        <f t="shared" si="709"/>
        <v>Red</v>
      </c>
      <c r="S2213" t="str">
        <f t="shared" si="710"/>
        <v>Green</v>
      </c>
      <c r="T2213" t="str">
        <f t="shared" si="711"/>
        <v>Green</v>
      </c>
      <c r="U2213" t="str">
        <f t="shared" si="712"/>
        <v>Red</v>
      </c>
      <c r="V2213" t="str">
        <f t="shared" si="713"/>
        <v>Red</v>
      </c>
      <c r="W2213" t="str">
        <f t="shared" si="714"/>
        <v>Green</v>
      </c>
      <c r="X2213" t="str">
        <f t="shared" si="715"/>
        <v>Green</v>
      </c>
      <c r="Y2213" t="str">
        <f t="shared" si="716"/>
        <v>Green</v>
      </c>
      <c r="Z2213" t="str">
        <f t="shared" si="717"/>
        <v>Green</v>
      </c>
      <c r="AA2213" t="str">
        <f t="shared" si="718"/>
        <v>Red</v>
      </c>
      <c r="AB2213" t="str">
        <f t="shared" si="719"/>
        <v>Red</v>
      </c>
      <c r="AC2213" t="str">
        <f t="shared" si="720"/>
        <v>Green</v>
      </c>
      <c r="AD2213" t="str">
        <f t="shared" si="721"/>
        <v>Red</v>
      </c>
    </row>
    <row r="2214" spans="1:30" x14ac:dyDescent="0.25">
      <c r="A2214" t="str">
        <f t="shared" si="705"/>
        <v>27/07/2026OpavaMFK Karvina</v>
      </c>
      <c r="B2214" t="s">
        <v>4743</v>
      </c>
      <c r="C2214" t="s">
        <v>4744</v>
      </c>
      <c r="D2214" s="2">
        <v>46230</v>
      </c>
      <c r="E2214" s="3">
        <v>0.66666666666666663</v>
      </c>
      <c r="F2214" t="s">
        <v>3152</v>
      </c>
      <c r="G2214" t="s">
        <v>3148</v>
      </c>
      <c r="H2214">
        <v>1</v>
      </c>
      <c r="I2214">
        <v>0</v>
      </c>
      <c r="J2214">
        <v>2</v>
      </c>
      <c r="K2214">
        <v>0</v>
      </c>
      <c r="L2214" s="22" t="str">
        <f t="shared" si="724"/>
        <v>27/07/2026</v>
      </c>
      <c r="M2214" s="23">
        <f t="shared" si="725"/>
        <v>0.54166666666666663</v>
      </c>
      <c r="N2214" t="str">
        <f t="shared" si="726"/>
        <v>2 - 0</v>
      </c>
      <c r="O2214" t="str">
        <f t="shared" si="706"/>
        <v>Green</v>
      </c>
      <c r="P2214" t="str">
        <f t="shared" si="707"/>
        <v>Red</v>
      </c>
      <c r="Q2214" t="str">
        <f t="shared" si="708"/>
        <v>Red</v>
      </c>
      <c r="R2214" t="str">
        <f t="shared" si="709"/>
        <v>Green</v>
      </c>
      <c r="S2214" t="str">
        <f t="shared" si="710"/>
        <v>Red</v>
      </c>
      <c r="T2214" t="str">
        <f t="shared" si="711"/>
        <v>Green</v>
      </c>
      <c r="U2214" t="str">
        <f t="shared" si="712"/>
        <v>Green</v>
      </c>
      <c r="V2214" t="str">
        <f t="shared" si="713"/>
        <v>Red</v>
      </c>
      <c r="W2214" t="str">
        <f t="shared" si="714"/>
        <v>Red</v>
      </c>
      <c r="X2214" t="str">
        <f t="shared" si="715"/>
        <v>Green</v>
      </c>
      <c r="Y2214" t="str">
        <f t="shared" si="716"/>
        <v>Green</v>
      </c>
      <c r="Z2214" t="str">
        <f t="shared" si="717"/>
        <v>Red</v>
      </c>
      <c r="AA2214" t="str">
        <f t="shared" si="718"/>
        <v>Green</v>
      </c>
      <c r="AB2214" t="str">
        <f t="shared" si="719"/>
        <v>Green</v>
      </c>
      <c r="AC2214" t="str">
        <f t="shared" si="720"/>
        <v>Red</v>
      </c>
      <c r="AD2214" t="str">
        <f t="shared" si="721"/>
        <v>Green</v>
      </c>
    </row>
    <row r="2215" spans="1:30" x14ac:dyDescent="0.25">
      <c r="A2215" t="str">
        <f t="shared" si="705"/>
        <v>27/07/2026JK Nomme United U21Viimsi JK</v>
      </c>
      <c r="B2215" t="s">
        <v>825</v>
      </c>
      <c r="C2215" t="s">
        <v>4745</v>
      </c>
      <c r="D2215" s="2">
        <v>46230</v>
      </c>
      <c r="E2215" s="3">
        <v>0.66666666666666663</v>
      </c>
      <c r="F2215" t="s">
        <v>4746</v>
      </c>
      <c r="G2215" t="s">
        <v>1243</v>
      </c>
      <c r="H2215">
        <v>0</v>
      </c>
      <c r="I2215">
        <v>0</v>
      </c>
      <c r="J2215">
        <v>0</v>
      </c>
      <c r="K2215">
        <v>3</v>
      </c>
      <c r="L2215" s="22" t="str">
        <f t="shared" si="724"/>
        <v>27/07/2026</v>
      </c>
      <c r="M2215" s="23">
        <f t="shared" si="725"/>
        <v>0.54166666666666663</v>
      </c>
      <c r="N2215" t="str">
        <f t="shared" si="726"/>
        <v>0 - 3</v>
      </c>
      <c r="O2215" t="str">
        <f t="shared" si="706"/>
        <v>Red</v>
      </c>
      <c r="P2215" t="str">
        <f t="shared" si="707"/>
        <v>Red</v>
      </c>
      <c r="Q2215" t="str">
        <f t="shared" si="708"/>
        <v>Green</v>
      </c>
      <c r="R2215" t="str">
        <f t="shared" si="709"/>
        <v>Red</v>
      </c>
      <c r="S2215" t="str">
        <f t="shared" si="710"/>
        <v>Green</v>
      </c>
      <c r="T2215" t="str">
        <f t="shared" si="711"/>
        <v>Green</v>
      </c>
      <c r="U2215" t="str">
        <f t="shared" si="712"/>
        <v>Red</v>
      </c>
      <c r="V2215" t="str">
        <f t="shared" si="713"/>
        <v>Green</v>
      </c>
      <c r="W2215" t="str">
        <f t="shared" si="714"/>
        <v>Red</v>
      </c>
      <c r="X2215" t="str">
        <f t="shared" si="715"/>
        <v>Red</v>
      </c>
      <c r="Y2215" t="str">
        <f t="shared" si="716"/>
        <v>Green</v>
      </c>
      <c r="Z2215" t="str">
        <f t="shared" si="717"/>
        <v>Green</v>
      </c>
      <c r="AA2215" t="str">
        <f t="shared" si="718"/>
        <v>Red</v>
      </c>
      <c r="AB2215" t="str">
        <f t="shared" si="719"/>
        <v>Green</v>
      </c>
      <c r="AC2215" t="str">
        <f t="shared" si="720"/>
        <v>Red</v>
      </c>
      <c r="AD2215" t="str">
        <f t="shared" si="721"/>
        <v>Green</v>
      </c>
    </row>
    <row r="2216" spans="1:30" x14ac:dyDescent="0.25">
      <c r="A2216" t="str">
        <f t="shared" si="705"/>
        <v>27/07/2026Lohjan PalloEtela Espoon Pallo</v>
      </c>
      <c r="B2216" t="s">
        <v>834</v>
      </c>
      <c r="C2216" t="s">
        <v>4747</v>
      </c>
      <c r="D2216" s="2">
        <v>46230</v>
      </c>
      <c r="E2216" s="3">
        <v>0.66666666666666663</v>
      </c>
      <c r="F2216" t="s">
        <v>4748</v>
      </c>
      <c r="G2216" t="s">
        <v>4749</v>
      </c>
      <c r="H2216">
        <v>0</v>
      </c>
      <c r="I2216">
        <v>0</v>
      </c>
      <c r="J2216">
        <v>0</v>
      </c>
      <c r="K2216">
        <v>2</v>
      </c>
      <c r="L2216" s="22" t="str">
        <f t="shared" si="724"/>
        <v>27/07/2026</v>
      </c>
      <c r="M2216" s="23">
        <f t="shared" si="725"/>
        <v>0.54166666666666663</v>
      </c>
      <c r="N2216" t="str">
        <f t="shared" si="726"/>
        <v>0 - 2</v>
      </c>
      <c r="O2216" t="str">
        <f t="shared" si="706"/>
        <v>Red</v>
      </c>
      <c r="P2216" t="str">
        <f t="shared" si="707"/>
        <v>Red</v>
      </c>
      <c r="Q2216" t="str">
        <f t="shared" si="708"/>
        <v>Green</v>
      </c>
      <c r="R2216" t="str">
        <f t="shared" si="709"/>
        <v>Red</v>
      </c>
      <c r="S2216" t="str">
        <f t="shared" si="710"/>
        <v>Green</v>
      </c>
      <c r="T2216" t="str">
        <f t="shared" si="711"/>
        <v>Green</v>
      </c>
      <c r="U2216" t="str">
        <f t="shared" si="712"/>
        <v>Red</v>
      </c>
      <c r="V2216" t="str">
        <f t="shared" si="713"/>
        <v>Green</v>
      </c>
      <c r="W2216" t="str">
        <f t="shared" si="714"/>
        <v>Red</v>
      </c>
      <c r="X2216" t="str">
        <f t="shared" si="715"/>
        <v>Red</v>
      </c>
      <c r="Y2216" t="str">
        <f t="shared" si="716"/>
        <v>Green</v>
      </c>
      <c r="Z2216" t="str">
        <f t="shared" si="717"/>
        <v>Red</v>
      </c>
      <c r="AA2216" t="str">
        <f t="shared" si="718"/>
        <v>Green</v>
      </c>
      <c r="AB2216" t="str">
        <f t="shared" si="719"/>
        <v>Green</v>
      </c>
      <c r="AC2216" t="str">
        <f t="shared" si="720"/>
        <v>Red</v>
      </c>
      <c r="AD2216" t="str">
        <f t="shared" si="721"/>
        <v>Green</v>
      </c>
    </row>
    <row r="2217" spans="1:30" x14ac:dyDescent="0.25">
      <c r="A2217" t="str">
        <f t="shared" si="705"/>
        <v>27/07/2026SC GrobinasOgre United</v>
      </c>
      <c r="B2217" t="s">
        <v>840</v>
      </c>
      <c r="C2217" t="s">
        <v>841</v>
      </c>
      <c r="D2217" s="2">
        <v>46230</v>
      </c>
      <c r="E2217" s="3">
        <v>0.66666666666666663</v>
      </c>
      <c r="F2217" t="s">
        <v>253</v>
      </c>
      <c r="G2217" t="s">
        <v>1244</v>
      </c>
      <c r="H2217">
        <v>0</v>
      </c>
      <c r="I2217">
        <v>2</v>
      </c>
      <c r="J2217">
        <v>2</v>
      </c>
      <c r="K2217">
        <v>2</v>
      </c>
      <c r="L2217" s="22" t="str">
        <f t="shared" si="724"/>
        <v>27/07/2026</v>
      </c>
      <c r="M2217" s="23">
        <f t="shared" si="725"/>
        <v>0.54166666666666663</v>
      </c>
      <c r="N2217" t="str">
        <f t="shared" si="726"/>
        <v>2 - 2</v>
      </c>
      <c r="O2217" t="str">
        <f t="shared" si="706"/>
        <v>Red</v>
      </c>
      <c r="P2217" t="str">
        <f t="shared" si="707"/>
        <v>Green</v>
      </c>
      <c r="Q2217" t="str">
        <f t="shared" si="708"/>
        <v>Red</v>
      </c>
      <c r="R2217" t="str">
        <f t="shared" si="709"/>
        <v>Green</v>
      </c>
      <c r="S2217" t="str">
        <f t="shared" si="710"/>
        <v>Green</v>
      </c>
      <c r="T2217" t="str">
        <f t="shared" si="711"/>
        <v>Red</v>
      </c>
      <c r="U2217" t="str">
        <f t="shared" si="712"/>
        <v>Red</v>
      </c>
      <c r="V2217" t="str">
        <f t="shared" si="713"/>
        <v>Red</v>
      </c>
      <c r="W2217" t="str">
        <f t="shared" si="714"/>
        <v>Green</v>
      </c>
      <c r="X2217" t="str">
        <f t="shared" si="715"/>
        <v>Green</v>
      </c>
      <c r="Y2217" t="str">
        <f t="shared" si="716"/>
        <v>Green</v>
      </c>
      <c r="Z2217" t="str">
        <f t="shared" si="717"/>
        <v>Green</v>
      </c>
      <c r="AA2217" t="str">
        <f t="shared" si="718"/>
        <v>Red</v>
      </c>
      <c r="AB2217" t="str">
        <f t="shared" si="719"/>
        <v>Red</v>
      </c>
      <c r="AC2217" t="str">
        <f t="shared" si="720"/>
        <v>Green</v>
      </c>
      <c r="AD2217" t="str">
        <f t="shared" si="721"/>
        <v>Red</v>
      </c>
    </row>
    <row r="2218" spans="1:30" x14ac:dyDescent="0.25">
      <c r="A2218" t="str">
        <f t="shared" si="705"/>
        <v>27/07/2026FS Metta/LU RigaFK Tukums 2000 II</v>
      </c>
      <c r="B2218" t="s">
        <v>840</v>
      </c>
      <c r="D2218" s="2">
        <v>46230</v>
      </c>
      <c r="E2218" s="3">
        <v>0.66666666666666663</v>
      </c>
      <c r="F2218" t="s">
        <v>4750</v>
      </c>
      <c r="G2218" t="s">
        <v>289</v>
      </c>
      <c r="H2218">
        <v>6</v>
      </c>
      <c r="I2218">
        <v>0</v>
      </c>
      <c r="J2218">
        <v>9</v>
      </c>
      <c r="K2218">
        <v>0</v>
      </c>
      <c r="L2218" s="22" t="str">
        <f t="shared" si="724"/>
        <v>27/07/2026</v>
      </c>
      <c r="M2218" s="23">
        <f t="shared" si="725"/>
        <v>0.54166666666666663</v>
      </c>
      <c r="N2218" t="str">
        <f t="shared" si="726"/>
        <v>9 - 0</v>
      </c>
      <c r="O2218" t="str">
        <f t="shared" si="706"/>
        <v>Green</v>
      </c>
      <c r="P2218" t="str">
        <f t="shared" si="707"/>
        <v>Red</v>
      </c>
      <c r="Q2218" t="str">
        <f t="shared" si="708"/>
        <v>Red</v>
      </c>
      <c r="R2218" t="str">
        <f t="shared" si="709"/>
        <v>Green</v>
      </c>
      <c r="S2218" t="str">
        <f t="shared" si="710"/>
        <v>Red</v>
      </c>
      <c r="T2218" t="str">
        <f t="shared" si="711"/>
        <v>Green</v>
      </c>
      <c r="U2218" t="str">
        <f t="shared" si="712"/>
        <v>Green</v>
      </c>
      <c r="V2218" t="str">
        <f t="shared" si="713"/>
        <v>Red</v>
      </c>
      <c r="W2218" t="str">
        <f t="shared" si="714"/>
        <v>Red</v>
      </c>
      <c r="X2218" t="str">
        <f t="shared" si="715"/>
        <v>Green</v>
      </c>
      <c r="Y2218" t="str">
        <f t="shared" si="716"/>
        <v>Green</v>
      </c>
      <c r="Z2218" t="str">
        <f t="shared" si="717"/>
        <v>Green</v>
      </c>
      <c r="AA2218" t="str">
        <f t="shared" si="718"/>
        <v>Red</v>
      </c>
      <c r="AB2218" t="str">
        <f t="shared" si="719"/>
        <v>Red</v>
      </c>
      <c r="AC2218" t="str">
        <f t="shared" si="720"/>
        <v>Red</v>
      </c>
      <c r="AD2218" t="str">
        <f t="shared" si="721"/>
        <v>Green</v>
      </c>
    </row>
    <row r="2219" spans="1:30" x14ac:dyDescent="0.25">
      <c r="A2219" t="str">
        <f t="shared" si="705"/>
        <v>27/07/2026VoldaRanheim II</v>
      </c>
      <c r="D2219" s="2">
        <v>46230</v>
      </c>
      <c r="E2219" s="3">
        <v>0.66666666666666663</v>
      </c>
      <c r="F2219" t="s">
        <v>4751</v>
      </c>
      <c r="G2219" t="s">
        <v>4752</v>
      </c>
      <c r="H2219">
        <v>6</v>
      </c>
      <c r="I2219">
        <v>0</v>
      </c>
      <c r="J2219">
        <v>7</v>
      </c>
      <c r="K2219">
        <v>0</v>
      </c>
      <c r="L2219" s="22" t="str">
        <f t="shared" si="724"/>
        <v>27/07/2026</v>
      </c>
      <c r="M2219" s="23">
        <f t="shared" si="725"/>
        <v>0.54166666666666663</v>
      </c>
      <c r="N2219" t="str">
        <f t="shared" si="726"/>
        <v>7 - 0</v>
      </c>
      <c r="O2219" t="str">
        <f t="shared" si="706"/>
        <v>Green</v>
      </c>
      <c r="P2219" t="str">
        <f t="shared" si="707"/>
        <v>Red</v>
      </c>
      <c r="Q2219" t="str">
        <f t="shared" si="708"/>
        <v>Red</v>
      </c>
      <c r="R2219" t="str">
        <f t="shared" si="709"/>
        <v>Green</v>
      </c>
      <c r="S2219" t="str">
        <f t="shared" si="710"/>
        <v>Red</v>
      </c>
      <c r="T2219" t="str">
        <f t="shared" si="711"/>
        <v>Green</v>
      </c>
      <c r="U2219" t="str">
        <f t="shared" si="712"/>
        <v>Green</v>
      </c>
      <c r="V2219" t="str">
        <f t="shared" si="713"/>
        <v>Red</v>
      </c>
      <c r="W2219" t="str">
        <f t="shared" si="714"/>
        <v>Red</v>
      </c>
      <c r="X2219" t="str">
        <f t="shared" si="715"/>
        <v>Green</v>
      </c>
      <c r="Y2219" t="str">
        <f t="shared" si="716"/>
        <v>Green</v>
      </c>
      <c r="Z2219" t="str">
        <f t="shared" si="717"/>
        <v>Green</v>
      </c>
      <c r="AA2219" t="str">
        <f t="shared" si="718"/>
        <v>Red</v>
      </c>
      <c r="AB2219" t="str">
        <f t="shared" si="719"/>
        <v>Red</v>
      </c>
      <c r="AC2219" t="str">
        <f t="shared" si="720"/>
        <v>Red</v>
      </c>
      <c r="AD2219" t="str">
        <f t="shared" si="721"/>
        <v>Green</v>
      </c>
    </row>
    <row r="2220" spans="1:30" x14ac:dyDescent="0.25">
      <c r="A2220" t="str">
        <f t="shared" si="705"/>
        <v>27/07/2026Vard HaugesundSogndal II</v>
      </c>
      <c r="D2220" s="2">
        <v>46230</v>
      </c>
      <c r="E2220" s="3">
        <v>0.66666666666666663</v>
      </c>
      <c r="F2220" t="s">
        <v>4753</v>
      </c>
      <c r="G2220" t="s">
        <v>4754</v>
      </c>
      <c r="H2220">
        <v>1</v>
      </c>
      <c r="I2220">
        <v>1</v>
      </c>
      <c r="J2220">
        <v>4</v>
      </c>
      <c r="K2220">
        <v>4</v>
      </c>
      <c r="L2220" s="22" t="str">
        <f t="shared" si="724"/>
        <v>27/07/2026</v>
      </c>
      <c r="M2220" s="23">
        <f t="shared" si="725"/>
        <v>0.54166666666666663</v>
      </c>
      <c r="N2220" t="str">
        <f t="shared" si="726"/>
        <v>4 - 4</v>
      </c>
      <c r="O2220" t="str">
        <f t="shared" si="706"/>
        <v>Red</v>
      </c>
      <c r="P2220" t="str">
        <f t="shared" si="707"/>
        <v>Green</v>
      </c>
      <c r="Q2220" t="str">
        <f t="shared" si="708"/>
        <v>Red</v>
      </c>
      <c r="R2220" t="str">
        <f t="shared" si="709"/>
        <v>Green</v>
      </c>
      <c r="S2220" t="str">
        <f t="shared" si="710"/>
        <v>Green</v>
      </c>
      <c r="T2220" t="str">
        <f t="shared" si="711"/>
        <v>Red</v>
      </c>
      <c r="U2220" t="str">
        <f t="shared" si="712"/>
        <v>Red</v>
      </c>
      <c r="V2220" t="str">
        <f t="shared" si="713"/>
        <v>Green</v>
      </c>
      <c r="W2220" t="str">
        <f t="shared" si="714"/>
        <v>Red</v>
      </c>
      <c r="X2220" t="str">
        <f t="shared" si="715"/>
        <v>Green</v>
      </c>
      <c r="Y2220" t="str">
        <f t="shared" si="716"/>
        <v>Green</v>
      </c>
      <c r="Z2220" t="str">
        <f t="shared" si="717"/>
        <v>Green</v>
      </c>
      <c r="AA2220" t="str">
        <f t="shared" si="718"/>
        <v>Red</v>
      </c>
      <c r="AB2220" t="str">
        <f t="shared" si="719"/>
        <v>Red</v>
      </c>
      <c r="AC2220" t="str">
        <f t="shared" si="720"/>
        <v>Green</v>
      </c>
      <c r="AD2220" t="str">
        <f t="shared" si="721"/>
        <v>Red</v>
      </c>
    </row>
    <row r="2221" spans="1:30" x14ac:dyDescent="0.25">
      <c r="A2221" t="str">
        <f t="shared" si="705"/>
        <v>27/07/2026Odd BK IIVag</v>
      </c>
      <c r="D2221" s="2">
        <v>46230</v>
      </c>
      <c r="E2221" s="3">
        <v>0.66666666666666663</v>
      </c>
      <c r="F2221" t="s">
        <v>4755</v>
      </c>
      <c r="G2221" t="s">
        <v>4756</v>
      </c>
      <c r="H2221">
        <v>1</v>
      </c>
      <c r="I2221">
        <v>1</v>
      </c>
      <c r="J2221">
        <v>1</v>
      </c>
      <c r="K2221">
        <v>1</v>
      </c>
      <c r="L2221" s="22" t="str">
        <f t="shared" si="724"/>
        <v>27/07/2026</v>
      </c>
      <c r="M2221" s="23">
        <f t="shared" si="725"/>
        <v>0.54166666666666663</v>
      </c>
      <c r="N2221" t="str">
        <f t="shared" si="726"/>
        <v>1 - 1</v>
      </c>
      <c r="O2221" t="str">
        <f t="shared" si="706"/>
        <v>Red</v>
      </c>
      <c r="P2221" t="str">
        <f t="shared" si="707"/>
        <v>Green</v>
      </c>
      <c r="Q2221" t="str">
        <f t="shared" si="708"/>
        <v>Red</v>
      </c>
      <c r="R2221" t="str">
        <f t="shared" si="709"/>
        <v>Green</v>
      </c>
      <c r="S2221" t="str">
        <f t="shared" si="710"/>
        <v>Green</v>
      </c>
      <c r="T2221" t="str">
        <f t="shared" si="711"/>
        <v>Red</v>
      </c>
      <c r="U2221" t="str">
        <f t="shared" si="712"/>
        <v>Red</v>
      </c>
      <c r="V2221" t="str">
        <f t="shared" si="713"/>
        <v>Green</v>
      </c>
      <c r="W2221" t="str">
        <f t="shared" si="714"/>
        <v>Red</v>
      </c>
      <c r="X2221" t="str">
        <f t="shared" si="715"/>
        <v>Green</v>
      </c>
      <c r="Y2221" t="str">
        <f t="shared" si="716"/>
        <v>Green</v>
      </c>
      <c r="Z2221" t="str">
        <f t="shared" si="717"/>
        <v>Red</v>
      </c>
      <c r="AA2221" t="str">
        <f t="shared" si="718"/>
        <v>Green</v>
      </c>
      <c r="AB2221" t="str">
        <f t="shared" si="719"/>
        <v>Green</v>
      </c>
      <c r="AC2221" t="str">
        <f t="shared" si="720"/>
        <v>Green</v>
      </c>
      <c r="AD2221" t="str">
        <f t="shared" si="721"/>
        <v>Red</v>
      </c>
    </row>
    <row r="2222" spans="1:30" x14ac:dyDescent="0.25">
      <c r="A2222" t="str">
        <f t="shared" si="705"/>
        <v>27/07/2026HackenAIK</v>
      </c>
      <c r="B2222" t="s">
        <v>827</v>
      </c>
      <c r="C2222" t="s">
        <v>828</v>
      </c>
      <c r="D2222" s="2">
        <v>46230</v>
      </c>
      <c r="E2222" s="3">
        <v>0.70833333333333337</v>
      </c>
      <c r="F2222" t="s">
        <v>4757</v>
      </c>
      <c r="G2222" t="s">
        <v>1258</v>
      </c>
      <c r="H2222">
        <v>0</v>
      </c>
      <c r="I2222">
        <v>0</v>
      </c>
      <c r="J2222">
        <v>0</v>
      </c>
      <c r="K2222">
        <v>0</v>
      </c>
      <c r="L2222" s="22" t="str">
        <f t="shared" si="724"/>
        <v>27/07/2026</v>
      </c>
      <c r="M2222" s="23">
        <f t="shared" si="725"/>
        <v>0.58333333333333337</v>
      </c>
      <c r="N2222" t="str">
        <f t="shared" si="726"/>
        <v>0 - 0</v>
      </c>
      <c r="O2222" t="str">
        <f t="shared" si="706"/>
        <v>Red</v>
      </c>
      <c r="P2222" t="str">
        <f t="shared" si="707"/>
        <v>Green</v>
      </c>
      <c r="Q2222" t="str">
        <f t="shared" si="708"/>
        <v>Red</v>
      </c>
      <c r="R2222" t="str">
        <f t="shared" si="709"/>
        <v>Green</v>
      </c>
      <c r="S2222" t="str">
        <f t="shared" si="710"/>
        <v>Green</v>
      </c>
      <c r="T2222" t="str">
        <f t="shared" si="711"/>
        <v>Red</v>
      </c>
      <c r="U2222" t="str">
        <f t="shared" si="712"/>
        <v>Red</v>
      </c>
      <c r="V2222" t="str">
        <f t="shared" si="713"/>
        <v>Green</v>
      </c>
      <c r="W2222" t="str">
        <f t="shared" si="714"/>
        <v>Red</v>
      </c>
      <c r="X2222" t="str">
        <f t="shared" si="715"/>
        <v>Red</v>
      </c>
      <c r="Y2222" t="str">
        <f t="shared" si="716"/>
        <v>Red</v>
      </c>
      <c r="Z2222" t="str">
        <f t="shared" si="717"/>
        <v>Red</v>
      </c>
      <c r="AA2222" t="str">
        <f t="shared" si="718"/>
        <v>Green</v>
      </c>
      <c r="AB2222" t="str">
        <f t="shared" si="719"/>
        <v>Green</v>
      </c>
      <c r="AC2222" t="str">
        <f t="shared" si="720"/>
        <v>Red</v>
      </c>
      <c r="AD2222" t="str">
        <f t="shared" si="721"/>
        <v>Green</v>
      </c>
    </row>
    <row r="2223" spans="1:30" x14ac:dyDescent="0.25">
      <c r="A2223" t="str">
        <f t="shared" ref="A2223:A2286" si="727">L2222&amp;F2223&amp;G2223</f>
        <v>27/07/2026Randers FCSilkeborg IF</v>
      </c>
      <c r="B2223" t="s">
        <v>4758</v>
      </c>
      <c r="C2223" t="s">
        <v>4759</v>
      </c>
      <c r="D2223" s="2">
        <v>46230</v>
      </c>
      <c r="E2223" s="3">
        <v>0.70833333333333337</v>
      </c>
      <c r="F2223" t="s">
        <v>1246</v>
      </c>
      <c r="G2223" t="s">
        <v>1247</v>
      </c>
      <c r="H2223">
        <v>1</v>
      </c>
      <c r="I2223">
        <v>1</v>
      </c>
      <c r="J2223">
        <v>1</v>
      </c>
      <c r="K2223">
        <v>1</v>
      </c>
      <c r="L2223" s="22" t="str">
        <f t="shared" si="724"/>
        <v>27/07/2026</v>
      </c>
      <c r="M2223" s="23">
        <f t="shared" si="725"/>
        <v>0.58333333333333337</v>
      </c>
      <c r="N2223" t="str">
        <f t="shared" si="726"/>
        <v>1 - 1</v>
      </c>
      <c r="O2223" t="str">
        <f t="shared" si="706"/>
        <v>Red</v>
      </c>
      <c r="P2223" t="str">
        <f t="shared" si="707"/>
        <v>Green</v>
      </c>
      <c r="Q2223" t="str">
        <f t="shared" si="708"/>
        <v>Red</v>
      </c>
      <c r="R2223" t="str">
        <f t="shared" si="709"/>
        <v>Green</v>
      </c>
      <c r="S2223" t="str">
        <f t="shared" si="710"/>
        <v>Green</v>
      </c>
      <c r="T2223" t="str">
        <f t="shared" si="711"/>
        <v>Red</v>
      </c>
      <c r="U2223" t="str">
        <f t="shared" si="712"/>
        <v>Red</v>
      </c>
      <c r="V2223" t="str">
        <f t="shared" si="713"/>
        <v>Green</v>
      </c>
      <c r="W2223" t="str">
        <f t="shared" si="714"/>
        <v>Red</v>
      </c>
      <c r="X2223" t="str">
        <f t="shared" si="715"/>
        <v>Green</v>
      </c>
      <c r="Y2223" t="str">
        <f t="shared" si="716"/>
        <v>Green</v>
      </c>
      <c r="Z2223" t="str">
        <f t="shared" si="717"/>
        <v>Red</v>
      </c>
      <c r="AA2223" t="str">
        <f t="shared" si="718"/>
        <v>Green</v>
      </c>
      <c r="AB2223" t="str">
        <f t="shared" si="719"/>
        <v>Green</v>
      </c>
      <c r="AC2223" t="str">
        <f t="shared" si="720"/>
        <v>Green</v>
      </c>
      <c r="AD2223" t="str">
        <f t="shared" si="721"/>
        <v>Red</v>
      </c>
    </row>
    <row r="2224" spans="1:30" x14ac:dyDescent="0.25">
      <c r="A2224" t="str">
        <f t="shared" si="727"/>
        <v>27/07/2026PPJ IIEIF Academy</v>
      </c>
      <c r="B2224" t="s">
        <v>834</v>
      </c>
      <c r="C2224" t="s">
        <v>4747</v>
      </c>
      <c r="D2224" s="2">
        <v>46230</v>
      </c>
      <c r="E2224" s="3">
        <v>0.70833333333333337</v>
      </c>
      <c r="F2224" t="s">
        <v>4760</v>
      </c>
      <c r="G2224" t="s">
        <v>4761</v>
      </c>
      <c r="H2224">
        <v>0</v>
      </c>
      <c r="I2224">
        <v>0</v>
      </c>
      <c r="J2224">
        <v>0</v>
      </c>
      <c r="K2224">
        <v>4</v>
      </c>
      <c r="L2224" s="22" t="str">
        <f t="shared" si="724"/>
        <v>27/07/2026</v>
      </c>
      <c r="M2224" s="23">
        <f t="shared" si="725"/>
        <v>0.58333333333333337</v>
      </c>
      <c r="N2224" t="str">
        <f t="shared" si="726"/>
        <v>0 - 4</v>
      </c>
      <c r="O2224" t="str">
        <f t="shared" si="706"/>
        <v>Red</v>
      </c>
      <c r="P2224" t="str">
        <f t="shared" si="707"/>
        <v>Red</v>
      </c>
      <c r="Q2224" t="str">
        <f t="shared" si="708"/>
        <v>Green</v>
      </c>
      <c r="R2224" t="str">
        <f t="shared" si="709"/>
        <v>Red</v>
      </c>
      <c r="S2224" t="str">
        <f t="shared" si="710"/>
        <v>Green</v>
      </c>
      <c r="T2224" t="str">
        <f t="shared" si="711"/>
        <v>Green</v>
      </c>
      <c r="U2224" t="str">
        <f t="shared" si="712"/>
        <v>Red</v>
      </c>
      <c r="V2224" t="str">
        <f t="shared" si="713"/>
        <v>Green</v>
      </c>
      <c r="W2224" t="str">
        <f t="shared" si="714"/>
        <v>Red</v>
      </c>
      <c r="X2224" t="str">
        <f t="shared" si="715"/>
        <v>Red</v>
      </c>
      <c r="Y2224" t="str">
        <f t="shared" si="716"/>
        <v>Green</v>
      </c>
      <c r="Z2224" t="str">
        <f t="shared" si="717"/>
        <v>Green</v>
      </c>
      <c r="AA2224" t="str">
        <f t="shared" si="718"/>
        <v>Red</v>
      </c>
      <c r="AB2224" t="str">
        <f t="shared" si="719"/>
        <v>Red</v>
      </c>
      <c r="AC2224" t="str">
        <f t="shared" si="720"/>
        <v>Red</v>
      </c>
      <c r="AD2224" t="str">
        <f t="shared" si="721"/>
        <v>Green</v>
      </c>
    </row>
    <row r="2225" spans="1:30" x14ac:dyDescent="0.25">
      <c r="A2225" t="str">
        <f t="shared" si="727"/>
        <v>27/07/2026RosenborgFredrikstad</v>
      </c>
      <c r="D2225" s="2">
        <v>46230</v>
      </c>
      <c r="E2225" s="3">
        <v>0.70833333333333337</v>
      </c>
      <c r="F2225" t="s">
        <v>1248</v>
      </c>
      <c r="G2225" t="s">
        <v>1249</v>
      </c>
      <c r="H2225">
        <v>2</v>
      </c>
      <c r="I2225">
        <v>0</v>
      </c>
      <c r="J2225">
        <v>4</v>
      </c>
      <c r="K2225">
        <v>0</v>
      </c>
      <c r="L2225" s="22" t="str">
        <f t="shared" si="724"/>
        <v>27/07/2026</v>
      </c>
      <c r="M2225" s="23">
        <f t="shared" si="725"/>
        <v>0.58333333333333337</v>
      </c>
      <c r="N2225" t="str">
        <f t="shared" si="726"/>
        <v>4 - 0</v>
      </c>
      <c r="O2225" t="str">
        <f t="shared" si="706"/>
        <v>Green</v>
      </c>
      <c r="P2225" t="str">
        <f t="shared" si="707"/>
        <v>Red</v>
      </c>
      <c r="Q2225" t="str">
        <f t="shared" si="708"/>
        <v>Red</v>
      </c>
      <c r="R2225" t="str">
        <f t="shared" si="709"/>
        <v>Green</v>
      </c>
      <c r="S2225" t="str">
        <f t="shared" si="710"/>
        <v>Red</v>
      </c>
      <c r="T2225" t="str">
        <f t="shared" si="711"/>
        <v>Green</v>
      </c>
      <c r="U2225" t="str">
        <f t="shared" si="712"/>
        <v>Green</v>
      </c>
      <c r="V2225" t="str">
        <f t="shared" si="713"/>
        <v>Red</v>
      </c>
      <c r="W2225" t="str">
        <f t="shared" si="714"/>
        <v>Red</v>
      </c>
      <c r="X2225" t="str">
        <f t="shared" si="715"/>
        <v>Green</v>
      </c>
      <c r="Y2225" t="str">
        <f t="shared" si="716"/>
        <v>Green</v>
      </c>
      <c r="Z2225" t="str">
        <f t="shared" si="717"/>
        <v>Green</v>
      </c>
      <c r="AA2225" t="str">
        <f t="shared" si="718"/>
        <v>Red</v>
      </c>
      <c r="AB2225" t="str">
        <f t="shared" si="719"/>
        <v>Red</v>
      </c>
      <c r="AC2225" t="str">
        <f t="shared" si="720"/>
        <v>Red</v>
      </c>
      <c r="AD2225" t="str">
        <f t="shared" si="721"/>
        <v>Green</v>
      </c>
    </row>
    <row r="2226" spans="1:30" x14ac:dyDescent="0.25">
      <c r="A2226" t="str">
        <f t="shared" si="727"/>
        <v>27/07/2026StabaekHodd</v>
      </c>
      <c r="D2226" s="2">
        <v>46230</v>
      </c>
      <c r="E2226" s="3">
        <v>0.70833333333333337</v>
      </c>
      <c r="F2226" t="s">
        <v>1250</v>
      </c>
      <c r="G2226" t="s">
        <v>1251</v>
      </c>
      <c r="H2226">
        <v>3</v>
      </c>
      <c r="I2226">
        <v>0</v>
      </c>
      <c r="J2226">
        <v>6</v>
      </c>
      <c r="K2226">
        <v>0</v>
      </c>
      <c r="L2226" s="22" t="str">
        <f t="shared" si="724"/>
        <v>27/07/2026</v>
      </c>
      <c r="M2226" s="23">
        <f t="shared" si="725"/>
        <v>0.58333333333333337</v>
      </c>
      <c r="N2226" t="str">
        <f t="shared" si="726"/>
        <v>6 - 0</v>
      </c>
      <c r="O2226" t="str">
        <f t="shared" si="706"/>
        <v>Green</v>
      </c>
      <c r="P2226" t="str">
        <f t="shared" si="707"/>
        <v>Red</v>
      </c>
      <c r="Q2226" t="str">
        <f t="shared" si="708"/>
        <v>Red</v>
      </c>
      <c r="R2226" t="str">
        <f t="shared" si="709"/>
        <v>Green</v>
      </c>
      <c r="S2226" t="str">
        <f t="shared" si="710"/>
        <v>Red</v>
      </c>
      <c r="T2226" t="str">
        <f t="shared" si="711"/>
        <v>Green</v>
      </c>
      <c r="U2226" t="str">
        <f t="shared" si="712"/>
        <v>Green</v>
      </c>
      <c r="V2226" t="str">
        <f t="shared" si="713"/>
        <v>Red</v>
      </c>
      <c r="W2226" t="str">
        <f t="shared" si="714"/>
        <v>Red</v>
      </c>
      <c r="X2226" t="str">
        <f t="shared" si="715"/>
        <v>Green</v>
      </c>
      <c r="Y2226" t="str">
        <f t="shared" si="716"/>
        <v>Green</v>
      </c>
      <c r="Z2226" t="str">
        <f t="shared" si="717"/>
        <v>Green</v>
      </c>
      <c r="AA2226" t="str">
        <f t="shared" si="718"/>
        <v>Red</v>
      </c>
      <c r="AB2226" t="str">
        <f t="shared" si="719"/>
        <v>Red</v>
      </c>
      <c r="AC2226" t="str">
        <f t="shared" si="720"/>
        <v>Red</v>
      </c>
      <c r="AD2226" t="str">
        <f t="shared" si="721"/>
        <v>Green</v>
      </c>
    </row>
    <row r="2227" spans="1:30" x14ac:dyDescent="0.25">
      <c r="A2227" t="str">
        <f t="shared" si="727"/>
        <v>27/07/2026IF ReadyFrigg</v>
      </c>
      <c r="D2227" s="2">
        <v>46230</v>
      </c>
      <c r="E2227" s="3">
        <v>0.70833333333333337</v>
      </c>
      <c r="F2227" t="s">
        <v>4762</v>
      </c>
      <c r="G2227" t="s">
        <v>4763</v>
      </c>
      <c r="H2227">
        <v>0</v>
      </c>
      <c r="I2227">
        <v>1</v>
      </c>
      <c r="J2227">
        <v>3</v>
      </c>
      <c r="K2227">
        <v>3</v>
      </c>
      <c r="L2227" s="22" t="str">
        <f t="shared" si="724"/>
        <v>27/07/2026</v>
      </c>
      <c r="M2227" s="23">
        <f t="shared" si="725"/>
        <v>0.58333333333333337</v>
      </c>
      <c r="N2227" t="str">
        <f t="shared" si="726"/>
        <v>3 - 3</v>
      </c>
      <c r="O2227" t="str">
        <f t="shared" si="706"/>
        <v>Red</v>
      </c>
      <c r="P2227" t="str">
        <f t="shared" si="707"/>
        <v>Green</v>
      </c>
      <c r="Q2227" t="str">
        <f t="shared" si="708"/>
        <v>Red</v>
      </c>
      <c r="R2227" t="str">
        <f t="shared" si="709"/>
        <v>Green</v>
      </c>
      <c r="S2227" t="str">
        <f t="shared" si="710"/>
        <v>Green</v>
      </c>
      <c r="T2227" t="str">
        <f t="shared" si="711"/>
        <v>Red</v>
      </c>
      <c r="U2227" t="str">
        <f t="shared" si="712"/>
        <v>Red</v>
      </c>
      <c r="V2227" t="str">
        <f t="shared" si="713"/>
        <v>Red</v>
      </c>
      <c r="W2227" t="str">
        <f t="shared" si="714"/>
        <v>Green</v>
      </c>
      <c r="X2227" t="str">
        <f t="shared" si="715"/>
        <v>Green</v>
      </c>
      <c r="Y2227" t="str">
        <f t="shared" si="716"/>
        <v>Green</v>
      </c>
      <c r="Z2227" t="str">
        <f t="shared" si="717"/>
        <v>Green</v>
      </c>
      <c r="AA2227" t="str">
        <f t="shared" si="718"/>
        <v>Red</v>
      </c>
      <c r="AB2227" t="str">
        <f t="shared" si="719"/>
        <v>Red</v>
      </c>
      <c r="AC2227" t="str">
        <f t="shared" si="720"/>
        <v>Green</v>
      </c>
      <c r="AD2227" t="str">
        <f t="shared" si="721"/>
        <v>Red</v>
      </c>
    </row>
    <row r="2228" spans="1:30" x14ac:dyDescent="0.25">
      <c r="A2228" t="str">
        <f t="shared" si="727"/>
        <v>27/07/2026Lokomotiv OsloKFUM II</v>
      </c>
      <c r="D2228" s="2">
        <v>46230</v>
      </c>
      <c r="E2228" s="3">
        <v>0.70833333333333337</v>
      </c>
      <c r="F2228" t="s">
        <v>4764</v>
      </c>
      <c r="G2228" t="s">
        <v>4765</v>
      </c>
      <c r="H2228">
        <v>1</v>
      </c>
      <c r="I2228">
        <v>0</v>
      </c>
      <c r="J2228">
        <v>2</v>
      </c>
      <c r="K2228">
        <v>0</v>
      </c>
      <c r="L2228" s="22" t="str">
        <f t="shared" si="724"/>
        <v>27/07/2026</v>
      </c>
      <c r="M2228" s="23">
        <f t="shared" si="725"/>
        <v>0.58333333333333337</v>
      </c>
      <c r="N2228" t="str">
        <f t="shared" si="726"/>
        <v>2 - 0</v>
      </c>
      <c r="O2228" t="str">
        <f t="shared" si="706"/>
        <v>Green</v>
      </c>
      <c r="P2228" t="str">
        <f t="shared" si="707"/>
        <v>Red</v>
      </c>
      <c r="Q2228" t="str">
        <f t="shared" si="708"/>
        <v>Red</v>
      </c>
      <c r="R2228" t="str">
        <f t="shared" si="709"/>
        <v>Green</v>
      </c>
      <c r="S2228" t="str">
        <f t="shared" si="710"/>
        <v>Red</v>
      </c>
      <c r="T2228" t="str">
        <f t="shared" si="711"/>
        <v>Green</v>
      </c>
      <c r="U2228" t="str">
        <f t="shared" si="712"/>
        <v>Green</v>
      </c>
      <c r="V2228" t="str">
        <f t="shared" si="713"/>
        <v>Red</v>
      </c>
      <c r="W2228" t="str">
        <f t="shared" si="714"/>
        <v>Red</v>
      </c>
      <c r="X2228" t="str">
        <f t="shared" si="715"/>
        <v>Green</v>
      </c>
      <c r="Y2228" t="str">
        <f t="shared" si="716"/>
        <v>Green</v>
      </c>
      <c r="Z2228" t="str">
        <f t="shared" si="717"/>
        <v>Red</v>
      </c>
      <c r="AA2228" t="str">
        <f t="shared" si="718"/>
        <v>Green</v>
      </c>
      <c r="AB2228" t="str">
        <f t="shared" si="719"/>
        <v>Green</v>
      </c>
      <c r="AC2228" t="str">
        <f t="shared" si="720"/>
        <v>Red</v>
      </c>
      <c r="AD2228" t="str">
        <f t="shared" si="721"/>
        <v>Green</v>
      </c>
    </row>
    <row r="2229" spans="1:30" x14ac:dyDescent="0.25">
      <c r="A2229" t="str">
        <f t="shared" si="727"/>
        <v>27/07/2026Union Carl BernerAsker</v>
      </c>
      <c r="D2229" s="2">
        <v>46230</v>
      </c>
      <c r="E2229" s="3">
        <v>0.70833333333333337</v>
      </c>
      <c r="F2229" t="s">
        <v>4766</v>
      </c>
      <c r="G2229" t="s">
        <v>4767</v>
      </c>
      <c r="H2229">
        <v>0</v>
      </c>
      <c r="I2229">
        <v>1</v>
      </c>
      <c r="J2229">
        <v>1</v>
      </c>
      <c r="K2229">
        <v>2</v>
      </c>
      <c r="L2229" s="22" t="str">
        <f t="shared" si="724"/>
        <v>27/07/2026</v>
      </c>
      <c r="M2229" s="23">
        <f t="shared" si="725"/>
        <v>0.58333333333333337</v>
      </c>
      <c r="N2229" t="str">
        <f t="shared" si="726"/>
        <v>1 - 2</v>
      </c>
      <c r="O2229" t="str">
        <f t="shared" si="706"/>
        <v>Red</v>
      </c>
      <c r="P2229" t="str">
        <f t="shared" si="707"/>
        <v>Red</v>
      </c>
      <c r="Q2229" t="str">
        <f t="shared" si="708"/>
        <v>Green</v>
      </c>
      <c r="R2229" t="str">
        <f t="shared" si="709"/>
        <v>Red</v>
      </c>
      <c r="S2229" t="str">
        <f t="shared" si="710"/>
        <v>Green</v>
      </c>
      <c r="T2229" t="str">
        <f t="shared" si="711"/>
        <v>Green</v>
      </c>
      <c r="U2229" t="str">
        <f t="shared" si="712"/>
        <v>Red</v>
      </c>
      <c r="V2229" t="str">
        <f t="shared" si="713"/>
        <v>Red</v>
      </c>
      <c r="W2229" t="str">
        <f t="shared" si="714"/>
        <v>Green</v>
      </c>
      <c r="X2229" t="str">
        <f t="shared" si="715"/>
        <v>Green</v>
      </c>
      <c r="Y2229" t="str">
        <f t="shared" si="716"/>
        <v>Green</v>
      </c>
      <c r="Z2229" t="str">
        <f t="shared" si="717"/>
        <v>Green</v>
      </c>
      <c r="AA2229" t="str">
        <f t="shared" si="718"/>
        <v>Red</v>
      </c>
      <c r="AB2229" t="str">
        <f t="shared" si="719"/>
        <v>Green</v>
      </c>
      <c r="AC2229" t="str">
        <f t="shared" si="720"/>
        <v>Green</v>
      </c>
      <c r="AD2229" t="str">
        <f t="shared" si="721"/>
        <v>Red</v>
      </c>
    </row>
    <row r="2230" spans="1:30" x14ac:dyDescent="0.25">
      <c r="A2230" t="str">
        <f t="shared" si="727"/>
        <v>27/07/2026Haugesund IIVarhaug</v>
      </c>
      <c r="D2230" s="2">
        <v>46230</v>
      </c>
      <c r="E2230" s="3">
        <v>0.70833333333333337</v>
      </c>
      <c r="F2230" t="s">
        <v>4768</v>
      </c>
      <c r="G2230" t="s">
        <v>4769</v>
      </c>
      <c r="H2230">
        <v>0</v>
      </c>
      <c r="I2230">
        <v>0</v>
      </c>
      <c r="J2230">
        <v>2</v>
      </c>
      <c r="K2230">
        <v>2</v>
      </c>
      <c r="L2230" s="22" t="str">
        <f t="shared" si="724"/>
        <v>27/07/2026</v>
      </c>
      <c r="M2230" s="23">
        <f t="shared" si="725"/>
        <v>0.58333333333333337</v>
      </c>
      <c r="N2230" t="str">
        <f t="shared" si="726"/>
        <v>2 - 2</v>
      </c>
      <c r="O2230" t="str">
        <f t="shared" si="706"/>
        <v>Red</v>
      </c>
      <c r="P2230" t="str">
        <f t="shared" si="707"/>
        <v>Green</v>
      </c>
      <c r="Q2230" t="str">
        <f t="shared" si="708"/>
        <v>Red</v>
      </c>
      <c r="R2230" t="str">
        <f t="shared" si="709"/>
        <v>Green</v>
      </c>
      <c r="S2230" t="str">
        <f t="shared" si="710"/>
        <v>Green</v>
      </c>
      <c r="T2230" t="str">
        <f t="shared" si="711"/>
        <v>Red</v>
      </c>
      <c r="U2230" t="str">
        <f t="shared" si="712"/>
        <v>Red</v>
      </c>
      <c r="V2230" t="str">
        <f t="shared" si="713"/>
        <v>Green</v>
      </c>
      <c r="W2230" t="str">
        <f t="shared" si="714"/>
        <v>Red</v>
      </c>
      <c r="X2230" t="str">
        <f t="shared" si="715"/>
        <v>Red</v>
      </c>
      <c r="Y2230" t="str">
        <f t="shared" si="716"/>
        <v>Green</v>
      </c>
      <c r="Z2230" t="str">
        <f t="shared" si="717"/>
        <v>Green</v>
      </c>
      <c r="AA2230" t="str">
        <f t="shared" si="718"/>
        <v>Red</v>
      </c>
      <c r="AB2230" t="str">
        <f t="shared" si="719"/>
        <v>Red</v>
      </c>
      <c r="AC2230" t="str">
        <f t="shared" si="720"/>
        <v>Green</v>
      </c>
      <c r="AD2230" t="str">
        <f t="shared" si="721"/>
        <v>Red</v>
      </c>
    </row>
    <row r="2231" spans="1:30" x14ac:dyDescent="0.25">
      <c r="A2231" t="str">
        <f t="shared" si="727"/>
        <v>27/07/2026Kongsvinger IISkedsmo</v>
      </c>
      <c r="D2231" s="2">
        <v>46230</v>
      </c>
      <c r="E2231" s="3">
        <v>0.70833333333333337</v>
      </c>
      <c r="F2231" t="s">
        <v>4770</v>
      </c>
      <c r="G2231" t="s">
        <v>4771</v>
      </c>
      <c r="H2231">
        <v>1</v>
      </c>
      <c r="I2231">
        <v>2</v>
      </c>
      <c r="J2231">
        <v>1</v>
      </c>
      <c r="K2231">
        <v>3</v>
      </c>
      <c r="L2231" s="22" t="str">
        <f t="shared" si="724"/>
        <v>27/07/2026</v>
      </c>
      <c r="M2231" s="23">
        <f t="shared" si="725"/>
        <v>0.58333333333333337</v>
      </c>
      <c r="N2231" t="str">
        <f t="shared" si="726"/>
        <v>1 - 3</v>
      </c>
      <c r="O2231" t="str">
        <f t="shared" si="706"/>
        <v>Red</v>
      </c>
      <c r="P2231" t="str">
        <f t="shared" si="707"/>
        <v>Red</v>
      </c>
      <c r="Q2231" t="str">
        <f t="shared" si="708"/>
        <v>Green</v>
      </c>
      <c r="R2231" t="str">
        <f t="shared" si="709"/>
        <v>Red</v>
      </c>
      <c r="S2231" t="str">
        <f t="shared" si="710"/>
        <v>Green</v>
      </c>
      <c r="T2231" t="str">
        <f t="shared" si="711"/>
        <v>Green</v>
      </c>
      <c r="U2231" t="str">
        <f t="shared" si="712"/>
        <v>Red</v>
      </c>
      <c r="V2231" t="str">
        <f t="shared" si="713"/>
        <v>Red</v>
      </c>
      <c r="W2231" t="str">
        <f t="shared" si="714"/>
        <v>Green</v>
      </c>
      <c r="X2231" t="str">
        <f t="shared" si="715"/>
        <v>Green</v>
      </c>
      <c r="Y2231" t="str">
        <f t="shared" si="716"/>
        <v>Green</v>
      </c>
      <c r="Z2231" t="str">
        <f t="shared" si="717"/>
        <v>Green</v>
      </c>
      <c r="AA2231" t="str">
        <f t="shared" si="718"/>
        <v>Red</v>
      </c>
      <c r="AB2231" t="str">
        <f t="shared" si="719"/>
        <v>Red</v>
      </c>
      <c r="AC2231" t="str">
        <f t="shared" si="720"/>
        <v>Green</v>
      </c>
      <c r="AD2231" t="str">
        <f t="shared" si="721"/>
        <v>Red</v>
      </c>
    </row>
    <row r="2232" spans="1:30" x14ac:dyDescent="0.25">
      <c r="A2232" t="str">
        <f t="shared" si="727"/>
        <v>27/07/2026Lyn IIOppsal</v>
      </c>
      <c r="D2232" s="2">
        <v>46230</v>
      </c>
      <c r="E2232" s="3">
        <v>0.70833333333333337</v>
      </c>
      <c r="F2232" t="s">
        <v>4772</v>
      </c>
      <c r="G2232" t="s">
        <v>4773</v>
      </c>
      <c r="H2232">
        <v>0</v>
      </c>
      <c r="I2232">
        <v>1</v>
      </c>
      <c r="J2232">
        <v>2</v>
      </c>
      <c r="K2232">
        <v>2</v>
      </c>
      <c r="L2232" s="22" t="str">
        <f t="shared" si="724"/>
        <v>27/07/2026</v>
      </c>
      <c r="M2232" s="23">
        <f t="shared" si="725"/>
        <v>0.58333333333333337</v>
      </c>
      <c r="N2232" t="str">
        <f t="shared" si="726"/>
        <v>2 - 2</v>
      </c>
      <c r="O2232" t="str">
        <f t="shared" si="706"/>
        <v>Red</v>
      </c>
      <c r="P2232" t="str">
        <f t="shared" si="707"/>
        <v>Green</v>
      </c>
      <c r="Q2232" t="str">
        <f t="shared" si="708"/>
        <v>Red</v>
      </c>
      <c r="R2232" t="str">
        <f t="shared" si="709"/>
        <v>Green</v>
      </c>
      <c r="S2232" t="str">
        <f t="shared" si="710"/>
        <v>Green</v>
      </c>
      <c r="T2232" t="str">
        <f t="shared" si="711"/>
        <v>Red</v>
      </c>
      <c r="U2232" t="str">
        <f t="shared" si="712"/>
        <v>Red</v>
      </c>
      <c r="V2232" t="str">
        <f t="shared" si="713"/>
        <v>Red</v>
      </c>
      <c r="W2232" t="str">
        <f t="shared" si="714"/>
        <v>Green</v>
      </c>
      <c r="X2232" t="str">
        <f t="shared" si="715"/>
        <v>Green</v>
      </c>
      <c r="Y2232" t="str">
        <f t="shared" si="716"/>
        <v>Green</v>
      </c>
      <c r="Z2232" t="str">
        <f t="shared" si="717"/>
        <v>Green</v>
      </c>
      <c r="AA2232" t="str">
        <f t="shared" si="718"/>
        <v>Red</v>
      </c>
      <c r="AB2232" t="str">
        <f t="shared" si="719"/>
        <v>Red</v>
      </c>
      <c r="AC2232" t="str">
        <f t="shared" si="720"/>
        <v>Green</v>
      </c>
      <c r="AD2232" t="str">
        <f t="shared" si="721"/>
        <v>Red</v>
      </c>
    </row>
    <row r="2233" spans="1:30" x14ac:dyDescent="0.25">
      <c r="A2233" t="str">
        <f t="shared" si="727"/>
        <v>27/07/2026Sarpsborg IIOrn Horten</v>
      </c>
      <c r="D2233" s="2">
        <v>46230</v>
      </c>
      <c r="E2233" s="3">
        <v>0.70833333333333337</v>
      </c>
      <c r="F2233" t="s">
        <v>4774</v>
      </c>
      <c r="G2233" t="s">
        <v>4775</v>
      </c>
      <c r="H2233">
        <v>2</v>
      </c>
      <c r="I2233">
        <v>2</v>
      </c>
      <c r="J2233">
        <v>2</v>
      </c>
      <c r="K2233">
        <v>3</v>
      </c>
      <c r="L2233" s="22" t="str">
        <f t="shared" si="724"/>
        <v>27/07/2026</v>
      </c>
      <c r="M2233" s="23">
        <f t="shared" si="725"/>
        <v>0.58333333333333337</v>
      </c>
      <c r="N2233" t="str">
        <f t="shared" si="726"/>
        <v>2 - 3</v>
      </c>
      <c r="O2233" t="str">
        <f t="shared" si="706"/>
        <v>Red</v>
      </c>
      <c r="P2233" t="str">
        <f t="shared" si="707"/>
        <v>Red</v>
      </c>
      <c r="Q2233" t="str">
        <f t="shared" si="708"/>
        <v>Green</v>
      </c>
      <c r="R2233" t="str">
        <f t="shared" si="709"/>
        <v>Red</v>
      </c>
      <c r="S2233" t="str">
        <f t="shared" si="710"/>
        <v>Green</v>
      </c>
      <c r="T2233" t="str">
        <f t="shared" si="711"/>
        <v>Green</v>
      </c>
      <c r="U2233" t="str">
        <f t="shared" si="712"/>
        <v>Red</v>
      </c>
      <c r="V2233" t="str">
        <f t="shared" si="713"/>
        <v>Green</v>
      </c>
      <c r="W2233" t="str">
        <f t="shared" si="714"/>
        <v>Red</v>
      </c>
      <c r="X2233" t="str">
        <f t="shared" si="715"/>
        <v>Green</v>
      </c>
      <c r="Y2233" t="str">
        <f t="shared" si="716"/>
        <v>Green</v>
      </c>
      <c r="Z2233" t="str">
        <f t="shared" si="717"/>
        <v>Green</v>
      </c>
      <c r="AA2233" t="str">
        <f t="shared" si="718"/>
        <v>Red</v>
      </c>
      <c r="AB2233" t="str">
        <f t="shared" si="719"/>
        <v>Red</v>
      </c>
      <c r="AC2233" t="str">
        <f t="shared" si="720"/>
        <v>Green</v>
      </c>
      <c r="AD2233" t="str">
        <f t="shared" si="721"/>
        <v>Red</v>
      </c>
    </row>
    <row r="2234" spans="1:30" x14ac:dyDescent="0.25">
      <c r="A2234" t="str">
        <f t="shared" si="727"/>
        <v>27/07/2026Zaglebie LubinPiast Gliwice</v>
      </c>
      <c r="D2234" s="2">
        <v>46230</v>
      </c>
      <c r="E2234" s="3">
        <v>0.70833333333333337</v>
      </c>
      <c r="F2234" t="s">
        <v>1252</v>
      </c>
      <c r="G2234" t="s">
        <v>1253</v>
      </c>
      <c r="H2234">
        <v>0</v>
      </c>
      <c r="I2234">
        <v>0</v>
      </c>
      <c r="J2234">
        <v>2</v>
      </c>
      <c r="K2234">
        <v>0</v>
      </c>
      <c r="L2234" s="22" t="str">
        <f t="shared" si="724"/>
        <v>27/07/2026</v>
      </c>
      <c r="M2234" s="23">
        <f t="shared" si="725"/>
        <v>0.58333333333333337</v>
      </c>
      <c r="N2234" t="str">
        <f t="shared" si="726"/>
        <v>2 - 0</v>
      </c>
      <c r="O2234" t="str">
        <f t="shared" si="706"/>
        <v>Green</v>
      </c>
      <c r="P2234" t="str">
        <f t="shared" si="707"/>
        <v>Red</v>
      </c>
      <c r="Q2234" t="str">
        <f t="shared" si="708"/>
        <v>Red</v>
      </c>
      <c r="R2234" t="str">
        <f t="shared" si="709"/>
        <v>Green</v>
      </c>
      <c r="S2234" t="str">
        <f t="shared" si="710"/>
        <v>Red</v>
      </c>
      <c r="T2234" t="str">
        <f t="shared" si="711"/>
        <v>Green</v>
      </c>
      <c r="U2234" t="str">
        <f t="shared" si="712"/>
        <v>Red</v>
      </c>
      <c r="V2234" t="str">
        <f t="shared" si="713"/>
        <v>Green</v>
      </c>
      <c r="W2234" t="str">
        <f t="shared" si="714"/>
        <v>Red</v>
      </c>
      <c r="X2234" t="str">
        <f t="shared" si="715"/>
        <v>Red</v>
      </c>
      <c r="Y2234" t="str">
        <f t="shared" si="716"/>
        <v>Green</v>
      </c>
      <c r="Z2234" t="str">
        <f t="shared" si="717"/>
        <v>Red</v>
      </c>
      <c r="AA2234" t="str">
        <f t="shared" si="718"/>
        <v>Green</v>
      </c>
      <c r="AB2234" t="str">
        <f t="shared" si="719"/>
        <v>Green</v>
      </c>
      <c r="AC2234" t="str">
        <f t="shared" si="720"/>
        <v>Red</v>
      </c>
      <c r="AD2234" t="str">
        <f t="shared" si="721"/>
        <v>Green</v>
      </c>
    </row>
    <row r="2235" spans="1:30" x14ac:dyDescent="0.25">
      <c r="A2235" t="str">
        <f t="shared" si="727"/>
        <v>27/07/2026Miedz LegnicaPodbeskidzie Bielsko Biala</v>
      </c>
      <c r="D2235" s="2">
        <v>46230</v>
      </c>
      <c r="E2235" s="3">
        <v>0.70833333333333337</v>
      </c>
      <c r="F2235" t="s">
        <v>1254</v>
      </c>
      <c r="G2235" t="s">
        <v>4776</v>
      </c>
      <c r="H2235">
        <v>0</v>
      </c>
      <c r="I2235">
        <v>1</v>
      </c>
      <c r="J2235">
        <v>1</v>
      </c>
      <c r="K2235">
        <v>1</v>
      </c>
      <c r="L2235" s="22" t="str">
        <f t="shared" si="724"/>
        <v>27/07/2026</v>
      </c>
      <c r="M2235" s="23">
        <f t="shared" si="725"/>
        <v>0.58333333333333337</v>
      </c>
      <c r="N2235" t="str">
        <f t="shared" si="726"/>
        <v>1 - 1</v>
      </c>
      <c r="O2235" t="str">
        <f t="shared" si="706"/>
        <v>Red</v>
      </c>
      <c r="P2235" t="str">
        <f t="shared" si="707"/>
        <v>Green</v>
      </c>
      <c r="Q2235" t="str">
        <f t="shared" si="708"/>
        <v>Red</v>
      </c>
      <c r="R2235" t="str">
        <f t="shared" si="709"/>
        <v>Green</v>
      </c>
      <c r="S2235" t="str">
        <f t="shared" si="710"/>
        <v>Green</v>
      </c>
      <c r="T2235" t="str">
        <f t="shared" si="711"/>
        <v>Red</v>
      </c>
      <c r="U2235" t="str">
        <f t="shared" si="712"/>
        <v>Red</v>
      </c>
      <c r="V2235" t="str">
        <f t="shared" si="713"/>
        <v>Red</v>
      </c>
      <c r="W2235" t="str">
        <f t="shared" si="714"/>
        <v>Green</v>
      </c>
      <c r="X2235" t="str">
        <f t="shared" si="715"/>
        <v>Green</v>
      </c>
      <c r="Y2235" t="str">
        <f t="shared" si="716"/>
        <v>Green</v>
      </c>
      <c r="Z2235" t="str">
        <f t="shared" si="717"/>
        <v>Red</v>
      </c>
      <c r="AA2235" t="str">
        <f t="shared" si="718"/>
        <v>Green</v>
      </c>
      <c r="AB2235" t="str">
        <f t="shared" si="719"/>
        <v>Green</v>
      </c>
      <c r="AC2235" t="str">
        <f t="shared" si="720"/>
        <v>Green</v>
      </c>
      <c r="AD2235" t="str">
        <f t="shared" si="721"/>
        <v>Red</v>
      </c>
    </row>
    <row r="2236" spans="1:30" x14ac:dyDescent="0.25">
      <c r="A2236" t="str">
        <f t="shared" si="727"/>
        <v>27/07/2026Kamaz Naberezhnye ChelnyRotor Volgograd</v>
      </c>
      <c r="D2236" s="2">
        <v>46230</v>
      </c>
      <c r="E2236" s="3">
        <v>0.70833333333333337</v>
      </c>
      <c r="F2236" t="s">
        <v>4777</v>
      </c>
      <c r="G2236" t="s">
        <v>271</v>
      </c>
      <c r="H2236">
        <v>0</v>
      </c>
      <c r="I2236">
        <v>1</v>
      </c>
      <c r="J2236">
        <v>0</v>
      </c>
      <c r="K2236">
        <v>2</v>
      </c>
      <c r="L2236" s="22" t="str">
        <f t="shared" si="724"/>
        <v>27/07/2026</v>
      </c>
      <c r="M2236" s="23">
        <f t="shared" si="725"/>
        <v>0.58333333333333337</v>
      </c>
      <c r="N2236" t="str">
        <f t="shared" si="726"/>
        <v>0 - 2</v>
      </c>
      <c r="O2236" t="str">
        <f t="shared" si="706"/>
        <v>Red</v>
      </c>
      <c r="P2236" t="str">
        <f t="shared" si="707"/>
        <v>Red</v>
      </c>
      <c r="Q2236" t="str">
        <f t="shared" si="708"/>
        <v>Green</v>
      </c>
      <c r="R2236" t="str">
        <f t="shared" si="709"/>
        <v>Red</v>
      </c>
      <c r="S2236" t="str">
        <f t="shared" si="710"/>
        <v>Green</v>
      </c>
      <c r="T2236" t="str">
        <f t="shared" si="711"/>
        <v>Green</v>
      </c>
      <c r="U2236" t="str">
        <f t="shared" si="712"/>
        <v>Red</v>
      </c>
      <c r="V2236" t="str">
        <f t="shared" si="713"/>
        <v>Red</v>
      </c>
      <c r="W2236" t="str">
        <f t="shared" si="714"/>
        <v>Green</v>
      </c>
      <c r="X2236" t="str">
        <f t="shared" si="715"/>
        <v>Green</v>
      </c>
      <c r="Y2236" t="str">
        <f t="shared" si="716"/>
        <v>Green</v>
      </c>
      <c r="Z2236" t="str">
        <f t="shared" si="717"/>
        <v>Red</v>
      </c>
      <c r="AA2236" t="str">
        <f t="shared" si="718"/>
        <v>Green</v>
      </c>
      <c r="AB2236" t="str">
        <f t="shared" si="719"/>
        <v>Green</v>
      </c>
      <c r="AC2236" t="str">
        <f t="shared" si="720"/>
        <v>Red</v>
      </c>
      <c r="AD2236" t="str">
        <f t="shared" si="721"/>
        <v>Green</v>
      </c>
    </row>
    <row r="2237" spans="1:30" x14ac:dyDescent="0.25">
      <c r="A2237" t="str">
        <f t="shared" si="727"/>
        <v>27/07/2026OrebroOddevold</v>
      </c>
      <c r="B2237" t="s">
        <v>827</v>
      </c>
      <c r="D2237" s="2">
        <v>46230</v>
      </c>
      <c r="E2237" s="3">
        <v>0.70833333333333337</v>
      </c>
      <c r="F2237" t="s">
        <v>4778</v>
      </c>
      <c r="G2237" t="s">
        <v>4779</v>
      </c>
      <c r="H2237">
        <v>0</v>
      </c>
      <c r="I2237">
        <v>0</v>
      </c>
      <c r="J2237">
        <v>0</v>
      </c>
      <c r="K2237">
        <v>0</v>
      </c>
      <c r="L2237" s="22" t="str">
        <f t="shared" si="724"/>
        <v>27/07/2026</v>
      </c>
      <c r="M2237" s="23">
        <f t="shared" si="725"/>
        <v>0.58333333333333337</v>
      </c>
      <c r="N2237" t="str">
        <f t="shared" si="726"/>
        <v>0 - 0</v>
      </c>
      <c r="O2237" t="str">
        <f t="shared" si="706"/>
        <v>Red</v>
      </c>
      <c r="P2237" t="str">
        <f t="shared" si="707"/>
        <v>Green</v>
      </c>
      <c r="Q2237" t="str">
        <f t="shared" si="708"/>
        <v>Red</v>
      </c>
      <c r="R2237" t="str">
        <f t="shared" si="709"/>
        <v>Green</v>
      </c>
      <c r="S2237" t="str">
        <f t="shared" si="710"/>
        <v>Green</v>
      </c>
      <c r="T2237" t="str">
        <f t="shared" si="711"/>
        <v>Red</v>
      </c>
      <c r="U2237" t="str">
        <f t="shared" si="712"/>
        <v>Red</v>
      </c>
      <c r="V2237" t="str">
        <f t="shared" si="713"/>
        <v>Green</v>
      </c>
      <c r="W2237" t="str">
        <f t="shared" si="714"/>
        <v>Red</v>
      </c>
      <c r="X2237" t="str">
        <f t="shared" si="715"/>
        <v>Red</v>
      </c>
      <c r="Y2237" t="str">
        <f t="shared" si="716"/>
        <v>Red</v>
      </c>
      <c r="Z2237" t="str">
        <f t="shared" si="717"/>
        <v>Red</v>
      </c>
      <c r="AA2237" t="str">
        <f t="shared" si="718"/>
        <v>Green</v>
      </c>
      <c r="AB2237" t="str">
        <f t="shared" si="719"/>
        <v>Green</v>
      </c>
      <c r="AC2237" t="str">
        <f t="shared" si="720"/>
        <v>Red</v>
      </c>
      <c r="AD2237" t="str">
        <f t="shared" si="721"/>
        <v>Green</v>
      </c>
    </row>
    <row r="2238" spans="1:30" x14ac:dyDescent="0.25">
      <c r="A2238" t="str">
        <f t="shared" si="727"/>
        <v>27/07/2026IFK Skovde FKJonkopings Sodra</v>
      </c>
      <c r="B2238" t="s">
        <v>827</v>
      </c>
      <c r="D2238" s="2">
        <v>46230</v>
      </c>
      <c r="E2238" s="3">
        <v>0.70833333333333337</v>
      </c>
      <c r="F2238" t="s">
        <v>4780</v>
      </c>
      <c r="G2238" t="s">
        <v>4781</v>
      </c>
      <c r="H2238">
        <v>1</v>
      </c>
      <c r="I2238">
        <v>0</v>
      </c>
      <c r="J2238">
        <v>1</v>
      </c>
      <c r="K2238">
        <v>0</v>
      </c>
      <c r="L2238" s="22" t="str">
        <f t="shared" si="724"/>
        <v>27/07/2026</v>
      </c>
      <c r="M2238" s="23">
        <f t="shared" si="725"/>
        <v>0.58333333333333337</v>
      </c>
      <c r="N2238" t="str">
        <f t="shared" si="726"/>
        <v>1 - 0</v>
      </c>
      <c r="O2238" t="str">
        <f t="shared" si="706"/>
        <v>Green</v>
      </c>
      <c r="P2238" t="str">
        <f t="shared" si="707"/>
        <v>Red</v>
      </c>
      <c r="Q2238" t="str">
        <f t="shared" si="708"/>
        <v>Red</v>
      </c>
      <c r="R2238" t="str">
        <f t="shared" si="709"/>
        <v>Green</v>
      </c>
      <c r="S2238" t="str">
        <f t="shared" si="710"/>
        <v>Red</v>
      </c>
      <c r="T2238" t="str">
        <f t="shared" si="711"/>
        <v>Green</v>
      </c>
      <c r="U2238" t="str">
        <f t="shared" si="712"/>
        <v>Green</v>
      </c>
      <c r="V2238" t="str">
        <f t="shared" si="713"/>
        <v>Red</v>
      </c>
      <c r="W2238" t="str">
        <f t="shared" si="714"/>
        <v>Red</v>
      </c>
      <c r="X2238" t="str">
        <f t="shared" si="715"/>
        <v>Green</v>
      </c>
      <c r="Y2238" t="str">
        <f t="shared" si="716"/>
        <v>Red</v>
      </c>
      <c r="Z2238" t="str">
        <f t="shared" si="717"/>
        <v>Red</v>
      </c>
      <c r="AA2238" t="str">
        <f t="shared" si="718"/>
        <v>Green</v>
      </c>
      <c r="AB2238" t="str">
        <f t="shared" si="719"/>
        <v>Green</v>
      </c>
      <c r="AC2238" t="str">
        <f t="shared" si="720"/>
        <v>Red</v>
      </c>
      <c r="AD2238" t="str">
        <f t="shared" si="721"/>
        <v>Green</v>
      </c>
    </row>
    <row r="2239" spans="1:30" x14ac:dyDescent="0.25">
      <c r="A2239" t="str">
        <f t="shared" si="727"/>
        <v>27/07/2026Neom SCAl Arabi Doha</v>
      </c>
      <c r="D2239" s="2">
        <v>46230</v>
      </c>
      <c r="E2239" s="3">
        <v>0.70833333333333337</v>
      </c>
      <c r="F2239" t="s">
        <v>4782</v>
      </c>
      <c r="G2239" t="s">
        <v>4783</v>
      </c>
      <c r="H2239">
        <v>3</v>
      </c>
      <c r="I2239">
        <v>0</v>
      </c>
      <c r="J2239">
        <v>4</v>
      </c>
      <c r="K2239">
        <v>1</v>
      </c>
      <c r="L2239" s="22" t="str">
        <f t="shared" si="724"/>
        <v>27/07/2026</v>
      </c>
      <c r="M2239" s="23">
        <f t="shared" si="725"/>
        <v>0.58333333333333337</v>
      </c>
      <c r="N2239" t="str">
        <f t="shared" si="726"/>
        <v>4 - 1</v>
      </c>
      <c r="O2239" t="str">
        <f t="shared" si="706"/>
        <v>Green</v>
      </c>
      <c r="P2239" t="str">
        <f t="shared" si="707"/>
        <v>Red</v>
      </c>
      <c r="Q2239" t="str">
        <f t="shared" si="708"/>
        <v>Red</v>
      </c>
      <c r="R2239" t="str">
        <f t="shared" si="709"/>
        <v>Green</v>
      </c>
      <c r="S2239" t="str">
        <f t="shared" si="710"/>
        <v>Red</v>
      </c>
      <c r="T2239" t="str">
        <f t="shared" si="711"/>
        <v>Green</v>
      </c>
      <c r="U2239" t="str">
        <f t="shared" si="712"/>
        <v>Green</v>
      </c>
      <c r="V2239" t="str">
        <f t="shared" si="713"/>
        <v>Red</v>
      </c>
      <c r="W2239" t="str">
        <f t="shared" si="714"/>
        <v>Red</v>
      </c>
      <c r="X2239" t="str">
        <f t="shared" si="715"/>
        <v>Green</v>
      </c>
      <c r="Y2239" t="str">
        <f t="shared" si="716"/>
        <v>Green</v>
      </c>
      <c r="Z2239" t="str">
        <f t="shared" si="717"/>
        <v>Green</v>
      </c>
      <c r="AA2239" t="str">
        <f t="shared" si="718"/>
        <v>Red</v>
      </c>
      <c r="AB2239" t="str">
        <f t="shared" si="719"/>
        <v>Red</v>
      </c>
      <c r="AC2239" t="str">
        <f t="shared" si="720"/>
        <v>Green</v>
      </c>
      <c r="AD2239" t="str">
        <f t="shared" si="721"/>
        <v>Red</v>
      </c>
    </row>
    <row r="2240" spans="1:30" x14ac:dyDescent="0.25">
      <c r="A2240" t="str">
        <f t="shared" si="727"/>
        <v>27/07/2026Osters IFVarbergs BoIS</v>
      </c>
      <c r="B2240" t="s">
        <v>827</v>
      </c>
      <c r="D2240" s="2">
        <v>46230</v>
      </c>
      <c r="E2240" s="3">
        <v>0.71180555555555558</v>
      </c>
      <c r="F2240" t="s">
        <v>1261</v>
      </c>
      <c r="G2240" t="s">
        <v>4784</v>
      </c>
      <c r="H2240">
        <v>0</v>
      </c>
      <c r="I2240">
        <v>0</v>
      </c>
      <c r="J2240">
        <v>3</v>
      </c>
      <c r="K2240">
        <v>0</v>
      </c>
      <c r="L2240" s="22" t="str">
        <f t="shared" si="724"/>
        <v>27/07/2026</v>
      </c>
      <c r="M2240" s="23">
        <f t="shared" si="725"/>
        <v>0.58680555555555558</v>
      </c>
      <c r="N2240" t="str">
        <f t="shared" si="726"/>
        <v>3 - 0</v>
      </c>
      <c r="O2240" t="str">
        <f t="shared" si="706"/>
        <v>Green</v>
      </c>
      <c r="P2240" t="str">
        <f t="shared" si="707"/>
        <v>Red</v>
      </c>
      <c r="Q2240" t="str">
        <f t="shared" si="708"/>
        <v>Red</v>
      </c>
      <c r="R2240" t="str">
        <f t="shared" si="709"/>
        <v>Green</v>
      </c>
      <c r="S2240" t="str">
        <f t="shared" si="710"/>
        <v>Red</v>
      </c>
      <c r="T2240" t="str">
        <f t="shared" si="711"/>
        <v>Green</v>
      </c>
      <c r="U2240" t="str">
        <f t="shared" si="712"/>
        <v>Red</v>
      </c>
      <c r="V2240" t="str">
        <f t="shared" si="713"/>
        <v>Green</v>
      </c>
      <c r="W2240" t="str">
        <f t="shared" si="714"/>
        <v>Red</v>
      </c>
      <c r="X2240" t="str">
        <f t="shared" si="715"/>
        <v>Red</v>
      </c>
      <c r="Y2240" t="str">
        <f t="shared" si="716"/>
        <v>Green</v>
      </c>
      <c r="Z2240" t="str">
        <f t="shared" si="717"/>
        <v>Green</v>
      </c>
      <c r="AA2240" t="str">
        <f t="shared" si="718"/>
        <v>Red</v>
      </c>
      <c r="AB2240" t="str">
        <f t="shared" si="719"/>
        <v>Green</v>
      </c>
      <c r="AC2240" t="str">
        <f t="shared" si="720"/>
        <v>Red</v>
      </c>
      <c r="AD2240" t="str">
        <f t="shared" si="721"/>
        <v>Green</v>
      </c>
    </row>
    <row r="2241" spans="1:30" x14ac:dyDescent="0.25">
      <c r="A2241" t="str">
        <f t="shared" si="727"/>
        <v>27/07/2026MTK BudapestZalaegerszegi TE</v>
      </c>
      <c r="B2241" t="s">
        <v>4785</v>
      </c>
      <c r="C2241" t="s">
        <v>4786</v>
      </c>
      <c r="D2241" s="2">
        <v>46230</v>
      </c>
      <c r="E2241" s="3">
        <v>0.72916666666666663</v>
      </c>
      <c r="F2241" t="s">
        <v>4787</v>
      </c>
      <c r="G2241" t="s">
        <v>4788</v>
      </c>
      <c r="H2241">
        <v>1</v>
      </c>
      <c r="I2241">
        <v>0</v>
      </c>
      <c r="J2241">
        <v>3</v>
      </c>
      <c r="K2241">
        <v>0</v>
      </c>
      <c r="L2241" s="22" t="str">
        <f t="shared" si="724"/>
        <v>27/07/2026</v>
      </c>
      <c r="M2241" s="23">
        <f t="shared" si="725"/>
        <v>0.60416666666666663</v>
      </c>
      <c r="N2241" t="str">
        <f t="shared" si="726"/>
        <v>3 - 0</v>
      </c>
      <c r="O2241" t="str">
        <f t="shared" si="706"/>
        <v>Green</v>
      </c>
      <c r="P2241" t="str">
        <f t="shared" si="707"/>
        <v>Red</v>
      </c>
      <c r="Q2241" t="str">
        <f t="shared" si="708"/>
        <v>Red</v>
      </c>
      <c r="R2241" t="str">
        <f t="shared" si="709"/>
        <v>Green</v>
      </c>
      <c r="S2241" t="str">
        <f t="shared" si="710"/>
        <v>Red</v>
      </c>
      <c r="T2241" t="str">
        <f t="shared" si="711"/>
        <v>Green</v>
      </c>
      <c r="U2241" t="str">
        <f t="shared" si="712"/>
        <v>Green</v>
      </c>
      <c r="V2241" t="str">
        <f t="shared" si="713"/>
        <v>Red</v>
      </c>
      <c r="W2241" t="str">
        <f t="shared" si="714"/>
        <v>Red</v>
      </c>
      <c r="X2241" t="str">
        <f t="shared" si="715"/>
        <v>Green</v>
      </c>
      <c r="Y2241" t="str">
        <f t="shared" si="716"/>
        <v>Green</v>
      </c>
      <c r="Z2241" t="str">
        <f t="shared" si="717"/>
        <v>Green</v>
      </c>
      <c r="AA2241" t="str">
        <f t="shared" si="718"/>
        <v>Red</v>
      </c>
      <c r="AB2241" t="str">
        <f t="shared" si="719"/>
        <v>Green</v>
      </c>
      <c r="AC2241" t="str">
        <f t="shared" si="720"/>
        <v>Red</v>
      </c>
      <c r="AD2241" t="str">
        <f t="shared" si="721"/>
        <v>Green</v>
      </c>
    </row>
    <row r="2242" spans="1:30" x14ac:dyDescent="0.25">
      <c r="A2242" t="str">
        <f t="shared" si="727"/>
        <v>27/07/2026FK TrakaiFA Siauliai</v>
      </c>
      <c r="D2242" s="2">
        <v>46230</v>
      </c>
      <c r="E2242" s="3">
        <v>0.72916666666666663</v>
      </c>
      <c r="F2242" t="s">
        <v>4789</v>
      </c>
      <c r="G2242" t="s">
        <v>2503</v>
      </c>
      <c r="L2242" s="22" t="str">
        <f t="shared" si="724"/>
        <v>27/07/2026</v>
      </c>
      <c r="M2242" s="23">
        <f t="shared" si="725"/>
        <v>0.60416666666666663</v>
      </c>
      <c r="N2242" t="str">
        <f t="shared" si="726"/>
        <v xml:space="preserve"> - </v>
      </c>
      <c r="O2242" t="str">
        <f t="shared" ref="O2242:O2305" si="728">IF($J2242&gt;$K2242,"Green","Red")</f>
        <v>Red</v>
      </c>
      <c r="P2242" t="str">
        <f t="shared" ref="P2242:P2305" si="729">IF($J2242=$K2242,"Green","Red")</f>
        <v>Green</v>
      </c>
      <c r="Q2242" t="str">
        <f t="shared" ref="Q2242:Q2305" si="730">IF($J2242&lt;$K2242,"Green","Red")</f>
        <v>Red</v>
      </c>
      <c r="R2242" t="str">
        <f t="shared" ref="R2242:R2305" si="731">IF($J2242&gt;=$K2242,"Green","Red")</f>
        <v>Green</v>
      </c>
      <c r="S2242" t="str">
        <f t="shared" ref="S2242:S2305" si="732">IF($J2242&lt;=$K2242,"Green","Red")</f>
        <v>Green</v>
      </c>
      <c r="T2242" t="str">
        <f t="shared" ref="T2242:T2305" si="733">IF(OR($J2242&gt;$K2242,$J2242&lt;$K2242),"Green","Red")</f>
        <v>Red</v>
      </c>
      <c r="U2242" t="str">
        <f t="shared" ref="U2242:U2305" si="734">IF($H2242&gt;$I2242,"Green","Red")</f>
        <v>Red</v>
      </c>
      <c r="V2242" t="str">
        <f t="shared" ref="V2242:V2305" si="735">IF($H2242=$I2242,"Green","Red")</f>
        <v>Green</v>
      </c>
      <c r="W2242" t="str">
        <f t="shared" ref="W2242:W2305" si="736">IF($H2242&lt;$I2242,"Green","Red")</f>
        <v>Red</v>
      </c>
      <c r="X2242" t="str">
        <f t="shared" ref="X2242:X2305" si="737">IF($H2242+$I2242&gt;0,"Green","Red")</f>
        <v>Red</v>
      </c>
      <c r="Y2242" t="str">
        <f t="shared" ref="Y2242:Y2305" si="738">IF($J2242+$K2242&gt;1.5,"Green","Red")</f>
        <v>Red</v>
      </c>
      <c r="Z2242" t="str">
        <f t="shared" ref="Z2242:Z2305" si="739">IF($J2242+$K2242&gt;2.5,"Green","Red")</f>
        <v>Red</v>
      </c>
      <c r="AA2242" t="str">
        <f t="shared" ref="AA2242:AA2305" si="740">IF($J2242+$K2242&lt;2.5,"Green","Red")</f>
        <v>Green</v>
      </c>
      <c r="AB2242" t="str">
        <f t="shared" ref="AB2242:AB2305" si="741">IF($J2242+$K2242&lt;3.5,"Green","Red")</f>
        <v>Green</v>
      </c>
      <c r="AC2242" t="str">
        <f t="shared" ref="AC2242:AC2305" si="742">IF(AND($J2242&gt;0,$K2242&gt;0),"Green","Red")</f>
        <v>Red</v>
      </c>
      <c r="AD2242" t="str">
        <f t="shared" ref="AD2242:AD2305" si="743">IF(OR($J2242=0,$K2242=0),"Green","Red")</f>
        <v>Green</v>
      </c>
    </row>
    <row r="2243" spans="1:30" x14ac:dyDescent="0.25">
      <c r="A2243" t="str">
        <f t="shared" si="727"/>
        <v>27/07/2026CA FenixYupanqui</v>
      </c>
      <c r="B2243" t="s">
        <v>806</v>
      </c>
      <c r="C2243" t="s">
        <v>808</v>
      </c>
      <c r="D2243" s="2">
        <v>46230</v>
      </c>
      <c r="E2243" s="3">
        <v>0.75</v>
      </c>
      <c r="F2243" t="s">
        <v>4790</v>
      </c>
      <c r="G2243" t="s">
        <v>662</v>
      </c>
      <c r="H2243">
        <v>1</v>
      </c>
      <c r="I2243">
        <v>0</v>
      </c>
      <c r="J2243">
        <v>1</v>
      </c>
      <c r="K2243">
        <v>1</v>
      </c>
      <c r="L2243" s="22" t="str">
        <f t="shared" si="724"/>
        <v>27/07/2026</v>
      </c>
      <c r="M2243" s="23">
        <f t="shared" si="725"/>
        <v>0.625</v>
      </c>
      <c r="N2243" t="str">
        <f t="shared" si="726"/>
        <v>1 - 1</v>
      </c>
      <c r="O2243" t="str">
        <f t="shared" si="728"/>
        <v>Red</v>
      </c>
      <c r="P2243" t="str">
        <f t="shared" si="729"/>
        <v>Green</v>
      </c>
      <c r="Q2243" t="str">
        <f t="shared" si="730"/>
        <v>Red</v>
      </c>
      <c r="R2243" t="str">
        <f t="shared" si="731"/>
        <v>Green</v>
      </c>
      <c r="S2243" t="str">
        <f t="shared" si="732"/>
        <v>Green</v>
      </c>
      <c r="T2243" t="str">
        <f t="shared" si="733"/>
        <v>Red</v>
      </c>
      <c r="U2243" t="str">
        <f t="shared" si="734"/>
        <v>Green</v>
      </c>
      <c r="V2243" t="str">
        <f t="shared" si="735"/>
        <v>Red</v>
      </c>
      <c r="W2243" t="str">
        <f t="shared" si="736"/>
        <v>Red</v>
      </c>
      <c r="X2243" t="str">
        <f t="shared" si="737"/>
        <v>Green</v>
      </c>
      <c r="Y2243" t="str">
        <f t="shared" si="738"/>
        <v>Green</v>
      </c>
      <c r="Z2243" t="str">
        <f t="shared" si="739"/>
        <v>Red</v>
      </c>
      <c r="AA2243" t="str">
        <f t="shared" si="740"/>
        <v>Green</v>
      </c>
      <c r="AB2243" t="str">
        <f t="shared" si="741"/>
        <v>Green</v>
      </c>
      <c r="AC2243" t="str">
        <f t="shared" si="742"/>
        <v>Green</v>
      </c>
      <c r="AD2243" t="str">
        <f t="shared" si="743"/>
        <v>Red</v>
      </c>
    </row>
    <row r="2244" spans="1:30" x14ac:dyDescent="0.25">
      <c r="A2244" t="str">
        <f t="shared" si="727"/>
        <v>27/07/2026SacachispasLeandro N. Alem</v>
      </c>
      <c r="B2244" t="s">
        <v>806</v>
      </c>
      <c r="C2244" t="s">
        <v>808</v>
      </c>
      <c r="D2244" s="2">
        <v>46230</v>
      </c>
      <c r="E2244" s="3">
        <v>0.75</v>
      </c>
      <c r="F2244" t="s">
        <v>318</v>
      </c>
      <c r="G2244" t="s">
        <v>4791</v>
      </c>
      <c r="H2244">
        <v>1</v>
      </c>
      <c r="I2244">
        <v>1</v>
      </c>
      <c r="J2244">
        <v>1</v>
      </c>
      <c r="K2244">
        <v>1</v>
      </c>
      <c r="L2244" s="22" t="str">
        <f t="shared" si="724"/>
        <v>27/07/2026</v>
      </c>
      <c r="M2244" s="23">
        <f t="shared" si="725"/>
        <v>0.625</v>
      </c>
      <c r="N2244" t="str">
        <f t="shared" si="726"/>
        <v>1 - 1</v>
      </c>
      <c r="O2244" t="str">
        <f t="shared" si="728"/>
        <v>Red</v>
      </c>
      <c r="P2244" t="str">
        <f t="shared" si="729"/>
        <v>Green</v>
      </c>
      <c r="Q2244" t="str">
        <f t="shared" si="730"/>
        <v>Red</v>
      </c>
      <c r="R2244" t="str">
        <f t="shared" si="731"/>
        <v>Green</v>
      </c>
      <c r="S2244" t="str">
        <f t="shared" si="732"/>
        <v>Green</v>
      </c>
      <c r="T2244" t="str">
        <f t="shared" si="733"/>
        <v>Red</v>
      </c>
      <c r="U2244" t="str">
        <f t="shared" si="734"/>
        <v>Red</v>
      </c>
      <c r="V2244" t="str">
        <f t="shared" si="735"/>
        <v>Green</v>
      </c>
      <c r="W2244" t="str">
        <f t="shared" si="736"/>
        <v>Red</v>
      </c>
      <c r="X2244" t="str">
        <f t="shared" si="737"/>
        <v>Green</v>
      </c>
      <c r="Y2244" t="str">
        <f t="shared" si="738"/>
        <v>Green</v>
      </c>
      <c r="Z2244" t="str">
        <f t="shared" si="739"/>
        <v>Red</v>
      </c>
      <c r="AA2244" t="str">
        <f t="shared" si="740"/>
        <v>Green</v>
      </c>
      <c r="AB2244" t="str">
        <f t="shared" si="741"/>
        <v>Green</v>
      </c>
      <c r="AC2244" t="str">
        <f t="shared" si="742"/>
        <v>Green</v>
      </c>
      <c r="AD2244" t="str">
        <f t="shared" si="743"/>
        <v>Red</v>
      </c>
    </row>
    <row r="2245" spans="1:30" x14ac:dyDescent="0.25">
      <c r="A2245" t="str">
        <f t="shared" si="727"/>
        <v>27/07/2026Barra dos Coqueiros U20Joinville U20</v>
      </c>
      <c r="B2245" t="s">
        <v>804</v>
      </c>
      <c r="C2245" t="s">
        <v>4792</v>
      </c>
      <c r="D2245" s="2">
        <v>46230</v>
      </c>
      <c r="E2245" s="3">
        <v>0.75</v>
      </c>
      <c r="F2245" t="s">
        <v>1995</v>
      </c>
      <c r="G2245" t="s">
        <v>1794</v>
      </c>
      <c r="H2245">
        <v>0</v>
      </c>
      <c r="I2245">
        <v>0</v>
      </c>
      <c r="J2245">
        <v>7</v>
      </c>
      <c r="K2245">
        <v>1</v>
      </c>
      <c r="L2245" s="22" t="str">
        <f t="shared" si="724"/>
        <v>27/07/2026</v>
      </c>
      <c r="M2245" s="23">
        <f t="shared" si="725"/>
        <v>0.625</v>
      </c>
      <c r="N2245" t="str">
        <f t="shared" si="726"/>
        <v>7 - 1</v>
      </c>
      <c r="O2245" t="str">
        <f t="shared" si="728"/>
        <v>Green</v>
      </c>
      <c r="P2245" t="str">
        <f t="shared" si="729"/>
        <v>Red</v>
      </c>
      <c r="Q2245" t="str">
        <f t="shared" si="730"/>
        <v>Red</v>
      </c>
      <c r="R2245" t="str">
        <f t="shared" si="731"/>
        <v>Green</v>
      </c>
      <c r="S2245" t="str">
        <f t="shared" si="732"/>
        <v>Red</v>
      </c>
      <c r="T2245" t="str">
        <f t="shared" si="733"/>
        <v>Green</v>
      </c>
      <c r="U2245" t="str">
        <f t="shared" si="734"/>
        <v>Red</v>
      </c>
      <c r="V2245" t="str">
        <f t="shared" si="735"/>
        <v>Green</v>
      </c>
      <c r="W2245" t="str">
        <f t="shared" si="736"/>
        <v>Red</v>
      </c>
      <c r="X2245" t="str">
        <f t="shared" si="737"/>
        <v>Red</v>
      </c>
      <c r="Y2245" t="str">
        <f t="shared" si="738"/>
        <v>Green</v>
      </c>
      <c r="Z2245" t="str">
        <f t="shared" si="739"/>
        <v>Green</v>
      </c>
      <c r="AA2245" t="str">
        <f t="shared" si="740"/>
        <v>Red</v>
      </c>
      <c r="AB2245" t="str">
        <f t="shared" si="741"/>
        <v>Red</v>
      </c>
      <c r="AC2245" t="str">
        <f t="shared" si="742"/>
        <v>Green</v>
      </c>
      <c r="AD2245" t="str">
        <f t="shared" si="743"/>
        <v>Red</v>
      </c>
    </row>
    <row r="2246" spans="1:30" x14ac:dyDescent="0.25">
      <c r="A2246" t="str">
        <f t="shared" si="727"/>
        <v>27/07/2026BreidablikIBV Vestmannaeyjar</v>
      </c>
      <c r="B2246" t="s">
        <v>837</v>
      </c>
      <c r="C2246" t="s">
        <v>838</v>
      </c>
      <c r="D2246" s="2">
        <v>46230</v>
      </c>
      <c r="E2246" s="3">
        <v>0.75</v>
      </c>
      <c r="F2246" t="s">
        <v>263</v>
      </c>
      <c r="G2246" t="s">
        <v>1263</v>
      </c>
      <c r="H2246">
        <v>0</v>
      </c>
      <c r="I2246">
        <v>0</v>
      </c>
      <c r="J2246">
        <v>1</v>
      </c>
      <c r="K2246">
        <v>0</v>
      </c>
      <c r="L2246" s="22" t="str">
        <f t="shared" si="724"/>
        <v>27/07/2026</v>
      </c>
      <c r="M2246" s="23">
        <f t="shared" si="725"/>
        <v>0.625</v>
      </c>
      <c r="N2246" t="str">
        <f t="shared" si="726"/>
        <v>1 - 0</v>
      </c>
      <c r="O2246" t="str">
        <f t="shared" si="728"/>
        <v>Green</v>
      </c>
      <c r="P2246" t="str">
        <f t="shared" si="729"/>
        <v>Red</v>
      </c>
      <c r="Q2246" t="str">
        <f t="shared" si="730"/>
        <v>Red</v>
      </c>
      <c r="R2246" t="str">
        <f t="shared" si="731"/>
        <v>Green</v>
      </c>
      <c r="S2246" t="str">
        <f t="shared" si="732"/>
        <v>Red</v>
      </c>
      <c r="T2246" t="str">
        <f t="shared" si="733"/>
        <v>Green</v>
      </c>
      <c r="U2246" t="str">
        <f t="shared" si="734"/>
        <v>Red</v>
      </c>
      <c r="V2246" t="str">
        <f t="shared" si="735"/>
        <v>Green</v>
      </c>
      <c r="W2246" t="str">
        <f t="shared" si="736"/>
        <v>Red</v>
      </c>
      <c r="X2246" t="str">
        <f t="shared" si="737"/>
        <v>Red</v>
      </c>
      <c r="Y2246" t="str">
        <f t="shared" si="738"/>
        <v>Red</v>
      </c>
      <c r="Z2246" t="str">
        <f t="shared" si="739"/>
        <v>Red</v>
      </c>
      <c r="AA2246" t="str">
        <f t="shared" si="740"/>
        <v>Green</v>
      </c>
      <c r="AB2246" t="str">
        <f t="shared" si="741"/>
        <v>Green</v>
      </c>
      <c r="AC2246" t="str">
        <f t="shared" si="742"/>
        <v>Red</v>
      </c>
      <c r="AD2246" t="str">
        <f t="shared" si="743"/>
        <v>Green</v>
      </c>
    </row>
    <row r="2247" spans="1:30" x14ac:dyDescent="0.25">
      <c r="A2247" t="str">
        <f t="shared" si="727"/>
        <v>27/07/2026CD Benjamin AcevalGuairena FC</v>
      </c>
      <c r="D2247" s="2">
        <v>46230</v>
      </c>
      <c r="E2247" s="3">
        <v>0.75</v>
      </c>
      <c r="F2247" t="s">
        <v>4793</v>
      </c>
      <c r="G2247" t="s">
        <v>1859</v>
      </c>
      <c r="H2247">
        <v>0</v>
      </c>
      <c r="I2247">
        <v>1</v>
      </c>
      <c r="J2247">
        <v>1</v>
      </c>
      <c r="K2247">
        <v>1</v>
      </c>
      <c r="L2247" s="22" t="str">
        <f t="shared" si="724"/>
        <v>27/07/2026</v>
      </c>
      <c r="M2247" s="23">
        <f t="shared" si="725"/>
        <v>0.625</v>
      </c>
      <c r="N2247" t="str">
        <f t="shared" si="726"/>
        <v>1 - 1</v>
      </c>
      <c r="O2247" t="str">
        <f t="shared" si="728"/>
        <v>Red</v>
      </c>
      <c r="P2247" t="str">
        <f t="shared" si="729"/>
        <v>Green</v>
      </c>
      <c r="Q2247" t="str">
        <f t="shared" si="730"/>
        <v>Red</v>
      </c>
      <c r="R2247" t="str">
        <f t="shared" si="731"/>
        <v>Green</v>
      </c>
      <c r="S2247" t="str">
        <f t="shared" si="732"/>
        <v>Green</v>
      </c>
      <c r="T2247" t="str">
        <f t="shared" si="733"/>
        <v>Red</v>
      </c>
      <c r="U2247" t="str">
        <f t="shared" si="734"/>
        <v>Red</v>
      </c>
      <c r="V2247" t="str">
        <f t="shared" si="735"/>
        <v>Red</v>
      </c>
      <c r="W2247" t="str">
        <f t="shared" si="736"/>
        <v>Green</v>
      </c>
      <c r="X2247" t="str">
        <f t="shared" si="737"/>
        <v>Green</v>
      </c>
      <c r="Y2247" t="str">
        <f t="shared" si="738"/>
        <v>Green</v>
      </c>
      <c r="Z2247" t="str">
        <f t="shared" si="739"/>
        <v>Red</v>
      </c>
      <c r="AA2247" t="str">
        <f t="shared" si="740"/>
        <v>Green</v>
      </c>
      <c r="AB2247" t="str">
        <f t="shared" si="741"/>
        <v>Green</v>
      </c>
      <c r="AC2247" t="str">
        <f t="shared" si="742"/>
        <v>Green</v>
      </c>
      <c r="AD2247" t="str">
        <f t="shared" si="743"/>
        <v>Red</v>
      </c>
    </row>
    <row r="2248" spans="1:30" x14ac:dyDescent="0.25">
      <c r="A2248" t="str">
        <f t="shared" si="727"/>
        <v>27/07/2026GalatasarayVenezia FC</v>
      </c>
      <c r="D2248" s="2">
        <v>46230</v>
      </c>
      <c r="E2248" s="3">
        <v>0.75</v>
      </c>
      <c r="F2248" t="s">
        <v>2689</v>
      </c>
      <c r="G2248" t="s">
        <v>2086</v>
      </c>
      <c r="H2248">
        <v>0</v>
      </c>
      <c r="I2248">
        <v>0</v>
      </c>
      <c r="J2248">
        <v>0</v>
      </c>
      <c r="K2248">
        <v>3</v>
      </c>
      <c r="L2248" s="22" t="str">
        <f t="shared" si="724"/>
        <v>27/07/2026</v>
      </c>
      <c r="M2248" s="23">
        <f t="shared" si="725"/>
        <v>0.625</v>
      </c>
      <c r="N2248" t="str">
        <f t="shared" si="726"/>
        <v>0 - 3</v>
      </c>
      <c r="O2248" t="str">
        <f t="shared" si="728"/>
        <v>Red</v>
      </c>
      <c r="P2248" t="str">
        <f t="shared" si="729"/>
        <v>Red</v>
      </c>
      <c r="Q2248" t="str">
        <f t="shared" si="730"/>
        <v>Green</v>
      </c>
      <c r="R2248" t="str">
        <f t="shared" si="731"/>
        <v>Red</v>
      </c>
      <c r="S2248" t="str">
        <f t="shared" si="732"/>
        <v>Green</v>
      </c>
      <c r="T2248" t="str">
        <f t="shared" si="733"/>
        <v>Green</v>
      </c>
      <c r="U2248" t="str">
        <f t="shared" si="734"/>
        <v>Red</v>
      </c>
      <c r="V2248" t="str">
        <f t="shared" si="735"/>
        <v>Green</v>
      </c>
      <c r="W2248" t="str">
        <f t="shared" si="736"/>
        <v>Red</v>
      </c>
      <c r="X2248" t="str">
        <f t="shared" si="737"/>
        <v>Red</v>
      </c>
      <c r="Y2248" t="str">
        <f t="shared" si="738"/>
        <v>Green</v>
      </c>
      <c r="Z2248" t="str">
        <f t="shared" si="739"/>
        <v>Green</v>
      </c>
      <c r="AA2248" t="str">
        <f t="shared" si="740"/>
        <v>Red</v>
      </c>
      <c r="AB2248" t="str">
        <f t="shared" si="741"/>
        <v>Green</v>
      </c>
      <c r="AC2248" t="str">
        <f t="shared" si="742"/>
        <v>Red</v>
      </c>
      <c r="AD2248" t="str">
        <f t="shared" si="743"/>
        <v>Green</v>
      </c>
    </row>
    <row r="2249" spans="1:30" x14ac:dyDescent="0.25">
      <c r="A2249" t="str">
        <f t="shared" si="727"/>
        <v>27/07/2026CSKABotev Plovdiv</v>
      </c>
      <c r="B2249" t="s">
        <v>831</v>
      </c>
      <c r="C2249" t="s">
        <v>832</v>
      </c>
      <c r="D2249" s="2">
        <v>46230</v>
      </c>
      <c r="E2249" s="3">
        <v>0.76041666666666663</v>
      </c>
      <c r="F2249" t="s">
        <v>303</v>
      </c>
      <c r="G2249" t="s">
        <v>302</v>
      </c>
      <c r="H2249">
        <v>1</v>
      </c>
      <c r="I2249">
        <v>1</v>
      </c>
      <c r="J2249">
        <v>3</v>
      </c>
      <c r="K2249">
        <v>2</v>
      </c>
      <c r="L2249" s="22" t="str">
        <f t="shared" si="724"/>
        <v>27/07/2026</v>
      </c>
      <c r="M2249" s="23">
        <f t="shared" si="725"/>
        <v>0.63541666666666663</v>
      </c>
      <c r="N2249" t="str">
        <f t="shared" si="726"/>
        <v>3 - 2</v>
      </c>
      <c r="O2249" t="str">
        <f t="shared" si="728"/>
        <v>Green</v>
      </c>
      <c r="P2249" t="str">
        <f t="shared" si="729"/>
        <v>Red</v>
      </c>
      <c r="Q2249" t="str">
        <f t="shared" si="730"/>
        <v>Red</v>
      </c>
      <c r="R2249" t="str">
        <f t="shared" si="731"/>
        <v>Green</v>
      </c>
      <c r="S2249" t="str">
        <f t="shared" si="732"/>
        <v>Red</v>
      </c>
      <c r="T2249" t="str">
        <f t="shared" si="733"/>
        <v>Green</v>
      </c>
      <c r="U2249" t="str">
        <f t="shared" si="734"/>
        <v>Red</v>
      </c>
      <c r="V2249" t="str">
        <f t="shared" si="735"/>
        <v>Green</v>
      </c>
      <c r="W2249" t="str">
        <f t="shared" si="736"/>
        <v>Red</v>
      </c>
      <c r="X2249" t="str">
        <f t="shared" si="737"/>
        <v>Green</v>
      </c>
      <c r="Y2249" t="str">
        <f t="shared" si="738"/>
        <v>Green</v>
      </c>
      <c r="Z2249" t="str">
        <f t="shared" si="739"/>
        <v>Green</v>
      </c>
      <c r="AA2249" t="str">
        <f t="shared" si="740"/>
        <v>Red</v>
      </c>
      <c r="AB2249" t="str">
        <f t="shared" si="741"/>
        <v>Red</v>
      </c>
      <c r="AC2249" t="str">
        <f t="shared" si="742"/>
        <v>Green</v>
      </c>
      <c r="AD2249" t="str">
        <f t="shared" si="743"/>
        <v>Red</v>
      </c>
    </row>
    <row r="2250" spans="1:30" x14ac:dyDescent="0.25">
      <c r="A2250" t="str">
        <f t="shared" si="727"/>
        <v>27/07/2026BotosaniRapid Bucuresti</v>
      </c>
      <c r="D2250" s="2">
        <v>46230</v>
      </c>
      <c r="E2250" s="3">
        <v>0.77083333333333337</v>
      </c>
      <c r="F2250" t="s">
        <v>4794</v>
      </c>
      <c r="G2250" t="s">
        <v>273</v>
      </c>
      <c r="H2250">
        <v>0</v>
      </c>
      <c r="I2250">
        <v>1</v>
      </c>
      <c r="J2250">
        <v>1</v>
      </c>
      <c r="K2250">
        <v>1</v>
      </c>
      <c r="L2250" s="22" t="str">
        <f t="shared" si="724"/>
        <v>27/07/2026</v>
      </c>
      <c r="M2250" s="23">
        <f t="shared" si="725"/>
        <v>0.64583333333333337</v>
      </c>
      <c r="N2250" t="str">
        <f t="shared" si="726"/>
        <v>1 - 1</v>
      </c>
      <c r="O2250" t="str">
        <f t="shared" si="728"/>
        <v>Red</v>
      </c>
      <c r="P2250" t="str">
        <f t="shared" si="729"/>
        <v>Green</v>
      </c>
      <c r="Q2250" t="str">
        <f t="shared" si="730"/>
        <v>Red</v>
      </c>
      <c r="R2250" t="str">
        <f t="shared" si="731"/>
        <v>Green</v>
      </c>
      <c r="S2250" t="str">
        <f t="shared" si="732"/>
        <v>Green</v>
      </c>
      <c r="T2250" t="str">
        <f t="shared" si="733"/>
        <v>Red</v>
      </c>
      <c r="U2250" t="str">
        <f t="shared" si="734"/>
        <v>Red</v>
      </c>
      <c r="V2250" t="str">
        <f t="shared" si="735"/>
        <v>Red</v>
      </c>
      <c r="W2250" t="str">
        <f t="shared" si="736"/>
        <v>Green</v>
      </c>
      <c r="X2250" t="str">
        <f t="shared" si="737"/>
        <v>Green</v>
      </c>
      <c r="Y2250" t="str">
        <f t="shared" si="738"/>
        <v>Green</v>
      </c>
      <c r="Z2250" t="str">
        <f t="shared" si="739"/>
        <v>Red</v>
      </c>
      <c r="AA2250" t="str">
        <f t="shared" si="740"/>
        <v>Green</v>
      </c>
      <c r="AB2250" t="str">
        <f t="shared" si="741"/>
        <v>Green</v>
      </c>
      <c r="AC2250" t="str">
        <f t="shared" si="742"/>
        <v>Green</v>
      </c>
      <c r="AD2250" t="str">
        <f t="shared" si="743"/>
        <v>Red</v>
      </c>
    </row>
    <row r="2251" spans="1:30" x14ac:dyDescent="0.25">
      <c r="A2251" t="str">
        <f t="shared" si="727"/>
        <v>27/07/2026Club Deportivo San JoseUniversidad De Vinto</v>
      </c>
      <c r="B2251" t="s">
        <v>815</v>
      </c>
      <c r="C2251" t="s">
        <v>816</v>
      </c>
      <c r="D2251" s="2">
        <v>46230</v>
      </c>
      <c r="E2251" s="3">
        <v>0.79166666666666663</v>
      </c>
      <c r="F2251" t="s">
        <v>4795</v>
      </c>
      <c r="G2251" t="s">
        <v>4796</v>
      </c>
      <c r="H2251">
        <v>0</v>
      </c>
      <c r="I2251">
        <v>1</v>
      </c>
      <c r="J2251">
        <v>2</v>
      </c>
      <c r="K2251">
        <v>1</v>
      </c>
      <c r="L2251" s="22" t="str">
        <f t="shared" si="724"/>
        <v>27/07/2026</v>
      </c>
      <c r="M2251" s="23">
        <f t="shared" si="725"/>
        <v>0.66666666666666663</v>
      </c>
      <c r="N2251" t="str">
        <f t="shared" si="726"/>
        <v>2 - 1</v>
      </c>
      <c r="O2251" t="str">
        <f t="shared" si="728"/>
        <v>Green</v>
      </c>
      <c r="P2251" t="str">
        <f t="shared" si="729"/>
        <v>Red</v>
      </c>
      <c r="Q2251" t="str">
        <f t="shared" si="730"/>
        <v>Red</v>
      </c>
      <c r="R2251" t="str">
        <f t="shared" si="731"/>
        <v>Green</v>
      </c>
      <c r="S2251" t="str">
        <f t="shared" si="732"/>
        <v>Red</v>
      </c>
      <c r="T2251" t="str">
        <f t="shared" si="733"/>
        <v>Green</v>
      </c>
      <c r="U2251" t="str">
        <f t="shared" si="734"/>
        <v>Red</v>
      </c>
      <c r="V2251" t="str">
        <f t="shared" si="735"/>
        <v>Red</v>
      </c>
      <c r="W2251" t="str">
        <f t="shared" si="736"/>
        <v>Green</v>
      </c>
      <c r="X2251" t="str">
        <f t="shared" si="737"/>
        <v>Green</v>
      </c>
      <c r="Y2251" t="str">
        <f t="shared" si="738"/>
        <v>Green</v>
      </c>
      <c r="Z2251" t="str">
        <f t="shared" si="739"/>
        <v>Green</v>
      </c>
      <c r="AA2251" t="str">
        <f t="shared" si="740"/>
        <v>Red</v>
      </c>
      <c r="AB2251" t="str">
        <f t="shared" si="741"/>
        <v>Green</v>
      </c>
      <c r="AC2251" t="str">
        <f t="shared" si="742"/>
        <v>Green</v>
      </c>
      <c r="AD2251" t="str">
        <f t="shared" si="743"/>
        <v>Red</v>
      </c>
    </row>
    <row r="2252" spans="1:30" x14ac:dyDescent="0.25">
      <c r="A2252" t="str">
        <f t="shared" si="727"/>
        <v>27/07/2026Mushuc RunaLibertad Loja</v>
      </c>
      <c r="B2252" t="s">
        <v>823</v>
      </c>
      <c r="C2252" t="s">
        <v>824</v>
      </c>
      <c r="D2252" s="2">
        <v>46230</v>
      </c>
      <c r="E2252" s="3">
        <v>0.79166666666666663</v>
      </c>
      <c r="F2252" t="s">
        <v>117</v>
      </c>
      <c r="G2252" t="s">
        <v>429</v>
      </c>
      <c r="H2252">
        <v>0</v>
      </c>
      <c r="I2252">
        <v>0</v>
      </c>
      <c r="J2252">
        <v>0</v>
      </c>
      <c r="K2252">
        <v>2</v>
      </c>
      <c r="L2252" s="22" t="str">
        <f t="shared" si="724"/>
        <v>27/07/2026</v>
      </c>
      <c r="M2252" s="23">
        <f t="shared" si="725"/>
        <v>0.66666666666666663</v>
      </c>
      <c r="N2252" t="str">
        <f t="shared" si="726"/>
        <v>0 - 2</v>
      </c>
      <c r="O2252" t="str">
        <f t="shared" si="728"/>
        <v>Red</v>
      </c>
      <c r="P2252" t="str">
        <f t="shared" si="729"/>
        <v>Red</v>
      </c>
      <c r="Q2252" t="str">
        <f t="shared" si="730"/>
        <v>Green</v>
      </c>
      <c r="R2252" t="str">
        <f t="shared" si="731"/>
        <v>Red</v>
      </c>
      <c r="S2252" t="str">
        <f t="shared" si="732"/>
        <v>Green</v>
      </c>
      <c r="T2252" t="str">
        <f t="shared" si="733"/>
        <v>Green</v>
      </c>
      <c r="U2252" t="str">
        <f t="shared" si="734"/>
        <v>Red</v>
      </c>
      <c r="V2252" t="str">
        <f t="shared" si="735"/>
        <v>Green</v>
      </c>
      <c r="W2252" t="str">
        <f t="shared" si="736"/>
        <v>Red</v>
      </c>
      <c r="X2252" t="str">
        <f t="shared" si="737"/>
        <v>Red</v>
      </c>
      <c r="Y2252" t="str">
        <f t="shared" si="738"/>
        <v>Green</v>
      </c>
      <c r="Z2252" t="str">
        <f t="shared" si="739"/>
        <v>Red</v>
      </c>
      <c r="AA2252" t="str">
        <f t="shared" si="740"/>
        <v>Green</v>
      </c>
      <c r="AB2252" t="str">
        <f t="shared" si="741"/>
        <v>Green</v>
      </c>
      <c r="AC2252" t="str">
        <f t="shared" si="742"/>
        <v>Red</v>
      </c>
      <c r="AD2252" t="str">
        <f t="shared" si="743"/>
        <v>Green</v>
      </c>
    </row>
    <row r="2253" spans="1:30" x14ac:dyDescent="0.25">
      <c r="A2253" t="str">
        <f t="shared" si="727"/>
        <v>27/07/2026KA AkureyriThor Akureyri</v>
      </c>
      <c r="B2253" t="s">
        <v>837</v>
      </c>
      <c r="C2253" t="s">
        <v>838</v>
      </c>
      <c r="D2253" s="2">
        <v>46230</v>
      </c>
      <c r="E2253" s="3">
        <v>0.80208333333333337</v>
      </c>
      <c r="F2253" t="s">
        <v>1268</v>
      </c>
      <c r="G2253" t="s">
        <v>1269</v>
      </c>
      <c r="H2253">
        <v>0</v>
      </c>
      <c r="I2253">
        <v>0</v>
      </c>
      <c r="J2253">
        <v>0</v>
      </c>
      <c r="K2253">
        <v>0</v>
      </c>
      <c r="L2253" s="22" t="str">
        <f t="shared" si="724"/>
        <v>27/07/2026</v>
      </c>
      <c r="M2253" s="23">
        <f t="shared" si="725"/>
        <v>0.67708333333333337</v>
      </c>
      <c r="N2253" t="str">
        <f t="shared" si="726"/>
        <v>0 - 0</v>
      </c>
      <c r="O2253" t="str">
        <f t="shared" si="728"/>
        <v>Red</v>
      </c>
      <c r="P2253" t="str">
        <f t="shared" si="729"/>
        <v>Green</v>
      </c>
      <c r="Q2253" t="str">
        <f t="shared" si="730"/>
        <v>Red</v>
      </c>
      <c r="R2253" t="str">
        <f t="shared" si="731"/>
        <v>Green</v>
      </c>
      <c r="S2253" t="str">
        <f t="shared" si="732"/>
        <v>Green</v>
      </c>
      <c r="T2253" t="str">
        <f t="shared" si="733"/>
        <v>Red</v>
      </c>
      <c r="U2253" t="str">
        <f t="shared" si="734"/>
        <v>Red</v>
      </c>
      <c r="V2253" t="str">
        <f t="shared" si="735"/>
        <v>Green</v>
      </c>
      <c r="W2253" t="str">
        <f t="shared" si="736"/>
        <v>Red</v>
      </c>
      <c r="X2253" t="str">
        <f t="shared" si="737"/>
        <v>Red</v>
      </c>
      <c r="Y2253" t="str">
        <f t="shared" si="738"/>
        <v>Red</v>
      </c>
      <c r="Z2253" t="str">
        <f t="shared" si="739"/>
        <v>Red</v>
      </c>
      <c r="AA2253" t="str">
        <f t="shared" si="740"/>
        <v>Green</v>
      </c>
      <c r="AB2253" t="str">
        <f t="shared" si="741"/>
        <v>Green</v>
      </c>
      <c r="AC2253" t="str">
        <f t="shared" si="742"/>
        <v>Red</v>
      </c>
      <c r="AD2253" t="str">
        <f t="shared" si="743"/>
        <v>Green</v>
      </c>
    </row>
    <row r="2254" spans="1:30" x14ac:dyDescent="0.25">
      <c r="A2254" t="str">
        <f t="shared" si="727"/>
        <v>27/07/2026EnvigadoReal Soacha</v>
      </c>
      <c r="B2254" t="s">
        <v>821</v>
      </c>
      <c r="C2254" t="s">
        <v>4797</v>
      </c>
      <c r="D2254" s="2">
        <v>46230</v>
      </c>
      <c r="E2254" s="3">
        <v>0.85416666666666663</v>
      </c>
      <c r="F2254" t="s">
        <v>426</v>
      </c>
      <c r="G2254" t="s">
        <v>4798</v>
      </c>
      <c r="H2254">
        <v>0</v>
      </c>
      <c r="I2254">
        <v>0</v>
      </c>
      <c r="J2254">
        <v>1</v>
      </c>
      <c r="K2254">
        <v>0</v>
      </c>
      <c r="L2254" s="22" t="str">
        <f t="shared" ref="L2254:L2269" si="744">DAY(D2254)&amp;"/"&amp;"07"&amp;"/"&amp;YEAR(D2254)</f>
        <v>27/07/2026</v>
      </c>
      <c r="M2254" s="23">
        <f t="shared" ref="M2254:M2269" si="745">E2254-TIME(3,0,0)</f>
        <v>0.72916666666666663</v>
      </c>
      <c r="N2254" t="str">
        <f t="shared" ref="N2254:N2273" si="746">J2254&amp;" - "&amp;K2254</f>
        <v>1 - 0</v>
      </c>
      <c r="O2254" t="str">
        <f t="shared" si="728"/>
        <v>Green</v>
      </c>
      <c r="P2254" t="str">
        <f t="shared" si="729"/>
        <v>Red</v>
      </c>
      <c r="Q2254" t="str">
        <f t="shared" si="730"/>
        <v>Red</v>
      </c>
      <c r="R2254" t="str">
        <f t="shared" si="731"/>
        <v>Green</v>
      </c>
      <c r="S2254" t="str">
        <f t="shared" si="732"/>
        <v>Red</v>
      </c>
      <c r="T2254" t="str">
        <f t="shared" si="733"/>
        <v>Green</v>
      </c>
      <c r="U2254" t="str">
        <f t="shared" si="734"/>
        <v>Red</v>
      </c>
      <c r="V2254" t="str">
        <f t="shared" si="735"/>
        <v>Green</v>
      </c>
      <c r="W2254" t="str">
        <f t="shared" si="736"/>
        <v>Red</v>
      </c>
      <c r="X2254" t="str">
        <f t="shared" si="737"/>
        <v>Red</v>
      </c>
      <c r="Y2254" t="str">
        <f t="shared" si="738"/>
        <v>Red</v>
      </c>
      <c r="Z2254" t="str">
        <f t="shared" si="739"/>
        <v>Red</v>
      </c>
      <c r="AA2254" t="str">
        <f t="shared" si="740"/>
        <v>Green</v>
      </c>
      <c r="AB2254" t="str">
        <f t="shared" si="741"/>
        <v>Green</v>
      </c>
      <c r="AC2254" t="str">
        <f t="shared" si="742"/>
        <v>Red</v>
      </c>
      <c r="AD2254" t="str">
        <f t="shared" si="743"/>
        <v>Green</v>
      </c>
    </row>
    <row r="2255" spans="1:30" x14ac:dyDescent="0.25">
      <c r="A2255" t="str">
        <f t="shared" si="727"/>
        <v>27/07/2026Guayaquil City FCCD Uni Catolica del Ecuador</v>
      </c>
      <c r="B2255" t="s">
        <v>823</v>
      </c>
      <c r="C2255" t="s">
        <v>824</v>
      </c>
      <c r="D2255" s="2">
        <v>46230</v>
      </c>
      <c r="E2255" s="3">
        <v>0.89583333333333337</v>
      </c>
      <c r="F2255" t="s">
        <v>101</v>
      </c>
      <c r="G2255" t="s">
        <v>431</v>
      </c>
      <c r="H2255">
        <v>0</v>
      </c>
      <c r="I2255">
        <v>0</v>
      </c>
      <c r="J2255">
        <v>0</v>
      </c>
      <c r="K2255">
        <v>0</v>
      </c>
      <c r="L2255" s="22" t="str">
        <f t="shared" si="744"/>
        <v>27/07/2026</v>
      </c>
      <c r="M2255" s="23">
        <f t="shared" si="745"/>
        <v>0.77083333333333337</v>
      </c>
      <c r="N2255" t="str">
        <f t="shared" si="746"/>
        <v>0 - 0</v>
      </c>
      <c r="O2255" t="str">
        <f t="shared" si="728"/>
        <v>Red</v>
      </c>
      <c r="P2255" t="str">
        <f t="shared" si="729"/>
        <v>Green</v>
      </c>
      <c r="Q2255" t="str">
        <f t="shared" si="730"/>
        <v>Red</v>
      </c>
      <c r="R2255" t="str">
        <f t="shared" si="731"/>
        <v>Green</v>
      </c>
      <c r="S2255" t="str">
        <f t="shared" si="732"/>
        <v>Green</v>
      </c>
      <c r="T2255" t="str">
        <f t="shared" si="733"/>
        <v>Red</v>
      </c>
      <c r="U2255" t="str">
        <f t="shared" si="734"/>
        <v>Red</v>
      </c>
      <c r="V2255" t="str">
        <f t="shared" si="735"/>
        <v>Green</v>
      </c>
      <c r="W2255" t="str">
        <f t="shared" si="736"/>
        <v>Red</v>
      </c>
      <c r="X2255" t="str">
        <f t="shared" si="737"/>
        <v>Red</v>
      </c>
      <c r="Y2255" t="str">
        <f t="shared" si="738"/>
        <v>Red</v>
      </c>
      <c r="Z2255" t="str">
        <f t="shared" si="739"/>
        <v>Red</v>
      </c>
      <c r="AA2255" t="str">
        <f t="shared" si="740"/>
        <v>Green</v>
      </c>
      <c r="AB2255" t="str">
        <f t="shared" si="741"/>
        <v>Green</v>
      </c>
      <c r="AC2255" t="str">
        <f t="shared" si="742"/>
        <v>Red</v>
      </c>
      <c r="AD2255" t="str">
        <f t="shared" si="743"/>
        <v>Green</v>
      </c>
    </row>
    <row r="2256" spans="1:30" x14ac:dyDescent="0.25">
      <c r="A2256" t="str">
        <f t="shared" si="727"/>
        <v>27/07/2026Acopiara CEPacatuba</v>
      </c>
      <c r="B2256" t="s">
        <v>804</v>
      </c>
      <c r="C2256" t="s">
        <v>4799</v>
      </c>
      <c r="D2256" s="2">
        <v>46230</v>
      </c>
      <c r="E2256" s="3">
        <v>0.91666666666666663</v>
      </c>
      <c r="F2256" t="s">
        <v>4800</v>
      </c>
      <c r="G2256" t="s">
        <v>4801</v>
      </c>
      <c r="H2256">
        <v>0</v>
      </c>
      <c r="I2256">
        <v>0</v>
      </c>
      <c r="J2256">
        <v>0</v>
      </c>
      <c r="K2256">
        <v>0</v>
      </c>
      <c r="L2256" s="22" t="str">
        <f t="shared" si="744"/>
        <v>27/07/2026</v>
      </c>
      <c r="M2256" s="23">
        <f t="shared" si="745"/>
        <v>0.79166666666666663</v>
      </c>
      <c r="N2256" t="str">
        <f t="shared" si="746"/>
        <v>0 - 0</v>
      </c>
      <c r="O2256" t="str">
        <f t="shared" si="728"/>
        <v>Red</v>
      </c>
      <c r="P2256" t="str">
        <f t="shared" si="729"/>
        <v>Green</v>
      </c>
      <c r="Q2256" t="str">
        <f t="shared" si="730"/>
        <v>Red</v>
      </c>
      <c r="R2256" t="str">
        <f t="shared" si="731"/>
        <v>Green</v>
      </c>
      <c r="S2256" t="str">
        <f t="shared" si="732"/>
        <v>Green</v>
      </c>
      <c r="T2256" t="str">
        <f t="shared" si="733"/>
        <v>Red</v>
      </c>
      <c r="U2256" t="str">
        <f t="shared" si="734"/>
        <v>Red</v>
      </c>
      <c r="V2256" t="str">
        <f t="shared" si="735"/>
        <v>Green</v>
      </c>
      <c r="W2256" t="str">
        <f t="shared" si="736"/>
        <v>Red</v>
      </c>
      <c r="X2256" t="str">
        <f t="shared" si="737"/>
        <v>Red</v>
      </c>
      <c r="Y2256" t="str">
        <f t="shared" si="738"/>
        <v>Red</v>
      </c>
      <c r="Z2256" t="str">
        <f t="shared" si="739"/>
        <v>Red</v>
      </c>
      <c r="AA2256" t="str">
        <f t="shared" si="740"/>
        <v>Green</v>
      </c>
      <c r="AB2256" t="str">
        <f t="shared" si="741"/>
        <v>Green</v>
      </c>
      <c r="AC2256" t="str">
        <f t="shared" si="742"/>
        <v>Red</v>
      </c>
      <c r="AD2256" t="str">
        <f t="shared" si="743"/>
        <v>Green</v>
      </c>
    </row>
    <row r="2257" spans="1:30" x14ac:dyDescent="0.25">
      <c r="A2257" t="str">
        <f t="shared" si="727"/>
        <v>27/07/2026Paysandu FCClub Oriental De Football</v>
      </c>
      <c r="D2257" s="2">
        <v>46230</v>
      </c>
      <c r="E2257" s="3">
        <v>0.91666666666666663</v>
      </c>
      <c r="F2257" t="s">
        <v>1271</v>
      </c>
      <c r="G2257" t="s">
        <v>4802</v>
      </c>
      <c r="L2257" s="22" t="str">
        <f t="shared" si="744"/>
        <v>27/07/2026</v>
      </c>
      <c r="M2257" s="23">
        <f t="shared" si="745"/>
        <v>0.79166666666666663</v>
      </c>
      <c r="N2257" t="str">
        <f t="shared" si="746"/>
        <v xml:space="preserve"> - </v>
      </c>
      <c r="O2257" t="str">
        <f t="shared" si="728"/>
        <v>Red</v>
      </c>
      <c r="P2257" t="str">
        <f t="shared" si="729"/>
        <v>Green</v>
      </c>
      <c r="Q2257" t="str">
        <f t="shared" si="730"/>
        <v>Red</v>
      </c>
      <c r="R2257" t="str">
        <f t="shared" si="731"/>
        <v>Green</v>
      </c>
      <c r="S2257" t="str">
        <f t="shared" si="732"/>
        <v>Green</v>
      </c>
      <c r="T2257" t="str">
        <f t="shared" si="733"/>
        <v>Red</v>
      </c>
      <c r="U2257" t="str">
        <f t="shared" si="734"/>
        <v>Red</v>
      </c>
      <c r="V2257" t="str">
        <f t="shared" si="735"/>
        <v>Green</v>
      </c>
      <c r="W2257" t="str">
        <f t="shared" si="736"/>
        <v>Red</v>
      </c>
      <c r="X2257" t="str">
        <f t="shared" si="737"/>
        <v>Red</v>
      </c>
      <c r="Y2257" t="str">
        <f t="shared" si="738"/>
        <v>Red</v>
      </c>
      <c r="Z2257" t="str">
        <f t="shared" si="739"/>
        <v>Red</v>
      </c>
      <c r="AA2257" t="str">
        <f t="shared" si="740"/>
        <v>Green</v>
      </c>
      <c r="AB2257" t="str">
        <f t="shared" si="741"/>
        <v>Green</v>
      </c>
      <c r="AC2257" t="str">
        <f t="shared" si="742"/>
        <v>Red</v>
      </c>
      <c r="AD2257" t="str">
        <f t="shared" si="743"/>
        <v>Green</v>
      </c>
    </row>
    <row r="2258" spans="1:30" x14ac:dyDescent="0.25">
      <c r="A2258" t="str">
        <f t="shared" si="727"/>
        <v>27/07/2026Atletico GoianienseOperario PR</v>
      </c>
      <c r="B2258" t="s">
        <v>804</v>
      </c>
      <c r="C2258" t="s">
        <v>817</v>
      </c>
      <c r="D2258" s="2">
        <v>46230</v>
      </c>
      <c r="E2258" s="3">
        <v>0.9375</v>
      </c>
      <c r="F2258" t="s">
        <v>1984</v>
      </c>
      <c r="G2258" t="s">
        <v>914</v>
      </c>
      <c r="H2258">
        <v>2</v>
      </c>
      <c r="I2258">
        <v>1</v>
      </c>
      <c r="J2258">
        <v>3</v>
      </c>
      <c r="K2258">
        <v>1</v>
      </c>
      <c r="L2258" s="22" t="str">
        <f t="shared" si="744"/>
        <v>27/07/2026</v>
      </c>
      <c r="M2258" s="23">
        <f t="shared" si="745"/>
        <v>0.8125</v>
      </c>
      <c r="N2258" t="str">
        <f t="shared" si="746"/>
        <v>3 - 1</v>
      </c>
      <c r="O2258" t="str">
        <f t="shared" si="728"/>
        <v>Green</v>
      </c>
      <c r="P2258" t="str">
        <f t="shared" si="729"/>
        <v>Red</v>
      </c>
      <c r="Q2258" t="str">
        <f t="shared" si="730"/>
        <v>Red</v>
      </c>
      <c r="R2258" t="str">
        <f t="shared" si="731"/>
        <v>Green</v>
      </c>
      <c r="S2258" t="str">
        <f t="shared" si="732"/>
        <v>Red</v>
      </c>
      <c r="T2258" t="str">
        <f t="shared" si="733"/>
        <v>Green</v>
      </c>
      <c r="U2258" t="str">
        <f t="shared" si="734"/>
        <v>Green</v>
      </c>
      <c r="V2258" t="str">
        <f t="shared" si="735"/>
        <v>Red</v>
      </c>
      <c r="W2258" t="str">
        <f t="shared" si="736"/>
        <v>Red</v>
      </c>
      <c r="X2258" t="str">
        <f t="shared" si="737"/>
        <v>Green</v>
      </c>
      <c r="Y2258" t="str">
        <f t="shared" si="738"/>
        <v>Green</v>
      </c>
      <c r="Z2258" t="str">
        <f t="shared" si="739"/>
        <v>Green</v>
      </c>
      <c r="AA2258" t="str">
        <f t="shared" si="740"/>
        <v>Red</v>
      </c>
      <c r="AB2258" t="str">
        <f t="shared" si="741"/>
        <v>Red</v>
      </c>
      <c r="AC2258" t="str">
        <f t="shared" si="742"/>
        <v>Green</v>
      </c>
      <c r="AD2258" t="str">
        <f t="shared" si="743"/>
        <v>Red</v>
      </c>
    </row>
    <row r="2259" spans="1:30" x14ac:dyDescent="0.25">
      <c r="A2259" t="str">
        <f t="shared" si="727"/>
        <v>27/07/2026Clube de Regatas BrasilVila Nova GO</v>
      </c>
      <c r="B2259" t="s">
        <v>804</v>
      </c>
      <c r="C2259" t="s">
        <v>817</v>
      </c>
      <c r="D2259" s="2">
        <v>46230</v>
      </c>
      <c r="E2259" s="3">
        <v>0.9375</v>
      </c>
      <c r="F2259" t="s">
        <v>913</v>
      </c>
      <c r="G2259" t="s">
        <v>400</v>
      </c>
      <c r="H2259">
        <v>2</v>
      </c>
      <c r="I2259">
        <v>0</v>
      </c>
      <c r="J2259">
        <v>2</v>
      </c>
      <c r="K2259">
        <v>0</v>
      </c>
      <c r="L2259" s="22" t="str">
        <f t="shared" si="744"/>
        <v>27/07/2026</v>
      </c>
      <c r="M2259" s="23">
        <f t="shared" si="745"/>
        <v>0.8125</v>
      </c>
      <c r="N2259" t="str">
        <f t="shared" si="746"/>
        <v>2 - 0</v>
      </c>
      <c r="O2259" t="str">
        <f t="shared" si="728"/>
        <v>Green</v>
      </c>
      <c r="P2259" t="str">
        <f t="shared" si="729"/>
        <v>Red</v>
      </c>
      <c r="Q2259" t="str">
        <f t="shared" si="730"/>
        <v>Red</v>
      </c>
      <c r="R2259" t="str">
        <f t="shared" si="731"/>
        <v>Green</v>
      </c>
      <c r="S2259" t="str">
        <f t="shared" si="732"/>
        <v>Red</v>
      </c>
      <c r="T2259" t="str">
        <f t="shared" si="733"/>
        <v>Green</v>
      </c>
      <c r="U2259" t="str">
        <f t="shared" si="734"/>
        <v>Green</v>
      </c>
      <c r="V2259" t="str">
        <f t="shared" si="735"/>
        <v>Red</v>
      </c>
      <c r="W2259" t="str">
        <f t="shared" si="736"/>
        <v>Red</v>
      </c>
      <c r="X2259" t="str">
        <f t="shared" si="737"/>
        <v>Green</v>
      </c>
      <c r="Y2259" t="str">
        <f t="shared" si="738"/>
        <v>Green</v>
      </c>
      <c r="Z2259" t="str">
        <f t="shared" si="739"/>
        <v>Red</v>
      </c>
      <c r="AA2259" t="str">
        <f t="shared" si="740"/>
        <v>Green</v>
      </c>
      <c r="AB2259" t="str">
        <f t="shared" si="741"/>
        <v>Green</v>
      </c>
      <c r="AC2259" t="str">
        <f t="shared" si="742"/>
        <v>Red</v>
      </c>
      <c r="AD2259" t="str">
        <f t="shared" si="743"/>
        <v>Green</v>
      </c>
    </row>
    <row r="2260" spans="1:30" x14ac:dyDescent="0.25">
      <c r="A2260" t="str">
        <f t="shared" si="727"/>
        <v>27/07/2026Sport RecifeCuiaba</v>
      </c>
      <c r="B2260" t="s">
        <v>804</v>
      </c>
      <c r="C2260" t="s">
        <v>817</v>
      </c>
      <c r="D2260" s="2">
        <v>46230</v>
      </c>
      <c r="E2260" s="3">
        <v>0.9375</v>
      </c>
      <c r="F2260" t="s">
        <v>50</v>
      </c>
      <c r="G2260" t="s">
        <v>1983</v>
      </c>
      <c r="H2260">
        <v>0</v>
      </c>
      <c r="I2260">
        <v>0</v>
      </c>
      <c r="J2260">
        <v>1</v>
      </c>
      <c r="K2260">
        <v>1</v>
      </c>
      <c r="L2260" s="22" t="str">
        <f t="shared" si="744"/>
        <v>27/07/2026</v>
      </c>
      <c r="M2260" s="23">
        <f t="shared" si="745"/>
        <v>0.8125</v>
      </c>
      <c r="N2260" t="str">
        <f t="shared" si="746"/>
        <v>1 - 1</v>
      </c>
      <c r="O2260" t="str">
        <f t="shared" si="728"/>
        <v>Red</v>
      </c>
      <c r="P2260" t="str">
        <f t="shared" si="729"/>
        <v>Green</v>
      </c>
      <c r="Q2260" t="str">
        <f t="shared" si="730"/>
        <v>Red</v>
      </c>
      <c r="R2260" t="str">
        <f t="shared" si="731"/>
        <v>Green</v>
      </c>
      <c r="S2260" t="str">
        <f t="shared" si="732"/>
        <v>Green</v>
      </c>
      <c r="T2260" t="str">
        <f t="shared" si="733"/>
        <v>Red</v>
      </c>
      <c r="U2260" t="str">
        <f t="shared" si="734"/>
        <v>Red</v>
      </c>
      <c r="V2260" t="str">
        <f t="shared" si="735"/>
        <v>Green</v>
      </c>
      <c r="W2260" t="str">
        <f t="shared" si="736"/>
        <v>Red</v>
      </c>
      <c r="X2260" t="str">
        <f t="shared" si="737"/>
        <v>Red</v>
      </c>
      <c r="Y2260" t="str">
        <f t="shared" si="738"/>
        <v>Green</v>
      </c>
      <c r="Z2260" t="str">
        <f t="shared" si="739"/>
        <v>Red</v>
      </c>
      <c r="AA2260" t="str">
        <f t="shared" si="740"/>
        <v>Green</v>
      </c>
      <c r="AB2260" t="str">
        <f t="shared" si="741"/>
        <v>Green</v>
      </c>
      <c r="AC2260" t="str">
        <f t="shared" si="742"/>
        <v>Green</v>
      </c>
      <c r="AD2260" t="str">
        <f t="shared" si="743"/>
        <v>Red</v>
      </c>
    </row>
    <row r="2261" spans="1:30" x14ac:dyDescent="0.25">
      <c r="A2261" t="str">
        <f t="shared" si="727"/>
        <v>27/07/2026Gremio Prudente SPBandeirante</v>
      </c>
      <c r="B2261" t="s">
        <v>804</v>
      </c>
      <c r="C2261" t="s">
        <v>830</v>
      </c>
      <c r="D2261" s="2">
        <v>46230</v>
      </c>
      <c r="E2261" s="3">
        <v>0.9375</v>
      </c>
      <c r="F2261" t="s">
        <v>4803</v>
      </c>
      <c r="G2261" t="s">
        <v>4804</v>
      </c>
      <c r="H2261">
        <v>0</v>
      </c>
      <c r="I2261">
        <v>0</v>
      </c>
      <c r="J2261">
        <v>1</v>
      </c>
      <c r="K2261">
        <v>0</v>
      </c>
      <c r="L2261" s="22" t="str">
        <f t="shared" si="744"/>
        <v>27/07/2026</v>
      </c>
      <c r="M2261" s="23">
        <f t="shared" si="745"/>
        <v>0.8125</v>
      </c>
      <c r="N2261" t="str">
        <f t="shared" si="746"/>
        <v>1 - 0</v>
      </c>
      <c r="O2261" t="str">
        <f t="shared" si="728"/>
        <v>Green</v>
      </c>
      <c r="P2261" t="str">
        <f t="shared" si="729"/>
        <v>Red</v>
      </c>
      <c r="Q2261" t="str">
        <f t="shared" si="730"/>
        <v>Red</v>
      </c>
      <c r="R2261" t="str">
        <f t="shared" si="731"/>
        <v>Green</v>
      </c>
      <c r="S2261" t="str">
        <f t="shared" si="732"/>
        <v>Red</v>
      </c>
      <c r="T2261" t="str">
        <f t="shared" si="733"/>
        <v>Green</v>
      </c>
      <c r="U2261" t="str">
        <f t="shared" si="734"/>
        <v>Red</v>
      </c>
      <c r="V2261" t="str">
        <f t="shared" si="735"/>
        <v>Green</v>
      </c>
      <c r="W2261" t="str">
        <f t="shared" si="736"/>
        <v>Red</v>
      </c>
      <c r="X2261" t="str">
        <f t="shared" si="737"/>
        <v>Red</v>
      </c>
      <c r="Y2261" t="str">
        <f t="shared" si="738"/>
        <v>Red</v>
      </c>
      <c r="Z2261" t="str">
        <f t="shared" si="739"/>
        <v>Red</v>
      </c>
      <c r="AA2261" t="str">
        <f t="shared" si="740"/>
        <v>Green</v>
      </c>
      <c r="AB2261" t="str">
        <f t="shared" si="741"/>
        <v>Green</v>
      </c>
      <c r="AC2261" t="str">
        <f t="shared" si="742"/>
        <v>Red</v>
      </c>
      <c r="AD2261" t="str">
        <f t="shared" si="743"/>
        <v>Green</v>
      </c>
    </row>
    <row r="2262" spans="1:30" x14ac:dyDescent="0.25">
      <c r="A2262" t="str">
        <f t="shared" si="727"/>
        <v>27/07/2026TorqueMontevideo Wanderers</v>
      </c>
      <c r="D2262" s="2">
        <v>46230</v>
      </c>
      <c r="E2262" s="3">
        <v>0.9375</v>
      </c>
      <c r="F2262" t="s">
        <v>1314</v>
      </c>
      <c r="G2262" t="s">
        <v>4805</v>
      </c>
      <c r="L2262" s="22" t="str">
        <f t="shared" si="744"/>
        <v>27/07/2026</v>
      </c>
      <c r="M2262" s="23">
        <f t="shared" si="745"/>
        <v>0.8125</v>
      </c>
      <c r="N2262" t="str">
        <f t="shared" si="746"/>
        <v xml:space="preserve"> - </v>
      </c>
      <c r="O2262" t="str">
        <f t="shared" si="728"/>
        <v>Red</v>
      </c>
      <c r="P2262" t="str">
        <f t="shared" si="729"/>
        <v>Green</v>
      </c>
      <c r="Q2262" t="str">
        <f t="shared" si="730"/>
        <v>Red</v>
      </c>
      <c r="R2262" t="str">
        <f t="shared" si="731"/>
        <v>Green</v>
      </c>
      <c r="S2262" t="str">
        <f t="shared" si="732"/>
        <v>Green</v>
      </c>
      <c r="T2262" t="str">
        <f t="shared" si="733"/>
        <v>Red</v>
      </c>
      <c r="U2262" t="str">
        <f t="shared" si="734"/>
        <v>Red</v>
      </c>
      <c r="V2262" t="str">
        <f t="shared" si="735"/>
        <v>Green</v>
      </c>
      <c r="W2262" t="str">
        <f t="shared" si="736"/>
        <v>Red</v>
      </c>
      <c r="X2262" t="str">
        <f t="shared" si="737"/>
        <v>Red</v>
      </c>
      <c r="Y2262" t="str">
        <f t="shared" si="738"/>
        <v>Red</v>
      </c>
      <c r="Z2262" t="str">
        <f t="shared" si="739"/>
        <v>Red</v>
      </c>
      <c r="AA2262" t="str">
        <f t="shared" si="740"/>
        <v>Green</v>
      </c>
      <c r="AB2262" t="str">
        <f t="shared" si="741"/>
        <v>Green</v>
      </c>
      <c r="AC2262" t="str">
        <f t="shared" si="742"/>
        <v>Red</v>
      </c>
      <c r="AD2262" t="str">
        <f t="shared" si="743"/>
        <v>Green</v>
      </c>
    </row>
    <row r="2263" spans="1:30" x14ac:dyDescent="0.25">
      <c r="A2263" t="str">
        <f t="shared" si="727"/>
        <v>27/07/2026CA AtlantaClub Almagro</v>
      </c>
      <c r="B2263" t="s">
        <v>806</v>
      </c>
      <c r="C2263" t="s">
        <v>807</v>
      </c>
      <c r="D2263" s="2">
        <v>46230</v>
      </c>
      <c r="E2263" s="3">
        <v>0.95833333333333337</v>
      </c>
      <c r="F2263" t="s">
        <v>328</v>
      </c>
      <c r="G2263" t="s">
        <v>374</v>
      </c>
      <c r="H2263">
        <v>0</v>
      </c>
      <c r="I2263">
        <v>3</v>
      </c>
      <c r="J2263">
        <v>1</v>
      </c>
      <c r="K2263">
        <v>3</v>
      </c>
      <c r="L2263" s="22" t="str">
        <f t="shared" si="744"/>
        <v>27/07/2026</v>
      </c>
      <c r="M2263" s="23">
        <f t="shared" si="745"/>
        <v>0.83333333333333337</v>
      </c>
      <c r="N2263" t="str">
        <f t="shared" si="746"/>
        <v>1 - 3</v>
      </c>
      <c r="O2263" t="str">
        <f t="shared" si="728"/>
        <v>Red</v>
      </c>
      <c r="P2263" t="str">
        <f t="shared" si="729"/>
        <v>Red</v>
      </c>
      <c r="Q2263" t="str">
        <f t="shared" si="730"/>
        <v>Green</v>
      </c>
      <c r="R2263" t="str">
        <f t="shared" si="731"/>
        <v>Red</v>
      </c>
      <c r="S2263" t="str">
        <f t="shared" si="732"/>
        <v>Green</v>
      </c>
      <c r="T2263" t="str">
        <f t="shared" si="733"/>
        <v>Green</v>
      </c>
      <c r="U2263" t="str">
        <f t="shared" si="734"/>
        <v>Red</v>
      </c>
      <c r="V2263" t="str">
        <f t="shared" si="735"/>
        <v>Red</v>
      </c>
      <c r="W2263" t="str">
        <f t="shared" si="736"/>
        <v>Green</v>
      </c>
      <c r="X2263" t="str">
        <f t="shared" si="737"/>
        <v>Green</v>
      </c>
      <c r="Y2263" t="str">
        <f t="shared" si="738"/>
        <v>Green</v>
      </c>
      <c r="Z2263" t="str">
        <f t="shared" si="739"/>
        <v>Green</v>
      </c>
      <c r="AA2263" t="str">
        <f t="shared" si="740"/>
        <v>Red</v>
      </c>
      <c r="AB2263" t="str">
        <f t="shared" si="741"/>
        <v>Red</v>
      </c>
      <c r="AC2263" t="str">
        <f t="shared" si="742"/>
        <v>Green</v>
      </c>
      <c r="AD2263" t="str">
        <f t="shared" si="743"/>
        <v>Red</v>
      </c>
    </row>
    <row r="2264" spans="1:30" x14ac:dyDescent="0.25">
      <c r="A2264" t="str">
        <f t="shared" si="727"/>
        <v>27/07/2026Floresta ECMaringa PR</v>
      </c>
      <c r="B2264" t="s">
        <v>804</v>
      </c>
      <c r="C2264" t="s">
        <v>4806</v>
      </c>
      <c r="D2264" s="2">
        <v>46230</v>
      </c>
      <c r="E2264" s="3">
        <v>0.95833333333333337</v>
      </c>
      <c r="F2264" t="s">
        <v>4807</v>
      </c>
      <c r="G2264" t="s">
        <v>4808</v>
      </c>
      <c r="H2264">
        <v>0</v>
      </c>
      <c r="I2264">
        <v>0</v>
      </c>
      <c r="J2264">
        <v>1</v>
      </c>
      <c r="K2264">
        <v>1</v>
      </c>
      <c r="L2264" s="22" t="str">
        <f t="shared" si="744"/>
        <v>27/07/2026</v>
      </c>
      <c r="M2264" s="23">
        <f t="shared" si="745"/>
        <v>0.83333333333333337</v>
      </c>
      <c r="N2264" t="str">
        <f t="shared" si="746"/>
        <v>1 - 1</v>
      </c>
      <c r="O2264" t="str">
        <f t="shared" si="728"/>
        <v>Red</v>
      </c>
      <c r="P2264" t="str">
        <f t="shared" si="729"/>
        <v>Green</v>
      </c>
      <c r="Q2264" t="str">
        <f t="shared" si="730"/>
        <v>Red</v>
      </c>
      <c r="R2264" t="str">
        <f t="shared" si="731"/>
        <v>Green</v>
      </c>
      <c r="S2264" t="str">
        <f t="shared" si="732"/>
        <v>Green</v>
      </c>
      <c r="T2264" t="str">
        <f t="shared" si="733"/>
        <v>Red</v>
      </c>
      <c r="U2264" t="str">
        <f t="shared" si="734"/>
        <v>Red</v>
      </c>
      <c r="V2264" t="str">
        <f t="shared" si="735"/>
        <v>Green</v>
      </c>
      <c r="W2264" t="str">
        <f t="shared" si="736"/>
        <v>Red</v>
      </c>
      <c r="X2264" t="str">
        <f t="shared" si="737"/>
        <v>Red</v>
      </c>
      <c r="Y2264" t="str">
        <f t="shared" si="738"/>
        <v>Green</v>
      </c>
      <c r="Z2264" t="str">
        <f t="shared" si="739"/>
        <v>Red</v>
      </c>
      <c r="AA2264" t="str">
        <f t="shared" si="740"/>
        <v>Green</v>
      </c>
      <c r="AB2264" t="str">
        <f t="shared" si="741"/>
        <v>Green</v>
      </c>
      <c r="AC2264" t="str">
        <f t="shared" si="742"/>
        <v>Green</v>
      </c>
      <c r="AD2264" t="str">
        <f t="shared" si="743"/>
        <v>Red</v>
      </c>
    </row>
    <row r="2265" spans="1:30" x14ac:dyDescent="0.25">
      <c r="A2265" t="str">
        <f t="shared" si="727"/>
        <v>27/07/2026Guarani SPInter de Limeira</v>
      </c>
      <c r="B2265" t="s">
        <v>804</v>
      </c>
      <c r="C2265" t="s">
        <v>4806</v>
      </c>
      <c r="D2265" s="2">
        <v>46230</v>
      </c>
      <c r="E2265" s="3">
        <v>0.95833333333333337</v>
      </c>
      <c r="F2265" t="s">
        <v>4809</v>
      </c>
      <c r="G2265" t="s">
        <v>1278</v>
      </c>
      <c r="H2265">
        <v>1</v>
      </c>
      <c r="I2265">
        <v>1</v>
      </c>
      <c r="J2265">
        <v>3</v>
      </c>
      <c r="K2265">
        <v>1</v>
      </c>
      <c r="L2265" s="22" t="str">
        <f t="shared" si="744"/>
        <v>27/07/2026</v>
      </c>
      <c r="M2265" s="23">
        <f t="shared" si="745"/>
        <v>0.83333333333333337</v>
      </c>
      <c r="N2265" t="str">
        <f t="shared" si="746"/>
        <v>3 - 1</v>
      </c>
      <c r="O2265" t="str">
        <f t="shared" si="728"/>
        <v>Green</v>
      </c>
      <c r="P2265" t="str">
        <f t="shared" si="729"/>
        <v>Red</v>
      </c>
      <c r="Q2265" t="str">
        <f t="shared" si="730"/>
        <v>Red</v>
      </c>
      <c r="R2265" t="str">
        <f t="shared" si="731"/>
        <v>Green</v>
      </c>
      <c r="S2265" t="str">
        <f t="shared" si="732"/>
        <v>Red</v>
      </c>
      <c r="T2265" t="str">
        <f t="shared" si="733"/>
        <v>Green</v>
      </c>
      <c r="U2265" t="str">
        <f t="shared" si="734"/>
        <v>Red</v>
      </c>
      <c r="V2265" t="str">
        <f t="shared" si="735"/>
        <v>Green</v>
      </c>
      <c r="W2265" t="str">
        <f t="shared" si="736"/>
        <v>Red</v>
      </c>
      <c r="X2265" t="str">
        <f t="shared" si="737"/>
        <v>Green</v>
      </c>
      <c r="Y2265" t="str">
        <f t="shared" si="738"/>
        <v>Green</v>
      </c>
      <c r="Z2265" t="str">
        <f t="shared" si="739"/>
        <v>Green</v>
      </c>
      <c r="AA2265" t="str">
        <f t="shared" si="740"/>
        <v>Red</v>
      </c>
      <c r="AB2265" t="str">
        <f t="shared" si="741"/>
        <v>Red</v>
      </c>
      <c r="AC2265" t="str">
        <f t="shared" si="742"/>
        <v>Green</v>
      </c>
      <c r="AD2265" t="str">
        <f t="shared" si="743"/>
        <v>Red</v>
      </c>
    </row>
    <row r="2266" spans="1:30" x14ac:dyDescent="0.25">
      <c r="A2266" t="str">
        <f t="shared" si="727"/>
        <v>27/07/2026Union La CaleraEverton de Vina</v>
      </c>
      <c r="B2266" t="s">
        <v>4810</v>
      </c>
      <c r="C2266" t="s">
        <v>2222</v>
      </c>
      <c r="D2266" s="2">
        <v>46230</v>
      </c>
      <c r="E2266" s="3">
        <v>0.95833333333333337</v>
      </c>
      <c r="F2266" t="s">
        <v>2384</v>
      </c>
      <c r="G2266" t="s">
        <v>2385</v>
      </c>
      <c r="H2266">
        <v>0</v>
      </c>
      <c r="I2266">
        <v>0</v>
      </c>
      <c r="J2266">
        <v>1</v>
      </c>
      <c r="K2266">
        <v>1</v>
      </c>
      <c r="L2266" s="22" t="str">
        <f t="shared" si="744"/>
        <v>27/07/2026</v>
      </c>
      <c r="M2266" s="23">
        <f t="shared" si="745"/>
        <v>0.83333333333333337</v>
      </c>
      <c r="N2266" t="str">
        <f t="shared" si="746"/>
        <v>1 - 1</v>
      </c>
      <c r="O2266" t="str">
        <f t="shared" si="728"/>
        <v>Red</v>
      </c>
      <c r="P2266" t="str">
        <f t="shared" si="729"/>
        <v>Green</v>
      </c>
      <c r="Q2266" t="str">
        <f t="shared" si="730"/>
        <v>Red</v>
      </c>
      <c r="R2266" t="str">
        <f t="shared" si="731"/>
        <v>Green</v>
      </c>
      <c r="S2266" t="str">
        <f t="shared" si="732"/>
        <v>Green</v>
      </c>
      <c r="T2266" t="str">
        <f t="shared" si="733"/>
        <v>Red</v>
      </c>
      <c r="U2266" t="str">
        <f t="shared" si="734"/>
        <v>Red</v>
      </c>
      <c r="V2266" t="str">
        <f t="shared" si="735"/>
        <v>Green</v>
      </c>
      <c r="W2266" t="str">
        <f t="shared" si="736"/>
        <v>Red</v>
      </c>
      <c r="X2266" t="str">
        <f t="shared" si="737"/>
        <v>Red</v>
      </c>
      <c r="Y2266" t="str">
        <f t="shared" si="738"/>
        <v>Green</v>
      </c>
      <c r="Z2266" t="str">
        <f t="shared" si="739"/>
        <v>Red</v>
      </c>
      <c r="AA2266" t="str">
        <f t="shared" si="740"/>
        <v>Green</v>
      </c>
      <c r="AB2266" t="str">
        <f t="shared" si="741"/>
        <v>Green</v>
      </c>
      <c r="AC2266" t="str">
        <f t="shared" si="742"/>
        <v>Green</v>
      </c>
      <c r="AD2266" t="str">
        <f t="shared" si="743"/>
        <v>Red</v>
      </c>
    </row>
    <row r="2267" spans="1:30" x14ac:dyDescent="0.25">
      <c r="A2267" t="str">
        <f t="shared" si="727"/>
        <v>27/07/2026Union EspanolaDeportes Recoleta</v>
      </c>
      <c r="B2267" t="s">
        <v>4810</v>
      </c>
      <c r="C2267" t="s">
        <v>4797</v>
      </c>
      <c r="D2267" s="2">
        <v>46230</v>
      </c>
      <c r="E2267" s="3">
        <v>0.95833333333333337</v>
      </c>
      <c r="F2267" t="s">
        <v>4811</v>
      </c>
      <c r="G2267" t="s">
        <v>1280</v>
      </c>
      <c r="H2267">
        <v>0</v>
      </c>
      <c r="I2267">
        <v>0</v>
      </c>
      <c r="J2267">
        <v>2</v>
      </c>
      <c r="K2267">
        <v>1</v>
      </c>
      <c r="L2267" s="22" t="str">
        <f t="shared" si="744"/>
        <v>27/07/2026</v>
      </c>
      <c r="M2267" s="23">
        <f t="shared" si="745"/>
        <v>0.83333333333333337</v>
      </c>
      <c r="N2267" t="str">
        <f t="shared" si="746"/>
        <v>2 - 1</v>
      </c>
      <c r="O2267" t="str">
        <f t="shared" si="728"/>
        <v>Green</v>
      </c>
      <c r="P2267" t="str">
        <f t="shared" si="729"/>
        <v>Red</v>
      </c>
      <c r="Q2267" t="str">
        <f t="shared" si="730"/>
        <v>Red</v>
      </c>
      <c r="R2267" t="str">
        <f t="shared" si="731"/>
        <v>Green</v>
      </c>
      <c r="S2267" t="str">
        <f t="shared" si="732"/>
        <v>Red</v>
      </c>
      <c r="T2267" t="str">
        <f t="shared" si="733"/>
        <v>Green</v>
      </c>
      <c r="U2267" t="str">
        <f t="shared" si="734"/>
        <v>Red</v>
      </c>
      <c r="V2267" t="str">
        <f t="shared" si="735"/>
        <v>Green</v>
      </c>
      <c r="W2267" t="str">
        <f t="shared" si="736"/>
        <v>Red</v>
      </c>
      <c r="X2267" t="str">
        <f t="shared" si="737"/>
        <v>Red</v>
      </c>
      <c r="Y2267" t="str">
        <f t="shared" si="738"/>
        <v>Green</v>
      </c>
      <c r="Z2267" t="str">
        <f t="shared" si="739"/>
        <v>Green</v>
      </c>
      <c r="AA2267" t="str">
        <f t="shared" si="740"/>
        <v>Red</v>
      </c>
      <c r="AB2267" t="str">
        <f t="shared" si="741"/>
        <v>Green</v>
      </c>
      <c r="AC2267" t="str">
        <f t="shared" si="742"/>
        <v>Green</v>
      </c>
      <c r="AD2267" t="str">
        <f t="shared" si="743"/>
        <v>Red</v>
      </c>
    </row>
    <row r="2268" spans="1:30" x14ac:dyDescent="0.25">
      <c r="A2268" t="str">
        <f t="shared" si="727"/>
        <v>27/07/2026Antigua &amp; Barbuda U20Guatemala U20</v>
      </c>
      <c r="D2268" s="2">
        <v>46230</v>
      </c>
      <c r="E2268" s="3">
        <v>0.95833333333333337</v>
      </c>
      <c r="F2268" t="s">
        <v>2524</v>
      </c>
      <c r="G2268" t="s">
        <v>2521</v>
      </c>
      <c r="H2268">
        <v>0</v>
      </c>
      <c r="I2268">
        <v>2</v>
      </c>
      <c r="J2268">
        <v>0</v>
      </c>
      <c r="K2268">
        <v>4</v>
      </c>
      <c r="L2268" s="22" t="str">
        <f t="shared" si="744"/>
        <v>27/07/2026</v>
      </c>
      <c r="M2268" s="23">
        <f t="shared" si="745"/>
        <v>0.83333333333333337</v>
      </c>
      <c r="N2268" t="str">
        <f t="shared" si="746"/>
        <v>0 - 4</v>
      </c>
      <c r="O2268" t="str">
        <f t="shared" si="728"/>
        <v>Red</v>
      </c>
      <c r="P2268" t="str">
        <f t="shared" si="729"/>
        <v>Red</v>
      </c>
      <c r="Q2268" t="str">
        <f t="shared" si="730"/>
        <v>Green</v>
      </c>
      <c r="R2268" t="str">
        <f t="shared" si="731"/>
        <v>Red</v>
      </c>
      <c r="S2268" t="str">
        <f t="shared" si="732"/>
        <v>Green</v>
      </c>
      <c r="T2268" t="str">
        <f t="shared" si="733"/>
        <v>Green</v>
      </c>
      <c r="U2268" t="str">
        <f t="shared" si="734"/>
        <v>Red</v>
      </c>
      <c r="V2268" t="str">
        <f t="shared" si="735"/>
        <v>Red</v>
      </c>
      <c r="W2268" t="str">
        <f t="shared" si="736"/>
        <v>Green</v>
      </c>
      <c r="X2268" t="str">
        <f t="shared" si="737"/>
        <v>Green</v>
      </c>
      <c r="Y2268" t="str">
        <f t="shared" si="738"/>
        <v>Green</v>
      </c>
      <c r="Z2268" t="str">
        <f t="shared" si="739"/>
        <v>Green</v>
      </c>
      <c r="AA2268" t="str">
        <f t="shared" si="740"/>
        <v>Red</v>
      </c>
      <c r="AB2268" t="str">
        <f t="shared" si="741"/>
        <v>Red</v>
      </c>
      <c r="AC2268" t="str">
        <f t="shared" si="742"/>
        <v>Red</v>
      </c>
      <c r="AD2268" t="str">
        <f t="shared" si="743"/>
        <v>Green</v>
      </c>
    </row>
    <row r="2269" spans="1:30" x14ac:dyDescent="0.25">
      <c r="A2269" t="str">
        <f t="shared" si="727"/>
        <v>27/07/202612 De Junio3 de Noviembre</v>
      </c>
      <c r="D2269" s="2">
        <v>46230</v>
      </c>
      <c r="E2269" s="3">
        <v>0.95833333333333337</v>
      </c>
      <c r="F2269" t="s">
        <v>1383</v>
      </c>
      <c r="G2269" t="s">
        <v>4812</v>
      </c>
      <c r="H2269">
        <v>0</v>
      </c>
      <c r="I2269">
        <v>0</v>
      </c>
      <c r="J2269">
        <v>1</v>
      </c>
      <c r="K2269">
        <v>0</v>
      </c>
      <c r="L2269" s="22" t="str">
        <f t="shared" si="744"/>
        <v>27/07/2026</v>
      </c>
      <c r="M2269" s="23">
        <f t="shared" si="745"/>
        <v>0.83333333333333337</v>
      </c>
      <c r="N2269" t="str">
        <f t="shared" si="746"/>
        <v>1 - 0</v>
      </c>
      <c r="O2269" t="str">
        <f t="shared" si="728"/>
        <v>Green</v>
      </c>
      <c r="P2269" t="str">
        <f t="shared" si="729"/>
        <v>Red</v>
      </c>
      <c r="Q2269" t="str">
        <f t="shared" si="730"/>
        <v>Red</v>
      </c>
      <c r="R2269" t="str">
        <f t="shared" si="731"/>
        <v>Green</v>
      </c>
      <c r="S2269" t="str">
        <f t="shared" si="732"/>
        <v>Red</v>
      </c>
      <c r="T2269" t="str">
        <f t="shared" si="733"/>
        <v>Green</v>
      </c>
      <c r="U2269" t="str">
        <f t="shared" si="734"/>
        <v>Red</v>
      </c>
      <c r="V2269" t="str">
        <f t="shared" si="735"/>
        <v>Green</v>
      </c>
      <c r="W2269" t="str">
        <f t="shared" si="736"/>
        <v>Red</v>
      </c>
      <c r="X2269" t="str">
        <f t="shared" si="737"/>
        <v>Red</v>
      </c>
      <c r="Y2269" t="str">
        <f t="shared" si="738"/>
        <v>Red</v>
      </c>
      <c r="Z2269" t="str">
        <f t="shared" si="739"/>
        <v>Red</v>
      </c>
      <c r="AA2269" t="str">
        <f t="shared" si="740"/>
        <v>Green</v>
      </c>
      <c r="AB2269" t="str">
        <f t="shared" si="741"/>
        <v>Green</v>
      </c>
      <c r="AC2269" t="str">
        <f t="shared" si="742"/>
        <v>Red</v>
      </c>
      <c r="AD2269" t="str">
        <f t="shared" si="743"/>
        <v>Green</v>
      </c>
    </row>
    <row r="2270" spans="1:30" x14ac:dyDescent="0.25">
      <c r="A2270" t="str">
        <f t="shared" si="727"/>
        <v>27/07/2026Deportivo CuencaEmelec</v>
      </c>
      <c r="B2270" t="s">
        <v>823</v>
      </c>
      <c r="C2270" t="s">
        <v>824</v>
      </c>
      <c r="D2270" s="2">
        <v>46231</v>
      </c>
      <c r="E2270" s="3">
        <v>0</v>
      </c>
      <c r="F2270" t="s">
        <v>1841</v>
      </c>
      <c r="G2270" t="s">
        <v>116</v>
      </c>
      <c r="H2270">
        <v>1</v>
      </c>
      <c r="I2270">
        <v>0</v>
      </c>
      <c r="J2270">
        <v>2</v>
      </c>
      <c r="K2270">
        <v>1</v>
      </c>
      <c r="L2270" s="30" t="str">
        <f t="shared" ref="L2270:L2273" si="747">DAY(D2270)-1&amp;"/"&amp;"07"&amp;"/"&amp;YEAR(D2270)</f>
        <v>27/07/2026</v>
      </c>
      <c r="M2270" s="31">
        <f t="shared" ref="M2270:M2273" si="748">E2270-TIME(3,0,0)+TIME(12,0,0)+TIME(12,0,0)</f>
        <v>0.875</v>
      </c>
      <c r="N2270" t="str">
        <f t="shared" si="746"/>
        <v>2 - 1</v>
      </c>
      <c r="O2270" t="str">
        <f t="shared" si="728"/>
        <v>Green</v>
      </c>
      <c r="P2270" t="str">
        <f t="shared" si="729"/>
        <v>Red</v>
      </c>
      <c r="Q2270" t="str">
        <f t="shared" si="730"/>
        <v>Red</v>
      </c>
      <c r="R2270" t="str">
        <f t="shared" si="731"/>
        <v>Green</v>
      </c>
      <c r="S2270" t="str">
        <f t="shared" si="732"/>
        <v>Red</v>
      </c>
      <c r="T2270" t="str">
        <f t="shared" si="733"/>
        <v>Green</v>
      </c>
      <c r="U2270" t="str">
        <f t="shared" si="734"/>
        <v>Green</v>
      </c>
      <c r="V2270" t="str">
        <f t="shared" si="735"/>
        <v>Red</v>
      </c>
      <c r="W2270" t="str">
        <f t="shared" si="736"/>
        <v>Red</v>
      </c>
      <c r="X2270" t="str">
        <f t="shared" si="737"/>
        <v>Green</v>
      </c>
      <c r="Y2270" t="str">
        <f t="shared" si="738"/>
        <v>Green</v>
      </c>
      <c r="Z2270" t="str">
        <f t="shared" si="739"/>
        <v>Green</v>
      </c>
      <c r="AA2270" t="str">
        <f t="shared" si="740"/>
        <v>Red</v>
      </c>
      <c r="AB2270" t="str">
        <f t="shared" si="741"/>
        <v>Green</v>
      </c>
      <c r="AC2270" t="str">
        <f t="shared" si="742"/>
        <v>Green</v>
      </c>
      <c r="AD2270" t="str">
        <f t="shared" si="743"/>
        <v>Red</v>
      </c>
    </row>
    <row r="2271" spans="1:30" x14ac:dyDescent="0.25">
      <c r="A2271" t="str">
        <f t="shared" si="727"/>
        <v>27/07/2026Atletico CaliIndependiente Valle Del Cauca</v>
      </c>
      <c r="B2271" t="s">
        <v>821</v>
      </c>
      <c r="C2271" t="s">
        <v>4797</v>
      </c>
      <c r="D2271" s="2">
        <v>46231</v>
      </c>
      <c r="E2271" s="3">
        <v>2.0833333333333332E-2</v>
      </c>
      <c r="F2271" t="s">
        <v>4813</v>
      </c>
      <c r="G2271" t="s">
        <v>4814</v>
      </c>
      <c r="H2271">
        <v>0</v>
      </c>
      <c r="I2271">
        <v>2</v>
      </c>
      <c r="J2271">
        <v>0</v>
      </c>
      <c r="K2271">
        <v>2</v>
      </c>
      <c r="L2271" s="30" t="str">
        <f t="shared" si="747"/>
        <v>27/07/2026</v>
      </c>
      <c r="M2271" s="31">
        <f t="shared" si="748"/>
        <v>0.89583333333333326</v>
      </c>
      <c r="N2271" t="str">
        <f t="shared" si="746"/>
        <v>0 - 2</v>
      </c>
      <c r="O2271" t="str">
        <f t="shared" si="728"/>
        <v>Red</v>
      </c>
      <c r="P2271" t="str">
        <f t="shared" si="729"/>
        <v>Red</v>
      </c>
      <c r="Q2271" t="str">
        <f t="shared" si="730"/>
        <v>Green</v>
      </c>
      <c r="R2271" t="str">
        <f t="shared" si="731"/>
        <v>Red</v>
      </c>
      <c r="S2271" t="str">
        <f t="shared" si="732"/>
        <v>Green</v>
      </c>
      <c r="T2271" t="str">
        <f t="shared" si="733"/>
        <v>Green</v>
      </c>
      <c r="U2271" t="str">
        <f t="shared" si="734"/>
        <v>Red</v>
      </c>
      <c r="V2271" t="str">
        <f t="shared" si="735"/>
        <v>Red</v>
      </c>
      <c r="W2271" t="str">
        <f t="shared" si="736"/>
        <v>Green</v>
      </c>
      <c r="X2271" t="str">
        <f t="shared" si="737"/>
        <v>Green</v>
      </c>
      <c r="Y2271" t="str">
        <f t="shared" si="738"/>
        <v>Green</v>
      </c>
      <c r="Z2271" t="str">
        <f t="shared" si="739"/>
        <v>Red</v>
      </c>
      <c r="AA2271" t="str">
        <f t="shared" si="740"/>
        <v>Green</v>
      </c>
      <c r="AB2271" t="str">
        <f t="shared" si="741"/>
        <v>Green</v>
      </c>
      <c r="AC2271" t="str">
        <f t="shared" si="742"/>
        <v>Red</v>
      </c>
      <c r="AD2271" t="str">
        <f t="shared" si="743"/>
        <v>Green</v>
      </c>
    </row>
    <row r="2272" spans="1:30" x14ac:dyDescent="0.25">
      <c r="A2272" t="str">
        <f t="shared" si="727"/>
        <v>27/07/2026Tauro FCSporting San Miguelito</v>
      </c>
      <c r="D2272" s="2">
        <v>46231</v>
      </c>
      <c r="E2272" s="3">
        <v>6.25E-2</v>
      </c>
      <c r="F2272" t="s">
        <v>1283</v>
      </c>
      <c r="G2272" t="s">
        <v>1284</v>
      </c>
      <c r="H2272">
        <v>0</v>
      </c>
      <c r="I2272">
        <v>0</v>
      </c>
      <c r="J2272">
        <v>0</v>
      </c>
      <c r="K2272">
        <v>0</v>
      </c>
      <c r="L2272" s="30" t="str">
        <f t="shared" si="747"/>
        <v>27/07/2026</v>
      </c>
      <c r="M2272" s="31">
        <f t="shared" si="748"/>
        <v>0.9375</v>
      </c>
      <c r="N2272" t="str">
        <f t="shared" si="746"/>
        <v>0 - 0</v>
      </c>
      <c r="O2272" t="str">
        <f t="shared" si="728"/>
        <v>Red</v>
      </c>
      <c r="P2272" t="str">
        <f t="shared" si="729"/>
        <v>Green</v>
      </c>
      <c r="Q2272" t="str">
        <f t="shared" si="730"/>
        <v>Red</v>
      </c>
      <c r="R2272" t="str">
        <f t="shared" si="731"/>
        <v>Green</v>
      </c>
      <c r="S2272" t="str">
        <f t="shared" si="732"/>
        <v>Green</v>
      </c>
      <c r="T2272" t="str">
        <f t="shared" si="733"/>
        <v>Red</v>
      </c>
      <c r="U2272" t="str">
        <f t="shared" si="734"/>
        <v>Red</v>
      </c>
      <c r="V2272" t="str">
        <f t="shared" si="735"/>
        <v>Green</v>
      </c>
      <c r="W2272" t="str">
        <f t="shared" si="736"/>
        <v>Red</v>
      </c>
      <c r="X2272" t="str">
        <f t="shared" si="737"/>
        <v>Red</v>
      </c>
      <c r="Y2272" t="str">
        <f t="shared" si="738"/>
        <v>Red</v>
      </c>
      <c r="Z2272" t="str">
        <f t="shared" si="739"/>
        <v>Red</v>
      </c>
      <c r="AA2272" t="str">
        <f t="shared" si="740"/>
        <v>Green</v>
      </c>
      <c r="AB2272" t="str">
        <f t="shared" si="741"/>
        <v>Green</v>
      </c>
      <c r="AC2272" t="str">
        <f t="shared" si="742"/>
        <v>Red</v>
      </c>
      <c r="AD2272" t="str">
        <f t="shared" si="743"/>
        <v>Green</v>
      </c>
    </row>
    <row r="2273" spans="1:30" x14ac:dyDescent="0.25">
      <c r="A2273" t="str">
        <f t="shared" si="727"/>
        <v>27/07/2026Costa Rica U20Mexico U20</v>
      </c>
      <c r="D2273" s="2">
        <v>46231</v>
      </c>
      <c r="E2273" s="3">
        <v>8.3333333333333329E-2</v>
      </c>
      <c r="F2273" t="s">
        <v>2522</v>
      </c>
      <c r="G2273" t="s">
        <v>2523</v>
      </c>
      <c r="H2273">
        <v>0</v>
      </c>
      <c r="I2273">
        <v>1</v>
      </c>
      <c r="J2273">
        <v>0</v>
      </c>
      <c r="K2273">
        <v>2</v>
      </c>
      <c r="L2273" s="30" t="str">
        <f t="shared" si="747"/>
        <v>27/07/2026</v>
      </c>
      <c r="M2273" s="31">
        <f t="shared" si="748"/>
        <v>0.95833333333333326</v>
      </c>
      <c r="N2273" t="str">
        <f t="shared" si="746"/>
        <v>0 - 2</v>
      </c>
      <c r="O2273" t="str">
        <f t="shared" si="728"/>
        <v>Red</v>
      </c>
      <c r="P2273" t="str">
        <f t="shared" si="729"/>
        <v>Red</v>
      </c>
      <c r="Q2273" t="str">
        <f t="shared" si="730"/>
        <v>Green</v>
      </c>
      <c r="R2273" t="str">
        <f t="shared" si="731"/>
        <v>Red</v>
      </c>
      <c r="S2273" t="str">
        <f t="shared" si="732"/>
        <v>Green</v>
      </c>
      <c r="T2273" t="str">
        <f t="shared" si="733"/>
        <v>Green</v>
      </c>
      <c r="U2273" t="str">
        <f t="shared" si="734"/>
        <v>Red</v>
      </c>
      <c r="V2273" t="str">
        <f t="shared" si="735"/>
        <v>Red</v>
      </c>
      <c r="W2273" t="str">
        <f t="shared" si="736"/>
        <v>Green</v>
      </c>
      <c r="X2273" t="str">
        <f t="shared" si="737"/>
        <v>Green</v>
      </c>
      <c r="Y2273" t="str">
        <f t="shared" si="738"/>
        <v>Green</v>
      </c>
      <c r="Z2273" t="str">
        <f t="shared" si="739"/>
        <v>Red</v>
      </c>
      <c r="AA2273" t="str">
        <f t="shared" si="740"/>
        <v>Green</v>
      </c>
      <c r="AB2273" t="str">
        <f t="shared" si="741"/>
        <v>Green</v>
      </c>
      <c r="AC2273" t="str">
        <f t="shared" si="742"/>
        <v>Red</v>
      </c>
      <c r="AD2273" t="str">
        <f t="shared" si="743"/>
        <v>Green</v>
      </c>
    </row>
    <row r="2274" spans="1:30" x14ac:dyDescent="0.25">
      <c r="A2274" t="str">
        <f t="shared" si="727"/>
        <v>27/07/2026Newcastle Olympic ReservesCharlestown City Blues Reserves</v>
      </c>
      <c r="B2274" t="s">
        <v>810</v>
      </c>
      <c r="C2274" t="s">
        <v>813</v>
      </c>
      <c r="D2274" s="2">
        <v>46231</v>
      </c>
      <c r="E2274" s="3">
        <v>0.34375</v>
      </c>
      <c r="F2274" t="s">
        <v>386</v>
      </c>
      <c r="G2274" t="s">
        <v>2892</v>
      </c>
      <c r="H2274">
        <v>3</v>
      </c>
      <c r="I2274">
        <v>0</v>
      </c>
      <c r="J2274">
        <v>5</v>
      </c>
      <c r="K2274">
        <v>0</v>
      </c>
      <c r="L2274" s="22" t="str">
        <f t="shared" ref="L2274:L2337" si="749">DAY(D2274)&amp;"/"&amp;"07"&amp;"/"&amp;YEAR(D2274)</f>
        <v>28/07/2026</v>
      </c>
      <c r="M2274" s="23">
        <f t="shared" ref="M2274:M2337" si="750">E2274-TIME(3,0,0)</f>
        <v>0.21875</v>
      </c>
      <c r="N2274" t="str">
        <f t="shared" ref="N2274:N2337" si="751">J2274&amp;" - "&amp;K2274</f>
        <v>5 - 0</v>
      </c>
      <c r="O2274" t="str">
        <f t="shared" si="728"/>
        <v>Green</v>
      </c>
      <c r="P2274" t="str">
        <f t="shared" si="729"/>
        <v>Red</v>
      </c>
      <c r="Q2274" t="str">
        <f t="shared" si="730"/>
        <v>Red</v>
      </c>
      <c r="R2274" t="str">
        <f t="shared" si="731"/>
        <v>Green</v>
      </c>
      <c r="S2274" t="str">
        <f t="shared" si="732"/>
        <v>Red</v>
      </c>
      <c r="T2274" t="str">
        <f t="shared" si="733"/>
        <v>Green</v>
      </c>
      <c r="U2274" t="str">
        <f t="shared" si="734"/>
        <v>Green</v>
      </c>
      <c r="V2274" t="str">
        <f t="shared" si="735"/>
        <v>Red</v>
      </c>
      <c r="W2274" t="str">
        <f t="shared" si="736"/>
        <v>Red</v>
      </c>
      <c r="X2274" t="str">
        <f t="shared" si="737"/>
        <v>Green</v>
      </c>
      <c r="Y2274" t="str">
        <f t="shared" si="738"/>
        <v>Green</v>
      </c>
      <c r="Z2274" t="str">
        <f t="shared" si="739"/>
        <v>Green</v>
      </c>
      <c r="AA2274" t="str">
        <f t="shared" si="740"/>
        <v>Red</v>
      </c>
      <c r="AB2274" t="str">
        <f t="shared" si="741"/>
        <v>Red</v>
      </c>
      <c r="AC2274" t="str">
        <f t="shared" si="742"/>
        <v>Red</v>
      </c>
      <c r="AD2274" t="str">
        <f t="shared" si="743"/>
        <v>Green</v>
      </c>
    </row>
    <row r="2275" spans="1:30" x14ac:dyDescent="0.25">
      <c r="A2275" t="str">
        <f t="shared" si="727"/>
        <v>28/07/2026ChelseaWestern Sydney Wanderers</v>
      </c>
      <c r="D2275" s="2">
        <v>46231</v>
      </c>
      <c r="E2275" s="3">
        <v>0.40625</v>
      </c>
      <c r="F2275" t="s">
        <v>5045</v>
      </c>
      <c r="G2275" t="s">
        <v>904</v>
      </c>
      <c r="H2275">
        <v>2</v>
      </c>
      <c r="I2275">
        <v>2</v>
      </c>
      <c r="J2275">
        <v>6</v>
      </c>
      <c r="K2275">
        <v>4</v>
      </c>
      <c r="L2275" s="22" t="str">
        <f t="shared" si="749"/>
        <v>28/07/2026</v>
      </c>
      <c r="M2275" s="23">
        <f t="shared" si="750"/>
        <v>0.28125</v>
      </c>
      <c r="N2275" t="str">
        <f t="shared" si="751"/>
        <v>6 - 4</v>
      </c>
      <c r="O2275" t="str">
        <f t="shared" si="728"/>
        <v>Green</v>
      </c>
      <c r="P2275" t="str">
        <f t="shared" si="729"/>
        <v>Red</v>
      </c>
      <c r="Q2275" t="str">
        <f t="shared" si="730"/>
        <v>Red</v>
      </c>
      <c r="R2275" t="str">
        <f t="shared" si="731"/>
        <v>Green</v>
      </c>
      <c r="S2275" t="str">
        <f t="shared" si="732"/>
        <v>Red</v>
      </c>
      <c r="T2275" t="str">
        <f t="shared" si="733"/>
        <v>Green</v>
      </c>
      <c r="U2275" t="str">
        <f t="shared" si="734"/>
        <v>Red</v>
      </c>
      <c r="V2275" t="str">
        <f t="shared" si="735"/>
        <v>Green</v>
      </c>
      <c r="W2275" t="str">
        <f t="shared" si="736"/>
        <v>Red</v>
      </c>
      <c r="X2275" t="str">
        <f t="shared" si="737"/>
        <v>Green</v>
      </c>
      <c r="Y2275" t="str">
        <f t="shared" si="738"/>
        <v>Green</v>
      </c>
      <c r="Z2275" t="str">
        <f t="shared" si="739"/>
        <v>Green</v>
      </c>
      <c r="AA2275" t="str">
        <f t="shared" si="740"/>
        <v>Red</v>
      </c>
      <c r="AB2275" t="str">
        <f t="shared" si="741"/>
        <v>Red</v>
      </c>
      <c r="AC2275" t="str">
        <f t="shared" si="742"/>
        <v>Green</v>
      </c>
      <c r="AD2275" t="str">
        <f t="shared" si="743"/>
        <v>Red</v>
      </c>
    </row>
    <row r="2276" spans="1:30" x14ac:dyDescent="0.25">
      <c r="A2276" t="str">
        <f t="shared" si="727"/>
        <v>28/07/2026PhilippinesMyanmar</v>
      </c>
      <c r="B2276" t="s">
        <v>2236</v>
      </c>
      <c r="C2276" t="s">
        <v>2237</v>
      </c>
      <c r="D2276" s="2">
        <v>46231</v>
      </c>
      <c r="E2276" s="3">
        <v>0.41666666666666669</v>
      </c>
      <c r="F2276" t="s">
        <v>5046</v>
      </c>
      <c r="G2276" t="s">
        <v>2782</v>
      </c>
      <c r="H2276">
        <v>0</v>
      </c>
      <c r="I2276">
        <v>2</v>
      </c>
      <c r="J2276">
        <v>1</v>
      </c>
      <c r="K2276">
        <v>4</v>
      </c>
      <c r="L2276" s="22" t="str">
        <f t="shared" si="749"/>
        <v>28/07/2026</v>
      </c>
      <c r="M2276" s="23">
        <f t="shared" si="750"/>
        <v>0.29166666666666669</v>
      </c>
      <c r="N2276" t="str">
        <f t="shared" si="751"/>
        <v>1 - 4</v>
      </c>
      <c r="O2276" t="str">
        <f t="shared" si="728"/>
        <v>Red</v>
      </c>
      <c r="P2276" t="str">
        <f t="shared" si="729"/>
        <v>Red</v>
      </c>
      <c r="Q2276" t="str">
        <f t="shared" si="730"/>
        <v>Green</v>
      </c>
      <c r="R2276" t="str">
        <f t="shared" si="731"/>
        <v>Red</v>
      </c>
      <c r="S2276" t="str">
        <f t="shared" si="732"/>
        <v>Green</v>
      </c>
      <c r="T2276" t="str">
        <f t="shared" si="733"/>
        <v>Green</v>
      </c>
      <c r="U2276" t="str">
        <f t="shared" si="734"/>
        <v>Red</v>
      </c>
      <c r="V2276" t="str">
        <f t="shared" si="735"/>
        <v>Red</v>
      </c>
      <c r="W2276" t="str">
        <f t="shared" si="736"/>
        <v>Green</v>
      </c>
      <c r="X2276" t="str">
        <f t="shared" si="737"/>
        <v>Green</v>
      </c>
      <c r="Y2276" t="str">
        <f t="shared" si="738"/>
        <v>Green</v>
      </c>
      <c r="Z2276" t="str">
        <f t="shared" si="739"/>
        <v>Green</v>
      </c>
      <c r="AA2276" t="str">
        <f t="shared" si="740"/>
        <v>Red</v>
      </c>
      <c r="AB2276" t="str">
        <f t="shared" si="741"/>
        <v>Red</v>
      </c>
      <c r="AC2276" t="str">
        <f t="shared" si="742"/>
        <v>Green</v>
      </c>
      <c r="AD2276" t="str">
        <f t="shared" si="743"/>
        <v>Red</v>
      </c>
    </row>
    <row r="2277" spans="1:30" x14ac:dyDescent="0.25">
      <c r="A2277" t="str">
        <f t="shared" si="727"/>
        <v>28/07/2026TRAU FCNEROCA</v>
      </c>
      <c r="D2277" s="2">
        <v>46231</v>
      </c>
      <c r="E2277" s="3">
        <v>0.47916666666666669</v>
      </c>
      <c r="F2277" t="s">
        <v>5047</v>
      </c>
      <c r="G2277" t="s">
        <v>5048</v>
      </c>
      <c r="H2277">
        <v>0</v>
      </c>
      <c r="I2277">
        <v>0</v>
      </c>
      <c r="J2277">
        <v>0</v>
      </c>
      <c r="K2277">
        <v>0</v>
      </c>
      <c r="L2277" s="22" t="str">
        <f t="shared" si="749"/>
        <v>28/07/2026</v>
      </c>
      <c r="M2277" s="23">
        <f t="shared" si="750"/>
        <v>0.35416666666666669</v>
      </c>
      <c r="N2277" t="str">
        <f t="shared" si="751"/>
        <v>0 - 0</v>
      </c>
      <c r="O2277" t="str">
        <f t="shared" si="728"/>
        <v>Red</v>
      </c>
      <c r="P2277" t="str">
        <f t="shared" si="729"/>
        <v>Green</v>
      </c>
      <c r="Q2277" t="str">
        <f t="shared" si="730"/>
        <v>Red</v>
      </c>
      <c r="R2277" t="str">
        <f t="shared" si="731"/>
        <v>Green</v>
      </c>
      <c r="S2277" t="str">
        <f t="shared" si="732"/>
        <v>Green</v>
      </c>
      <c r="T2277" t="str">
        <f t="shared" si="733"/>
        <v>Red</v>
      </c>
      <c r="U2277" t="str">
        <f t="shared" si="734"/>
        <v>Red</v>
      </c>
      <c r="V2277" t="str">
        <f t="shared" si="735"/>
        <v>Green</v>
      </c>
      <c r="W2277" t="str">
        <f t="shared" si="736"/>
        <v>Red</v>
      </c>
      <c r="X2277" t="str">
        <f t="shared" si="737"/>
        <v>Red</v>
      </c>
      <c r="Y2277" t="str">
        <f t="shared" si="738"/>
        <v>Red</v>
      </c>
      <c r="Z2277" t="str">
        <f t="shared" si="739"/>
        <v>Red</v>
      </c>
      <c r="AA2277" t="str">
        <f t="shared" si="740"/>
        <v>Green</v>
      </c>
      <c r="AB2277" t="str">
        <f t="shared" si="741"/>
        <v>Green</v>
      </c>
      <c r="AC2277" t="str">
        <f t="shared" si="742"/>
        <v>Red</v>
      </c>
      <c r="AD2277" t="str">
        <f t="shared" si="743"/>
        <v>Green</v>
      </c>
    </row>
    <row r="2278" spans="1:30" x14ac:dyDescent="0.25">
      <c r="A2278" t="str">
        <f t="shared" si="727"/>
        <v>28/07/2026Derby CountyValencia</v>
      </c>
      <c r="D2278" s="2">
        <v>46231</v>
      </c>
      <c r="E2278" s="3">
        <v>0.5</v>
      </c>
      <c r="F2278" t="s">
        <v>2641</v>
      </c>
      <c r="G2278" t="s">
        <v>1808</v>
      </c>
      <c r="H2278">
        <v>0</v>
      </c>
      <c r="I2278">
        <v>0</v>
      </c>
      <c r="J2278">
        <v>1</v>
      </c>
      <c r="K2278">
        <v>2</v>
      </c>
      <c r="L2278" s="22" t="str">
        <f t="shared" si="749"/>
        <v>28/07/2026</v>
      </c>
      <c r="M2278" s="23">
        <f t="shared" si="750"/>
        <v>0.375</v>
      </c>
      <c r="N2278" t="str">
        <f t="shared" si="751"/>
        <v>1 - 2</v>
      </c>
      <c r="O2278" t="str">
        <f t="shared" si="728"/>
        <v>Red</v>
      </c>
      <c r="P2278" t="str">
        <f t="shared" si="729"/>
        <v>Red</v>
      </c>
      <c r="Q2278" t="str">
        <f t="shared" si="730"/>
        <v>Green</v>
      </c>
      <c r="R2278" t="str">
        <f t="shared" si="731"/>
        <v>Red</v>
      </c>
      <c r="S2278" t="str">
        <f t="shared" si="732"/>
        <v>Green</v>
      </c>
      <c r="T2278" t="str">
        <f t="shared" si="733"/>
        <v>Green</v>
      </c>
      <c r="U2278" t="str">
        <f t="shared" si="734"/>
        <v>Red</v>
      </c>
      <c r="V2278" t="str">
        <f t="shared" si="735"/>
        <v>Green</v>
      </c>
      <c r="W2278" t="str">
        <f t="shared" si="736"/>
        <v>Red</v>
      </c>
      <c r="X2278" t="str">
        <f t="shared" si="737"/>
        <v>Red</v>
      </c>
      <c r="Y2278" t="str">
        <f t="shared" si="738"/>
        <v>Green</v>
      </c>
      <c r="Z2278" t="str">
        <f t="shared" si="739"/>
        <v>Green</v>
      </c>
      <c r="AA2278" t="str">
        <f t="shared" si="740"/>
        <v>Red</v>
      </c>
      <c r="AB2278" t="str">
        <f t="shared" si="741"/>
        <v>Green</v>
      </c>
      <c r="AC2278" t="str">
        <f t="shared" si="742"/>
        <v>Green</v>
      </c>
      <c r="AD2278" t="str">
        <f t="shared" si="743"/>
        <v>Red</v>
      </c>
    </row>
    <row r="2279" spans="1:30" x14ac:dyDescent="0.25">
      <c r="A2279" t="str">
        <f t="shared" si="727"/>
        <v>28/07/2026AD PembaFerroviario Beira</v>
      </c>
      <c r="D2279" s="2">
        <v>46231</v>
      </c>
      <c r="E2279" s="3">
        <v>0.53125</v>
      </c>
      <c r="F2279" t="s">
        <v>5049</v>
      </c>
      <c r="G2279" t="s">
        <v>5050</v>
      </c>
      <c r="H2279">
        <v>0</v>
      </c>
      <c r="I2279">
        <v>1</v>
      </c>
      <c r="J2279">
        <v>1</v>
      </c>
      <c r="K2279">
        <v>1</v>
      </c>
      <c r="L2279" s="22" t="str">
        <f t="shared" si="749"/>
        <v>28/07/2026</v>
      </c>
      <c r="M2279" s="23">
        <f t="shared" si="750"/>
        <v>0.40625</v>
      </c>
      <c r="N2279" t="str">
        <f t="shared" si="751"/>
        <v>1 - 1</v>
      </c>
      <c r="O2279" t="str">
        <f t="shared" si="728"/>
        <v>Red</v>
      </c>
      <c r="P2279" t="str">
        <f t="shared" si="729"/>
        <v>Green</v>
      </c>
      <c r="Q2279" t="str">
        <f t="shared" si="730"/>
        <v>Red</v>
      </c>
      <c r="R2279" t="str">
        <f t="shared" si="731"/>
        <v>Green</v>
      </c>
      <c r="S2279" t="str">
        <f t="shared" si="732"/>
        <v>Green</v>
      </c>
      <c r="T2279" t="str">
        <f t="shared" si="733"/>
        <v>Red</v>
      </c>
      <c r="U2279" t="str">
        <f t="shared" si="734"/>
        <v>Red</v>
      </c>
      <c r="V2279" t="str">
        <f t="shared" si="735"/>
        <v>Red</v>
      </c>
      <c r="W2279" t="str">
        <f t="shared" si="736"/>
        <v>Green</v>
      </c>
      <c r="X2279" t="str">
        <f t="shared" si="737"/>
        <v>Green</v>
      </c>
      <c r="Y2279" t="str">
        <f t="shared" si="738"/>
        <v>Green</v>
      </c>
      <c r="Z2279" t="str">
        <f t="shared" si="739"/>
        <v>Red</v>
      </c>
      <c r="AA2279" t="str">
        <f t="shared" si="740"/>
        <v>Green</v>
      </c>
      <c r="AB2279" t="str">
        <f t="shared" si="741"/>
        <v>Green</v>
      </c>
      <c r="AC2279" t="str">
        <f t="shared" si="742"/>
        <v>Green</v>
      </c>
      <c r="AD2279" t="str">
        <f t="shared" si="743"/>
        <v>Red</v>
      </c>
    </row>
    <row r="2280" spans="1:30" x14ac:dyDescent="0.25">
      <c r="A2280" t="str">
        <f t="shared" si="727"/>
        <v>28/07/2026FK Vardar SkopjeSabah Baku</v>
      </c>
      <c r="B2280" t="s">
        <v>802</v>
      </c>
      <c r="C2280" t="s">
        <v>803</v>
      </c>
      <c r="D2280" s="2">
        <v>46231</v>
      </c>
      <c r="E2280" s="3">
        <v>0.54166666666666663</v>
      </c>
      <c r="F2280" t="s">
        <v>352</v>
      </c>
      <c r="G2280" t="s">
        <v>351</v>
      </c>
      <c r="L2280" s="22" t="str">
        <f t="shared" si="749"/>
        <v>28/07/2026</v>
      </c>
      <c r="M2280" s="23">
        <f t="shared" si="750"/>
        <v>0.41666666666666663</v>
      </c>
      <c r="N2280" t="str">
        <f t="shared" si="751"/>
        <v xml:space="preserve"> - </v>
      </c>
      <c r="O2280" t="str">
        <f t="shared" si="728"/>
        <v>Red</v>
      </c>
      <c r="P2280" t="str">
        <f t="shared" si="729"/>
        <v>Green</v>
      </c>
      <c r="Q2280" t="str">
        <f t="shared" si="730"/>
        <v>Red</v>
      </c>
      <c r="R2280" t="str">
        <f t="shared" si="731"/>
        <v>Green</v>
      </c>
      <c r="S2280" t="str">
        <f t="shared" si="732"/>
        <v>Green</v>
      </c>
      <c r="T2280" t="str">
        <f t="shared" si="733"/>
        <v>Red</v>
      </c>
      <c r="U2280" t="str">
        <f t="shared" si="734"/>
        <v>Red</v>
      </c>
      <c r="V2280" t="str">
        <f t="shared" si="735"/>
        <v>Green</v>
      </c>
      <c r="W2280" t="str">
        <f t="shared" si="736"/>
        <v>Red</v>
      </c>
      <c r="X2280" t="str">
        <f t="shared" si="737"/>
        <v>Red</v>
      </c>
      <c r="Y2280" t="str">
        <f t="shared" si="738"/>
        <v>Red</v>
      </c>
      <c r="Z2280" t="str">
        <f t="shared" si="739"/>
        <v>Red</v>
      </c>
      <c r="AA2280" t="str">
        <f t="shared" si="740"/>
        <v>Green</v>
      </c>
      <c r="AB2280" t="str">
        <f t="shared" si="741"/>
        <v>Green</v>
      </c>
      <c r="AC2280" t="str">
        <f t="shared" si="742"/>
        <v>Red</v>
      </c>
      <c r="AD2280" t="str">
        <f t="shared" si="743"/>
        <v>Green</v>
      </c>
    </row>
    <row r="2281" spans="1:30" x14ac:dyDescent="0.25">
      <c r="A2281" t="str">
        <f t="shared" si="727"/>
        <v>28/07/2026MalaysiaLaos</v>
      </c>
      <c r="B2281" t="s">
        <v>2236</v>
      </c>
      <c r="C2281" t="s">
        <v>2237</v>
      </c>
      <c r="D2281" s="2">
        <v>46231</v>
      </c>
      <c r="E2281" s="3">
        <v>0.54166666666666663</v>
      </c>
      <c r="F2281" t="s">
        <v>2783</v>
      </c>
      <c r="G2281" t="s">
        <v>2784</v>
      </c>
      <c r="H2281">
        <v>1</v>
      </c>
      <c r="I2281">
        <v>0</v>
      </c>
      <c r="J2281">
        <v>4</v>
      </c>
      <c r="K2281">
        <v>0</v>
      </c>
      <c r="L2281" s="22" t="str">
        <f t="shared" si="749"/>
        <v>28/07/2026</v>
      </c>
      <c r="M2281" s="23">
        <f t="shared" si="750"/>
        <v>0.41666666666666663</v>
      </c>
      <c r="N2281" t="str">
        <f t="shared" si="751"/>
        <v>4 - 0</v>
      </c>
      <c r="O2281" t="str">
        <f t="shared" si="728"/>
        <v>Green</v>
      </c>
      <c r="P2281" t="str">
        <f t="shared" si="729"/>
        <v>Red</v>
      </c>
      <c r="Q2281" t="str">
        <f t="shared" si="730"/>
        <v>Red</v>
      </c>
      <c r="R2281" t="str">
        <f t="shared" si="731"/>
        <v>Green</v>
      </c>
      <c r="S2281" t="str">
        <f t="shared" si="732"/>
        <v>Red</v>
      </c>
      <c r="T2281" t="str">
        <f t="shared" si="733"/>
        <v>Green</v>
      </c>
      <c r="U2281" t="str">
        <f t="shared" si="734"/>
        <v>Green</v>
      </c>
      <c r="V2281" t="str">
        <f t="shared" si="735"/>
        <v>Red</v>
      </c>
      <c r="W2281" t="str">
        <f t="shared" si="736"/>
        <v>Red</v>
      </c>
      <c r="X2281" t="str">
        <f t="shared" si="737"/>
        <v>Green</v>
      </c>
      <c r="Y2281" t="str">
        <f t="shared" si="738"/>
        <v>Green</v>
      </c>
      <c r="Z2281" t="str">
        <f t="shared" si="739"/>
        <v>Green</v>
      </c>
      <c r="AA2281" t="str">
        <f t="shared" si="740"/>
        <v>Red</v>
      </c>
      <c r="AB2281" t="str">
        <f t="shared" si="741"/>
        <v>Red</v>
      </c>
      <c r="AC2281" t="str">
        <f t="shared" si="742"/>
        <v>Red</v>
      </c>
      <c r="AD2281" t="str">
        <f t="shared" si="743"/>
        <v>Green</v>
      </c>
    </row>
    <row r="2282" spans="1:30" x14ac:dyDescent="0.25">
      <c r="A2282" t="str">
        <f t="shared" si="727"/>
        <v>28/07/2026Queens Park Rangers U21Hampton &amp; Richmond Borough</v>
      </c>
      <c r="D2282" s="2">
        <v>46231</v>
      </c>
      <c r="E2282" s="3">
        <v>0.54166666666666663</v>
      </c>
      <c r="F2282" t="s">
        <v>5051</v>
      </c>
      <c r="G2282" t="s">
        <v>1533</v>
      </c>
      <c r="H2282">
        <v>0</v>
      </c>
      <c r="I2282">
        <v>2</v>
      </c>
      <c r="J2282">
        <v>2</v>
      </c>
      <c r="K2282">
        <v>3</v>
      </c>
      <c r="L2282" s="22" t="str">
        <f t="shared" si="749"/>
        <v>28/07/2026</v>
      </c>
      <c r="M2282" s="23">
        <f t="shared" si="750"/>
        <v>0.41666666666666663</v>
      </c>
      <c r="N2282" t="str">
        <f t="shared" si="751"/>
        <v>2 - 3</v>
      </c>
      <c r="O2282" t="str">
        <f t="shared" si="728"/>
        <v>Red</v>
      </c>
      <c r="P2282" t="str">
        <f t="shared" si="729"/>
        <v>Red</v>
      </c>
      <c r="Q2282" t="str">
        <f t="shared" si="730"/>
        <v>Green</v>
      </c>
      <c r="R2282" t="str">
        <f t="shared" si="731"/>
        <v>Red</v>
      </c>
      <c r="S2282" t="str">
        <f t="shared" si="732"/>
        <v>Green</v>
      </c>
      <c r="T2282" t="str">
        <f t="shared" si="733"/>
        <v>Green</v>
      </c>
      <c r="U2282" t="str">
        <f t="shared" si="734"/>
        <v>Red</v>
      </c>
      <c r="V2282" t="str">
        <f t="shared" si="735"/>
        <v>Red</v>
      </c>
      <c r="W2282" t="str">
        <f t="shared" si="736"/>
        <v>Green</v>
      </c>
      <c r="X2282" t="str">
        <f t="shared" si="737"/>
        <v>Green</v>
      </c>
      <c r="Y2282" t="str">
        <f t="shared" si="738"/>
        <v>Green</v>
      </c>
      <c r="Z2282" t="str">
        <f t="shared" si="739"/>
        <v>Green</v>
      </c>
      <c r="AA2282" t="str">
        <f t="shared" si="740"/>
        <v>Red</v>
      </c>
      <c r="AB2282" t="str">
        <f t="shared" si="741"/>
        <v>Red</v>
      </c>
      <c r="AC2282" t="str">
        <f t="shared" si="742"/>
        <v>Green</v>
      </c>
      <c r="AD2282" t="str">
        <f t="shared" si="743"/>
        <v>Red</v>
      </c>
    </row>
    <row r="2283" spans="1:30" x14ac:dyDescent="0.25">
      <c r="A2283" t="str">
        <f t="shared" si="727"/>
        <v>28/07/2026South United FCCity FC New Delhi</v>
      </c>
      <c r="D2283" s="2">
        <v>46231</v>
      </c>
      <c r="E2283" s="3">
        <v>0.58333333333333337</v>
      </c>
      <c r="F2283" t="s">
        <v>5052</v>
      </c>
      <c r="G2283" t="s">
        <v>5053</v>
      </c>
      <c r="H2283">
        <v>0</v>
      </c>
      <c r="I2283">
        <v>0</v>
      </c>
      <c r="J2283">
        <v>2</v>
      </c>
      <c r="K2283">
        <v>0</v>
      </c>
      <c r="L2283" s="22" t="str">
        <f t="shared" si="749"/>
        <v>28/07/2026</v>
      </c>
      <c r="M2283" s="23">
        <f t="shared" si="750"/>
        <v>0.45833333333333337</v>
      </c>
      <c r="N2283" t="str">
        <f t="shared" si="751"/>
        <v>2 - 0</v>
      </c>
      <c r="O2283" t="str">
        <f t="shared" si="728"/>
        <v>Green</v>
      </c>
      <c r="P2283" t="str">
        <f t="shared" si="729"/>
        <v>Red</v>
      </c>
      <c r="Q2283" t="str">
        <f t="shared" si="730"/>
        <v>Red</v>
      </c>
      <c r="R2283" t="str">
        <f t="shared" si="731"/>
        <v>Green</v>
      </c>
      <c r="S2283" t="str">
        <f t="shared" si="732"/>
        <v>Red</v>
      </c>
      <c r="T2283" t="str">
        <f t="shared" si="733"/>
        <v>Green</v>
      </c>
      <c r="U2283" t="str">
        <f t="shared" si="734"/>
        <v>Red</v>
      </c>
      <c r="V2283" t="str">
        <f t="shared" si="735"/>
        <v>Green</v>
      </c>
      <c r="W2283" t="str">
        <f t="shared" si="736"/>
        <v>Red</v>
      </c>
      <c r="X2283" t="str">
        <f t="shared" si="737"/>
        <v>Red</v>
      </c>
      <c r="Y2283" t="str">
        <f t="shared" si="738"/>
        <v>Green</v>
      </c>
      <c r="Z2283" t="str">
        <f t="shared" si="739"/>
        <v>Red</v>
      </c>
      <c r="AA2283" t="str">
        <f t="shared" si="740"/>
        <v>Green</v>
      </c>
      <c r="AB2283" t="str">
        <f t="shared" si="741"/>
        <v>Green</v>
      </c>
      <c r="AC2283" t="str">
        <f t="shared" si="742"/>
        <v>Red</v>
      </c>
      <c r="AD2283" t="str">
        <f t="shared" si="743"/>
        <v>Green</v>
      </c>
    </row>
    <row r="2284" spans="1:30" x14ac:dyDescent="0.25">
      <c r="A2284" t="str">
        <f t="shared" si="727"/>
        <v>28/07/2026CagliariModena</v>
      </c>
      <c r="D2284" s="2">
        <v>46231</v>
      </c>
      <c r="E2284" s="3">
        <v>0.625</v>
      </c>
      <c r="F2284" t="s">
        <v>2082</v>
      </c>
      <c r="G2284" t="s">
        <v>5054</v>
      </c>
      <c r="H2284">
        <v>0</v>
      </c>
      <c r="I2284">
        <v>0</v>
      </c>
      <c r="J2284">
        <v>1</v>
      </c>
      <c r="K2284">
        <v>0</v>
      </c>
      <c r="L2284" s="22" t="str">
        <f t="shared" si="749"/>
        <v>28/07/2026</v>
      </c>
      <c r="M2284" s="23">
        <f t="shared" si="750"/>
        <v>0.5</v>
      </c>
      <c r="N2284" t="str">
        <f t="shared" si="751"/>
        <v>1 - 0</v>
      </c>
      <c r="O2284" t="str">
        <f t="shared" si="728"/>
        <v>Green</v>
      </c>
      <c r="P2284" t="str">
        <f t="shared" si="729"/>
        <v>Red</v>
      </c>
      <c r="Q2284" t="str">
        <f t="shared" si="730"/>
        <v>Red</v>
      </c>
      <c r="R2284" t="str">
        <f t="shared" si="731"/>
        <v>Green</v>
      </c>
      <c r="S2284" t="str">
        <f t="shared" si="732"/>
        <v>Red</v>
      </c>
      <c r="T2284" t="str">
        <f t="shared" si="733"/>
        <v>Green</v>
      </c>
      <c r="U2284" t="str">
        <f t="shared" si="734"/>
        <v>Red</v>
      </c>
      <c r="V2284" t="str">
        <f t="shared" si="735"/>
        <v>Green</v>
      </c>
      <c r="W2284" t="str">
        <f t="shared" si="736"/>
        <v>Red</v>
      </c>
      <c r="X2284" t="str">
        <f t="shared" si="737"/>
        <v>Red</v>
      </c>
      <c r="Y2284" t="str">
        <f t="shared" si="738"/>
        <v>Red</v>
      </c>
      <c r="Z2284" t="str">
        <f t="shared" si="739"/>
        <v>Red</v>
      </c>
      <c r="AA2284" t="str">
        <f t="shared" si="740"/>
        <v>Green</v>
      </c>
      <c r="AB2284" t="str">
        <f t="shared" si="741"/>
        <v>Green</v>
      </c>
      <c r="AC2284" t="str">
        <f t="shared" si="742"/>
        <v>Red</v>
      </c>
      <c r="AD2284" t="str">
        <f t="shared" si="743"/>
        <v>Green</v>
      </c>
    </row>
    <row r="2285" spans="1:30" x14ac:dyDescent="0.25">
      <c r="A2285" t="str">
        <f t="shared" si="727"/>
        <v>28/07/2026Dainava AlytusFK Transinvest II</v>
      </c>
      <c r="D2285" s="2">
        <v>46231</v>
      </c>
      <c r="E2285" s="3">
        <v>0.625</v>
      </c>
      <c r="F2285" t="s">
        <v>5055</v>
      </c>
      <c r="G2285" t="s">
        <v>247</v>
      </c>
      <c r="H2285">
        <v>2</v>
      </c>
      <c r="I2285">
        <v>1</v>
      </c>
      <c r="J2285">
        <v>3</v>
      </c>
      <c r="K2285">
        <v>1</v>
      </c>
      <c r="L2285" s="22" t="str">
        <f t="shared" si="749"/>
        <v>28/07/2026</v>
      </c>
      <c r="M2285" s="23">
        <f t="shared" si="750"/>
        <v>0.5</v>
      </c>
      <c r="N2285" t="str">
        <f t="shared" si="751"/>
        <v>3 - 1</v>
      </c>
      <c r="O2285" t="str">
        <f t="shared" si="728"/>
        <v>Green</v>
      </c>
      <c r="P2285" t="str">
        <f t="shared" si="729"/>
        <v>Red</v>
      </c>
      <c r="Q2285" t="str">
        <f t="shared" si="730"/>
        <v>Red</v>
      </c>
      <c r="R2285" t="str">
        <f t="shared" si="731"/>
        <v>Green</v>
      </c>
      <c r="S2285" t="str">
        <f t="shared" si="732"/>
        <v>Red</v>
      </c>
      <c r="T2285" t="str">
        <f t="shared" si="733"/>
        <v>Green</v>
      </c>
      <c r="U2285" t="str">
        <f t="shared" si="734"/>
        <v>Green</v>
      </c>
      <c r="V2285" t="str">
        <f t="shared" si="735"/>
        <v>Red</v>
      </c>
      <c r="W2285" t="str">
        <f t="shared" si="736"/>
        <v>Red</v>
      </c>
      <c r="X2285" t="str">
        <f t="shared" si="737"/>
        <v>Green</v>
      </c>
      <c r="Y2285" t="str">
        <f t="shared" si="738"/>
        <v>Green</v>
      </c>
      <c r="Z2285" t="str">
        <f t="shared" si="739"/>
        <v>Green</v>
      </c>
      <c r="AA2285" t="str">
        <f t="shared" si="740"/>
        <v>Red</v>
      </c>
      <c r="AB2285" t="str">
        <f t="shared" si="741"/>
        <v>Red</v>
      </c>
      <c r="AC2285" t="str">
        <f t="shared" si="742"/>
        <v>Green</v>
      </c>
      <c r="AD2285" t="str">
        <f t="shared" si="743"/>
        <v>Red</v>
      </c>
    </row>
    <row r="2286" spans="1:30" x14ac:dyDescent="0.25">
      <c r="A2286" t="str">
        <f t="shared" si="727"/>
        <v>28/07/2026Kuopio PSSabah Baku</v>
      </c>
      <c r="B2286" t="s">
        <v>802</v>
      </c>
      <c r="C2286" t="s">
        <v>803</v>
      </c>
      <c r="D2286" s="2">
        <v>46231</v>
      </c>
      <c r="E2286" s="3">
        <v>0.625</v>
      </c>
      <c r="F2286" t="s">
        <v>357</v>
      </c>
      <c r="G2286" t="s">
        <v>351</v>
      </c>
      <c r="H2286">
        <v>0</v>
      </c>
      <c r="I2286">
        <v>0</v>
      </c>
      <c r="J2286">
        <v>0</v>
      </c>
      <c r="K2286">
        <v>2</v>
      </c>
      <c r="L2286" s="22" t="str">
        <f t="shared" si="749"/>
        <v>28/07/2026</v>
      </c>
      <c r="M2286" s="23">
        <f t="shared" si="750"/>
        <v>0.5</v>
      </c>
      <c r="N2286" t="str">
        <f t="shared" si="751"/>
        <v>0 - 2</v>
      </c>
      <c r="O2286" t="str">
        <f t="shared" si="728"/>
        <v>Red</v>
      </c>
      <c r="P2286" t="str">
        <f t="shared" si="729"/>
        <v>Red</v>
      </c>
      <c r="Q2286" t="str">
        <f t="shared" si="730"/>
        <v>Green</v>
      </c>
      <c r="R2286" t="str">
        <f t="shared" si="731"/>
        <v>Red</v>
      </c>
      <c r="S2286" t="str">
        <f t="shared" si="732"/>
        <v>Green</v>
      </c>
      <c r="T2286" t="str">
        <f t="shared" si="733"/>
        <v>Green</v>
      </c>
      <c r="U2286" t="str">
        <f t="shared" si="734"/>
        <v>Red</v>
      </c>
      <c r="V2286" t="str">
        <f t="shared" si="735"/>
        <v>Green</v>
      </c>
      <c r="W2286" t="str">
        <f t="shared" si="736"/>
        <v>Red</v>
      </c>
      <c r="X2286" t="str">
        <f t="shared" si="737"/>
        <v>Red</v>
      </c>
      <c r="Y2286" t="str">
        <f t="shared" si="738"/>
        <v>Green</v>
      </c>
      <c r="Z2286" t="str">
        <f t="shared" si="739"/>
        <v>Red</v>
      </c>
      <c r="AA2286" t="str">
        <f t="shared" si="740"/>
        <v>Green</v>
      </c>
      <c r="AB2286" t="str">
        <f t="shared" si="741"/>
        <v>Green</v>
      </c>
      <c r="AC2286" t="str">
        <f t="shared" si="742"/>
        <v>Red</v>
      </c>
      <c r="AD2286" t="str">
        <f t="shared" si="743"/>
        <v>Green</v>
      </c>
    </row>
    <row r="2287" spans="1:30" x14ac:dyDescent="0.25">
      <c r="A2287" t="str">
        <f t="shared" ref="A2287:A2350" si="752">L2286&amp;F2287&amp;G2287</f>
        <v>28/07/2026Nasaf QarshiQizilqum Zarafshon</v>
      </c>
      <c r="D2287" s="2">
        <v>46231</v>
      </c>
      <c r="E2287" s="3">
        <v>0.625</v>
      </c>
      <c r="F2287" t="s">
        <v>1636</v>
      </c>
      <c r="G2287" t="s">
        <v>2073</v>
      </c>
      <c r="H2287">
        <v>0</v>
      </c>
      <c r="I2287">
        <v>0</v>
      </c>
      <c r="J2287">
        <v>1</v>
      </c>
      <c r="K2287">
        <v>0</v>
      </c>
      <c r="L2287" s="22" t="str">
        <f t="shared" si="749"/>
        <v>28/07/2026</v>
      </c>
      <c r="M2287" s="23">
        <f t="shared" si="750"/>
        <v>0.5</v>
      </c>
      <c r="N2287" t="str">
        <f t="shared" si="751"/>
        <v>1 - 0</v>
      </c>
      <c r="O2287" t="str">
        <f t="shared" si="728"/>
        <v>Green</v>
      </c>
      <c r="P2287" t="str">
        <f t="shared" si="729"/>
        <v>Red</v>
      </c>
      <c r="Q2287" t="str">
        <f t="shared" si="730"/>
        <v>Red</v>
      </c>
      <c r="R2287" t="str">
        <f t="shared" si="731"/>
        <v>Green</v>
      </c>
      <c r="S2287" t="str">
        <f t="shared" si="732"/>
        <v>Red</v>
      </c>
      <c r="T2287" t="str">
        <f t="shared" si="733"/>
        <v>Green</v>
      </c>
      <c r="U2287" t="str">
        <f t="shared" si="734"/>
        <v>Red</v>
      </c>
      <c r="V2287" t="str">
        <f t="shared" si="735"/>
        <v>Green</v>
      </c>
      <c r="W2287" t="str">
        <f t="shared" si="736"/>
        <v>Red</v>
      </c>
      <c r="X2287" t="str">
        <f t="shared" si="737"/>
        <v>Red</v>
      </c>
      <c r="Y2287" t="str">
        <f t="shared" si="738"/>
        <v>Red</v>
      </c>
      <c r="Z2287" t="str">
        <f t="shared" si="739"/>
        <v>Red</v>
      </c>
      <c r="AA2287" t="str">
        <f t="shared" si="740"/>
        <v>Green</v>
      </c>
      <c r="AB2287" t="str">
        <f t="shared" si="741"/>
        <v>Green</v>
      </c>
      <c r="AC2287" t="str">
        <f t="shared" si="742"/>
        <v>Red</v>
      </c>
      <c r="AD2287" t="str">
        <f t="shared" si="743"/>
        <v>Green</v>
      </c>
    </row>
    <row r="2288" spans="1:30" x14ac:dyDescent="0.25">
      <c r="A2288" t="str">
        <f t="shared" si="752"/>
        <v>28/07/2026Neftchi FargonaNavbahor Namangan</v>
      </c>
      <c r="D2288" s="2">
        <v>46231</v>
      </c>
      <c r="E2288" s="3">
        <v>0.625</v>
      </c>
      <c r="F2288" t="s">
        <v>1424</v>
      </c>
      <c r="G2288" t="s">
        <v>2072</v>
      </c>
      <c r="H2288">
        <v>0</v>
      </c>
      <c r="I2288">
        <v>1</v>
      </c>
      <c r="J2288">
        <v>1</v>
      </c>
      <c r="K2288">
        <v>1</v>
      </c>
      <c r="L2288" s="22" t="str">
        <f t="shared" si="749"/>
        <v>28/07/2026</v>
      </c>
      <c r="M2288" s="23">
        <f t="shared" si="750"/>
        <v>0.5</v>
      </c>
      <c r="N2288" t="str">
        <f t="shared" si="751"/>
        <v>1 - 1</v>
      </c>
      <c r="O2288" t="str">
        <f t="shared" si="728"/>
        <v>Red</v>
      </c>
      <c r="P2288" t="str">
        <f t="shared" si="729"/>
        <v>Green</v>
      </c>
      <c r="Q2288" t="str">
        <f t="shared" si="730"/>
        <v>Red</v>
      </c>
      <c r="R2288" t="str">
        <f t="shared" si="731"/>
        <v>Green</v>
      </c>
      <c r="S2288" t="str">
        <f t="shared" si="732"/>
        <v>Green</v>
      </c>
      <c r="T2288" t="str">
        <f t="shared" si="733"/>
        <v>Red</v>
      </c>
      <c r="U2288" t="str">
        <f t="shared" si="734"/>
        <v>Red</v>
      </c>
      <c r="V2288" t="str">
        <f t="shared" si="735"/>
        <v>Red</v>
      </c>
      <c r="W2288" t="str">
        <f t="shared" si="736"/>
        <v>Green</v>
      </c>
      <c r="X2288" t="str">
        <f t="shared" si="737"/>
        <v>Green</v>
      </c>
      <c r="Y2288" t="str">
        <f t="shared" si="738"/>
        <v>Green</v>
      </c>
      <c r="Z2288" t="str">
        <f t="shared" si="739"/>
        <v>Red</v>
      </c>
      <c r="AA2288" t="str">
        <f t="shared" si="740"/>
        <v>Green</v>
      </c>
      <c r="AB2288" t="str">
        <f t="shared" si="741"/>
        <v>Green</v>
      </c>
      <c r="AC2288" t="str">
        <f t="shared" si="742"/>
        <v>Green</v>
      </c>
      <c r="AD2288" t="str">
        <f t="shared" si="743"/>
        <v>Red</v>
      </c>
    </row>
    <row r="2289" spans="1:30" x14ac:dyDescent="0.25">
      <c r="A2289" t="str">
        <f t="shared" si="752"/>
        <v>28/07/2026Xorazm UrganchTermez Surkhon</v>
      </c>
      <c r="D2289" s="2">
        <v>46231</v>
      </c>
      <c r="E2289" s="3">
        <v>0.625</v>
      </c>
      <c r="F2289" t="s">
        <v>1422</v>
      </c>
      <c r="G2289" t="s">
        <v>2074</v>
      </c>
      <c r="H2289">
        <v>1</v>
      </c>
      <c r="I2289">
        <v>0</v>
      </c>
      <c r="J2289">
        <v>1</v>
      </c>
      <c r="K2289">
        <v>0</v>
      </c>
      <c r="L2289" s="22" t="str">
        <f t="shared" si="749"/>
        <v>28/07/2026</v>
      </c>
      <c r="M2289" s="23">
        <f t="shared" si="750"/>
        <v>0.5</v>
      </c>
      <c r="N2289" t="str">
        <f t="shared" si="751"/>
        <v>1 - 0</v>
      </c>
      <c r="O2289" t="str">
        <f t="shared" si="728"/>
        <v>Green</v>
      </c>
      <c r="P2289" t="str">
        <f t="shared" si="729"/>
        <v>Red</v>
      </c>
      <c r="Q2289" t="str">
        <f t="shared" si="730"/>
        <v>Red</v>
      </c>
      <c r="R2289" t="str">
        <f t="shared" si="731"/>
        <v>Green</v>
      </c>
      <c r="S2289" t="str">
        <f t="shared" si="732"/>
        <v>Red</v>
      </c>
      <c r="T2289" t="str">
        <f t="shared" si="733"/>
        <v>Green</v>
      </c>
      <c r="U2289" t="str">
        <f t="shared" si="734"/>
        <v>Green</v>
      </c>
      <c r="V2289" t="str">
        <f t="shared" si="735"/>
        <v>Red</v>
      </c>
      <c r="W2289" t="str">
        <f t="shared" si="736"/>
        <v>Red</v>
      </c>
      <c r="X2289" t="str">
        <f t="shared" si="737"/>
        <v>Green</v>
      </c>
      <c r="Y2289" t="str">
        <f t="shared" si="738"/>
        <v>Red</v>
      </c>
      <c r="Z2289" t="str">
        <f t="shared" si="739"/>
        <v>Red</v>
      </c>
      <c r="AA2289" t="str">
        <f t="shared" si="740"/>
        <v>Green</v>
      </c>
      <c r="AB2289" t="str">
        <f t="shared" si="741"/>
        <v>Green</v>
      </c>
      <c r="AC2289" t="str">
        <f t="shared" si="742"/>
        <v>Red</v>
      </c>
      <c r="AD2289" t="str">
        <f t="shared" si="743"/>
        <v>Green</v>
      </c>
    </row>
    <row r="2290" spans="1:30" x14ac:dyDescent="0.25">
      <c r="A2290" t="str">
        <f t="shared" si="752"/>
        <v>28/07/2026Dobrudzha DobrichPirin Blagoevgrad</v>
      </c>
      <c r="B2290" t="s">
        <v>831</v>
      </c>
      <c r="C2290" t="s">
        <v>5056</v>
      </c>
      <c r="D2290" s="2">
        <v>46231</v>
      </c>
      <c r="E2290" s="3">
        <v>0.64583333333333337</v>
      </c>
      <c r="F2290" t="s">
        <v>5057</v>
      </c>
      <c r="G2290" t="s">
        <v>5058</v>
      </c>
      <c r="H2290">
        <v>2</v>
      </c>
      <c r="I2290">
        <v>0</v>
      </c>
      <c r="J2290">
        <v>5</v>
      </c>
      <c r="K2290">
        <v>1</v>
      </c>
      <c r="L2290" s="22" t="str">
        <f t="shared" si="749"/>
        <v>28/07/2026</v>
      </c>
      <c r="M2290" s="23">
        <f t="shared" si="750"/>
        <v>0.52083333333333337</v>
      </c>
      <c r="N2290" t="str">
        <f t="shared" si="751"/>
        <v>5 - 1</v>
      </c>
      <c r="O2290" t="str">
        <f t="shared" si="728"/>
        <v>Green</v>
      </c>
      <c r="P2290" t="str">
        <f t="shared" si="729"/>
        <v>Red</v>
      </c>
      <c r="Q2290" t="str">
        <f t="shared" si="730"/>
        <v>Red</v>
      </c>
      <c r="R2290" t="str">
        <f t="shared" si="731"/>
        <v>Green</v>
      </c>
      <c r="S2290" t="str">
        <f t="shared" si="732"/>
        <v>Red</v>
      </c>
      <c r="T2290" t="str">
        <f t="shared" si="733"/>
        <v>Green</v>
      </c>
      <c r="U2290" t="str">
        <f t="shared" si="734"/>
        <v>Green</v>
      </c>
      <c r="V2290" t="str">
        <f t="shared" si="735"/>
        <v>Red</v>
      </c>
      <c r="W2290" t="str">
        <f t="shared" si="736"/>
        <v>Red</v>
      </c>
      <c r="X2290" t="str">
        <f t="shared" si="737"/>
        <v>Green</v>
      </c>
      <c r="Y2290" t="str">
        <f t="shared" si="738"/>
        <v>Green</v>
      </c>
      <c r="Z2290" t="str">
        <f t="shared" si="739"/>
        <v>Green</v>
      </c>
      <c r="AA2290" t="str">
        <f t="shared" si="740"/>
        <v>Red</v>
      </c>
      <c r="AB2290" t="str">
        <f t="shared" si="741"/>
        <v>Red</v>
      </c>
      <c r="AC2290" t="str">
        <f t="shared" si="742"/>
        <v>Green</v>
      </c>
      <c r="AD2290" t="str">
        <f t="shared" si="743"/>
        <v>Red</v>
      </c>
    </row>
    <row r="2291" spans="1:30" x14ac:dyDescent="0.25">
      <c r="A2291" t="str">
        <f t="shared" si="752"/>
        <v>28/07/2026HaPKKoPa</v>
      </c>
      <c r="B2291" t="s">
        <v>834</v>
      </c>
      <c r="C2291" t="s">
        <v>4747</v>
      </c>
      <c r="D2291" s="2">
        <v>46231</v>
      </c>
      <c r="E2291" s="3">
        <v>0.64583333333333337</v>
      </c>
      <c r="F2291" t="s">
        <v>3234</v>
      </c>
      <c r="G2291" t="s">
        <v>2025</v>
      </c>
      <c r="H2291">
        <v>0</v>
      </c>
      <c r="I2291">
        <v>0</v>
      </c>
      <c r="J2291">
        <v>3</v>
      </c>
      <c r="K2291">
        <v>1</v>
      </c>
      <c r="L2291" s="22" t="str">
        <f t="shared" si="749"/>
        <v>28/07/2026</v>
      </c>
      <c r="M2291" s="23">
        <f t="shared" si="750"/>
        <v>0.52083333333333337</v>
      </c>
      <c r="N2291" t="str">
        <f t="shared" si="751"/>
        <v>3 - 1</v>
      </c>
      <c r="O2291" t="str">
        <f t="shared" si="728"/>
        <v>Green</v>
      </c>
      <c r="P2291" t="str">
        <f t="shared" si="729"/>
        <v>Red</v>
      </c>
      <c r="Q2291" t="str">
        <f t="shared" si="730"/>
        <v>Red</v>
      </c>
      <c r="R2291" t="str">
        <f t="shared" si="731"/>
        <v>Green</v>
      </c>
      <c r="S2291" t="str">
        <f t="shared" si="732"/>
        <v>Red</v>
      </c>
      <c r="T2291" t="str">
        <f t="shared" si="733"/>
        <v>Green</v>
      </c>
      <c r="U2291" t="str">
        <f t="shared" si="734"/>
        <v>Red</v>
      </c>
      <c r="V2291" t="str">
        <f t="shared" si="735"/>
        <v>Green</v>
      </c>
      <c r="W2291" t="str">
        <f t="shared" si="736"/>
        <v>Red</v>
      </c>
      <c r="X2291" t="str">
        <f t="shared" si="737"/>
        <v>Red</v>
      </c>
      <c r="Y2291" t="str">
        <f t="shared" si="738"/>
        <v>Green</v>
      </c>
      <c r="Z2291" t="str">
        <f t="shared" si="739"/>
        <v>Green</v>
      </c>
      <c r="AA2291" t="str">
        <f t="shared" si="740"/>
        <v>Red</v>
      </c>
      <c r="AB2291" t="str">
        <f t="shared" si="741"/>
        <v>Red</v>
      </c>
      <c r="AC2291" t="str">
        <f t="shared" si="742"/>
        <v>Green</v>
      </c>
      <c r="AD2291" t="str">
        <f t="shared" si="743"/>
        <v>Red</v>
      </c>
    </row>
    <row r="2292" spans="1:30" x14ac:dyDescent="0.25">
      <c r="A2292" t="str">
        <f t="shared" si="752"/>
        <v>28/07/2026PFC Vihren SandanskiCSKA Sofia II</v>
      </c>
      <c r="B2292" t="s">
        <v>831</v>
      </c>
      <c r="C2292" t="s">
        <v>5056</v>
      </c>
      <c r="D2292" s="2">
        <v>46231</v>
      </c>
      <c r="E2292" s="3">
        <v>0.64583333333333337</v>
      </c>
      <c r="F2292" t="s">
        <v>5059</v>
      </c>
      <c r="G2292" t="s">
        <v>5060</v>
      </c>
      <c r="H2292">
        <v>0</v>
      </c>
      <c r="I2292">
        <v>0</v>
      </c>
      <c r="J2292">
        <v>1</v>
      </c>
      <c r="K2292">
        <v>1</v>
      </c>
      <c r="L2292" s="22" t="str">
        <f t="shared" si="749"/>
        <v>28/07/2026</v>
      </c>
      <c r="M2292" s="23">
        <f t="shared" si="750"/>
        <v>0.52083333333333337</v>
      </c>
      <c r="N2292" t="str">
        <f t="shared" si="751"/>
        <v>1 - 1</v>
      </c>
      <c r="O2292" t="str">
        <f t="shared" si="728"/>
        <v>Red</v>
      </c>
      <c r="P2292" t="str">
        <f t="shared" si="729"/>
        <v>Green</v>
      </c>
      <c r="Q2292" t="str">
        <f t="shared" si="730"/>
        <v>Red</v>
      </c>
      <c r="R2292" t="str">
        <f t="shared" si="731"/>
        <v>Green</v>
      </c>
      <c r="S2292" t="str">
        <f t="shared" si="732"/>
        <v>Green</v>
      </c>
      <c r="T2292" t="str">
        <f t="shared" si="733"/>
        <v>Red</v>
      </c>
      <c r="U2292" t="str">
        <f t="shared" si="734"/>
        <v>Red</v>
      </c>
      <c r="V2292" t="str">
        <f t="shared" si="735"/>
        <v>Green</v>
      </c>
      <c r="W2292" t="str">
        <f t="shared" si="736"/>
        <v>Red</v>
      </c>
      <c r="X2292" t="str">
        <f t="shared" si="737"/>
        <v>Red</v>
      </c>
      <c r="Y2292" t="str">
        <f t="shared" si="738"/>
        <v>Green</v>
      </c>
      <c r="Z2292" t="str">
        <f t="shared" si="739"/>
        <v>Red</v>
      </c>
      <c r="AA2292" t="str">
        <f t="shared" si="740"/>
        <v>Green</v>
      </c>
      <c r="AB2292" t="str">
        <f t="shared" si="741"/>
        <v>Green</v>
      </c>
      <c r="AC2292" t="str">
        <f t="shared" si="742"/>
        <v>Green</v>
      </c>
      <c r="AD2292" t="str">
        <f t="shared" si="743"/>
        <v>Red</v>
      </c>
    </row>
    <row r="2293" spans="1:30" x14ac:dyDescent="0.25">
      <c r="A2293" t="str">
        <f t="shared" si="752"/>
        <v>28/07/2026Rilski SportistLudogorets II</v>
      </c>
      <c r="B2293" t="s">
        <v>831</v>
      </c>
      <c r="C2293" t="s">
        <v>5056</v>
      </c>
      <c r="D2293" s="2">
        <v>46231</v>
      </c>
      <c r="E2293" s="3">
        <v>0.64583333333333337</v>
      </c>
      <c r="F2293" t="s">
        <v>5061</v>
      </c>
      <c r="G2293" t="s">
        <v>5062</v>
      </c>
      <c r="H2293">
        <v>0</v>
      </c>
      <c r="I2293">
        <v>0</v>
      </c>
      <c r="J2293">
        <v>0</v>
      </c>
      <c r="K2293">
        <v>1</v>
      </c>
      <c r="L2293" s="22" t="str">
        <f t="shared" si="749"/>
        <v>28/07/2026</v>
      </c>
      <c r="M2293" s="23">
        <f t="shared" si="750"/>
        <v>0.52083333333333337</v>
      </c>
      <c r="N2293" t="str">
        <f t="shared" si="751"/>
        <v>0 - 1</v>
      </c>
      <c r="O2293" t="str">
        <f t="shared" si="728"/>
        <v>Red</v>
      </c>
      <c r="P2293" t="str">
        <f t="shared" si="729"/>
        <v>Red</v>
      </c>
      <c r="Q2293" t="str">
        <f t="shared" si="730"/>
        <v>Green</v>
      </c>
      <c r="R2293" t="str">
        <f t="shared" si="731"/>
        <v>Red</v>
      </c>
      <c r="S2293" t="str">
        <f t="shared" si="732"/>
        <v>Green</v>
      </c>
      <c r="T2293" t="str">
        <f t="shared" si="733"/>
        <v>Green</v>
      </c>
      <c r="U2293" t="str">
        <f t="shared" si="734"/>
        <v>Red</v>
      </c>
      <c r="V2293" t="str">
        <f t="shared" si="735"/>
        <v>Green</v>
      </c>
      <c r="W2293" t="str">
        <f t="shared" si="736"/>
        <v>Red</v>
      </c>
      <c r="X2293" t="str">
        <f t="shared" si="737"/>
        <v>Red</v>
      </c>
      <c r="Y2293" t="str">
        <f t="shared" si="738"/>
        <v>Red</v>
      </c>
      <c r="Z2293" t="str">
        <f t="shared" si="739"/>
        <v>Red</v>
      </c>
      <c r="AA2293" t="str">
        <f t="shared" si="740"/>
        <v>Green</v>
      </c>
      <c r="AB2293" t="str">
        <f t="shared" si="741"/>
        <v>Green</v>
      </c>
      <c r="AC2293" t="str">
        <f t="shared" si="742"/>
        <v>Red</v>
      </c>
      <c r="AD2293" t="str">
        <f t="shared" si="743"/>
        <v>Green</v>
      </c>
    </row>
    <row r="2294" spans="1:30" x14ac:dyDescent="0.25">
      <c r="A2294" t="str">
        <f t="shared" si="752"/>
        <v>28/07/2026UdineseAl Ahli Dubai</v>
      </c>
      <c r="D2294" s="2">
        <v>46231</v>
      </c>
      <c r="E2294" s="3">
        <v>0.64583333333333337</v>
      </c>
      <c r="F2294" t="s">
        <v>2634</v>
      </c>
      <c r="G2294" t="s">
        <v>5063</v>
      </c>
      <c r="H2294">
        <v>0</v>
      </c>
      <c r="I2294">
        <v>1</v>
      </c>
      <c r="J2294">
        <v>1</v>
      </c>
      <c r="K2294">
        <v>2</v>
      </c>
      <c r="L2294" s="22" t="str">
        <f t="shared" si="749"/>
        <v>28/07/2026</v>
      </c>
      <c r="M2294" s="23">
        <f t="shared" si="750"/>
        <v>0.52083333333333337</v>
      </c>
      <c r="N2294" t="str">
        <f t="shared" si="751"/>
        <v>1 - 2</v>
      </c>
      <c r="O2294" t="str">
        <f t="shared" si="728"/>
        <v>Red</v>
      </c>
      <c r="P2294" t="str">
        <f t="shared" si="729"/>
        <v>Red</v>
      </c>
      <c r="Q2294" t="str">
        <f t="shared" si="730"/>
        <v>Green</v>
      </c>
      <c r="R2294" t="str">
        <f t="shared" si="731"/>
        <v>Red</v>
      </c>
      <c r="S2294" t="str">
        <f t="shared" si="732"/>
        <v>Green</v>
      </c>
      <c r="T2294" t="str">
        <f t="shared" si="733"/>
        <v>Green</v>
      </c>
      <c r="U2294" t="str">
        <f t="shared" si="734"/>
        <v>Red</v>
      </c>
      <c r="V2294" t="str">
        <f t="shared" si="735"/>
        <v>Red</v>
      </c>
      <c r="W2294" t="str">
        <f t="shared" si="736"/>
        <v>Green</v>
      </c>
      <c r="X2294" t="str">
        <f t="shared" si="737"/>
        <v>Green</v>
      </c>
      <c r="Y2294" t="str">
        <f t="shared" si="738"/>
        <v>Green</v>
      </c>
      <c r="Z2294" t="str">
        <f t="shared" si="739"/>
        <v>Green</v>
      </c>
      <c r="AA2294" t="str">
        <f t="shared" si="740"/>
        <v>Red</v>
      </c>
      <c r="AB2294" t="str">
        <f t="shared" si="741"/>
        <v>Green</v>
      </c>
      <c r="AC2294" t="str">
        <f t="shared" si="742"/>
        <v>Green</v>
      </c>
      <c r="AD2294" t="str">
        <f t="shared" si="743"/>
        <v>Red</v>
      </c>
    </row>
    <row r="2295" spans="1:30" x14ac:dyDescent="0.25">
      <c r="A2295" t="str">
        <f t="shared" si="752"/>
        <v>28/07/2026Mikkelin KissatLAUTP II</v>
      </c>
      <c r="B2295" t="s">
        <v>834</v>
      </c>
      <c r="C2295" t="s">
        <v>4747</v>
      </c>
      <c r="D2295" s="2">
        <v>46231</v>
      </c>
      <c r="E2295" s="3">
        <v>0.65625</v>
      </c>
      <c r="F2295" t="s">
        <v>3232</v>
      </c>
      <c r="G2295" t="s">
        <v>3237</v>
      </c>
      <c r="H2295">
        <v>0</v>
      </c>
      <c r="I2295">
        <v>0</v>
      </c>
      <c r="J2295">
        <v>7</v>
      </c>
      <c r="K2295">
        <v>0</v>
      </c>
      <c r="L2295" s="22" t="str">
        <f t="shared" si="749"/>
        <v>28/07/2026</v>
      </c>
      <c r="M2295" s="23">
        <f t="shared" si="750"/>
        <v>0.53125</v>
      </c>
      <c r="N2295" t="str">
        <f t="shared" si="751"/>
        <v>7 - 0</v>
      </c>
      <c r="O2295" t="str">
        <f t="shared" si="728"/>
        <v>Green</v>
      </c>
      <c r="P2295" t="str">
        <f t="shared" si="729"/>
        <v>Red</v>
      </c>
      <c r="Q2295" t="str">
        <f t="shared" si="730"/>
        <v>Red</v>
      </c>
      <c r="R2295" t="str">
        <f t="shared" si="731"/>
        <v>Green</v>
      </c>
      <c r="S2295" t="str">
        <f t="shared" si="732"/>
        <v>Red</v>
      </c>
      <c r="T2295" t="str">
        <f t="shared" si="733"/>
        <v>Green</v>
      </c>
      <c r="U2295" t="str">
        <f t="shared" si="734"/>
        <v>Red</v>
      </c>
      <c r="V2295" t="str">
        <f t="shared" si="735"/>
        <v>Green</v>
      </c>
      <c r="W2295" t="str">
        <f t="shared" si="736"/>
        <v>Red</v>
      </c>
      <c r="X2295" t="str">
        <f t="shared" si="737"/>
        <v>Red</v>
      </c>
      <c r="Y2295" t="str">
        <f t="shared" si="738"/>
        <v>Green</v>
      </c>
      <c r="Z2295" t="str">
        <f t="shared" si="739"/>
        <v>Green</v>
      </c>
      <c r="AA2295" t="str">
        <f t="shared" si="740"/>
        <v>Red</v>
      </c>
      <c r="AB2295" t="str">
        <f t="shared" si="741"/>
        <v>Red</v>
      </c>
      <c r="AC2295" t="str">
        <f t="shared" si="742"/>
        <v>Red</v>
      </c>
      <c r="AD2295" t="str">
        <f t="shared" si="743"/>
        <v>Green</v>
      </c>
    </row>
    <row r="2296" spans="1:30" x14ac:dyDescent="0.25">
      <c r="A2296" t="str">
        <f t="shared" si="752"/>
        <v>28/07/2026Caykur RizesporHull City</v>
      </c>
      <c r="D2296" s="2">
        <v>46231</v>
      </c>
      <c r="E2296" s="3">
        <v>0.66666666666666663</v>
      </c>
      <c r="F2296" t="s">
        <v>5064</v>
      </c>
      <c r="G2296" t="s">
        <v>3939</v>
      </c>
      <c r="H2296">
        <v>0</v>
      </c>
      <c r="I2296">
        <v>0</v>
      </c>
      <c r="J2296">
        <v>1</v>
      </c>
      <c r="K2296">
        <v>2</v>
      </c>
      <c r="L2296" s="22" t="str">
        <f t="shared" si="749"/>
        <v>28/07/2026</v>
      </c>
      <c r="M2296" s="23">
        <f t="shared" si="750"/>
        <v>0.54166666666666663</v>
      </c>
      <c r="N2296" t="str">
        <f t="shared" si="751"/>
        <v>1 - 2</v>
      </c>
      <c r="O2296" t="str">
        <f t="shared" si="728"/>
        <v>Red</v>
      </c>
      <c r="P2296" t="str">
        <f t="shared" si="729"/>
        <v>Red</v>
      </c>
      <c r="Q2296" t="str">
        <f t="shared" si="730"/>
        <v>Green</v>
      </c>
      <c r="R2296" t="str">
        <f t="shared" si="731"/>
        <v>Red</v>
      </c>
      <c r="S2296" t="str">
        <f t="shared" si="732"/>
        <v>Green</v>
      </c>
      <c r="T2296" t="str">
        <f t="shared" si="733"/>
        <v>Green</v>
      </c>
      <c r="U2296" t="str">
        <f t="shared" si="734"/>
        <v>Red</v>
      </c>
      <c r="V2296" t="str">
        <f t="shared" si="735"/>
        <v>Green</v>
      </c>
      <c r="W2296" t="str">
        <f t="shared" si="736"/>
        <v>Red</v>
      </c>
      <c r="X2296" t="str">
        <f t="shared" si="737"/>
        <v>Red</v>
      </c>
      <c r="Y2296" t="str">
        <f t="shared" si="738"/>
        <v>Green</v>
      </c>
      <c r="Z2296" t="str">
        <f t="shared" si="739"/>
        <v>Green</v>
      </c>
      <c r="AA2296" t="str">
        <f t="shared" si="740"/>
        <v>Red</v>
      </c>
      <c r="AB2296" t="str">
        <f t="shared" si="741"/>
        <v>Green</v>
      </c>
      <c r="AC2296" t="str">
        <f t="shared" si="742"/>
        <v>Green</v>
      </c>
      <c r="AD2296" t="str">
        <f t="shared" si="743"/>
        <v>Red</v>
      </c>
    </row>
    <row r="2297" spans="1:30" x14ac:dyDescent="0.25">
      <c r="A2297" t="str">
        <f t="shared" si="752"/>
        <v>28/07/2026FC Rouen 1899Al Wakrah</v>
      </c>
      <c r="D2297" s="2">
        <v>46231</v>
      </c>
      <c r="E2297" s="3">
        <v>0.66666666666666663</v>
      </c>
      <c r="F2297" t="s">
        <v>3928</v>
      </c>
      <c r="G2297" t="s">
        <v>1692</v>
      </c>
      <c r="H2297">
        <v>0</v>
      </c>
      <c r="I2297">
        <v>0</v>
      </c>
      <c r="J2297">
        <v>1</v>
      </c>
      <c r="K2297">
        <v>0</v>
      </c>
      <c r="L2297" s="22" t="str">
        <f t="shared" si="749"/>
        <v>28/07/2026</v>
      </c>
      <c r="M2297" s="23">
        <f t="shared" si="750"/>
        <v>0.54166666666666663</v>
      </c>
      <c r="N2297" t="str">
        <f t="shared" si="751"/>
        <v>1 - 0</v>
      </c>
      <c r="O2297" t="str">
        <f t="shared" si="728"/>
        <v>Green</v>
      </c>
      <c r="P2297" t="str">
        <f t="shared" si="729"/>
        <v>Red</v>
      </c>
      <c r="Q2297" t="str">
        <f t="shared" si="730"/>
        <v>Red</v>
      </c>
      <c r="R2297" t="str">
        <f t="shared" si="731"/>
        <v>Green</v>
      </c>
      <c r="S2297" t="str">
        <f t="shared" si="732"/>
        <v>Red</v>
      </c>
      <c r="T2297" t="str">
        <f t="shared" si="733"/>
        <v>Green</v>
      </c>
      <c r="U2297" t="str">
        <f t="shared" si="734"/>
        <v>Red</v>
      </c>
      <c r="V2297" t="str">
        <f t="shared" si="735"/>
        <v>Green</v>
      </c>
      <c r="W2297" t="str">
        <f t="shared" si="736"/>
        <v>Red</v>
      </c>
      <c r="X2297" t="str">
        <f t="shared" si="737"/>
        <v>Red</v>
      </c>
      <c r="Y2297" t="str">
        <f t="shared" si="738"/>
        <v>Red</v>
      </c>
      <c r="Z2297" t="str">
        <f t="shared" si="739"/>
        <v>Red</v>
      </c>
      <c r="AA2297" t="str">
        <f t="shared" si="740"/>
        <v>Green</v>
      </c>
      <c r="AB2297" t="str">
        <f t="shared" si="741"/>
        <v>Green</v>
      </c>
      <c r="AC2297" t="str">
        <f t="shared" si="742"/>
        <v>Red</v>
      </c>
      <c r="AD2297" t="str">
        <f t="shared" si="743"/>
        <v>Green</v>
      </c>
    </row>
    <row r="2298" spans="1:30" x14ac:dyDescent="0.25">
      <c r="A2298" t="str">
        <f t="shared" si="752"/>
        <v>28/07/2026Haka JunioritTampere United II</v>
      </c>
      <c r="B2298" t="s">
        <v>834</v>
      </c>
      <c r="C2298" t="s">
        <v>4747</v>
      </c>
      <c r="D2298" s="2">
        <v>46231</v>
      </c>
      <c r="E2298" s="3">
        <v>0.66666666666666663</v>
      </c>
      <c r="F2298" t="s">
        <v>2440</v>
      </c>
      <c r="G2298" t="s">
        <v>3227</v>
      </c>
      <c r="H2298">
        <v>0</v>
      </c>
      <c r="I2298">
        <v>0</v>
      </c>
      <c r="J2298">
        <v>2</v>
      </c>
      <c r="K2298">
        <v>2</v>
      </c>
      <c r="L2298" s="22" t="str">
        <f t="shared" si="749"/>
        <v>28/07/2026</v>
      </c>
      <c r="M2298" s="23">
        <f t="shared" si="750"/>
        <v>0.54166666666666663</v>
      </c>
      <c r="N2298" t="str">
        <f t="shared" si="751"/>
        <v>2 - 2</v>
      </c>
      <c r="O2298" t="str">
        <f t="shared" si="728"/>
        <v>Red</v>
      </c>
      <c r="P2298" t="str">
        <f t="shared" si="729"/>
        <v>Green</v>
      </c>
      <c r="Q2298" t="str">
        <f t="shared" si="730"/>
        <v>Red</v>
      </c>
      <c r="R2298" t="str">
        <f t="shared" si="731"/>
        <v>Green</v>
      </c>
      <c r="S2298" t="str">
        <f t="shared" si="732"/>
        <v>Green</v>
      </c>
      <c r="T2298" t="str">
        <f t="shared" si="733"/>
        <v>Red</v>
      </c>
      <c r="U2298" t="str">
        <f t="shared" si="734"/>
        <v>Red</v>
      </c>
      <c r="V2298" t="str">
        <f t="shared" si="735"/>
        <v>Green</v>
      </c>
      <c r="W2298" t="str">
        <f t="shared" si="736"/>
        <v>Red</v>
      </c>
      <c r="X2298" t="str">
        <f t="shared" si="737"/>
        <v>Red</v>
      </c>
      <c r="Y2298" t="str">
        <f t="shared" si="738"/>
        <v>Green</v>
      </c>
      <c r="Z2298" t="str">
        <f t="shared" si="739"/>
        <v>Green</v>
      </c>
      <c r="AA2298" t="str">
        <f t="shared" si="740"/>
        <v>Red</v>
      </c>
      <c r="AB2298" t="str">
        <f t="shared" si="741"/>
        <v>Red</v>
      </c>
      <c r="AC2298" t="str">
        <f t="shared" si="742"/>
        <v>Green</v>
      </c>
      <c r="AD2298" t="str">
        <f t="shared" si="743"/>
        <v>Red</v>
      </c>
    </row>
    <row r="2299" spans="1:30" x14ac:dyDescent="0.25">
      <c r="A2299" t="str">
        <f t="shared" si="752"/>
        <v>28/07/2026Lincoln Red ImpsMjallby</v>
      </c>
      <c r="B2299" t="s">
        <v>802</v>
      </c>
      <c r="C2299" t="s">
        <v>803</v>
      </c>
      <c r="D2299" s="2">
        <v>46231</v>
      </c>
      <c r="E2299" s="3">
        <v>0.66666666666666663</v>
      </c>
      <c r="F2299" t="s">
        <v>356</v>
      </c>
      <c r="G2299" t="s">
        <v>355</v>
      </c>
      <c r="H2299">
        <v>0</v>
      </c>
      <c r="I2299">
        <v>0</v>
      </c>
      <c r="J2299">
        <v>0</v>
      </c>
      <c r="K2299">
        <v>0</v>
      </c>
      <c r="L2299" s="22" t="str">
        <f t="shared" si="749"/>
        <v>28/07/2026</v>
      </c>
      <c r="M2299" s="23">
        <f t="shared" si="750"/>
        <v>0.54166666666666663</v>
      </c>
      <c r="N2299" t="str">
        <f t="shared" si="751"/>
        <v>0 - 0</v>
      </c>
      <c r="O2299" t="str">
        <f t="shared" si="728"/>
        <v>Red</v>
      </c>
      <c r="P2299" t="str">
        <f t="shared" si="729"/>
        <v>Green</v>
      </c>
      <c r="Q2299" t="str">
        <f t="shared" si="730"/>
        <v>Red</v>
      </c>
      <c r="R2299" t="str">
        <f t="shared" si="731"/>
        <v>Green</v>
      </c>
      <c r="S2299" t="str">
        <f t="shared" si="732"/>
        <v>Green</v>
      </c>
      <c r="T2299" t="str">
        <f t="shared" si="733"/>
        <v>Red</v>
      </c>
      <c r="U2299" t="str">
        <f t="shared" si="734"/>
        <v>Red</v>
      </c>
      <c r="V2299" t="str">
        <f t="shared" si="735"/>
        <v>Green</v>
      </c>
      <c r="W2299" t="str">
        <f t="shared" si="736"/>
        <v>Red</v>
      </c>
      <c r="X2299" t="str">
        <f t="shared" si="737"/>
        <v>Red</v>
      </c>
      <c r="Y2299" t="str">
        <f t="shared" si="738"/>
        <v>Red</v>
      </c>
      <c r="Z2299" t="str">
        <f t="shared" si="739"/>
        <v>Red</v>
      </c>
      <c r="AA2299" t="str">
        <f t="shared" si="740"/>
        <v>Green</v>
      </c>
      <c r="AB2299" t="str">
        <f t="shared" si="741"/>
        <v>Green</v>
      </c>
      <c r="AC2299" t="str">
        <f t="shared" si="742"/>
        <v>Red</v>
      </c>
      <c r="AD2299" t="str">
        <f t="shared" si="743"/>
        <v>Green</v>
      </c>
    </row>
    <row r="2300" spans="1:30" x14ac:dyDescent="0.25">
      <c r="A2300" t="str">
        <f t="shared" si="752"/>
        <v>28/07/2026NancyAnnecy</v>
      </c>
      <c r="D2300" s="2">
        <v>46231</v>
      </c>
      <c r="E2300" s="3">
        <v>0.66666666666666663</v>
      </c>
      <c r="F2300" t="s">
        <v>5065</v>
      </c>
      <c r="G2300" t="s">
        <v>3758</v>
      </c>
      <c r="H2300">
        <v>0</v>
      </c>
      <c r="I2300">
        <v>0</v>
      </c>
      <c r="J2300">
        <v>1</v>
      </c>
      <c r="K2300">
        <v>1</v>
      </c>
      <c r="L2300" s="22" t="str">
        <f t="shared" si="749"/>
        <v>28/07/2026</v>
      </c>
      <c r="M2300" s="23">
        <f t="shared" si="750"/>
        <v>0.54166666666666663</v>
      </c>
      <c r="N2300" t="str">
        <f t="shared" si="751"/>
        <v>1 - 1</v>
      </c>
      <c r="O2300" t="str">
        <f t="shared" si="728"/>
        <v>Red</v>
      </c>
      <c r="P2300" t="str">
        <f t="shared" si="729"/>
        <v>Green</v>
      </c>
      <c r="Q2300" t="str">
        <f t="shared" si="730"/>
        <v>Red</v>
      </c>
      <c r="R2300" t="str">
        <f t="shared" si="731"/>
        <v>Green</v>
      </c>
      <c r="S2300" t="str">
        <f t="shared" si="732"/>
        <v>Green</v>
      </c>
      <c r="T2300" t="str">
        <f t="shared" si="733"/>
        <v>Red</v>
      </c>
      <c r="U2300" t="str">
        <f t="shared" si="734"/>
        <v>Red</v>
      </c>
      <c r="V2300" t="str">
        <f t="shared" si="735"/>
        <v>Green</v>
      </c>
      <c r="W2300" t="str">
        <f t="shared" si="736"/>
        <v>Red</v>
      </c>
      <c r="X2300" t="str">
        <f t="shared" si="737"/>
        <v>Red</v>
      </c>
      <c r="Y2300" t="str">
        <f t="shared" si="738"/>
        <v>Green</v>
      </c>
      <c r="Z2300" t="str">
        <f t="shared" si="739"/>
        <v>Red</v>
      </c>
      <c r="AA2300" t="str">
        <f t="shared" si="740"/>
        <v>Green</v>
      </c>
      <c r="AB2300" t="str">
        <f t="shared" si="741"/>
        <v>Green</v>
      </c>
      <c r="AC2300" t="str">
        <f t="shared" si="742"/>
        <v>Green</v>
      </c>
      <c r="AD2300" t="str">
        <f t="shared" si="743"/>
        <v>Red</v>
      </c>
    </row>
    <row r="2301" spans="1:30" x14ac:dyDescent="0.25">
      <c r="A2301" t="str">
        <f t="shared" si="752"/>
        <v>28/07/2026Red Star FCUNFP FC</v>
      </c>
      <c r="D2301" s="2">
        <v>46231</v>
      </c>
      <c r="E2301" s="3">
        <v>0.66666666666666663</v>
      </c>
      <c r="F2301" t="s">
        <v>3955</v>
      </c>
      <c r="G2301" t="s">
        <v>5066</v>
      </c>
      <c r="H2301">
        <v>3</v>
      </c>
      <c r="I2301">
        <v>1</v>
      </c>
      <c r="J2301">
        <v>4</v>
      </c>
      <c r="K2301">
        <v>1</v>
      </c>
      <c r="L2301" s="22" t="str">
        <f t="shared" si="749"/>
        <v>28/07/2026</v>
      </c>
      <c r="M2301" s="23">
        <f t="shared" si="750"/>
        <v>0.54166666666666663</v>
      </c>
      <c r="N2301" t="str">
        <f t="shared" si="751"/>
        <v>4 - 1</v>
      </c>
      <c r="O2301" t="str">
        <f t="shared" si="728"/>
        <v>Green</v>
      </c>
      <c r="P2301" t="str">
        <f t="shared" si="729"/>
        <v>Red</v>
      </c>
      <c r="Q2301" t="str">
        <f t="shared" si="730"/>
        <v>Red</v>
      </c>
      <c r="R2301" t="str">
        <f t="shared" si="731"/>
        <v>Green</v>
      </c>
      <c r="S2301" t="str">
        <f t="shared" si="732"/>
        <v>Red</v>
      </c>
      <c r="T2301" t="str">
        <f t="shared" si="733"/>
        <v>Green</v>
      </c>
      <c r="U2301" t="str">
        <f t="shared" si="734"/>
        <v>Green</v>
      </c>
      <c r="V2301" t="str">
        <f t="shared" si="735"/>
        <v>Red</v>
      </c>
      <c r="W2301" t="str">
        <f t="shared" si="736"/>
        <v>Red</v>
      </c>
      <c r="X2301" t="str">
        <f t="shared" si="737"/>
        <v>Green</v>
      </c>
      <c r="Y2301" t="str">
        <f t="shared" si="738"/>
        <v>Green</v>
      </c>
      <c r="Z2301" t="str">
        <f t="shared" si="739"/>
        <v>Green</v>
      </c>
      <c r="AA2301" t="str">
        <f t="shared" si="740"/>
        <v>Red</v>
      </c>
      <c r="AB2301" t="str">
        <f t="shared" si="741"/>
        <v>Red</v>
      </c>
      <c r="AC2301" t="str">
        <f t="shared" si="742"/>
        <v>Green</v>
      </c>
      <c r="AD2301" t="str">
        <f t="shared" si="743"/>
        <v>Red</v>
      </c>
    </row>
    <row r="2302" spans="1:30" x14ac:dyDescent="0.25">
      <c r="A2302" t="str">
        <f t="shared" si="752"/>
        <v>28/07/2026VMFD Zalgiris Vilnius IIFK Minija Kretinga</v>
      </c>
      <c r="D2302" s="2">
        <v>46231</v>
      </c>
      <c r="E2302" s="3">
        <v>0.66666666666666663</v>
      </c>
      <c r="F2302" t="s">
        <v>1369</v>
      </c>
      <c r="G2302" t="s">
        <v>5067</v>
      </c>
      <c r="H2302">
        <v>1</v>
      </c>
      <c r="I2302">
        <v>0</v>
      </c>
      <c r="J2302">
        <v>1</v>
      </c>
      <c r="K2302">
        <v>0</v>
      </c>
      <c r="L2302" s="22" t="str">
        <f t="shared" si="749"/>
        <v>28/07/2026</v>
      </c>
      <c r="M2302" s="23">
        <f t="shared" si="750"/>
        <v>0.54166666666666663</v>
      </c>
      <c r="N2302" t="str">
        <f t="shared" si="751"/>
        <v>1 - 0</v>
      </c>
      <c r="O2302" t="str">
        <f t="shared" si="728"/>
        <v>Green</v>
      </c>
      <c r="P2302" t="str">
        <f t="shared" si="729"/>
        <v>Red</v>
      </c>
      <c r="Q2302" t="str">
        <f t="shared" si="730"/>
        <v>Red</v>
      </c>
      <c r="R2302" t="str">
        <f t="shared" si="731"/>
        <v>Green</v>
      </c>
      <c r="S2302" t="str">
        <f t="shared" si="732"/>
        <v>Red</v>
      </c>
      <c r="T2302" t="str">
        <f t="shared" si="733"/>
        <v>Green</v>
      </c>
      <c r="U2302" t="str">
        <f t="shared" si="734"/>
        <v>Green</v>
      </c>
      <c r="V2302" t="str">
        <f t="shared" si="735"/>
        <v>Red</v>
      </c>
      <c r="W2302" t="str">
        <f t="shared" si="736"/>
        <v>Red</v>
      </c>
      <c r="X2302" t="str">
        <f t="shared" si="737"/>
        <v>Green</v>
      </c>
      <c r="Y2302" t="str">
        <f t="shared" si="738"/>
        <v>Red</v>
      </c>
      <c r="Z2302" t="str">
        <f t="shared" si="739"/>
        <v>Red</v>
      </c>
      <c r="AA2302" t="str">
        <f t="shared" si="740"/>
        <v>Green</v>
      </c>
      <c r="AB2302" t="str">
        <f t="shared" si="741"/>
        <v>Green</v>
      </c>
      <c r="AC2302" t="str">
        <f t="shared" si="742"/>
        <v>Red</v>
      </c>
      <c r="AD2302" t="str">
        <f t="shared" si="743"/>
        <v>Green</v>
      </c>
    </row>
    <row r="2303" spans="1:30" x14ac:dyDescent="0.25">
      <c r="A2303" t="str">
        <f t="shared" si="752"/>
        <v>28/07/2026FC TallinnTallinna FC Zapoos</v>
      </c>
      <c r="B2303" t="s">
        <v>825</v>
      </c>
      <c r="C2303" t="s">
        <v>826</v>
      </c>
      <c r="D2303" s="2">
        <v>46231</v>
      </c>
      <c r="E2303" s="3">
        <v>0.6875</v>
      </c>
      <c r="F2303" t="s">
        <v>4845</v>
      </c>
      <c r="G2303" t="s">
        <v>5068</v>
      </c>
      <c r="H2303">
        <v>0</v>
      </c>
      <c r="I2303">
        <v>0</v>
      </c>
      <c r="J2303">
        <v>4</v>
      </c>
      <c r="K2303">
        <v>1</v>
      </c>
      <c r="L2303" s="22" t="str">
        <f t="shared" si="749"/>
        <v>28/07/2026</v>
      </c>
      <c r="M2303" s="23">
        <f t="shared" si="750"/>
        <v>0.5625</v>
      </c>
      <c r="N2303" t="str">
        <f t="shared" si="751"/>
        <v>4 - 1</v>
      </c>
      <c r="O2303" t="str">
        <f t="shared" si="728"/>
        <v>Green</v>
      </c>
      <c r="P2303" t="str">
        <f t="shared" si="729"/>
        <v>Red</v>
      </c>
      <c r="Q2303" t="str">
        <f t="shared" si="730"/>
        <v>Red</v>
      </c>
      <c r="R2303" t="str">
        <f t="shared" si="731"/>
        <v>Green</v>
      </c>
      <c r="S2303" t="str">
        <f t="shared" si="732"/>
        <v>Red</v>
      </c>
      <c r="T2303" t="str">
        <f t="shared" si="733"/>
        <v>Green</v>
      </c>
      <c r="U2303" t="str">
        <f t="shared" si="734"/>
        <v>Red</v>
      </c>
      <c r="V2303" t="str">
        <f t="shared" si="735"/>
        <v>Green</v>
      </c>
      <c r="W2303" t="str">
        <f t="shared" si="736"/>
        <v>Red</v>
      </c>
      <c r="X2303" t="str">
        <f t="shared" si="737"/>
        <v>Red</v>
      </c>
      <c r="Y2303" t="str">
        <f t="shared" si="738"/>
        <v>Green</v>
      </c>
      <c r="Z2303" t="str">
        <f t="shared" si="739"/>
        <v>Green</v>
      </c>
      <c r="AA2303" t="str">
        <f t="shared" si="740"/>
        <v>Red</v>
      </c>
      <c r="AB2303" t="str">
        <f t="shared" si="741"/>
        <v>Red</v>
      </c>
      <c r="AC2303" t="str">
        <f t="shared" si="742"/>
        <v>Green</v>
      </c>
      <c r="AD2303" t="str">
        <f t="shared" si="743"/>
        <v>Red</v>
      </c>
    </row>
    <row r="2304" spans="1:30" x14ac:dyDescent="0.25">
      <c r="A2304" t="str">
        <f t="shared" si="752"/>
        <v>28/07/2026Salon Palloilijat IIVG-62</v>
      </c>
      <c r="B2304" t="s">
        <v>834</v>
      </c>
      <c r="C2304" t="s">
        <v>4747</v>
      </c>
      <c r="D2304" s="2">
        <v>46231</v>
      </c>
      <c r="E2304" s="3">
        <v>0.6875</v>
      </c>
      <c r="F2304" t="s">
        <v>3240</v>
      </c>
      <c r="G2304" t="s">
        <v>2027</v>
      </c>
      <c r="H2304">
        <v>0</v>
      </c>
      <c r="I2304">
        <v>0</v>
      </c>
      <c r="J2304">
        <v>3</v>
      </c>
      <c r="K2304">
        <v>1</v>
      </c>
      <c r="L2304" s="22" t="str">
        <f t="shared" si="749"/>
        <v>28/07/2026</v>
      </c>
      <c r="M2304" s="23">
        <f t="shared" si="750"/>
        <v>0.5625</v>
      </c>
      <c r="N2304" t="str">
        <f t="shared" si="751"/>
        <v>3 - 1</v>
      </c>
      <c r="O2304" t="str">
        <f t="shared" si="728"/>
        <v>Green</v>
      </c>
      <c r="P2304" t="str">
        <f t="shared" si="729"/>
        <v>Red</v>
      </c>
      <c r="Q2304" t="str">
        <f t="shared" si="730"/>
        <v>Red</v>
      </c>
      <c r="R2304" t="str">
        <f t="shared" si="731"/>
        <v>Green</v>
      </c>
      <c r="S2304" t="str">
        <f t="shared" si="732"/>
        <v>Red</v>
      </c>
      <c r="T2304" t="str">
        <f t="shared" si="733"/>
        <v>Green</v>
      </c>
      <c r="U2304" t="str">
        <f t="shared" si="734"/>
        <v>Red</v>
      </c>
      <c r="V2304" t="str">
        <f t="shared" si="735"/>
        <v>Green</v>
      </c>
      <c r="W2304" t="str">
        <f t="shared" si="736"/>
        <v>Red</v>
      </c>
      <c r="X2304" t="str">
        <f t="shared" si="737"/>
        <v>Red</v>
      </c>
      <c r="Y2304" t="str">
        <f t="shared" si="738"/>
        <v>Green</v>
      </c>
      <c r="Z2304" t="str">
        <f t="shared" si="739"/>
        <v>Green</v>
      </c>
      <c r="AA2304" t="str">
        <f t="shared" si="740"/>
        <v>Red</v>
      </c>
      <c r="AB2304" t="str">
        <f t="shared" si="741"/>
        <v>Red</v>
      </c>
      <c r="AC2304" t="str">
        <f t="shared" si="742"/>
        <v>Green</v>
      </c>
      <c r="AD2304" t="str">
        <f t="shared" si="743"/>
        <v>Red</v>
      </c>
    </row>
    <row r="2305" spans="1:30" x14ac:dyDescent="0.25">
      <c r="A2305" t="str">
        <f t="shared" si="752"/>
        <v>28/07/2026Hapoel HaifaIroni Tiberias</v>
      </c>
      <c r="D2305" s="2">
        <v>46231</v>
      </c>
      <c r="E2305" s="3">
        <v>0.69791666666666663</v>
      </c>
      <c r="F2305" t="s">
        <v>3374</v>
      </c>
      <c r="G2305" t="s">
        <v>3371</v>
      </c>
      <c r="H2305">
        <v>2</v>
      </c>
      <c r="I2305">
        <v>1</v>
      </c>
      <c r="J2305">
        <v>3</v>
      </c>
      <c r="K2305">
        <v>1</v>
      </c>
      <c r="L2305" s="22" t="str">
        <f t="shared" si="749"/>
        <v>28/07/2026</v>
      </c>
      <c r="M2305" s="23">
        <f t="shared" si="750"/>
        <v>0.57291666666666663</v>
      </c>
      <c r="N2305" t="str">
        <f t="shared" si="751"/>
        <v>3 - 1</v>
      </c>
      <c r="O2305" t="str">
        <f t="shared" si="728"/>
        <v>Green</v>
      </c>
      <c r="P2305" t="str">
        <f t="shared" si="729"/>
        <v>Red</v>
      </c>
      <c r="Q2305" t="str">
        <f t="shared" si="730"/>
        <v>Red</v>
      </c>
      <c r="R2305" t="str">
        <f t="shared" si="731"/>
        <v>Green</v>
      </c>
      <c r="S2305" t="str">
        <f t="shared" si="732"/>
        <v>Red</v>
      </c>
      <c r="T2305" t="str">
        <f t="shared" si="733"/>
        <v>Green</v>
      </c>
      <c r="U2305" t="str">
        <f t="shared" si="734"/>
        <v>Green</v>
      </c>
      <c r="V2305" t="str">
        <f t="shared" si="735"/>
        <v>Red</v>
      </c>
      <c r="W2305" t="str">
        <f t="shared" si="736"/>
        <v>Red</v>
      </c>
      <c r="X2305" t="str">
        <f t="shared" si="737"/>
        <v>Green</v>
      </c>
      <c r="Y2305" t="str">
        <f t="shared" si="738"/>
        <v>Green</v>
      </c>
      <c r="Z2305" t="str">
        <f t="shared" si="739"/>
        <v>Green</v>
      </c>
      <c r="AA2305" t="str">
        <f t="shared" si="740"/>
        <v>Red</v>
      </c>
      <c r="AB2305" t="str">
        <f t="shared" si="741"/>
        <v>Red</v>
      </c>
      <c r="AC2305" t="str">
        <f t="shared" si="742"/>
        <v>Green</v>
      </c>
      <c r="AD2305" t="str">
        <f t="shared" si="743"/>
        <v>Red</v>
      </c>
    </row>
    <row r="2306" spans="1:30" x14ac:dyDescent="0.25">
      <c r="A2306" t="str">
        <f t="shared" si="752"/>
        <v>28/07/2026Al Ahli JeddahFulham</v>
      </c>
      <c r="D2306" s="2">
        <v>46231</v>
      </c>
      <c r="E2306" s="3">
        <v>0.70833333333333337</v>
      </c>
      <c r="F2306" t="s">
        <v>5069</v>
      </c>
      <c r="G2306" t="s">
        <v>5070</v>
      </c>
      <c r="H2306">
        <v>1</v>
      </c>
      <c r="I2306">
        <v>1</v>
      </c>
      <c r="J2306">
        <v>1</v>
      </c>
      <c r="K2306">
        <v>1</v>
      </c>
      <c r="L2306" s="22" t="str">
        <f t="shared" si="749"/>
        <v>28/07/2026</v>
      </c>
      <c r="M2306" s="23">
        <f t="shared" si="750"/>
        <v>0.58333333333333337</v>
      </c>
      <c r="N2306" t="str">
        <f t="shared" si="751"/>
        <v>1 - 1</v>
      </c>
      <c r="O2306" t="str">
        <f t="shared" ref="O2306:O2369" si="753">IF($J2306&gt;$K2306,"Green","Red")</f>
        <v>Red</v>
      </c>
      <c r="P2306" t="str">
        <f t="shared" ref="P2306:P2369" si="754">IF($J2306=$K2306,"Green","Red")</f>
        <v>Green</v>
      </c>
      <c r="Q2306" t="str">
        <f t="shared" ref="Q2306:Q2369" si="755">IF($J2306&lt;$K2306,"Green","Red")</f>
        <v>Red</v>
      </c>
      <c r="R2306" t="str">
        <f t="shared" ref="R2306:R2369" si="756">IF($J2306&gt;=$K2306,"Green","Red")</f>
        <v>Green</v>
      </c>
      <c r="S2306" t="str">
        <f t="shared" ref="S2306:S2369" si="757">IF($J2306&lt;=$K2306,"Green","Red")</f>
        <v>Green</v>
      </c>
      <c r="T2306" t="str">
        <f t="shared" ref="T2306:T2369" si="758">IF(OR($J2306&gt;$K2306,$J2306&lt;$K2306),"Green","Red")</f>
        <v>Red</v>
      </c>
      <c r="U2306" t="str">
        <f t="shared" ref="U2306:U2369" si="759">IF($H2306&gt;$I2306,"Green","Red")</f>
        <v>Red</v>
      </c>
      <c r="V2306" t="str">
        <f t="shared" ref="V2306:V2369" si="760">IF($H2306=$I2306,"Green","Red")</f>
        <v>Green</v>
      </c>
      <c r="W2306" t="str">
        <f t="shared" ref="W2306:W2369" si="761">IF($H2306&lt;$I2306,"Green","Red")</f>
        <v>Red</v>
      </c>
      <c r="X2306" t="str">
        <f t="shared" ref="X2306:X2369" si="762">IF($H2306+$I2306&gt;0,"Green","Red")</f>
        <v>Green</v>
      </c>
      <c r="Y2306" t="str">
        <f t="shared" ref="Y2306:Y2369" si="763">IF($J2306+$K2306&gt;1.5,"Green","Red")</f>
        <v>Green</v>
      </c>
      <c r="Z2306" t="str">
        <f t="shared" ref="Z2306:Z2369" si="764">IF($J2306+$K2306&gt;2.5,"Green","Red")</f>
        <v>Red</v>
      </c>
      <c r="AA2306" t="str">
        <f t="shared" ref="AA2306:AA2369" si="765">IF($J2306+$K2306&lt;2.5,"Green","Red")</f>
        <v>Green</v>
      </c>
      <c r="AB2306" t="str">
        <f t="shared" ref="AB2306:AB2369" si="766">IF($J2306+$K2306&lt;3.5,"Green","Red")</f>
        <v>Green</v>
      </c>
      <c r="AC2306" t="str">
        <f t="shared" ref="AC2306:AC2369" si="767">IF(AND($J2306&gt;0,$K2306&gt;0),"Green","Red")</f>
        <v>Green</v>
      </c>
      <c r="AD2306" t="str">
        <f t="shared" ref="AD2306:AD2369" si="768">IF(OR($J2306=0,$K2306=0),"Green","Red")</f>
        <v>Red</v>
      </c>
    </row>
    <row r="2307" spans="1:30" x14ac:dyDescent="0.25">
      <c r="A2307" t="str">
        <f t="shared" si="752"/>
        <v>28/07/2026Al Ahly CairoFulham</v>
      </c>
      <c r="D2307" s="2">
        <v>46231</v>
      </c>
      <c r="E2307" s="3">
        <v>0.70833333333333337</v>
      </c>
      <c r="F2307" t="s">
        <v>5071</v>
      </c>
      <c r="G2307" t="s">
        <v>5070</v>
      </c>
      <c r="L2307" s="22" t="str">
        <f t="shared" si="749"/>
        <v>28/07/2026</v>
      </c>
      <c r="M2307" s="23">
        <f t="shared" si="750"/>
        <v>0.58333333333333337</v>
      </c>
      <c r="N2307" t="str">
        <f t="shared" si="751"/>
        <v xml:space="preserve"> - </v>
      </c>
      <c r="O2307" t="str">
        <f t="shared" si="753"/>
        <v>Red</v>
      </c>
      <c r="P2307" t="str">
        <f t="shared" si="754"/>
        <v>Green</v>
      </c>
      <c r="Q2307" t="str">
        <f t="shared" si="755"/>
        <v>Red</v>
      </c>
      <c r="R2307" t="str">
        <f t="shared" si="756"/>
        <v>Green</v>
      </c>
      <c r="S2307" t="str">
        <f t="shared" si="757"/>
        <v>Green</v>
      </c>
      <c r="T2307" t="str">
        <f t="shared" si="758"/>
        <v>Red</v>
      </c>
      <c r="U2307" t="str">
        <f t="shared" si="759"/>
        <v>Red</v>
      </c>
      <c r="V2307" t="str">
        <f t="shared" si="760"/>
        <v>Green</v>
      </c>
      <c r="W2307" t="str">
        <f t="shared" si="761"/>
        <v>Red</v>
      </c>
      <c r="X2307" t="str">
        <f t="shared" si="762"/>
        <v>Red</v>
      </c>
      <c r="Y2307" t="str">
        <f t="shared" si="763"/>
        <v>Red</v>
      </c>
      <c r="Z2307" t="str">
        <f t="shared" si="764"/>
        <v>Red</v>
      </c>
      <c r="AA2307" t="str">
        <f t="shared" si="765"/>
        <v>Green</v>
      </c>
      <c r="AB2307" t="str">
        <f t="shared" si="766"/>
        <v>Green</v>
      </c>
      <c r="AC2307" t="str">
        <f t="shared" si="767"/>
        <v>Red</v>
      </c>
      <c r="AD2307" t="str">
        <f t="shared" si="768"/>
        <v>Green</v>
      </c>
    </row>
    <row r="2308" spans="1:30" x14ac:dyDescent="0.25">
      <c r="A2308" t="str">
        <f t="shared" si="752"/>
        <v>28/07/2026Apollon LimassolDila Gori</v>
      </c>
      <c r="B2308" t="s">
        <v>802</v>
      </c>
      <c r="C2308" t="s">
        <v>1326</v>
      </c>
      <c r="D2308" s="2">
        <v>46231</v>
      </c>
      <c r="E2308" s="3">
        <v>0.70833333333333337</v>
      </c>
      <c r="F2308" t="s">
        <v>1916</v>
      </c>
      <c r="G2308" t="s">
        <v>1915</v>
      </c>
      <c r="H2308">
        <v>1</v>
      </c>
      <c r="I2308">
        <v>0</v>
      </c>
      <c r="J2308">
        <v>3</v>
      </c>
      <c r="K2308">
        <v>0</v>
      </c>
      <c r="L2308" s="22" t="str">
        <f t="shared" si="749"/>
        <v>28/07/2026</v>
      </c>
      <c r="M2308" s="23">
        <f t="shared" si="750"/>
        <v>0.58333333333333337</v>
      </c>
      <c r="N2308" t="str">
        <f t="shared" si="751"/>
        <v>3 - 0</v>
      </c>
      <c r="O2308" t="str">
        <f t="shared" si="753"/>
        <v>Green</v>
      </c>
      <c r="P2308" t="str">
        <f t="shared" si="754"/>
        <v>Red</v>
      </c>
      <c r="Q2308" t="str">
        <f t="shared" si="755"/>
        <v>Red</v>
      </c>
      <c r="R2308" t="str">
        <f t="shared" si="756"/>
        <v>Green</v>
      </c>
      <c r="S2308" t="str">
        <f t="shared" si="757"/>
        <v>Red</v>
      </c>
      <c r="T2308" t="str">
        <f t="shared" si="758"/>
        <v>Green</v>
      </c>
      <c r="U2308" t="str">
        <f t="shared" si="759"/>
        <v>Green</v>
      </c>
      <c r="V2308" t="str">
        <f t="shared" si="760"/>
        <v>Red</v>
      </c>
      <c r="W2308" t="str">
        <f t="shared" si="761"/>
        <v>Red</v>
      </c>
      <c r="X2308" t="str">
        <f t="shared" si="762"/>
        <v>Green</v>
      </c>
      <c r="Y2308" t="str">
        <f t="shared" si="763"/>
        <v>Green</v>
      </c>
      <c r="Z2308" t="str">
        <f t="shared" si="764"/>
        <v>Green</v>
      </c>
      <c r="AA2308" t="str">
        <f t="shared" si="765"/>
        <v>Red</v>
      </c>
      <c r="AB2308" t="str">
        <f t="shared" si="766"/>
        <v>Green</v>
      </c>
      <c r="AC2308" t="str">
        <f t="shared" si="767"/>
        <v>Red</v>
      </c>
      <c r="AD2308" t="str">
        <f t="shared" si="768"/>
        <v>Green</v>
      </c>
    </row>
    <row r="2309" spans="1:30" x14ac:dyDescent="0.25">
      <c r="A2309" t="str">
        <f t="shared" si="752"/>
        <v>28/07/2026Crystal PalaceLens</v>
      </c>
      <c r="D2309" s="2">
        <v>46231</v>
      </c>
      <c r="E2309" s="3">
        <v>0.70833333333333337</v>
      </c>
      <c r="F2309" t="s">
        <v>3852</v>
      </c>
      <c r="G2309" t="s">
        <v>3760</v>
      </c>
      <c r="H2309">
        <v>0</v>
      </c>
      <c r="I2309">
        <v>3</v>
      </c>
      <c r="J2309">
        <v>0</v>
      </c>
      <c r="K2309">
        <v>3</v>
      </c>
      <c r="L2309" s="22" t="str">
        <f t="shared" si="749"/>
        <v>28/07/2026</v>
      </c>
      <c r="M2309" s="23">
        <f t="shared" si="750"/>
        <v>0.58333333333333337</v>
      </c>
      <c r="N2309" t="str">
        <f t="shared" si="751"/>
        <v>0 - 3</v>
      </c>
      <c r="O2309" t="str">
        <f t="shared" si="753"/>
        <v>Red</v>
      </c>
      <c r="P2309" t="str">
        <f t="shared" si="754"/>
        <v>Red</v>
      </c>
      <c r="Q2309" t="str">
        <f t="shared" si="755"/>
        <v>Green</v>
      </c>
      <c r="R2309" t="str">
        <f t="shared" si="756"/>
        <v>Red</v>
      </c>
      <c r="S2309" t="str">
        <f t="shared" si="757"/>
        <v>Green</v>
      </c>
      <c r="T2309" t="str">
        <f t="shared" si="758"/>
        <v>Green</v>
      </c>
      <c r="U2309" t="str">
        <f t="shared" si="759"/>
        <v>Red</v>
      </c>
      <c r="V2309" t="str">
        <f t="shared" si="760"/>
        <v>Red</v>
      </c>
      <c r="W2309" t="str">
        <f t="shared" si="761"/>
        <v>Green</v>
      </c>
      <c r="X2309" t="str">
        <f t="shared" si="762"/>
        <v>Green</v>
      </c>
      <c r="Y2309" t="str">
        <f t="shared" si="763"/>
        <v>Green</v>
      </c>
      <c r="Z2309" t="str">
        <f t="shared" si="764"/>
        <v>Green</v>
      </c>
      <c r="AA2309" t="str">
        <f t="shared" si="765"/>
        <v>Red</v>
      </c>
      <c r="AB2309" t="str">
        <f t="shared" si="766"/>
        <v>Green</v>
      </c>
      <c r="AC2309" t="str">
        <f t="shared" si="767"/>
        <v>Red</v>
      </c>
      <c r="AD2309" t="str">
        <f t="shared" si="768"/>
        <v>Green</v>
      </c>
    </row>
    <row r="2310" spans="1:30" x14ac:dyDescent="0.25">
      <c r="A2310" t="str">
        <f t="shared" si="752"/>
        <v>28/07/2026Hapoel Ironi Kiryat ShmonaMaccabi Haifa</v>
      </c>
      <c r="D2310" s="2">
        <v>46231</v>
      </c>
      <c r="E2310" s="3">
        <v>0.70833333333333337</v>
      </c>
      <c r="F2310" t="s">
        <v>5072</v>
      </c>
      <c r="G2310" t="s">
        <v>3373</v>
      </c>
      <c r="H2310">
        <v>3</v>
      </c>
      <c r="I2310">
        <v>0</v>
      </c>
      <c r="J2310">
        <v>3</v>
      </c>
      <c r="K2310">
        <v>0</v>
      </c>
      <c r="L2310" s="22" t="str">
        <f t="shared" si="749"/>
        <v>28/07/2026</v>
      </c>
      <c r="M2310" s="23">
        <f t="shared" si="750"/>
        <v>0.58333333333333337</v>
      </c>
      <c r="N2310" t="str">
        <f t="shared" si="751"/>
        <v>3 - 0</v>
      </c>
      <c r="O2310" t="str">
        <f t="shared" si="753"/>
        <v>Green</v>
      </c>
      <c r="P2310" t="str">
        <f t="shared" si="754"/>
        <v>Red</v>
      </c>
      <c r="Q2310" t="str">
        <f t="shared" si="755"/>
        <v>Red</v>
      </c>
      <c r="R2310" t="str">
        <f t="shared" si="756"/>
        <v>Green</v>
      </c>
      <c r="S2310" t="str">
        <f t="shared" si="757"/>
        <v>Red</v>
      </c>
      <c r="T2310" t="str">
        <f t="shared" si="758"/>
        <v>Green</v>
      </c>
      <c r="U2310" t="str">
        <f t="shared" si="759"/>
        <v>Green</v>
      </c>
      <c r="V2310" t="str">
        <f t="shared" si="760"/>
        <v>Red</v>
      </c>
      <c r="W2310" t="str">
        <f t="shared" si="761"/>
        <v>Red</v>
      </c>
      <c r="X2310" t="str">
        <f t="shared" si="762"/>
        <v>Green</v>
      </c>
      <c r="Y2310" t="str">
        <f t="shared" si="763"/>
        <v>Green</v>
      </c>
      <c r="Z2310" t="str">
        <f t="shared" si="764"/>
        <v>Green</v>
      </c>
      <c r="AA2310" t="str">
        <f t="shared" si="765"/>
        <v>Red</v>
      </c>
      <c r="AB2310" t="str">
        <f t="shared" si="766"/>
        <v>Green</v>
      </c>
      <c r="AC2310" t="str">
        <f t="shared" si="767"/>
        <v>Red</v>
      </c>
      <c r="AD2310" t="str">
        <f t="shared" si="768"/>
        <v>Green</v>
      </c>
    </row>
    <row r="2311" spans="1:30" x14ac:dyDescent="0.25">
      <c r="A2311" t="str">
        <f t="shared" si="752"/>
        <v>28/07/2026HelsingborgAssyriska United IK</v>
      </c>
      <c r="D2311" s="2">
        <v>46231</v>
      </c>
      <c r="E2311" s="3">
        <v>0.70833333333333337</v>
      </c>
      <c r="F2311" t="s">
        <v>227</v>
      </c>
      <c r="G2311" t="s">
        <v>5073</v>
      </c>
      <c r="H2311">
        <v>0</v>
      </c>
      <c r="I2311">
        <v>0</v>
      </c>
      <c r="J2311">
        <v>1</v>
      </c>
      <c r="K2311">
        <v>1</v>
      </c>
      <c r="L2311" s="22" t="str">
        <f t="shared" si="749"/>
        <v>28/07/2026</v>
      </c>
      <c r="M2311" s="23">
        <f t="shared" si="750"/>
        <v>0.58333333333333337</v>
      </c>
      <c r="N2311" t="str">
        <f t="shared" si="751"/>
        <v>1 - 1</v>
      </c>
      <c r="O2311" t="str">
        <f t="shared" si="753"/>
        <v>Red</v>
      </c>
      <c r="P2311" t="str">
        <f t="shared" si="754"/>
        <v>Green</v>
      </c>
      <c r="Q2311" t="str">
        <f t="shared" si="755"/>
        <v>Red</v>
      </c>
      <c r="R2311" t="str">
        <f t="shared" si="756"/>
        <v>Green</v>
      </c>
      <c r="S2311" t="str">
        <f t="shared" si="757"/>
        <v>Green</v>
      </c>
      <c r="T2311" t="str">
        <f t="shared" si="758"/>
        <v>Red</v>
      </c>
      <c r="U2311" t="str">
        <f t="shared" si="759"/>
        <v>Red</v>
      </c>
      <c r="V2311" t="str">
        <f t="shared" si="760"/>
        <v>Green</v>
      </c>
      <c r="W2311" t="str">
        <f t="shared" si="761"/>
        <v>Red</v>
      </c>
      <c r="X2311" t="str">
        <f t="shared" si="762"/>
        <v>Red</v>
      </c>
      <c r="Y2311" t="str">
        <f t="shared" si="763"/>
        <v>Green</v>
      </c>
      <c r="Z2311" t="str">
        <f t="shared" si="764"/>
        <v>Red</v>
      </c>
      <c r="AA2311" t="str">
        <f t="shared" si="765"/>
        <v>Green</v>
      </c>
      <c r="AB2311" t="str">
        <f t="shared" si="766"/>
        <v>Green</v>
      </c>
      <c r="AC2311" t="str">
        <f t="shared" si="767"/>
        <v>Green</v>
      </c>
      <c r="AD2311" t="str">
        <f t="shared" si="768"/>
        <v>Red</v>
      </c>
    </row>
    <row r="2312" spans="1:30" x14ac:dyDescent="0.25">
      <c r="A2312" t="str">
        <f t="shared" si="752"/>
        <v>28/07/2026LandskronaNorrkoping</v>
      </c>
      <c r="D2312" s="2">
        <v>46231</v>
      </c>
      <c r="E2312" s="3">
        <v>0.70833333333333337</v>
      </c>
      <c r="F2312" t="s">
        <v>5074</v>
      </c>
      <c r="G2312" t="s">
        <v>5075</v>
      </c>
      <c r="H2312">
        <v>0</v>
      </c>
      <c r="I2312">
        <v>1</v>
      </c>
      <c r="J2312">
        <v>0</v>
      </c>
      <c r="K2312">
        <v>1</v>
      </c>
      <c r="L2312" s="22" t="str">
        <f t="shared" si="749"/>
        <v>28/07/2026</v>
      </c>
      <c r="M2312" s="23">
        <f t="shared" si="750"/>
        <v>0.58333333333333337</v>
      </c>
      <c r="N2312" t="str">
        <f t="shared" si="751"/>
        <v>0 - 1</v>
      </c>
      <c r="O2312" t="str">
        <f t="shared" si="753"/>
        <v>Red</v>
      </c>
      <c r="P2312" t="str">
        <f t="shared" si="754"/>
        <v>Red</v>
      </c>
      <c r="Q2312" t="str">
        <f t="shared" si="755"/>
        <v>Green</v>
      </c>
      <c r="R2312" t="str">
        <f t="shared" si="756"/>
        <v>Red</v>
      </c>
      <c r="S2312" t="str">
        <f t="shared" si="757"/>
        <v>Green</v>
      </c>
      <c r="T2312" t="str">
        <f t="shared" si="758"/>
        <v>Green</v>
      </c>
      <c r="U2312" t="str">
        <f t="shared" si="759"/>
        <v>Red</v>
      </c>
      <c r="V2312" t="str">
        <f t="shared" si="760"/>
        <v>Red</v>
      </c>
      <c r="W2312" t="str">
        <f t="shared" si="761"/>
        <v>Green</v>
      </c>
      <c r="X2312" t="str">
        <f t="shared" si="762"/>
        <v>Green</v>
      </c>
      <c r="Y2312" t="str">
        <f t="shared" si="763"/>
        <v>Red</v>
      </c>
      <c r="Z2312" t="str">
        <f t="shared" si="764"/>
        <v>Red</v>
      </c>
      <c r="AA2312" t="str">
        <f t="shared" si="765"/>
        <v>Green</v>
      </c>
      <c r="AB2312" t="str">
        <f t="shared" si="766"/>
        <v>Green</v>
      </c>
      <c r="AC2312" t="str">
        <f t="shared" si="767"/>
        <v>Red</v>
      </c>
      <c r="AD2312" t="str">
        <f t="shared" si="768"/>
        <v>Green</v>
      </c>
    </row>
    <row r="2313" spans="1:30" x14ac:dyDescent="0.25">
      <c r="A2313" t="str">
        <f t="shared" si="752"/>
        <v>28/07/2026NAC BredaOFI Crete</v>
      </c>
      <c r="D2313" s="2">
        <v>46231</v>
      </c>
      <c r="E2313" s="3">
        <v>0.70833333333333337</v>
      </c>
      <c r="F2313" t="s">
        <v>5076</v>
      </c>
      <c r="G2313" t="s">
        <v>5077</v>
      </c>
      <c r="H2313">
        <v>1</v>
      </c>
      <c r="I2313">
        <v>0</v>
      </c>
      <c r="J2313">
        <v>3</v>
      </c>
      <c r="K2313">
        <v>2</v>
      </c>
      <c r="L2313" s="22" t="str">
        <f t="shared" si="749"/>
        <v>28/07/2026</v>
      </c>
      <c r="M2313" s="23">
        <f t="shared" si="750"/>
        <v>0.58333333333333337</v>
      </c>
      <c r="N2313" t="str">
        <f t="shared" si="751"/>
        <v>3 - 2</v>
      </c>
      <c r="O2313" t="str">
        <f t="shared" si="753"/>
        <v>Green</v>
      </c>
      <c r="P2313" t="str">
        <f t="shared" si="754"/>
        <v>Red</v>
      </c>
      <c r="Q2313" t="str">
        <f t="shared" si="755"/>
        <v>Red</v>
      </c>
      <c r="R2313" t="str">
        <f t="shared" si="756"/>
        <v>Green</v>
      </c>
      <c r="S2313" t="str">
        <f t="shared" si="757"/>
        <v>Red</v>
      </c>
      <c r="T2313" t="str">
        <f t="shared" si="758"/>
        <v>Green</v>
      </c>
      <c r="U2313" t="str">
        <f t="shared" si="759"/>
        <v>Green</v>
      </c>
      <c r="V2313" t="str">
        <f t="shared" si="760"/>
        <v>Red</v>
      </c>
      <c r="W2313" t="str">
        <f t="shared" si="761"/>
        <v>Red</v>
      </c>
      <c r="X2313" t="str">
        <f t="shared" si="762"/>
        <v>Green</v>
      </c>
      <c r="Y2313" t="str">
        <f t="shared" si="763"/>
        <v>Green</v>
      </c>
      <c r="Z2313" t="str">
        <f t="shared" si="764"/>
        <v>Green</v>
      </c>
      <c r="AA2313" t="str">
        <f t="shared" si="765"/>
        <v>Red</v>
      </c>
      <c r="AB2313" t="str">
        <f t="shared" si="766"/>
        <v>Red</v>
      </c>
      <c r="AC2313" t="str">
        <f t="shared" si="767"/>
        <v>Green</v>
      </c>
      <c r="AD2313" t="str">
        <f t="shared" si="768"/>
        <v>Red</v>
      </c>
    </row>
    <row r="2314" spans="1:30" x14ac:dyDescent="0.25">
      <c r="A2314" t="str">
        <f t="shared" si="752"/>
        <v>28/07/2026Riga FCFK Vardar Skopje</v>
      </c>
      <c r="B2314" t="s">
        <v>802</v>
      </c>
      <c r="C2314" t="s">
        <v>1326</v>
      </c>
      <c r="D2314" s="2">
        <v>46231</v>
      </c>
      <c r="E2314" s="3">
        <v>0.70833333333333337</v>
      </c>
      <c r="F2314" t="s">
        <v>991</v>
      </c>
      <c r="G2314" t="s">
        <v>352</v>
      </c>
      <c r="H2314">
        <v>0</v>
      </c>
      <c r="I2314">
        <v>1</v>
      </c>
      <c r="J2314">
        <v>5</v>
      </c>
      <c r="K2314">
        <v>2</v>
      </c>
      <c r="L2314" s="22" t="str">
        <f t="shared" si="749"/>
        <v>28/07/2026</v>
      </c>
      <c r="M2314" s="23">
        <f t="shared" si="750"/>
        <v>0.58333333333333337</v>
      </c>
      <c r="N2314" t="str">
        <f t="shared" si="751"/>
        <v>5 - 2</v>
      </c>
      <c r="O2314" t="str">
        <f t="shared" si="753"/>
        <v>Green</v>
      </c>
      <c r="P2314" t="str">
        <f t="shared" si="754"/>
        <v>Red</v>
      </c>
      <c r="Q2314" t="str">
        <f t="shared" si="755"/>
        <v>Red</v>
      </c>
      <c r="R2314" t="str">
        <f t="shared" si="756"/>
        <v>Green</v>
      </c>
      <c r="S2314" t="str">
        <f t="shared" si="757"/>
        <v>Red</v>
      </c>
      <c r="T2314" t="str">
        <f t="shared" si="758"/>
        <v>Green</v>
      </c>
      <c r="U2314" t="str">
        <f t="shared" si="759"/>
        <v>Red</v>
      </c>
      <c r="V2314" t="str">
        <f t="shared" si="760"/>
        <v>Red</v>
      </c>
      <c r="W2314" t="str">
        <f t="shared" si="761"/>
        <v>Green</v>
      </c>
      <c r="X2314" t="str">
        <f t="shared" si="762"/>
        <v>Green</v>
      </c>
      <c r="Y2314" t="str">
        <f t="shared" si="763"/>
        <v>Green</v>
      </c>
      <c r="Z2314" t="str">
        <f t="shared" si="764"/>
        <v>Green</v>
      </c>
      <c r="AA2314" t="str">
        <f t="shared" si="765"/>
        <v>Red</v>
      </c>
      <c r="AB2314" t="str">
        <f t="shared" si="766"/>
        <v>Red</v>
      </c>
      <c r="AC2314" t="str">
        <f t="shared" si="767"/>
        <v>Green</v>
      </c>
      <c r="AD2314" t="str">
        <f t="shared" si="768"/>
        <v>Red</v>
      </c>
    </row>
    <row r="2315" spans="1:30" x14ac:dyDescent="0.25">
      <c r="A2315" t="str">
        <f t="shared" si="752"/>
        <v>28/07/2026SC CambuurVolos NFC</v>
      </c>
      <c r="D2315" s="2">
        <v>46231</v>
      </c>
      <c r="E2315" s="3">
        <v>0.70833333333333337</v>
      </c>
      <c r="F2315" t="s">
        <v>5078</v>
      </c>
      <c r="G2315" t="s">
        <v>5079</v>
      </c>
      <c r="H2315">
        <v>1</v>
      </c>
      <c r="I2315">
        <v>1</v>
      </c>
      <c r="J2315">
        <v>1</v>
      </c>
      <c r="K2315">
        <v>2</v>
      </c>
      <c r="L2315" s="22" t="str">
        <f t="shared" si="749"/>
        <v>28/07/2026</v>
      </c>
      <c r="M2315" s="23">
        <f t="shared" si="750"/>
        <v>0.58333333333333337</v>
      </c>
      <c r="N2315" t="str">
        <f t="shared" si="751"/>
        <v>1 - 2</v>
      </c>
      <c r="O2315" t="str">
        <f t="shared" si="753"/>
        <v>Red</v>
      </c>
      <c r="P2315" t="str">
        <f t="shared" si="754"/>
        <v>Red</v>
      </c>
      <c r="Q2315" t="str">
        <f t="shared" si="755"/>
        <v>Green</v>
      </c>
      <c r="R2315" t="str">
        <f t="shared" si="756"/>
        <v>Red</v>
      </c>
      <c r="S2315" t="str">
        <f t="shared" si="757"/>
        <v>Green</v>
      </c>
      <c r="T2315" t="str">
        <f t="shared" si="758"/>
        <v>Green</v>
      </c>
      <c r="U2315" t="str">
        <f t="shared" si="759"/>
        <v>Red</v>
      </c>
      <c r="V2315" t="str">
        <f t="shared" si="760"/>
        <v>Green</v>
      </c>
      <c r="W2315" t="str">
        <f t="shared" si="761"/>
        <v>Red</v>
      </c>
      <c r="X2315" t="str">
        <f t="shared" si="762"/>
        <v>Green</v>
      </c>
      <c r="Y2315" t="str">
        <f t="shared" si="763"/>
        <v>Green</v>
      </c>
      <c r="Z2315" t="str">
        <f t="shared" si="764"/>
        <v>Green</v>
      </c>
      <c r="AA2315" t="str">
        <f t="shared" si="765"/>
        <v>Red</v>
      </c>
      <c r="AB2315" t="str">
        <f t="shared" si="766"/>
        <v>Green</v>
      </c>
      <c r="AC2315" t="str">
        <f t="shared" si="767"/>
        <v>Green</v>
      </c>
      <c r="AD2315" t="str">
        <f t="shared" si="768"/>
        <v>Red</v>
      </c>
    </row>
    <row r="2316" spans="1:30" x14ac:dyDescent="0.25">
      <c r="A2316" t="str">
        <f t="shared" si="752"/>
        <v>28/07/2026Sparta RotterdamAsteras Tripoli</v>
      </c>
      <c r="D2316" s="2">
        <v>46231</v>
      </c>
      <c r="E2316" s="3">
        <v>0.70833333333333337</v>
      </c>
      <c r="F2316" t="s">
        <v>3808</v>
      </c>
      <c r="G2316" t="s">
        <v>5080</v>
      </c>
      <c r="H2316">
        <v>0</v>
      </c>
      <c r="I2316">
        <v>1</v>
      </c>
      <c r="J2316">
        <v>1</v>
      </c>
      <c r="K2316">
        <v>1</v>
      </c>
      <c r="L2316" s="22" t="str">
        <f t="shared" si="749"/>
        <v>28/07/2026</v>
      </c>
      <c r="M2316" s="23">
        <f t="shared" si="750"/>
        <v>0.58333333333333337</v>
      </c>
      <c r="N2316" t="str">
        <f t="shared" si="751"/>
        <v>1 - 1</v>
      </c>
      <c r="O2316" t="str">
        <f t="shared" si="753"/>
        <v>Red</v>
      </c>
      <c r="P2316" t="str">
        <f t="shared" si="754"/>
        <v>Green</v>
      </c>
      <c r="Q2316" t="str">
        <f t="shared" si="755"/>
        <v>Red</v>
      </c>
      <c r="R2316" t="str">
        <f t="shared" si="756"/>
        <v>Green</v>
      </c>
      <c r="S2316" t="str">
        <f t="shared" si="757"/>
        <v>Green</v>
      </c>
      <c r="T2316" t="str">
        <f t="shared" si="758"/>
        <v>Red</v>
      </c>
      <c r="U2316" t="str">
        <f t="shared" si="759"/>
        <v>Red</v>
      </c>
      <c r="V2316" t="str">
        <f t="shared" si="760"/>
        <v>Red</v>
      </c>
      <c r="W2316" t="str">
        <f t="shared" si="761"/>
        <v>Green</v>
      </c>
      <c r="X2316" t="str">
        <f t="shared" si="762"/>
        <v>Green</v>
      </c>
      <c r="Y2316" t="str">
        <f t="shared" si="763"/>
        <v>Green</v>
      </c>
      <c r="Z2316" t="str">
        <f t="shared" si="764"/>
        <v>Red</v>
      </c>
      <c r="AA2316" t="str">
        <f t="shared" si="765"/>
        <v>Green</v>
      </c>
      <c r="AB2316" t="str">
        <f t="shared" si="766"/>
        <v>Green</v>
      </c>
      <c r="AC2316" t="str">
        <f t="shared" si="767"/>
        <v>Green</v>
      </c>
      <c r="AD2316" t="str">
        <f t="shared" si="768"/>
        <v>Red</v>
      </c>
    </row>
    <row r="2317" spans="1:30" x14ac:dyDescent="0.25">
      <c r="A2317" t="str">
        <f t="shared" si="752"/>
        <v>28/07/2026CSKA 1948Spartak Trnava</v>
      </c>
      <c r="B2317" t="s">
        <v>802</v>
      </c>
      <c r="C2317" t="s">
        <v>1326</v>
      </c>
      <c r="D2317" s="2">
        <v>46231</v>
      </c>
      <c r="E2317" s="3">
        <v>0.72916666666666663</v>
      </c>
      <c r="F2317" t="s">
        <v>1811</v>
      </c>
      <c r="G2317" t="s">
        <v>1810</v>
      </c>
      <c r="H2317">
        <v>0</v>
      </c>
      <c r="I2317">
        <v>0</v>
      </c>
      <c r="J2317">
        <v>0</v>
      </c>
      <c r="K2317">
        <v>0</v>
      </c>
      <c r="L2317" s="22" t="str">
        <f t="shared" si="749"/>
        <v>28/07/2026</v>
      </c>
      <c r="M2317" s="23">
        <f t="shared" si="750"/>
        <v>0.60416666666666663</v>
      </c>
      <c r="N2317" t="str">
        <f t="shared" si="751"/>
        <v>0 - 0</v>
      </c>
      <c r="O2317" t="str">
        <f t="shared" si="753"/>
        <v>Red</v>
      </c>
      <c r="P2317" t="str">
        <f t="shared" si="754"/>
        <v>Green</v>
      </c>
      <c r="Q2317" t="str">
        <f t="shared" si="755"/>
        <v>Red</v>
      </c>
      <c r="R2317" t="str">
        <f t="shared" si="756"/>
        <v>Green</v>
      </c>
      <c r="S2317" t="str">
        <f t="shared" si="757"/>
        <v>Green</v>
      </c>
      <c r="T2317" t="str">
        <f t="shared" si="758"/>
        <v>Red</v>
      </c>
      <c r="U2317" t="str">
        <f t="shared" si="759"/>
        <v>Red</v>
      </c>
      <c r="V2317" t="str">
        <f t="shared" si="760"/>
        <v>Green</v>
      </c>
      <c r="W2317" t="str">
        <f t="shared" si="761"/>
        <v>Red</v>
      </c>
      <c r="X2317" t="str">
        <f t="shared" si="762"/>
        <v>Red</v>
      </c>
      <c r="Y2317" t="str">
        <f t="shared" si="763"/>
        <v>Red</v>
      </c>
      <c r="Z2317" t="str">
        <f t="shared" si="764"/>
        <v>Red</v>
      </c>
      <c r="AA2317" t="str">
        <f t="shared" si="765"/>
        <v>Green</v>
      </c>
      <c r="AB2317" t="str">
        <f t="shared" si="766"/>
        <v>Green</v>
      </c>
      <c r="AC2317" t="str">
        <f t="shared" si="767"/>
        <v>Red</v>
      </c>
      <c r="AD2317" t="str">
        <f t="shared" si="768"/>
        <v>Green</v>
      </c>
    </row>
    <row r="2318" spans="1:30" x14ac:dyDescent="0.25">
      <c r="A2318" t="str">
        <f t="shared" si="752"/>
        <v>28/07/2026Sportfreunde SchwaigTSV 1860 Wasserburg</v>
      </c>
      <c r="D2318" s="2">
        <v>46231</v>
      </c>
      <c r="E2318" s="3">
        <v>0.72916666666666663</v>
      </c>
      <c r="F2318" t="s">
        <v>1355</v>
      </c>
      <c r="G2318" t="s">
        <v>1356</v>
      </c>
      <c r="H2318">
        <v>4</v>
      </c>
      <c r="I2318">
        <v>0</v>
      </c>
      <c r="J2318">
        <v>5</v>
      </c>
      <c r="K2318">
        <v>1</v>
      </c>
      <c r="L2318" s="22" t="str">
        <f t="shared" si="749"/>
        <v>28/07/2026</v>
      </c>
      <c r="M2318" s="23">
        <f t="shared" si="750"/>
        <v>0.60416666666666663</v>
      </c>
      <c r="N2318" t="str">
        <f t="shared" si="751"/>
        <v>5 - 1</v>
      </c>
      <c r="O2318" t="str">
        <f t="shared" si="753"/>
        <v>Green</v>
      </c>
      <c r="P2318" t="str">
        <f t="shared" si="754"/>
        <v>Red</v>
      </c>
      <c r="Q2318" t="str">
        <f t="shared" si="755"/>
        <v>Red</v>
      </c>
      <c r="R2318" t="str">
        <f t="shared" si="756"/>
        <v>Green</v>
      </c>
      <c r="S2318" t="str">
        <f t="shared" si="757"/>
        <v>Red</v>
      </c>
      <c r="T2318" t="str">
        <f t="shared" si="758"/>
        <v>Green</v>
      </c>
      <c r="U2318" t="str">
        <f t="shared" si="759"/>
        <v>Green</v>
      </c>
      <c r="V2318" t="str">
        <f t="shared" si="760"/>
        <v>Red</v>
      </c>
      <c r="W2318" t="str">
        <f t="shared" si="761"/>
        <v>Red</v>
      </c>
      <c r="X2318" t="str">
        <f t="shared" si="762"/>
        <v>Green</v>
      </c>
      <c r="Y2318" t="str">
        <f t="shared" si="763"/>
        <v>Green</v>
      </c>
      <c r="Z2318" t="str">
        <f t="shared" si="764"/>
        <v>Green</v>
      </c>
      <c r="AA2318" t="str">
        <f t="shared" si="765"/>
        <v>Red</v>
      </c>
      <c r="AB2318" t="str">
        <f t="shared" si="766"/>
        <v>Red</v>
      </c>
      <c r="AC2318" t="str">
        <f t="shared" si="767"/>
        <v>Green</v>
      </c>
      <c r="AD2318" t="str">
        <f t="shared" si="768"/>
        <v>Red</v>
      </c>
    </row>
    <row r="2319" spans="1:30" x14ac:dyDescent="0.25">
      <c r="A2319" t="str">
        <f t="shared" si="752"/>
        <v>28/07/2026B36 TorshavnAB Argir</v>
      </c>
      <c r="B2319" t="s">
        <v>5081</v>
      </c>
      <c r="C2319" t="s">
        <v>838</v>
      </c>
      <c r="D2319" s="2">
        <v>46231</v>
      </c>
      <c r="E2319" s="3">
        <v>0.75</v>
      </c>
      <c r="F2319" t="s">
        <v>5082</v>
      </c>
      <c r="G2319" t="s">
        <v>5083</v>
      </c>
      <c r="H2319">
        <v>0</v>
      </c>
      <c r="I2319">
        <v>0</v>
      </c>
      <c r="J2319">
        <v>1</v>
      </c>
      <c r="K2319">
        <v>0</v>
      </c>
      <c r="L2319" s="22" t="str">
        <f t="shared" si="749"/>
        <v>28/07/2026</v>
      </c>
      <c r="M2319" s="23">
        <f t="shared" si="750"/>
        <v>0.625</v>
      </c>
      <c r="N2319" t="str">
        <f t="shared" si="751"/>
        <v>1 - 0</v>
      </c>
      <c r="O2319" t="str">
        <f t="shared" si="753"/>
        <v>Green</v>
      </c>
      <c r="P2319" t="str">
        <f t="shared" si="754"/>
        <v>Red</v>
      </c>
      <c r="Q2319" t="str">
        <f t="shared" si="755"/>
        <v>Red</v>
      </c>
      <c r="R2319" t="str">
        <f t="shared" si="756"/>
        <v>Green</v>
      </c>
      <c r="S2319" t="str">
        <f t="shared" si="757"/>
        <v>Red</v>
      </c>
      <c r="T2319" t="str">
        <f t="shared" si="758"/>
        <v>Green</v>
      </c>
      <c r="U2319" t="str">
        <f t="shared" si="759"/>
        <v>Red</v>
      </c>
      <c r="V2319" t="str">
        <f t="shared" si="760"/>
        <v>Green</v>
      </c>
      <c r="W2319" t="str">
        <f t="shared" si="761"/>
        <v>Red</v>
      </c>
      <c r="X2319" t="str">
        <f t="shared" si="762"/>
        <v>Red</v>
      </c>
      <c r="Y2319" t="str">
        <f t="shared" si="763"/>
        <v>Red</v>
      </c>
      <c r="Z2319" t="str">
        <f t="shared" si="764"/>
        <v>Red</v>
      </c>
      <c r="AA2319" t="str">
        <f t="shared" si="765"/>
        <v>Green</v>
      </c>
      <c r="AB2319" t="str">
        <f t="shared" si="766"/>
        <v>Green</v>
      </c>
      <c r="AC2319" t="str">
        <f t="shared" si="767"/>
        <v>Red</v>
      </c>
      <c r="AD2319" t="str">
        <f t="shared" si="768"/>
        <v>Green</v>
      </c>
    </row>
    <row r="2320" spans="1:30" x14ac:dyDescent="0.25">
      <c r="A2320" t="str">
        <f t="shared" si="752"/>
        <v>28/07/2026Carlos Renaux U20Brusque FC U20</v>
      </c>
      <c r="B2320" t="s">
        <v>804</v>
      </c>
      <c r="C2320" t="s">
        <v>4792</v>
      </c>
      <c r="D2320" s="2">
        <v>46231</v>
      </c>
      <c r="E2320" s="3">
        <v>0.75</v>
      </c>
      <c r="F2320" t="s">
        <v>1793</v>
      </c>
      <c r="G2320" t="s">
        <v>3085</v>
      </c>
      <c r="H2320">
        <v>0</v>
      </c>
      <c r="I2320">
        <v>0</v>
      </c>
      <c r="J2320">
        <v>1</v>
      </c>
      <c r="K2320">
        <v>0</v>
      </c>
      <c r="L2320" s="22" t="str">
        <f t="shared" si="749"/>
        <v>28/07/2026</v>
      </c>
      <c r="M2320" s="23">
        <f t="shared" si="750"/>
        <v>0.625</v>
      </c>
      <c r="N2320" t="str">
        <f t="shared" si="751"/>
        <v>1 - 0</v>
      </c>
      <c r="O2320" t="str">
        <f t="shared" si="753"/>
        <v>Green</v>
      </c>
      <c r="P2320" t="str">
        <f t="shared" si="754"/>
        <v>Red</v>
      </c>
      <c r="Q2320" t="str">
        <f t="shared" si="755"/>
        <v>Red</v>
      </c>
      <c r="R2320" t="str">
        <f t="shared" si="756"/>
        <v>Green</v>
      </c>
      <c r="S2320" t="str">
        <f t="shared" si="757"/>
        <v>Red</v>
      </c>
      <c r="T2320" t="str">
        <f t="shared" si="758"/>
        <v>Green</v>
      </c>
      <c r="U2320" t="str">
        <f t="shared" si="759"/>
        <v>Red</v>
      </c>
      <c r="V2320" t="str">
        <f t="shared" si="760"/>
        <v>Green</v>
      </c>
      <c r="W2320" t="str">
        <f t="shared" si="761"/>
        <v>Red</v>
      </c>
      <c r="X2320" t="str">
        <f t="shared" si="762"/>
        <v>Red</v>
      </c>
      <c r="Y2320" t="str">
        <f t="shared" si="763"/>
        <v>Red</v>
      </c>
      <c r="Z2320" t="str">
        <f t="shared" si="764"/>
        <v>Red</v>
      </c>
      <c r="AA2320" t="str">
        <f t="shared" si="765"/>
        <v>Green</v>
      </c>
      <c r="AB2320" t="str">
        <f t="shared" si="766"/>
        <v>Green</v>
      </c>
      <c r="AC2320" t="str">
        <f t="shared" si="767"/>
        <v>Red</v>
      </c>
      <c r="AD2320" t="str">
        <f t="shared" si="768"/>
        <v>Green</v>
      </c>
    </row>
    <row r="2321" spans="1:30" x14ac:dyDescent="0.25">
      <c r="A2321" t="str">
        <f t="shared" si="752"/>
        <v>28/07/2026Coruripe U20CS Alagoano U20</v>
      </c>
      <c r="B2321" t="s">
        <v>804</v>
      </c>
      <c r="C2321" t="s">
        <v>5084</v>
      </c>
      <c r="D2321" s="2">
        <v>46231</v>
      </c>
      <c r="E2321" s="3">
        <v>0.75</v>
      </c>
      <c r="F2321" t="s">
        <v>1791</v>
      </c>
      <c r="G2321" t="s">
        <v>5085</v>
      </c>
      <c r="H2321">
        <v>0</v>
      </c>
      <c r="I2321">
        <v>0</v>
      </c>
      <c r="J2321">
        <v>1</v>
      </c>
      <c r="K2321">
        <v>3</v>
      </c>
      <c r="L2321" s="22" t="str">
        <f t="shared" si="749"/>
        <v>28/07/2026</v>
      </c>
      <c r="M2321" s="23">
        <f t="shared" si="750"/>
        <v>0.625</v>
      </c>
      <c r="N2321" t="str">
        <f t="shared" si="751"/>
        <v>1 - 3</v>
      </c>
      <c r="O2321" t="str">
        <f t="shared" si="753"/>
        <v>Red</v>
      </c>
      <c r="P2321" t="str">
        <f t="shared" si="754"/>
        <v>Red</v>
      </c>
      <c r="Q2321" t="str">
        <f t="shared" si="755"/>
        <v>Green</v>
      </c>
      <c r="R2321" t="str">
        <f t="shared" si="756"/>
        <v>Red</v>
      </c>
      <c r="S2321" t="str">
        <f t="shared" si="757"/>
        <v>Green</v>
      </c>
      <c r="T2321" t="str">
        <f t="shared" si="758"/>
        <v>Green</v>
      </c>
      <c r="U2321" t="str">
        <f t="shared" si="759"/>
        <v>Red</v>
      </c>
      <c r="V2321" t="str">
        <f t="shared" si="760"/>
        <v>Green</v>
      </c>
      <c r="W2321" t="str">
        <f t="shared" si="761"/>
        <v>Red</v>
      </c>
      <c r="X2321" t="str">
        <f t="shared" si="762"/>
        <v>Red</v>
      </c>
      <c r="Y2321" t="str">
        <f t="shared" si="763"/>
        <v>Green</v>
      </c>
      <c r="Z2321" t="str">
        <f t="shared" si="764"/>
        <v>Green</v>
      </c>
      <c r="AA2321" t="str">
        <f t="shared" si="765"/>
        <v>Red</v>
      </c>
      <c r="AB2321" t="str">
        <f t="shared" si="766"/>
        <v>Red</v>
      </c>
      <c r="AC2321" t="str">
        <f t="shared" si="767"/>
        <v>Green</v>
      </c>
      <c r="AD2321" t="str">
        <f t="shared" si="768"/>
        <v>Red</v>
      </c>
    </row>
    <row r="2322" spans="1:30" x14ac:dyDescent="0.25">
      <c r="A2322" t="str">
        <f t="shared" si="752"/>
        <v>28/07/2026CSE U20Rio Largo FC U20</v>
      </c>
      <c r="B2322" t="s">
        <v>804</v>
      </c>
      <c r="C2322" t="s">
        <v>5084</v>
      </c>
      <c r="D2322" s="2">
        <v>46231</v>
      </c>
      <c r="E2322" s="3">
        <v>0.75</v>
      </c>
      <c r="F2322" t="s">
        <v>4606</v>
      </c>
      <c r="G2322" t="s">
        <v>3082</v>
      </c>
      <c r="H2322">
        <v>0</v>
      </c>
      <c r="I2322">
        <v>0</v>
      </c>
      <c r="J2322">
        <v>2</v>
      </c>
      <c r="K2322">
        <v>1</v>
      </c>
      <c r="L2322" s="22" t="str">
        <f t="shared" si="749"/>
        <v>28/07/2026</v>
      </c>
      <c r="M2322" s="23">
        <f t="shared" si="750"/>
        <v>0.625</v>
      </c>
      <c r="N2322" t="str">
        <f t="shared" si="751"/>
        <v>2 - 1</v>
      </c>
      <c r="O2322" t="str">
        <f t="shared" si="753"/>
        <v>Green</v>
      </c>
      <c r="P2322" t="str">
        <f t="shared" si="754"/>
        <v>Red</v>
      </c>
      <c r="Q2322" t="str">
        <f t="shared" si="755"/>
        <v>Red</v>
      </c>
      <c r="R2322" t="str">
        <f t="shared" si="756"/>
        <v>Green</v>
      </c>
      <c r="S2322" t="str">
        <f t="shared" si="757"/>
        <v>Red</v>
      </c>
      <c r="T2322" t="str">
        <f t="shared" si="758"/>
        <v>Green</v>
      </c>
      <c r="U2322" t="str">
        <f t="shared" si="759"/>
        <v>Red</v>
      </c>
      <c r="V2322" t="str">
        <f t="shared" si="760"/>
        <v>Green</v>
      </c>
      <c r="W2322" t="str">
        <f t="shared" si="761"/>
        <v>Red</v>
      </c>
      <c r="X2322" t="str">
        <f t="shared" si="762"/>
        <v>Red</v>
      </c>
      <c r="Y2322" t="str">
        <f t="shared" si="763"/>
        <v>Green</v>
      </c>
      <c r="Z2322" t="str">
        <f t="shared" si="764"/>
        <v>Green</v>
      </c>
      <c r="AA2322" t="str">
        <f t="shared" si="765"/>
        <v>Red</v>
      </c>
      <c r="AB2322" t="str">
        <f t="shared" si="766"/>
        <v>Green</v>
      </c>
      <c r="AC2322" t="str">
        <f t="shared" si="767"/>
        <v>Green</v>
      </c>
      <c r="AD2322" t="str">
        <f t="shared" si="768"/>
        <v>Red</v>
      </c>
    </row>
    <row r="2323" spans="1:30" x14ac:dyDescent="0.25">
      <c r="A2323" t="str">
        <f t="shared" si="752"/>
        <v>28/07/2026Dinamo ZagrebFC Thun</v>
      </c>
      <c r="B2323" t="s">
        <v>802</v>
      </c>
      <c r="C2323" t="s">
        <v>803</v>
      </c>
      <c r="D2323" s="2">
        <v>46231</v>
      </c>
      <c r="E2323" s="3">
        <v>0.75</v>
      </c>
      <c r="F2323" t="s">
        <v>363</v>
      </c>
      <c r="G2323" t="s">
        <v>362</v>
      </c>
      <c r="H2323">
        <v>0</v>
      </c>
      <c r="I2323">
        <v>2</v>
      </c>
      <c r="J2323">
        <v>3</v>
      </c>
      <c r="K2323">
        <v>2</v>
      </c>
      <c r="L2323" s="22" t="str">
        <f t="shared" si="749"/>
        <v>28/07/2026</v>
      </c>
      <c r="M2323" s="23">
        <f t="shared" si="750"/>
        <v>0.625</v>
      </c>
      <c r="N2323" t="str">
        <f t="shared" si="751"/>
        <v>3 - 2</v>
      </c>
      <c r="O2323" t="str">
        <f t="shared" si="753"/>
        <v>Green</v>
      </c>
      <c r="P2323" t="str">
        <f t="shared" si="754"/>
        <v>Red</v>
      </c>
      <c r="Q2323" t="str">
        <f t="shared" si="755"/>
        <v>Red</v>
      </c>
      <c r="R2323" t="str">
        <f t="shared" si="756"/>
        <v>Green</v>
      </c>
      <c r="S2323" t="str">
        <f t="shared" si="757"/>
        <v>Red</v>
      </c>
      <c r="T2323" t="str">
        <f t="shared" si="758"/>
        <v>Green</v>
      </c>
      <c r="U2323" t="str">
        <f t="shared" si="759"/>
        <v>Red</v>
      </c>
      <c r="V2323" t="str">
        <f t="shared" si="760"/>
        <v>Red</v>
      </c>
      <c r="W2323" t="str">
        <f t="shared" si="761"/>
        <v>Green</v>
      </c>
      <c r="X2323" t="str">
        <f t="shared" si="762"/>
        <v>Green</v>
      </c>
      <c r="Y2323" t="str">
        <f t="shared" si="763"/>
        <v>Green</v>
      </c>
      <c r="Z2323" t="str">
        <f t="shared" si="764"/>
        <v>Green</v>
      </c>
      <c r="AA2323" t="str">
        <f t="shared" si="765"/>
        <v>Red</v>
      </c>
      <c r="AB2323" t="str">
        <f t="shared" si="766"/>
        <v>Red</v>
      </c>
      <c r="AC2323" t="str">
        <f t="shared" si="767"/>
        <v>Green</v>
      </c>
      <c r="AD2323" t="str">
        <f t="shared" si="768"/>
        <v>Red</v>
      </c>
    </row>
    <row r="2324" spans="1:30" x14ac:dyDescent="0.25">
      <c r="A2324" t="str">
        <f t="shared" si="752"/>
        <v>28/07/2026ElcheAl Ain</v>
      </c>
      <c r="D2324" s="2">
        <v>46231</v>
      </c>
      <c r="E2324" s="3">
        <v>0.75</v>
      </c>
      <c r="F2324" t="s">
        <v>2667</v>
      </c>
      <c r="G2324" t="s">
        <v>5086</v>
      </c>
      <c r="H2324">
        <v>1</v>
      </c>
      <c r="I2324">
        <v>1</v>
      </c>
      <c r="J2324">
        <v>2</v>
      </c>
      <c r="K2324">
        <v>2</v>
      </c>
      <c r="L2324" s="22" t="str">
        <f t="shared" si="749"/>
        <v>28/07/2026</v>
      </c>
      <c r="M2324" s="23">
        <f t="shared" si="750"/>
        <v>0.625</v>
      </c>
      <c r="N2324" t="str">
        <f t="shared" si="751"/>
        <v>2 - 2</v>
      </c>
      <c r="O2324" t="str">
        <f t="shared" si="753"/>
        <v>Red</v>
      </c>
      <c r="P2324" t="str">
        <f t="shared" si="754"/>
        <v>Green</v>
      </c>
      <c r="Q2324" t="str">
        <f t="shared" si="755"/>
        <v>Red</v>
      </c>
      <c r="R2324" t="str">
        <f t="shared" si="756"/>
        <v>Green</v>
      </c>
      <c r="S2324" t="str">
        <f t="shared" si="757"/>
        <v>Green</v>
      </c>
      <c r="T2324" t="str">
        <f t="shared" si="758"/>
        <v>Red</v>
      </c>
      <c r="U2324" t="str">
        <f t="shared" si="759"/>
        <v>Red</v>
      </c>
      <c r="V2324" t="str">
        <f t="shared" si="760"/>
        <v>Green</v>
      </c>
      <c r="W2324" t="str">
        <f t="shared" si="761"/>
        <v>Red</v>
      </c>
      <c r="X2324" t="str">
        <f t="shared" si="762"/>
        <v>Green</v>
      </c>
      <c r="Y2324" t="str">
        <f t="shared" si="763"/>
        <v>Green</v>
      </c>
      <c r="Z2324" t="str">
        <f t="shared" si="764"/>
        <v>Green</v>
      </c>
      <c r="AA2324" t="str">
        <f t="shared" si="765"/>
        <v>Red</v>
      </c>
      <c r="AB2324" t="str">
        <f t="shared" si="766"/>
        <v>Red</v>
      </c>
      <c r="AC2324" t="str">
        <f t="shared" si="767"/>
        <v>Green</v>
      </c>
      <c r="AD2324" t="str">
        <f t="shared" si="768"/>
        <v>Red</v>
      </c>
    </row>
    <row r="2325" spans="1:30" x14ac:dyDescent="0.25">
      <c r="A2325" t="str">
        <f t="shared" si="752"/>
        <v>28/07/2026FC MunsingenThun Berner Oberland II</v>
      </c>
      <c r="D2325" s="2">
        <v>46231</v>
      </c>
      <c r="E2325" s="3">
        <v>0.75</v>
      </c>
      <c r="F2325" t="s">
        <v>5087</v>
      </c>
      <c r="G2325" t="s">
        <v>5088</v>
      </c>
      <c r="H2325">
        <v>2</v>
      </c>
      <c r="I2325">
        <v>2</v>
      </c>
      <c r="J2325">
        <v>2</v>
      </c>
      <c r="K2325">
        <v>3</v>
      </c>
      <c r="L2325" s="22" t="str">
        <f t="shared" si="749"/>
        <v>28/07/2026</v>
      </c>
      <c r="M2325" s="23">
        <f t="shared" si="750"/>
        <v>0.625</v>
      </c>
      <c r="N2325" t="str">
        <f t="shared" si="751"/>
        <v>2 - 3</v>
      </c>
      <c r="O2325" t="str">
        <f t="shared" si="753"/>
        <v>Red</v>
      </c>
      <c r="P2325" t="str">
        <f t="shared" si="754"/>
        <v>Red</v>
      </c>
      <c r="Q2325" t="str">
        <f t="shared" si="755"/>
        <v>Green</v>
      </c>
      <c r="R2325" t="str">
        <f t="shared" si="756"/>
        <v>Red</v>
      </c>
      <c r="S2325" t="str">
        <f t="shared" si="757"/>
        <v>Green</v>
      </c>
      <c r="T2325" t="str">
        <f t="shared" si="758"/>
        <v>Green</v>
      </c>
      <c r="U2325" t="str">
        <f t="shared" si="759"/>
        <v>Red</v>
      </c>
      <c r="V2325" t="str">
        <f t="shared" si="760"/>
        <v>Green</v>
      </c>
      <c r="W2325" t="str">
        <f t="shared" si="761"/>
        <v>Red</v>
      </c>
      <c r="X2325" t="str">
        <f t="shared" si="762"/>
        <v>Green</v>
      </c>
      <c r="Y2325" t="str">
        <f t="shared" si="763"/>
        <v>Green</v>
      </c>
      <c r="Z2325" t="str">
        <f t="shared" si="764"/>
        <v>Green</v>
      </c>
      <c r="AA2325" t="str">
        <f t="shared" si="765"/>
        <v>Red</v>
      </c>
      <c r="AB2325" t="str">
        <f t="shared" si="766"/>
        <v>Red</v>
      </c>
      <c r="AC2325" t="str">
        <f t="shared" si="767"/>
        <v>Green</v>
      </c>
      <c r="AD2325" t="str">
        <f t="shared" si="768"/>
        <v>Red</v>
      </c>
    </row>
    <row r="2326" spans="1:30" x14ac:dyDescent="0.25">
      <c r="A2326" t="str">
        <f t="shared" si="752"/>
        <v>28/07/2026Fleetwood TownBolton Wanderers</v>
      </c>
      <c r="D2326" s="2">
        <v>46231</v>
      </c>
      <c r="E2326" s="3">
        <v>0.75</v>
      </c>
      <c r="F2326" t="s">
        <v>1497</v>
      </c>
      <c r="G2326" t="s">
        <v>1484</v>
      </c>
      <c r="H2326">
        <v>0</v>
      </c>
      <c r="I2326">
        <v>0</v>
      </c>
      <c r="J2326">
        <v>1</v>
      </c>
      <c r="K2326">
        <v>1</v>
      </c>
      <c r="L2326" s="22" t="str">
        <f t="shared" si="749"/>
        <v>28/07/2026</v>
      </c>
      <c r="M2326" s="23">
        <f t="shared" si="750"/>
        <v>0.625</v>
      </c>
      <c r="N2326" t="str">
        <f t="shared" si="751"/>
        <v>1 - 1</v>
      </c>
      <c r="O2326" t="str">
        <f t="shared" si="753"/>
        <v>Red</v>
      </c>
      <c r="P2326" t="str">
        <f t="shared" si="754"/>
        <v>Green</v>
      </c>
      <c r="Q2326" t="str">
        <f t="shared" si="755"/>
        <v>Red</v>
      </c>
      <c r="R2326" t="str">
        <f t="shared" si="756"/>
        <v>Green</v>
      </c>
      <c r="S2326" t="str">
        <f t="shared" si="757"/>
        <v>Green</v>
      </c>
      <c r="T2326" t="str">
        <f t="shared" si="758"/>
        <v>Red</v>
      </c>
      <c r="U2326" t="str">
        <f t="shared" si="759"/>
        <v>Red</v>
      </c>
      <c r="V2326" t="str">
        <f t="shared" si="760"/>
        <v>Green</v>
      </c>
      <c r="W2326" t="str">
        <f t="shared" si="761"/>
        <v>Red</v>
      </c>
      <c r="X2326" t="str">
        <f t="shared" si="762"/>
        <v>Red</v>
      </c>
      <c r="Y2326" t="str">
        <f t="shared" si="763"/>
        <v>Green</v>
      </c>
      <c r="Z2326" t="str">
        <f t="shared" si="764"/>
        <v>Red</v>
      </c>
      <c r="AA2326" t="str">
        <f t="shared" si="765"/>
        <v>Green</v>
      </c>
      <c r="AB2326" t="str">
        <f t="shared" si="766"/>
        <v>Green</v>
      </c>
      <c r="AC2326" t="str">
        <f t="shared" si="767"/>
        <v>Green</v>
      </c>
      <c r="AD2326" t="str">
        <f t="shared" si="768"/>
        <v>Red</v>
      </c>
    </row>
    <row r="2327" spans="1:30" x14ac:dyDescent="0.25">
      <c r="A2327" t="str">
        <f t="shared" si="752"/>
        <v>28/07/2026Gremio LaranjeirasLinhares</v>
      </c>
      <c r="B2327" t="s">
        <v>804</v>
      </c>
      <c r="C2327" t="s">
        <v>818</v>
      </c>
      <c r="D2327" s="2">
        <v>46231</v>
      </c>
      <c r="E2327" s="3">
        <v>0.75</v>
      </c>
      <c r="F2327" t="s">
        <v>1986</v>
      </c>
      <c r="G2327" t="s">
        <v>3058</v>
      </c>
      <c r="H2327">
        <v>0</v>
      </c>
      <c r="I2327">
        <v>0</v>
      </c>
      <c r="J2327">
        <v>0</v>
      </c>
      <c r="K2327">
        <v>4</v>
      </c>
      <c r="L2327" s="22" t="str">
        <f t="shared" si="749"/>
        <v>28/07/2026</v>
      </c>
      <c r="M2327" s="23">
        <f t="shared" si="750"/>
        <v>0.625</v>
      </c>
      <c r="N2327" t="str">
        <f t="shared" si="751"/>
        <v>0 - 4</v>
      </c>
      <c r="O2327" t="str">
        <f t="shared" si="753"/>
        <v>Red</v>
      </c>
      <c r="P2327" t="str">
        <f t="shared" si="754"/>
        <v>Red</v>
      </c>
      <c r="Q2327" t="str">
        <f t="shared" si="755"/>
        <v>Green</v>
      </c>
      <c r="R2327" t="str">
        <f t="shared" si="756"/>
        <v>Red</v>
      </c>
      <c r="S2327" t="str">
        <f t="shared" si="757"/>
        <v>Green</v>
      </c>
      <c r="T2327" t="str">
        <f t="shared" si="758"/>
        <v>Green</v>
      </c>
      <c r="U2327" t="str">
        <f t="shared" si="759"/>
        <v>Red</v>
      </c>
      <c r="V2327" t="str">
        <f t="shared" si="760"/>
        <v>Green</v>
      </c>
      <c r="W2327" t="str">
        <f t="shared" si="761"/>
        <v>Red</v>
      </c>
      <c r="X2327" t="str">
        <f t="shared" si="762"/>
        <v>Red</v>
      </c>
      <c r="Y2327" t="str">
        <f t="shared" si="763"/>
        <v>Green</v>
      </c>
      <c r="Z2327" t="str">
        <f t="shared" si="764"/>
        <v>Green</v>
      </c>
      <c r="AA2327" t="str">
        <f t="shared" si="765"/>
        <v>Red</v>
      </c>
      <c r="AB2327" t="str">
        <f t="shared" si="766"/>
        <v>Red</v>
      </c>
      <c r="AC2327" t="str">
        <f t="shared" si="767"/>
        <v>Red</v>
      </c>
      <c r="AD2327" t="str">
        <f t="shared" si="768"/>
        <v>Green</v>
      </c>
    </row>
    <row r="2328" spans="1:30" x14ac:dyDescent="0.25">
      <c r="A2328" t="str">
        <f t="shared" si="752"/>
        <v>28/07/2026Grimsby TownLincoln City</v>
      </c>
      <c r="D2328" s="2">
        <v>46231</v>
      </c>
      <c r="E2328" s="3">
        <v>0.75</v>
      </c>
      <c r="F2328" t="s">
        <v>3880</v>
      </c>
      <c r="G2328" t="s">
        <v>5089</v>
      </c>
      <c r="H2328">
        <v>3</v>
      </c>
      <c r="I2328">
        <v>0</v>
      </c>
      <c r="J2328">
        <v>5</v>
      </c>
      <c r="K2328">
        <v>1</v>
      </c>
      <c r="L2328" s="22" t="str">
        <f t="shared" si="749"/>
        <v>28/07/2026</v>
      </c>
      <c r="M2328" s="23">
        <f t="shared" si="750"/>
        <v>0.625</v>
      </c>
      <c r="N2328" t="str">
        <f t="shared" si="751"/>
        <v>5 - 1</v>
      </c>
      <c r="O2328" t="str">
        <f t="shared" si="753"/>
        <v>Green</v>
      </c>
      <c r="P2328" t="str">
        <f t="shared" si="754"/>
        <v>Red</v>
      </c>
      <c r="Q2328" t="str">
        <f t="shared" si="755"/>
        <v>Red</v>
      </c>
      <c r="R2328" t="str">
        <f t="shared" si="756"/>
        <v>Green</v>
      </c>
      <c r="S2328" t="str">
        <f t="shared" si="757"/>
        <v>Red</v>
      </c>
      <c r="T2328" t="str">
        <f t="shared" si="758"/>
        <v>Green</v>
      </c>
      <c r="U2328" t="str">
        <f t="shared" si="759"/>
        <v>Green</v>
      </c>
      <c r="V2328" t="str">
        <f t="shared" si="760"/>
        <v>Red</v>
      </c>
      <c r="W2328" t="str">
        <f t="shared" si="761"/>
        <v>Red</v>
      </c>
      <c r="X2328" t="str">
        <f t="shared" si="762"/>
        <v>Green</v>
      </c>
      <c r="Y2328" t="str">
        <f t="shared" si="763"/>
        <v>Green</v>
      </c>
      <c r="Z2328" t="str">
        <f t="shared" si="764"/>
        <v>Green</v>
      </c>
      <c r="AA2328" t="str">
        <f t="shared" si="765"/>
        <v>Red</v>
      </c>
      <c r="AB2328" t="str">
        <f t="shared" si="766"/>
        <v>Red</v>
      </c>
      <c r="AC2328" t="str">
        <f t="shared" si="767"/>
        <v>Green</v>
      </c>
      <c r="AD2328" t="str">
        <f t="shared" si="768"/>
        <v>Red</v>
      </c>
    </row>
    <row r="2329" spans="1:30" x14ac:dyDescent="0.25">
      <c r="A2329" t="str">
        <f t="shared" si="752"/>
        <v>28/07/2026KF DritaFloriana</v>
      </c>
      <c r="B2329" t="s">
        <v>802</v>
      </c>
      <c r="C2329" t="s">
        <v>1326</v>
      </c>
      <c r="D2329" s="2">
        <v>46231</v>
      </c>
      <c r="E2329" s="3">
        <v>0.75</v>
      </c>
      <c r="F2329" t="s">
        <v>1330</v>
      </c>
      <c r="G2329" t="s">
        <v>1329</v>
      </c>
      <c r="H2329">
        <v>0</v>
      </c>
      <c r="I2329">
        <v>1</v>
      </c>
      <c r="J2329">
        <v>2</v>
      </c>
      <c r="K2329">
        <v>1</v>
      </c>
      <c r="L2329" s="22" t="str">
        <f t="shared" si="749"/>
        <v>28/07/2026</v>
      </c>
      <c r="M2329" s="23">
        <f t="shared" si="750"/>
        <v>0.625</v>
      </c>
      <c r="N2329" t="str">
        <f t="shared" si="751"/>
        <v>2 - 1</v>
      </c>
      <c r="O2329" t="str">
        <f t="shared" si="753"/>
        <v>Green</v>
      </c>
      <c r="P2329" t="str">
        <f t="shared" si="754"/>
        <v>Red</v>
      </c>
      <c r="Q2329" t="str">
        <f t="shared" si="755"/>
        <v>Red</v>
      </c>
      <c r="R2329" t="str">
        <f t="shared" si="756"/>
        <v>Green</v>
      </c>
      <c r="S2329" t="str">
        <f t="shared" si="757"/>
        <v>Red</v>
      </c>
      <c r="T2329" t="str">
        <f t="shared" si="758"/>
        <v>Green</v>
      </c>
      <c r="U2329" t="str">
        <f t="shared" si="759"/>
        <v>Red</v>
      </c>
      <c r="V2329" t="str">
        <f t="shared" si="760"/>
        <v>Red</v>
      </c>
      <c r="W2329" t="str">
        <f t="shared" si="761"/>
        <v>Green</v>
      </c>
      <c r="X2329" t="str">
        <f t="shared" si="762"/>
        <v>Green</v>
      </c>
      <c r="Y2329" t="str">
        <f t="shared" si="763"/>
        <v>Green</v>
      </c>
      <c r="Z2329" t="str">
        <f t="shared" si="764"/>
        <v>Green</v>
      </c>
      <c r="AA2329" t="str">
        <f t="shared" si="765"/>
        <v>Red</v>
      </c>
      <c r="AB2329" t="str">
        <f t="shared" si="766"/>
        <v>Green</v>
      </c>
      <c r="AC2329" t="str">
        <f t="shared" si="767"/>
        <v>Green</v>
      </c>
      <c r="AD2329" t="str">
        <f t="shared" si="768"/>
        <v>Red</v>
      </c>
    </row>
    <row r="2330" spans="1:30" x14ac:dyDescent="0.25">
      <c r="A2330" t="str">
        <f t="shared" si="752"/>
        <v>28/07/2026Kidderminster HarriersAlvechurch</v>
      </c>
      <c r="D2330" s="2">
        <v>46231</v>
      </c>
      <c r="E2330" s="3">
        <v>0.75</v>
      </c>
      <c r="F2330" t="s">
        <v>5090</v>
      </c>
      <c r="G2330" t="s">
        <v>5091</v>
      </c>
      <c r="H2330">
        <v>0</v>
      </c>
      <c r="I2330">
        <v>0</v>
      </c>
      <c r="J2330">
        <v>0</v>
      </c>
      <c r="K2330">
        <v>0</v>
      </c>
      <c r="L2330" s="22" t="str">
        <f t="shared" si="749"/>
        <v>28/07/2026</v>
      </c>
      <c r="M2330" s="23">
        <f t="shared" si="750"/>
        <v>0.625</v>
      </c>
      <c r="N2330" t="str">
        <f t="shared" si="751"/>
        <v>0 - 0</v>
      </c>
      <c r="O2330" t="str">
        <f t="shared" si="753"/>
        <v>Red</v>
      </c>
      <c r="P2330" t="str">
        <f t="shared" si="754"/>
        <v>Green</v>
      </c>
      <c r="Q2330" t="str">
        <f t="shared" si="755"/>
        <v>Red</v>
      </c>
      <c r="R2330" t="str">
        <f t="shared" si="756"/>
        <v>Green</v>
      </c>
      <c r="S2330" t="str">
        <f t="shared" si="757"/>
        <v>Green</v>
      </c>
      <c r="T2330" t="str">
        <f t="shared" si="758"/>
        <v>Red</v>
      </c>
      <c r="U2330" t="str">
        <f t="shared" si="759"/>
        <v>Red</v>
      </c>
      <c r="V2330" t="str">
        <f t="shared" si="760"/>
        <v>Green</v>
      </c>
      <c r="W2330" t="str">
        <f t="shared" si="761"/>
        <v>Red</v>
      </c>
      <c r="X2330" t="str">
        <f t="shared" si="762"/>
        <v>Red</v>
      </c>
      <c r="Y2330" t="str">
        <f t="shared" si="763"/>
        <v>Red</v>
      </c>
      <c r="Z2330" t="str">
        <f t="shared" si="764"/>
        <v>Red</v>
      </c>
      <c r="AA2330" t="str">
        <f t="shared" si="765"/>
        <v>Green</v>
      </c>
      <c r="AB2330" t="str">
        <f t="shared" si="766"/>
        <v>Green</v>
      </c>
      <c r="AC2330" t="str">
        <f t="shared" si="767"/>
        <v>Red</v>
      </c>
      <c r="AD2330" t="str">
        <f t="shared" si="768"/>
        <v>Green</v>
      </c>
    </row>
    <row r="2331" spans="1:30" x14ac:dyDescent="0.25">
      <c r="A2331" t="str">
        <f t="shared" si="752"/>
        <v>28/07/2026MorecambeAFC Fylde</v>
      </c>
      <c r="D2331" s="2">
        <v>46231</v>
      </c>
      <c r="E2331" s="3">
        <v>0.75</v>
      </c>
      <c r="F2331" t="s">
        <v>3889</v>
      </c>
      <c r="G2331" t="s">
        <v>3834</v>
      </c>
      <c r="H2331">
        <v>0</v>
      </c>
      <c r="I2331">
        <v>0</v>
      </c>
      <c r="J2331">
        <v>1</v>
      </c>
      <c r="K2331">
        <v>1</v>
      </c>
      <c r="L2331" s="22" t="str">
        <f t="shared" si="749"/>
        <v>28/07/2026</v>
      </c>
      <c r="M2331" s="23">
        <f t="shared" si="750"/>
        <v>0.625</v>
      </c>
      <c r="N2331" t="str">
        <f t="shared" si="751"/>
        <v>1 - 1</v>
      </c>
      <c r="O2331" t="str">
        <f t="shared" si="753"/>
        <v>Red</v>
      </c>
      <c r="P2331" t="str">
        <f t="shared" si="754"/>
        <v>Green</v>
      </c>
      <c r="Q2331" t="str">
        <f t="shared" si="755"/>
        <v>Red</v>
      </c>
      <c r="R2331" t="str">
        <f t="shared" si="756"/>
        <v>Green</v>
      </c>
      <c r="S2331" t="str">
        <f t="shared" si="757"/>
        <v>Green</v>
      </c>
      <c r="T2331" t="str">
        <f t="shared" si="758"/>
        <v>Red</v>
      </c>
      <c r="U2331" t="str">
        <f t="shared" si="759"/>
        <v>Red</v>
      </c>
      <c r="V2331" t="str">
        <f t="shared" si="760"/>
        <v>Green</v>
      </c>
      <c r="W2331" t="str">
        <f t="shared" si="761"/>
        <v>Red</v>
      </c>
      <c r="X2331" t="str">
        <f t="shared" si="762"/>
        <v>Red</v>
      </c>
      <c r="Y2331" t="str">
        <f t="shared" si="763"/>
        <v>Green</v>
      </c>
      <c r="Z2331" t="str">
        <f t="shared" si="764"/>
        <v>Red</v>
      </c>
      <c r="AA2331" t="str">
        <f t="shared" si="765"/>
        <v>Green</v>
      </c>
      <c r="AB2331" t="str">
        <f t="shared" si="766"/>
        <v>Green</v>
      </c>
      <c r="AC2331" t="str">
        <f t="shared" si="767"/>
        <v>Green</v>
      </c>
      <c r="AD2331" t="str">
        <f t="shared" si="768"/>
        <v>Red</v>
      </c>
    </row>
    <row r="2332" spans="1:30" x14ac:dyDescent="0.25">
      <c r="A2332" t="str">
        <f t="shared" si="752"/>
        <v>28/07/2026North Ferriby UnitedScunthorpe</v>
      </c>
      <c r="D2332" s="2">
        <v>46231</v>
      </c>
      <c r="E2332" s="3">
        <v>0.75</v>
      </c>
      <c r="F2332" t="s">
        <v>5092</v>
      </c>
      <c r="G2332" t="s">
        <v>5093</v>
      </c>
      <c r="H2332">
        <v>1</v>
      </c>
      <c r="I2332">
        <v>4</v>
      </c>
      <c r="J2332">
        <v>3</v>
      </c>
      <c r="K2332">
        <v>6</v>
      </c>
      <c r="L2332" s="22" t="str">
        <f t="shared" si="749"/>
        <v>28/07/2026</v>
      </c>
      <c r="M2332" s="23">
        <f t="shared" si="750"/>
        <v>0.625</v>
      </c>
      <c r="N2332" t="str">
        <f t="shared" si="751"/>
        <v>3 - 6</v>
      </c>
      <c r="O2332" t="str">
        <f t="shared" si="753"/>
        <v>Red</v>
      </c>
      <c r="P2332" t="str">
        <f t="shared" si="754"/>
        <v>Red</v>
      </c>
      <c r="Q2332" t="str">
        <f t="shared" si="755"/>
        <v>Green</v>
      </c>
      <c r="R2332" t="str">
        <f t="shared" si="756"/>
        <v>Red</v>
      </c>
      <c r="S2332" t="str">
        <f t="shared" si="757"/>
        <v>Green</v>
      </c>
      <c r="T2332" t="str">
        <f t="shared" si="758"/>
        <v>Green</v>
      </c>
      <c r="U2332" t="str">
        <f t="shared" si="759"/>
        <v>Red</v>
      </c>
      <c r="V2332" t="str">
        <f t="shared" si="760"/>
        <v>Red</v>
      </c>
      <c r="W2332" t="str">
        <f t="shared" si="761"/>
        <v>Green</v>
      </c>
      <c r="X2332" t="str">
        <f t="shared" si="762"/>
        <v>Green</v>
      </c>
      <c r="Y2332" t="str">
        <f t="shared" si="763"/>
        <v>Green</v>
      </c>
      <c r="Z2332" t="str">
        <f t="shared" si="764"/>
        <v>Green</v>
      </c>
      <c r="AA2332" t="str">
        <f t="shared" si="765"/>
        <v>Red</v>
      </c>
      <c r="AB2332" t="str">
        <f t="shared" si="766"/>
        <v>Red</v>
      </c>
      <c r="AC2332" t="str">
        <f t="shared" si="767"/>
        <v>Green</v>
      </c>
      <c r="AD2332" t="str">
        <f t="shared" si="768"/>
        <v>Red</v>
      </c>
    </row>
    <row r="2333" spans="1:30" x14ac:dyDescent="0.25">
      <c r="A2333" t="str">
        <f t="shared" si="752"/>
        <v>28/07/2026OldhamStockport County</v>
      </c>
      <c r="D2333" s="2">
        <v>46231</v>
      </c>
      <c r="E2333" s="3">
        <v>0.75</v>
      </c>
      <c r="F2333" t="s">
        <v>1483</v>
      </c>
      <c r="G2333" t="s">
        <v>5094</v>
      </c>
      <c r="H2333">
        <v>0</v>
      </c>
      <c r="I2333">
        <v>0</v>
      </c>
      <c r="J2333">
        <v>0</v>
      </c>
      <c r="K2333">
        <v>1</v>
      </c>
      <c r="L2333" s="22" t="str">
        <f t="shared" si="749"/>
        <v>28/07/2026</v>
      </c>
      <c r="M2333" s="23">
        <f t="shared" si="750"/>
        <v>0.625</v>
      </c>
      <c r="N2333" t="str">
        <f t="shared" si="751"/>
        <v>0 - 1</v>
      </c>
      <c r="O2333" t="str">
        <f t="shared" si="753"/>
        <v>Red</v>
      </c>
      <c r="P2333" t="str">
        <f t="shared" si="754"/>
        <v>Red</v>
      </c>
      <c r="Q2333" t="str">
        <f t="shared" si="755"/>
        <v>Green</v>
      </c>
      <c r="R2333" t="str">
        <f t="shared" si="756"/>
        <v>Red</v>
      </c>
      <c r="S2333" t="str">
        <f t="shared" si="757"/>
        <v>Green</v>
      </c>
      <c r="T2333" t="str">
        <f t="shared" si="758"/>
        <v>Green</v>
      </c>
      <c r="U2333" t="str">
        <f t="shared" si="759"/>
        <v>Red</v>
      </c>
      <c r="V2333" t="str">
        <f t="shared" si="760"/>
        <v>Green</v>
      </c>
      <c r="W2333" t="str">
        <f t="shared" si="761"/>
        <v>Red</v>
      </c>
      <c r="X2333" t="str">
        <f t="shared" si="762"/>
        <v>Red</v>
      </c>
      <c r="Y2333" t="str">
        <f t="shared" si="763"/>
        <v>Red</v>
      </c>
      <c r="Z2333" t="str">
        <f t="shared" si="764"/>
        <v>Red</v>
      </c>
      <c r="AA2333" t="str">
        <f t="shared" si="765"/>
        <v>Green</v>
      </c>
      <c r="AB2333" t="str">
        <f t="shared" si="766"/>
        <v>Green</v>
      </c>
      <c r="AC2333" t="str">
        <f t="shared" si="767"/>
        <v>Red</v>
      </c>
      <c r="AD2333" t="str">
        <f t="shared" si="768"/>
        <v>Green</v>
      </c>
    </row>
    <row r="2334" spans="1:30" x14ac:dyDescent="0.25">
      <c r="A2334" t="str">
        <f t="shared" si="752"/>
        <v>28/07/2026Oxford UnitedCrawley Town</v>
      </c>
      <c r="D2334" s="2">
        <v>46231</v>
      </c>
      <c r="E2334" s="3">
        <v>0.75</v>
      </c>
      <c r="F2334" t="s">
        <v>1470</v>
      </c>
      <c r="G2334" t="s">
        <v>3873</v>
      </c>
      <c r="H2334">
        <v>1</v>
      </c>
      <c r="I2334">
        <v>1</v>
      </c>
      <c r="J2334">
        <v>3</v>
      </c>
      <c r="K2334">
        <v>1</v>
      </c>
      <c r="L2334" s="22" t="str">
        <f t="shared" si="749"/>
        <v>28/07/2026</v>
      </c>
      <c r="M2334" s="23">
        <f t="shared" si="750"/>
        <v>0.625</v>
      </c>
      <c r="N2334" t="str">
        <f t="shared" si="751"/>
        <v>3 - 1</v>
      </c>
      <c r="O2334" t="str">
        <f t="shared" si="753"/>
        <v>Green</v>
      </c>
      <c r="P2334" t="str">
        <f t="shared" si="754"/>
        <v>Red</v>
      </c>
      <c r="Q2334" t="str">
        <f t="shared" si="755"/>
        <v>Red</v>
      </c>
      <c r="R2334" t="str">
        <f t="shared" si="756"/>
        <v>Green</v>
      </c>
      <c r="S2334" t="str">
        <f t="shared" si="757"/>
        <v>Red</v>
      </c>
      <c r="T2334" t="str">
        <f t="shared" si="758"/>
        <v>Green</v>
      </c>
      <c r="U2334" t="str">
        <f t="shared" si="759"/>
        <v>Red</v>
      </c>
      <c r="V2334" t="str">
        <f t="shared" si="760"/>
        <v>Green</v>
      </c>
      <c r="W2334" t="str">
        <f t="shared" si="761"/>
        <v>Red</v>
      </c>
      <c r="X2334" t="str">
        <f t="shared" si="762"/>
        <v>Green</v>
      </c>
      <c r="Y2334" t="str">
        <f t="shared" si="763"/>
        <v>Green</v>
      </c>
      <c r="Z2334" t="str">
        <f t="shared" si="764"/>
        <v>Green</v>
      </c>
      <c r="AA2334" t="str">
        <f t="shared" si="765"/>
        <v>Red</v>
      </c>
      <c r="AB2334" t="str">
        <f t="shared" si="766"/>
        <v>Red</v>
      </c>
      <c r="AC2334" t="str">
        <f t="shared" si="767"/>
        <v>Green</v>
      </c>
      <c r="AD2334" t="str">
        <f t="shared" si="768"/>
        <v>Red</v>
      </c>
    </row>
    <row r="2335" spans="1:30" x14ac:dyDescent="0.25">
      <c r="A2335" t="str">
        <f t="shared" si="752"/>
        <v>28/07/2026PSV EindhovenFC Eindhoven</v>
      </c>
      <c r="D2335" s="2">
        <v>46231</v>
      </c>
      <c r="E2335" s="3">
        <v>0.75</v>
      </c>
      <c r="F2335" t="s">
        <v>3964</v>
      </c>
      <c r="G2335" t="s">
        <v>5095</v>
      </c>
      <c r="H2335">
        <v>2</v>
      </c>
      <c r="I2335">
        <v>0</v>
      </c>
      <c r="J2335">
        <v>3</v>
      </c>
      <c r="K2335">
        <v>0</v>
      </c>
      <c r="L2335" s="22" t="str">
        <f t="shared" si="749"/>
        <v>28/07/2026</v>
      </c>
      <c r="M2335" s="23">
        <f t="shared" si="750"/>
        <v>0.625</v>
      </c>
      <c r="N2335" t="str">
        <f t="shared" si="751"/>
        <v>3 - 0</v>
      </c>
      <c r="O2335" t="str">
        <f t="shared" si="753"/>
        <v>Green</v>
      </c>
      <c r="P2335" t="str">
        <f t="shared" si="754"/>
        <v>Red</v>
      </c>
      <c r="Q2335" t="str">
        <f t="shared" si="755"/>
        <v>Red</v>
      </c>
      <c r="R2335" t="str">
        <f t="shared" si="756"/>
        <v>Green</v>
      </c>
      <c r="S2335" t="str">
        <f t="shared" si="757"/>
        <v>Red</v>
      </c>
      <c r="T2335" t="str">
        <f t="shared" si="758"/>
        <v>Green</v>
      </c>
      <c r="U2335" t="str">
        <f t="shared" si="759"/>
        <v>Green</v>
      </c>
      <c r="V2335" t="str">
        <f t="shared" si="760"/>
        <v>Red</v>
      </c>
      <c r="W2335" t="str">
        <f t="shared" si="761"/>
        <v>Red</v>
      </c>
      <c r="X2335" t="str">
        <f t="shared" si="762"/>
        <v>Green</v>
      </c>
      <c r="Y2335" t="str">
        <f t="shared" si="763"/>
        <v>Green</v>
      </c>
      <c r="Z2335" t="str">
        <f t="shared" si="764"/>
        <v>Green</v>
      </c>
      <c r="AA2335" t="str">
        <f t="shared" si="765"/>
        <v>Red</v>
      </c>
      <c r="AB2335" t="str">
        <f t="shared" si="766"/>
        <v>Green</v>
      </c>
      <c r="AC2335" t="str">
        <f t="shared" si="767"/>
        <v>Red</v>
      </c>
      <c r="AD2335" t="str">
        <f t="shared" si="768"/>
        <v>Green</v>
      </c>
    </row>
    <row r="2336" spans="1:30" x14ac:dyDescent="0.25">
      <c r="A2336" t="str">
        <f t="shared" si="752"/>
        <v>28/07/2026Recreativo HuelvaDos Hermanas</v>
      </c>
      <c r="D2336" s="2">
        <v>46231</v>
      </c>
      <c r="E2336" s="3">
        <v>0.75</v>
      </c>
      <c r="F2336" t="s">
        <v>1818</v>
      </c>
      <c r="G2336" t="s">
        <v>5096</v>
      </c>
      <c r="H2336">
        <v>1</v>
      </c>
      <c r="I2336">
        <v>1</v>
      </c>
      <c r="J2336">
        <v>3</v>
      </c>
      <c r="K2336">
        <v>1</v>
      </c>
      <c r="L2336" s="22" t="str">
        <f t="shared" si="749"/>
        <v>28/07/2026</v>
      </c>
      <c r="M2336" s="23">
        <f t="shared" si="750"/>
        <v>0.625</v>
      </c>
      <c r="N2336" t="str">
        <f t="shared" si="751"/>
        <v>3 - 1</v>
      </c>
      <c r="O2336" t="str">
        <f t="shared" si="753"/>
        <v>Green</v>
      </c>
      <c r="P2336" t="str">
        <f t="shared" si="754"/>
        <v>Red</v>
      </c>
      <c r="Q2336" t="str">
        <f t="shared" si="755"/>
        <v>Red</v>
      </c>
      <c r="R2336" t="str">
        <f t="shared" si="756"/>
        <v>Green</v>
      </c>
      <c r="S2336" t="str">
        <f t="shared" si="757"/>
        <v>Red</v>
      </c>
      <c r="T2336" t="str">
        <f t="shared" si="758"/>
        <v>Green</v>
      </c>
      <c r="U2336" t="str">
        <f t="shared" si="759"/>
        <v>Red</v>
      </c>
      <c r="V2336" t="str">
        <f t="shared" si="760"/>
        <v>Green</v>
      </c>
      <c r="W2336" t="str">
        <f t="shared" si="761"/>
        <v>Red</v>
      </c>
      <c r="X2336" t="str">
        <f t="shared" si="762"/>
        <v>Green</v>
      </c>
      <c r="Y2336" t="str">
        <f t="shared" si="763"/>
        <v>Green</v>
      </c>
      <c r="Z2336" t="str">
        <f t="shared" si="764"/>
        <v>Green</v>
      </c>
      <c r="AA2336" t="str">
        <f t="shared" si="765"/>
        <v>Red</v>
      </c>
      <c r="AB2336" t="str">
        <f t="shared" si="766"/>
        <v>Red</v>
      </c>
      <c r="AC2336" t="str">
        <f t="shared" si="767"/>
        <v>Green</v>
      </c>
      <c r="AD2336" t="str">
        <f t="shared" si="768"/>
        <v>Red</v>
      </c>
    </row>
    <row r="2337" spans="1:30" x14ac:dyDescent="0.25">
      <c r="A2337" t="str">
        <f t="shared" si="752"/>
        <v>28/07/2026Solihull MoorsBurton Albion</v>
      </c>
      <c r="D2337" s="2">
        <v>46231</v>
      </c>
      <c r="E2337" s="3">
        <v>0.75</v>
      </c>
      <c r="F2337" t="s">
        <v>3816</v>
      </c>
      <c r="G2337" t="s">
        <v>1814</v>
      </c>
      <c r="H2337">
        <v>1</v>
      </c>
      <c r="I2337">
        <v>1</v>
      </c>
      <c r="J2337">
        <v>1</v>
      </c>
      <c r="K2337">
        <v>1</v>
      </c>
      <c r="L2337" s="22" t="str">
        <f t="shared" si="749"/>
        <v>28/07/2026</v>
      </c>
      <c r="M2337" s="23">
        <f t="shared" si="750"/>
        <v>0.625</v>
      </c>
      <c r="N2337" t="str">
        <f t="shared" si="751"/>
        <v>1 - 1</v>
      </c>
      <c r="O2337" t="str">
        <f t="shared" si="753"/>
        <v>Red</v>
      </c>
      <c r="P2337" t="str">
        <f t="shared" si="754"/>
        <v>Green</v>
      </c>
      <c r="Q2337" t="str">
        <f t="shared" si="755"/>
        <v>Red</v>
      </c>
      <c r="R2337" t="str">
        <f t="shared" si="756"/>
        <v>Green</v>
      </c>
      <c r="S2337" t="str">
        <f t="shared" si="757"/>
        <v>Green</v>
      </c>
      <c r="T2337" t="str">
        <f t="shared" si="758"/>
        <v>Red</v>
      </c>
      <c r="U2337" t="str">
        <f t="shared" si="759"/>
        <v>Red</v>
      </c>
      <c r="V2337" t="str">
        <f t="shared" si="760"/>
        <v>Green</v>
      </c>
      <c r="W2337" t="str">
        <f t="shared" si="761"/>
        <v>Red</v>
      </c>
      <c r="X2337" t="str">
        <f t="shared" si="762"/>
        <v>Green</v>
      </c>
      <c r="Y2337" t="str">
        <f t="shared" si="763"/>
        <v>Green</v>
      </c>
      <c r="Z2337" t="str">
        <f t="shared" si="764"/>
        <v>Red</v>
      </c>
      <c r="AA2337" t="str">
        <f t="shared" si="765"/>
        <v>Green</v>
      </c>
      <c r="AB2337" t="str">
        <f t="shared" si="766"/>
        <v>Green</v>
      </c>
      <c r="AC2337" t="str">
        <f t="shared" si="767"/>
        <v>Green</v>
      </c>
      <c r="AD2337" t="str">
        <f t="shared" si="768"/>
        <v>Red</v>
      </c>
    </row>
    <row r="2338" spans="1:30" x14ac:dyDescent="0.25">
      <c r="A2338" t="str">
        <f t="shared" si="752"/>
        <v>28/07/2026Sportivo BarracasEl Porvenir</v>
      </c>
      <c r="B2338" t="s">
        <v>806</v>
      </c>
      <c r="C2338" t="s">
        <v>808</v>
      </c>
      <c r="D2338" s="2">
        <v>46231</v>
      </c>
      <c r="E2338" s="3">
        <v>0.75</v>
      </c>
      <c r="F2338" t="s">
        <v>5097</v>
      </c>
      <c r="G2338" t="s">
        <v>656</v>
      </c>
      <c r="H2338">
        <v>1</v>
      </c>
      <c r="I2338">
        <v>1</v>
      </c>
      <c r="J2338">
        <v>3</v>
      </c>
      <c r="K2338">
        <v>2</v>
      </c>
      <c r="L2338" s="22" t="str">
        <f t="shared" ref="L2338:L2401" si="769">DAY(D2338)&amp;"/"&amp;"07"&amp;"/"&amp;YEAR(D2338)</f>
        <v>28/07/2026</v>
      </c>
      <c r="M2338" s="23">
        <f t="shared" ref="M2338:M2401" si="770">E2338-TIME(3,0,0)</f>
        <v>0.625</v>
      </c>
      <c r="N2338" t="str">
        <f t="shared" ref="N2338:N2401" si="771">J2338&amp;" - "&amp;K2338</f>
        <v>3 - 2</v>
      </c>
      <c r="O2338" t="str">
        <f t="shared" si="753"/>
        <v>Green</v>
      </c>
      <c r="P2338" t="str">
        <f t="shared" si="754"/>
        <v>Red</v>
      </c>
      <c r="Q2338" t="str">
        <f t="shared" si="755"/>
        <v>Red</v>
      </c>
      <c r="R2338" t="str">
        <f t="shared" si="756"/>
        <v>Green</v>
      </c>
      <c r="S2338" t="str">
        <f t="shared" si="757"/>
        <v>Red</v>
      </c>
      <c r="T2338" t="str">
        <f t="shared" si="758"/>
        <v>Green</v>
      </c>
      <c r="U2338" t="str">
        <f t="shared" si="759"/>
        <v>Red</v>
      </c>
      <c r="V2338" t="str">
        <f t="shared" si="760"/>
        <v>Green</v>
      </c>
      <c r="W2338" t="str">
        <f t="shared" si="761"/>
        <v>Red</v>
      </c>
      <c r="X2338" t="str">
        <f t="shared" si="762"/>
        <v>Green</v>
      </c>
      <c r="Y2338" t="str">
        <f t="shared" si="763"/>
        <v>Green</v>
      </c>
      <c r="Z2338" t="str">
        <f t="shared" si="764"/>
        <v>Green</v>
      </c>
      <c r="AA2338" t="str">
        <f t="shared" si="765"/>
        <v>Red</v>
      </c>
      <c r="AB2338" t="str">
        <f t="shared" si="766"/>
        <v>Red</v>
      </c>
      <c r="AC2338" t="str">
        <f t="shared" si="767"/>
        <v>Green</v>
      </c>
      <c r="AD2338" t="str">
        <f t="shared" si="768"/>
        <v>Red</v>
      </c>
    </row>
    <row r="2339" spans="1:30" x14ac:dyDescent="0.25">
      <c r="A2339" t="str">
        <f t="shared" si="752"/>
        <v>28/07/2026StaphorstACV Assen</v>
      </c>
      <c r="D2339" s="2">
        <v>46231</v>
      </c>
      <c r="E2339" s="3">
        <v>0.75</v>
      </c>
      <c r="F2339" t="s">
        <v>5098</v>
      </c>
      <c r="G2339" t="s">
        <v>5099</v>
      </c>
      <c r="L2339" s="22" t="str">
        <f t="shared" si="769"/>
        <v>28/07/2026</v>
      </c>
      <c r="M2339" s="23">
        <f t="shared" si="770"/>
        <v>0.625</v>
      </c>
      <c r="N2339" t="str">
        <f t="shared" si="771"/>
        <v xml:space="preserve"> - </v>
      </c>
      <c r="O2339" t="str">
        <f t="shared" si="753"/>
        <v>Red</v>
      </c>
      <c r="P2339" t="str">
        <f t="shared" si="754"/>
        <v>Green</v>
      </c>
      <c r="Q2339" t="str">
        <f t="shared" si="755"/>
        <v>Red</v>
      </c>
      <c r="R2339" t="str">
        <f t="shared" si="756"/>
        <v>Green</v>
      </c>
      <c r="S2339" t="str">
        <f t="shared" si="757"/>
        <v>Green</v>
      </c>
      <c r="T2339" t="str">
        <f t="shared" si="758"/>
        <v>Red</v>
      </c>
      <c r="U2339" t="str">
        <f t="shared" si="759"/>
        <v>Red</v>
      </c>
      <c r="V2339" t="str">
        <f t="shared" si="760"/>
        <v>Green</v>
      </c>
      <c r="W2339" t="str">
        <f t="shared" si="761"/>
        <v>Red</v>
      </c>
      <c r="X2339" t="str">
        <f t="shared" si="762"/>
        <v>Red</v>
      </c>
      <c r="Y2339" t="str">
        <f t="shared" si="763"/>
        <v>Red</v>
      </c>
      <c r="Z2339" t="str">
        <f t="shared" si="764"/>
        <v>Red</v>
      </c>
      <c r="AA2339" t="str">
        <f t="shared" si="765"/>
        <v>Green</v>
      </c>
      <c r="AB2339" t="str">
        <f t="shared" si="766"/>
        <v>Green</v>
      </c>
      <c r="AC2339" t="str">
        <f t="shared" si="767"/>
        <v>Red</v>
      </c>
      <c r="AD2339" t="str">
        <f t="shared" si="768"/>
        <v>Green</v>
      </c>
    </row>
    <row r="2340" spans="1:30" x14ac:dyDescent="0.25">
      <c r="A2340" t="str">
        <f t="shared" si="752"/>
        <v>28/07/2026Swindon TownLeyton Orient</v>
      </c>
      <c r="D2340" s="2">
        <v>46231</v>
      </c>
      <c r="E2340" s="3">
        <v>0.75</v>
      </c>
      <c r="F2340" t="s">
        <v>1486</v>
      </c>
      <c r="G2340" t="s">
        <v>1472</v>
      </c>
      <c r="H2340">
        <v>2</v>
      </c>
      <c r="I2340">
        <v>0</v>
      </c>
      <c r="J2340">
        <v>2</v>
      </c>
      <c r="K2340">
        <v>1</v>
      </c>
      <c r="L2340" s="22" t="str">
        <f t="shared" si="769"/>
        <v>28/07/2026</v>
      </c>
      <c r="M2340" s="23">
        <f t="shared" si="770"/>
        <v>0.625</v>
      </c>
      <c r="N2340" t="str">
        <f t="shared" si="771"/>
        <v>2 - 1</v>
      </c>
      <c r="O2340" t="str">
        <f t="shared" si="753"/>
        <v>Green</v>
      </c>
      <c r="P2340" t="str">
        <f t="shared" si="754"/>
        <v>Red</v>
      </c>
      <c r="Q2340" t="str">
        <f t="shared" si="755"/>
        <v>Red</v>
      </c>
      <c r="R2340" t="str">
        <f t="shared" si="756"/>
        <v>Green</v>
      </c>
      <c r="S2340" t="str">
        <f t="shared" si="757"/>
        <v>Red</v>
      </c>
      <c r="T2340" t="str">
        <f t="shared" si="758"/>
        <v>Green</v>
      </c>
      <c r="U2340" t="str">
        <f t="shared" si="759"/>
        <v>Green</v>
      </c>
      <c r="V2340" t="str">
        <f t="shared" si="760"/>
        <v>Red</v>
      </c>
      <c r="W2340" t="str">
        <f t="shared" si="761"/>
        <v>Red</v>
      </c>
      <c r="X2340" t="str">
        <f t="shared" si="762"/>
        <v>Green</v>
      </c>
      <c r="Y2340" t="str">
        <f t="shared" si="763"/>
        <v>Green</v>
      </c>
      <c r="Z2340" t="str">
        <f t="shared" si="764"/>
        <v>Green</v>
      </c>
      <c r="AA2340" t="str">
        <f t="shared" si="765"/>
        <v>Red</v>
      </c>
      <c r="AB2340" t="str">
        <f t="shared" si="766"/>
        <v>Green</v>
      </c>
      <c r="AC2340" t="str">
        <f t="shared" si="767"/>
        <v>Green</v>
      </c>
      <c r="AD2340" t="str">
        <f t="shared" si="768"/>
        <v>Red</v>
      </c>
    </row>
    <row r="2341" spans="1:30" x14ac:dyDescent="0.25">
      <c r="A2341" t="str">
        <f t="shared" si="752"/>
        <v>28/07/2026UMF TindastollHuginn/Hottur/Leiknir</v>
      </c>
      <c r="D2341" s="2">
        <v>46231</v>
      </c>
      <c r="E2341" s="3">
        <v>0.75</v>
      </c>
      <c r="F2341" t="s">
        <v>3351</v>
      </c>
      <c r="G2341" t="s">
        <v>3346</v>
      </c>
      <c r="H2341">
        <v>0</v>
      </c>
      <c r="I2341">
        <v>2</v>
      </c>
      <c r="J2341">
        <v>2</v>
      </c>
      <c r="K2341">
        <v>3</v>
      </c>
      <c r="L2341" s="22" t="str">
        <f t="shared" si="769"/>
        <v>28/07/2026</v>
      </c>
      <c r="M2341" s="23">
        <f t="shared" si="770"/>
        <v>0.625</v>
      </c>
      <c r="N2341" t="str">
        <f t="shared" si="771"/>
        <v>2 - 3</v>
      </c>
      <c r="O2341" t="str">
        <f t="shared" si="753"/>
        <v>Red</v>
      </c>
      <c r="P2341" t="str">
        <f t="shared" si="754"/>
        <v>Red</v>
      </c>
      <c r="Q2341" t="str">
        <f t="shared" si="755"/>
        <v>Green</v>
      </c>
      <c r="R2341" t="str">
        <f t="shared" si="756"/>
        <v>Red</v>
      </c>
      <c r="S2341" t="str">
        <f t="shared" si="757"/>
        <v>Green</v>
      </c>
      <c r="T2341" t="str">
        <f t="shared" si="758"/>
        <v>Green</v>
      </c>
      <c r="U2341" t="str">
        <f t="shared" si="759"/>
        <v>Red</v>
      </c>
      <c r="V2341" t="str">
        <f t="shared" si="760"/>
        <v>Red</v>
      </c>
      <c r="W2341" t="str">
        <f t="shared" si="761"/>
        <v>Green</v>
      </c>
      <c r="X2341" t="str">
        <f t="shared" si="762"/>
        <v>Green</v>
      </c>
      <c r="Y2341" t="str">
        <f t="shared" si="763"/>
        <v>Green</v>
      </c>
      <c r="Z2341" t="str">
        <f t="shared" si="764"/>
        <v>Green</v>
      </c>
      <c r="AA2341" t="str">
        <f t="shared" si="765"/>
        <v>Red</v>
      </c>
      <c r="AB2341" t="str">
        <f t="shared" si="766"/>
        <v>Red</v>
      </c>
      <c r="AC2341" t="str">
        <f t="shared" si="767"/>
        <v>Green</v>
      </c>
      <c r="AD2341" t="str">
        <f t="shared" si="768"/>
        <v>Red</v>
      </c>
    </row>
    <row r="2342" spans="1:30" x14ac:dyDescent="0.25">
      <c r="A2342" t="str">
        <f t="shared" si="752"/>
        <v>28/07/2026WealdstoneAFC Wimbledon</v>
      </c>
      <c r="D2342" s="2">
        <v>46231</v>
      </c>
      <c r="E2342" s="3">
        <v>0.75</v>
      </c>
      <c r="F2342" t="s">
        <v>1494</v>
      </c>
      <c r="G2342" t="s">
        <v>1804</v>
      </c>
      <c r="H2342">
        <v>1</v>
      </c>
      <c r="I2342">
        <v>0</v>
      </c>
      <c r="J2342">
        <v>1</v>
      </c>
      <c r="K2342">
        <v>0</v>
      </c>
      <c r="L2342" s="22" t="str">
        <f t="shared" si="769"/>
        <v>28/07/2026</v>
      </c>
      <c r="M2342" s="23">
        <f t="shared" si="770"/>
        <v>0.625</v>
      </c>
      <c r="N2342" t="str">
        <f t="shared" si="771"/>
        <v>1 - 0</v>
      </c>
      <c r="O2342" t="str">
        <f t="shared" si="753"/>
        <v>Green</v>
      </c>
      <c r="P2342" t="str">
        <f t="shared" si="754"/>
        <v>Red</v>
      </c>
      <c r="Q2342" t="str">
        <f t="shared" si="755"/>
        <v>Red</v>
      </c>
      <c r="R2342" t="str">
        <f t="shared" si="756"/>
        <v>Green</v>
      </c>
      <c r="S2342" t="str">
        <f t="shared" si="757"/>
        <v>Red</v>
      </c>
      <c r="T2342" t="str">
        <f t="shared" si="758"/>
        <v>Green</v>
      </c>
      <c r="U2342" t="str">
        <f t="shared" si="759"/>
        <v>Green</v>
      </c>
      <c r="V2342" t="str">
        <f t="shared" si="760"/>
        <v>Red</v>
      </c>
      <c r="W2342" t="str">
        <f t="shared" si="761"/>
        <v>Red</v>
      </c>
      <c r="X2342" t="str">
        <f t="shared" si="762"/>
        <v>Green</v>
      </c>
      <c r="Y2342" t="str">
        <f t="shared" si="763"/>
        <v>Red</v>
      </c>
      <c r="Z2342" t="str">
        <f t="shared" si="764"/>
        <v>Red</v>
      </c>
      <c r="AA2342" t="str">
        <f t="shared" si="765"/>
        <v>Green</v>
      </c>
      <c r="AB2342" t="str">
        <f t="shared" si="766"/>
        <v>Green</v>
      </c>
      <c r="AC2342" t="str">
        <f t="shared" si="767"/>
        <v>Red</v>
      </c>
      <c r="AD2342" t="str">
        <f t="shared" si="768"/>
        <v>Green</v>
      </c>
    </row>
    <row r="2343" spans="1:30" x14ac:dyDescent="0.25">
      <c r="A2343" t="str">
        <f t="shared" si="752"/>
        <v>28/07/2026NK CeljeFK Egnatia</v>
      </c>
      <c r="B2343" t="s">
        <v>802</v>
      </c>
      <c r="C2343" t="s">
        <v>803</v>
      </c>
      <c r="D2343" s="2">
        <v>46231</v>
      </c>
      <c r="E2343" s="3">
        <v>0.76041666666666663</v>
      </c>
      <c r="F2343" t="s">
        <v>874</v>
      </c>
      <c r="G2343" t="s">
        <v>873</v>
      </c>
      <c r="H2343">
        <v>1</v>
      </c>
      <c r="I2343">
        <v>1</v>
      </c>
      <c r="J2343">
        <v>2</v>
      </c>
      <c r="K2343">
        <v>2</v>
      </c>
      <c r="L2343" s="22" t="str">
        <f t="shared" si="769"/>
        <v>28/07/2026</v>
      </c>
      <c r="M2343" s="23">
        <f t="shared" si="770"/>
        <v>0.63541666666666663</v>
      </c>
      <c r="N2343" t="str">
        <f t="shared" si="771"/>
        <v>2 - 2</v>
      </c>
      <c r="O2343" t="str">
        <f t="shared" si="753"/>
        <v>Red</v>
      </c>
      <c r="P2343" t="str">
        <f t="shared" si="754"/>
        <v>Green</v>
      </c>
      <c r="Q2343" t="str">
        <f t="shared" si="755"/>
        <v>Red</v>
      </c>
      <c r="R2343" t="str">
        <f t="shared" si="756"/>
        <v>Green</v>
      </c>
      <c r="S2343" t="str">
        <f t="shared" si="757"/>
        <v>Green</v>
      </c>
      <c r="T2343" t="str">
        <f t="shared" si="758"/>
        <v>Red</v>
      </c>
      <c r="U2343" t="str">
        <f t="shared" si="759"/>
        <v>Red</v>
      </c>
      <c r="V2343" t="str">
        <f t="shared" si="760"/>
        <v>Green</v>
      </c>
      <c r="W2343" t="str">
        <f t="shared" si="761"/>
        <v>Red</v>
      </c>
      <c r="X2343" t="str">
        <f t="shared" si="762"/>
        <v>Green</v>
      </c>
      <c r="Y2343" t="str">
        <f t="shared" si="763"/>
        <v>Green</v>
      </c>
      <c r="Z2343" t="str">
        <f t="shared" si="764"/>
        <v>Green</v>
      </c>
      <c r="AA2343" t="str">
        <f t="shared" si="765"/>
        <v>Red</v>
      </c>
      <c r="AB2343" t="str">
        <f t="shared" si="766"/>
        <v>Red</v>
      </c>
      <c r="AC2343" t="str">
        <f t="shared" si="767"/>
        <v>Green</v>
      </c>
      <c r="AD2343" t="str">
        <f t="shared" si="768"/>
        <v>Red</v>
      </c>
    </row>
    <row r="2344" spans="1:30" x14ac:dyDescent="0.25">
      <c r="A2344" t="str">
        <f t="shared" si="752"/>
        <v>28/07/2026Accrington StanleyBury</v>
      </c>
      <c r="D2344" s="2">
        <v>46231</v>
      </c>
      <c r="E2344" s="3">
        <v>0.77083333333333337</v>
      </c>
      <c r="F2344" t="s">
        <v>3864</v>
      </c>
      <c r="G2344" t="s">
        <v>3890</v>
      </c>
      <c r="H2344">
        <v>0</v>
      </c>
      <c r="I2344">
        <v>0</v>
      </c>
      <c r="J2344">
        <v>1</v>
      </c>
      <c r="K2344">
        <v>0</v>
      </c>
      <c r="L2344" s="22" t="str">
        <f t="shared" si="769"/>
        <v>28/07/2026</v>
      </c>
      <c r="M2344" s="23">
        <f t="shared" si="770"/>
        <v>0.64583333333333337</v>
      </c>
      <c r="N2344" t="str">
        <f t="shared" si="771"/>
        <v>1 - 0</v>
      </c>
      <c r="O2344" t="str">
        <f t="shared" si="753"/>
        <v>Green</v>
      </c>
      <c r="P2344" t="str">
        <f t="shared" si="754"/>
        <v>Red</v>
      </c>
      <c r="Q2344" t="str">
        <f t="shared" si="755"/>
        <v>Red</v>
      </c>
      <c r="R2344" t="str">
        <f t="shared" si="756"/>
        <v>Green</v>
      </c>
      <c r="S2344" t="str">
        <f t="shared" si="757"/>
        <v>Red</v>
      </c>
      <c r="T2344" t="str">
        <f t="shared" si="758"/>
        <v>Green</v>
      </c>
      <c r="U2344" t="str">
        <f t="shared" si="759"/>
        <v>Red</v>
      </c>
      <c r="V2344" t="str">
        <f t="shared" si="760"/>
        <v>Green</v>
      </c>
      <c r="W2344" t="str">
        <f t="shared" si="761"/>
        <v>Red</v>
      </c>
      <c r="X2344" t="str">
        <f t="shared" si="762"/>
        <v>Red</v>
      </c>
      <c r="Y2344" t="str">
        <f t="shared" si="763"/>
        <v>Red</v>
      </c>
      <c r="Z2344" t="str">
        <f t="shared" si="764"/>
        <v>Red</v>
      </c>
      <c r="AA2344" t="str">
        <f t="shared" si="765"/>
        <v>Green</v>
      </c>
      <c r="AB2344" t="str">
        <f t="shared" si="766"/>
        <v>Green</v>
      </c>
      <c r="AC2344" t="str">
        <f t="shared" si="767"/>
        <v>Red</v>
      </c>
      <c r="AD2344" t="str">
        <f t="shared" si="768"/>
        <v>Green</v>
      </c>
    </row>
    <row r="2345" spans="1:30" x14ac:dyDescent="0.25">
      <c r="A2345" t="str">
        <f t="shared" si="752"/>
        <v>28/07/2026Al NejmehAl Ahed</v>
      </c>
      <c r="D2345" s="2">
        <v>46231</v>
      </c>
      <c r="E2345" s="3">
        <v>0.77083333333333337</v>
      </c>
      <c r="F2345" t="s">
        <v>284</v>
      </c>
      <c r="G2345" t="s">
        <v>286</v>
      </c>
      <c r="H2345">
        <v>0</v>
      </c>
      <c r="I2345">
        <v>0</v>
      </c>
      <c r="J2345">
        <v>2</v>
      </c>
      <c r="K2345">
        <v>1</v>
      </c>
      <c r="L2345" s="22" t="str">
        <f t="shared" si="769"/>
        <v>28/07/2026</v>
      </c>
      <c r="M2345" s="23">
        <f t="shared" si="770"/>
        <v>0.64583333333333337</v>
      </c>
      <c r="N2345" t="str">
        <f t="shared" si="771"/>
        <v>2 - 1</v>
      </c>
      <c r="O2345" t="str">
        <f t="shared" si="753"/>
        <v>Green</v>
      </c>
      <c r="P2345" t="str">
        <f t="shared" si="754"/>
        <v>Red</v>
      </c>
      <c r="Q2345" t="str">
        <f t="shared" si="755"/>
        <v>Red</v>
      </c>
      <c r="R2345" t="str">
        <f t="shared" si="756"/>
        <v>Green</v>
      </c>
      <c r="S2345" t="str">
        <f t="shared" si="757"/>
        <v>Red</v>
      </c>
      <c r="T2345" t="str">
        <f t="shared" si="758"/>
        <v>Green</v>
      </c>
      <c r="U2345" t="str">
        <f t="shared" si="759"/>
        <v>Red</v>
      </c>
      <c r="V2345" t="str">
        <f t="shared" si="760"/>
        <v>Green</v>
      </c>
      <c r="W2345" t="str">
        <f t="shared" si="761"/>
        <v>Red</v>
      </c>
      <c r="X2345" t="str">
        <f t="shared" si="762"/>
        <v>Red</v>
      </c>
      <c r="Y2345" t="str">
        <f t="shared" si="763"/>
        <v>Green</v>
      </c>
      <c r="Z2345" t="str">
        <f t="shared" si="764"/>
        <v>Green</v>
      </c>
      <c r="AA2345" t="str">
        <f t="shared" si="765"/>
        <v>Red</v>
      </c>
      <c r="AB2345" t="str">
        <f t="shared" si="766"/>
        <v>Green</v>
      </c>
      <c r="AC2345" t="str">
        <f t="shared" si="767"/>
        <v>Green</v>
      </c>
      <c r="AD2345" t="str">
        <f t="shared" si="768"/>
        <v>Red</v>
      </c>
    </row>
    <row r="2346" spans="1:30" x14ac:dyDescent="0.25">
      <c r="A2346" t="str">
        <f t="shared" si="752"/>
        <v>28/07/2026Alfreton TownMansfield Town</v>
      </c>
      <c r="D2346" s="2">
        <v>46231</v>
      </c>
      <c r="E2346" s="3">
        <v>0.77083333333333337</v>
      </c>
      <c r="F2346" t="s">
        <v>1489</v>
      </c>
      <c r="G2346" t="s">
        <v>5100</v>
      </c>
      <c r="H2346">
        <v>0</v>
      </c>
      <c r="I2346">
        <v>2</v>
      </c>
      <c r="J2346">
        <v>0</v>
      </c>
      <c r="K2346">
        <v>4</v>
      </c>
      <c r="L2346" s="22" t="str">
        <f t="shared" si="769"/>
        <v>28/07/2026</v>
      </c>
      <c r="M2346" s="23">
        <f t="shared" si="770"/>
        <v>0.64583333333333337</v>
      </c>
      <c r="N2346" t="str">
        <f t="shared" si="771"/>
        <v>0 - 4</v>
      </c>
      <c r="O2346" t="str">
        <f t="shared" si="753"/>
        <v>Red</v>
      </c>
      <c r="P2346" t="str">
        <f t="shared" si="754"/>
        <v>Red</v>
      </c>
      <c r="Q2346" t="str">
        <f t="shared" si="755"/>
        <v>Green</v>
      </c>
      <c r="R2346" t="str">
        <f t="shared" si="756"/>
        <v>Red</v>
      </c>
      <c r="S2346" t="str">
        <f t="shared" si="757"/>
        <v>Green</v>
      </c>
      <c r="T2346" t="str">
        <f t="shared" si="758"/>
        <v>Green</v>
      </c>
      <c r="U2346" t="str">
        <f t="shared" si="759"/>
        <v>Red</v>
      </c>
      <c r="V2346" t="str">
        <f t="shared" si="760"/>
        <v>Red</v>
      </c>
      <c r="W2346" t="str">
        <f t="shared" si="761"/>
        <v>Green</v>
      </c>
      <c r="X2346" t="str">
        <f t="shared" si="762"/>
        <v>Green</v>
      </c>
      <c r="Y2346" t="str">
        <f t="shared" si="763"/>
        <v>Green</v>
      </c>
      <c r="Z2346" t="str">
        <f t="shared" si="764"/>
        <v>Green</v>
      </c>
      <c r="AA2346" t="str">
        <f t="shared" si="765"/>
        <v>Red</v>
      </c>
      <c r="AB2346" t="str">
        <f t="shared" si="766"/>
        <v>Red</v>
      </c>
      <c r="AC2346" t="str">
        <f t="shared" si="767"/>
        <v>Red</v>
      </c>
      <c r="AD2346" t="str">
        <f t="shared" si="768"/>
        <v>Green</v>
      </c>
    </row>
    <row r="2347" spans="1:30" x14ac:dyDescent="0.25">
      <c r="A2347" t="str">
        <f t="shared" si="752"/>
        <v>28/07/2026Aston VillaReal Sociedad</v>
      </c>
      <c r="D2347" s="2">
        <v>46231</v>
      </c>
      <c r="E2347" s="3">
        <v>0.77083333333333337</v>
      </c>
      <c r="F2347" t="s">
        <v>1520</v>
      </c>
      <c r="G2347" t="s">
        <v>3971</v>
      </c>
      <c r="H2347">
        <v>1</v>
      </c>
      <c r="I2347">
        <v>1</v>
      </c>
      <c r="J2347">
        <v>2</v>
      </c>
      <c r="K2347">
        <v>4</v>
      </c>
      <c r="L2347" s="22" t="str">
        <f t="shared" si="769"/>
        <v>28/07/2026</v>
      </c>
      <c r="M2347" s="23">
        <f t="shared" si="770"/>
        <v>0.64583333333333337</v>
      </c>
      <c r="N2347" t="str">
        <f t="shared" si="771"/>
        <v>2 - 4</v>
      </c>
      <c r="O2347" t="str">
        <f t="shared" si="753"/>
        <v>Red</v>
      </c>
      <c r="P2347" t="str">
        <f t="shared" si="754"/>
        <v>Red</v>
      </c>
      <c r="Q2347" t="str">
        <f t="shared" si="755"/>
        <v>Green</v>
      </c>
      <c r="R2347" t="str">
        <f t="shared" si="756"/>
        <v>Red</v>
      </c>
      <c r="S2347" t="str">
        <f t="shared" si="757"/>
        <v>Green</v>
      </c>
      <c r="T2347" t="str">
        <f t="shared" si="758"/>
        <v>Green</v>
      </c>
      <c r="U2347" t="str">
        <f t="shared" si="759"/>
        <v>Red</v>
      </c>
      <c r="V2347" t="str">
        <f t="shared" si="760"/>
        <v>Green</v>
      </c>
      <c r="W2347" t="str">
        <f t="shared" si="761"/>
        <v>Red</v>
      </c>
      <c r="X2347" t="str">
        <f t="shared" si="762"/>
        <v>Green</v>
      </c>
      <c r="Y2347" t="str">
        <f t="shared" si="763"/>
        <v>Green</v>
      </c>
      <c r="Z2347" t="str">
        <f t="shared" si="764"/>
        <v>Green</v>
      </c>
      <c r="AA2347" t="str">
        <f t="shared" si="765"/>
        <v>Red</v>
      </c>
      <c r="AB2347" t="str">
        <f t="shared" si="766"/>
        <v>Red</v>
      </c>
      <c r="AC2347" t="str">
        <f t="shared" si="767"/>
        <v>Green</v>
      </c>
      <c r="AD2347" t="str">
        <f t="shared" si="768"/>
        <v>Red</v>
      </c>
    </row>
    <row r="2348" spans="1:30" x14ac:dyDescent="0.25">
      <c r="A2348" t="str">
        <f t="shared" si="752"/>
        <v>28/07/2026BarnetMK Dons</v>
      </c>
      <c r="D2348" s="2">
        <v>46231</v>
      </c>
      <c r="E2348" s="3">
        <v>0.77083333333333337</v>
      </c>
      <c r="F2348" t="s">
        <v>3839</v>
      </c>
      <c r="G2348" t="s">
        <v>1726</v>
      </c>
      <c r="H2348">
        <v>0</v>
      </c>
      <c r="I2348">
        <v>0</v>
      </c>
      <c r="J2348">
        <v>0</v>
      </c>
      <c r="K2348">
        <v>0</v>
      </c>
      <c r="L2348" s="22" t="str">
        <f t="shared" si="769"/>
        <v>28/07/2026</v>
      </c>
      <c r="M2348" s="23">
        <f t="shared" si="770"/>
        <v>0.64583333333333337</v>
      </c>
      <c r="N2348" t="str">
        <f t="shared" si="771"/>
        <v>0 - 0</v>
      </c>
      <c r="O2348" t="str">
        <f t="shared" si="753"/>
        <v>Red</v>
      </c>
      <c r="P2348" t="str">
        <f t="shared" si="754"/>
        <v>Green</v>
      </c>
      <c r="Q2348" t="str">
        <f t="shared" si="755"/>
        <v>Red</v>
      </c>
      <c r="R2348" t="str">
        <f t="shared" si="756"/>
        <v>Green</v>
      </c>
      <c r="S2348" t="str">
        <f t="shared" si="757"/>
        <v>Green</v>
      </c>
      <c r="T2348" t="str">
        <f t="shared" si="758"/>
        <v>Red</v>
      </c>
      <c r="U2348" t="str">
        <f t="shared" si="759"/>
        <v>Red</v>
      </c>
      <c r="V2348" t="str">
        <f t="shared" si="760"/>
        <v>Green</v>
      </c>
      <c r="W2348" t="str">
        <f t="shared" si="761"/>
        <v>Red</v>
      </c>
      <c r="X2348" t="str">
        <f t="shared" si="762"/>
        <v>Red</v>
      </c>
      <c r="Y2348" t="str">
        <f t="shared" si="763"/>
        <v>Red</v>
      </c>
      <c r="Z2348" t="str">
        <f t="shared" si="764"/>
        <v>Red</v>
      </c>
      <c r="AA2348" t="str">
        <f t="shared" si="765"/>
        <v>Green</v>
      </c>
      <c r="AB2348" t="str">
        <f t="shared" si="766"/>
        <v>Green</v>
      </c>
      <c r="AC2348" t="str">
        <f t="shared" si="767"/>
        <v>Red</v>
      </c>
      <c r="AD2348" t="str">
        <f t="shared" si="768"/>
        <v>Green</v>
      </c>
    </row>
    <row r="2349" spans="1:30" x14ac:dyDescent="0.25">
      <c r="A2349" t="str">
        <f t="shared" si="752"/>
        <v>28/07/2026Cambridge UnitedNorthampton</v>
      </c>
      <c r="D2349" s="2">
        <v>46231</v>
      </c>
      <c r="E2349" s="3">
        <v>0.77083333333333337</v>
      </c>
      <c r="F2349" t="s">
        <v>1289</v>
      </c>
      <c r="G2349" t="s">
        <v>1821</v>
      </c>
      <c r="H2349">
        <v>0</v>
      </c>
      <c r="I2349">
        <v>0</v>
      </c>
      <c r="J2349">
        <v>0</v>
      </c>
      <c r="K2349">
        <v>0</v>
      </c>
      <c r="L2349" s="22" t="str">
        <f t="shared" si="769"/>
        <v>28/07/2026</v>
      </c>
      <c r="M2349" s="23">
        <f t="shared" si="770"/>
        <v>0.64583333333333337</v>
      </c>
      <c r="N2349" t="str">
        <f t="shared" si="771"/>
        <v>0 - 0</v>
      </c>
      <c r="O2349" t="str">
        <f t="shared" si="753"/>
        <v>Red</v>
      </c>
      <c r="P2349" t="str">
        <f t="shared" si="754"/>
        <v>Green</v>
      </c>
      <c r="Q2349" t="str">
        <f t="shared" si="755"/>
        <v>Red</v>
      </c>
      <c r="R2349" t="str">
        <f t="shared" si="756"/>
        <v>Green</v>
      </c>
      <c r="S2349" t="str">
        <f t="shared" si="757"/>
        <v>Green</v>
      </c>
      <c r="T2349" t="str">
        <f t="shared" si="758"/>
        <v>Red</v>
      </c>
      <c r="U2349" t="str">
        <f t="shared" si="759"/>
        <v>Red</v>
      </c>
      <c r="V2349" t="str">
        <f t="shared" si="760"/>
        <v>Green</v>
      </c>
      <c r="W2349" t="str">
        <f t="shared" si="761"/>
        <v>Red</v>
      </c>
      <c r="X2349" t="str">
        <f t="shared" si="762"/>
        <v>Red</v>
      </c>
      <c r="Y2349" t="str">
        <f t="shared" si="763"/>
        <v>Red</v>
      </c>
      <c r="Z2349" t="str">
        <f t="shared" si="764"/>
        <v>Red</v>
      </c>
      <c r="AA2349" t="str">
        <f t="shared" si="765"/>
        <v>Green</v>
      </c>
      <c r="AB2349" t="str">
        <f t="shared" si="766"/>
        <v>Green</v>
      </c>
      <c r="AC2349" t="str">
        <f t="shared" si="767"/>
        <v>Red</v>
      </c>
      <c r="AD2349" t="str">
        <f t="shared" si="768"/>
        <v>Green</v>
      </c>
    </row>
    <row r="2350" spans="1:30" x14ac:dyDescent="0.25">
      <c r="A2350" t="str">
        <f t="shared" si="752"/>
        <v>28/07/2026Carlisle UnitedSalford City</v>
      </c>
      <c r="D2350" s="2">
        <v>46231</v>
      </c>
      <c r="E2350" s="3">
        <v>0.77083333333333337</v>
      </c>
      <c r="F2350" t="s">
        <v>1539</v>
      </c>
      <c r="G2350" t="s">
        <v>3901</v>
      </c>
      <c r="H2350">
        <v>0</v>
      </c>
      <c r="I2350">
        <v>1</v>
      </c>
      <c r="J2350">
        <v>0</v>
      </c>
      <c r="K2350">
        <v>2</v>
      </c>
      <c r="L2350" s="22" t="str">
        <f t="shared" si="769"/>
        <v>28/07/2026</v>
      </c>
      <c r="M2350" s="23">
        <f t="shared" si="770"/>
        <v>0.64583333333333337</v>
      </c>
      <c r="N2350" t="str">
        <f t="shared" si="771"/>
        <v>0 - 2</v>
      </c>
      <c r="O2350" t="str">
        <f t="shared" si="753"/>
        <v>Red</v>
      </c>
      <c r="P2350" t="str">
        <f t="shared" si="754"/>
        <v>Red</v>
      </c>
      <c r="Q2350" t="str">
        <f t="shared" si="755"/>
        <v>Green</v>
      </c>
      <c r="R2350" t="str">
        <f t="shared" si="756"/>
        <v>Red</v>
      </c>
      <c r="S2350" t="str">
        <f t="shared" si="757"/>
        <v>Green</v>
      </c>
      <c r="T2350" t="str">
        <f t="shared" si="758"/>
        <v>Green</v>
      </c>
      <c r="U2350" t="str">
        <f t="shared" si="759"/>
        <v>Red</v>
      </c>
      <c r="V2350" t="str">
        <f t="shared" si="760"/>
        <v>Red</v>
      </c>
      <c r="W2350" t="str">
        <f t="shared" si="761"/>
        <v>Green</v>
      </c>
      <c r="X2350" t="str">
        <f t="shared" si="762"/>
        <v>Green</v>
      </c>
      <c r="Y2350" t="str">
        <f t="shared" si="763"/>
        <v>Green</v>
      </c>
      <c r="Z2350" t="str">
        <f t="shared" si="764"/>
        <v>Red</v>
      </c>
      <c r="AA2350" t="str">
        <f t="shared" si="765"/>
        <v>Green</v>
      </c>
      <c r="AB2350" t="str">
        <f t="shared" si="766"/>
        <v>Green</v>
      </c>
      <c r="AC2350" t="str">
        <f t="shared" si="767"/>
        <v>Red</v>
      </c>
      <c r="AD2350" t="str">
        <f t="shared" si="768"/>
        <v>Green</v>
      </c>
    </row>
    <row r="2351" spans="1:30" x14ac:dyDescent="0.25">
      <c r="A2351" t="str">
        <f t="shared" ref="A2351:A2414" si="772">L2350&amp;F2351&amp;G2351</f>
        <v>28/07/2026Dagenham &amp; RedbridgeBoreham Wood</v>
      </c>
      <c r="D2351" s="2">
        <v>46231</v>
      </c>
      <c r="E2351" s="3">
        <v>0.77083333333333337</v>
      </c>
      <c r="F2351" t="s">
        <v>1495</v>
      </c>
      <c r="G2351" t="s">
        <v>5101</v>
      </c>
      <c r="H2351">
        <v>0</v>
      </c>
      <c r="I2351">
        <v>2</v>
      </c>
      <c r="J2351">
        <v>1</v>
      </c>
      <c r="K2351">
        <v>2</v>
      </c>
      <c r="L2351" s="22" t="str">
        <f t="shared" si="769"/>
        <v>28/07/2026</v>
      </c>
      <c r="M2351" s="23">
        <f t="shared" si="770"/>
        <v>0.64583333333333337</v>
      </c>
      <c r="N2351" t="str">
        <f t="shared" si="771"/>
        <v>1 - 2</v>
      </c>
      <c r="O2351" t="str">
        <f t="shared" si="753"/>
        <v>Red</v>
      </c>
      <c r="P2351" t="str">
        <f t="shared" si="754"/>
        <v>Red</v>
      </c>
      <c r="Q2351" t="str">
        <f t="shared" si="755"/>
        <v>Green</v>
      </c>
      <c r="R2351" t="str">
        <f t="shared" si="756"/>
        <v>Red</v>
      </c>
      <c r="S2351" t="str">
        <f t="shared" si="757"/>
        <v>Green</v>
      </c>
      <c r="T2351" t="str">
        <f t="shared" si="758"/>
        <v>Green</v>
      </c>
      <c r="U2351" t="str">
        <f t="shared" si="759"/>
        <v>Red</v>
      </c>
      <c r="V2351" t="str">
        <f t="shared" si="760"/>
        <v>Red</v>
      </c>
      <c r="W2351" t="str">
        <f t="shared" si="761"/>
        <v>Green</v>
      </c>
      <c r="X2351" t="str">
        <f t="shared" si="762"/>
        <v>Green</v>
      </c>
      <c r="Y2351" t="str">
        <f t="shared" si="763"/>
        <v>Green</v>
      </c>
      <c r="Z2351" t="str">
        <f t="shared" si="764"/>
        <v>Green</v>
      </c>
      <c r="AA2351" t="str">
        <f t="shared" si="765"/>
        <v>Red</v>
      </c>
      <c r="AB2351" t="str">
        <f t="shared" si="766"/>
        <v>Green</v>
      </c>
      <c r="AC2351" t="str">
        <f t="shared" si="767"/>
        <v>Green</v>
      </c>
      <c r="AD2351" t="str">
        <f t="shared" si="768"/>
        <v>Red</v>
      </c>
    </row>
    <row r="2352" spans="1:30" x14ac:dyDescent="0.25">
      <c r="A2352" t="str">
        <f t="shared" si="772"/>
        <v>28/07/2026FamalicaoCrystal Palace</v>
      </c>
      <c r="D2352" s="2">
        <v>46231</v>
      </c>
      <c r="E2352" s="3">
        <v>0.77083333333333337</v>
      </c>
      <c r="F2352" t="s">
        <v>1606</v>
      </c>
      <c r="G2352" t="s">
        <v>3852</v>
      </c>
      <c r="L2352" s="22" t="str">
        <f t="shared" si="769"/>
        <v>28/07/2026</v>
      </c>
      <c r="M2352" s="23">
        <f t="shared" si="770"/>
        <v>0.64583333333333337</v>
      </c>
      <c r="N2352" t="str">
        <f t="shared" si="771"/>
        <v xml:space="preserve"> - </v>
      </c>
      <c r="O2352" t="str">
        <f t="shared" si="753"/>
        <v>Red</v>
      </c>
      <c r="P2352" t="str">
        <f t="shared" si="754"/>
        <v>Green</v>
      </c>
      <c r="Q2352" t="str">
        <f t="shared" si="755"/>
        <v>Red</v>
      </c>
      <c r="R2352" t="str">
        <f t="shared" si="756"/>
        <v>Green</v>
      </c>
      <c r="S2352" t="str">
        <f t="shared" si="757"/>
        <v>Green</v>
      </c>
      <c r="T2352" t="str">
        <f t="shared" si="758"/>
        <v>Red</v>
      </c>
      <c r="U2352" t="str">
        <f t="shared" si="759"/>
        <v>Red</v>
      </c>
      <c r="V2352" t="str">
        <f t="shared" si="760"/>
        <v>Green</v>
      </c>
      <c r="W2352" t="str">
        <f t="shared" si="761"/>
        <v>Red</v>
      </c>
      <c r="X2352" t="str">
        <f t="shared" si="762"/>
        <v>Red</v>
      </c>
      <c r="Y2352" t="str">
        <f t="shared" si="763"/>
        <v>Red</v>
      </c>
      <c r="Z2352" t="str">
        <f t="shared" si="764"/>
        <v>Red</v>
      </c>
      <c r="AA2352" t="str">
        <f t="shared" si="765"/>
        <v>Green</v>
      </c>
      <c r="AB2352" t="str">
        <f t="shared" si="766"/>
        <v>Green</v>
      </c>
      <c r="AC2352" t="str">
        <f t="shared" si="767"/>
        <v>Red</v>
      </c>
      <c r="AD2352" t="str">
        <f t="shared" si="768"/>
        <v>Green</v>
      </c>
    </row>
    <row r="2353" spans="1:30" x14ac:dyDescent="0.25">
      <c r="A2353" t="str">
        <f t="shared" si="772"/>
        <v>28/07/2026Felixstowe &amp; Walton UnitedBraintree Town</v>
      </c>
      <c r="D2353" s="2">
        <v>46231</v>
      </c>
      <c r="E2353" s="3">
        <v>0.77083333333333337</v>
      </c>
      <c r="F2353" t="s">
        <v>2692</v>
      </c>
      <c r="G2353" t="s">
        <v>1290</v>
      </c>
      <c r="H2353">
        <v>1</v>
      </c>
      <c r="I2353">
        <v>1</v>
      </c>
      <c r="J2353">
        <v>2</v>
      </c>
      <c r="K2353">
        <v>1</v>
      </c>
      <c r="L2353" s="22" t="str">
        <f t="shared" si="769"/>
        <v>28/07/2026</v>
      </c>
      <c r="M2353" s="23">
        <f t="shared" si="770"/>
        <v>0.64583333333333337</v>
      </c>
      <c r="N2353" t="str">
        <f t="shared" si="771"/>
        <v>2 - 1</v>
      </c>
      <c r="O2353" t="str">
        <f t="shared" si="753"/>
        <v>Green</v>
      </c>
      <c r="P2353" t="str">
        <f t="shared" si="754"/>
        <v>Red</v>
      </c>
      <c r="Q2353" t="str">
        <f t="shared" si="755"/>
        <v>Red</v>
      </c>
      <c r="R2353" t="str">
        <f t="shared" si="756"/>
        <v>Green</v>
      </c>
      <c r="S2353" t="str">
        <f t="shared" si="757"/>
        <v>Red</v>
      </c>
      <c r="T2353" t="str">
        <f t="shared" si="758"/>
        <v>Green</v>
      </c>
      <c r="U2353" t="str">
        <f t="shared" si="759"/>
        <v>Red</v>
      </c>
      <c r="V2353" t="str">
        <f t="shared" si="760"/>
        <v>Green</v>
      </c>
      <c r="W2353" t="str">
        <f t="shared" si="761"/>
        <v>Red</v>
      </c>
      <c r="X2353" t="str">
        <f t="shared" si="762"/>
        <v>Green</v>
      </c>
      <c r="Y2353" t="str">
        <f t="shared" si="763"/>
        <v>Green</v>
      </c>
      <c r="Z2353" t="str">
        <f t="shared" si="764"/>
        <v>Green</v>
      </c>
      <c r="AA2353" t="str">
        <f t="shared" si="765"/>
        <v>Red</v>
      </c>
      <c r="AB2353" t="str">
        <f t="shared" si="766"/>
        <v>Green</v>
      </c>
      <c r="AC2353" t="str">
        <f t="shared" si="767"/>
        <v>Green</v>
      </c>
      <c r="AD2353" t="str">
        <f t="shared" si="768"/>
        <v>Red</v>
      </c>
    </row>
    <row r="2354" spans="1:30" x14ac:dyDescent="0.25">
      <c r="A2354" t="str">
        <f t="shared" si="772"/>
        <v>28/07/2026GatesheadSouth Shields</v>
      </c>
      <c r="D2354" s="2">
        <v>46231</v>
      </c>
      <c r="E2354" s="3">
        <v>0.77083333333333337</v>
      </c>
      <c r="F2354" t="s">
        <v>3778</v>
      </c>
      <c r="G2354" t="s">
        <v>1512</v>
      </c>
      <c r="H2354">
        <v>0</v>
      </c>
      <c r="I2354">
        <v>3</v>
      </c>
      <c r="J2354">
        <v>1</v>
      </c>
      <c r="K2354">
        <v>4</v>
      </c>
      <c r="L2354" s="22" t="str">
        <f t="shared" si="769"/>
        <v>28/07/2026</v>
      </c>
      <c r="M2354" s="23">
        <f t="shared" si="770"/>
        <v>0.64583333333333337</v>
      </c>
      <c r="N2354" t="str">
        <f t="shared" si="771"/>
        <v>1 - 4</v>
      </c>
      <c r="O2354" t="str">
        <f t="shared" si="753"/>
        <v>Red</v>
      </c>
      <c r="P2354" t="str">
        <f t="shared" si="754"/>
        <v>Red</v>
      </c>
      <c r="Q2354" t="str">
        <f t="shared" si="755"/>
        <v>Green</v>
      </c>
      <c r="R2354" t="str">
        <f t="shared" si="756"/>
        <v>Red</v>
      </c>
      <c r="S2354" t="str">
        <f t="shared" si="757"/>
        <v>Green</v>
      </c>
      <c r="T2354" t="str">
        <f t="shared" si="758"/>
        <v>Green</v>
      </c>
      <c r="U2354" t="str">
        <f t="shared" si="759"/>
        <v>Red</v>
      </c>
      <c r="V2354" t="str">
        <f t="shared" si="760"/>
        <v>Red</v>
      </c>
      <c r="W2354" t="str">
        <f t="shared" si="761"/>
        <v>Green</v>
      </c>
      <c r="X2354" t="str">
        <f t="shared" si="762"/>
        <v>Green</v>
      </c>
      <c r="Y2354" t="str">
        <f t="shared" si="763"/>
        <v>Green</v>
      </c>
      <c r="Z2354" t="str">
        <f t="shared" si="764"/>
        <v>Green</v>
      </c>
      <c r="AA2354" t="str">
        <f t="shared" si="765"/>
        <v>Red</v>
      </c>
      <c r="AB2354" t="str">
        <f t="shared" si="766"/>
        <v>Red</v>
      </c>
      <c r="AC2354" t="str">
        <f t="shared" si="767"/>
        <v>Green</v>
      </c>
      <c r="AD2354" t="str">
        <f t="shared" si="768"/>
        <v>Red</v>
      </c>
    </row>
    <row r="2355" spans="1:30" x14ac:dyDescent="0.25">
      <c r="A2355" t="str">
        <f t="shared" si="772"/>
        <v>28/07/2026JwayaAl Ansar</v>
      </c>
      <c r="D2355" s="2">
        <v>46231</v>
      </c>
      <c r="E2355" s="3">
        <v>0.77083333333333337</v>
      </c>
      <c r="F2355" t="s">
        <v>287</v>
      </c>
      <c r="G2355" t="s">
        <v>285</v>
      </c>
      <c r="H2355">
        <v>0</v>
      </c>
      <c r="I2355">
        <v>0</v>
      </c>
      <c r="J2355">
        <v>1</v>
      </c>
      <c r="K2355">
        <v>2</v>
      </c>
      <c r="L2355" s="22" t="str">
        <f t="shared" si="769"/>
        <v>28/07/2026</v>
      </c>
      <c r="M2355" s="23">
        <f t="shared" si="770"/>
        <v>0.64583333333333337</v>
      </c>
      <c r="N2355" t="str">
        <f t="shared" si="771"/>
        <v>1 - 2</v>
      </c>
      <c r="O2355" t="str">
        <f t="shared" si="753"/>
        <v>Red</v>
      </c>
      <c r="P2355" t="str">
        <f t="shared" si="754"/>
        <v>Red</v>
      </c>
      <c r="Q2355" t="str">
        <f t="shared" si="755"/>
        <v>Green</v>
      </c>
      <c r="R2355" t="str">
        <f t="shared" si="756"/>
        <v>Red</v>
      </c>
      <c r="S2355" t="str">
        <f t="shared" si="757"/>
        <v>Green</v>
      </c>
      <c r="T2355" t="str">
        <f t="shared" si="758"/>
        <v>Green</v>
      </c>
      <c r="U2355" t="str">
        <f t="shared" si="759"/>
        <v>Red</v>
      </c>
      <c r="V2355" t="str">
        <f t="shared" si="760"/>
        <v>Green</v>
      </c>
      <c r="W2355" t="str">
        <f t="shared" si="761"/>
        <v>Red</v>
      </c>
      <c r="X2355" t="str">
        <f t="shared" si="762"/>
        <v>Red</v>
      </c>
      <c r="Y2355" t="str">
        <f t="shared" si="763"/>
        <v>Green</v>
      </c>
      <c r="Z2355" t="str">
        <f t="shared" si="764"/>
        <v>Green</v>
      </c>
      <c r="AA2355" t="str">
        <f t="shared" si="765"/>
        <v>Red</v>
      </c>
      <c r="AB2355" t="str">
        <f t="shared" si="766"/>
        <v>Green</v>
      </c>
      <c r="AC2355" t="str">
        <f t="shared" si="767"/>
        <v>Green</v>
      </c>
      <c r="AD2355" t="str">
        <f t="shared" si="768"/>
        <v>Red</v>
      </c>
    </row>
    <row r="2356" spans="1:30" x14ac:dyDescent="0.25">
      <c r="A2356" t="str">
        <f t="shared" si="772"/>
        <v>28/07/2026MarineWarrington Town</v>
      </c>
      <c r="D2356" s="2">
        <v>46231</v>
      </c>
      <c r="E2356" s="3">
        <v>0.77083333333333337</v>
      </c>
      <c r="F2356" t="s">
        <v>1507</v>
      </c>
      <c r="G2356" t="s">
        <v>1578</v>
      </c>
      <c r="H2356">
        <v>2</v>
      </c>
      <c r="I2356">
        <v>0</v>
      </c>
      <c r="J2356">
        <v>2</v>
      </c>
      <c r="K2356">
        <v>1</v>
      </c>
      <c r="L2356" s="22" t="str">
        <f t="shared" si="769"/>
        <v>28/07/2026</v>
      </c>
      <c r="M2356" s="23">
        <f t="shared" si="770"/>
        <v>0.64583333333333337</v>
      </c>
      <c r="N2356" t="str">
        <f t="shared" si="771"/>
        <v>2 - 1</v>
      </c>
      <c r="O2356" t="str">
        <f t="shared" si="753"/>
        <v>Green</v>
      </c>
      <c r="P2356" t="str">
        <f t="shared" si="754"/>
        <v>Red</v>
      </c>
      <c r="Q2356" t="str">
        <f t="shared" si="755"/>
        <v>Red</v>
      </c>
      <c r="R2356" t="str">
        <f t="shared" si="756"/>
        <v>Green</v>
      </c>
      <c r="S2356" t="str">
        <f t="shared" si="757"/>
        <v>Red</v>
      </c>
      <c r="T2356" t="str">
        <f t="shared" si="758"/>
        <v>Green</v>
      </c>
      <c r="U2356" t="str">
        <f t="shared" si="759"/>
        <v>Green</v>
      </c>
      <c r="V2356" t="str">
        <f t="shared" si="760"/>
        <v>Red</v>
      </c>
      <c r="W2356" t="str">
        <f t="shared" si="761"/>
        <v>Red</v>
      </c>
      <c r="X2356" t="str">
        <f t="shared" si="762"/>
        <v>Green</v>
      </c>
      <c r="Y2356" t="str">
        <f t="shared" si="763"/>
        <v>Green</v>
      </c>
      <c r="Z2356" t="str">
        <f t="shared" si="764"/>
        <v>Green</v>
      </c>
      <c r="AA2356" t="str">
        <f t="shared" si="765"/>
        <v>Red</v>
      </c>
      <c r="AB2356" t="str">
        <f t="shared" si="766"/>
        <v>Green</v>
      </c>
      <c r="AC2356" t="str">
        <f t="shared" si="767"/>
        <v>Green</v>
      </c>
      <c r="AD2356" t="str">
        <f t="shared" si="768"/>
        <v>Red</v>
      </c>
    </row>
    <row r="2357" spans="1:30" x14ac:dyDescent="0.25">
      <c r="A2357" t="str">
        <f t="shared" si="772"/>
        <v>28/07/2026Newport CountyReading</v>
      </c>
      <c r="D2357" s="2">
        <v>46231</v>
      </c>
      <c r="E2357" s="3">
        <v>0.77083333333333337</v>
      </c>
      <c r="F2357" t="s">
        <v>5102</v>
      </c>
      <c r="G2357" t="s">
        <v>3922</v>
      </c>
      <c r="H2357">
        <v>0</v>
      </c>
      <c r="I2357">
        <v>1</v>
      </c>
      <c r="J2357">
        <v>0</v>
      </c>
      <c r="K2357">
        <v>4</v>
      </c>
      <c r="L2357" s="22" t="str">
        <f t="shared" si="769"/>
        <v>28/07/2026</v>
      </c>
      <c r="M2357" s="23">
        <f t="shared" si="770"/>
        <v>0.64583333333333337</v>
      </c>
      <c r="N2357" t="str">
        <f t="shared" si="771"/>
        <v>0 - 4</v>
      </c>
      <c r="O2357" t="str">
        <f t="shared" si="753"/>
        <v>Red</v>
      </c>
      <c r="P2357" t="str">
        <f t="shared" si="754"/>
        <v>Red</v>
      </c>
      <c r="Q2357" t="str">
        <f t="shared" si="755"/>
        <v>Green</v>
      </c>
      <c r="R2357" t="str">
        <f t="shared" si="756"/>
        <v>Red</v>
      </c>
      <c r="S2357" t="str">
        <f t="shared" si="757"/>
        <v>Green</v>
      </c>
      <c r="T2357" t="str">
        <f t="shared" si="758"/>
        <v>Green</v>
      </c>
      <c r="U2357" t="str">
        <f t="shared" si="759"/>
        <v>Red</v>
      </c>
      <c r="V2357" t="str">
        <f t="shared" si="760"/>
        <v>Red</v>
      </c>
      <c r="W2357" t="str">
        <f t="shared" si="761"/>
        <v>Green</v>
      </c>
      <c r="X2357" t="str">
        <f t="shared" si="762"/>
        <v>Green</v>
      </c>
      <c r="Y2357" t="str">
        <f t="shared" si="763"/>
        <v>Green</v>
      </c>
      <c r="Z2357" t="str">
        <f t="shared" si="764"/>
        <v>Green</v>
      </c>
      <c r="AA2357" t="str">
        <f t="shared" si="765"/>
        <v>Red</v>
      </c>
      <c r="AB2357" t="str">
        <f t="shared" si="766"/>
        <v>Red</v>
      </c>
      <c r="AC2357" t="str">
        <f t="shared" si="767"/>
        <v>Red</v>
      </c>
      <c r="AD2357" t="str">
        <f t="shared" si="768"/>
        <v>Green</v>
      </c>
    </row>
    <row r="2358" spans="1:30" x14ac:dyDescent="0.25">
      <c r="A2358" t="str">
        <f t="shared" si="772"/>
        <v>28/07/2026Newry CityBangor FC</v>
      </c>
      <c r="D2358" s="2">
        <v>46231</v>
      </c>
      <c r="E2358" s="3">
        <v>0.77083333333333337</v>
      </c>
      <c r="F2358" t="s">
        <v>5103</v>
      </c>
      <c r="G2358" t="s">
        <v>3870</v>
      </c>
      <c r="H2358">
        <v>1</v>
      </c>
      <c r="I2358">
        <v>0</v>
      </c>
      <c r="J2358">
        <v>1</v>
      </c>
      <c r="K2358">
        <v>0</v>
      </c>
      <c r="L2358" s="22" t="str">
        <f t="shared" si="769"/>
        <v>28/07/2026</v>
      </c>
      <c r="M2358" s="23">
        <f t="shared" si="770"/>
        <v>0.64583333333333337</v>
      </c>
      <c r="N2358" t="str">
        <f t="shared" si="771"/>
        <v>1 - 0</v>
      </c>
      <c r="O2358" t="str">
        <f t="shared" si="753"/>
        <v>Green</v>
      </c>
      <c r="P2358" t="str">
        <f t="shared" si="754"/>
        <v>Red</v>
      </c>
      <c r="Q2358" t="str">
        <f t="shared" si="755"/>
        <v>Red</v>
      </c>
      <c r="R2358" t="str">
        <f t="shared" si="756"/>
        <v>Green</v>
      </c>
      <c r="S2358" t="str">
        <f t="shared" si="757"/>
        <v>Red</v>
      </c>
      <c r="T2358" t="str">
        <f t="shared" si="758"/>
        <v>Green</v>
      </c>
      <c r="U2358" t="str">
        <f t="shared" si="759"/>
        <v>Green</v>
      </c>
      <c r="V2358" t="str">
        <f t="shared" si="760"/>
        <v>Red</v>
      </c>
      <c r="W2358" t="str">
        <f t="shared" si="761"/>
        <v>Red</v>
      </c>
      <c r="X2358" t="str">
        <f t="shared" si="762"/>
        <v>Green</v>
      </c>
      <c r="Y2358" t="str">
        <f t="shared" si="763"/>
        <v>Red</v>
      </c>
      <c r="Z2358" t="str">
        <f t="shared" si="764"/>
        <v>Red</v>
      </c>
      <c r="AA2358" t="str">
        <f t="shared" si="765"/>
        <v>Green</v>
      </c>
      <c r="AB2358" t="str">
        <f t="shared" si="766"/>
        <v>Green</v>
      </c>
      <c r="AC2358" t="str">
        <f t="shared" si="767"/>
        <v>Red</v>
      </c>
      <c r="AD2358" t="str">
        <f t="shared" si="768"/>
        <v>Green</v>
      </c>
    </row>
    <row r="2359" spans="1:30" x14ac:dyDescent="0.25">
      <c r="A2359" t="str">
        <f t="shared" si="772"/>
        <v>28/07/2026Pontefract CollieriesGuiseley AFC</v>
      </c>
      <c r="D2359" s="2">
        <v>46231</v>
      </c>
      <c r="E2359" s="3">
        <v>0.77083333333333337</v>
      </c>
      <c r="F2359" t="s">
        <v>5104</v>
      </c>
      <c r="G2359" t="s">
        <v>1499</v>
      </c>
      <c r="H2359">
        <v>0</v>
      </c>
      <c r="I2359">
        <v>1</v>
      </c>
      <c r="J2359">
        <v>1</v>
      </c>
      <c r="K2359">
        <v>3</v>
      </c>
      <c r="L2359" s="22" t="str">
        <f t="shared" si="769"/>
        <v>28/07/2026</v>
      </c>
      <c r="M2359" s="23">
        <f t="shared" si="770"/>
        <v>0.64583333333333337</v>
      </c>
      <c r="N2359" t="str">
        <f t="shared" si="771"/>
        <v>1 - 3</v>
      </c>
      <c r="O2359" t="str">
        <f t="shared" si="753"/>
        <v>Red</v>
      </c>
      <c r="P2359" t="str">
        <f t="shared" si="754"/>
        <v>Red</v>
      </c>
      <c r="Q2359" t="str">
        <f t="shared" si="755"/>
        <v>Green</v>
      </c>
      <c r="R2359" t="str">
        <f t="shared" si="756"/>
        <v>Red</v>
      </c>
      <c r="S2359" t="str">
        <f t="shared" si="757"/>
        <v>Green</v>
      </c>
      <c r="T2359" t="str">
        <f t="shared" si="758"/>
        <v>Green</v>
      </c>
      <c r="U2359" t="str">
        <f t="shared" si="759"/>
        <v>Red</v>
      </c>
      <c r="V2359" t="str">
        <f t="shared" si="760"/>
        <v>Red</v>
      </c>
      <c r="W2359" t="str">
        <f t="shared" si="761"/>
        <v>Green</v>
      </c>
      <c r="X2359" t="str">
        <f t="shared" si="762"/>
        <v>Green</v>
      </c>
      <c r="Y2359" t="str">
        <f t="shared" si="763"/>
        <v>Green</v>
      </c>
      <c r="Z2359" t="str">
        <f t="shared" si="764"/>
        <v>Green</v>
      </c>
      <c r="AA2359" t="str">
        <f t="shared" si="765"/>
        <v>Red</v>
      </c>
      <c r="AB2359" t="str">
        <f t="shared" si="766"/>
        <v>Red</v>
      </c>
      <c r="AC2359" t="str">
        <f t="shared" si="767"/>
        <v>Green</v>
      </c>
      <c r="AD2359" t="str">
        <f t="shared" si="768"/>
        <v>Red</v>
      </c>
    </row>
    <row r="2360" spans="1:30" x14ac:dyDescent="0.25">
      <c r="A2360" t="str">
        <f t="shared" si="772"/>
        <v>28/07/2026Potters Bar TownCheshunt</v>
      </c>
      <c r="D2360" s="2">
        <v>46231</v>
      </c>
      <c r="E2360" s="3">
        <v>0.77083333333333337</v>
      </c>
      <c r="F2360" t="s">
        <v>5105</v>
      </c>
      <c r="G2360" t="s">
        <v>1471</v>
      </c>
      <c r="H2360">
        <v>0</v>
      </c>
      <c r="I2360">
        <v>0</v>
      </c>
      <c r="J2360">
        <v>2</v>
      </c>
      <c r="K2360">
        <v>1</v>
      </c>
      <c r="L2360" s="22" t="str">
        <f t="shared" si="769"/>
        <v>28/07/2026</v>
      </c>
      <c r="M2360" s="23">
        <f t="shared" si="770"/>
        <v>0.64583333333333337</v>
      </c>
      <c r="N2360" t="str">
        <f t="shared" si="771"/>
        <v>2 - 1</v>
      </c>
      <c r="O2360" t="str">
        <f t="shared" si="753"/>
        <v>Green</v>
      </c>
      <c r="P2360" t="str">
        <f t="shared" si="754"/>
        <v>Red</v>
      </c>
      <c r="Q2360" t="str">
        <f t="shared" si="755"/>
        <v>Red</v>
      </c>
      <c r="R2360" t="str">
        <f t="shared" si="756"/>
        <v>Green</v>
      </c>
      <c r="S2360" t="str">
        <f t="shared" si="757"/>
        <v>Red</v>
      </c>
      <c r="T2360" t="str">
        <f t="shared" si="758"/>
        <v>Green</v>
      </c>
      <c r="U2360" t="str">
        <f t="shared" si="759"/>
        <v>Red</v>
      </c>
      <c r="V2360" t="str">
        <f t="shared" si="760"/>
        <v>Green</v>
      </c>
      <c r="W2360" t="str">
        <f t="shared" si="761"/>
        <v>Red</v>
      </c>
      <c r="X2360" t="str">
        <f t="shared" si="762"/>
        <v>Red</v>
      </c>
      <c r="Y2360" t="str">
        <f t="shared" si="763"/>
        <v>Green</v>
      </c>
      <c r="Z2360" t="str">
        <f t="shared" si="764"/>
        <v>Green</v>
      </c>
      <c r="AA2360" t="str">
        <f t="shared" si="765"/>
        <v>Red</v>
      </c>
      <c r="AB2360" t="str">
        <f t="shared" si="766"/>
        <v>Green</v>
      </c>
      <c r="AC2360" t="str">
        <f t="shared" si="767"/>
        <v>Green</v>
      </c>
      <c r="AD2360" t="str">
        <f t="shared" si="768"/>
        <v>Red</v>
      </c>
    </row>
    <row r="2361" spans="1:30" x14ac:dyDescent="0.25">
      <c r="A2361" t="str">
        <f t="shared" si="772"/>
        <v>28/07/2026Stocksbridge Park SteelsGainsborough Trinity</v>
      </c>
      <c r="D2361" s="2">
        <v>46231</v>
      </c>
      <c r="E2361" s="3">
        <v>0.77083333333333337</v>
      </c>
      <c r="F2361" t="s">
        <v>5106</v>
      </c>
      <c r="G2361" t="s">
        <v>1547</v>
      </c>
      <c r="H2361">
        <v>0</v>
      </c>
      <c r="I2361">
        <v>0</v>
      </c>
      <c r="J2361">
        <v>0</v>
      </c>
      <c r="K2361">
        <v>1</v>
      </c>
      <c r="L2361" s="22" t="str">
        <f t="shared" si="769"/>
        <v>28/07/2026</v>
      </c>
      <c r="M2361" s="23">
        <f t="shared" si="770"/>
        <v>0.64583333333333337</v>
      </c>
      <c r="N2361" t="str">
        <f t="shared" si="771"/>
        <v>0 - 1</v>
      </c>
      <c r="O2361" t="str">
        <f t="shared" si="753"/>
        <v>Red</v>
      </c>
      <c r="P2361" t="str">
        <f t="shared" si="754"/>
        <v>Red</v>
      </c>
      <c r="Q2361" t="str">
        <f t="shared" si="755"/>
        <v>Green</v>
      </c>
      <c r="R2361" t="str">
        <f t="shared" si="756"/>
        <v>Red</v>
      </c>
      <c r="S2361" t="str">
        <f t="shared" si="757"/>
        <v>Green</v>
      </c>
      <c r="T2361" t="str">
        <f t="shared" si="758"/>
        <v>Green</v>
      </c>
      <c r="U2361" t="str">
        <f t="shared" si="759"/>
        <v>Red</v>
      </c>
      <c r="V2361" t="str">
        <f t="shared" si="760"/>
        <v>Green</v>
      </c>
      <c r="W2361" t="str">
        <f t="shared" si="761"/>
        <v>Red</v>
      </c>
      <c r="X2361" t="str">
        <f t="shared" si="762"/>
        <v>Red</v>
      </c>
      <c r="Y2361" t="str">
        <f t="shared" si="763"/>
        <v>Red</v>
      </c>
      <c r="Z2361" t="str">
        <f t="shared" si="764"/>
        <v>Red</v>
      </c>
      <c r="AA2361" t="str">
        <f t="shared" si="765"/>
        <v>Green</v>
      </c>
      <c r="AB2361" t="str">
        <f t="shared" si="766"/>
        <v>Green</v>
      </c>
      <c r="AC2361" t="str">
        <f t="shared" si="767"/>
        <v>Red</v>
      </c>
      <c r="AD2361" t="str">
        <f t="shared" si="768"/>
        <v>Green</v>
      </c>
    </row>
    <row r="2362" spans="1:30" x14ac:dyDescent="0.25">
      <c r="A2362" t="str">
        <f t="shared" si="772"/>
        <v>28/07/2026York CityPeterborough United</v>
      </c>
      <c r="D2362" s="2">
        <v>46231</v>
      </c>
      <c r="E2362" s="3">
        <v>0.77083333333333337</v>
      </c>
      <c r="F2362" t="s">
        <v>2663</v>
      </c>
      <c r="G2362" t="s">
        <v>1535</v>
      </c>
      <c r="H2362">
        <v>0</v>
      </c>
      <c r="I2362">
        <v>1</v>
      </c>
      <c r="J2362">
        <v>1</v>
      </c>
      <c r="K2362">
        <v>2</v>
      </c>
      <c r="L2362" s="22" t="str">
        <f t="shared" si="769"/>
        <v>28/07/2026</v>
      </c>
      <c r="M2362" s="23">
        <f t="shared" si="770"/>
        <v>0.64583333333333337</v>
      </c>
      <c r="N2362" t="str">
        <f t="shared" si="771"/>
        <v>1 - 2</v>
      </c>
      <c r="O2362" t="str">
        <f t="shared" si="753"/>
        <v>Red</v>
      </c>
      <c r="P2362" t="str">
        <f t="shared" si="754"/>
        <v>Red</v>
      </c>
      <c r="Q2362" t="str">
        <f t="shared" si="755"/>
        <v>Green</v>
      </c>
      <c r="R2362" t="str">
        <f t="shared" si="756"/>
        <v>Red</v>
      </c>
      <c r="S2362" t="str">
        <f t="shared" si="757"/>
        <v>Green</v>
      </c>
      <c r="T2362" t="str">
        <f t="shared" si="758"/>
        <v>Green</v>
      </c>
      <c r="U2362" t="str">
        <f t="shared" si="759"/>
        <v>Red</v>
      </c>
      <c r="V2362" t="str">
        <f t="shared" si="760"/>
        <v>Red</v>
      </c>
      <c r="W2362" t="str">
        <f t="shared" si="761"/>
        <v>Green</v>
      </c>
      <c r="X2362" t="str">
        <f t="shared" si="762"/>
        <v>Green</v>
      </c>
      <c r="Y2362" t="str">
        <f t="shared" si="763"/>
        <v>Green</v>
      </c>
      <c r="Z2362" t="str">
        <f t="shared" si="764"/>
        <v>Green</v>
      </c>
      <c r="AA2362" t="str">
        <f t="shared" si="765"/>
        <v>Red</v>
      </c>
      <c r="AB2362" t="str">
        <f t="shared" si="766"/>
        <v>Green</v>
      </c>
      <c r="AC2362" t="str">
        <f t="shared" si="767"/>
        <v>Green</v>
      </c>
      <c r="AD2362" t="str">
        <f t="shared" si="768"/>
        <v>Red</v>
      </c>
    </row>
    <row r="2363" spans="1:30" x14ac:dyDescent="0.25">
      <c r="A2363" t="str">
        <f t="shared" si="772"/>
        <v>28/07/2026Bamber BridgeRamsbottom United</v>
      </c>
      <c r="D2363" s="2">
        <v>46231</v>
      </c>
      <c r="E2363" s="3">
        <v>0.78125</v>
      </c>
      <c r="F2363" t="s">
        <v>5107</v>
      </c>
      <c r="G2363" t="s">
        <v>5108</v>
      </c>
      <c r="H2363">
        <v>0</v>
      </c>
      <c r="I2363">
        <v>1</v>
      </c>
      <c r="J2363">
        <v>3</v>
      </c>
      <c r="K2363">
        <v>1</v>
      </c>
      <c r="L2363" s="22" t="str">
        <f t="shared" si="769"/>
        <v>28/07/2026</v>
      </c>
      <c r="M2363" s="23">
        <f t="shared" si="770"/>
        <v>0.65625</v>
      </c>
      <c r="N2363" t="str">
        <f t="shared" si="771"/>
        <v>3 - 1</v>
      </c>
      <c r="O2363" t="str">
        <f t="shared" si="753"/>
        <v>Green</v>
      </c>
      <c r="P2363" t="str">
        <f t="shared" si="754"/>
        <v>Red</v>
      </c>
      <c r="Q2363" t="str">
        <f t="shared" si="755"/>
        <v>Red</v>
      </c>
      <c r="R2363" t="str">
        <f t="shared" si="756"/>
        <v>Green</v>
      </c>
      <c r="S2363" t="str">
        <f t="shared" si="757"/>
        <v>Red</v>
      </c>
      <c r="T2363" t="str">
        <f t="shared" si="758"/>
        <v>Green</v>
      </c>
      <c r="U2363" t="str">
        <f t="shared" si="759"/>
        <v>Red</v>
      </c>
      <c r="V2363" t="str">
        <f t="shared" si="760"/>
        <v>Red</v>
      </c>
      <c r="W2363" t="str">
        <f t="shared" si="761"/>
        <v>Green</v>
      </c>
      <c r="X2363" t="str">
        <f t="shared" si="762"/>
        <v>Green</v>
      </c>
      <c r="Y2363" t="str">
        <f t="shared" si="763"/>
        <v>Green</v>
      </c>
      <c r="Z2363" t="str">
        <f t="shared" si="764"/>
        <v>Green</v>
      </c>
      <c r="AA2363" t="str">
        <f t="shared" si="765"/>
        <v>Red</v>
      </c>
      <c r="AB2363" t="str">
        <f t="shared" si="766"/>
        <v>Red</v>
      </c>
      <c r="AC2363" t="str">
        <f t="shared" si="767"/>
        <v>Green</v>
      </c>
      <c r="AD2363" t="str">
        <f t="shared" si="768"/>
        <v>Red</v>
      </c>
    </row>
    <row r="2364" spans="1:30" x14ac:dyDescent="0.25">
      <c r="A2364" t="str">
        <f t="shared" si="772"/>
        <v>28/07/2026BinfieldBasingstoke Town</v>
      </c>
      <c r="D2364" s="2">
        <v>46231</v>
      </c>
      <c r="E2364" s="3">
        <v>0.78125</v>
      </c>
      <c r="F2364" t="s">
        <v>5109</v>
      </c>
      <c r="G2364" t="s">
        <v>1522</v>
      </c>
      <c r="L2364" s="22" t="str">
        <f t="shared" si="769"/>
        <v>28/07/2026</v>
      </c>
      <c r="M2364" s="23">
        <f t="shared" si="770"/>
        <v>0.65625</v>
      </c>
      <c r="N2364" t="str">
        <f t="shared" si="771"/>
        <v xml:space="preserve"> - </v>
      </c>
      <c r="O2364" t="str">
        <f t="shared" si="753"/>
        <v>Red</v>
      </c>
      <c r="P2364" t="str">
        <f t="shared" si="754"/>
        <v>Green</v>
      </c>
      <c r="Q2364" t="str">
        <f t="shared" si="755"/>
        <v>Red</v>
      </c>
      <c r="R2364" t="str">
        <f t="shared" si="756"/>
        <v>Green</v>
      </c>
      <c r="S2364" t="str">
        <f t="shared" si="757"/>
        <v>Green</v>
      </c>
      <c r="T2364" t="str">
        <f t="shared" si="758"/>
        <v>Red</v>
      </c>
      <c r="U2364" t="str">
        <f t="shared" si="759"/>
        <v>Red</v>
      </c>
      <c r="V2364" t="str">
        <f t="shared" si="760"/>
        <v>Green</v>
      </c>
      <c r="W2364" t="str">
        <f t="shared" si="761"/>
        <v>Red</v>
      </c>
      <c r="X2364" t="str">
        <f t="shared" si="762"/>
        <v>Red</v>
      </c>
      <c r="Y2364" t="str">
        <f t="shared" si="763"/>
        <v>Red</v>
      </c>
      <c r="Z2364" t="str">
        <f t="shared" si="764"/>
        <v>Red</v>
      </c>
      <c r="AA2364" t="str">
        <f t="shared" si="765"/>
        <v>Green</v>
      </c>
      <c r="AB2364" t="str">
        <f t="shared" si="766"/>
        <v>Green</v>
      </c>
      <c r="AC2364" t="str">
        <f t="shared" si="767"/>
        <v>Red</v>
      </c>
      <c r="AD2364" t="str">
        <f t="shared" si="768"/>
        <v>Green</v>
      </c>
    </row>
    <row r="2365" spans="1:30" x14ac:dyDescent="0.25">
      <c r="A2365" t="str">
        <f t="shared" si="772"/>
        <v>28/07/2026Bognor Regis TownEastleigh</v>
      </c>
      <c r="D2365" s="2">
        <v>46231</v>
      </c>
      <c r="E2365" s="3">
        <v>0.78125</v>
      </c>
      <c r="F2365" t="s">
        <v>5110</v>
      </c>
      <c r="G2365" t="s">
        <v>1826</v>
      </c>
      <c r="L2365" s="22" t="str">
        <f t="shared" si="769"/>
        <v>28/07/2026</v>
      </c>
      <c r="M2365" s="23">
        <f t="shared" si="770"/>
        <v>0.65625</v>
      </c>
      <c r="N2365" t="str">
        <f t="shared" si="771"/>
        <v xml:space="preserve"> - </v>
      </c>
      <c r="O2365" t="str">
        <f t="shared" si="753"/>
        <v>Red</v>
      </c>
      <c r="P2365" t="str">
        <f t="shared" si="754"/>
        <v>Green</v>
      </c>
      <c r="Q2365" t="str">
        <f t="shared" si="755"/>
        <v>Red</v>
      </c>
      <c r="R2365" t="str">
        <f t="shared" si="756"/>
        <v>Green</v>
      </c>
      <c r="S2365" t="str">
        <f t="shared" si="757"/>
        <v>Green</v>
      </c>
      <c r="T2365" t="str">
        <f t="shared" si="758"/>
        <v>Red</v>
      </c>
      <c r="U2365" t="str">
        <f t="shared" si="759"/>
        <v>Red</v>
      </c>
      <c r="V2365" t="str">
        <f t="shared" si="760"/>
        <v>Green</v>
      </c>
      <c r="W2365" t="str">
        <f t="shared" si="761"/>
        <v>Red</v>
      </c>
      <c r="X2365" t="str">
        <f t="shared" si="762"/>
        <v>Red</v>
      </c>
      <c r="Y2365" t="str">
        <f t="shared" si="763"/>
        <v>Red</v>
      </c>
      <c r="Z2365" t="str">
        <f t="shared" si="764"/>
        <v>Red</v>
      </c>
      <c r="AA2365" t="str">
        <f t="shared" si="765"/>
        <v>Green</v>
      </c>
      <c r="AB2365" t="str">
        <f t="shared" si="766"/>
        <v>Green</v>
      </c>
      <c r="AC2365" t="str">
        <f t="shared" si="767"/>
        <v>Red</v>
      </c>
      <c r="AD2365" t="str">
        <f t="shared" si="768"/>
        <v>Green</v>
      </c>
    </row>
    <row r="2366" spans="1:30" x14ac:dyDescent="0.25">
      <c r="A2366" t="str">
        <f t="shared" si="772"/>
        <v>28/07/2026BromleyMillwall</v>
      </c>
      <c r="D2366" s="2">
        <v>46231</v>
      </c>
      <c r="E2366" s="3">
        <v>0.78125</v>
      </c>
      <c r="F2366" t="s">
        <v>3851</v>
      </c>
      <c r="G2366" t="s">
        <v>1478</v>
      </c>
      <c r="H2366">
        <v>1</v>
      </c>
      <c r="I2366">
        <v>0</v>
      </c>
      <c r="J2366">
        <v>1</v>
      </c>
      <c r="K2366">
        <v>1</v>
      </c>
      <c r="L2366" s="22" t="str">
        <f t="shared" si="769"/>
        <v>28/07/2026</v>
      </c>
      <c r="M2366" s="23">
        <f t="shared" si="770"/>
        <v>0.65625</v>
      </c>
      <c r="N2366" t="str">
        <f t="shared" si="771"/>
        <v>1 - 1</v>
      </c>
      <c r="O2366" t="str">
        <f t="shared" si="753"/>
        <v>Red</v>
      </c>
      <c r="P2366" t="str">
        <f t="shared" si="754"/>
        <v>Green</v>
      </c>
      <c r="Q2366" t="str">
        <f t="shared" si="755"/>
        <v>Red</v>
      </c>
      <c r="R2366" t="str">
        <f t="shared" si="756"/>
        <v>Green</v>
      </c>
      <c r="S2366" t="str">
        <f t="shared" si="757"/>
        <v>Green</v>
      </c>
      <c r="T2366" t="str">
        <f t="shared" si="758"/>
        <v>Red</v>
      </c>
      <c r="U2366" t="str">
        <f t="shared" si="759"/>
        <v>Green</v>
      </c>
      <c r="V2366" t="str">
        <f t="shared" si="760"/>
        <v>Red</v>
      </c>
      <c r="W2366" t="str">
        <f t="shared" si="761"/>
        <v>Red</v>
      </c>
      <c r="X2366" t="str">
        <f t="shared" si="762"/>
        <v>Green</v>
      </c>
      <c r="Y2366" t="str">
        <f t="shared" si="763"/>
        <v>Green</v>
      </c>
      <c r="Z2366" t="str">
        <f t="shared" si="764"/>
        <v>Red</v>
      </c>
      <c r="AA2366" t="str">
        <f t="shared" si="765"/>
        <v>Green</v>
      </c>
      <c r="AB2366" t="str">
        <f t="shared" si="766"/>
        <v>Green</v>
      </c>
      <c r="AC2366" t="str">
        <f t="shared" si="767"/>
        <v>Green</v>
      </c>
      <c r="AD2366" t="str">
        <f t="shared" si="768"/>
        <v>Red</v>
      </c>
    </row>
    <row r="2367" spans="1:30" x14ac:dyDescent="0.25">
      <c r="A2367" t="str">
        <f t="shared" si="772"/>
        <v>28/07/2026Bromsgrove SportingMalvern Town</v>
      </c>
      <c r="D2367" s="2">
        <v>46231</v>
      </c>
      <c r="E2367" s="3">
        <v>0.78125</v>
      </c>
      <c r="F2367" t="s">
        <v>1525</v>
      </c>
      <c r="G2367" t="s">
        <v>3915</v>
      </c>
      <c r="H2367">
        <v>2</v>
      </c>
      <c r="I2367">
        <v>0</v>
      </c>
      <c r="J2367">
        <v>3</v>
      </c>
      <c r="K2367">
        <v>0</v>
      </c>
      <c r="L2367" s="22" t="str">
        <f t="shared" si="769"/>
        <v>28/07/2026</v>
      </c>
      <c r="M2367" s="23">
        <f t="shared" si="770"/>
        <v>0.65625</v>
      </c>
      <c r="N2367" t="str">
        <f t="shared" si="771"/>
        <v>3 - 0</v>
      </c>
      <c r="O2367" t="str">
        <f t="shared" si="753"/>
        <v>Green</v>
      </c>
      <c r="P2367" t="str">
        <f t="shared" si="754"/>
        <v>Red</v>
      </c>
      <c r="Q2367" t="str">
        <f t="shared" si="755"/>
        <v>Red</v>
      </c>
      <c r="R2367" t="str">
        <f t="shared" si="756"/>
        <v>Green</v>
      </c>
      <c r="S2367" t="str">
        <f t="shared" si="757"/>
        <v>Red</v>
      </c>
      <c r="T2367" t="str">
        <f t="shared" si="758"/>
        <v>Green</v>
      </c>
      <c r="U2367" t="str">
        <f t="shared" si="759"/>
        <v>Green</v>
      </c>
      <c r="V2367" t="str">
        <f t="shared" si="760"/>
        <v>Red</v>
      </c>
      <c r="W2367" t="str">
        <f t="shared" si="761"/>
        <v>Red</v>
      </c>
      <c r="X2367" t="str">
        <f t="shared" si="762"/>
        <v>Green</v>
      </c>
      <c r="Y2367" t="str">
        <f t="shared" si="763"/>
        <v>Green</v>
      </c>
      <c r="Z2367" t="str">
        <f t="shared" si="764"/>
        <v>Green</v>
      </c>
      <c r="AA2367" t="str">
        <f t="shared" si="765"/>
        <v>Red</v>
      </c>
      <c r="AB2367" t="str">
        <f t="shared" si="766"/>
        <v>Green</v>
      </c>
      <c r="AC2367" t="str">
        <f t="shared" si="767"/>
        <v>Red</v>
      </c>
      <c r="AD2367" t="str">
        <f t="shared" si="768"/>
        <v>Green</v>
      </c>
    </row>
    <row r="2368" spans="1:30" x14ac:dyDescent="0.25">
      <c r="A2368" t="str">
        <f t="shared" si="772"/>
        <v>28/07/2026Chertsey TownChesham United</v>
      </c>
      <c r="D2368" s="2">
        <v>46231</v>
      </c>
      <c r="E2368" s="3">
        <v>0.78125</v>
      </c>
      <c r="F2368" t="s">
        <v>1493</v>
      </c>
      <c r="G2368" t="s">
        <v>1523</v>
      </c>
      <c r="H2368">
        <v>2</v>
      </c>
      <c r="I2368">
        <v>0</v>
      </c>
      <c r="J2368">
        <v>2</v>
      </c>
      <c r="K2368">
        <v>1</v>
      </c>
      <c r="L2368" s="22" t="str">
        <f t="shared" si="769"/>
        <v>28/07/2026</v>
      </c>
      <c r="M2368" s="23">
        <f t="shared" si="770"/>
        <v>0.65625</v>
      </c>
      <c r="N2368" t="str">
        <f t="shared" si="771"/>
        <v>2 - 1</v>
      </c>
      <c r="O2368" t="str">
        <f t="shared" si="753"/>
        <v>Green</v>
      </c>
      <c r="P2368" t="str">
        <f t="shared" si="754"/>
        <v>Red</v>
      </c>
      <c r="Q2368" t="str">
        <f t="shared" si="755"/>
        <v>Red</v>
      </c>
      <c r="R2368" t="str">
        <f t="shared" si="756"/>
        <v>Green</v>
      </c>
      <c r="S2368" t="str">
        <f t="shared" si="757"/>
        <v>Red</v>
      </c>
      <c r="T2368" t="str">
        <f t="shared" si="758"/>
        <v>Green</v>
      </c>
      <c r="U2368" t="str">
        <f t="shared" si="759"/>
        <v>Green</v>
      </c>
      <c r="V2368" t="str">
        <f t="shared" si="760"/>
        <v>Red</v>
      </c>
      <c r="W2368" t="str">
        <f t="shared" si="761"/>
        <v>Red</v>
      </c>
      <c r="X2368" t="str">
        <f t="shared" si="762"/>
        <v>Green</v>
      </c>
      <c r="Y2368" t="str">
        <f t="shared" si="763"/>
        <v>Green</v>
      </c>
      <c r="Z2368" t="str">
        <f t="shared" si="764"/>
        <v>Green</v>
      </c>
      <c r="AA2368" t="str">
        <f t="shared" si="765"/>
        <v>Red</v>
      </c>
      <c r="AB2368" t="str">
        <f t="shared" si="766"/>
        <v>Green</v>
      </c>
      <c r="AC2368" t="str">
        <f t="shared" si="767"/>
        <v>Green</v>
      </c>
      <c r="AD2368" t="str">
        <f t="shared" si="768"/>
        <v>Red</v>
      </c>
    </row>
    <row r="2369" spans="1:30" x14ac:dyDescent="0.25">
      <c r="A2369" t="str">
        <f t="shared" si="772"/>
        <v>28/07/2026Colchester United Charlton Athletic</v>
      </c>
      <c r="D2369" s="2">
        <v>46231</v>
      </c>
      <c r="E2369" s="3">
        <v>0.78125</v>
      </c>
      <c r="F2369" t="s">
        <v>1534</v>
      </c>
      <c r="G2369" t="s">
        <v>3836</v>
      </c>
      <c r="H2369">
        <v>0</v>
      </c>
      <c r="I2369">
        <v>2</v>
      </c>
      <c r="J2369">
        <v>0</v>
      </c>
      <c r="K2369">
        <v>2</v>
      </c>
      <c r="L2369" s="22" t="str">
        <f t="shared" si="769"/>
        <v>28/07/2026</v>
      </c>
      <c r="M2369" s="23">
        <f t="shared" si="770"/>
        <v>0.65625</v>
      </c>
      <c r="N2369" t="str">
        <f t="shared" si="771"/>
        <v>0 - 2</v>
      </c>
      <c r="O2369" t="str">
        <f t="shared" si="753"/>
        <v>Red</v>
      </c>
      <c r="P2369" t="str">
        <f t="shared" si="754"/>
        <v>Red</v>
      </c>
      <c r="Q2369" t="str">
        <f t="shared" si="755"/>
        <v>Green</v>
      </c>
      <c r="R2369" t="str">
        <f t="shared" si="756"/>
        <v>Red</v>
      </c>
      <c r="S2369" t="str">
        <f t="shared" si="757"/>
        <v>Green</v>
      </c>
      <c r="T2369" t="str">
        <f t="shared" si="758"/>
        <v>Green</v>
      </c>
      <c r="U2369" t="str">
        <f t="shared" si="759"/>
        <v>Red</v>
      </c>
      <c r="V2369" t="str">
        <f t="shared" si="760"/>
        <v>Red</v>
      </c>
      <c r="W2369" t="str">
        <f t="shared" si="761"/>
        <v>Green</v>
      </c>
      <c r="X2369" t="str">
        <f t="shared" si="762"/>
        <v>Green</v>
      </c>
      <c r="Y2369" t="str">
        <f t="shared" si="763"/>
        <v>Green</v>
      </c>
      <c r="Z2369" t="str">
        <f t="shared" si="764"/>
        <v>Red</v>
      </c>
      <c r="AA2369" t="str">
        <f t="shared" si="765"/>
        <v>Green</v>
      </c>
      <c r="AB2369" t="str">
        <f t="shared" si="766"/>
        <v>Green</v>
      </c>
      <c r="AC2369" t="str">
        <f t="shared" si="767"/>
        <v>Red</v>
      </c>
      <c r="AD2369" t="str">
        <f t="shared" si="768"/>
        <v>Green</v>
      </c>
    </row>
    <row r="2370" spans="1:30" x14ac:dyDescent="0.25">
      <c r="A2370" t="str">
        <f t="shared" si="772"/>
        <v>28/07/2026Cray Valley Paper MillsEbbsfleet United</v>
      </c>
      <c r="D2370" s="2">
        <v>46231</v>
      </c>
      <c r="E2370" s="3">
        <v>0.78125</v>
      </c>
      <c r="F2370" t="s">
        <v>1537</v>
      </c>
      <c r="G2370" t="s">
        <v>1473</v>
      </c>
      <c r="H2370">
        <v>1</v>
      </c>
      <c r="I2370">
        <v>1</v>
      </c>
      <c r="J2370">
        <v>2</v>
      </c>
      <c r="K2370">
        <v>3</v>
      </c>
      <c r="L2370" s="22" t="str">
        <f t="shared" si="769"/>
        <v>28/07/2026</v>
      </c>
      <c r="M2370" s="23">
        <f t="shared" si="770"/>
        <v>0.65625</v>
      </c>
      <c r="N2370" t="str">
        <f t="shared" si="771"/>
        <v>2 - 3</v>
      </c>
      <c r="O2370" t="str">
        <f t="shared" ref="O2370:O2433" si="773">IF($J2370&gt;$K2370,"Green","Red")</f>
        <v>Red</v>
      </c>
      <c r="P2370" t="str">
        <f t="shared" ref="P2370:P2433" si="774">IF($J2370=$K2370,"Green","Red")</f>
        <v>Red</v>
      </c>
      <c r="Q2370" t="str">
        <f t="shared" ref="Q2370:Q2433" si="775">IF($J2370&lt;$K2370,"Green","Red")</f>
        <v>Green</v>
      </c>
      <c r="R2370" t="str">
        <f t="shared" ref="R2370:R2433" si="776">IF($J2370&gt;=$K2370,"Green","Red")</f>
        <v>Red</v>
      </c>
      <c r="S2370" t="str">
        <f t="shared" ref="S2370:S2433" si="777">IF($J2370&lt;=$K2370,"Green","Red")</f>
        <v>Green</v>
      </c>
      <c r="T2370" t="str">
        <f t="shared" ref="T2370:T2433" si="778">IF(OR($J2370&gt;$K2370,$J2370&lt;$K2370),"Green","Red")</f>
        <v>Green</v>
      </c>
      <c r="U2370" t="str">
        <f t="shared" ref="U2370:U2433" si="779">IF($H2370&gt;$I2370,"Green","Red")</f>
        <v>Red</v>
      </c>
      <c r="V2370" t="str">
        <f t="shared" ref="V2370:V2433" si="780">IF($H2370=$I2370,"Green","Red")</f>
        <v>Green</v>
      </c>
      <c r="W2370" t="str">
        <f t="shared" ref="W2370:W2433" si="781">IF($H2370&lt;$I2370,"Green","Red")</f>
        <v>Red</v>
      </c>
      <c r="X2370" t="str">
        <f t="shared" ref="X2370:X2433" si="782">IF($H2370+$I2370&gt;0,"Green","Red")</f>
        <v>Green</v>
      </c>
      <c r="Y2370" t="str">
        <f t="shared" ref="Y2370:Y2433" si="783">IF($J2370+$K2370&gt;1.5,"Green","Red")</f>
        <v>Green</v>
      </c>
      <c r="Z2370" t="str">
        <f t="shared" ref="Z2370:Z2433" si="784">IF($J2370+$K2370&gt;2.5,"Green","Red")</f>
        <v>Green</v>
      </c>
      <c r="AA2370" t="str">
        <f t="shared" ref="AA2370:AA2433" si="785">IF($J2370+$K2370&lt;2.5,"Green","Red")</f>
        <v>Red</v>
      </c>
      <c r="AB2370" t="str">
        <f t="shared" ref="AB2370:AB2433" si="786">IF($J2370+$K2370&lt;3.5,"Green","Red")</f>
        <v>Red</v>
      </c>
      <c r="AC2370" t="str">
        <f t="shared" ref="AC2370:AC2433" si="787">IF(AND($J2370&gt;0,$K2370&gt;0),"Green","Red")</f>
        <v>Green</v>
      </c>
      <c r="AD2370" t="str">
        <f t="shared" ref="AD2370:AD2433" si="788">IF(OR($J2370=0,$K2370=0),"Green","Red")</f>
        <v>Red</v>
      </c>
    </row>
    <row r="2371" spans="1:30" x14ac:dyDescent="0.25">
      <c r="A2371" t="str">
        <f t="shared" si="772"/>
        <v>28/07/2026CrusadersNewington FC</v>
      </c>
      <c r="D2371" s="2">
        <v>46231</v>
      </c>
      <c r="E2371" s="3">
        <v>0.78125</v>
      </c>
      <c r="F2371" t="s">
        <v>1487</v>
      </c>
      <c r="G2371" t="s">
        <v>5111</v>
      </c>
      <c r="H2371">
        <v>1</v>
      </c>
      <c r="I2371">
        <v>0</v>
      </c>
      <c r="J2371">
        <v>1</v>
      </c>
      <c r="K2371">
        <v>1</v>
      </c>
      <c r="L2371" s="22" t="str">
        <f t="shared" si="769"/>
        <v>28/07/2026</v>
      </c>
      <c r="M2371" s="23">
        <f t="shared" si="770"/>
        <v>0.65625</v>
      </c>
      <c r="N2371" t="str">
        <f t="shared" si="771"/>
        <v>1 - 1</v>
      </c>
      <c r="O2371" t="str">
        <f t="shared" si="773"/>
        <v>Red</v>
      </c>
      <c r="P2371" t="str">
        <f t="shared" si="774"/>
        <v>Green</v>
      </c>
      <c r="Q2371" t="str">
        <f t="shared" si="775"/>
        <v>Red</v>
      </c>
      <c r="R2371" t="str">
        <f t="shared" si="776"/>
        <v>Green</v>
      </c>
      <c r="S2371" t="str">
        <f t="shared" si="777"/>
        <v>Green</v>
      </c>
      <c r="T2371" t="str">
        <f t="shared" si="778"/>
        <v>Red</v>
      </c>
      <c r="U2371" t="str">
        <f t="shared" si="779"/>
        <v>Green</v>
      </c>
      <c r="V2371" t="str">
        <f t="shared" si="780"/>
        <v>Red</v>
      </c>
      <c r="W2371" t="str">
        <f t="shared" si="781"/>
        <v>Red</v>
      </c>
      <c r="X2371" t="str">
        <f t="shared" si="782"/>
        <v>Green</v>
      </c>
      <c r="Y2371" t="str">
        <f t="shared" si="783"/>
        <v>Green</v>
      </c>
      <c r="Z2371" t="str">
        <f t="shared" si="784"/>
        <v>Red</v>
      </c>
      <c r="AA2371" t="str">
        <f t="shared" si="785"/>
        <v>Green</v>
      </c>
      <c r="AB2371" t="str">
        <f t="shared" si="786"/>
        <v>Green</v>
      </c>
      <c r="AC2371" t="str">
        <f t="shared" si="787"/>
        <v>Green</v>
      </c>
      <c r="AD2371" t="str">
        <f t="shared" si="788"/>
        <v>Red</v>
      </c>
    </row>
    <row r="2372" spans="1:30" x14ac:dyDescent="0.25">
      <c r="A2372" t="str">
        <f t="shared" si="772"/>
        <v>28/07/2026DartfordChelmsford City</v>
      </c>
      <c r="D2372" s="2">
        <v>46231</v>
      </c>
      <c r="E2372" s="3">
        <v>0.78125</v>
      </c>
      <c r="F2372" t="s">
        <v>1540</v>
      </c>
      <c r="G2372" t="s">
        <v>3859</v>
      </c>
      <c r="L2372" s="22" t="str">
        <f t="shared" si="769"/>
        <v>28/07/2026</v>
      </c>
      <c r="M2372" s="23">
        <f t="shared" si="770"/>
        <v>0.65625</v>
      </c>
      <c r="N2372" t="str">
        <f t="shared" si="771"/>
        <v xml:space="preserve"> - </v>
      </c>
      <c r="O2372" t="str">
        <f t="shared" si="773"/>
        <v>Red</v>
      </c>
      <c r="P2372" t="str">
        <f t="shared" si="774"/>
        <v>Green</v>
      </c>
      <c r="Q2372" t="str">
        <f t="shared" si="775"/>
        <v>Red</v>
      </c>
      <c r="R2372" t="str">
        <f t="shared" si="776"/>
        <v>Green</v>
      </c>
      <c r="S2372" t="str">
        <f t="shared" si="777"/>
        <v>Green</v>
      </c>
      <c r="T2372" t="str">
        <f t="shared" si="778"/>
        <v>Red</v>
      </c>
      <c r="U2372" t="str">
        <f t="shared" si="779"/>
        <v>Red</v>
      </c>
      <c r="V2372" t="str">
        <f t="shared" si="780"/>
        <v>Green</v>
      </c>
      <c r="W2372" t="str">
        <f t="shared" si="781"/>
        <v>Red</v>
      </c>
      <c r="X2372" t="str">
        <f t="shared" si="782"/>
        <v>Red</v>
      </c>
      <c r="Y2372" t="str">
        <f t="shared" si="783"/>
        <v>Red</v>
      </c>
      <c r="Z2372" t="str">
        <f t="shared" si="784"/>
        <v>Red</v>
      </c>
      <c r="AA2372" t="str">
        <f t="shared" si="785"/>
        <v>Green</v>
      </c>
      <c r="AB2372" t="str">
        <f t="shared" si="786"/>
        <v>Green</v>
      </c>
      <c r="AC2372" t="str">
        <f t="shared" si="787"/>
        <v>Red</v>
      </c>
      <c r="AD2372" t="str">
        <f t="shared" si="788"/>
        <v>Green</v>
      </c>
    </row>
    <row r="2373" spans="1:30" x14ac:dyDescent="0.25">
      <c r="A2373" t="str">
        <f t="shared" si="772"/>
        <v>28/07/2026Dover AthleticHerne Bay</v>
      </c>
      <c r="D2373" s="2">
        <v>46231</v>
      </c>
      <c r="E2373" s="3">
        <v>0.78125</v>
      </c>
      <c r="F2373" t="s">
        <v>1544</v>
      </c>
      <c r="G2373" t="s">
        <v>5112</v>
      </c>
      <c r="H2373">
        <v>1</v>
      </c>
      <c r="I2373">
        <v>1</v>
      </c>
      <c r="J2373">
        <v>2</v>
      </c>
      <c r="K2373">
        <v>2</v>
      </c>
      <c r="L2373" s="22" t="str">
        <f t="shared" si="769"/>
        <v>28/07/2026</v>
      </c>
      <c r="M2373" s="23">
        <f t="shared" si="770"/>
        <v>0.65625</v>
      </c>
      <c r="N2373" t="str">
        <f t="shared" si="771"/>
        <v>2 - 2</v>
      </c>
      <c r="O2373" t="str">
        <f t="shared" si="773"/>
        <v>Red</v>
      </c>
      <c r="P2373" t="str">
        <f t="shared" si="774"/>
        <v>Green</v>
      </c>
      <c r="Q2373" t="str">
        <f t="shared" si="775"/>
        <v>Red</v>
      </c>
      <c r="R2373" t="str">
        <f t="shared" si="776"/>
        <v>Green</v>
      </c>
      <c r="S2373" t="str">
        <f t="shared" si="777"/>
        <v>Green</v>
      </c>
      <c r="T2373" t="str">
        <f t="shared" si="778"/>
        <v>Red</v>
      </c>
      <c r="U2373" t="str">
        <f t="shared" si="779"/>
        <v>Red</v>
      </c>
      <c r="V2373" t="str">
        <f t="shared" si="780"/>
        <v>Green</v>
      </c>
      <c r="W2373" t="str">
        <f t="shared" si="781"/>
        <v>Red</v>
      </c>
      <c r="X2373" t="str">
        <f t="shared" si="782"/>
        <v>Green</v>
      </c>
      <c r="Y2373" t="str">
        <f t="shared" si="783"/>
        <v>Green</v>
      </c>
      <c r="Z2373" t="str">
        <f t="shared" si="784"/>
        <v>Green</v>
      </c>
      <c r="AA2373" t="str">
        <f t="shared" si="785"/>
        <v>Red</v>
      </c>
      <c r="AB2373" t="str">
        <f t="shared" si="786"/>
        <v>Red</v>
      </c>
      <c r="AC2373" t="str">
        <f t="shared" si="787"/>
        <v>Green</v>
      </c>
      <c r="AD2373" t="str">
        <f t="shared" si="788"/>
        <v>Red</v>
      </c>
    </row>
    <row r="2374" spans="1:30" x14ac:dyDescent="0.25">
      <c r="A2374" t="str">
        <f t="shared" si="772"/>
        <v>28/07/2026Dulwich HamletDorking Wanderers</v>
      </c>
      <c r="D2374" s="2">
        <v>46231</v>
      </c>
      <c r="E2374" s="3">
        <v>0.78125</v>
      </c>
      <c r="F2374" t="s">
        <v>1554</v>
      </c>
      <c r="G2374" t="s">
        <v>1542</v>
      </c>
      <c r="H2374">
        <v>0</v>
      </c>
      <c r="I2374">
        <v>0</v>
      </c>
      <c r="J2374">
        <v>1</v>
      </c>
      <c r="K2374">
        <v>0</v>
      </c>
      <c r="L2374" s="22" t="str">
        <f t="shared" si="769"/>
        <v>28/07/2026</v>
      </c>
      <c r="M2374" s="23">
        <f t="shared" si="770"/>
        <v>0.65625</v>
      </c>
      <c r="N2374" t="str">
        <f t="shared" si="771"/>
        <v>1 - 0</v>
      </c>
      <c r="O2374" t="str">
        <f t="shared" si="773"/>
        <v>Green</v>
      </c>
      <c r="P2374" t="str">
        <f t="shared" si="774"/>
        <v>Red</v>
      </c>
      <c r="Q2374" t="str">
        <f t="shared" si="775"/>
        <v>Red</v>
      </c>
      <c r="R2374" t="str">
        <f t="shared" si="776"/>
        <v>Green</v>
      </c>
      <c r="S2374" t="str">
        <f t="shared" si="777"/>
        <v>Red</v>
      </c>
      <c r="T2374" t="str">
        <f t="shared" si="778"/>
        <v>Green</v>
      </c>
      <c r="U2374" t="str">
        <f t="shared" si="779"/>
        <v>Red</v>
      </c>
      <c r="V2374" t="str">
        <f t="shared" si="780"/>
        <v>Green</v>
      </c>
      <c r="W2374" t="str">
        <f t="shared" si="781"/>
        <v>Red</v>
      </c>
      <c r="X2374" t="str">
        <f t="shared" si="782"/>
        <v>Red</v>
      </c>
      <c r="Y2374" t="str">
        <f t="shared" si="783"/>
        <v>Red</v>
      </c>
      <c r="Z2374" t="str">
        <f t="shared" si="784"/>
        <v>Red</v>
      </c>
      <c r="AA2374" t="str">
        <f t="shared" si="785"/>
        <v>Green</v>
      </c>
      <c r="AB2374" t="str">
        <f t="shared" si="786"/>
        <v>Green</v>
      </c>
      <c r="AC2374" t="str">
        <f t="shared" si="787"/>
        <v>Red</v>
      </c>
      <c r="AD2374" t="str">
        <f t="shared" si="788"/>
        <v>Green</v>
      </c>
    </row>
    <row r="2375" spans="1:30" x14ac:dyDescent="0.25">
      <c r="A2375" t="str">
        <f t="shared" si="772"/>
        <v>28/07/2026Enfield TownAFC Hornchurch</v>
      </c>
      <c r="D2375" s="2">
        <v>46231</v>
      </c>
      <c r="E2375" s="3">
        <v>0.78125</v>
      </c>
      <c r="F2375" t="s">
        <v>2698</v>
      </c>
      <c r="G2375" t="s">
        <v>1521</v>
      </c>
      <c r="H2375">
        <v>2</v>
      </c>
      <c r="I2375">
        <v>0</v>
      </c>
      <c r="J2375">
        <v>4</v>
      </c>
      <c r="K2375">
        <v>2</v>
      </c>
      <c r="L2375" s="22" t="str">
        <f t="shared" si="769"/>
        <v>28/07/2026</v>
      </c>
      <c r="M2375" s="23">
        <f t="shared" si="770"/>
        <v>0.65625</v>
      </c>
      <c r="N2375" t="str">
        <f t="shared" si="771"/>
        <v>4 - 2</v>
      </c>
      <c r="O2375" t="str">
        <f t="shared" si="773"/>
        <v>Green</v>
      </c>
      <c r="P2375" t="str">
        <f t="shared" si="774"/>
        <v>Red</v>
      </c>
      <c r="Q2375" t="str">
        <f t="shared" si="775"/>
        <v>Red</v>
      </c>
      <c r="R2375" t="str">
        <f t="shared" si="776"/>
        <v>Green</v>
      </c>
      <c r="S2375" t="str">
        <f t="shared" si="777"/>
        <v>Red</v>
      </c>
      <c r="T2375" t="str">
        <f t="shared" si="778"/>
        <v>Green</v>
      </c>
      <c r="U2375" t="str">
        <f t="shared" si="779"/>
        <v>Green</v>
      </c>
      <c r="V2375" t="str">
        <f t="shared" si="780"/>
        <v>Red</v>
      </c>
      <c r="W2375" t="str">
        <f t="shared" si="781"/>
        <v>Red</v>
      </c>
      <c r="X2375" t="str">
        <f t="shared" si="782"/>
        <v>Green</v>
      </c>
      <c r="Y2375" t="str">
        <f t="shared" si="783"/>
        <v>Green</v>
      </c>
      <c r="Z2375" t="str">
        <f t="shared" si="784"/>
        <v>Green</v>
      </c>
      <c r="AA2375" t="str">
        <f t="shared" si="785"/>
        <v>Red</v>
      </c>
      <c r="AB2375" t="str">
        <f t="shared" si="786"/>
        <v>Red</v>
      </c>
      <c r="AC2375" t="str">
        <f t="shared" si="787"/>
        <v>Green</v>
      </c>
      <c r="AD2375" t="str">
        <f t="shared" si="788"/>
        <v>Red</v>
      </c>
    </row>
    <row r="2376" spans="1:30" x14ac:dyDescent="0.25">
      <c r="A2376" t="str">
        <f t="shared" si="772"/>
        <v>28/07/2026FarnhamYeovil Town</v>
      </c>
      <c r="D2376" s="2">
        <v>46231</v>
      </c>
      <c r="E2376" s="3">
        <v>0.78125</v>
      </c>
      <c r="F2376" t="s">
        <v>1546</v>
      </c>
      <c r="G2376" t="s">
        <v>4005</v>
      </c>
      <c r="H2376">
        <v>0</v>
      </c>
      <c r="I2376">
        <v>1</v>
      </c>
      <c r="J2376">
        <v>1</v>
      </c>
      <c r="K2376">
        <v>1</v>
      </c>
      <c r="L2376" s="22" t="str">
        <f t="shared" si="769"/>
        <v>28/07/2026</v>
      </c>
      <c r="M2376" s="23">
        <f t="shared" si="770"/>
        <v>0.65625</v>
      </c>
      <c r="N2376" t="str">
        <f t="shared" si="771"/>
        <v>1 - 1</v>
      </c>
      <c r="O2376" t="str">
        <f t="shared" si="773"/>
        <v>Red</v>
      </c>
      <c r="P2376" t="str">
        <f t="shared" si="774"/>
        <v>Green</v>
      </c>
      <c r="Q2376" t="str">
        <f t="shared" si="775"/>
        <v>Red</v>
      </c>
      <c r="R2376" t="str">
        <f t="shared" si="776"/>
        <v>Green</v>
      </c>
      <c r="S2376" t="str">
        <f t="shared" si="777"/>
        <v>Green</v>
      </c>
      <c r="T2376" t="str">
        <f t="shared" si="778"/>
        <v>Red</v>
      </c>
      <c r="U2376" t="str">
        <f t="shared" si="779"/>
        <v>Red</v>
      </c>
      <c r="V2376" t="str">
        <f t="shared" si="780"/>
        <v>Red</v>
      </c>
      <c r="W2376" t="str">
        <f t="shared" si="781"/>
        <v>Green</v>
      </c>
      <c r="X2376" t="str">
        <f t="shared" si="782"/>
        <v>Green</v>
      </c>
      <c r="Y2376" t="str">
        <f t="shared" si="783"/>
        <v>Green</v>
      </c>
      <c r="Z2376" t="str">
        <f t="shared" si="784"/>
        <v>Red</v>
      </c>
      <c r="AA2376" t="str">
        <f t="shared" si="785"/>
        <v>Green</v>
      </c>
      <c r="AB2376" t="str">
        <f t="shared" si="786"/>
        <v>Green</v>
      </c>
      <c r="AC2376" t="str">
        <f t="shared" si="787"/>
        <v>Green</v>
      </c>
      <c r="AD2376" t="str">
        <f t="shared" si="788"/>
        <v>Red</v>
      </c>
    </row>
    <row r="2377" spans="1:30" x14ac:dyDescent="0.25">
      <c r="A2377" t="str">
        <f t="shared" si="772"/>
        <v>28/07/2026Grantham TownPeterborough Sports</v>
      </c>
      <c r="D2377" s="2">
        <v>46231</v>
      </c>
      <c r="E2377" s="3">
        <v>0.78125</v>
      </c>
      <c r="F2377" t="s">
        <v>1567</v>
      </c>
      <c r="G2377" t="s">
        <v>1828</v>
      </c>
      <c r="L2377" s="22" t="str">
        <f t="shared" si="769"/>
        <v>28/07/2026</v>
      </c>
      <c r="M2377" s="23">
        <f t="shared" si="770"/>
        <v>0.65625</v>
      </c>
      <c r="N2377" t="str">
        <f t="shared" si="771"/>
        <v xml:space="preserve"> - </v>
      </c>
      <c r="O2377" t="str">
        <f t="shared" si="773"/>
        <v>Red</v>
      </c>
      <c r="P2377" t="str">
        <f t="shared" si="774"/>
        <v>Green</v>
      </c>
      <c r="Q2377" t="str">
        <f t="shared" si="775"/>
        <v>Red</v>
      </c>
      <c r="R2377" t="str">
        <f t="shared" si="776"/>
        <v>Green</v>
      </c>
      <c r="S2377" t="str">
        <f t="shared" si="777"/>
        <v>Green</v>
      </c>
      <c r="T2377" t="str">
        <f t="shared" si="778"/>
        <v>Red</v>
      </c>
      <c r="U2377" t="str">
        <f t="shared" si="779"/>
        <v>Red</v>
      </c>
      <c r="V2377" t="str">
        <f t="shared" si="780"/>
        <v>Green</v>
      </c>
      <c r="W2377" t="str">
        <f t="shared" si="781"/>
        <v>Red</v>
      </c>
      <c r="X2377" t="str">
        <f t="shared" si="782"/>
        <v>Red</v>
      </c>
      <c r="Y2377" t="str">
        <f t="shared" si="783"/>
        <v>Red</v>
      </c>
      <c r="Z2377" t="str">
        <f t="shared" si="784"/>
        <v>Red</v>
      </c>
      <c r="AA2377" t="str">
        <f t="shared" si="785"/>
        <v>Green</v>
      </c>
      <c r="AB2377" t="str">
        <f t="shared" si="786"/>
        <v>Green</v>
      </c>
      <c r="AC2377" t="str">
        <f t="shared" si="787"/>
        <v>Red</v>
      </c>
      <c r="AD2377" t="str">
        <f t="shared" si="788"/>
        <v>Green</v>
      </c>
    </row>
    <row r="2378" spans="1:30" x14ac:dyDescent="0.25">
      <c r="A2378" t="str">
        <f t="shared" si="772"/>
        <v>28/07/2026Halesowen TownStourbridge</v>
      </c>
      <c r="D2378" s="2">
        <v>46231</v>
      </c>
      <c r="E2378" s="3">
        <v>0.78125</v>
      </c>
      <c r="F2378" t="s">
        <v>3878</v>
      </c>
      <c r="G2378" t="s">
        <v>3914</v>
      </c>
      <c r="H2378">
        <v>2</v>
      </c>
      <c r="I2378">
        <v>2</v>
      </c>
      <c r="J2378">
        <v>3</v>
      </c>
      <c r="K2378">
        <v>3</v>
      </c>
      <c r="L2378" s="22" t="str">
        <f t="shared" si="769"/>
        <v>28/07/2026</v>
      </c>
      <c r="M2378" s="23">
        <f t="shared" si="770"/>
        <v>0.65625</v>
      </c>
      <c r="N2378" t="str">
        <f t="shared" si="771"/>
        <v>3 - 3</v>
      </c>
      <c r="O2378" t="str">
        <f t="shared" si="773"/>
        <v>Red</v>
      </c>
      <c r="P2378" t="str">
        <f t="shared" si="774"/>
        <v>Green</v>
      </c>
      <c r="Q2378" t="str">
        <f t="shared" si="775"/>
        <v>Red</v>
      </c>
      <c r="R2378" t="str">
        <f t="shared" si="776"/>
        <v>Green</v>
      </c>
      <c r="S2378" t="str">
        <f t="shared" si="777"/>
        <v>Green</v>
      </c>
      <c r="T2378" t="str">
        <f t="shared" si="778"/>
        <v>Red</v>
      </c>
      <c r="U2378" t="str">
        <f t="shared" si="779"/>
        <v>Red</v>
      </c>
      <c r="V2378" t="str">
        <f t="shared" si="780"/>
        <v>Green</v>
      </c>
      <c r="W2378" t="str">
        <f t="shared" si="781"/>
        <v>Red</v>
      </c>
      <c r="X2378" t="str">
        <f t="shared" si="782"/>
        <v>Green</v>
      </c>
      <c r="Y2378" t="str">
        <f t="shared" si="783"/>
        <v>Green</v>
      </c>
      <c r="Z2378" t="str">
        <f t="shared" si="784"/>
        <v>Green</v>
      </c>
      <c r="AA2378" t="str">
        <f t="shared" si="785"/>
        <v>Red</v>
      </c>
      <c r="AB2378" t="str">
        <f t="shared" si="786"/>
        <v>Red</v>
      </c>
      <c r="AC2378" t="str">
        <f t="shared" si="787"/>
        <v>Green</v>
      </c>
      <c r="AD2378" t="str">
        <f t="shared" si="788"/>
        <v>Red</v>
      </c>
    </row>
    <row r="2379" spans="1:30" x14ac:dyDescent="0.25">
      <c r="A2379" t="str">
        <f t="shared" si="772"/>
        <v>28/07/2026HeartsSturm Graz</v>
      </c>
      <c r="B2379" t="s">
        <v>802</v>
      </c>
      <c r="C2379" t="s">
        <v>803</v>
      </c>
      <c r="D2379" s="2">
        <v>46231</v>
      </c>
      <c r="E2379" s="3">
        <v>0.78125</v>
      </c>
      <c r="F2379" t="s">
        <v>367</v>
      </c>
      <c r="G2379" t="s">
        <v>366</v>
      </c>
      <c r="H2379">
        <v>0</v>
      </c>
      <c r="I2379">
        <v>0</v>
      </c>
      <c r="J2379">
        <v>0</v>
      </c>
      <c r="K2379">
        <v>2</v>
      </c>
      <c r="L2379" s="22" t="str">
        <f t="shared" si="769"/>
        <v>28/07/2026</v>
      </c>
      <c r="M2379" s="23">
        <f t="shared" si="770"/>
        <v>0.65625</v>
      </c>
      <c r="N2379" t="str">
        <f t="shared" si="771"/>
        <v>0 - 2</v>
      </c>
      <c r="O2379" t="str">
        <f t="shared" si="773"/>
        <v>Red</v>
      </c>
      <c r="P2379" t="str">
        <f t="shared" si="774"/>
        <v>Red</v>
      </c>
      <c r="Q2379" t="str">
        <f t="shared" si="775"/>
        <v>Green</v>
      </c>
      <c r="R2379" t="str">
        <f t="shared" si="776"/>
        <v>Red</v>
      </c>
      <c r="S2379" t="str">
        <f t="shared" si="777"/>
        <v>Green</v>
      </c>
      <c r="T2379" t="str">
        <f t="shared" si="778"/>
        <v>Green</v>
      </c>
      <c r="U2379" t="str">
        <f t="shared" si="779"/>
        <v>Red</v>
      </c>
      <c r="V2379" t="str">
        <f t="shared" si="780"/>
        <v>Green</v>
      </c>
      <c r="W2379" t="str">
        <f t="shared" si="781"/>
        <v>Red</v>
      </c>
      <c r="X2379" t="str">
        <f t="shared" si="782"/>
        <v>Red</v>
      </c>
      <c r="Y2379" t="str">
        <f t="shared" si="783"/>
        <v>Green</v>
      </c>
      <c r="Z2379" t="str">
        <f t="shared" si="784"/>
        <v>Red</v>
      </c>
      <c r="AA2379" t="str">
        <f t="shared" si="785"/>
        <v>Green</v>
      </c>
      <c r="AB2379" t="str">
        <f t="shared" si="786"/>
        <v>Green</v>
      </c>
      <c r="AC2379" t="str">
        <f t="shared" si="787"/>
        <v>Red</v>
      </c>
      <c r="AD2379" t="str">
        <f t="shared" si="788"/>
        <v>Green</v>
      </c>
    </row>
    <row r="2380" spans="1:30" x14ac:dyDescent="0.25">
      <c r="A2380" t="str">
        <f t="shared" si="772"/>
        <v>28/07/2026Hereford UnitedShrewsbury Town</v>
      </c>
      <c r="D2380" s="2">
        <v>46231</v>
      </c>
      <c r="E2380" s="3">
        <v>0.78125</v>
      </c>
      <c r="F2380" t="s">
        <v>3815</v>
      </c>
      <c r="G2380" t="s">
        <v>1510</v>
      </c>
      <c r="H2380">
        <v>1</v>
      </c>
      <c r="I2380">
        <v>0</v>
      </c>
      <c r="J2380">
        <v>1</v>
      </c>
      <c r="K2380">
        <v>1</v>
      </c>
      <c r="L2380" s="22" t="str">
        <f t="shared" si="769"/>
        <v>28/07/2026</v>
      </c>
      <c r="M2380" s="23">
        <f t="shared" si="770"/>
        <v>0.65625</v>
      </c>
      <c r="N2380" t="str">
        <f t="shared" si="771"/>
        <v>1 - 1</v>
      </c>
      <c r="O2380" t="str">
        <f t="shared" si="773"/>
        <v>Red</v>
      </c>
      <c r="P2380" t="str">
        <f t="shared" si="774"/>
        <v>Green</v>
      </c>
      <c r="Q2380" t="str">
        <f t="shared" si="775"/>
        <v>Red</v>
      </c>
      <c r="R2380" t="str">
        <f t="shared" si="776"/>
        <v>Green</v>
      </c>
      <c r="S2380" t="str">
        <f t="shared" si="777"/>
        <v>Green</v>
      </c>
      <c r="T2380" t="str">
        <f t="shared" si="778"/>
        <v>Red</v>
      </c>
      <c r="U2380" t="str">
        <f t="shared" si="779"/>
        <v>Green</v>
      </c>
      <c r="V2380" t="str">
        <f t="shared" si="780"/>
        <v>Red</v>
      </c>
      <c r="W2380" t="str">
        <f t="shared" si="781"/>
        <v>Red</v>
      </c>
      <c r="X2380" t="str">
        <f t="shared" si="782"/>
        <v>Green</v>
      </c>
      <c r="Y2380" t="str">
        <f t="shared" si="783"/>
        <v>Green</v>
      </c>
      <c r="Z2380" t="str">
        <f t="shared" si="784"/>
        <v>Red</v>
      </c>
      <c r="AA2380" t="str">
        <f t="shared" si="785"/>
        <v>Green</v>
      </c>
      <c r="AB2380" t="str">
        <f t="shared" si="786"/>
        <v>Green</v>
      </c>
      <c r="AC2380" t="str">
        <f t="shared" si="787"/>
        <v>Green</v>
      </c>
      <c r="AD2380" t="str">
        <f t="shared" si="788"/>
        <v>Red</v>
      </c>
    </row>
    <row r="2381" spans="1:30" x14ac:dyDescent="0.25">
      <c r="A2381" t="str">
        <f t="shared" si="772"/>
        <v>28/07/2026Hertford TownBerkhamsted</v>
      </c>
      <c r="D2381" s="2">
        <v>46231</v>
      </c>
      <c r="E2381" s="3">
        <v>0.78125</v>
      </c>
      <c r="F2381" t="s">
        <v>5113</v>
      </c>
      <c r="G2381" t="s">
        <v>1565</v>
      </c>
      <c r="L2381" s="22" t="str">
        <f t="shared" si="769"/>
        <v>28/07/2026</v>
      </c>
      <c r="M2381" s="23">
        <f t="shared" si="770"/>
        <v>0.65625</v>
      </c>
      <c r="N2381" t="str">
        <f t="shared" si="771"/>
        <v xml:space="preserve"> - </v>
      </c>
      <c r="O2381" t="str">
        <f t="shared" si="773"/>
        <v>Red</v>
      </c>
      <c r="P2381" t="str">
        <f t="shared" si="774"/>
        <v>Green</v>
      </c>
      <c r="Q2381" t="str">
        <f t="shared" si="775"/>
        <v>Red</v>
      </c>
      <c r="R2381" t="str">
        <f t="shared" si="776"/>
        <v>Green</v>
      </c>
      <c r="S2381" t="str">
        <f t="shared" si="777"/>
        <v>Green</v>
      </c>
      <c r="T2381" t="str">
        <f t="shared" si="778"/>
        <v>Red</v>
      </c>
      <c r="U2381" t="str">
        <f t="shared" si="779"/>
        <v>Red</v>
      </c>
      <c r="V2381" t="str">
        <f t="shared" si="780"/>
        <v>Green</v>
      </c>
      <c r="W2381" t="str">
        <f t="shared" si="781"/>
        <v>Red</v>
      </c>
      <c r="X2381" t="str">
        <f t="shared" si="782"/>
        <v>Red</v>
      </c>
      <c r="Y2381" t="str">
        <f t="shared" si="783"/>
        <v>Red</v>
      </c>
      <c r="Z2381" t="str">
        <f t="shared" si="784"/>
        <v>Red</v>
      </c>
      <c r="AA2381" t="str">
        <f t="shared" si="785"/>
        <v>Green</v>
      </c>
      <c r="AB2381" t="str">
        <f t="shared" si="786"/>
        <v>Green</v>
      </c>
      <c r="AC2381" t="str">
        <f t="shared" si="787"/>
        <v>Red</v>
      </c>
      <c r="AD2381" t="str">
        <f t="shared" si="788"/>
        <v>Green</v>
      </c>
    </row>
    <row r="2382" spans="1:30" x14ac:dyDescent="0.25">
      <c r="A2382" t="str">
        <f t="shared" si="772"/>
        <v>28/07/2026HorshamCrystal Palace U21</v>
      </c>
      <c r="D2382" s="2">
        <v>46231</v>
      </c>
      <c r="E2382" s="3">
        <v>0.78125</v>
      </c>
      <c r="F2382" t="s">
        <v>1553</v>
      </c>
      <c r="G2382" t="s">
        <v>1496</v>
      </c>
      <c r="H2382">
        <v>4</v>
      </c>
      <c r="I2382">
        <v>0</v>
      </c>
      <c r="J2382">
        <v>4</v>
      </c>
      <c r="K2382">
        <v>1</v>
      </c>
      <c r="L2382" s="22" t="str">
        <f t="shared" si="769"/>
        <v>28/07/2026</v>
      </c>
      <c r="M2382" s="23">
        <f t="shared" si="770"/>
        <v>0.65625</v>
      </c>
      <c r="N2382" t="str">
        <f t="shared" si="771"/>
        <v>4 - 1</v>
      </c>
      <c r="O2382" t="str">
        <f t="shared" si="773"/>
        <v>Green</v>
      </c>
      <c r="P2382" t="str">
        <f t="shared" si="774"/>
        <v>Red</v>
      </c>
      <c r="Q2382" t="str">
        <f t="shared" si="775"/>
        <v>Red</v>
      </c>
      <c r="R2382" t="str">
        <f t="shared" si="776"/>
        <v>Green</v>
      </c>
      <c r="S2382" t="str">
        <f t="shared" si="777"/>
        <v>Red</v>
      </c>
      <c r="T2382" t="str">
        <f t="shared" si="778"/>
        <v>Green</v>
      </c>
      <c r="U2382" t="str">
        <f t="shared" si="779"/>
        <v>Green</v>
      </c>
      <c r="V2382" t="str">
        <f t="shared" si="780"/>
        <v>Red</v>
      </c>
      <c r="W2382" t="str">
        <f t="shared" si="781"/>
        <v>Red</v>
      </c>
      <c r="X2382" t="str">
        <f t="shared" si="782"/>
        <v>Green</v>
      </c>
      <c r="Y2382" t="str">
        <f t="shared" si="783"/>
        <v>Green</v>
      </c>
      <c r="Z2382" t="str">
        <f t="shared" si="784"/>
        <v>Green</v>
      </c>
      <c r="AA2382" t="str">
        <f t="shared" si="785"/>
        <v>Red</v>
      </c>
      <c r="AB2382" t="str">
        <f t="shared" si="786"/>
        <v>Red</v>
      </c>
      <c r="AC2382" t="str">
        <f t="shared" si="787"/>
        <v>Green</v>
      </c>
      <c r="AD2382" t="str">
        <f t="shared" si="788"/>
        <v>Red</v>
      </c>
    </row>
    <row r="2383" spans="1:30" x14ac:dyDescent="0.25">
      <c r="A2383" t="str">
        <f t="shared" si="772"/>
        <v>28/07/2026Hyde FCAtherton Collieries</v>
      </c>
      <c r="D2383" s="2">
        <v>46231</v>
      </c>
      <c r="E2383" s="3">
        <v>0.78125</v>
      </c>
      <c r="F2383" t="s">
        <v>2700</v>
      </c>
      <c r="G2383" t="s">
        <v>5114</v>
      </c>
      <c r="H2383">
        <v>0</v>
      </c>
      <c r="I2383">
        <v>0</v>
      </c>
      <c r="J2383">
        <v>2</v>
      </c>
      <c r="K2383">
        <v>1</v>
      </c>
      <c r="L2383" s="22" t="str">
        <f t="shared" si="769"/>
        <v>28/07/2026</v>
      </c>
      <c r="M2383" s="23">
        <f t="shared" si="770"/>
        <v>0.65625</v>
      </c>
      <c r="N2383" t="str">
        <f t="shared" si="771"/>
        <v>2 - 1</v>
      </c>
      <c r="O2383" t="str">
        <f t="shared" si="773"/>
        <v>Green</v>
      </c>
      <c r="P2383" t="str">
        <f t="shared" si="774"/>
        <v>Red</v>
      </c>
      <c r="Q2383" t="str">
        <f t="shared" si="775"/>
        <v>Red</v>
      </c>
      <c r="R2383" t="str">
        <f t="shared" si="776"/>
        <v>Green</v>
      </c>
      <c r="S2383" t="str">
        <f t="shared" si="777"/>
        <v>Red</v>
      </c>
      <c r="T2383" t="str">
        <f t="shared" si="778"/>
        <v>Green</v>
      </c>
      <c r="U2383" t="str">
        <f t="shared" si="779"/>
        <v>Red</v>
      </c>
      <c r="V2383" t="str">
        <f t="shared" si="780"/>
        <v>Green</v>
      </c>
      <c r="W2383" t="str">
        <f t="shared" si="781"/>
        <v>Red</v>
      </c>
      <c r="X2383" t="str">
        <f t="shared" si="782"/>
        <v>Red</v>
      </c>
      <c r="Y2383" t="str">
        <f t="shared" si="783"/>
        <v>Green</v>
      </c>
      <c r="Z2383" t="str">
        <f t="shared" si="784"/>
        <v>Green</v>
      </c>
      <c r="AA2383" t="str">
        <f t="shared" si="785"/>
        <v>Red</v>
      </c>
      <c r="AB2383" t="str">
        <f t="shared" si="786"/>
        <v>Green</v>
      </c>
      <c r="AC2383" t="str">
        <f t="shared" si="787"/>
        <v>Green</v>
      </c>
      <c r="AD2383" t="str">
        <f t="shared" si="788"/>
        <v>Red</v>
      </c>
    </row>
    <row r="2384" spans="1:30" x14ac:dyDescent="0.25">
      <c r="A2384" t="str">
        <f t="shared" si="772"/>
        <v>28/07/2026IrlamCurzon Ashton</v>
      </c>
      <c r="D2384" s="2">
        <v>46231</v>
      </c>
      <c r="E2384" s="3">
        <v>0.78125</v>
      </c>
      <c r="F2384" t="s">
        <v>5115</v>
      </c>
      <c r="G2384" t="s">
        <v>3866</v>
      </c>
      <c r="H2384">
        <v>1</v>
      </c>
      <c r="I2384">
        <v>2</v>
      </c>
      <c r="J2384">
        <v>2</v>
      </c>
      <c r="K2384">
        <v>2</v>
      </c>
      <c r="L2384" s="22" t="str">
        <f t="shared" si="769"/>
        <v>28/07/2026</v>
      </c>
      <c r="M2384" s="23">
        <f t="shared" si="770"/>
        <v>0.65625</v>
      </c>
      <c r="N2384" t="str">
        <f t="shared" si="771"/>
        <v>2 - 2</v>
      </c>
      <c r="O2384" t="str">
        <f t="shared" si="773"/>
        <v>Red</v>
      </c>
      <c r="P2384" t="str">
        <f t="shared" si="774"/>
        <v>Green</v>
      </c>
      <c r="Q2384" t="str">
        <f t="shared" si="775"/>
        <v>Red</v>
      </c>
      <c r="R2384" t="str">
        <f t="shared" si="776"/>
        <v>Green</v>
      </c>
      <c r="S2384" t="str">
        <f t="shared" si="777"/>
        <v>Green</v>
      </c>
      <c r="T2384" t="str">
        <f t="shared" si="778"/>
        <v>Red</v>
      </c>
      <c r="U2384" t="str">
        <f t="shared" si="779"/>
        <v>Red</v>
      </c>
      <c r="V2384" t="str">
        <f t="shared" si="780"/>
        <v>Red</v>
      </c>
      <c r="W2384" t="str">
        <f t="shared" si="781"/>
        <v>Green</v>
      </c>
      <c r="X2384" t="str">
        <f t="shared" si="782"/>
        <v>Green</v>
      </c>
      <c r="Y2384" t="str">
        <f t="shared" si="783"/>
        <v>Green</v>
      </c>
      <c r="Z2384" t="str">
        <f t="shared" si="784"/>
        <v>Green</v>
      </c>
      <c r="AA2384" t="str">
        <f t="shared" si="785"/>
        <v>Red</v>
      </c>
      <c r="AB2384" t="str">
        <f t="shared" si="786"/>
        <v>Red</v>
      </c>
      <c r="AC2384" t="str">
        <f t="shared" si="787"/>
        <v>Green</v>
      </c>
      <c r="AD2384" t="str">
        <f t="shared" si="788"/>
        <v>Red</v>
      </c>
    </row>
    <row r="2385" spans="1:30" x14ac:dyDescent="0.25">
      <c r="A2385" t="str">
        <f t="shared" si="772"/>
        <v>28/07/2026Leighton TownBiggleswade Town</v>
      </c>
      <c r="D2385" s="2">
        <v>46231</v>
      </c>
      <c r="E2385" s="3">
        <v>0.78125</v>
      </c>
      <c r="F2385" t="s">
        <v>5116</v>
      </c>
      <c r="G2385" t="s">
        <v>5117</v>
      </c>
      <c r="H2385">
        <v>0</v>
      </c>
      <c r="I2385">
        <v>0</v>
      </c>
      <c r="J2385">
        <v>2</v>
      </c>
      <c r="K2385">
        <v>1</v>
      </c>
      <c r="L2385" s="22" t="str">
        <f t="shared" si="769"/>
        <v>28/07/2026</v>
      </c>
      <c r="M2385" s="23">
        <f t="shared" si="770"/>
        <v>0.65625</v>
      </c>
      <c r="N2385" t="str">
        <f t="shared" si="771"/>
        <v>2 - 1</v>
      </c>
      <c r="O2385" t="str">
        <f t="shared" si="773"/>
        <v>Green</v>
      </c>
      <c r="P2385" t="str">
        <f t="shared" si="774"/>
        <v>Red</v>
      </c>
      <c r="Q2385" t="str">
        <f t="shared" si="775"/>
        <v>Red</v>
      </c>
      <c r="R2385" t="str">
        <f t="shared" si="776"/>
        <v>Green</v>
      </c>
      <c r="S2385" t="str">
        <f t="shared" si="777"/>
        <v>Red</v>
      </c>
      <c r="T2385" t="str">
        <f t="shared" si="778"/>
        <v>Green</v>
      </c>
      <c r="U2385" t="str">
        <f t="shared" si="779"/>
        <v>Red</v>
      </c>
      <c r="V2385" t="str">
        <f t="shared" si="780"/>
        <v>Green</v>
      </c>
      <c r="W2385" t="str">
        <f t="shared" si="781"/>
        <v>Red</v>
      </c>
      <c r="X2385" t="str">
        <f t="shared" si="782"/>
        <v>Red</v>
      </c>
      <c r="Y2385" t="str">
        <f t="shared" si="783"/>
        <v>Green</v>
      </c>
      <c r="Z2385" t="str">
        <f t="shared" si="784"/>
        <v>Green</v>
      </c>
      <c r="AA2385" t="str">
        <f t="shared" si="785"/>
        <v>Red</v>
      </c>
      <c r="AB2385" t="str">
        <f t="shared" si="786"/>
        <v>Green</v>
      </c>
      <c r="AC2385" t="str">
        <f t="shared" si="787"/>
        <v>Green</v>
      </c>
      <c r="AD2385" t="str">
        <f t="shared" si="788"/>
        <v>Red</v>
      </c>
    </row>
    <row r="2386" spans="1:30" x14ac:dyDescent="0.25">
      <c r="A2386" t="str">
        <f t="shared" si="772"/>
        <v>28/07/2026Maidstone UnitedBrentwood Town</v>
      </c>
      <c r="D2386" s="2">
        <v>46231</v>
      </c>
      <c r="E2386" s="3">
        <v>0.78125</v>
      </c>
      <c r="F2386" t="s">
        <v>3887</v>
      </c>
      <c r="G2386" t="s">
        <v>1526</v>
      </c>
      <c r="H2386">
        <v>4</v>
      </c>
      <c r="I2386">
        <v>0</v>
      </c>
      <c r="J2386">
        <v>5</v>
      </c>
      <c r="K2386">
        <v>0</v>
      </c>
      <c r="L2386" s="22" t="str">
        <f t="shared" si="769"/>
        <v>28/07/2026</v>
      </c>
      <c r="M2386" s="23">
        <f t="shared" si="770"/>
        <v>0.65625</v>
      </c>
      <c r="N2386" t="str">
        <f t="shared" si="771"/>
        <v>5 - 0</v>
      </c>
      <c r="O2386" t="str">
        <f t="shared" si="773"/>
        <v>Green</v>
      </c>
      <c r="P2386" t="str">
        <f t="shared" si="774"/>
        <v>Red</v>
      </c>
      <c r="Q2386" t="str">
        <f t="shared" si="775"/>
        <v>Red</v>
      </c>
      <c r="R2386" t="str">
        <f t="shared" si="776"/>
        <v>Green</v>
      </c>
      <c r="S2386" t="str">
        <f t="shared" si="777"/>
        <v>Red</v>
      </c>
      <c r="T2386" t="str">
        <f t="shared" si="778"/>
        <v>Green</v>
      </c>
      <c r="U2386" t="str">
        <f t="shared" si="779"/>
        <v>Green</v>
      </c>
      <c r="V2386" t="str">
        <f t="shared" si="780"/>
        <v>Red</v>
      </c>
      <c r="W2386" t="str">
        <f t="shared" si="781"/>
        <v>Red</v>
      </c>
      <c r="X2386" t="str">
        <f t="shared" si="782"/>
        <v>Green</v>
      </c>
      <c r="Y2386" t="str">
        <f t="shared" si="783"/>
        <v>Green</v>
      </c>
      <c r="Z2386" t="str">
        <f t="shared" si="784"/>
        <v>Green</v>
      </c>
      <c r="AA2386" t="str">
        <f t="shared" si="785"/>
        <v>Red</v>
      </c>
      <c r="AB2386" t="str">
        <f t="shared" si="786"/>
        <v>Red</v>
      </c>
      <c r="AC2386" t="str">
        <f t="shared" si="787"/>
        <v>Red</v>
      </c>
      <c r="AD2386" t="str">
        <f t="shared" si="788"/>
        <v>Green</v>
      </c>
    </row>
    <row r="2387" spans="1:30" x14ac:dyDescent="0.25">
      <c r="A2387" t="str">
        <f t="shared" si="772"/>
        <v>28/07/2026Nantwich TownChester</v>
      </c>
      <c r="D2387" s="2">
        <v>46231</v>
      </c>
      <c r="E2387" s="3">
        <v>0.78125</v>
      </c>
      <c r="F2387" t="s">
        <v>5118</v>
      </c>
      <c r="G2387" t="s">
        <v>2701</v>
      </c>
      <c r="H2387">
        <v>0</v>
      </c>
      <c r="I2387">
        <v>2</v>
      </c>
      <c r="J2387">
        <v>0</v>
      </c>
      <c r="K2387">
        <v>3</v>
      </c>
      <c r="L2387" s="22" t="str">
        <f t="shared" si="769"/>
        <v>28/07/2026</v>
      </c>
      <c r="M2387" s="23">
        <f t="shared" si="770"/>
        <v>0.65625</v>
      </c>
      <c r="N2387" t="str">
        <f t="shared" si="771"/>
        <v>0 - 3</v>
      </c>
      <c r="O2387" t="str">
        <f t="shared" si="773"/>
        <v>Red</v>
      </c>
      <c r="P2387" t="str">
        <f t="shared" si="774"/>
        <v>Red</v>
      </c>
      <c r="Q2387" t="str">
        <f t="shared" si="775"/>
        <v>Green</v>
      </c>
      <c r="R2387" t="str">
        <f t="shared" si="776"/>
        <v>Red</v>
      </c>
      <c r="S2387" t="str">
        <f t="shared" si="777"/>
        <v>Green</v>
      </c>
      <c r="T2387" t="str">
        <f t="shared" si="778"/>
        <v>Green</v>
      </c>
      <c r="U2387" t="str">
        <f t="shared" si="779"/>
        <v>Red</v>
      </c>
      <c r="V2387" t="str">
        <f t="shared" si="780"/>
        <v>Red</v>
      </c>
      <c r="W2387" t="str">
        <f t="shared" si="781"/>
        <v>Green</v>
      </c>
      <c r="X2387" t="str">
        <f t="shared" si="782"/>
        <v>Green</v>
      </c>
      <c r="Y2387" t="str">
        <f t="shared" si="783"/>
        <v>Green</v>
      </c>
      <c r="Z2387" t="str">
        <f t="shared" si="784"/>
        <v>Green</v>
      </c>
      <c r="AA2387" t="str">
        <f t="shared" si="785"/>
        <v>Red</v>
      </c>
      <c r="AB2387" t="str">
        <f t="shared" si="786"/>
        <v>Green</v>
      </c>
      <c r="AC2387" t="str">
        <f t="shared" si="787"/>
        <v>Red</v>
      </c>
      <c r="AD2387" t="str">
        <f t="shared" si="788"/>
        <v>Green</v>
      </c>
    </row>
    <row r="2388" spans="1:30" x14ac:dyDescent="0.25">
      <c r="A2388" t="str">
        <f t="shared" si="772"/>
        <v>28/07/2026Ossett UnitedAFC Emley</v>
      </c>
      <c r="D2388" s="2">
        <v>46231</v>
      </c>
      <c r="E2388" s="3">
        <v>0.78125</v>
      </c>
      <c r="F2388" t="s">
        <v>5119</v>
      </c>
      <c r="G2388" t="s">
        <v>1556</v>
      </c>
      <c r="H2388">
        <v>0</v>
      </c>
      <c r="I2388">
        <v>0</v>
      </c>
      <c r="J2388">
        <v>0</v>
      </c>
      <c r="K2388">
        <v>0</v>
      </c>
      <c r="L2388" s="22" t="str">
        <f t="shared" si="769"/>
        <v>28/07/2026</v>
      </c>
      <c r="M2388" s="23">
        <f t="shared" si="770"/>
        <v>0.65625</v>
      </c>
      <c r="N2388" t="str">
        <f t="shared" si="771"/>
        <v>0 - 0</v>
      </c>
      <c r="O2388" t="str">
        <f t="shared" si="773"/>
        <v>Red</v>
      </c>
      <c r="P2388" t="str">
        <f t="shared" si="774"/>
        <v>Green</v>
      </c>
      <c r="Q2388" t="str">
        <f t="shared" si="775"/>
        <v>Red</v>
      </c>
      <c r="R2388" t="str">
        <f t="shared" si="776"/>
        <v>Green</v>
      </c>
      <c r="S2388" t="str">
        <f t="shared" si="777"/>
        <v>Green</v>
      </c>
      <c r="T2388" t="str">
        <f t="shared" si="778"/>
        <v>Red</v>
      </c>
      <c r="U2388" t="str">
        <f t="shared" si="779"/>
        <v>Red</v>
      </c>
      <c r="V2388" t="str">
        <f t="shared" si="780"/>
        <v>Green</v>
      </c>
      <c r="W2388" t="str">
        <f t="shared" si="781"/>
        <v>Red</v>
      </c>
      <c r="X2388" t="str">
        <f t="shared" si="782"/>
        <v>Red</v>
      </c>
      <c r="Y2388" t="str">
        <f t="shared" si="783"/>
        <v>Red</v>
      </c>
      <c r="Z2388" t="str">
        <f t="shared" si="784"/>
        <v>Red</v>
      </c>
      <c r="AA2388" t="str">
        <f t="shared" si="785"/>
        <v>Green</v>
      </c>
      <c r="AB2388" t="str">
        <f t="shared" si="786"/>
        <v>Green</v>
      </c>
      <c r="AC2388" t="str">
        <f t="shared" si="787"/>
        <v>Red</v>
      </c>
      <c r="AD2388" t="str">
        <f t="shared" si="788"/>
        <v>Green</v>
      </c>
    </row>
    <row r="2389" spans="1:30" x14ac:dyDescent="0.25">
      <c r="A2389" t="str">
        <f t="shared" si="772"/>
        <v>28/07/2026Real BedfordSt Albans City</v>
      </c>
      <c r="D2389" s="2">
        <v>46231</v>
      </c>
      <c r="E2389" s="3">
        <v>0.78125</v>
      </c>
      <c r="F2389" t="s">
        <v>2697</v>
      </c>
      <c r="G2389" t="s">
        <v>1564</v>
      </c>
      <c r="H2389">
        <v>1</v>
      </c>
      <c r="I2389">
        <v>2</v>
      </c>
      <c r="J2389">
        <v>4</v>
      </c>
      <c r="K2389">
        <v>4</v>
      </c>
      <c r="L2389" s="22" t="str">
        <f t="shared" si="769"/>
        <v>28/07/2026</v>
      </c>
      <c r="M2389" s="23">
        <f t="shared" si="770"/>
        <v>0.65625</v>
      </c>
      <c r="N2389" t="str">
        <f t="shared" si="771"/>
        <v>4 - 4</v>
      </c>
      <c r="O2389" t="str">
        <f t="shared" si="773"/>
        <v>Red</v>
      </c>
      <c r="P2389" t="str">
        <f t="shared" si="774"/>
        <v>Green</v>
      </c>
      <c r="Q2389" t="str">
        <f t="shared" si="775"/>
        <v>Red</v>
      </c>
      <c r="R2389" t="str">
        <f t="shared" si="776"/>
        <v>Green</v>
      </c>
      <c r="S2389" t="str">
        <f t="shared" si="777"/>
        <v>Green</v>
      </c>
      <c r="T2389" t="str">
        <f t="shared" si="778"/>
        <v>Red</v>
      </c>
      <c r="U2389" t="str">
        <f t="shared" si="779"/>
        <v>Red</v>
      </c>
      <c r="V2389" t="str">
        <f t="shared" si="780"/>
        <v>Red</v>
      </c>
      <c r="W2389" t="str">
        <f t="shared" si="781"/>
        <v>Green</v>
      </c>
      <c r="X2389" t="str">
        <f t="shared" si="782"/>
        <v>Green</v>
      </c>
      <c r="Y2389" t="str">
        <f t="shared" si="783"/>
        <v>Green</v>
      </c>
      <c r="Z2389" t="str">
        <f t="shared" si="784"/>
        <v>Green</v>
      </c>
      <c r="AA2389" t="str">
        <f t="shared" si="785"/>
        <v>Red</v>
      </c>
      <c r="AB2389" t="str">
        <f t="shared" si="786"/>
        <v>Red</v>
      </c>
      <c r="AC2389" t="str">
        <f t="shared" si="787"/>
        <v>Green</v>
      </c>
      <c r="AD2389" t="str">
        <f t="shared" si="788"/>
        <v>Red</v>
      </c>
    </row>
    <row r="2390" spans="1:30" x14ac:dyDescent="0.25">
      <c r="A2390" t="str">
        <f t="shared" si="772"/>
        <v>28/07/2026Rochdale AFC Halifax Town</v>
      </c>
      <c r="D2390" s="2">
        <v>46231</v>
      </c>
      <c r="E2390" s="3">
        <v>0.78125</v>
      </c>
      <c r="F2390" t="s">
        <v>3897</v>
      </c>
      <c r="G2390" t="s">
        <v>1548</v>
      </c>
      <c r="H2390">
        <v>2</v>
      </c>
      <c r="I2390">
        <v>2</v>
      </c>
      <c r="J2390">
        <v>2</v>
      </c>
      <c r="K2390">
        <v>3</v>
      </c>
      <c r="L2390" s="22" t="str">
        <f t="shared" si="769"/>
        <v>28/07/2026</v>
      </c>
      <c r="M2390" s="23">
        <f t="shared" si="770"/>
        <v>0.65625</v>
      </c>
      <c r="N2390" t="str">
        <f t="shared" si="771"/>
        <v>2 - 3</v>
      </c>
      <c r="O2390" t="str">
        <f t="shared" si="773"/>
        <v>Red</v>
      </c>
      <c r="P2390" t="str">
        <f t="shared" si="774"/>
        <v>Red</v>
      </c>
      <c r="Q2390" t="str">
        <f t="shared" si="775"/>
        <v>Green</v>
      </c>
      <c r="R2390" t="str">
        <f t="shared" si="776"/>
        <v>Red</v>
      </c>
      <c r="S2390" t="str">
        <f t="shared" si="777"/>
        <v>Green</v>
      </c>
      <c r="T2390" t="str">
        <f t="shared" si="778"/>
        <v>Green</v>
      </c>
      <c r="U2390" t="str">
        <f t="shared" si="779"/>
        <v>Red</v>
      </c>
      <c r="V2390" t="str">
        <f t="shared" si="780"/>
        <v>Green</v>
      </c>
      <c r="W2390" t="str">
        <f t="shared" si="781"/>
        <v>Red</v>
      </c>
      <c r="X2390" t="str">
        <f t="shared" si="782"/>
        <v>Green</v>
      </c>
      <c r="Y2390" t="str">
        <f t="shared" si="783"/>
        <v>Green</v>
      </c>
      <c r="Z2390" t="str">
        <f t="shared" si="784"/>
        <v>Green</v>
      </c>
      <c r="AA2390" t="str">
        <f t="shared" si="785"/>
        <v>Red</v>
      </c>
      <c r="AB2390" t="str">
        <f t="shared" si="786"/>
        <v>Red</v>
      </c>
      <c r="AC2390" t="str">
        <f t="shared" si="787"/>
        <v>Green</v>
      </c>
      <c r="AD2390" t="str">
        <f t="shared" si="788"/>
        <v>Red</v>
      </c>
    </row>
    <row r="2391" spans="1:30" x14ac:dyDescent="0.25">
      <c r="A2391" t="str">
        <f t="shared" si="772"/>
        <v>28/07/2026Slough TownOxford City</v>
      </c>
      <c r="D2391" s="2">
        <v>46231</v>
      </c>
      <c r="E2391" s="3">
        <v>0.78125</v>
      </c>
      <c r="F2391" t="s">
        <v>1577</v>
      </c>
      <c r="G2391" t="s">
        <v>3893</v>
      </c>
      <c r="H2391">
        <v>1</v>
      </c>
      <c r="I2391">
        <v>0</v>
      </c>
      <c r="J2391">
        <v>2</v>
      </c>
      <c r="K2391">
        <v>1</v>
      </c>
      <c r="L2391" s="22" t="str">
        <f t="shared" si="769"/>
        <v>28/07/2026</v>
      </c>
      <c r="M2391" s="23">
        <f t="shared" si="770"/>
        <v>0.65625</v>
      </c>
      <c r="N2391" t="str">
        <f t="shared" si="771"/>
        <v>2 - 1</v>
      </c>
      <c r="O2391" t="str">
        <f t="shared" si="773"/>
        <v>Green</v>
      </c>
      <c r="P2391" t="str">
        <f t="shared" si="774"/>
        <v>Red</v>
      </c>
      <c r="Q2391" t="str">
        <f t="shared" si="775"/>
        <v>Red</v>
      </c>
      <c r="R2391" t="str">
        <f t="shared" si="776"/>
        <v>Green</v>
      </c>
      <c r="S2391" t="str">
        <f t="shared" si="777"/>
        <v>Red</v>
      </c>
      <c r="T2391" t="str">
        <f t="shared" si="778"/>
        <v>Green</v>
      </c>
      <c r="U2391" t="str">
        <f t="shared" si="779"/>
        <v>Green</v>
      </c>
      <c r="V2391" t="str">
        <f t="shared" si="780"/>
        <v>Red</v>
      </c>
      <c r="W2391" t="str">
        <f t="shared" si="781"/>
        <v>Red</v>
      </c>
      <c r="X2391" t="str">
        <f t="shared" si="782"/>
        <v>Green</v>
      </c>
      <c r="Y2391" t="str">
        <f t="shared" si="783"/>
        <v>Green</v>
      </c>
      <c r="Z2391" t="str">
        <f t="shared" si="784"/>
        <v>Green</v>
      </c>
      <c r="AA2391" t="str">
        <f t="shared" si="785"/>
        <v>Red</v>
      </c>
      <c r="AB2391" t="str">
        <f t="shared" si="786"/>
        <v>Green</v>
      </c>
      <c r="AC2391" t="str">
        <f t="shared" si="787"/>
        <v>Green</v>
      </c>
      <c r="AD2391" t="str">
        <f t="shared" si="788"/>
        <v>Red</v>
      </c>
    </row>
    <row r="2392" spans="1:30" x14ac:dyDescent="0.25">
      <c r="A2392" t="str">
        <f t="shared" si="772"/>
        <v>28/07/2026St Ives TownBishop's Stortford</v>
      </c>
      <c r="D2392" s="2">
        <v>46231</v>
      </c>
      <c r="E2392" s="3">
        <v>0.78125</v>
      </c>
      <c r="F2392" t="s">
        <v>5120</v>
      </c>
      <c r="G2392" t="s">
        <v>3909</v>
      </c>
      <c r="H2392">
        <v>2</v>
      </c>
      <c r="I2392">
        <v>1</v>
      </c>
      <c r="J2392">
        <v>3</v>
      </c>
      <c r="K2392">
        <v>2</v>
      </c>
      <c r="L2392" s="22" t="str">
        <f t="shared" si="769"/>
        <v>28/07/2026</v>
      </c>
      <c r="M2392" s="23">
        <f t="shared" si="770"/>
        <v>0.65625</v>
      </c>
      <c r="N2392" t="str">
        <f t="shared" si="771"/>
        <v>3 - 2</v>
      </c>
      <c r="O2392" t="str">
        <f t="shared" si="773"/>
        <v>Green</v>
      </c>
      <c r="P2392" t="str">
        <f t="shared" si="774"/>
        <v>Red</v>
      </c>
      <c r="Q2392" t="str">
        <f t="shared" si="775"/>
        <v>Red</v>
      </c>
      <c r="R2392" t="str">
        <f t="shared" si="776"/>
        <v>Green</v>
      </c>
      <c r="S2392" t="str">
        <f t="shared" si="777"/>
        <v>Red</v>
      </c>
      <c r="T2392" t="str">
        <f t="shared" si="778"/>
        <v>Green</v>
      </c>
      <c r="U2392" t="str">
        <f t="shared" si="779"/>
        <v>Green</v>
      </c>
      <c r="V2392" t="str">
        <f t="shared" si="780"/>
        <v>Red</v>
      </c>
      <c r="W2392" t="str">
        <f t="shared" si="781"/>
        <v>Red</v>
      </c>
      <c r="X2392" t="str">
        <f t="shared" si="782"/>
        <v>Green</v>
      </c>
      <c r="Y2392" t="str">
        <f t="shared" si="783"/>
        <v>Green</v>
      </c>
      <c r="Z2392" t="str">
        <f t="shared" si="784"/>
        <v>Green</v>
      </c>
      <c r="AA2392" t="str">
        <f t="shared" si="785"/>
        <v>Red</v>
      </c>
      <c r="AB2392" t="str">
        <f t="shared" si="786"/>
        <v>Red</v>
      </c>
      <c r="AC2392" t="str">
        <f t="shared" si="787"/>
        <v>Green</v>
      </c>
      <c r="AD2392" t="str">
        <f t="shared" si="788"/>
        <v>Red</v>
      </c>
    </row>
    <row r="2393" spans="1:30" x14ac:dyDescent="0.25">
      <c r="A2393" t="str">
        <f t="shared" si="772"/>
        <v>28/07/2026Stoke CityEverton</v>
      </c>
      <c r="D2393" s="2">
        <v>46231</v>
      </c>
      <c r="E2393" s="3">
        <v>0.78125</v>
      </c>
      <c r="F2393" t="s">
        <v>5121</v>
      </c>
      <c r="G2393" t="s">
        <v>3848</v>
      </c>
      <c r="H2393">
        <v>0</v>
      </c>
      <c r="I2393">
        <v>0</v>
      </c>
      <c r="J2393">
        <v>1</v>
      </c>
      <c r="K2393">
        <v>0</v>
      </c>
      <c r="L2393" s="22" t="str">
        <f t="shared" si="769"/>
        <v>28/07/2026</v>
      </c>
      <c r="M2393" s="23">
        <f t="shared" si="770"/>
        <v>0.65625</v>
      </c>
      <c r="N2393" t="str">
        <f t="shared" si="771"/>
        <v>1 - 0</v>
      </c>
      <c r="O2393" t="str">
        <f t="shared" si="773"/>
        <v>Green</v>
      </c>
      <c r="P2393" t="str">
        <f t="shared" si="774"/>
        <v>Red</v>
      </c>
      <c r="Q2393" t="str">
        <f t="shared" si="775"/>
        <v>Red</v>
      </c>
      <c r="R2393" t="str">
        <f t="shared" si="776"/>
        <v>Green</v>
      </c>
      <c r="S2393" t="str">
        <f t="shared" si="777"/>
        <v>Red</v>
      </c>
      <c r="T2393" t="str">
        <f t="shared" si="778"/>
        <v>Green</v>
      </c>
      <c r="U2393" t="str">
        <f t="shared" si="779"/>
        <v>Red</v>
      </c>
      <c r="V2393" t="str">
        <f t="shared" si="780"/>
        <v>Green</v>
      </c>
      <c r="W2393" t="str">
        <f t="shared" si="781"/>
        <v>Red</v>
      </c>
      <c r="X2393" t="str">
        <f t="shared" si="782"/>
        <v>Red</v>
      </c>
      <c r="Y2393" t="str">
        <f t="shared" si="783"/>
        <v>Red</v>
      </c>
      <c r="Z2393" t="str">
        <f t="shared" si="784"/>
        <v>Red</v>
      </c>
      <c r="AA2393" t="str">
        <f t="shared" si="785"/>
        <v>Green</v>
      </c>
      <c r="AB2393" t="str">
        <f t="shared" si="786"/>
        <v>Green</v>
      </c>
      <c r="AC2393" t="str">
        <f t="shared" si="787"/>
        <v>Red</v>
      </c>
      <c r="AD2393" t="str">
        <f t="shared" si="788"/>
        <v>Green</v>
      </c>
    </row>
    <row r="2394" spans="1:30" x14ac:dyDescent="0.25">
      <c r="A2394" t="str">
        <f t="shared" si="772"/>
        <v>28/07/2026Sutton UnitedFolkestone Invicta</v>
      </c>
      <c r="D2394" s="2">
        <v>46231</v>
      </c>
      <c r="E2394" s="3">
        <v>0.78125</v>
      </c>
      <c r="F2394" t="s">
        <v>1570</v>
      </c>
      <c r="G2394" t="s">
        <v>3905</v>
      </c>
      <c r="H2394">
        <v>0</v>
      </c>
      <c r="I2394">
        <v>0</v>
      </c>
      <c r="J2394">
        <v>2</v>
      </c>
      <c r="K2394">
        <v>1</v>
      </c>
      <c r="L2394" s="22" t="str">
        <f t="shared" si="769"/>
        <v>28/07/2026</v>
      </c>
      <c r="M2394" s="23">
        <f t="shared" si="770"/>
        <v>0.65625</v>
      </c>
      <c r="N2394" t="str">
        <f t="shared" si="771"/>
        <v>2 - 1</v>
      </c>
      <c r="O2394" t="str">
        <f t="shared" si="773"/>
        <v>Green</v>
      </c>
      <c r="P2394" t="str">
        <f t="shared" si="774"/>
        <v>Red</v>
      </c>
      <c r="Q2394" t="str">
        <f t="shared" si="775"/>
        <v>Red</v>
      </c>
      <c r="R2394" t="str">
        <f t="shared" si="776"/>
        <v>Green</v>
      </c>
      <c r="S2394" t="str">
        <f t="shared" si="777"/>
        <v>Red</v>
      </c>
      <c r="T2394" t="str">
        <f t="shared" si="778"/>
        <v>Green</v>
      </c>
      <c r="U2394" t="str">
        <f t="shared" si="779"/>
        <v>Red</v>
      </c>
      <c r="V2394" t="str">
        <f t="shared" si="780"/>
        <v>Green</v>
      </c>
      <c r="W2394" t="str">
        <f t="shared" si="781"/>
        <v>Red</v>
      </c>
      <c r="X2394" t="str">
        <f t="shared" si="782"/>
        <v>Red</v>
      </c>
      <c r="Y2394" t="str">
        <f t="shared" si="783"/>
        <v>Green</v>
      </c>
      <c r="Z2394" t="str">
        <f t="shared" si="784"/>
        <v>Green</v>
      </c>
      <c r="AA2394" t="str">
        <f t="shared" si="785"/>
        <v>Red</v>
      </c>
      <c r="AB2394" t="str">
        <f t="shared" si="786"/>
        <v>Green</v>
      </c>
      <c r="AC2394" t="str">
        <f t="shared" si="787"/>
        <v>Green</v>
      </c>
      <c r="AD2394" t="str">
        <f t="shared" si="788"/>
        <v>Red</v>
      </c>
    </row>
    <row r="2395" spans="1:30" x14ac:dyDescent="0.25">
      <c r="A2395" t="str">
        <f t="shared" si="772"/>
        <v>28/07/2026Taunton TownTruro City</v>
      </c>
      <c r="D2395" s="2">
        <v>46231</v>
      </c>
      <c r="E2395" s="3">
        <v>0.78125</v>
      </c>
      <c r="F2395" t="s">
        <v>1514</v>
      </c>
      <c r="G2395" t="s">
        <v>3918</v>
      </c>
      <c r="L2395" s="22" t="str">
        <f t="shared" si="769"/>
        <v>28/07/2026</v>
      </c>
      <c r="M2395" s="23">
        <f t="shared" si="770"/>
        <v>0.65625</v>
      </c>
      <c r="N2395" t="str">
        <f t="shared" si="771"/>
        <v xml:space="preserve"> - </v>
      </c>
      <c r="O2395" t="str">
        <f t="shared" si="773"/>
        <v>Red</v>
      </c>
      <c r="P2395" t="str">
        <f t="shared" si="774"/>
        <v>Green</v>
      </c>
      <c r="Q2395" t="str">
        <f t="shared" si="775"/>
        <v>Red</v>
      </c>
      <c r="R2395" t="str">
        <f t="shared" si="776"/>
        <v>Green</v>
      </c>
      <c r="S2395" t="str">
        <f t="shared" si="777"/>
        <v>Green</v>
      </c>
      <c r="T2395" t="str">
        <f t="shared" si="778"/>
        <v>Red</v>
      </c>
      <c r="U2395" t="str">
        <f t="shared" si="779"/>
        <v>Red</v>
      </c>
      <c r="V2395" t="str">
        <f t="shared" si="780"/>
        <v>Green</v>
      </c>
      <c r="W2395" t="str">
        <f t="shared" si="781"/>
        <v>Red</v>
      </c>
      <c r="X2395" t="str">
        <f t="shared" si="782"/>
        <v>Red</v>
      </c>
      <c r="Y2395" t="str">
        <f t="shared" si="783"/>
        <v>Red</v>
      </c>
      <c r="Z2395" t="str">
        <f t="shared" si="784"/>
        <v>Red</v>
      </c>
      <c r="AA2395" t="str">
        <f t="shared" si="785"/>
        <v>Green</v>
      </c>
      <c r="AB2395" t="str">
        <f t="shared" si="786"/>
        <v>Green</v>
      </c>
      <c r="AC2395" t="str">
        <f t="shared" si="787"/>
        <v>Red</v>
      </c>
      <c r="AD2395" t="str">
        <f t="shared" si="788"/>
        <v>Green</v>
      </c>
    </row>
    <row r="2396" spans="1:30" x14ac:dyDescent="0.25">
      <c r="A2396" t="str">
        <f t="shared" si="772"/>
        <v>28/07/2026Tonbridge AngelsEastbourne Borough</v>
      </c>
      <c r="D2396" s="2">
        <v>46231</v>
      </c>
      <c r="E2396" s="3">
        <v>0.78125</v>
      </c>
      <c r="F2396" t="s">
        <v>1574</v>
      </c>
      <c r="G2396" t="s">
        <v>3871</v>
      </c>
      <c r="H2396">
        <v>0</v>
      </c>
      <c r="I2396">
        <v>1</v>
      </c>
      <c r="J2396">
        <v>4</v>
      </c>
      <c r="K2396">
        <v>2</v>
      </c>
      <c r="L2396" s="22" t="str">
        <f t="shared" si="769"/>
        <v>28/07/2026</v>
      </c>
      <c r="M2396" s="23">
        <f t="shared" si="770"/>
        <v>0.65625</v>
      </c>
      <c r="N2396" t="str">
        <f t="shared" si="771"/>
        <v>4 - 2</v>
      </c>
      <c r="O2396" t="str">
        <f t="shared" si="773"/>
        <v>Green</v>
      </c>
      <c r="P2396" t="str">
        <f t="shared" si="774"/>
        <v>Red</v>
      </c>
      <c r="Q2396" t="str">
        <f t="shared" si="775"/>
        <v>Red</v>
      </c>
      <c r="R2396" t="str">
        <f t="shared" si="776"/>
        <v>Green</v>
      </c>
      <c r="S2396" t="str">
        <f t="shared" si="777"/>
        <v>Red</v>
      </c>
      <c r="T2396" t="str">
        <f t="shared" si="778"/>
        <v>Green</v>
      </c>
      <c r="U2396" t="str">
        <f t="shared" si="779"/>
        <v>Red</v>
      </c>
      <c r="V2396" t="str">
        <f t="shared" si="780"/>
        <v>Red</v>
      </c>
      <c r="W2396" t="str">
        <f t="shared" si="781"/>
        <v>Green</v>
      </c>
      <c r="X2396" t="str">
        <f t="shared" si="782"/>
        <v>Green</v>
      </c>
      <c r="Y2396" t="str">
        <f t="shared" si="783"/>
        <v>Green</v>
      </c>
      <c r="Z2396" t="str">
        <f t="shared" si="784"/>
        <v>Green</v>
      </c>
      <c r="AA2396" t="str">
        <f t="shared" si="785"/>
        <v>Red</v>
      </c>
      <c r="AB2396" t="str">
        <f t="shared" si="786"/>
        <v>Red</v>
      </c>
      <c r="AC2396" t="str">
        <f t="shared" si="787"/>
        <v>Green</v>
      </c>
      <c r="AD2396" t="str">
        <f t="shared" si="788"/>
        <v>Red</v>
      </c>
    </row>
    <row r="2397" spans="1:30" x14ac:dyDescent="0.25">
      <c r="A2397" t="str">
        <f t="shared" si="772"/>
        <v>28/07/2026Welling UnitedBillericay Town</v>
      </c>
      <c r="D2397" s="2">
        <v>46231</v>
      </c>
      <c r="E2397" s="3">
        <v>0.78125</v>
      </c>
      <c r="F2397" t="s">
        <v>2710</v>
      </c>
      <c r="G2397" t="s">
        <v>1541</v>
      </c>
      <c r="H2397">
        <v>0</v>
      </c>
      <c r="I2397">
        <v>0</v>
      </c>
      <c r="J2397">
        <v>0</v>
      </c>
      <c r="K2397">
        <v>0</v>
      </c>
      <c r="L2397" s="22" t="str">
        <f t="shared" si="769"/>
        <v>28/07/2026</v>
      </c>
      <c r="M2397" s="23">
        <f t="shared" si="770"/>
        <v>0.65625</v>
      </c>
      <c r="N2397" t="str">
        <f t="shared" si="771"/>
        <v>0 - 0</v>
      </c>
      <c r="O2397" t="str">
        <f t="shared" si="773"/>
        <v>Red</v>
      </c>
      <c r="P2397" t="str">
        <f t="shared" si="774"/>
        <v>Green</v>
      </c>
      <c r="Q2397" t="str">
        <f t="shared" si="775"/>
        <v>Red</v>
      </c>
      <c r="R2397" t="str">
        <f t="shared" si="776"/>
        <v>Green</v>
      </c>
      <c r="S2397" t="str">
        <f t="shared" si="777"/>
        <v>Green</v>
      </c>
      <c r="T2397" t="str">
        <f t="shared" si="778"/>
        <v>Red</v>
      </c>
      <c r="U2397" t="str">
        <f t="shared" si="779"/>
        <v>Red</v>
      </c>
      <c r="V2397" t="str">
        <f t="shared" si="780"/>
        <v>Green</v>
      </c>
      <c r="W2397" t="str">
        <f t="shared" si="781"/>
        <v>Red</v>
      </c>
      <c r="X2397" t="str">
        <f t="shared" si="782"/>
        <v>Red</v>
      </c>
      <c r="Y2397" t="str">
        <f t="shared" si="783"/>
        <v>Red</v>
      </c>
      <c r="Z2397" t="str">
        <f t="shared" si="784"/>
        <v>Red</v>
      </c>
      <c r="AA2397" t="str">
        <f t="shared" si="785"/>
        <v>Green</v>
      </c>
      <c r="AB2397" t="str">
        <f t="shared" si="786"/>
        <v>Green</v>
      </c>
      <c r="AC2397" t="str">
        <f t="shared" si="787"/>
        <v>Red</v>
      </c>
      <c r="AD2397" t="str">
        <f t="shared" si="788"/>
        <v>Green</v>
      </c>
    </row>
    <row r="2398" spans="1:30" x14ac:dyDescent="0.25">
      <c r="A2398" t="str">
        <f t="shared" si="772"/>
        <v>28/07/2026WhyteleafeSittingbourne</v>
      </c>
      <c r="D2398" s="2">
        <v>46231</v>
      </c>
      <c r="E2398" s="3">
        <v>0.78125</v>
      </c>
      <c r="F2398" t="s">
        <v>3865</v>
      </c>
      <c r="G2398" t="s">
        <v>1575</v>
      </c>
      <c r="H2398">
        <v>1</v>
      </c>
      <c r="I2398">
        <v>0</v>
      </c>
      <c r="J2398">
        <v>4</v>
      </c>
      <c r="K2398">
        <v>1</v>
      </c>
      <c r="L2398" s="22" t="str">
        <f t="shared" si="769"/>
        <v>28/07/2026</v>
      </c>
      <c r="M2398" s="23">
        <f t="shared" si="770"/>
        <v>0.65625</v>
      </c>
      <c r="N2398" t="str">
        <f t="shared" si="771"/>
        <v>4 - 1</v>
      </c>
      <c r="O2398" t="str">
        <f t="shared" si="773"/>
        <v>Green</v>
      </c>
      <c r="P2398" t="str">
        <f t="shared" si="774"/>
        <v>Red</v>
      </c>
      <c r="Q2398" t="str">
        <f t="shared" si="775"/>
        <v>Red</v>
      </c>
      <c r="R2398" t="str">
        <f t="shared" si="776"/>
        <v>Green</v>
      </c>
      <c r="S2398" t="str">
        <f t="shared" si="777"/>
        <v>Red</v>
      </c>
      <c r="T2398" t="str">
        <f t="shared" si="778"/>
        <v>Green</v>
      </c>
      <c r="U2398" t="str">
        <f t="shared" si="779"/>
        <v>Green</v>
      </c>
      <c r="V2398" t="str">
        <f t="shared" si="780"/>
        <v>Red</v>
      </c>
      <c r="W2398" t="str">
        <f t="shared" si="781"/>
        <v>Red</v>
      </c>
      <c r="X2398" t="str">
        <f t="shared" si="782"/>
        <v>Green</v>
      </c>
      <c r="Y2398" t="str">
        <f t="shared" si="783"/>
        <v>Green</v>
      </c>
      <c r="Z2398" t="str">
        <f t="shared" si="784"/>
        <v>Green</v>
      </c>
      <c r="AA2398" t="str">
        <f t="shared" si="785"/>
        <v>Red</v>
      </c>
      <c r="AB2398" t="str">
        <f t="shared" si="786"/>
        <v>Red</v>
      </c>
      <c r="AC2398" t="str">
        <f t="shared" si="787"/>
        <v>Green</v>
      </c>
      <c r="AD2398" t="str">
        <f t="shared" si="788"/>
        <v>Red</v>
      </c>
    </row>
    <row r="2399" spans="1:30" x14ac:dyDescent="0.25">
      <c r="A2399" t="str">
        <f t="shared" si="772"/>
        <v>28/07/2026Worksop TownMickleover Sports</v>
      </c>
      <c r="D2399" s="2">
        <v>46231</v>
      </c>
      <c r="E2399" s="3">
        <v>0.78125</v>
      </c>
      <c r="F2399" t="s">
        <v>3923</v>
      </c>
      <c r="G2399" t="s">
        <v>5122</v>
      </c>
      <c r="H2399">
        <v>0</v>
      </c>
      <c r="I2399">
        <v>0</v>
      </c>
      <c r="J2399">
        <v>1</v>
      </c>
      <c r="K2399">
        <v>0</v>
      </c>
      <c r="L2399" s="22" t="str">
        <f t="shared" si="769"/>
        <v>28/07/2026</v>
      </c>
      <c r="M2399" s="23">
        <f t="shared" si="770"/>
        <v>0.65625</v>
      </c>
      <c r="N2399" t="str">
        <f t="shared" si="771"/>
        <v>1 - 0</v>
      </c>
      <c r="O2399" t="str">
        <f t="shared" si="773"/>
        <v>Green</v>
      </c>
      <c r="P2399" t="str">
        <f t="shared" si="774"/>
        <v>Red</v>
      </c>
      <c r="Q2399" t="str">
        <f t="shared" si="775"/>
        <v>Red</v>
      </c>
      <c r="R2399" t="str">
        <f t="shared" si="776"/>
        <v>Green</v>
      </c>
      <c r="S2399" t="str">
        <f t="shared" si="777"/>
        <v>Red</v>
      </c>
      <c r="T2399" t="str">
        <f t="shared" si="778"/>
        <v>Green</v>
      </c>
      <c r="U2399" t="str">
        <f t="shared" si="779"/>
        <v>Red</v>
      </c>
      <c r="V2399" t="str">
        <f t="shared" si="780"/>
        <v>Green</v>
      </c>
      <c r="W2399" t="str">
        <f t="shared" si="781"/>
        <v>Red</v>
      </c>
      <c r="X2399" t="str">
        <f t="shared" si="782"/>
        <v>Red</v>
      </c>
      <c r="Y2399" t="str">
        <f t="shared" si="783"/>
        <v>Red</v>
      </c>
      <c r="Z2399" t="str">
        <f t="shared" si="784"/>
        <v>Red</v>
      </c>
      <c r="AA2399" t="str">
        <f t="shared" si="785"/>
        <v>Green</v>
      </c>
      <c r="AB2399" t="str">
        <f t="shared" si="786"/>
        <v>Green</v>
      </c>
      <c r="AC2399" t="str">
        <f t="shared" si="787"/>
        <v>Red</v>
      </c>
      <c r="AD2399" t="str">
        <f t="shared" si="788"/>
        <v>Green</v>
      </c>
    </row>
    <row r="2400" spans="1:30" x14ac:dyDescent="0.25">
      <c r="A2400" t="str">
        <f t="shared" si="772"/>
        <v>28/07/2026Canvey IslandAveley</v>
      </c>
      <c r="D2400" s="2">
        <v>46231</v>
      </c>
      <c r="E2400" s="3">
        <v>0.79166666666666663</v>
      </c>
      <c r="F2400" t="s">
        <v>3856</v>
      </c>
      <c r="G2400" t="s">
        <v>3784</v>
      </c>
      <c r="H2400">
        <v>1</v>
      </c>
      <c r="I2400">
        <v>2</v>
      </c>
      <c r="J2400">
        <v>1</v>
      </c>
      <c r="K2400">
        <v>4</v>
      </c>
      <c r="L2400" s="22" t="str">
        <f t="shared" si="769"/>
        <v>28/07/2026</v>
      </c>
      <c r="M2400" s="23">
        <f t="shared" si="770"/>
        <v>0.66666666666666663</v>
      </c>
      <c r="N2400" t="str">
        <f t="shared" si="771"/>
        <v>1 - 4</v>
      </c>
      <c r="O2400" t="str">
        <f t="shared" si="773"/>
        <v>Red</v>
      </c>
      <c r="P2400" t="str">
        <f t="shared" si="774"/>
        <v>Red</v>
      </c>
      <c r="Q2400" t="str">
        <f t="shared" si="775"/>
        <v>Green</v>
      </c>
      <c r="R2400" t="str">
        <f t="shared" si="776"/>
        <v>Red</v>
      </c>
      <c r="S2400" t="str">
        <f t="shared" si="777"/>
        <v>Green</v>
      </c>
      <c r="T2400" t="str">
        <f t="shared" si="778"/>
        <v>Green</v>
      </c>
      <c r="U2400" t="str">
        <f t="shared" si="779"/>
        <v>Red</v>
      </c>
      <c r="V2400" t="str">
        <f t="shared" si="780"/>
        <v>Red</v>
      </c>
      <c r="W2400" t="str">
        <f t="shared" si="781"/>
        <v>Green</v>
      </c>
      <c r="X2400" t="str">
        <f t="shared" si="782"/>
        <v>Green</v>
      </c>
      <c r="Y2400" t="str">
        <f t="shared" si="783"/>
        <v>Green</v>
      </c>
      <c r="Z2400" t="str">
        <f t="shared" si="784"/>
        <v>Green</v>
      </c>
      <c r="AA2400" t="str">
        <f t="shared" si="785"/>
        <v>Red</v>
      </c>
      <c r="AB2400" t="str">
        <f t="shared" si="786"/>
        <v>Red</v>
      </c>
      <c r="AC2400" t="str">
        <f t="shared" si="787"/>
        <v>Green</v>
      </c>
      <c r="AD2400" t="str">
        <f t="shared" si="788"/>
        <v>Red</v>
      </c>
    </row>
    <row r="2401" spans="1:30" x14ac:dyDescent="0.25">
      <c r="A2401" t="str">
        <f t="shared" si="772"/>
        <v>28/07/2026Rubio NuClub Sportivo Ameliano</v>
      </c>
      <c r="D2401" s="2">
        <v>46231</v>
      </c>
      <c r="E2401" s="3">
        <v>0.79166666666666663</v>
      </c>
      <c r="F2401" t="s">
        <v>160</v>
      </c>
      <c r="G2401" t="s">
        <v>3510</v>
      </c>
      <c r="H2401">
        <v>1</v>
      </c>
      <c r="I2401">
        <v>0</v>
      </c>
      <c r="J2401">
        <v>1</v>
      </c>
      <c r="K2401">
        <v>1</v>
      </c>
      <c r="L2401" s="22" t="str">
        <f t="shared" si="769"/>
        <v>28/07/2026</v>
      </c>
      <c r="M2401" s="23">
        <f t="shared" si="770"/>
        <v>0.66666666666666663</v>
      </c>
      <c r="N2401" t="str">
        <f t="shared" si="771"/>
        <v>1 - 1</v>
      </c>
      <c r="O2401" t="str">
        <f t="shared" si="773"/>
        <v>Red</v>
      </c>
      <c r="P2401" t="str">
        <f t="shared" si="774"/>
        <v>Green</v>
      </c>
      <c r="Q2401" t="str">
        <f t="shared" si="775"/>
        <v>Red</v>
      </c>
      <c r="R2401" t="str">
        <f t="shared" si="776"/>
        <v>Green</v>
      </c>
      <c r="S2401" t="str">
        <f t="shared" si="777"/>
        <v>Green</v>
      </c>
      <c r="T2401" t="str">
        <f t="shared" si="778"/>
        <v>Red</v>
      </c>
      <c r="U2401" t="str">
        <f t="shared" si="779"/>
        <v>Green</v>
      </c>
      <c r="V2401" t="str">
        <f t="shared" si="780"/>
        <v>Red</v>
      </c>
      <c r="W2401" t="str">
        <f t="shared" si="781"/>
        <v>Red</v>
      </c>
      <c r="X2401" t="str">
        <f t="shared" si="782"/>
        <v>Green</v>
      </c>
      <c r="Y2401" t="str">
        <f t="shared" si="783"/>
        <v>Green</v>
      </c>
      <c r="Z2401" t="str">
        <f t="shared" si="784"/>
        <v>Red</v>
      </c>
      <c r="AA2401" t="str">
        <f t="shared" si="785"/>
        <v>Green</v>
      </c>
      <c r="AB2401" t="str">
        <f t="shared" si="786"/>
        <v>Green</v>
      </c>
      <c r="AC2401" t="str">
        <f t="shared" si="787"/>
        <v>Green</v>
      </c>
      <c r="AD2401" t="str">
        <f t="shared" si="788"/>
        <v>Red</v>
      </c>
    </row>
    <row r="2402" spans="1:30" x14ac:dyDescent="0.25">
      <c r="A2402" t="str">
        <f t="shared" si="772"/>
        <v>28/07/2026Shamrock RoversArarat Armenia</v>
      </c>
      <c r="B2402" t="s">
        <v>802</v>
      </c>
      <c r="C2402" t="s">
        <v>803</v>
      </c>
      <c r="D2402" s="2">
        <v>46231</v>
      </c>
      <c r="E2402" s="3">
        <v>0.79166666666666663</v>
      </c>
      <c r="F2402" t="s">
        <v>354</v>
      </c>
      <c r="G2402" t="s">
        <v>353</v>
      </c>
      <c r="H2402">
        <v>2</v>
      </c>
      <c r="I2402">
        <v>0</v>
      </c>
      <c r="J2402">
        <v>2</v>
      </c>
      <c r="K2402">
        <v>1</v>
      </c>
      <c r="L2402" s="22" t="str">
        <f t="shared" ref="L2402:L2415" si="789">DAY(D2402)&amp;"/"&amp;"07"&amp;"/"&amp;YEAR(D2402)</f>
        <v>28/07/2026</v>
      </c>
      <c r="M2402" s="23">
        <f t="shared" ref="M2402:M2415" si="790">E2402-TIME(3,0,0)</f>
        <v>0.66666666666666663</v>
      </c>
      <c r="N2402" t="str">
        <f t="shared" ref="N2402:N2426" si="791">J2402&amp;" - "&amp;K2402</f>
        <v>2 - 1</v>
      </c>
      <c r="O2402" t="str">
        <f t="shared" si="773"/>
        <v>Green</v>
      </c>
      <c r="P2402" t="str">
        <f t="shared" si="774"/>
        <v>Red</v>
      </c>
      <c r="Q2402" t="str">
        <f t="shared" si="775"/>
        <v>Red</v>
      </c>
      <c r="R2402" t="str">
        <f t="shared" si="776"/>
        <v>Green</v>
      </c>
      <c r="S2402" t="str">
        <f t="shared" si="777"/>
        <v>Red</v>
      </c>
      <c r="T2402" t="str">
        <f t="shared" si="778"/>
        <v>Green</v>
      </c>
      <c r="U2402" t="str">
        <f t="shared" si="779"/>
        <v>Green</v>
      </c>
      <c r="V2402" t="str">
        <f t="shared" si="780"/>
        <v>Red</v>
      </c>
      <c r="W2402" t="str">
        <f t="shared" si="781"/>
        <v>Red</v>
      </c>
      <c r="X2402" t="str">
        <f t="shared" si="782"/>
        <v>Green</v>
      </c>
      <c r="Y2402" t="str">
        <f t="shared" si="783"/>
        <v>Green</v>
      </c>
      <c r="Z2402" t="str">
        <f t="shared" si="784"/>
        <v>Green</v>
      </c>
      <c r="AA2402" t="str">
        <f t="shared" si="785"/>
        <v>Red</v>
      </c>
      <c r="AB2402" t="str">
        <f t="shared" si="786"/>
        <v>Green</v>
      </c>
      <c r="AC2402" t="str">
        <f t="shared" si="787"/>
        <v>Green</v>
      </c>
      <c r="AD2402" t="str">
        <f t="shared" si="788"/>
        <v>Red</v>
      </c>
    </row>
    <row r="2403" spans="1:30" x14ac:dyDescent="0.25">
      <c r="A2403" t="str">
        <f t="shared" si="772"/>
        <v>28/07/2026Aegir ThorlakshofnUMF Njardvik</v>
      </c>
      <c r="D2403" s="2">
        <v>46231</v>
      </c>
      <c r="E2403" s="3">
        <v>0.80208333333333337</v>
      </c>
      <c r="F2403" t="s">
        <v>5123</v>
      </c>
      <c r="G2403" t="s">
        <v>2481</v>
      </c>
      <c r="H2403">
        <v>0</v>
      </c>
      <c r="I2403">
        <v>1</v>
      </c>
      <c r="J2403">
        <v>0</v>
      </c>
      <c r="K2403">
        <v>1</v>
      </c>
      <c r="L2403" s="22" t="str">
        <f t="shared" si="789"/>
        <v>28/07/2026</v>
      </c>
      <c r="M2403" s="23">
        <f t="shared" si="790"/>
        <v>0.67708333333333337</v>
      </c>
      <c r="N2403" t="str">
        <f t="shared" si="791"/>
        <v>0 - 1</v>
      </c>
      <c r="O2403" t="str">
        <f t="shared" si="773"/>
        <v>Red</v>
      </c>
      <c r="P2403" t="str">
        <f t="shared" si="774"/>
        <v>Red</v>
      </c>
      <c r="Q2403" t="str">
        <f t="shared" si="775"/>
        <v>Green</v>
      </c>
      <c r="R2403" t="str">
        <f t="shared" si="776"/>
        <v>Red</v>
      </c>
      <c r="S2403" t="str">
        <f t="shared" si="777"/>
        <v>Green</v>
      </c>
      <c r="T2403" t="str">
        <f t="shared" si="778"/>
        <v>Green</v>
      </c>
      <c r="U2403" t="str">
        <f t="shared" si="779"/>
        <v>Red</v>
      </c>
      <c r="V2403" t="str">
        <f t="shared" si="780"/>
        <v>Red</v>
      </c>
      <c r="W2403" t="str">
        <f t="shared" si="781"/>
        <v>Green</v>
      </c>
      <c r="X2403" t="str">
        <f t="shared" si="782"/>
        <v>Green</v>
      </c>
      <c r="Y2403" t="str">
        <f t="shared" si="783"/>
        <v>Red</v>
      </c>
      <c r="Z2403" t="str">
        <f t="shared" si="784"/>
        <v>Red</v>
      </c>
      <c r="AA2403" t="str">
        <f t="shared" si="785"/>
        <v>Green</v>
      </c>
      <c r="AB2403" t="str">
        <f t="shared" si="786"/>
        <v>Green</v>
      </c>
      <c r="AC2403" t="str">
        <f t="shared" si="787"/>
        <v>Red</v>
      </c>
      <c r="AD2403" t="str">
        <f t="shared" si="788"/>
        <v>Green</v>
      </c>
    </row>
    <row r="2404" spans="1:30" x14ac:dyDescent="0.25">
      <c r="A2404" t="str">
        <f t="shared" si="772"/>
        <v>28/07/2026ArborgVaengir Jupiters</v>
      </c>
      <c r="D2404" s="2">
        <v>46231</v>
      </c>
      <c r="E2404" s="3">
        <v>0.80208333333333337</v>
      </c>
      <c r="F2404" t="s">
        <v>2485</v>
      </c>
      <c r="G2404" t="s">
        <v>2049</v>
      </c>
      <c r="H2404">
        <v>2</v>
      </c>
      <c r="I2404">
        <v>2</v>
      </c>
      <c r="J2404">
        <v>3</v>
      </c>
      <c r="K2404">
        <v>3</v>
      </c>
      <c r="L2404" s="22" t="str">
        <f t="shared" si="789"/>
        <v>28/07/2026</v>
      </c>
      <c r="M2404" s="23">
        <f t="shared" si="790"/>
        <v>0.67708333333333337</v>
      </c>
      <c r="N2404" t="str">
        <f t="shared" si="791"/>
        <v>3 - 3</v>
      </c>
      <c r="O2404" t="str">
        <f t="shared" si="773"/>
        <v>Red</v>
      </c>
      <c r="P2404" t="str">
        <f t="shared" si="774"/>
        <v>Green</v>
      </c>
      <c r="Q2404" t="str">
        <f t="shared" si="775"/>
        <v>Red</v>
      </c>
      <c r="R2404" t="str">
        <f t="shared" si="776"/>
        <v>Green</v>
      </c>
      <c r="S2404" t="str">
        <f t="shared" si="777"/>
        <v>Green</v>
      </c>
      <c r="T2404" t="str">
        <f t="shared" si="778"/>
        <v>Red</v>
      </c>
      <c r="U2404" t="str">
        <f t="shared" si="779"/>
        <v>Red</v>
      </c>
      <c r="V2404" t="str">
        <f t="shared" si="780"/>
        <v>Green</v>
      </c>
      <c r="W2404" t="str">
        <f t="shared" si="781"/>
        <v>Red</v>
      </c>
      <c r="X2404" t="str">
        <f t="shared" si="782"/>
        <v>Green</v>
      </c>
      <c r="Y2404" t="str">
        <f t="shared" si="783"/>
        <v>Green</v>
      </c>
      <c r="Z2404" t="str">
        <f t="shared" si="784"/>
        <v>Green</v>
      </c>
      <c r="AA2404" t="str">
        <f t="shared" si="785"/>
        <v>Red</v>
      </c>
      <c r="AB2404" t="str">
        <f t="shared" si="786"/>
        <v>Red</v>
      </c>
      <c r="AC2404" t="str">
        <f t="shared" si="787"/>
        <v>Green</v>
      </c>
      <c r="AD2404" t="str">
        <f t="shared" si="788"/>
        <v>Red</v>
      </c>
    </row>
    <row r="2405" spans="1:30" x14ac:dyDescent="0.25">
      <c r="A2405" t="str">
        <f t="shared" si="772"/>
        <v>28/07/2026Club Atletico TembetaryResistencia FC</v>
      </c>
      <c r="D2405" s="2">
        <v>46231</v>
      </c>
      <c r="E2405" s="3">
        <v>0.83333333333333337</v>
      </c>
      <c r="F2405" t="s">
        <v>5124</v>
      </c>
      <c r="G2405" t="s">
        <v>5125</v>
      </c>
      <c r="H2405">
        <v>0</v>
      </c>
      <c r="I2405">
        <v>0</v>
      </c>
      <c r="J2405">
        <v>0</v>
      </c>
      <c r="K2405">
        <v>1</v>
      </c>
      <c r="L2405" s="22" t="str">
        <f t="shared" si="789"/>
        <v>28/07/2026</v>
      </c>
      <c r="M2405" s="23">
        <f t="shared" si="790"/>
        <v>0.70833333333333337</v>
      </c>
      <c r="N2405" t="str">
        <f t="shared" si="791"/>
        <v>0 - 1</v>
      </c>
      <c r="O2405" t="str">
        <f t="shared" si="773"/>
        <v>Red</v>
      </c>
      <c r="P2405" t="str">
        <f t="shared" si="774"/>
        <v>Red</v>
      </c>
      <c r="Q2405" t="str">
        <f t="shared" si="775"/>
        <v>Green</v>
      </c>
      <c r="R2405" t="str">
        <f t="shared" si="776"/>
        <v>Red</v>
      </c>
      <c r="S2405" t="str">
        <f t="shared" si="777"/>
        <v>Green</v>
      </c>
      <c r="T2405" t="str">
        <f t="shared" si="778"/>
        <v>Green</v>
      </c>
      <c r="U2405" t="str">
        <f t="shared" si="779"/>
        <v>Red</v>
      </c>
      <c r="V2405" t="str">
        <f t="shared" si="780"/>
        <v>Green</v>
      </c>
      <c r="W2405" t="str">
        <f t="shared" si="781"/>
        <v>Red</v>
      </c>
      <c r="X2405" t="str">
        <f t="shared" si="782"/>
        <v>Red</v>
      </c>
      <c r="Y2405" t="str">
        <f t="shared" si="783"/>
        <v>Red</v>
      </c>
      <c r="Z2405" t="str">
        <f t="shared" si="784"/>
        <v>Red</v>
      </c>
      <c r="AA2405" t="str">
        <f t="shared" si="785"/>
        <v>Green</v>
      </c>
      <c r="AB2405" t="str">
        <f t="shared" si="786"/>
        <v>Green</v>
      </c>
      <c r="AC2405" t="str">
        <f t="shared" si="787"/>
        <v>Red</v>
      </c>
      <c r="AD2405" t="str">
        <f t="shared" si="788"/>
        <v>Green</v>
      </c>
    </row>
    <row r="2406" spans="1:30" x14ac:dyDescent="0.25">
      <c r="A2406" t="str">
        <f t="shared" si="772"/>
        <v>28/07/2026Haiti U20Cuba U20</v>
      </c>
      <c r="D2406" s="2">
        <v>46231</v>
      </c>
      <c r="E2406" s="3">
        <v>0.875</v>
      </c>
      <c r="F2406" t="s">
        <v>3433</v>
      </c>
      <c r="G2406" t="s">
        <v>3430</v>
      </c>
      <c r="H2406">
        <v>2</v>
      </c>
      <c r="I2406">
        <v>0</v>
      </c>
      <c r="J2406">
        <v>3</v>
      </c>
      <c r="K2406">
        <v>2</v>
      </c>
      <c r="L2406" s="22" t="str">
        <f t="shared" si="789"/>
        <v>28/07/2026</v>
      </c>
      <c r="M2406" s="23">
        <f t="shared" si="790"/>
        <v>0.75</v>
      </c>
      <c r="N2406" t="str">
        <f t="shared" si="791"/>
        <v>3 - 2</v>
      </c>
      <c r="O2406" t="str">
        <f t="shared" si="773"/>
        <v>Green</v>
      </c>
      <c r="P2406" t="str">
        <f t="shared" si="774"/>
        <v>Red</v>
      </c>
      <c r="Q2406" t="str">
        <f t="shared" si="775"/>
        <v>Red</v>
      </c>
      <c r="R2406" t="str">
        <f t="shared" si="776"/>
        <v>Green</v>
      </c>
      <c r="S2406" t="str">
        <f t="shared" si="777"/>
        <v>Red</v>
      </c>
      <c r="T2406" t="str">
        <f t="shared" si="778"/>
        <v>Green</v>
      </c>
      <c r="U2406" t="str">
        <f t="shared" si="779"/>
        <v>Green</v>
      </c>
      <c r="V2406" t="str">
        <f t="shared" si="780"/>
        <v>Red</v>
      </c>
      <c r="W2406" t="str">
        <f t="shared" si="781"/>
        <v>Red</v>
      </c>
      <c r="X2406" t="str">
        <f t="shared" si="782"/>
        <v>Green</v>
      </c>
      <c r="Y2406" t="str">
        <f t="shared" si="783"/>
        <v>Green</v>
      </c>
      <c r="Z2406" t="str">
        <f t="shared" si="784"/>
        <v>Green</v>
      </c>
      <c r="AA2406" t="str">
        <f t="shared" si="785"/>
        <v>Red</v>
      </c>
      <c r="AB2406" t="str">
        <f t="shared" si="786"/>
        <v>Red</v>
      </c>
      <c r="AC2406" t="str">
        <f t="shared" si="787"/>
        <v>Green</v>
      </c>
      <c r="AD2406" t="str">
        <f t="shared" si="788"/>
        <v>Red</v>
      </c>
    </row>
    <row r="2407" spans="1:30" x14ac:dyDescent="0.25">
      <c r="A2407" t="str">
        <f t="shared" si="772"/>
        <v>28/07/2026CD CacahuatiqueAtletico Balboa</v>
      </c>
      <c r="B2407" t="s">
        <v>5126</v>
      </c>
      <c r="C2407" t="s">
        <v>5127</v>
      </c>
      <c r="D2407" s="2">
        <v>46231</v>
      </c>
      <c r="E2407" s="3">
        <v>0.89583333333333337</v>
      </c>
      <c r="F2407" t="s">
        <v>3197</v>
      </c>
      <c r="G2407" t="s">
        <v>3195</v>
      </c>
      <c r="H2407">
        <v>2</v>
      </c>
      <c r="I2407">
        <v>2</v>
      </c>
      <c r="J2407">
        <v>4</v>
      </c>
      <c r="K2407">
        <v>2</v>
      </c>
      <c r="L2407" s="22" t="str">
        <f t="shared" si="789"/>
        <v>28/07/2026</v>
      </c>
      <c r="M2407" s="23">
        <f t="shared" si="790"/>
        <v>0.77083333333333337</v>
      </c>
      <c r="N2407" t="str">
        <f t="shared" si="791"/>
        <v>4 - 2</v>
      </c>
      <c r="O2407" t="str">
        <f t="shared" si="773"/>
        <v>Green</v>
      </c>
      <c r="P2407" t="str">
        <f t="shared" si="774"/>
        <v>Red</v>
      </c>
      <c r="Q2407" t="str">
        <f t="shared" si="775"/>
        <v>Red</v>
      </c>
      <c r="R2407" t="str">
        <f t="shared" si="776"/>
        <v>Green</v>
      </c>
      <c r="S2407" t="str">
        <f t="shared" si="777"/>
        <v>Red</v>
      </c>
      <c r="T2407" t="str">
        <f t="shared" si="778"/>
        <v>Green</v>
      </c>
      <c r="U2407" t="str">
        <f t="shared" si="779"/>
        <v>Red</v>
      </c>
      <c r="V2407" t="str">
        <f t="shared" si="780"/>
        <v>Green</v>
      </c>
      <c r="W2407" t="str">
        <f t="shared" si="781"/>
        <v>Red</v>
      </c>
      <c r="X2407" t="str">
        <f t="shared" si="782"/>
        <v>Green</v>
      </c>
      <c r="Y2407" t="str">
        <f t="shared" si="783"/>
        <v>Green</v>
      </c>
      <c r="Z2407" t="str">
        <f t="shared" si="784"/>
        <v>Green</v>
      </c>
      <c r="AA2407" t="str">
        <f t="shared" si="785"/>
        <v>Red</v>
      </c>
      <c r="AB2407" t="str">
        <f t="shared" si="786"/>
        <v>Red</v>
      </c>
      <c r="AC2407" t="str">
        <f t="shared" si="787"/>
        <v>Green</v>
      </c>
      <c r="AD2407" t="str">
        <f t="shared" si="788"/>
        <v>Red</v>
      </c>
    </row>
    <row r="2408" spans="1:30" x14ac:dyDescent="0.25">
      <c r="A2408" t="str">
        <f t="shared" si="772"/>
        <v>28/07/2026CS 2 de MayoCerro Porteno</v>
      </c>
      <c r="D2408" s="2">
        <v>46231</v>
      </c>
      <c r="E2408" s="3">
        <v>0.89583333333333337</v>
      </c>
      <c r="F2408" t="s">
        <v>2535</v>
      </c>
      <c r="G2408" t="s">
        <v>2536</v>
      </c>
      <c r="H2408">
        <v>1</v>
      </c>
      <c r="I2408">
        <v>0</v>
      </c>
      <c r="J2408">
        <v>2</v>
      </c>
      <c r="K2408">
        <v>1</v>
      </c>
      <c r="L2408" s="22" t="str">
        <f t="shared" si="789"/>
        <v>28/07/2026</v>
      </c>
      <c r="M2408" s="23">
        <f t="shared" si="790"/>
        <v>0.77083333333333337</v>
      </c>
      <c r="N2408" t="str">
        <f t="shared" si="791"/>
        <v>2 - 1</v>
      </c>
      <c r="O2408" t="str">
        <f t="shared" si="773"/>
        <v>Green</v>
      </c>
      <c r="P2408" t="str">
        <f t="shared" si="774"/>
        <v>Red</v>
      </c>
      <c r="Q2408" t="str">
        <f t="shared" si="775"/>
        <v>Red</v>
      </c>
      <c r="R2408" t="str">
        <f t="shared" si="776"/>
        <v>Green</v>
      </c>
      <c r="S2408" t="str">
        <f t="shared" si="777"/>
        <v>Red</v>
      </c>
      <c r="T2408" t="str">
        <f t="shared" si="778"/>
        <v>Green</v>
      </c>
      <c r="U2408" t="str">
        <f t="shared" si="779"/>
        <v>Green</v>
      </c>
      <c r="V2408" t="str">
        <f t="shared" si="780"/>
        <v>Red</v>
      </c>
      <c r="W2408" t="str">
        <f t="shared" si="781"/>
        <v>Red</v>
      </c>
      <c r="X2408" t="str">
        <f t="shared" si="782"/>
        <v>Green</v>
      </c>
      <c r="Y2408" t="str">
        <f t="shared" si="783"/>
        <v>Green</v>
      </c>
      <c r="Z2408" t="str">
        <f t="shared" si="784"/>
        <v>Green</v>
      </c>
      <c r="AA2408" t="str">
        <f t="shared" si="785"/>
        <v>Red</v>
      </c>
      <c r="AB2408" t="str">
        <f t="shared" si="786"/>
        <v>Green</v>
      </c>
      <c r="AC2408" t="str">
        <f t="shared" si="787"/>
        <v>Green</v>
      </c>
      <c r="AD2408" t="str">
        <f t="shared" si="788"/>
        <v>Red</v>
      </c>
    </row>
    <row r="2409" spans="1:30" x14ac:dyDescent="0.25">
      <c r="A2409" t="str">
        <f t="shared" si="772"/>
        <v>28/07/2026BanfieldSarmiento</v>
      </c>
      <c r="B2409" t="s">
        <v>806</v>
      </c>
      <c r="C2409" t="s">
        <v>2222</v>
      </c>
      <c r="D2409" s="2">
        <v>46231</v>
      </c>
      <c r="E2409" s="3">
        <v>0.91666666666666663</v>
      </c>
      <c r="F2409" t="s">
        <v>198</v>
      </c>
      <c r="G2409" t="s">
        <v>1974</v>
      </c>
      <c r="H2409">
        <v>0</v>
      </c>
      <c r="I2409">
        <v>0</v>
      </c>
      <c r="J2409">
        <v>3</v>
      </c>
      <c r="K2409">
        <v>2</v>
      </c>
      <c r="L2409" s="22" t="str">
        <f t="shared" si="789"/>
        <v>28/07/2026</v>
      </c>
      <c r="M2409" s="23">
        <f t="shared" si="790"/>
        <v>0.79166666666666663</v>
      </c>
      <c r="N2409" t="str">
        <f t="shared" si="791"/>
        <v>3 - 2</v>
      </c>
      <c r="O2409" t="str">
        <f t="shared" si="773"/>
        <v>Green</v>
      </c>
      <c r="P2409" t="str">
        <f t="shared" si="774"/>
        <v>Red</v>
      </c>
      <c r="Q2409" t="str">
        <f t="shared" si="775"/>
        <v>Red</v>
      </c>
      <c r="R2409" t="str">
        <f t="shared" si="776"/>
        <v>Green</v>
      </c>
      <c r="S2409" t="str">
        <f t="shared" si="777"/>
        <v>Red</v>
      </c>
      <c r="T2409" t="str">
        <f t="shared" si="778"/>
        <v>Green</v>
      </c>
      <c r="U2409" t="str">
        <f t="shared" si="779"/>
        <v>Red</v>
      </c>
      <c r="V2409" t="str">
        <f t="shared" si="780"/>
        <v>Green</v>
      </c>
      <c r="W2409" t="str">
        <f t="shared" si="781"/>
        <v>Red</v>
      </c>
      <c r="X2409" t="str">
        <f t="shared" si="782"/>
        <v>Red</v>
      </c>
      <c r="Y2409" t="str">
        <f t="shared" si="783"/>
        <v>Green</v>
      </c>
      <c r="Z2409" t="str">
        <f t="shared" si="784"/>
        <v>Green</v>
      </c>
      <c r="AA2409" t="str">
        <f t="shared" si="785"/>
        <v>Red</v>
      </c>
      <c r="AB2409" t="str">
        <f t="shared" si="786"/>
        <v>Red</v>
      </c>
      <c r="AC2409" t="str">
        <f t="shared" si="787"/>
        <v>Green</v>
      </c>
      <c r="AD2409" t="str">
        <f t="shared" si="788"/>
        <v>Red</v>
      </c>
    </row>
    <row r="2410" spans="1:30" x14ac:dyDescent="0.25">
      <c r="A2410" t="str">
        <f t="shared" si="772"/>
        <v>28/07/2026Club Atletico TigreNacional De Football</v>
      </c>
      <c r="B2410" t="s">
        <v>1321</v>
      </c>
      <c r="C2410" t="s">
        <v>1322</v>
      </c>
      <c r="D2410" s="2">
        <v>46231</v>
      </c>
      <c r="E2410" s="3">
        <v>0.91666666666666663</v>
      </c>
      <c r="F2410" t="s">
        <v>1324</v>
      </c>
      <c r="G2410" t="s">
        <v>1323</v>
      </c>
      <c r="H2410">
        <v>0</v>
      </c>
      <c r="I2410">
        <v>2</v>
      </c>
      <c r="J2410">
        <v>1</v>
      </c>
      <c r="K2410">
        <v>2</v>
      </c>
      <c r="L2410" s="22" t="str">
        <f t="shared" si="789"/>
        <v>28/07/2026</v>
      </c>
      <c r="M2410" s="23">
        <f t="shared" si="790"/>
        <v>0.79166666666666663</v>
      </c>
      <c r="N2410" t="str">
        <f t="shared" si="791"/>
        <v>1 - 2</v>
      </c>
      <c r="O2410" t="str">
        <f t="shared" si="773"/>
        <v>Red</v>
      </c>
      <c r="P2410" t="str">
        <f t="shared" si="774"/>
        <v>Red</v>
      </c>
      <c r="Q2410" t="str">
        <f t="shared" si="775"/>
        <v>Green</v>
      </c>
      <c r="R2410" t="str">
        <f t="shared" si="776"/>
        <v>Red</v>
      </c>
      <c r="S2410" t="str">
        <f t="shared" si="777"/>
        <v>Green</v>
      </c>
      <c r="T2410" t="str">
        <f t="shared" si="778"/>
        <v>Green</v>
      </c>
      <c r="U2410" t="str">
        <f t="shared" si="779"/>
        <v>Red</v>
      </c>
      <c r="V2410" t="str">
        <f t="shared" si="780"/>
        <v>Red</v>
      </c>
      <c r="W2410" t="str">
        <f t="shared" si="781"/>
        <v>Green</v>
      </c>
      <c r="X2410" t="str">
        <f t="shared" si="782"/>
        <v>Green</v>
      </c>
      <c r="Y2410" t="str">
        <f t="shared" si="783"/>
        <v>Green</v>
      </c>
      <c r="Z2410" t="str">
        <f t="shared" si="784"/>
        <v>Green</v>
      </c>
      <c r="AA2410" t="str">
        <f t="shared" si="785"/>
        <v>Red</v>
      </c>
      <c r="AB2410" t="str">
        <f t="shared" si="786"/>
        <v>Green</v>
      </c>
      <c r="AC2410" t="str">
        <f t="shared" si="787"/>
        <v>Green</v>
      </c>
      <c r="AD2410" t="str">
        <f t="shared" si="788"/>
        <v>Red</v>
      </c>
    </row>
    <row r="2411" spans="1:30" x14ac:dyDescent="0.25">
      <c r="A2411" t="str">
        <f t="shared" si="772"/>
        <v>28/07/2026San LorenzoGimnasia Mendoza</v>
      </c>
      <c r="B2411" t="s">
        <v>806</v>
      </c>
      <c r="C2411" t="s">
        <v>2222</v>
      </c>
      <c r="D2411" s="2">
        <v>46231</v>
      </c>
      <c r="E2411" s="3">
        <v>0.91666666666666663</v>
      </c>
      <c r="F2411" t="s">
        <v>783</v>
      </c>
      <c r="G2411" t="s">
        <v>2223</v>
      </c>
      <c r="H2411">
        <v>0</v>
      </c>
      <c r="I2411">
        <v>0</v>
      </c>
      <c r="J2411">
        <v>1</v>
      </c>
      <c r="K2411">
        <v>0</v>
      </c>
      <c r="L2411" s="22" t="str">
        <f t="shared" si="789"/>
        <v>28/07/2026</v>
      </c>
      <c r="M2411" s="23">
        <f t="shared" si="790"/>
        <v>0.79166666666666663</v>
      </c>
      <c r="N2411" t="str">
        <f t="shared" si="791"/>
        <v>1 - 0</v>
      </c>
      <c r="O2411" t="str">
        <f t="shared" si="773"/>
        <v>Green</v>
      </c>
      <c r="P2411" t="str">
        <f t="shared" si="774"/>
        <v>Red</v>
      </c>
      <c r="Q2411" t="str">
        <f t="shared" si="775"/>
        <v>Red</v>
      </c>
      <c r="R2411" t="str">
        <f t="shared" si="776"/>
        <v>Green</v>
      </c>
      <c r="S2411" t="str">
        <f t="shared" si="777"/>
        <v>Red</v>
      </c>
      <c r="T2411" t="str">
        <f t="shared" si="778"/>
        <v>Green</v>
      </c>
      <c r="U2411" t="str">
        <f t="shared" si="779"/>
        <v>Red</v>
      </c>
      <c r="V2411" t="str">
        <f t="shared" si="780"/>
        <v>Green</v>
      </c>
      <c r="W2411" t="str">
        <f t="shared" si="781"/>
        <v>Red</v>
      </c>
      <c r="X2411" t="str">
        <f t="shared" si="782"/>
        <v>Red</v>
      </c>
      <c r="Y2411" t="str">
        <f t="shared" si="783"/>
        <v>Red</v>
      </c>
      <c r="Z2411" t="str">
        <f t="shared" si="784"/>
        <v>Red</v>
      </c>
      <c r="AA2411" t="str">
        <f t="shared" si="785"/>
        <v>Green</v>
      </c>
      <c r="AB2411" t="str">
        <f t="shared" si="786"/>
        <v>Green</v>
      </c>
      <c r="AC2411" t="str">
        <f t="shared" si="787"/>
        <v>Red</v>
      </c>
      <c r="AD2411" t="str">
        <f t="shared" si="788"/>
        <v>Green</v>
      </c>
    </row>
    <row r="2412" spans="1:30" x14ac:dyDescent="0.25">
      <c r="A2412" t="str">
        <f t="shared" si="772"/>
        <v>28/07/2026EC JuventudeAvai</v>
      </c>
      <c r="B2412" t="s">
        <v>804</v>
      </c>
      <c r="C2412" t="s">
        <v>817</v>
      </c>
      <c r="D2412" s="2">
        <v>46231</v>
      </c>
      <c r="E2412" s="3">
        <v>0.9375</v>
      </c>
      <c r="F2412" t="s">
        <v>1985</v>
      </c>
      <c r="G2412" t="s">
        <v>396</v>
      </c>
      <c r="H2412">
        <v>0</v>
      </c>
      <c r="I2412">
        <v>0</v>
      </c>
      <c r="J2412">
        <v>1</v>
      </c>
      <c r="K2412">
        <v>0</v>
      </c>
      <c r="L2412" s="22" t="str">
        <f t="shared" si="789"/>
        <v>28/07/2026</v>
      </c>
      <c r="M2412" s="23">
        <f t="shared" si="790"/>
        <v>0.8125</v>
      </c>
      <c r="N2412" t="str">
        <f t="shared" si="791"/>
        <v>1 - 0</v>
      </c>
      <c r="O2412" t="str">
        <f t="shared" si="773"/>
        <v>Green</v>
      </c>
      <c r="P2412" t="str">
        <f t="shared" si="774"/>
        <v>Red</v>
      </c>
      <c r="Q2412" t="str">
        <f t="shared" si="775"/>
        <v>Red</v>
      </c>
      <c r="R2412" t="str">
        <f t="shared" si="776"/>
        <v>Green</v>
      </c>
      <c r="S2412" t="str">
        <f t="shared" si="777"/>
        <v>Red</v>
      </c>
      <c r="T2412" t="str">
        <f t="shared" si="778"/>
        <v>Green</v>
      </c>
      <c r="U2412" t="str">
        <f t="shared" si="779"/>
        <v>Red</v>
      </c>
      <c r="V2412" t="str">
        <f t="shared" si="780"/>
        <v>Green</v>
      </c>
      <c r="W2412" t="str">
        <f t="shared" si="781"/>
        <v>Red</v>
      </c>
      <c r="X2412" t="str">
        <f t="shared" si="782"/>
        <v>Red</v>
      </c>
      <c r="Y2412" t="str">
        <f t="shared" si="783"/>
        <v>Red</v>
      </c>
      <c r="Z2412" t="str">
        <f t="shared" si="784"/>
        <v>Red</v>
      </c>
      <c r="AA2412" t="str">
        <f t="shared" si="785"/>
        <v>Green</v>
      </c>
      <c r="AB2412" t="str">
        <f t="shared" si="786"/>
        <v>Green</v>
      </c>
      <c r="AC2412" t="str">
        <f t="shared" si="787"/>
        <v>Red</v>
      </c>
      <c r="AD2412" t="str">
        <f t="shared" si="788"/>
        <v>Green</v>
      </c>
    </row>
    <row r="2413" spans="1:30" x14ac:dyDescent="0.25">
      <c r="A2413" t="str">
        <f t="shared" si="772"/>
        <v>28/07/2026Independiente FBCDeportivo Capiata</v>
      </c>
      <c r="D2413" s="2">
        <v>46231</v>
      </c>
      <c r="E2413" s="3">
        <v>0.9375</v>
      </c>
      <c r="F2413" t="s">
        <v>2070</v>
      </c>
      <c r="G2413" t="s">
        <v>280</v>
      </c>
      <c r="H2413">
        <v>0</v>
      </c>
      <c r="I2413">
        <v>0</v>
      </c>
      <c r="J2413">
        <v>1</v>
      </c>
      <c r="K2413">
        <v>1</v>
      </c>
      <c r="L2413" s="22" t="str">
        <f t="shared" si="789"/>
        <v>28/07/2026</v>
      </c>
      <c r="M2413" s="23">
        <f t="shared" si="790"/>
        <v>0.8125</v>
      </c>
      <c r="N2413" t="str">
        <f t="shared" si="791"/>
        <v>1 - 1</v>
      </c>
      <c r="O2413" t="str">
        <f t="shared" si="773"/>
        <v>Red</v>
      </c>
      <c r="P2413" t="str">
        <f t="shared" si="774"/>
        <v>Green</v>
      </c>
      <c r="Q2413" t="str">
        <f t="shared" si="775"/>
        <v>Red</v>
      </c>
      <c r="R2413" t="str">
        <f t="shared" si="776"/>
        <v>Green</v>
      </c>
      <c r="S2413" t="str">
        <f t="shared" si="777"/>
        <v>Green</v>
      </c>
      <c r="T2413" t="str">
        <f t="shared" si="778"/>
        <v>Red</v>
      </c>
      <c r="U2413" t="str">
        <f t="shared" si="779"/>
        <v>Red</v>
      </c>
      <c r="V2413" t="str">
        <f t="shared" si="780"/>
        <v>Green</v>
      </c>
      <c r="W2413" t="str">
        <f t="shared" si="781"/>
        <v>Red</v>
      </c>
      <c r="X2413" t="str">
        <f t="shared" si="782"/>
        <v>Red</v>
      </c>
      <c r="Y2413" t="str">
        <f t="shared" si="783"/>
        <v>Green</v>
      </c>
      <c r="Z2413" t="str">
        <f t="shared" si="784"/>
        <v>Red</v>
      </c>
      <c r="AA2413" t="str">
        <f t="shared" si="785"/>
        <v>Green</v>
      </c>
      <c r="AB2413" t="str">
        <f t="shared" si="786"/>
        <v>Green</v>
      </c>
      <c r="AC2413" t="str">
        <f t="shared" si="787"/>
        <v>Green</v>
      </c>
      <c r="AD2413" t="str">
        <f t="shared" si="788"/>
        <v>Red</v>
      </c>
    </row>
    <row r="2414" spans="1:30" x14ac:dyDescent="0.25">
      <c r="A2414" t="str">
        <f t="shared" si="772"/>
        <v>28/07/2026Ponte PretaAthletic Club MG</v>
      </c>
      <c r="B2414" t="s">
        <v>804</v>
      </c>
      <c r="C2414" t="s">
        <v>817</v>
      </c>
      <c r="D2414" s="2">
        <v>46231</v>
      </c>
      <c r="E2414" s="3">
        <v>0.9375</v>
      </c>
      <c r="F2414" t="s">
        <v>44</v>
      </c>
      <c r="G2414" t="s">
        <v>1981</v>
      </c>
      <c r="H2414">
        <v>1</v>
      </c>
      <c r="I2414">
        <v>0</v>
      </c>
      <c r="J2414">
        <v>1</v>
      </c>
      <c r="K2414">
        <v>1</v>
      </c>
      <c r="L2414" s="22" t="str">
        <f t="shared" si="789"/>
        <v>28/07/2026</v>
      </c>
      <c r="M2414" s="23">
        <f t="shared" si="790"/>
        <v>0.8125</v>
      </c>
      <c r="N2414" t="str">
        <f t="shared" si="791"/>
        <v>1 - 1</v>
      </c>
      <c r="O2414" t="str">
        <f t="shared" si="773"/>
        <v>Red</v>
      </c>
      <c r="P2414" t="str">
        <f t="shared" si="774"/>
        <v>Green</v>
      </c>
      <c r="Q2414" t="str">
        <f t="shared" si="775"/>
        <v>Red</v>
      </c>
      <c r="R2414" t="str">
        <f t="shared" si="776"/>
        <v>Green</v>
      </c>
      <c r="S2414" t="str">
        <f t="shared" si="777"/>
        <v>Green</v>
      </c>
      <c r="T2414" t="str">
        <f t="shared" si="778"/>
        <v>Red</v>
      </c>
      <c r="U2414" t="str">
        <f t="shared" si="779"/>
        <v>Green</v>
      </c>
      <c r="V2414" t="str">
        <f t="shared" si="780"/>
        <v>Red</v>
      </c>
      <c r="W2414" t="str">
        <f t="shared" si="781"/>
        <v>Red</v>
      </c>
      <c r="X2414" t="str">
        <f t="shared" si="782"/>
        <v>Green</v>
      </c>
      <c r="Y2414" t="str">
        <f t="shared" si="783"/>
        <v>Green</v>
      </c>
      <c r="Z2414" t="str">
        <f t="shared" si="784"/>
        <v>Red</v>
      </c>
      <c r="AA2414" t="str">
        <f t="shared" si="785"/>
        <v>Green</v>
      </c>
      <c r="AB2414" t="str">
        <f t="shared" si="786"/>
        <v>Green</v>
      </c>
      <c r="AC2414" t="str">
        <f t="shared" si="787"/>
        <v>Green</v>
      </c>
      <c r="AD2414" t="str">
        <f t="shared" si="788"/>
        <v>Red</v>
      </c>
    </row>
    <row r="2415" spans="1:30" x14ac:dyDescent="0.25">
      <c r="A2415" t="str">
        <f t="shared" ref="A2415:A2478" si="792">L2414&amp;F2415&amp;G2415</f>
        <v>28/07/2026Deportes QuindioDeportes Tolima</v>
      </c>
      <c r="B2415" t="s">
        <v>821</v>
      </c>
      <c r="C2415" t="s">
        <v>822</v>
      </c>
      <c r="D2415" s="2">
        <v>46231</v>
      </c>
      <c r="E2415" s="3">
        <v>0.96875</v>
      </c>
      <c r="F2415" t="s">
        <v>420</v>
      </c>
      <c r="G2415" t="s">
        <v>419</v>
      </c>
      <c r="H2415">
        <v>0</v>
      </c>
      <c r="I2415">
        <v>1</v>
      </c>
      <c r="J2415">
        <v>2</v>
      </c>
      <c r="K2415">
        <v>1</v>
      </c>
      <c r="L2415" s="22" t="str">
        <f t="shared" si="789"/>
        <v>28/07/2026</v>
      </c>
      <c r="M2415" s="23">
        <f t="shared" si="790"/>
        <v>0.84375</v>
      </c>
      <c r="N2415" t="str">
        <f t="shared" si="791"/>
        <v>2 - 1</v>
      </c>
      <c r="O2415" t="str">
        <f t="shared" si="773"/>
        <v>Green</v>
      </c>
      <c r="P2415" t="str">
        <f t="shared" si="774"/>
        <v>Red</v>
      </c>
      <c r="Q2415" t="str">
        <f t="shared" si="775"/>
        <v>Red</v>
      </c>
      <c r="R2415" t="str">
        <f t="shared" si="776"/>
        <v>Green</v>
      </c>
      <c r="S2415" t="str">
        <f t="shared" si="777"/>
        <v>Red</v>
      </c>
      <c r="T2415" t="str">
        <f t="shared" si="778"/>
        <v>Green</v>
      </c>
      <c r="U2415" t="str">
        <f t="shared" si="779"/>
        <v>Red</v>
      </c>
      <c r="V2415" t="str">
        <f t="shared" si="780"/>
        <v>Red</v>
      </c>
      <c r="W2415" t="str">
        <f t="shared" si="781"/>
        <v>Green</v>
      </c>
      <c r="X2415" t="str">
        <f t="shared" si="782"/>
        <v>Green</v>
      </c>
      <c r="Y2415" t="str">
        <f t="shared" si="783"/>
        <v>Green</v>
      </c>
      <c r="Z2415" t="str">
        <f t="shared" si="784"/>
        <v>Green</v>
      </c>
      <c r="AA2415" t="str">
        <f t="shared" si="785"/>
        <v>Red</v>
      </c>
      <c r="AB2415" t="str">
        <f t="shared" si="786"/>
        <v>Green</v>
      </c>
      <c r="AC2415" t="str">
        <f t="shared" si="787"/>
        <v>Green</v>
      </c>
      <c r="AD2415" t="str">
        <f t="shared" si="788"/>
        <v>Red</v>
      </c>
    </row>
    <row r="2416" spans="1:30" x14ac:dyDescent="0.25">
      <c r="A2416" t="str">
        <f t="shared" si="792"/>
        <v>28/07/2026BogotaDeportivo Pasto</v>
      </c>
      <c r="B2416" t="s">
        <v>821</v>
      </c>
      <c r="C2416" t="s">
        <v>822</v>
      </c>
      <c r="D2416" s="2">
        <v>46232</v>
      </c>
      <c r="E2416" s="3">
        <v>0</v>
      </c>
      <c r="F2416" t="s">
        <v>424</v>
      </c>
      <c r="G2416" t="s">
        <v>423</v>
      </c>
      <c r="H2416">
        <v>0</v>
      </c>
      <c r="I2416">
        <v>3</v>
      </c>
      <c r="J2416">
        <v>0</v>
      </c>
      <c r="K2416">
        <v>3</v>
      </c>
      <c r="L2416" s="30" t="str">
        <f t="shared" ref="L2416:L2426" si="793">DAY(D2416)-1&amp;"/"&amp;"07"&amp;"/"&amp;YEAR(D2416)</f>
        <v>28/07/2026</v>
      </c>
      <c r="M2416" s="31">
        <f t="shared" ref="M2416:M2426" si="794">E2416-TIME(3,0,0)+TIME(12,0,0)+TIME(12,0,0)</f>
        <v>0.875</v>
      </c>
      <c r="N2416" t="str">
        <f t="shared" si="791"/>
        <v>0 - 3</v>
      </c>
      <c r="O2416" t="str">
        <f t="shared" si="773"/>
        <v>Red</v>
      </c>
      <c r="P2416" t="str">
        <f t="shared" si="774"/>
        <v>Red</v>
      </c>
      <c r="Q2416" t="str">
        <f t="shared" si="775"/>
        <v>Green</v>
      </c>
      <c r="R2416" t="str">
        <f t="shared" si="776"/>
        <v>Red</v>
      </c>
      <c r="S2416" t="str">
        <f t="shared" si="777"/>
        <v>Green</v>
      </c>
      <c r="T2416" t="str">
        <f t="shared" si="778"/>
        <v>Green</v>
      </c>
      <c r="U2416" t="str">
        <f t="shared" si="779"/>
        <v>Red</v>
      </c>
      <c r="V2416" t="str">
        <f t="shared" si="780"/>
        <v>Red</v>
      </c>
      <c r="W2416" t="str">
        <f t="shared" si="781"/>
        <v>Green</v>
      </c>
      <c r="X2416" t="str">
        <f t="shared" si="782"/>
        <v>Green</v>
      </c>
      <c r="Y2416" t="str">
        <f t="shared" si="783"/>
        <v>Green</v>
      </c>
      <c r="Z2416" t="str">
        <f t="shared" si="784"/>
        <v>Green</v>
      </c>
      <c r="AA2416" t="str">
        <f t="shared" si="785"/>
        <v>Red</v>
      </c>
      <c r="AB2416" t="str">
        <f t="shared" si="786"/>
        <v>Green</v>
      </c>
      <c r="AC2416" t="str">
        <f t="shared" si="787"/>
        <v>Red</v>
      </c>
      <c r="AD2416" t="str">
        <f t="shared" si="788"/>
        <v>Green</v>
      </c>
    </row>
    <row r="2417" spans="1:30" x14ac:dyDescent="0.25">
      <c r="A2417" t="str">
        <f t="shared" si="792"/>
        <v>28/07/2026Hankook VerdesCD Motagua</v>
      </c>
      <c r="D2417" s="2">
        <v>46232</v>
      </c>
      <c r="E2417" s="3">
        <v>0</v>
      </c>
      <c r="F2417" t="s">
        <v>5128</v>
      </c>
      <c r="G2417" t="s">
        <v>5129</v>
      </c>
      <c r="H2417">
        <v>0</v>
      </c>
      <c r="I2417">
        <v>1</v>
      </c>
      <c r="J2417">
        <v>0</v>
      </c>
      <c r="K2417">
        <v>5</v>
      </c>
      <c r="L2417" s="30" t="str">
        <f t="shared" si="793"/>
        <v>28/07/2026</v>
      </c>
      <c r="M2417" s="31">
        <f t="shared" si="794"/>
        <v>0.875</v>
      </c>
      <c r="N2417" t="str">
        <f t="shared" si="791"/>
        <v>0 - 5</v>
      </c>
      <c r="O2417" t="str">
        <f t="shared" si="773"/>
        <v>Red</v>
      </c>
      <c r="P2417" t="str">
        <f t="shared" si="774"/>
        <v>Red</v>
      </c>
      <c r="Q2417" t="str">
        <f t="shared" si="775"/>
        <v>Green</v>
      </c>
      <c r="R2417" t="str">
        <f t="shared" si="776"/>
        <v>Red</v>
      </c>
      <c r="S2417" t="str">
        <f t="shared" si="777"/>
        <v>Green</v>
      </c>
      <c r="T2417" t="str">
        <f t="shared" si="778"/>
        <v>Green</v>
      </c>
      <c r="U2417" t="str">
        <f t="shared" si="779"/>
        <v>Red</v>
      </c>
      <c r="V2417" t="str">
        <f t="shared" si="780"/>
        <v>Red</v>
      </c>
      <c r="W2417" t="str">
        <f t="shared" si="781"/>
        <v>Green</v>
      </c>
      <c r="X2417" t="str">
        <f t="shared" si="782"/>
        <v>Green</v>
      </c>
      <c r="Y2417" t="str">
        <f t="shared" si="783"/>
        <v>Green</v>
      </c>
      <c r="Z2417" t="str">
        <f t="shared" si="784"/>
        <v>Green</v>
      </c>
      <c r="AA2417" t="str">
        <f t="shared" si="785"/>
        <v>Red</v>
      </c>
      <c r="AB2417" t="str">
        <f t="shared" si="786"/>
        <v>Red</v>
      </c>
      <c r="AC2417" t="str">
        <f t="shared" si="787"/>
        <v>Red</v>
      </c>
      <c r="AD2417" t="str">
        <f t="shared" si="788"/>
        <v>Green</v>
      </c>
    </row>
    <row r="2418" spans="1:30" x14ac:dyDescent="0.25">
      <c r="A2418" t="str">
        <f t="shared" si="792"/>
        <v>28/07/2026Argentinos JuniorsEstudiantes Rio Cuarto</v>
      </c>
      <c r="B2418" t="s">
        <v>806</v>
      </c>
      <c r="C2418" t="s">
        <v>2222</v>
      </c>
      <c r="D2418" s="2">
        <v>46232</v>
      </c>
      <c r="E2418" s="3">
        <v>1.0416666666666666E-2</v>
      </c>
      <c r="F2418" t="s">
        <v>107</v>
      </c>
      <c r="G2418" t="s">
        <v>645</v>
      </c>
      <c r="H2418">
        <v>1</v>
      </c>
      <c r="I2418">
        <v>0</v>
      </c>
      <c r="J2418">
        <v>3</v>
      </c>
      <c r="K2418">
        <v>0</v>
      </c>
      <c r="L2418" s="30" t="str">
        <f t="shared" si="793"/>
        <v>28/07/2026</v>
      </c>
      <c r="M2418" s="31">
        <f t="shared" si="794"/>
        <v>0.88541666666666674</v>
      </c>
      <c r="N2418" t="str">
        <f t="shared" si="791"/>
        <v>3 - 0</v>
      </c>
      <c r="O2418" t="str">
        <f t="shared" si="773"/>
        <v>Green</v>
      </c>
      <c r="P2418" t="str">
        <f t="shared" si="774"/>
        <v>Red</v>
      </c>
      <c r="Q2418" t="str">
        <f t="shared" si="775"/>
        <v>Red</v>
      </c>
      <c r="R2418" t="str">
        <f t="shared" si="776"/>
        <v>Green</v>
      </c>
      <c r="S2418" t="str">
        <f t="shared" si="777"/>
        <v>Red</v>
      </c>
      <c r="T2418" t="str">
        <f t="shared" si="778"/>
        <v>Green</v>
      </c>
      <c r="U2418" t="str">
        <f t="shared" si="779"/>
        <v>Green</v>
      </c>
      <c r="V2418" t="str">
        <f t="shared" si="780"/>
        <v>Red</v>
      </c>
      <c r="W2418" t="str">
        <f t="shared" si="781"/>
        <v>Red</v>
      </c>
      <c r="X2418" t="str">
        <f t="shared" si="782"/>
        <v>Green</v>
      </c>
      <c r="Y2418" t="str">
        <f t="shared" si="783"/>
        <v>Green</v>
      </c>
      <c r="Z2418" t="str">
        <f t="shared" si="784"/>
        <v>Green</v>
      </c>
      <c r="AA2418" t="str">
        <f t="shared" si="785"/>
        <v>Red</v>
      </c>
      <c r="AB2418" t="str">
        <f t="shared" si="786"/>
        <v>Green</v>
      </c>
      <c r="AC2418" t="str">
        <f t="shared" si="787"/>
        <v>Red</v>
      </c>
      <c r="AD2418" t="str">
        <f t="shared" si="788"/>
        <v>Green</v>
      </c>
    </row>
    <row r="2419" spans="1:30" x14ac:dyDescent="0.25">
      <c r="A2419" t="str">
        <f t="shared" si="792"/>
        <v>28/07/2026Rosario CentralRacing Avellaneda</v>
      </c>
      <c r="B2419" t="s">
        <v>806</v>
      </c>
      <c r="C2419" t="s">
        <v>2222</v>
      </c>
      <c r="D2419" s="2">
        <v>46232</v>
      </c>
      <c r="E2419" s="3">
        <v>1.0416666666666666E-2</v>
      </c>
      <c r="F2419" t="s">
        <v>105</v>
      </c>
      <c r="G2419" t="s">
        <v>2225</v>
      </c>
      <c r="H2419">
        <v>0</v>
      </c>
      <c r="I2419">
        <v>0</v>
      </c>
      <c r="J2419">
        <v>0</v>
      </c>
      <c r="K2419">
        <v>0</v>
      </c>
      <c r="L2419" s="30" t="str">
        <f t="shared" si="793"/>
        <v>28/07/2026</v>
      </c>
      <c r="M2419" s="31">
        <f t="shared" si="794"/>
        <v>0.88541666666666674</v>
      </c>
      <c r="N2419" t="str">
        <f t="shared" si="791"/>
        <v>0 - 0</v>
      </c>
      <c r="O2419" t="str">
        <f t="shared" si="773"/>
        <v>Red</v>
      </c>
      <c r="P2419" t="str">
        <f t="shared" si="774"/>
        <v>Green</v>
      </c>
      <c r="Q2419" t="str">
        <f t="shared" si="775"/>
        <v>Red</v>
      </c>
      <c r="R2419" t="str">
        <f t="shared" si="776"/>
        <v>Green</v>
      </c>
      <c r="S2419" t="str">
        <f t="shared" si="777"/>
        <v>Green</v>
      </c>
      <c r="T2419" t="str">
        <f t="shared" si="778"/>
        <v>Red</v>
      </c>
      <c r="U2419" t="str">
        <f t="shared" si="779"/>
        <v>Red</v>
      </c>
      <c r="V2419" t="str">
        <f t="shared" si="780"/>
        <v>Green</v>
      </c>
      <c r="W2419" t="str">
        <f t="shared" si="781"/>
        <v>Red</v>
      </c>
      <c r="X2419" t="str">
        <f t="shared" si="782"/>
        <v>Red</v>
      </c>
      <c r="Y2419" t="str">
        <f t="shared" si="783"/>
        <v>Red</v>
      </c>
      <c r="Z2419" t="str">
        <f t="shared" si="784"/>
        <v>Red</v>
      </c>
      <c r="AA2419" t="str">
        <f t="shared" si="785"/>
        <v>Green</v>
      </c>
      <c r="AB2419" t="str">
        <f t="shared" si="786"/>
        <v>Green</v>
      </c>
      <c r="AC2419" t="str">
        <f t="shared" si="787"/>
        <v>Red</v>
      </c>
      <c r="AD2419" t="str">
        <f t="shared" si="788"/>
        <v>Green</v>
      </c>
    </row>
    <row r="2420" spans="1:30" x14ac:dyDescent="0.25">
      <c r="A2420" t="str">
        <f t="shared" si="792"/>
        <v>28/07/2026SantosUniversidad Central de Venezuela</v>
      </c>
      <c r="B2420" t="s">
        <v>1321</v>
      </c>
      <c r="C2420" t="s">
        <v>1322</v>
      </c>
      <c r="D2420" s="2">
        <v>46232</v>
      </c>
      <c r="E2420" s="3">
        <v>2.0833333333333332E-2</v>
      </c>
      <c r="F2420" t="s">
        <v>744</v>
      </c>
      <c r="G2420" t="s">
        <v>1325</v>
      </c>
      <c r="H2420">
        <v>1</v>
      </c>
      <c r="I2420">
        <v>1</v>
      </c>
      <c r="J2420">
        <v>4</v>
      </c>
      <c r="K2420">
        <v>2</v>
      </c>
      <c r="L2420" s="30" t="str">
        <f t="shared" si="793"/>
        <v>28/07/2026</v>
      </c>
      <c r="M2420" s="31">
        <f t="shared" si="794"/>
        <v>0.89583333333333326</v>
      </c>
      <c r="N2420" t="str">
        <f t="shared" si="791"/>
        <v>4 - 2</v>
      </c>
      <c r="O2420" t="str">
        <f t="shared" si="773"/>
        <v>Green</v>
      </c>
      <c r="P2420" t="str">
        <f t="shared" si="774"/>
        <v>Red</v>
      </c>
      <c r="Q2420" t="str">
        <f t="shared" si="775"/>
        <v>Red</v>
      </c>
      <c r="R2420" t="str">
        <f t="shared" si="776"/>
        <v>Green</v>
      </c>
      <c r="S2420" t="str">
        <f t="shared" si="777"/>
        <v>Red</v>
      </c>
      <c r="T2420" t="str">
        <f t="shared" si="778"/>
        <v>Green</v>
      </c>
      <c r="U2420" t="str">
        <f t="shared" si="779"/>
        <v>Red</v>
      </c>
      <c r="V2420" t="str">
        <f t="shared" si="780"/>
        <v>Green</v>
      </c>
      <c r="W2420" t="str">
        <f t="shared" si="781"/>
        <v>Red</v>
      </c>
      <c r="X2420" t="str">
        <f t="shared" si="782"/>
        <v>Green</v>
      </c>
      <c r="Y2420" t="str">
        <f t="shared" si="783"/>
        <v>Green</v>
      </c>
      <c r="Z2420" t="str">
        <f t="shared" si="784"/>
        <v>Green</v>
      </c>
      <c r="AA2420" t="str">
        <f t="shared" si="785"/>
        <v>Red</v>
      </c>
      <c r="AB2420" t="str">
        <f t="shared" si="786"/>
        <v>Red</v>
      </c>
      <c r="AC2420" t="str">
        <f t="shared" si="787"/>
        <v>Green</v>
      </c>
      <c r="AD2420" t="str">
        <f t="shared" si="788"/>
        <v>Red</v>
      </c>
    </row>
    <row r="2421" spans="1:30" x14ac:dyDescent="0.25">
      <c r="A2421" t="str">
        <f t="shared" si="792"/>
        <v>28/07/2026Fortaleza ECBotafogo SP</v>
      </c>
      <c r="B2421" t="s">
        <v>804</v>
      </c>
      <c r="C2421" t="s">
        <v>817</v>
      </c>
      <c r="D2421" s="2">
        <v>46232</v>
      </c>
      <c r="E2421" s="3">
        <v>2.4305555555555556E-2</v>
      </c>
      <c r="F2421" t="s">
        <v>401</v>
      </c>
      <c r="G2421" t="s">
        <v>118</v>
      </c>
      <c r="H2421">
        <v>0</v>
      </c>
      <c r="I2421">
        <v>0</v>
      </c>
      <c r="J2421">
        <v>1</v>
      </c>
      <c r="K2421">
        <v>0</v>
      </c>
      <c r="L2421" s="30" t="str">
        <f t="shared" si="793"/>
        <v>28/07/2026</v>
      </c>
      <c r="M2421" s="31">
        <f t="shared" si="794"/>
        <v>0.89930555555555558</v>
      </c>
      <c r="N2421" t="str">
        <f t="shared" si="791"/>
        <v>1 - 0</v>
      </c>
      <c r="O2421" t="str">
        <f t="shared" si="773"/>
        <v>Green</v>
      </c>
      <c r="P2421" t="str">
        <f t="shared" si="774"/>
        <v>Red</v>
      </c>
      <c r="Q2421" t="str">
        <f t="shared" si="775"/>
        <v>Red</v>
      </c>
      <c r="R2421" t="str">
        <f t="shared" si="776"/>
        <v>Green</v>
      </c>
      <c r="S2421" t="str">
        <f t="shared" si="777"/>
        <v>Red</v>
      </c>
      <c r="T2421" t="str">
        <f t="shared" si="778"/>
        <v>Green</v>
      </c>
      <c r="U2421" t="str">
        <f t="shared" si="779"/>
        <v>Red</v>
      </c>
      <c r="V2421" t="str">
        <f t="shared" si="780"/>
        <v>Green</v>
      </c>
      <c r="W2421" t="str">
        <f t="shared" si="781"/>
        <v>Red</v>
      </c>
      <c r="X2421" t="str">
        <f t="shared" si="782"/>
        <v>Red</v>
      </c>
      <c r="Y2421" t="str">
        <f t="shared" si="783"/>
        <v>Red</v>
      </c>
      <c r="Z2421" t="str">
        <f t="shared" si="784"/>
        <v>Red</v>
      </c>
      <c r="AA2421" t="str">
        <f t="shared" si="785"/>
        <v>Green</v>
      </c>
      <c r="AB2421" t="str">
        <f t="shared" si="786"/>
        <v>Green</v>
      </c>
      <c r="AC2421" t="str">
        <f t="shared" si="787"/>
        <v>Red</v>
      </c>
      <c r="AD2421" t="str">
        <f t="shared" si="788"/>
        <v>Green</v>
      </c>
    </row>
    <row r="2422" spans="1:30" x14ac:dyDescent="0.25">
      <c r="A2422" t="str">
        <f t="shared" si="792"/>
        <v>28/07/2026Cavalry FCSupra du Quebec</v>
      </c>
      <c r="B2422" t="s">
        <v>5130</v>
      </c>
      <c r="C2422" t="s">
        <v>838</v>
      </c>
      <c r="D2422" s="2">
        <v>46232</v>
      </c>
      <c r="E2422" s="3">
        <v>4.1666666666666664E-2</v>
      </c>
      <c r="F2422" t="s">
        <v>212</v>
      </c>
      <c r="G2422" t="s">
        <v>182</v>
      </c>
      <c r="H2422">
        <v>1</v>
      </c>
      <c r="I2422">
        <v>0</v>
      </c>
      <c r="J2422">
        <v>2</v>
      </c>
      <c r="K2422">
        <v>1</v>
      </c>
      <c r="L2422" s="30" t="str">
        <f t="shared" si="793"/>
        <v>28/07/2026</v>
      </c>
      <c r="M2422" s="31">
        <f t="shared" si="794"/>
        <v>0.91666666666666663</v>
      </c>
      <c r="N2422" t="str">
        <f t="shared" si="791"/>
        <v>2 - 1</v>
      </c>
      <c r="O2422" t="str">
        <f t="shared" si="773"/>
        <v>Green</v>
      </c>
      <c r="P2422" t="str">
        <f t="shared" si="774"/>
        <v>Red</v>
      </c>
      <c r="Q2422" t="str">
        <f t="shared" si="775"/>
        <v>Red</v>
      </c>
      <c r="R2422" t="str">
        <f t="shared" si="776"/>
        <v>Green</v>
      </c>
      <c r="S2422" t="str">
        <f t="shared" si="777"/>
        <v>Red</v>
      </c>
      <c r="T2422" t="str">
        <f t="shared" si="778"/>
        <v>Green</v>
      </c>
      <c r="U2422" t="str">
        <f t="shared" si="779"/>
        <v>Green</v>
      </c>
      <c r="V2422" t="str">
        <f t="shared" si="780"/>
        <v>Red</v>
      </c>
      <c r="W2422" t="str">
        <f t="shared" si="781"/>
        <v>Red</v>
      </c>
      <c r="X2422" t="str">
        <f t="shared" si="782"/>
        <v>Green</v>
      </c>
      <c r="Y2422" t="str">
        <f t="shared" si="783"/>
        <v>Green</v>
      </c>
      <c r="Z2422" t="str">
        <f t="shared" si="784"/>
        <v>Green</v>
      </c>
      <c r="AA2422" t="str">
        <f t="shared" si="785"/>
        <v>Red</v>
      </c>
      <c r="AB2422" t="str">
        <f t="shared" si="786"/>
        <v>Green</v>
      </c>
      <c r="AC2422" t="str">
        <f t="shared" si="787"/>
        <v>Green</v>
      </c>
      <c r="AD2422" t="str">
        <f t="shared" si="788"/>
        <v>Red</v>
      </c>
    </row>
    <row r="2423" spans="1:30" x14ac:dyDescent="0.25">
      <c r="A2423" t="str">
        <f t="shared" si="792"/>
        <v>28/07/2026Tigres FCAtletico Nacional</v>
      </c>
      <c r="B2423" t="s">
        <v>821</v>
      </c>
      <c r="C2423" t="s">
        <v>822</v>
      </c>
      <c r="D2423" s="2">
        <v>46232</v>
      </c>
      <c r="E2423" s="3">
        <v>6.25E-2</v>
      </c>
      <c r="F2423" t="s">
        <v>189</v>
      </c>
      <c r="G2423" t="s">
        <v>416</v>
      </c>
      <c r="H2423">
        <v>0</v>
      </c>
      <c r="I2423">
        <v>2</v>
      </c>
      <c r="J2423">
        <v>0</v>
      </c>
      <c r="K2423">
        <v>2</v>
      </c>
      <c r="L2423" s="30" t="str">
        <f t="shared" si="793"/>
        <v>28/07/2026</v>
      </c>
      <c r="M2423" s="31">
        <f t="shared" si="794"/>
        <v>0.9375</v>
      </c>
      <c r="N2423" t="str">
        <f t="shared" si="791"/>
        <v>0 - 2</v>
      </c>
      <c r="O2423" t="str">
        <f t="shared" si="773"/>
        <v>Red</v>
      </c>
      <c r="P2423" t="str">
        <f t="shared" si="774"/>
        <v>Red</v>
      </c>
      <c r="Q2423" t="str">
        <f t="shared" si="775"/>
        <v>Green</v>
      </c>
      <c r="R2423" t="str">
        <f t="shared" si="776"/>
        <v>Red</v>
      </c>
      <c r="S2423" t="str">
        <f t="shared" si="777"/>
        <v>Green</v>
      </c>
      <c r="T2423" t="str">
        <f t="shared" si="778"/>
        <v>Green</v>
      </c>
      <c r="U2423" t="str">
        <f t="shared" si="779"/>
        <v>Red</v>
      </c>
      <c r="V2423" t="str">
        <f t="shared" si="780"/>
        <v>Red</v>
      </c>
      <c r="W2423" t="str">
        <f t="shared" si="781"/>
        <v>Green</v>
      </c>
      <c r="X2423" t="str">
        <f t="shared" si="782"/>
        <v>Green</v>
      </c>
      <c r="Y2423" t="str">
        <f t="shared" si="783"/>
        <v>Green</v>
      </c>
      <c r="Z2423" t="str">
        <f t="shared" si="784"/>
        <v>Red</v>
      </c>
      <c r="AA2423" t="str">
        <f t="shared" si="785"/>
        <v>Green</v>
      </c>
      <c r="AB2423" t="str">
        <f t="shared" si="786"/>
        <v>Green</v>
      </c>
      <c r="AC2423" t="str">
        <f t="shared" si="787"/>
        <v>Red</v>
      </c>
      <c r="AD2423" t="str">
        <f t="shared" si="788"/>
        <v>Green</v>
      </c>
    </row>
    <row r="2424" spans="1:30" x14ac:dyDescent="0.25">
      <c r="A2424" t="str">
        <f t="shared" si="792"/>
        <v>28/07/2026CD OlimpiaDeportivo Mixco</v>
      </c>
      <c r="D2424" s="2">
        <v>46232</v>
      </c>
      <c r="E2424" s="3">
        <v>8.3333333333333329E-2</v>
      </c>
      <c r="F2424" t="s">
        <v>5131</v>
      </c>
      <c r="G2424" t="s">
        <v>2478</v>
      </c>
      <c r="H2424">
        <v>1</v>
      </c>
      <c r="I2424">
        <v>0</v>
      </c>
      <c r="J2424">
        <v>2</v>
      </c>
      <c r="K2424">
        <v>0</v>
      </c>
      <c r="L2424" s="30" t="str">
        <f t="shared" si="793"/>
        <v>28/07/2026</v>
      </c>
      <c r="M2424" s="31">
        <f t="shared" si="794"/>
        <v>0.95833333333333326</v>
      </c>
      <c r="N2424" t="str">
        <f t="shared" si="791"/>
        <v>2 - 0</v>
      </c>
      <c r="O2424" t="str">
        <f t="shared" si="773"/>
        <v>Green</v>
      </c>
      <c r="P2424" t="str">
        <f t="shared" si="774"/>
        <v>Red</v>
      </c>
      <c r="Q2424" t="str">
        <f t="shared" si="775"/>
        <v>Red</v>
      </c>
      <c r="R2424" t="str">
        <f t="shared" si="776"/>
        <v>Green</v>
      </c>
      <c r="S2424" t="str">
        <f t="shared" si="777"/>
        <v>Red</v>
      </c>
      <c r="T2424" t="str">
        <f t="shared" si="778"/>
        <v>Green</v>
      </c>
      <c r="U2424" t="str">
        <f t="shared" si="779"/>
        <v>Green</v>
      </c>
      <c r="V2424" t="str">
        <f t="shared" si="780"/>
        <v>Red</v>
      </c>
      <c r="W2424" t="str">
        <f t="shared" si="781"/>
        <v>Red</v>
      </c>
      <c r="X2424" t="str">
        <f t="shared" si="782"/>
        <v>Green</v>
      </c>
      <c r="Y2424" t="str">
        <f t="shared" si="783"/>
        <v>Green</v>
      </c>
      <c r="Z2424" t="str">
        <f t="shared" si="784"/>
        <v>Red</v>
      </c>
      <c r="AA2424" t="str">
        <f t="shared" si="785"/>
        <v>Green</v>
      </c>
      <c r="AB2424" t="str">
        <f t="shared" si="786"/>
        <v>Green</v>
      </c>
      <c r="AC2424" t="str">
        <f t="shared" si="787"/>
        <v>Red</v>
      </c>
      <c r="AD2424" t="str">
        <f t="shared" si="788"/>
        <v>Green</v>
      </c>
    </row>
    <row r="2425" spans="1:30" x14ac:dyDescent="0.25">
      <c r="A2425" t="str">
        <f t="shared" si="792"/>
        <v>28/07/2026Diriangen FCPlaza Amador</v>
      </c>
      <c r="D2425" s="2">
        <v>46232</v>
      </c>
      <c r="E2425" s="3">
        <v>8.3333333333333329E-2</v>
      </c>
      <c r="F2425" t="s">
        <v>5132</v>
      </c>
      <c r="G2425" t="s">
        <v>208</v>
      </c>
      <c r="H2425">
        <v>3</v>
      </c>
      <c r="I2425">
        <v>0</v>
      </c>
      <c r="J2425">
        <v>4</v>
      </c>
      <c r="K2425">
        <v>2</v>
      </c>
      <c r="L2425" s="30" t="str">
        <f t="shared" si="793"/>
        <v>28/07/2026</v>
      </c>
      <c r="M2425" s="31">
        <f t="shared" si="794"/>
        <v>0.95833333333333326</v>
      </c>
      <c r="N2425" t="str">
        <f t="shared" si="791"/>
        <v>4 - 2</v>
      </c>
      <c r="O2425" t="str">
        <f t="shared" si="773"/>
        <v>Green</v>
      </c>
      <c r="P2425" t="str">
        <f t="shared" si="774"/>
        <v>Red</v>
      </c>
      <c r="Q2425" t="str">
        <f t="shared" si="775"/>
        <v>Red</v>
      </c>
      <c r="R2425" t="str">
        <f t="shared" si="776"/>
        <v>Green</v>
      </c>
      <c r="S2425" t="str">
        <f t="shared" si="777"/>
        <v>Red</v>
      </c>
      <c r="T2425" t="str">
        <f t="shared" si="778"/>
        <v>Green</v>
      </c>
      <c r="U2425" t="str">
        <f t="shared" si="779"/>
        <v>Green</v>
      </c>
      <c r="V2425" t="str">
        <f t="shared" si="780"/>
        <v>Red</v>
      </c>
      <c r="W2425" t="str">
        <f t="shared" si="781"/>
        <v>Red</v>
      </c>
      <c r="X2425" t="str">
        <f t="shared" si="782"/>
        <v>Green</v>
      </c>
      <c r="Y2425" t="str">
        <f t="shared" si="783"/>
        <v>Green</v>
      </c>
      <c r="Z2425" t="str">
        <f t="shared" si="784"/>
        <v>Green</v>
      </c>
      <c r="AA2425" t="str">
        <f t="shared" si="785"/>
        <v>Red</v>
      </c>
      <c r="AB2425" t="str">
        <f t="shared" si="786"/>
        <v>Red</v>
      </c>
      <c r="AC2425" t="str">
        <f t="shared" si="787"/>
        <v>Green</v>
      </c>
      <c r="AD2425" t="str">
        <f t="shared" si="788"/>
        <v>Red</v>
      </c>
    </row>
    <row r="2426" spans="1:30" x14ac:dyDescent="0.25">
      <c r="A2426" t="str">
        <f t="shared" si="792"/>
        <v>28/07/2026El Salvador U20USA U20</v>
      </c>
      <c r="D2426" s="2">
        <v>46232</v>
      </c>
      <c r="E2426" s="3">
        <v>8.3333333333333329E-2</v>
      </c>
      <c r="F2426" t="s">
        <v>3431</v>
      </c>
      <c r="G2426" t="s">
        <v>3432</v>
      </c>
      <c r="H2426">
        <v>0</v>
      </c>
      <c r="I2426">
        <v>1</v>
      </c>
      <c r="J2426">
        <v>0</v>
      </c>
      <c r="K2426">
        <v>3</v>
      </c>
      <c r="L2426" s="30" t="str">
        <f t="shared" si="793"/>
        <v>28/07/2026</v>
      </c>
      <c r="M2426" s="31">
        <f t="shared" si="794"/>
        <v>0.95833333333333326</v>
      </c>
      <c r="N2426" t="str">
        <f t="shared" si="791"/>
        <v>0 - 3</v>
      </c>
      <c r="O2426" t="str">
        <f t="shared" si="773"/>
        <v>Red</v>
      </c>
      <c r="P2426" t="str">
        <f t="shared" si="774"/>
        <v>Red</v>
      </c>
      <c r="Q2426" t="str">
        <f t="shared" si="775"/>
        <v>Green</v>
      </c>
      <c r="R2426" t="str">
        <f t="shared" si="776"/>
        <v>Red</v>
      </c>
      <c r="S2426" t="str">
        <f t="shared" si="777"/>
        <v>Green</v>
      </c>
      <c r="T2426" t="str">
        <f t="shared" si="778"/>
        <v>Green</v>
      </c>
      <c r="U2426" t="str">
        <f t="shared" si="779"/>
        <v>Red</v>
      </c>
      <c r="V2426" t="str">
        <f t="shared" si="780"/>
        <v>Red</v>
      </c>
      <c r="W2426" t="str">
        <f t="shared" si="781"/>
        <v>Green</v>
      </c>
      <c r="X2426" t="str">
        <f t="shared" si="782"/>
        <v>Green</v>
      </c>
      <c r="Y2426" t="str">
        <f t="shared" si="783"/>
        <v>Green</v>
      </c>
      <c r="Z2426" t="str">
        <f t="shared" si="784"/>
        <v>Green</v>
      </c>
      <c r="AA2426" t="str">
        <f t="shared" si="785"/>
        <v>Red</v>
      </c>
      <c r="AB2426" t="str">
        <f t="shared" si="786"/>
        <v>Green</v>
      </c>
      <c r="AC2426" t="str">
        <f t="shared" si="787"/>
        <v>Red</v>
      </c>
      <c r="AD2426" t="str">
        <f t="shared" si="788"/>
        <v>Green</v>
      </c>
    </row>
    <row r="2427" spans="1:30" x14ac:dyDescent="0.25">
      <c r="A2427" t="str">
        <f t="shared" si="792"/>
        <v>28/07/2026Brindabella Blues U23Queanbeyan City FC U23</v>
      </c>
      <c r="B2427" s="61" t="s">
        <v>810</v>
      </c>
      <c r="C2427" s="61" t="s">
        <v>909</v>
      </c>
      <c r="D2427" s="62">
        <v>46232</v>
      </c>
      <c r="E2427" s="63">
        <v>0.3125</v>
      </c>
      <c r="F2427" s="61" t="s">
        <v>2318</v>
      </c>
      <c r="G2427" s="61" t="s">
        <v>2317</v>
      </c>
      <c r="H2427" s="61">
        <v>0</v>
      </c>
      <c r="I2427" s="61">
        <v>0</v>
      </c>
      <c r="J2427" s="61">
        <v>0</v>
      </c>
      <c r="K2427" s="61">
        <v>2</v>
      </c>
      <c r="L2427" s="22" t="str">
        <f t="shared" ref="L2427:L2490" si="795">DAY(D2427)&amp;"/"&amp;"07"&amp;"/"&amp;YEAR(D2427)</f>
        <v>29/07/2026</v>
      </c>
      <c r="M2427" s="23">
        <f t="shared" ref="M2427:M2490" si="796">E2427-TIME(3,0,0)</f>
        <v>0.1875</v>
      </c>
      <c r="N2427" t="str">
        <f t="shared" ref="N2427:N2490" si="797">J2427&amp;" - "&amp;K2427</f>
        <v>0 - 2</v>
      </c>
      <c r="O2427" t="str">
        <f t="shared" si="773"/>
        <v>Red</v>
      </c>
      <c r="P2427" t="str">
        <f t="shared" si="774"/>
        <v>Red</v>
      </c>
      <c r="Q2427" t="str">
        <f t="shared" si="775"/>
        <v>Green</v>
      </c>
      <c r="R2427" t="str">
        <f t="shared" si="776"/>
        <v>Red</v>
      </c>
      <c r="S2427" t="str">
        <f t="shared" si="777"/>
        <v>Green</v>
      </c>
      <c r="T2427" t="str">
        <f t="shared" si="778"/>
        <v>Green</v>
      </c>
      <c r="U2427" t="str">
        <f t="shared" si="779"/>
        <v>Red</v>
      </c>
      <c r="V2427" t="str">
        <f t="shared" si="780"/>
        <v>Green</v>
      </c>
      <c r="W2427" t="str">
        <f t="shared" si="781"/>
        <v>Red</v>
      </c>
      <c r="X2427" t="str">
        <f t="shared" si="782"/>
        <v>Red</v>
      </c>
      <c r="Y2427" t="str">
        <f t="shared" si="783"/>
        <v>Green</v>
      </c>
      <c r="Z2427" t="str">
        <f t="shared" si="784"/>
        <v>Red</v>
      </c>
      <c r="AA2427" t="str">
        <f t="shared" si="785"/>
        <v>Green</v>
      </c>
      <c r="AB2427" t="str">
        <f t="shared" si="786"/>
        <v>Green</v>
      </c>
      <c r="AC2427" t="str">
        <f t="shared" si="787"/>
        <v>Red</v>
      </c>
      <c r="AD2427" t="str">
        <f t="shared" si="788"/>
        <v>Green</v>
      </c>
    </row>
    <row r="2428" spans="1:30" x14ac:dyDescent="0.25">
      <c r="A2428" t="str">
        <f t="shared" si="792"/>
        <v>29/07/2026NK KustosijaNK Karlovac</v>
      </c>
      <c r="B2428" s="61"/>
      <c r="C2428" s="61"/>
      <c r="D2428" s="62">
        <v>46232</v>
      </c>
      <c r="E2428" s="63">
        <v>0.33333333333333331</v>
      </c>
      <c r="F2428" s="61" t="s">
        <v>1586</v>
      </c>
      <c r="G2428" s="61" t="s">
        <v>1737</v>
      </c>
      <c r="H2428" s="61">
        <v>1</v>
      </c>
      <c r="I2428" s="61">
        <v>0</v>
      </c>
      <c r="J2428" s="61">
        <v>1</v>
      </c>
      <c r="K2428" s="61">
        <v>2</v>
      </c>
      <c r="L2428" s="22" t="str">
        <f t="shared" si="795"/>
        <v>29/07/2026</v>
      </c>
      <c r="M2428" s="23">
        <f t="shared" si="796"/>
        <v>0.20833333333333331</v>
      </c>
      <c r="N2428" t="str">
        <f t="shared" si="797"/>
        <v>1 - 2</v>
      </c>
      <c r="O2428" t="str">
        <f t="shared" si="773"/>
        <v>Red</v>
      </c>
      <c r="P2428" t="str">
        <f t="shared" si="774"/>
        <v>Red</v>
      </c>
      <c r="Q2428" t="str">
        <f t="shared" si="775"/>
        <v>Green</v>
      </c>
      <c r="R2428" t="str">
        <f t="shared" si="776"/>
        <v>Red</v>
      </c>
      <c r="S2428" t="str">
        <f t="shared" si="777"/>
        <v>Green</v>
      </c>
      <c r="T2428" t="str">
        <f t="shared" si="778"/>
        <v>Green</v>
      </c>
      <c r="U2428" t="str">
        <f t="shared" si="779"/>
        <v>Green</v>
      </c>
      <c r="V2428" t="str">
        <f t="shared" si="780"/>
        <v>Red</v>
      </c>
      <c r="W2428" t="str">
        <f t="shared" si="781"/>
        <v>Red</v>
      </c>
      <c r="X2428" t="str">
        <f t="shared" si="782"/>
        <v>Green</v>
      </c>
      <c r="Y2428" t="str">
        <f t="shared" si="783"/>
        <v>Green</v>
      </c>
      <c r="Z2428" t="str">
        <f t="shared" si="784"/>
        <v>Green</v>
      </c>
      <c r="AA2428" t="str">
        <f t="shared" si="785"/>
        <v>Red</v>
      </c>
      <c r="AB2428" t="str">
        <f t="shared" si="786"/>
        <v>Green</v>
      </c>
      <c r="AC2428" t="str">
        <f t="shared" si="787"/>
        <v>Green</v>
      </c>
      <c r="AD2428" t="str">
        <f t="shared" si="788"/>
        <v>Red</v>
      </c>
    </row>
    <row r="2429" spans="1:30" x14ac:dyDescent="0.25">
      <c r="A2429" t="str">
        <f t="shared" si="792"/>
        <v>29/07/2026Brindabella Blues FCQueanbeyan City FC</v>
      </c>
      <c r="B2429" s="61" t="s">
        <v>810</v>
      </c>
      <c r="C2429" s="61" t="s">
        <v>811</v>
      </c>
      <c r="D2429" s="62">
        <v>46232</v>
      </c>
      <c r="E2429" s="63">
        <v>0.39583333333333331</v>
      </c>
      <c r="F2429" s="61" t="s">
        <v>497</v>
      </c>
      <c r="G2429" s="61" t="s">
        <v>2786</v>
      </c>
      <c r="H2429" s="61">
        <v>1</v>
      </c>
      <c r="I2429" s="61">
        <v>0</v>
      </c>
      <c r="J2429" s="61">
        <v>2</v>
      </c>
      <c r="K2429" s="61">
        <v>0</v>
      </c>
      <c r="L2429" s="22" t="str">
        <f t="shared" si="795"/>
        <v>29/07/2026</v>
      </c>
      <c r="M2429" s="23">
        <f t="shared" si="796"/>
        <v>0.27083333333333331</v>
      </c>
      <c r="N2429" t="str">
        <f t="shared" si="797"/>
        <v>2 - 0</v>
      </c>
      <c r="O2429" t="str">
        <f t="shared" si="773"/>
        <v>Green</v>
      </c>
      <c r="P2429" t="str">
        <f t="shared" si="774"/>
        <v>Red</v>
      </c>
      <c r="Q2429" t="str">
        <f t="shared" si="775"/>
        <v>Red</v>
      </c>
      <c r="R2429" t="str">
        <f t="shared" si="776"/>
        <v>Green</v>
      </c>
      <c r="S2429" t="str">
        <f t="shared" si="777"/>
        <v>Red</v>
      </c>
      <c r="T2429" t="str">
        <f t="shared" si="778"/>
        <v>Green</v>
      </c>
      <c r="U2429" t="str">
        <f t="shared" si="779"/>
        <v>Green</v>
      </c>
      <c r="V2429" t="str">
        <f t="shared" si="780"/>
        <v>Red</v>
      </c>
      <c r="W2429" t="str">
        <f t="shared" si="781"/>
        <v>Red</v>
      </c>
      <c r="X2429" t="str">
        <f t="shared" si="782"/>
        <v>Green</v>
      </c>
      <c r="Y2429" t="str">
        <f t="shared" si="783"/>
        <v>Green</v>
      </c>
      <c r="Z2429" t="str">
        <f t="shared" si="784"/>
        <v>Red</v>
      </c>
      <c r="AA2429" t="str">
        <f t="shared" si="785"/>
        <v>Green</v>
      </c>
      <c r="AB2429" t="str">
        <f t="shared" si="786"/>
        <v>Green</v>
      </c>
      <c r="AC2429" t="str">
        <f t="shared" si="787"/>
        <v>Red</v>
      </c>
      <c r="AD2429" t="str">
        <f t="shared" si="788"/>
        <v>Green</v>
      </c>
    </row>
    <row r="2430" spans="1:30" x14ac:dyDescent="0.25">
      <c r="A2430" t="str">
        <f t="shared" si="792"/>
        <v>29/07/2026TottenhamSydney</v>
      </c>
      <c r="B2430" s="61"/>
      <c r="C2430" s="61"/>
      <c r="D2430" s="62">
        <v>46232</v>
      </c>
      <c r="E2430" s="63">
        <v>0.40625</v>
      </c>
      <c r="F2430" s="61" t="s">
        <v>1725</v>
      </c>
      <c r="G2430" s="61" t="s">
        <v>394</v>
      </c>
      <c r="H2430" s="61">
        <v>1</v>
      </c>
      <c r="I2430" s="61">
        <v>0</v>
      </c>
      <c r="J2430" s="61">
        <v>1</v>
      </c>
      <c r="K2430" s="61">
        <v>1</v>
      </c>
      <c r="L2430" s="22" t="str">
        <f t="shared" si="795"/>
        <v>29/07/2026</v>
      </c>
      <c r="M2430" s="23">
        <f t="shared" si="796"/>
        <v>0.28125</v>
      </c>
      <c r="N2430" t="str">
        <f t="shared" si="797"/>
        <v>1 - 1</v>
      </c>
      <c r="O2430" t="str">
        <f t="shared" si="773"/>
        <v>Red</v>
      </c>
      <c r="P2430" t="str">
        <f t="shared" si="774"/>
        <v>Green</v>
      </c>
      <c r="Q2430" t="str">
        <f t="shared" si="775"/>
        <v>Red</v>
      </c>
      <c r="R2430" t="str">
        <f t="shared" si="776"/>
        <v>Green</v>
      </c>
      <c r="S2430" t="str">
        <f t="shared" si="777"/>
        <v>Green</v>
      </c>
      <c r="T2430" t="str">
        <f t="shared" si="778"/>
        <v>Red</v>
      </c>
      <c r="U2430" t="str">
        <f t="shared" si="779"/>
        <v>Green</v>
      </c>
      <c r="V2430" t="str">
        <f t="shared" si="780"/>
        <v>Red</v>
      </c>
      <c r="W2430" t="str">
        <f t="shared" si="781"/>
        <v>Red</v>
      </c>
      <c r="X2430" t="str">
        <f t="shared" si="782"/>
        <v>Green</v>
      </c>
      <c r="Y2430" t="str">
        <f t="shared" si="783"/>
        <v>Green</v>
      </c>
      <c r="Z2430" t="str">
        <f t="shared" si="784"/>
        <v>Red</v>
      </c>
      <c r="AA2430" t="str">
        <f t="shared" si="785"/>
        <v>Green</v>
      </c>
      <c r="AB2430" t="str">
        <f t="shared" si="786"/>
        <v>Green</v>
      </c>
      <c r="AC2430" t="str">
        <f t="shared" si="787"/>
        <v>Green</v>
      </c>
      <c r="AD2430" t="str">
        <f t="shared" si="788"/>
        <v>Red</v>
      </c>
    </row>
    <row r="2431" spans="1:30" x14ac:dyDescent="0.25">
      <c r="A2431" t="str">
        <f t="shared" si="792"/>
        <v>29/07/2026Ansan PoliceSiheung Citizen</v>
      </c>
      <c r="B2431" s="61"/>
      <c r="C2431" s="61"/>
      <c r="D2431" s="62">
        <v>46232</v>
      </c>
      <c r="E2431" s="63">
        <v>0.41666666666666669</v>
      </c>
      <c r="F2431" s="61" t="s">
        <v>3634</v>
      </c>
      <c r="G2431" s="61" t="s">
        <v>3637</v>
      </c>
      <c r="H2431" s="61">
        <v>0</v>
      </c>
      <c r="I2431" s="61">
        <v>1</v>
      </c>
      <c r="J2431" s="61">
        <v>2</v>
      </c>
      <c r="K2431" s="61">
        <v>1</v>
      </c>
      <c r="L2431" s="22" t="str">
        <f t="shared" si="795"/>
        <v>29/07/2026</v>
      </c>
      <c r="M2431" s="23">
        <f t="shared" si="796"/>
        <v>0.29166666666666669</v>
      </c>
      <c r="N2431" t="str">
        <f t="shared" si="797"/>
        <v>2 - 1</v>
      </c>
      <c r="O2431" t="str">
        <f t="shared" si="773"/>
        <v>Green</v>
      </c>
      <c r="P2431" t="str">
        <f t="shared" si="774"/>
        <v>Red</v>
      </c>
      <c r="Q2431" t="str">
        <f t="shared" si="775"/>
        <v>Red</v>
      </c>
      <c r="R2431" t="str">
        <f t="shared" si="776"/>
        <v>Green</v>
      </c>
      <c r="S2431" t="str">
        <f t="shared" si="777"/>
        <v>Red</v>
      </c>
      <c r="T2431" t="str">
        <f t="shared" si="778"/>
        <v>Green</v>
      </c>
      <c r="U2431" t="str">
        <f t="shared" si="779"/>
        <v>Red</v>
      </c>
      <c r="V2431" t="str">
        <f t="shared" si="780"/>
        <v>Red</v>
      </c>
      <c r="W2431" t="str">
        <f t="shared" si="781"/>
        <v>Green</v>
      </c>
      <c r="X2431" t="str">
        <f t="shared" si="782"/>
        <v>Green</v>
      </c>
      <c r="Y2431" t="str">
        <f t="shared" si="783"/>
        <v>Green</v>
      </c>
      <c r="Z2431" t="str">
        <f t="shared" si="784"/>
        <v>Green</v>
      </c>
      <c r="AA2431" t="str">
        <f t="shared" si="785"/>
        <v>Red</v>
      </c>
      <c r="AB2431" t="str">
        <f t="shared" si="786"/>
        <v>Green</v>
      </c>
      <c r="AC2431" t="str">
        <f t="shared" si="787"/>
        <v>Green</v>
      </c>
      <c r="AD2431" t="str">
        <f t="shared" si="788"/>
        <v>Red</v>
      </c>
    </row>
    <row r="2432" spans="1:30" x14ac:dyDescent="0.25">
      <c r="A2432" t="str">
        <f t="shared" si="792"/>
        <v>29/07/2026Bucheon 1995Paju Frontier</v>
      </c>
      <c r="B2432" s="61"/>
      <c r="C2432" s="61"/>
      <c r="D2432" s="62">
        <v>46232</v>
      </c>
      <c r="E2432" s="63">
        <v>0.41666666666666669</v>
      </c>
      <c r="F2432" s="61" t="s">
        <v>1596</v>
      </c>
      <c r="G2432" s="61" t="s">
        <v>4320</v>
      </c>
      <c r="H2432" s="61">
        <v>0</v>
      </c>
      <c r="I2432" s="61">
        <v>0</v>
      </c>
      <c r="J2432" s="61">
        <v>3</v>
      </c>
      <c r="K2432" s="61">
        <v>0</v>
      </c>
      <c r="L2432" s="22" t="str">
        <f t="shared" si="795"/>
        <v>29/07/2026</v>
      </c>
      <c r="M2432" s="23">
        <f t="shared" si="796"/>
        <v>0.29166666666666669</v>
      </c>
      <c r="N2432" t="str">
        <f t="shared" si="797"/>
        <v>3 - 0</v>
      </c>
      <c r="O2432" t="str">
        <f t="shared" si="773"/>
        <v>Green</v>
      </c>
      <c r="P2432" t="str">
        <f t="shared" si="774"/>
        <v>Red</v>
      </c>
      <c r="Q2432" t="str">
        <f t="shared" si="775"/>
        <v>Red</v>
      </c>
      <c r="R2432" t="str">
        <f t="shared" si="776"/>
        <v>Green</v>
      </c>
      <c r="S2432" t="str">
        <f t="shared" si="777"/>
        <v>Red</v>
      </c>
      <c r="T2432" t="str">
        <f t="shared" si="778"/>
        <v>Green</v>
      </c>
      <c r="U2432" t="str">
        <f t="shared" si="779"/>
        <v>Red</v>
      </c>
      <c r="V2432" t="str">
        <f t="shared" si="780"/>
        <v>Green</v>
      </c>
      <c r="W2432" t="str">
        <f t="shared" si="781"/>
        <v>Red</v>
      </c>
      <c r="X2432" t="str">
        <f t="shared" si="782"/>
        <v>Red</v>
      </c>
      <c r="Y2432" t="str">
        <f t="shared" si="783"/>
        <v>Green</v>
      </c>
      <c r="Z2432" t="str">
        <f t="shared" si="784"/>
        <v>Green</v>
      </c>
      <c r="AA2432" t="str">
        <f t="shared" si="785"/>
        <v>Red</v>
      </c>
      <c r="AB2432" t="str">
        <f t="shared" si="786"/>
        <v>Green</v>
      </c>
      <c r="AC2432" t="str">
        <f t="shared" si="787"/>
        <v>Red</v>
      </c>
      <c r="AD2432" t="str">
        <f t="shared" si="788"/>
        <v>Green</v>
      </c>
    </row>
    <row r="2433" spans="1:30" x14ac:dyDescent="0.25">
      <c r="A2433" t="str">
        <f t="shared" si="792"/>
        <v>29/07/2026Busan IParkFC Seoul</v>
      </c>
      <c r="B2433" s="61"/>
      <c r="C2433" s="61"/>
      <c r="D2433" s="62">
        <v>46232</v>
      </c>
      <c r="E2433" s="63">
        <v>0.41666666666666669</v>
      </c>
      <c r="F2433" s="61" t="s">
        <v>3630</v>
      </c>
      <c r="G2433" s="61" t="s">
        <v>27</v>
      </c>
      <c r="H2433" s="61">
        <v>1</v>
      </c>
      <c r="I2433" s="61">
        <v>0</v>
      </c>
      <c r="J2433" s="61">
        <v>2</v>
      </c>
      <c r="K2433" s="61">
        <v>0</v>
      </c>
      <c r="L2433" s="22" t="str">
        <f t="shared" si="795"/>
        <v>29/07/2026</v>
      </c>
      <c r="M2433" s="23">
        <f t="shared" si="796"/>
        <v>0.29166666666666669</v>
      </c>
      <c r="N2433" t="str">
        <f t="shared" si="797"/>
        <v>2 - 0</v>
      </c>
      <c r="O2433" t="str">
        <f t="shared" si="773"/>
        <v>Green</v>
      </c>
      <c r="P2433" t="str">
        <f t="shared" si="774"/>
        <v>Red</v>
      </c>
      <c r="Q2433" t="str">
        <f t="shared" si="775"/>
        <v>Red</v>
      </c>
      <c r="R2433" t="str">
        <f t="shared" si="776"/>
        <v>Green</v>
      </c>
      <c r="S2433" t="str">
        <f t="shared" si="777"/>
        <v>Red</v>
      </c>
      <c r="T2433" t="str">
        <f t="shared" si="778"/>
        <v>Green</v>
      </c>
      <c r="U2433" t="str">
        <f t="shared" si="779"/>
        <v>Green</v>
      </c>
      <c r="V2433" t="str">
        <f t="shared" si="780"/>
        <v>Red</v>
      </c>
      <c r="W2433" t="str">
        <f t="shared" si="781"/>
        <v>Red</v>
      </c>
      <c r="X2433" t="str">
        <f t="shared" si="782"/>
        <v>Green</v>
      </c>
      <c r="Y2433" t="str">
        <f t="shared" si="783"/>
        <v>Green</v>
      </c>
      <c r="Z2433" t="str">
        <f t="shared" si="784"/>
        <v>Red</v>
      </c>
      <c r="AA2433" t="str">
        <f t="shared" si="785"/>
        <v>Green</v>
      </c>
      <c r="AB2433" t="str">
        <f t="shared" si="786"/>
        <v>Green</v>
      </c>
      <c r="AC2433" t="str">
        <f t="shared" si="787"/>
        <v>Red</v>
      </c>
      <c r="AD2433" t="str">
        <f t="shared" si="788"/>
        <v>Green</v>
      </c>
    </row>
    <row r="2434" spans="1:30" x14ac:dyDescent="0.25">
      <c r="A2434" t="str">
        <f t="shared" si="792"/>
        <v>29/07/2026Busan Trans CorpJinju Citizen</v>
      </c>
      <c r="B2434" s="61"/>
      <c r="C2434" s="61"/>
      <c r="D2434" s="62">
        <v>46232</v>
      </c>
      <c r="E2434" s="63">
        <v>0.41666666666666669</v>
      </c>
      <c r="F2434" s="61" t="s">
        <v>4296</v>
      </c>
      <c r="G2434" s="61" t="s">
        <v>5177</v>
      </c>
      <c r="H2434" s="61">
        <v>1</v>
      </c>
      <c r="I2434" s="61">
        <v>0</v>
      </c>
      <c r="J2434" s="61">
        <v>1</v>
      </c>
      <c r="K2434" s="61">
        <v>1</v>
      </c>
      <c r="L2434" s="22" t="str">
        <f t="shared" si="795"/>
        <v>29/07/2026</v>
      </c>
      <c r="M2434" s="23">
        <f t="shared" si="796"/>
        <v>0.29166666666666669</v>
      </c>
      <c r="N2434" t="str">
        <f t="shared" si="797"/>
        <v>1 - 1</v>
      </c>
      <c r="O2434" t="str">
        <f t="shared" ref="O2434:O2497" si="798">IF($J2434&gt;$K2434,"Green","Red")</f>
        <v>Red</v>
      </c>
      <c r="P2434" t="str">
        <f t="shared" ref="P2434:P2497" si="799">IF($J2434=$K2434,"Green","Red")</f>
        <v>Green</v>
      </c>
      <c r="Q2434" t="str">
        <f t="shared" ref="Q2434:Q2497" si="800">IF($J2434&lt;$K2434,"Green","Red")</f>
        <v>Red</v>
      </c>
      <c r="R2434" t="str">
        <f t="shared" ref="R2434:R2497" si="801">IF($J2434&gt;=$K2434,"Green","Red")</f>
        <v>Green</v>
      </c>
      <c r="S2434" t="str">
        <f t="shared" ref="S2434:S2497" si="802">IF($J2434&lt;=$K2434,"Green","Red")</f>
        <v>Green</v>
      </c>
      <c r="T2434" t="str">
        <f t="shared" ref="T2434:T2497" si="803">IF(OR($J2434&gt;$K2434,$J2434&lt;$K2434),"Green","Red")</f>
        <v>Red</v>
      </c>
      <c r="U2434" t="str">
        <f t="shared" ref="U2434:U2497" si="804">IF($H2434&gt;$I2434,"Green","Red")</f>
        <v>Green</v>
      </c>
      <c r="V2434" t="str">
        <f t="shared" ref="V2434:V2497" si="805">IF($H2434=$I2434,"Green","Red")</f>
        <v>Red</v>
      </c>
      <c r="W2434" t="str">
        <f t="shared" ref="W2434:W2497" si="806">IF($H2434&lt;$I2434,"Green","Red")</f>
        <v>Red</v>
      </c>
      <c r="X2434" t="str">
        <f t="shared" ref="X2434:X2497" si="807">IF($H2434+$I2434&gt;0,"Green","Red")</f>
        <v>Green</v>
      </c>
      <c r="Y2434" t="str">
        <f t="shared" ref="Y2434:Y2497" si="808">IF($J2434+$K2434&gt;1.5,"Green","Red")</f>
        <v>Green</v>
      </c>
      <c r="Z2434" t="str">
        <f t="shared" ref="Z2434:Z2497" si="809">IF($J2434+$K2434&gt;2.5,"Green","Red")</f>
        <v>Red</v>
      </c>
      <c r="AA2434" t="str">
        <f t="shared" ref="AA2434:AA2497" si="810">IF($J2434+$K2434&lt;2.5,"Green","Red")</f>
        <v>Green</v>
      </c>
      <c r="AB2434" t="str">
        <f t="shared" ref="AB2434:AB2497" si="811">IF($J2434+$K2434&lt;3.5,"Green","Red")</f>
        <v>Green</v>
      </c>
      <c r="AC2434" t="str">
        <f t="shared" ref="AC2434:AC2497" si="812">IF(AND($J2434&gt;0,$K2434&gt;0),"Green","Red")</f>
        <v>Green</v>
      </c>
      <c r="AD2434" t="str">
        <f t="shared" ref="AD2434:AD2497" si="813">IF(OR($J2434=0,$K2434=0),"Green","Red")</f>
        <v>Red</v>
      </c>
    </row>
    <row r="2435" spans="1:30" x14ac:dyDescent="0.25">
      <c r="A2435" t="str">
        <f t="shared" si="792"/>
        <v>29/07/2026Cerezo OsakaBorussia Dortmund</v>
      </c>
      <c r="B2435" s="61"/>
      <c r="C2435" s="61"/>
      <c r="D2435" s="62">
        <v>46232</v>
      </c>
      <c r="E2435" s="63">
        <v>0.41666666666666669</v>
      </c>
      <c r="F2435" s="61" t="s">
        <v>5178</v>
      </c>
      <c r="G2435" s="61" t="s">
        <v>3769</v>
      </c>
      <c r="H2435" s="61">
        <v>1</v>
      </c>
      <c r="I2435" s="61">
        <v>0</v>
      </c>
      <c r="J2435" s="61">
        <v>1</v>
      </c>
      <c r="K2435" s="61">
        <v>0</v>
      </c>
      <c r="L2435" s="22" t="str">
        <f t="shared" si="795"/>
        <v>29/07/2026</v>
      </c>
      <c r="M2435" s="23">
        <f t="shared" si="796"/>
        <v>0.29166666666666669</v>
      </c>
      <c r="N2435" t="str">
        <f t="shared" si="797"/>
        <v>1 - 0</v>
      </c>
      <c r="O2435" t="str">
        <f t="shared" si="798"/>
        <v>Green</v>
      </c>
      <c r="P2435" t="str">
        <f t="shared" si="799"/>
        <v>Red</v>
      </c>
      <c r="Q2435" t="str">
        <f t="shared" si="800"/>
        <v>Red</v>
      </c>
      <c r="R2435" t="str">
        <f t="shared" si="801"/>
        <v>Green</v>
      </c>
      <c r="S2435" t="str">
        <f t="shared" si="802"/>
        <v>Red</v>
      </c>
      <c r="T2435" t="str">
        <f t="shared" si="803"/>
        <v>Green</v>
      </c>
      <c r="U2435" t="str">
        <f t="shared" si="804"/>
        <v>Green</v>
      </c>
      <c r="V2435" t="str">
        <f t="shared" si="805"/>
        <v>Red</v>
      </c>
      <c r="W2435" t="str">
        <f t="shared" si="806"/>
        <v>Red</v>
      </c>
      <c r="X2435" t="str">
        <f t="shared" si="807"/>
        <v>Green</v>
      </c>
      <c r="Y2435" t="str">
        <f t="shared" si="808"/>
        <v>Red</v>
      </c>
      <c r="Z2435" t="str">
        <f t="shared" si="809"/>
        <v>Red</v>
      </c>
      <c r="AA2435" t="str">
        <f t="shared" si="810"/>
        <v>Green</v>
      </c>
      <c r="AB2435" t="str">
        <f t="shared" si="811"/>
        <v>Green</v>
      </c>
      <c r="AC2435" t="str">
        <f t="shared" si="812"/>
        <v>Red</v>
      </c>
      <c r="AD2435" t="str">
        <f t="shared" si="813"/>
        <v>Green</v>
      </c>
    </row>
    <row r="2436" spans="1:30" x14ac:dyDescent="0.25">
      <c r="A2436" t="str">
        <f t="shared" si="792"/>
        <v>29/07/2026GwangjuCheonan City</v>
      </c>
      <c r="B2436" s="61"/>
      <c r="C2436" s="61"/>
      <c r="D2436" s="62">
        <v>46232</v>
      </c>
      <c r="E2436" s="63">
        <v>0.41666666666666669</v>
      </c>
      <c r="F2436" s="61" t="s">
        <v>1598</v>
      </c>
      <c r="G2436" s="61" t="s">
        <v>138</v>
      </c>
      <c r="H2436" s="61">
        <v>1</v>
      </c>
      <c r="I2436" s="61">
        <v>0</v>
      </c>
      <c r="J2436" s="61">
        <v>1</v>
      </c>
      <c r="K2436" s="61">
        <v>0</v>
      </c>
      <c r="L2436" s="22" t="str">
        <f t="shared" si="795"/>
        <v>29/07/2026</v>
      </c>
      <c r="M2436" s="23">
        <f t="shared" si="796"/>
        <v>0.29166666666666669</v>
      </c>
      <c r="N2436" t="str">
        <f t="shared" si="797"/>
        <v>1 - 0</v>
      </c>
      <c r="O2436" t="str">
        <f t="shared" si="798"/>
        <v>Green</v>
      </c>
      <c r="P2436" t="str">
        <f t="shared" si="799"/>
        <v>Red</v>
      </c>
      <c r="Q2436" t="str">
        <f t="shared" si="800"/>
        <v>Red</v>
      </c>
      <c r="R2436" t="str">
        <f t="shared" si="801"/>
        <v>Green</v>
      </c>
      <c r="S2436" t="str">
        <f t="shared" si="802"/>
        <v>Red</v>
      </c>
      <c r="T2436" t="str">
        <f t="shared" si="803"/>
        <v>Green</v>
      </c>
      <c r="U2436" t="str">
        <f t="shared" si="804"/>
        <v>Green</v>
      </c>
      <c r="V2436" t="str">
        <f t="shared" si="805"/>
        <v>Red</v>
      </c>
      <c r="W2436" t="str">
        <f t="shared" si="806"/>
        <v>Red</v>
      </c>
      <c r="X2436" t="str">
        <f t="shared" si="807"/>
        <v>Green</v>
      </c>
      <c r="Y2436" t="str">
        <f t="shared" si="808"/>
        <v>Red</v>
      </c>
      <c r="Z2436" t="str">
        <f t="shared" si="809"/>
        <v>Red</v>
      </c>
      <c r="AA2436" t="str">
        <f t="shared" si="810"/>
        <v>Green</v>
      </c>
      <c r="AB2436" t="str">
        <f t="shared" si="811"/>
        <v>Green</v>
      </c>
      <c r="AC2436" t="str">
        <f t="shared" si="812"/>
        <v>Red</v>
      </c>
      <c r="AD2436" t="str">
        <f t="shared" si="813"/>
        <v>Green</v>
      </c>
    </row>
    <row r="2437" spans="1:30" x14ac:dyDescent="0.25">
      <c r="A2437" t="str">
        <f t="shared" si="792"/>
        <v>29/07/2026Incheon UnitedGimpo FC</v>
      </c>
      <c r="B2437" s="61"/>
      <c r="C2437" s="61"/>
      <c r="D2437" s="62">
        <v>46232</v>
      </c>
      <c r="E2437" s="63">
        <v>0.41666666666666669</v>
      </c>
      <c r="F2437" s="61" t="s">
        <v>1417</v>
      </c>
      <c r="G2437" s="61" t="s">
        <v>952</v>
      </c>
      <c r="H2437" s="61">
        <v>0</v>
      </c>
      <c r="I2437" s="61">
        <v>0</v>
      </c>
      <c r="J2437" s="61">
        <v>0</v>
      </c>
      <c r="K2437" s="61">
        <v>1</v>
      </c>
      <c r="L2437" s="22" t="str">
        <f t="shared" si="795"/>
        <v>29/07/2026</v>
      </c>
      <c r="M2437" s="23">
        <f t="shared" si="796"/>
        <v>0.29166666666666669</v>
      </c>
      <c r="N2437" t="str">
        <f t="shared" si="797"/>
        <v>0 - 1</v>
      </c>
      <c r="O2437" t="str">
        <f t="shared" si="798"/>
        <v>Red</v>
      </c>
      <c r="P2437" t="str">
        <f t="shared" si="799"/>
        <v>Red</v>
      </c>
      <c r="Q2437" t="str">
        <f t="shared" si="800"/>
        <v>Green</v>
      </c>
      <c r="R2437" t="str">
        <f t="shared" si="801"/>
        <v>Red</v>
      </c>
      <c r="S2437" t="str">
        <f t="shared" si="802"/>
        <v>Green</v>
      </c>
      <c r="T2437" t="str">
        <f t="shared" si="803"/>
        <v>Green</v>
      </c>
      <c r="U2437" t="str">
        <f t="shared" si="804"/>
        <v>Red</v>
      </c>
      <c r="V2437" t="str">
        <f t="shared" si="805"/>
        <v>Green</v>
      </c>
      <c r="W2437" t="str">
        <f t="shared" si="806"/>
        <v>Red</v>
      </c>
      <c r="X2437" t="str">
        <f t="shared" si="807"/>
        <v>Red</v>
      </c>
      <c r="Y2437" t="str">
        <f t="shared" si="808"/>
        <v>Red</v>
      </c>
      <c r="Z2437" t="str">
        <f t="shared" si="809"/>
        <v>Red</v>
      </c>
      <c r="AA2437" t="str">
        <f t="shared" si="810"/>
        <v>Green</v>
      </c>
      <c r="AB2437" t="str">
        <f t="shared" si="811"/>
        <v>Green</v>
      </c>
      <c r="AC2437" t="str">
        <f t="shared" si="812"/>
        <v>Red</v>
      </c>
      <c r="AD2437" t="str">
        <f t="shared" si="813"/>
        <v>Green</v>
      </c>
    </row>
    <row r="2438" spans="1:30" x14ac:dyDescent="0.25">
      <c r="A2438" t="str">
        <f t="shared" si="792"/>
        <v>29/07/2026Kanchanaburi PowerEastern AA</v>
      </c>
      <c r="B2438" s="61"/>
      <c r="C2438" s="61"/>
      <c r="D2438" s="62">
        <v>46232</v>
      </c>
      <c r="E2438" s="63">
        <v>0.41666666666666669</v>
      </c>
      <c r="F2438" s="61" t="s">
        <v>5179</v>
      </c>
      <c r="G2438" s="61" t="s">
        <v>5180</v>
      </c>
      <c r="H2438" s="61">
        <v>2</v>
      </c>
      <c r="I2438" s="61">
        <v>0</v>
      </c>
      <c r="J2438" s="61">
        <v>2</v>
      </c>
      <c r="K2438" s="61">
        <v>0</v>
      </c>
      <c r="L2438" s="22" t="str">
        <f t="shared" si="795"/>
        <v>29/07/2026</v>
      </c>
      <c r="M2438" s="23">
        <f t="shared" si="796"/>
        <v>0.29166666666666669</v>
      </c>
      <c r="N2438" t="str">
        <f t="shared" si="797"/>
        <v>2 - 0</v>
      </c>
      <c r="O2438" t="str">
        <f t="shared" si="798"/>
        <v>Green</v>
      </c>
      <c r="P2438" t="str">
        <f t="shared" si="799"/>
        <v>Red</v>
      </c>
      <c r="Q2438" t="str">
        <f t="shared" si="800"/>
        <v>Red</v>
      </c>
      <c r="R2438" t="str">
        <f t="shared" si="801"/>
        <v>Green</v>
      </c>
      <c r="S2438" t="str">
        <f t="shared" si="802"/>
        <v>Red</v>
      </c>
      <c r="T2438" t="str">
        <f t="shared" si="803"/>
        <v>Green</v>
      </c>
      <c r="U2438" t="str">
        <f t="shared" si="804"/>
        <v>Green</v>
      </c>
      <c r="V2438" t="str">
        <f t="shared" si="805"/>
        <v>Red</v>
      </c>
      <c r="W2438" t="str">
        <f t="shared" si="806"/>
        <v>Red</v>
      </c>
      <c r="X2438" t="str">
        <f t="shared" si="807"/>
        <v>Green</v>
      </c>
      <c r="Y2438" t="str">
        <f t="shared" si="808"/>
        <v>Green</v>
      </c>
      <c r="Z2438" t="str">
        <f t="shared" si="809"/>
        <v>Red</v>
      </c>
      <c r="AA2438" t="str">
        <f t="shared" si="810"/>
        <v>Green</v>
      </c>
      <c r="AB2438" t="str">
        <f t="shared" si="811"/>
        <v>Green</v>
      </c>
      <c r="AC2438" t="str">
        <f t="shared" si="812"/>
        <v>Red</v>
      </c>
      <c r="AD2438" t="str">
        <f t="shared" si="813"/>
        <v>Green</v>
      </c>
    </row>
    <row r="2439" spans="1:30" x14ac:dyDescent="0.25">
      <c r="A2439" t="str">
        <f t="shared" si="792"/>
        <v>29/07/2026Sangju SangmuSuwon FC</v>
      </c>
      <c r="B2439" s="61"/>
      <c r="C2439" s="61"/>
      <c r="D2439" s="62">
        <v>46232</v>
      </c>
      <c r="E2439" s="63">
        <v>0.41666666666666669</v>
      </c>
      <c r="F2439" s="61" t="s">
        <v>1599</v>
      </c>
      <c r="G2439" s="61" t="s">
        <v>553</v>
      </c>
      <c r="H2439" s="61">
        <v>1</v>
      </c>
      <c r="I2439" s="61">
        <v>0</v>
      </c>
      <c r="J2439" s="61">
        <v>2</v>
      </c>
      <c r="K2439" s="61">
        <v>1</v>
      </c>
      <c r="L2439" s="22" t="str">
        <f t="shared" si="795"/>
        <v>29/07/2026</v>
      </c>
      <c r="M2439" s="23">
        <f t="shared" si="796"/>
        <v>0.29166666666666669</v>
      </c>
      <c r="N2439" t="str">
        <f t="shared" si="797"/>
        <v>2 - 1</v>
      </c>
      <c r="O2439" t="str">
        <f t="shared" si="798"/>
        <v>Green</v>
      </c>
      <c r="P2439" t="str">
        <f t="shared" si="799"/>
        <v>Red</v>
      </c>
      <c r="Q2439" t="str">
        <f t="shared" si="800"/>
        <v>Red</v>
      </c>
      <c r="R2439" t="str">
        <f t="shared" si="801"/>
        <v>Green</v>
      </c>
      <c r="S2439" t="str">
        <f t="shared" si="802"/>
        <v>Red</v>
      </c>
      <c r="T2439" t="str">
        <f t="shared" si="803"/>
        <v>Green</v>
      </c>
      <c r="U2439" t="str">
        <f t="shared" si="804"/>
        <v>Green</v>
      </c>
      <c r="V2439" t="str">
        <f t="shared" si="805"/>
        <v>Red</v>
      </c>
      <c r="W2439" t="str">
        <f t="shared" si="806"/>
        <v>Red</v>
      </c>
      <c r="X2439" t="str">
        <f t="shared" si="807"/>
        <v>Green</v>
      </c>
      <c r="Y2439" t="str">
        <f t="shared" si="808"/>
        <v>Green</v>
      </c>
      <c r="Z2439" t="str">
        <f t="shared" si="809"/>
        <v>Green</v>
      </c>
      <c r="AA2439" t="str">
        <f t="shared" si="810"/>
        <v>Red</v>
      </c>
      <c r="AB2439" t="str">
        <f t="shared" si="811"/>
        <v>Green</v>
      </c>
      <c r="AC2439" t="str">
        <f t="shared" si="812"/>
        <v>Green</v>
      </c>
      <c r="AD2439" t="str">
        <f t="shared" si="813"/>
        <v>Red</v>
      </c>
    </row>
    <row r="2440" spans="1:30" x14ac:dyDescent="0.25">
      <c r="A2440" t="str">
        <f t="shared" si="792"/>
        <v>29/07/2026Ulsan CitizenUlsan Hyundai</v>
      </c>
      <c r="B2440" s="61"/>
      <c r="C2440" s="61"/>
      <c r="D2440" s="62">
        <v>46232</v>
      </c>
      <c r="E2440" s="63">
        <v>0.41666666666666669</v>
      </c>
      <c r="F2440" s="61" t="s">
        <v>4314</v>
      </c>
      <c r="G2440" s="61" t="s">
        <v>1416</v>
      </c>
      <c r="H2440" s="61">
        <v>1</v>
      </c>
      <c r="I2440" s="61">
        <v>0</v>
      </c>
      <c r="J2440" s="61">
        <v>1</v>
      </c>
      <c r="K2440" s="61">
        <v>0</v>
      </c>
      <c r="L2440" s="22" t="str">
        <f t="shared" si="795"/>
        <v>29/07/2026</v>
      </c>
      <c r="M2440" s="23">
        <f t="shared" si="796"/>
        <v>0.29166666666666669</v>
      </c>
      <c r="N2440" t="str">
        <f t="shared" si="797"/>
        <v>1 - 0</v>
      </c>
      <c r="O2440" t="str">
        <f t="shared" si="798"/>
        <v>Green</v>
      </c>
      <c r="P2440" t="str">
        <f t="shared" si="799"/>
        <v>Red</v>
      </c>
      <c r="Q2440" t="str">
        <f t="shared" si="800"/>
        <v>Red</v>
      </c>
      <c r="R2440" t="str">
        <f t="shared" si="801"/>
        <v>Green</v>
      </c>
      <c r="S2440" t="str">
        <f t="shared" si="802"/>
        <v>Red</v>
      </c>
      <c r="T2440" t="str">
        <f t="shared" si="803"/>
        <v>Green</v>
      </c>
      <c r="U2440" t="str">
        <f t="shared" si="804"/>
        <v>Green</v>
      </c>
      <c r="V2440" t="str">
        <f t="shared" si="805"/>
        <v>Red</v>
      </c>
      <c r="W2440" t="str">
        <f t="shared" si="806"/>
        <v>Red</v>
      </c>
      <c r="X2440" t="str">
        <f t="shared" si="807"/>
        <v>Green</v>
      </c>
      <c r="Y2440" t="str">
        <f t="shared" si="808"/>
        <v>Red</v>
      </c>
      <c r="Z2440" t="str">
        <f t="shared" si="809"/>
        <v>Red</v>
      </c>
      <c r="AA2440" t="str">
        <f t="shared" si="810"/>
        <v>Green</v>
      </c>
      <c r="AB2440" t="str">
        <f t="shared" si="811"/>
        <v>Green</v>
      </c>
      <c r="AC2440" t="str">
        <f t="shared" si="812"/>
        <v>Red</v>
      </c>
      <c r="AD2440" t="str">
        <f t="shared" si="813"/>
        <v>Green</v>
      </c>
    </row>
    <row r="2441" spans="1:30" x14ac:dyDescent="0.25">
      <c r="A2441" t="str">
        <f t="shared" si="792"/>
        <v>29/07/2026Yeoju CitizenDangjin Citizen</v>
      </c>
      <c r="B2441" s="61"/>
      <c r="C2441" s="61"/>
      <c r="D2441" s="62">
        <v>46232</v>
      </c>
      <c r="E2441" s="63">
        <v>0.41666666666666669</v>
      </c>
      <c r="F2441" s="61" t="s">
        <v>3643</v>
      </c>
      <c r="G2441" s="61" t="s">
        <v>3640</v>
      </c>
      <c r="H2441" s="61">
        <v>0</v>
      </c>
      <c r="I2441" s="61">
        <v>0</v>
      </c>
      <c r="J2441" s="61">
        <v>0</v>
      </c>
      <c r="K2441" s="61">
        <v>1</v>
      </c>
      <c r="L2441" s="22" t="str">
        <f t="shared" si="795"/>
        <v>29/07/2026</v>
      </c>
      <c r="M2441" s="23">
        <f t="shared" si="796"/>
        <v>0.29166666666666669</v>
      </c>
      <c r="N2441" t="str">
        <f t="shared" si="797"/>
        <v>0 - 1</v>
      </c>
      <c r="O2441" t="str">
        <f t="shared" si="798"/>
        <v>Red</v>
      </c>
      <c r="P2441" t="str">
        <f t="shared" si="799"/>
        <v>Red</v>
      </c>
      <c r="Q2441" t="str">
        <f t="shared" si="800"/>
        <v>Green</v>
      </c>
      <c r="R2441" t="str">
        <f t="shared" si="801"/>
        <v>Red</v>
      </c>
      <c r="S2441" t="str">
        <f t="shared" si="802"/>
        <v>Green</v>
      </c>
      <c r="T2441" t="str">
        <f t="shared" si="803"/>
        <v>Green</v>
      </c>
      <c r="U2441" t="str">
        <f t="shared" si="804"/>
        <v>Red</v>
      </c>
      <c r="V2441" t="str">
        <f t="shared" si="805"/>
        <v>Green</v>
      </c>
      <c r="W2441" t="str">
        <f t="shared" si="806"/>
        <v>Red</v>
      </c>
      <c r="X2441" t="str">
        <f t="shared" si="807"/>
        <v>Red</v>
      </c>
      <c r="Y2441" t="str">
        <f t="shared" si="808"/>
        <v>Red</v>
      </c>
      <c r="Z2441" t="str">
        <f t="shared" si="809"/>
        <v>Red</v>
      </c>
      <c r="AA2441" t="str">
        <f t="shared" si="810"/>
        <v>Green</v>
      </c>
      <c r="AB2441" t="str">
        <f t="shared" si="811"/>
        <v>Green</v>
      </c>
      <c r="AC2441" t="str">
        <f t="shared" si="812"/>
        <v>Red</v>
      </c>
      <c r="AD2441" t="str">
        <f t="shared" si="813"/>
        <v>Green</v>
      </c>
    </row>
    <row r="2442" spans="1:30" x14ac:dyDescent="0.25">
      <c r="A2442" t="str">
        <f t="shared" si="792"/>
        <v>29/07/2026Gimpo FCIncheon United</v>
      </c>
      <c r="B2442" s="61"/>
      <c r="C2442" s="61"/>
      <c r="D2442" s="62">
        <v>46232</v>
      </c>
      <c r="E2442" s="63">
        <v>0.41668981481481482</v>
      </c>
      <c r="F2442" s="61" t="s">
        <v>952</v>
      </c>
      <c r="G2442" s="61" t="s">
        <v>1417</v>
      </c>
      <c r="H2442" s="61">
        <v>0</v>
      </c>
      <c r="I2442" s="61">
        <v>0</v>
      </c>
      <c r="J2442" s="61">
        <v>0</v>
      </c>
      <c r="K2442" s="61">
        <v>1</v>
      </c>
      <c r="L2442" s="22" t="str">
        <f t="shared" si="795"/>
        <v>29/07/2026</v>
      </c>
      <c r="M2442" s="23">
        <f t="shared" si="796"/>
        <v>0.29168981481481482</v>
      </c>
      <c r="N2442" t="str">
        <f t="shared" si="797"/>
        <v>0 - 1</v>
      </c>
      <c r="O2442" t="str">
        <f t="shared" si="798"/>
        <v>Red</v>
      </c>
      <c r="P2442" t="str">
        <f t="shared" si="799"/>
        <v>Red</v>
      </c>
      <c r="Q2442" t="str">
        <f t="shared" si="800"/>
        <v>Green</v>
      </c>
      <c r="R2442" t="str">
        <f t="shared" si="801"/>
        <v>Red</v>
      </c>
      <c r="S2442" t="str">
        <f t="shared" si="802"/>
        <v>Green</v>
      </c>
      <c r="T2442" t="str">
        <f t="shared" si="803"/>
        <v>Green</v>
      </c>
      <c r="U2442" t="str">
        <f t="shared" si="804"/>
        <v>Red</v>
      </c>
      <c r="V2442" t="str">
        <f t="shared" si="805"/>
        <v>Green</v>
      </c>
      <c r="W2442" t="str">
        <f t="shared" si="806"/>
        <v>Red</v>
      </c>
      <c r="X2442" t="str">
        <f t="shared" si="807"/>
        <v>Red</v>
      </c>
      <c r="Y2442" t="str">
        <f t="shared" si="808"/>
        <v>Red</v>
      </c>
      <c r="Z2442" t="str">
        <f t="shared" si="809"/>
        <v>Red</v>
      </c>
      <c r="AA2442" t="str">
        <f t="shared" si="810"/>
        <v>Green</v>
      </c>
      <c r="AB2442" t="str">
        <f t="shared" si="811"/>
        <v>Green</v>
      </c>
      <c r="AC2442" t="str">
        <f t="shared" si="812"/>
        <v>Red</v>
      </c>
      <c r="AD2442" t="str">
        <f t="shared" si="813"/>
        <v>Green</v>
      </c>
    </row>
    <row r="2443" spans="1:30" x14ac:dyDescent="0.25">
      <c r="A2443" t="str">
        <f t="shared" si="792"/>
        <v>29/07/2026Chungbuk CheongjuAnyang</v>
      </c>
      <c r="B2443" s="61"/>
      <c r="C2443" s="61"/>
      <c r="D2443" s="62">
        <v>46232</v>
      </c>
      <c r="E2443" s="63">
        <v>0.4375</v>
      </c>
      <c r="F2443" s="61" t="s">
        <v>136</v>
      </c>
      <c r="G2443" s="61" t="s">
        <v>1597</v>
      </c>
      <c r="H2443" s="61">
        <v>0</v>
      </c>
      <c r="I2443" s="61">
        <v>2</v>
      </c>
      <c r="J2443" s="61">
        <v>1</v>
      </c>
      <c r="K2443" s="61">
        <v>3</v>
      </c>
      <c r="L2443" s="22" t="str">
        <f t="shared" si="795"/>
        <v>29/07/2026</v>
      </c>
      <c r="M2443" s="23">
        <f t="shared" si="796"/>
        <v>0.3125</v>
      </c>
      <c r="N2443" t="str">
        <f t="shared" si="797"/>
        <v>1 - 3</v>
      </c>
      <c r="O2443" t="str">
        <f t="shared" si="798"/>
        <v>Red</v>
      </c>
      <c r="P2443" t="str">
        <f t="shared" si="799"/>
        <v>Red</v>
      </c>
      <c r="Q2443" t="str">
        <f t="shared" si="800"/>
        <v>Green</v>
      </c>
      <c r="R2443" t="str">
        <f t="shared" si="801"/>
        <v>Red</v>
      </c>
      <c r="S2443" t="str">
        <f t="shared" si="802"/>
        <v>Green</v>
      </c>
      <c r="T2443" t="str">
        <f t="shared" si="803"/>
        <v>Green</v>
      </c>
      <c r="U2443" t="str">
        <f t="shared" si="804"/>
        <v>Red</v>
      </c>
      <c r="V2443" t="str">
        <f t="shared" si="805"/>
        <v>Red</v>
      </c>
      <c r="W2443" t="str">
        <f t="shared" si="806"/>
        <v>Green</v>
      </c>
      <c r="X2443" t="str">
        <f t="shared" si="807"/>
        <v>Green</v>
      </c>
      <c r="Y2443" t="str">
        <f t="shared" si="808"/>
        <v>Green</v>
      </c>
      <c r="Z2443" t="str">
        <f t="shared" si="809"/>
        <v>Green</v>
      </c>
      <c r="AA2443" t="str">
        <f t="shared" si="810"/>
        <v>Red</v>
      </c>
      <c r="AB2443" t="str">
        <f t="shared" si="811"/>
        <v>Red</v>
      </c>
      <c r="AC2443" t="str">
        <f t="shared" si="812"/>
        <v>Green</v>
      </c>
      <c r="AD2443" t="str">
        <f t="shared" si="813"/>
        <v>Red</v>
      </c>
    </row>
    <row r="2444" spans="1:30" x14ac:dyDescent="0.25">
      <c r="A2444" t="str">
        <f t="shared" si="792"/>
        <v>29/07/2026Jeju UnitedHwaseong</v>
      </c>
      <c r="B2444" s="61"/>
      <c r="C2444" s="61"/>
      <c r="D2444" s="62">
        <v>46232</v>
      </c>
      <c r="E2444" s="63">
        <v>0.4375</v>
      </c>
      <c r="F2444" s="61" t="s">
        <v>216</v>
      </c>
      <c r="G2444" s="61" t="s">
        <v>3633</v>
      </c>
      <c r="H2444" s="61">
        <v>0</v>
      </c>
      <c r="I2444" s="61">
        <v>2</v>
      </c>
      <c r="J2444" s="61">
        <v>3</v>
      </c>
      <c r="K2444" s="61">
        <v>3</v>
      </c>
      <c r="L2444" s="22" t="str">
        <f t="shared" si="795"/>
        <v>29/07/2026</v>
      </c>
      <c r="M2444" s="23">
        <f t="shared" si="796"/>
        <v>0.3125</v>
      </c>
      <c r="N2444" t="str">
        <f t="shared" si="797"/>
        <v>3 - 3</v>
      </c>
      <c r="O2444" t="str">
        <f t="shared" si="798"/>
        <v>Red</v>
      </c>
      <c r="P2444" t="str">
        <f t="shared" si="799"/>
        <v>Green</v>
      </c>
      <c r="Q2444" t="str">
        <f t="shared" si="800"/>
        <v>Red</v>
      </c>
      <c r="R2444" t="str">
        <f t="shared" si="801"/>
        <v>Green</v>
      </c>
      <c r="S2444" t="str">
        <f t="shared" si="802"/>
        <v>Green</v>
      </c>
      <c r="T2444" t="str">
        <f t="shared" si="803"/>
        <v>Red</v>
      </c>
      <c r="U2444" t="str">
        <f t="shared" si="804"/>
        <v>Red</v>
      </c>
      <c r="V2444" t="str">
        <f t="shared" si="805"/>
        <v>Red</v>
      </c>
      <c r="W2444" t="str">
        <f t="shared" si="806"/>
        <v>Green</v>
      </c>
      <c r="X2444" t="str">
        <f t="shared" si="807"/>
        <v>Green</v>
      </c>
      <c r="Y2444" t="str">
        <f t="shared" si="808"/>
        <v>Green</v>
      </c>
      <c r="Z2444" t="str">
        <f t="shared" si="809"/>
        <v>Green</v>
      </c>
      <c r="AA2444" t="str">
        <f t="shared" si="810"/>
        <v>Red</v>
      </c>
      <c r="AB2444" t="str">
        <f t="shared" si="811"/>
        <v>Red</v>
      </c>
      <c r="AC2444" t="str">
        <f t="shared" si="812"/>
        <v>Green</v>
      </c>
      <c r="AD2444" t="str">
        <f t="shared" si="813"/>
        <v>Red</v>
      </c>
    </row>
    <row r="2445" spans="1:30" x14ac:dyDescent="0.25">
      <c r="A2445" t="str">
        <f t="shared" si="792"/>
        <v>29/07/2026Beijing Institute of TechnologyNantong Haimen Codion</v>
      </c>
      <c r="B2445" s="61" t="s">
        <v>819</v>
      </c>
      <c r="C2445" s="61" t="s">
        <v>4718</v>
      </c>
      <c r="D2445" s="62">
        <v>46232</v>
      </c>
      <c r="E2445" s="63">
        <v>0.45833333333333331</v>
      </c>
      <c r="F2445" s="61" t="s">
        <v>4719</v>
      </c>
      <c r="G2445" s="61" t="s">
        <v>942</v>
      </c>
      <c r="H2445" s="61">
        <v>0</v>
      </c>
      <c r="I2445" s="61">
        <v>0</v>
      </c>
      <c r="J2445" s="61">
        <v>1</v>
      </c>
      <c r="K2445" s="61">
        <v>2</v>
      </c>
      <c r="L2445" s="22" t="str">
        <f t="shared" si="795"/>
        <v>29/07/2026</v>
      </c>
      <c r="M2445" s="23">
        <f t="shared" si="796"/>
        <v>0.33333333333333331</v>
      </c>
      <c r="N2445" t="str">
        <f t="shared" si="797"/>
        <v>1 - 2</v>
      </c>
      <c r="O2445" t="str">
        <f t="shared" si="798"/>
        <v>Red</v>
      </c>
      <c r="P2445" t="str">
        <f t="shared" si="799"/>
        <v>Red</v>
      </c>
      <c r="Q2445" t="str">
        <f t="shared" si="800"/>
        <v>Green</v>
      </c>
      <c r="R2445" t="str">
        <f t="shared" si="801"/>
        <v>Red</v>
      </c>
      <c r="S2445" t="str">
        <f t="shared" si="802"/>
        <v>Green</v>
      </c>
      <c r="T2445" t="str">
        <f t="shared" si="803"/>
        <v>Green</v>
      </c>
      <c r="U2445" t="str">
        <f t="shared" si="804"/>
        <v>Red</v>
      </c>
      <c r="V2445" t="str">
        <f t="shared" si="805"/>
        <v>Green</v>
      </c>
      <c r="W2445" t="str">
        <f t="shared" si="806"/>
        <v>Red</v>
      </c>
      <c r="X2445" t="str">
        <f t="shared" si="807"/>
        <v>Red</v>
      </c>
      <c r="Y2445" t="str">
        <f t="shared" si="808"/>
        <v>Green</v>
      </c>
      <c r="Z2445" t="str">
        <f t="shared" si="809"/>
        <v>Green</v>
      </c>
      <c r="AA2445" t="str">
        <f t="shared" si="810"/>
        <v>Red</v>
      </c>
      <c r="AB2445" t="str">
        <f t="shared" si="811"/>
        <v>Green</v>
      </c>
      <c r="AC2445" t="str">
        <f t="shared" si="812"/>
        <v>Green</v>
      </c>
      <c r="AD2445" t="str">
        <f t="shared" si="813"/>
        <v>Red</v>
      </c>
    </row>
    <row r="2446" spans="1:30" x14ac:dyDescent="0.25">
      <c r="A2446" t="str">
        <f t="shared" si="792"/>
        <v>29/07/2026Gimhae CitySeongnam</v>
      </c>
      <c r="B2446" s="61"/>
      <c r="C2446" s="61"/>
      <c r="D2446" s="62">
        <v>46232</v>
      </c>
      <c r="E2446" s="63">
        <v>0.45833333333333331</v>
      </c>
      <c r="F2446" s="61" t="s">
        <v>2581</v>
      </c>
      <c r="G2446" s="61" t="s">
        <v>5181</v>
      </c>
      <c r="H2446" s="61">
        <v>0</v>
      </c>
      <c r="I2446" s="61">
        <v>1</v>
      </c>
      <c r="J2446" s="61">
        <v>0</v>
      </c>
      <c r="K2446" s="61">
        <v>1</v>
      </c>
      <c r="L2446" s="22" t="str">
        <f t="shared" si="795"/>
        <v>29/07/2026</v>
      </c>
      <c r="M2446" s="23">
        <f t="shared" si="796"/>
        <v>0.33333333333333331</v>
      </c>
      <c r="N2446" t="str">
        <f t="shared" si="797"/>
        <v>0 - 1</v>
      </c>
      <c r="O2446" t="str">
        <f t="shared" si="798"/>
        <v>Red</v>
      </c>
      <c r="P2446" t="str">
        <f t="shared" si="799"/>
        <v>Red</v>
      </c>
      <c r="Q2446" t="str">
        <f t="shared" si="800"/>
        <v>Green</v>
      </c>
      <c r="R2446" t="str">
        <f t="shared" si="801"/>
        <v>Red</v>
      </c>
      <c r="S2446" t="str">
        <f t="shared" si="802"/>
        <v>Green</v>
      </c>
      <c r="T2446" t="str">
        <f t="shared" si="803"/>
        <v>Green</v>
      </c>
      <c r="U2446" t="str">
        <f t="shared" si="804"/>
        <v>Red</v>
      </c>
      <c r="V2446" t="str">
        <f t="shared" si="805"/>
        <v>Red</v>
      </c>
      <c r="W2446" t="str">
        <f t="shared" si="806"/>
        <v>Green</v>
      </c>
      <c r="X2446" t="str">
        <f t="shared" si="807"/>
        <v>Green</v>
      </c>
      <c r="Y2446" t="str">
        <f t="shared" si="808"/>
        <v>Red</v>
      </c>
      <c r="Z2446" t="str">
        <f t="shared" si="809"/>
        <v>Red</v>
      </c>
      <c r="AA2446" t="str">
        <f t="shared" si="810"/>
        <v>Green</v>
      </c>
      <c r="AB2446" t="str">
        <f t="shared" si="811"/>
        <v>Green</v>
      </c>
      <c r="AC2446" t="str">
        <f t="shared" si="812"/>
        <v>Red</v>
      </c>
      <c r="AD2446" t="str">
        <f t="shared" si="813"/>
        <v>Green</v>
      </c>
    </row>
    <row r="2447" spans="1:30" x14ac:dyDescent="0.25">
      <c r="A2447" t="str">
        <f t="shared" si="792"/>
        <v>29/07/2026Rizhao YuqiTaian Tiankuang</v>
      </c>
      <c r="B2447" s="61" t="s">
        <v>819</v>
      </c>
      <c r="C2447" s="61" t="s">
        <v>4718</v>
      </c>
      <c r="D2447" s="62">
        <v>46232</v>
      </c>
      <c r="E2447" s="63">
        <v>0.47916666666666669</v>
      </c>
      <c r="F2447" s="61" t="s">
        <v>1600</v>
      </c>
      <c r="G2447" s="61" t="s">
        <v>4272</v>
      </c>
      <c r="H2447" s="61">
        <v>1</v>
      </c>
      <c r="I2447" s="61">
        <v>0</v>
      </c>
      <c r="J2447" s="61">
        <v>2</v>
      </c>
      <c r="K2447" s="61">
        <v>2</v>
      </c>
      <c r="L2447" s="22" t="str">
        <f t="shared" si="795"/>
        <v>29/07/2026</v>
      </c>
      <c r="M2447" s="23">
        <f t="shared" si="796"/>
        <v>0.35416666666666669</v>
      </c>
      <c r="N2447" t="str">
        <f t="shared" si="797"/>
        <v>2 - 2</v>
      </c>
      <c r="O2447" t="str">
        <f t="shared" si="798"/>
        <v>Red</v>
      </c>
      <c r="P2447" t="str">
        <f t="shared" si="799"/>
        <v>Green</v>
      </c>
      <c r="Q2447" t="str">
        <f t="shared" si="800"/>
        <v>Red</v>
      </c>
      <c r="R2447" t="str">
        <f t="shared" si="801"/>
        <v>Green</v>
      </c>
      <c r="S2447" t="str">
        <f t="shared" si="802"/>
        <v>Green</v>
      </c>
      <c r="T2447" t="str">
        <f t="shared" si="803"/>
        <v>Red</v>
      </c>
      <c r="U2447" t="str">
        <f t="shared" si="804"/>
        <v>Green</v>
      </c>
      <c r="V2447" t="str">
        <f t="shared" si="805"/>
        <v>Red</v>
      </c>
      <c r="W2447" t="str">
        <f t="shared" si="806"/>
        <v>Red</v>
      </c>
      <c r="X2447" t="str">
        <f t="shared" si="807"/>
        <v>Green</v>
      </c>
      <c r="Y2447" t="str">
        <f t="shared" si="808"/>
        <v>Green</v>
      </c>
      <c r="Z2447" t="str">
        <f t="shared" si="809"/>
        <v>Green</v>
      </c>
      <c r="AA2447" t="str">
        <f t="shared" si="810"/>
        <v>Red</v>
      </c>
      <c r="AB2447" t="str">
        <f t="shared" si="811"/>
        <v>Red</v>
      </c>
      <c r="AC2447" t="str">
        <f t="shared" si="812"/>
        <v>Green</v>
      </c>
      <c r="AD2447" t="str">
        <f t="shared" si="813"/>
        <v>Red</v>
      </c>
    </row>
    <row r="2448" spans="1:30" x14ac:dyDescent="0.25">
      <c r="A2448" t="str">
        <f t="shared" si="792"/>
        <v>29/07/2026Wuhan Three Towns ReservesXiamen Feilu</v>
      </c>
      <c r="B2448" s="61" t="s">
        <v>819</v>
      </c>
      <c r="C2448" s="61" t="s">
        <v>4718</v>
      </c>
      <c r="D2448" s="62">
        <v>46232</v>
      </c>
      <c r="E2448" s="63">
        <v>0.47916666666666669</v>
      </c>
      <c r="F2448" s="61" t="s">
        <v>964</v>
      </c>
      <c r="G2448" s="61" t="s">
        <v>943</v>
      </c>
      <c r="H2448" s="61">
        <v>1</v>
      </c>
      <c r="I2448" s="61">
        <v>1</v>
      </c>
      <c r="J2448" s="61">
        <v>2</v>
      </c>
      <c r="K2448" s="61">
        <v>1</v>
      </c>
      <c r="L2448" s="22" t="str">
        <f t="shared" si="795"/>
        <v>29/07/2026</v>
      </c>
      <c r="M2448" s="23">
        <f t="shared" si="796"/>
        <v>0.35416666666666669</v>
      </c>
      <c r="N2448" t="str">
        <f t="shared" si="797"/>
        <v>2 - 1</v>
      </c>
      <c r="O2448" t="str">
        <f t="shared" si="798"/>
        <v>Green</v>
      </c>
      <c r="P2448" t="str">
        <f t="shared" si="799"/>
        <v>Red</v>
      </c>
      <c r="Q2448" t="str">
        <f t="shared" si="800"/>
        <v>Red</v>
      </c>
      <c r="R2448" t="str">
        <f t="shared" si="801"/>
        <v>Green</v>
      </c>
      <c r="S2448" t="str">
        <f t="shared" si="802"/>
        <v>Red</v>
      </c>
      <c r="T2448" t="str">
        <f t="shared" si="803"/>
        <v>Green</v>
      </c>
      <c r="U2448" t="str">
        <f t="shared" si="804"/>
        <v>Red</v>
      </c>
      <c r="V2448" t="str">
        <f t="shared" si="805"/>
        <v>Green</v>
      </c>
      <c r="W2448" t="str">
        <f t="shared" si="806"/>
        <v>Red</v>
      </c>
      <c r="X2448" t="str">
        <f t="shared" si="807"/>
        <v>Green</v>
      </c>
      <c r="Y2448" t="str">
        <f t="shared" si="808"/>
        <v>Green</v>
      </c>
      <c r="Z2448" t="str">
        <f t="shared" si="809"/>
        <v>Green</v>
      </c>
      <c r="AA2448" t="str">
        <f t="shared" si="810"/>
        <v>Red</v>
      </c>
      <c r="AB2448" t="str">
        <f t="shared" si="811"/>
        <v>Green</v>
      </c>
      <c r="AC2448" t="str">
        <f t="shared" si="812"/>
        <v>Green</v>
      </c>
      <c r="AD2448" t="str">
        <f t="shared" si="813"/>
        <v>Red</v>
      </c>
    </row>
    <row r="2449" spans="1:30" x14ac:dyDescent="0.25">
      <c r="A2449" t="str">
        <f t="shared" si="792"/>
        <v>29/07/2026Baia de PembaLD Sofala</v>
      </c>
      <c r="B2449" s="61"/>
      <c r="C2449" s="61"/>
      <c r="D2449" s="62">
        <v>46232</v>
      </c>
      <c r="E2449" s="63">
        <v>0.53125</v>
      </c>
      <c r="F2449" s="61" t="s">
        <v>5182</v>
      </c>
      <c r="G2449" s="61" t="s">
        <v>5183</v>
      </c>
      <c r="H2449" s="61">
        <v>0</v>
      </c>
      <c r="I2449" s="61">
        <v>0</v>
      </c>
      <c r="J2449" s="61">
        <v>0</v>
      </c>
      <c r="K2449" s="61">
        <v>0</v>
      </c>
      <c r="L2449" s="22" t="str">
        <f t="shared" si="795"/>
        <v>29/07/2026</v>
      </c>
      <c r="M2449" s="23">
        <f t="shared" si="796"/>
        <v>0.40625</v>
      </c>
      <c r="N2449" t="str">
        <f t="shared" si="797"/>
        <v>0 - 0</v>
      </c>
      <c r="O2449" t="str">
        <f t="shared" si="798"/>
        <v>Red</v>
      </c>
      <c r="P2449" t="str">
        <f t="shared" si="799"/>
        <v>Green</v>
      </c>
      <c r="Q2449" t="str">
        <f t="shared" si="800"/>
        <v>Red</v>
      </c>
      <c r="R2449" t="str">
        <f t="shared" si="801"/>
        <v>Green</v>
      </c>
      <c r="S2449" t="str">
        <f t="shared" si="802"/>
        <v>Green</v>
      </c>
      <c r="T2449" t="str">
        <f t="shared" si="803"/>
        <v>Red</v>
      </c>
      <c r="U2449" t="str">
        <f t="shared" si="804"/>
        <v>Red</v>
      </c>
      <c r="V2449" t="str">
        <f t="shared" si="805"/>
        <v>Green</v>
      </c>
      <c r="W2449" t="str">
        <f t="shared" si="806"/>
        <v>Red</v>
      </c>
      <c r="X2449" t="str">
        <f t="shared" si="807"/>
        <v>Red</v>
      </c>
      <c r="Y2449" t="str">
        <f t="shared" si="808"/>
        <v>Red</v>
      </c>
      <c r="Z2449" t="str">
        <f t="shared" si="809"/>
        <v>Red</v>
      </c>
      <c r="AA2449" t="str">
        <f t="shared" si="810"/>
        <v>Green</v>
      </c>
      <c r="AB2449" t="str">
        <f t="shared" si="811"/>
        <v>Green</v>
      </c>
      <c r="AC2449" t="str">
        <f t="shared" si="812"/>
        <v>Red</v>
      </c>
      <c r="AD2449" t="str">
        <f t="shared" si="813"/>
        <v>Green</v>
      </c>
    </row>
    <row r="2450" spans="1:30" x14ac:dyDescent="0.25">
      <c r="A2450" t="str">
        <f t="shared" si="792"/>
        <v>29/07/2026Bayer LeverkusenGenk</v>
      </c>
      <c r="B2450" s="61"/>
      <c r="C2450" s="61"/>
      <c r="D2450" s="62">
        <v>46232</v>
      </c>
      <c r="E2450" s="63">
        <v>0.54166666666666663</v>
      </c>
      <c r="F2450" s="61" t="s">
        <v>3818</v>
      </c>
      <c r="G2450" s="61" t="s">
        <v>1734</v>
      </c>
      <c r="H2450" s="61">
        <v>2</v>
      </c>
      <c r="I2450" s="61">
        <v>0</v>
      </c>
      <c r="J2450" s="61">
        <v>4</v>
      </c>
      <c r="K2450" s="61">
        <v>0</v>
      </c>
      <c r="L2450" s="22" t="str">
        <f t="shared" si="795"/>
        <v>29/07/2026</v>
      </c>
      <c r="M2450" s="23">
        <f t="shared" si="796"/>
        <v>0.41666666666666663</v>
      </c>
      <c r="N2450" t="str">
        <f t="shared" si="797"/>
        <v>4 - 0</v>
      </c>
      <c r="O2450" t="str">
        <f t="shared" si="798"/>
        <v>Green</v>
      </c>
      <c r="P2450" t="str">
        <f t="shared" si="799"/>
        <v>Red</v>
      </c>
      <c r="Q2450" t="str">
        <f t="shared" si="800"/>
        <v>Red</v>
      </c>
      <c r="R2450" t="str">
        <f t="shared" si="801"/>
        <v>Green</v>
      </c>
      <c r="S2450" t="str">
        <f t="shared" si="802"/>
        <v>Red</v>
      </c>
      <c r="T2450" t="str">
        <f t="shared" si="803"/>
        <v>Green</v>
      </c>
      <c r="U2450" t="str">
        <f t="shared" si="804"/>
        <v>Green</v>
      </c>
      <c r="V2450" t="str">
        <f t="shared" si="805"/>
        <v>Red</v>
      </c>
      <c r="W2450" t="str">
        <f t="shared" si="806"/>
        <v>Red</v>
      </c>
      <c r="X2450" t="str">
        <f t="shared" si="807"/>
        <v>Green</v>
      </c>
      <c r="Y2450" t="str">
        <f t="shared" si="808"/>
        <v>Green</v>
      </c>
      <c r="Z2450" t="str">
        <f t="shared" si="809"/>
        <v>Green</v>
      </c>
      <c r="AA2450" t="str">
        <f t="shared" si="810"/>
        <v>Red</v>
      </c>
      <c r="AB2450" t="str">
        <f t="shared" si="811"/>
        <v>Red</v>
      </c>
      <c r="AC2450" t="str">
        <f t="shared" si="812"/>
        <v>Red</v>
      </c>
      <c r="AD2450" t="str">
        <f t="shared" si="813"/>
        <v>Green</v>
      </c>
    </row>
    <row r="2451" spans="1:30" x14ac:dyDescent="0.25">
      <c r="A2451" t="str">
        <f t="shared" si="792"/>
        <v>29/07/2026Hacken U19Halmstads U19</v>
      </c>
      <c r="B2451" s="61"/>
      <c r="C2451" s="61"/>
      <c r="D2451" s="62">
        <v>46232</v>
      </c>
      <c r="E2451" s="63">
        <v>0.54166666666666663</v>
      </c>
      <c r="F2451" s="61" t="s">
        <v>2592</v>
      </c>
      <c r="G2451" s="61" t="s">
        <v>3648</v>
      </c>
      <c r="H2451" s="61">
        <v>0</v>
      </c>
      <c r="I2451" s="61">
        <v>0</v>
      </c>
      <c r="J2451" s="61">
        <v>0</v>
      </c>
      <c r="K2451" s="61">
        <v>1</v>
      </c>
      <c r="L2451" s="22" t="str">
        <f t="shared" si="795"/>
        <v>29/07/2026</v>
      </c>
      <c r="M2451" s="23">
        <f t="shared" si="796"/>
        <v>0.41666666666666663</v>
      </c>
      <c r="N2451" t="str">
        <f t="shared" si="797"/>
        <v>0 - 1</v>
      </c>
      <c r="O2451" t="str">
        <f t="shared" si="798"/>
        <v>Red</v>
      </c>
      <c r="P2451" t="str">
        <f t="shared" si="799"/>
        <v>Red</v>
      </c>
      <c r="Q2451" t="str">
        <f t="shared" si="800"/>
        <v>Green</v>
      </c>
      <c r="R2451" t="str">
        <f t="shared" si="801"/>
        <v>Red</v>
      </c>
      <c r="S2451" t="str">
        <f t="shared" si="802"/>
        <v>Green</v>
      </c>
      <c r="T2451" t="str">
        <f t="shared" si="803"/>
        <v>Green</v>
      </c>
      <c r="U2451" t="str">
        <f t="shared" si="804"/>
        <v>Red</v>
      </c>
      <c r="V2451" t="str">
        <f t="shared" si="805"/>
        <v>Green</v>
      </c>
      <c r="W2451" t="str">
        <f t="shared" si="806"/>
        <v>Red</v>
      </c>
      <c r="X2451" t="str">
        <f t="shared" si="807"/>
        <v>Red</v>
      </c>
      <c r="Y2451" t="str">
        <f t="shared" si="808"/>
        <v>Red</v>
      </c>
      <c r="Z2451" t="str">
        <f t="shared" si="809"/>
        <v>Red</v>
      </c>
      <c r="AA2451" t="str">
        <f t="shared" si="810"/>
        <v>Green</v>
      </c>
      <c r="AB2451" t="str">
        <f t="shared" si="811"/>
        <v>Green</v>
      </c>
      <c r="AC2451" t="str">
        <f t="shared" si="812"/>
        <v>Red</v>
      </c>
      <c r="AD2451" t="str">
        <f t="shared" si="813"/>
        <v>Green</v>
      </c>
    </row>
    <row r="2452" spans="1:30" x14ac:dyDescent="0.25">
      <c r="A2452" t="str">
        <f t="shared" si="792"/>
        <v>29/07/2026Kalmar U19AIK U19</v>
      </c>
      <c r="B2452" s="61"/>
      <c r="C2452" s="61"/>
      <c r="D2452" s="62">
        <v>46232</v>
      </c>
      <c r="E2452" s="63">
        <v>0.54166666666666663</v>
      </c>
      <c r="F2452" s="61" t="s">
        <v>1292</v>
      </c>
      <c r="G2452" s="61" t="s">
        <v>5184</v>
      </c>
      <c r="H2452" s="61">
        <v>0</v>
      </c>
      <c r="I2452" s="61">
        <v>0</v>
      </c>
      <c r="J2452" s="61">
        <v>2</v>
      </c>
      <c r="K2452" s="61">
        <v>1</v>
      </c>
      <c r="L2452" s="22" t="str">
        <f t="shared" si="795"/>
        <v>29/07/2026</v>
      </c>
      <c r="M2452" s="23">
        <f t="shared" si="796"/>
        <v>0.41666666666666663</v>
      </c>
      <c r="N2452" t="str">
        <f t="shared" si="797"/>
        <v>2 - 1</v>
      </c>
      <c r="O2452" t="str">
        <f t="shared" si="798"/>
        <v>Green</v>
      </c>
      <c r="P2452" t="str">
        <f t="shared" si="799"/>
        <v>Red</v>
      </c>
      <c r="Q2452" t="str">
        <f t="shared" si="800"/>
        <v>Red</v>
      </c>
      <c r="R2452" t="str">
        <f t="shared" si="801"/>
        <v>Green</v>
      </c>
      <c r="S2452" t="str">
        <f t="shared" si="802"/>
        <v>Red</v>
      </c>
      <c r="T2452" t="str">
        <f t="shared" si="803"/>
        <v>Green</v>
      </c>
      <c r="U2452" t="str">
        <f t="shared" si="804"/>
        <v>Red</v>
      </c>
      <c r="V2452" t="str">
        <f t="shared" si="805"/>
        <v>Green</v>
      </c>
      <c r="W2452" t="str">
        <f t="shared" si="806"/>
        <v>Red</v>
      </c>
      <c r="X2452" t="str">
        <f t="shared" si="807"/>
        <v>Red</v>
      </c>
      <c r="Y2452" t="str">
        <f t="shared" si="808"/>
        <v>Green</v>
      </c>
      <c r="Z2452" t="str">
        <f t="shared" si="809"/>
        <v>Green</v>
      </c>
      <c r="AA2452" t="str">
        <f t="shared" si="810"/>
        <v>Red</v>
      </c>
      <c r="AB2452" t="str">
        <f t="shared" si="811"/>
        <v>Green</v>
      </c>
      <c r="AC2452" t="str">
        <f t="shared" si="812"/>
        <v>Green</v>
      </c>
      <c r="AD2452" t="str">
        <f t="shared" si="813"/>
        <v>Red</v>
      </c>
    </row>
    <row r="2453" spans="1:30" x14ac:dyDescent="0.25">
      <c r="A2453" t="str">
        <f t="shared" si="792"/>
        <v>29/07/2026KVC WesterloKifisias FC</v>
      </c>
      <c r="B2453" s="61"/>
      <c r="C2453" s="61"/>
      <c r="D2453" s="62">
        <v>46232</v>
      </c>
      <c r="E2453" s="63">
        <v>0.54166666666666663</v>
      </c>
      <c r="F2453" s="61" t="s">
        <v>5185</v>
      </c>
      <c r="G2453" s="61" t="s">
        <v>1718</v>
      </c>
      <c r="H2453" s="61">
        <v>0</v>
      </c>
      <c r="I2453" s="61">
        <v>0</v>
      </c>
      <c r="J2453" s="61">
        <v>1</v>
      </c>
      <c r="K2453" s="61">
        <v>1</v>
      </c>
      <c r="L2453" s="22" t="str">
        <f t="shared" si="795"/>
        <v>29/07/2026</v>
      </c>
      <c r="M2453" s="23">
        <f t="shared" si="796"/>
        <v>0.41666666666666663</v>
      </c>
      <c r="N2453" t="str">
        <f t="shared" si="797"/>
        <v>1 - 1</v>
      </c>
      <c r="O2453" t="str">
        <f t="shared" si="798"/>
        <v>Red</v>
      </c>
      <c r="P2453" t="str">
        <f t="shared" si="799"/>
        <v>Green</v>
      </c>
      <c r="Q2453" t="str">
        <f t="shared" si="800"/>
        <v>Red</v>
      </c>
      <c r="R2453" t="str">
        <f t="shared" si="801"/>
        <v>Green</v>
      </c>
      <c r="S2453" t="str">
        <f t="shared" si="802"/>
        <v>Green</v>
      </c>
      <c r="T2453" t="str">
        <f t="shared" si="803"/>
        <v>Red</v>
      </c>
      <c r="U2453" t="str">
        <f t="shared" si="804"/>
        <v>Red</v>
      </c>
      <c r="V2453" t="str">
        <f t="shared" si="805"/>
        <v>Green</v>
      </c>
      <c r="W2453" t="str">
        <f t="shared" si="806"/>
        <v>Red</v>
      </c>
      <c r="X2453" t="str">
        <f t="shared" si="807"/>
        <v>Red</v>
      </c>
      <c r="Y2453" t="str">
        <f t="shared" si="808"/>
        <v>Green</v>
      </c>
      <c r="Z2453" t="str">
        <f t="shared" si="809"/>
        <v>Red</v>
      </c>
      <c r="AA2453" t="str">
        <f t="shared" si="810"/>
        <v>Green</v>
      </c>
      <c r="AB2453" t="str">
        <f t="shared" si="811"/>
        <v>Green</v>
      </c>
      <c r="AC2453" t="str">
        <f t="shared" si="812"/>
        <v>Green</v>
      </c>
      <c r="AD2453" t="str">
        <f t="shared" si="813"/>
        <v>Red</v>
      </c>
    </row>
    <row r="2454" spans="1:30" x14ac:dyDescent="0.25">
      <c r="A2454" t="str">
        <f t="shared" si="792"/>
        <v>29/07/2026Al RiyadiAl Tadamon Sour</v>
      </c>
      <c r="B2454" s="61"/>
      <c r="C2454" s="61"/>
      <c r="D2454" s="62">
        <v>46232</v>
      </c>
      <c r="E2454" s="63">
        <v>0.56944444444444442</v>
      </c>
      <c r="F2454" s="61" t="s">
        <v>3388</v>
      </c>
      <c r="G2454" s="61" t="s">
        <v>1366</v>
      </c>
      <c r="H2454" s="61">
        <v>0</v>
      </c>
      <c r="I2454" s="61">
        <v>0</v>
      </c>
      <c r="J2454" s="61">
        <v>2</v>
      </c>
      <c r="K2454" s="61">
        <v>1</v>
      </c>
      <c r="L2454" s="22" t="str">
        <f t="shared" si="795"/>
        <v>29/07/2026</v>
      </c>
      <c r="M2454" s="23">
        <f t="shared" si="796"/>
        <v>0.44444444444444442</v>
      </c>
      <c r="N2454" t="str">
        <f t="shared" si="797"/>
        <v>2 - 1</v>
      </c>
      <c r="O2454" t="str">
        <f t="shared" si="798"/>
        <v>Green</v>
      </c>
      <c r="P2454" t="str">
        <f t="shared" si="799"/>
        <v>Red</v>
      </c>
      <c r="Q2454" t="str">
        <f t="shared" si="800"/>
        <v>Red</v>
      </c>
      <c r="R2454" t="str">
        <f t="shared" si="801"/>
        <v>Green</v>
      </c>
      <c r="S2454" t="str">
        <f t="shared" si="802"/>
        <v>Red</v>
      </c>
      <c r="T2454" t="str">
        <f t="shared" si="803"/>
        <v>Green</v>
      </c>
      <c r="U2454" t="str">
        <f t="shared" si="804"/>
        <v>Red</v>
      </c>
      <c r="V2454" t="str">
        <f t="shared" si="805"/>
        <v>Green</v>
      </c>
      <c r="W2454" t="str">
        <f t="shared" si="806"/>
        <v>Red</v>
      </c>
      <c r="X2454" t="str">
        <f t="shared" si="807"/>
        <v>Red</v>
      </c>
      <c r="Y2454" t="str">
        <f t="shared" si="808"/>
        <v>Green</v>
      </c>
      <c r="Z2454" t="str">
        <f t="shared" si="809"/>
        <v>Green</v>
      </c>
      <c r="AA2454" t="str">
        <f t="shared" si="810"/>
        <v>Red</v>
      </c>
      <c r="AB2454" t="str">
        <f t="shared" si="811"/>
        <v>Green</v>
      </c>
      <c r="AC2454" t="str">
        <f t="shared" si="812"/>
        <v>Green</v>
      </c>
      <c r="AD2454" t="str">
        <f t="shared" si="813"/>
        <v>Red</v>
      </c>
    </row>
    <row r="2455" spans="1:30" x14ac:dyDescent="0.25">
      <c r="A2455" t="str">
        <f t="shared" si="792"/>
        <v>29/07/2026AlanyasporPyramids FC</v>
      </c>
      <c r="B2455" s="61"/>
      <c r="C2455" s="61"/>
      <c r="D2455" s="62">
        <v>46232</v>
      </c>
      <c r="E2455" s="63">
        <v>0.58333333333333337</v>
      </c>
      <c r="F2455" s="61" t="s">
        <v>5186</v>
      </c>
      <c r="G2455" s="61" t="s">
        <v>5187</v>
      </c>
      <c r="H2455" s="61">
        <v>0</v>
      </c>
      <c r="I2455" s="61">
        <v>0</v>
      </c>
      <c r="J2455" s="61">
        <v>0</v>
      </c>
      <c r="K2455" s="61">
        <v>2</v>
      </c>
      <c r="L2455" s="22" t="str">
        <f t="shared" si="795"/>
        <v>29/07/2026</v>
      </c>
      <c r="M2455" s="23">
        <f t="shared" si="796"/>
        <v>0.45833333333333337</v>
      </c>
      <c r="N2455" t="str">
        <f t="shared" si="797"/>
        <v>0 - 2</v>
      </c>
      <c r="O2455" t="str">
        <f t="shared" si="798"/>
        <v>Red</v>
      </c>
      <c r="P2455" t="str">
        <f t="shared" si="799"/>
        <v>Red</v>
      </c>
      <c r="Q2455" t="str">
        <f t="shared" si="800"/>
        <v>Green</v>
      </c>
      <c r="R2455" t="str">
        <f t="shared" si="801"/>
        <v>Red</v>
      </c>
      <c r="S2455" t="str">
        <f t="shared" si="802"/>
        <v>Green</v>
      </c>
      <c r="T2455" t="str">
        <f t="shared" si="803"/>
        <v>Green</v>
      </c>
      <c r="U2455" t="str">
        <f t="shared" si="804"/>
        <v>Red</v>
      </c>
      <c r="V2455" t="str">
        <f t="shared" si="805"/>
        <v>Green</v>
      </c>
      <c r="W2455" t="str">
        <f t="shared" si="806"/>
        <v>Red</v>
      </c>
      <c r="X2455" t="str">
        <f t="shared" si="807"/>
        <v>Red</v>
      </c>
      <c r="Y2455" t="str">
        <f t="shared" si="808"/>
        <v>Green</v>
      </c>
      <c r="Z2455" t="str">
        <f t="shared" si="809"/>
        <v>Red</v>
      </c>
      <c r="AA2455" t="str">
        <f t="shared" si="810"/>
        <v>Green</v>
      </c>
      <c r="AB2455" t="str">
        <f t="shared" si="811"/>
        <v>Green</v>
      </c>
      <c r="AC2455" t="str">
        <f t="shared" si="812"/>
        <v>Red</v>
      </c>
      <c r="AD2455" t="str">
        <f t="shared" si="813"/>
        <v>Green</v>
      </c>
    </row>
    <row r="2456" spans="1:30" x14ac:dyDescent="0.25">
      <c r="A2456" t="str">
        <f t="shared" si="792"/>
        <v>29/07/2026LecceNK Bistrica</v>
      </c>
      <c r="B2456" s="61"/>
      <c r="C2456" s="61"/>
      <c r="D2456" s="62">
        <v>46232</v>
      </c>
      <c r="E2456" s="63">
        <v>0.58333333333333337</v>
      </c>
      <c r="F2456" s="61" t="s">
        <v>1653</v>
      </c>
      <c r="G2456" s="61" t="s">
        <v>5188</v>
      </c>
      <c r="H2456" s="61">
        <v>3</v>
      </c>
      <c r="I2456" s="61">
        <v>1</v>
      </c>
      <c r="J2456" s="61">
        <v>5</v>
      </c>
      <c r="K2456" s="61">
        <v>2</v>
      </c>
      <c r="L2456" s="22" t="str">
        <f t="shared" si="795"/>
        <v>29/07/2026</v>
      </c>
      <c r="M2456" s="23">
        <f t="shared" si="796"/>
        <v>0.45833333333333337</v>
      </c>
      <c r="N2456" t="str">
        <f t="shared" si="797"/>
        <v>5 - 2</v>
      </c>
      <c r="O2456" t="str">
        <f t="shared" si="798"/>
        <v>Green</v>
      </c>
      <c r="P2456" t="str">
        <f t="shared" si="799"/>
        <v>Red</v>
      </c>
      <c r="Q2456" t="str">
        <f t="shared" si="800"/>
        <v>Red</v>
      </c>
      <c r="R2456" t="str">
        <f t="shared" si="801"/>
        <v>Green</v>
      </c>
      <c r="S2456" t="str">
        <f t="shared" si="802"/>
        <v>Red</v>
      </c>
      <c r="T2456" t="str">
        <f t="shared" si="803"/>
        <v>Green</v>
      </c>
      <c r="U2456" t="str">
        <f t="shared" si="804"/>
        <v>Green</v>
      </c>
      <c r="V2456" t="str">
        <f t="shared" si="805"/>
        <v>Red</v>
      </c>
      <c r="W2456" t="str">
        <f t="shared" si="806"/>
        <v>Red</v>
      </c>
      <c r="X2456" t="str">
        <f t="shared" si="807"/>
        <v>Green</v>
      </c>
      <c r="Y2456" t="str">
        <f t="shared" si="808"/>
        <v>Green</v>
      </c>
      <c r="Z2456" t="str">
        <f t="shared" si="809"/>
        <v>Green</v>
      </c>
      <c r="AA2456" t="str">
        <f t="shared" si="810"/>
        <v>Red</v>
      </c>
      <c r="AB2456" t="str">
        <f t="shared" si="811"/>
        <v>Red</v>
      </c>
      <c r="AC2456" t="str">
        <f t="shared" si="812"/>
        <v>Green</v>
      </c>
      <c r="AD2456" t="str">
        <f t="shared" si="813"/>
        <v>Red</v>
      </c>
    </row>
    <row r="2457" spans="1:30" x14ac:dyDescent="0.25">
      <c r="A2457" t="str">
        <f t="shared" si="792"/>
        <v>29/07/2026ACS Unirea DmoJiul Petrosani</v>
      </c>
      <c r="B2457" s="61"/>
      <c r="C2457" s="61"/>
      <c r="D2457" s="62">
        <v>46232</v>
      </c>
      <c r="E2457" s="63">
        <v>0.60416666666666663</v>
      </c>
      <c r="F2457" s="61" t="s">
        <v>5189</v>
      </c>
      <c r="G2457" s="61" t="s">
        <v>5190</v>
      </c>
      <c r="H2457" s="61">
        <v>0</v>
      </c>
      <c r="I2457" s="61">
        <v>2</v>
      </c>
      <c r="J2457" s="61">
        <v>0</v>
      </c>
      <c r="K2457" s="61">
        <v>4</v>
      </c>
      <c r="L2457" s="22" t="str">
        <f t="shared" si="795"/>
        <v>29/07/2026</v>
      </c>
      <c r="M2457" s="23">
        <f t="shared" si="796"/>
        <v>0.47916666666666663</v>
      </c>
      <c r="N2457" t="str">
        <f t="shared" si="797"/>
        <v>0 - 4</v>
      </c>
      <c r="O2457" t="str">
        <f t="shared" si="798"/>
        <v>Red</v>
      </c>
      <c r="P2457" t="str">
        <f t="shared" si="799"/>
        <v>Red</v>
      </c>
      <c r="Q2457" t="str">
        <f t="shared" si="800"/>
        <v>Green</v>
      </c>
      <c r="R2457" t="str">
        <f t="shared" si="801"/>
        <v>Red</v>
      </c>
      <c r="S2457" t="str">
        <f t="shared" si="802"/>
        <v>Green</v>
      </c>
      <c r="T2457" t="str">
        <f t="shared" si="803"/>
        <v>Green</v>
      </c>
      <c r="U2457" t="str">
        <f t="shared" si="804"/>
        <v>Red</v>
      </c>
      <c r="V2457" t="str">
        <f t="shared" si="805"/>
        <v>Red</v>
      </c>
      <c r="W2457" t="str">
        <f t="shared" si="806"/>
        <v>Green</v>
      </c>
      <c r="X2457" t="str">
        <f t="shared" si="807"/>
        <v>Green</v>
      </c>
      <c r="Y2457" t="str">
        <f t="shared" si="808"/>
        <v>Green</v>
      </c>
      <c r="Z2457" t="str">
        <f t="shared" si="809"/>
        <v>Green</v>
      </c>
      <c r="AA2457" t="str">
        <f t="shared" si="810"/>
        <v>Red</v>
      </c>
      <c r="AB2457" t="str">
        <f t="shared" si="811"/>
        <v>Red</v>
      </c>
      <c r="AC2457" t="str">
        <f t="shared" si="812"/>
        <v>Red</v>
      </c>
      <c r="AD2457" t="str">
        <f t="shared" si="813"/>
        <v>Green</v>
      </c>
    </row>
    <row r="2458" spans="1:30" x14ac:dyDescent="0.25">
      <c r="A2458" t="str">
        <f t="shared" si="792"/>
        <v>29/07/2026ACS Unirea SintanaViitorul Arad</v>
      </c>
      <c r="C2458" s="61"/>
      <c r="D2458" s="62">
        <v>46232</v>
      </c>
      <c r="E2458" s="63">
        <v>0.60416666666666663</v>
      </c>
      <c r="F2458" s="61" t="s">
        <v>5191</v>
      </c>
      <c r="G2458" s="61" t="s">
        <v>5192</v>
      </c>
      <c r="H2458" s="61">
        <v>2</v>
      </c>
      <c r="I2458" s="61">
        <v>0</v>
      </c>
      <c r="J2458" s="61">
        <v>4</v>
      </c>
      <c r="K2458" s="61">
        <v>0</v>
      </c>
      <c r="L2458" s="22" t="str">
        <f t="shared" si="795"/>
        <v>29/07/2026</v>
      </c>
      <c r="M2458" s="23">
        <f t="shared" si="796"/>
        <v>0.47916666666666663</v>
      </c>
      <c r="N2458" t="str">
        <f t="shared" si="797"/>
        <v>4 - 0</v>
      </c>
      <c r="O2458" t="str">
        <f t="shared" si="798"/>
        <v>Green</v>
      </c>
      <c r="P2458" t="str">
        <f t="shared" si="799"/>
        <v>Red</v>
      </c>
      <c r="Q2458" t="str">
        <f t="shared" si="800"/>
        <v>Red</v>
      </c>
      <c r="R2458" t="str">
        <f t="shared" si="801"/>
        <v>Green</v>
      </c>
      <c r="S2458" t="str">
        <f t="shared" si="802"/>
        <v>Red</v>
      </c>
      <c r="T2458" t="str">
        <f t="shared" si="803"/>
        <v>Green</v>
      </c>
      <c r="U2458" t="str">
        <f t="shared" si="804"/>
        <v>Green</v>
      </c>
      <c r="V2458" t="str">
        <f t="shared" si="805"/>
        <v>Red</v>
      </c>
      <c r="W2458" t="str">
        <f t="shared" si="806"/>
        <v>Red</v>
      </c>
      <c r="X2458" t="str">
        <f t="shared" si="807"/>
        <v>Green</v>
      </c>
      <c r="Y2458" t="str">
        <f t="shared" si="808"/>
        <v>Green</v>
      </c>
      <c r="Z2458" t="str">
        <f t="shared" si="809"/>
        <v>Green</v>
      </c>
      <c r="AA2458" t="str">
        <f t="shared" si="810"/>
        <v>Red</v>
      </c>
      <c r="AB2458" t="str">
        <f t="shared" si="811"/>
        <v>Red</v>
      </c>
      <c r="AC2458" t="str">
        <f t="shared" si="812"/>
        <v>Red</v>
      </c>
      <c r="AD2458" t="str">
        <f t="shared" si="813"/>
        <v>Green</v>
      </c>
    </row>
    <row r="2459" spans="1:30" x14ac:dyDescent="0.25">
      <c r="A2459" t="str">
        <f t="shared" si="792"/>
        <v>29/07/2026ACS Victoria TraianUnirea Branistea</v>
      </c>
      <c r="C2459" s="61"/>
      <c r="D2459" s="62">
        <v>46232</v>
      </c>
      <c r="E2459" s="63">
        <v>0.60416666666666663</v>
      </c>
      <c r="F2459" s="61" t="s">
        <v>5193</v>
      </c>
      <c r="G2459" s="61" t="s">
        <v>5194</v>
      </c>
      <c r="H2459" s="61">
        <v>0</v>
      </c>
      <c r="I2459" s="61">
        <v>4</v>
      </c>
      <c r="J2459" s="61">
        <v>0</v>
      </c>
      <c r="K2459" s="61">
        <v>7</v>
      </c>
      <c r="L2459" s="22" t="str">
        <f t="shared" si="795"/>
        <v>29/07/2026</v>
      </c>
      <c r="M2459" s="23">
        <f t="shared" si="796"/>
        <v>0.47916666666666663</v>
      </c>
      <c r="N2459" t="str">
        <f t="shared" si="797"/>
        <v>0 - 7</v>
      </c>
      <c r="O2459" t="str">
        <f t="shared" si="798"/>
        <v>Red</v>
      </c>
      <c r="P2459" t="str">
        <f t="shared" si="799"/>
        <v>Red</v>
      </c>
      <c r="Q2459" t="str">
        <f t="shared" si="800"/>
        <v>Green</v>
      </c>
      <c r="R2459" t="str">
        <f t="shared" si="801"/>
        <v>Red</v>
      </c>
      <c r="S2459" t="str">
        <f t="shared" si="802"/>
        <v>Green</v>
      </c>
      <c r="T2459" t="str">
        <f t="shared" si="803"/>
        <v>Green</v>
      </c>
      <c r="U2459" t="str">
        <f t="shared" si="804"/>
        <v>Red</v>
      </c>
      <c r="V2459" t="str">
        <f t="shared" si="805"/>
        <v>Red</v>
      </c>
      <c r="W2459" t="str">
        <f t="shared" si="806"/>
        <v>Green</v>
      </c>
      <c r="X2459" t="str">
        <f t="shared" si="807"/>
        <v>Green</v>
      </c>
      <c r="Y2459" t="str">
        <f t="shared" si="808"/>
        <v>Green</v>
      </c>
      <c r="Z2459" t="str">
        <f t="shared" si="809"/>
        <v>Green</v>
      </c>
      <c r="AA2459" t="str">
        <f t="shared" si="810"/>
        <v>Red</v>
      </c>
      <c r="AB2459" t="str">
        <f t="shared" si="811"/>
        <v>Red</v>
      </c>
      <c r="AC2459" t="str">
        <f t="shared" si="812"/>
        <v>Red</v>
      </c>
      <c r="AD2459" t="str">
        <f t="shared" si="813"/>
        <v>Green</v>
      </c>
    </row>
    <row r="2460" spans="1:30" x14ac:dyDescent="0.25">
      <c r="A2460" t="str">
        <f t="shared" si="792"/>
        <v>29/07/2026Aerostar BacauCSM Vaslui</v>
      </c>
      <c r="C2460" s="61"/>
      <c r="D2460" s="62">
        <v>46232</v>
      </c>
      <c r="E2460" s="63">
        <v>0.60416666666666663</v>
      </c>
      <c r="F2460" s="61" t="s">
        <v>5195</v>
      </c>
      <c r="G2460" s="61" t="s">
        <v>5196</v>
      </c>
      <c r="H2460" s="61">
        <v>0</v>
      </c>
      <c r="I2460" s="61">
        <v>1</v>
      </c>
      <c r="J2460" s="61">
        <v>3</v>
      </c>
      <c r="K2460" s="61">
        <v>1</v>
      </c>
      <c r="L2460" s="22" t="str">
        <f t="shared" si="795"/>
        <v>29/07/2026</v>
      </c>
      <c r="M2460" s="23">
        <f t="shared" si="796"/>
        <v>0.47916666666666663</v>
      </c>
      <c r="N2460" t="str">
        <f t="shared" si="797"/>
        <v>3 - 1</v>
      </c>
      <c r="O2460" t="str">
        <f t="shared" si="798"/>
        <v>Green</v>
      </c>
      <c r="P2460" t="str">
        <f t="shared" si="799"/>
        <v>Red</v>
      </c>
      <c r="Q2460" t="str">
        <f t="shared" si="800"/>
        <v>Red</v>
      </c>
      <c r="R2460" t="str">
        <f t="shared" si="801"/>
        <v>Green</v>
      </c>
      <c r="S2460" t="str">
        <f t="shared" si="802"/>
        <v>Red</v>
      </c>
      <c r="T2460" t="str">
        <f t="shared" si="803"/>
        <v>Green</v>
      </c>
      <c r="U2460" t="str">
        <f t="shared" si="804"/>
        <v>Red</v>
      </c>
      <c r="V2460" t="str">
        <f t="shared" si="805"/>
        <v>Red</v>
      </c>
      <c r="W2460" t="str">
        <f t="shared" si="806"/>
        <v>Green</v>
      </c>
      <c r="X2460" t="str">
        <f t="shared" si="807"/>
        <v>Green</v>
      </c>
      <c r="Y2460" t="str">
        <f t="shared" si="808"/>
        <v>Green</v>
      </c>
      <c r="Z2460" t="str">
        <f t="shared" si="809"/>
        <v>Green</v>
      </c>
      <c r="AA2460" t="str">
        <f t="shared" si="810"/>
        <v>Red</v>
      </c>
      <c r="AB2460" t="str">
        <f t="shared" si="811"/>
        <v>Red</v>
      </c>
      <c r="AC2460" t="str">
        <f t="shared" si="812"/>
        <v>Green</v>
      </c>
      <c r="AD2460" t="str">
        <f t="shared" si="813"/>
        <v>Red</v>
      </c>
    </row>
    <row r="2461" spans="1:30" x14ac:dyDescent="0.25">
      <c r="A2461" t="str">
        <f t="shared" si="792"/>
        <v>29/07/2026Bihorul BeiusCS Lotus Baile Felix</v>
      </c>
      <c r="C2461" s="61"/>
      <c r="D2461" s="62">
        <v>46232</v>
      </c>
      <c r="E2461" s="63">
        <v>0.60416666666666663</v>
      </c>
      <c r="F2461" s="61" t="s">
        <v>5197</v>
      </c>
      <c r="G2461" s="61" t="s">
        <v>5198</v>
      </c>
      <c r="H2461" s="61">
        <v>0</v>
      </c>
      <c r="I2461" s="61">
        <v>0</v>
      </c>
      <c r="J2461" s="61">
        <v>0</v>
      </c>
      <c r="K2461" s="61">
        <v>1</v>
      </c>
      <c r="L2461" s="22" t="str">
        <f t="shared" si="795"/>
        <v>29/07/2026</v>
      </c>
      <c r="M2461" s="23">
        <f t="shared" si="796"/>
        <v>0.47916666666666663</v>
      </c>
      <c r="N2461" t="str">
        <f t="shared" si="797"/>
        <v>0 - 1</v>
      </c>
      <c r="O2461" t="str">
        <f t="shared" si="798"/>
        <v>Red</v>
      </c>
      <c r="P2461" t="str">
        <f t="shared" si="799"/>
        <v>Red</v>
      </c>
      <c r="Q2461" t="str">
        <f t="shared" si="800"/>
        <v>Green</v>
      </c>
      <c r="R2461" t="str">
        <f t="shared" si="801"/>
        <v>Red</v>
      </c>
      <c r="S2461" t="str">
        <f t="shared" si="802"/>
        <v>Green</v>
      </c>
      <c r="T2461" t="str">
        <f t="shared" si="803"/>
        <v>Green</v>
      </c>
      <c r="U2461" t="str">
        <f t="shared" si="804"/>
        <v>Red</v>
      </c>
      <c r="V2461" t="str">
        <f t="shared" si="805"/>
        <v>Green</v>
      </c>
      <c r="W2461" t="str">
        <f t="shared" si="806"/>
        <v>Red</v>
      </c>
      <c r="X2461" t="str">
        <f t="shared" si="807"/>
        <v>Red</v>
      </c>
      <c r="Y2461" t="str">
        <f t="shared" si="808"/>
        <v>Red</v>
      </c>
      <c r="Z2461" t="str">
        <f t="shared" si="809"/>
        <v>Red</v>
      </c>
      <c r="AA2461" t="str">
        <f t="shared" si="810"/>
        <v>Green</v>
      </c>
      <c r="AB2461" t="str">
        <f t="shared" si="811"/>
        <v>Green</v>
      </c>
      <c r="AC2461" t="str">
        <f t="shared" si="812"/>
        <v>Red</v>
      </c>
      <c r="AD2461" t="str">
        <f t="shared" si="813"/>
        <v>Green</v>
      </c>
    </row>
    <row r="2462" spans="1:30" x14ac:dyDescent="0.25">
      <c r="A2462" t="str">
        <f t="shared" si="792"/>
        <v>29/07/2026Bolintin Malu SpartAdunatii-Copaceni</v>
      </c>
      <c r="C2462" s="61"/>
      <c r="D2462" s="62">
        <v>46232</v>
      </c>
      <c r="E2462" s="63">
        <v>0.60416666666666663</v>
      </c>
      <c r="F2462" s="61" t="s">
        <v>5199</v>
      </c>
      <c r="G2462" s="61" t="s">
        <v>5200</v>
      </c>
      <c r="H2462" s="61">
        <v>1</v>
      </c>
      <c r="I2462" s="61">
        <v>2</v>
      </c>
      <c r="J2462" s="61">
        <v>3</v>
      </c>
      <c r="K2462" s="61">
        <v>2</v>
      </c>
      <c r="L2462" s="22" t="str">
        <f t="shared" si="795"/>
        <v>29/07/2026</v>
      </c>
      <c r="M2462" s="23">
        <f t="shared" si="796"/>
        <v>0.47916666666666663</v>
      </c>
      <c r="N2462" t="str">
        <f t="shared" si="797"/>
        <v>3 - 2</v>
      </c>
      <c r="O2462" t="str">
        <f t="shared" si="798"/>
        <v>Green</v>
      </c>
      <c r="P2462" t="str">
        <f t="shared" si="799"/>
        <v>Red</v>
      </c>
      <c r="Q2462" t="str">
        <f t="shared" si="800"/>
        <v>Red</v>
      </c>
      <c r="R2462" t="str">
        <f t="shared" si="801"/>
        <v>Green</v>
      </c>
      <c r="S2462" t="str">
        <f t="shared" si="802"/>
        <v>Red</v>
      </c>
      <c r="T2462" t="str">
        <f t="shared" si="803"/>
        <v>Green</v>
      </c>
      <c r="U2462" t="str">
        <f t="shared" si="804"/>
        <v>Red</v>
      </c>
      <c r="V2462" t="str">
        <f t="shared" si="805"/>
        <v>Red</v>
      </c>
      <c r="W2462" t="str">
        <f t="shared" si="806"/>
        <v>Green</v>
      </c>
      <c r="X2462" t="str">
        <f t="shared" si="807"/>
        <v>Green</v>
      </c>
      <c r="Y2462" t="str">
        <f t="shared" si="808"/>
        <v>Green</v>
      </c>
      <c r="Z2462" t="str">
        <f t="shared" si="809"/>
        <v>Green</v>
      </c>
      <c r="AA2462" t="str">
        <f t="shared" si="810"/>
        <v>Red</v>
      </c>
      <c r="AB2462" t="str">
        <f t="shared" si="811"/>
        <v>Red</v>
      </c>
      <c r="AC2462" t="str">
        <f t="shared" si="812"/>
        <v>Green</v>
      </c>
      <c r="AD2462" t="str">
        <f t="shared" si="813"/>
        <v>Red</v>
      </c>
    </row>
    <row r="2463" spans="1:30" x14ac:dyDescent="0.25">
      <c r="A2463" t="str">
        <f t="shared" si="792"/>
        <v>29/07/2026Corona BrasovACS Muscelul Campulung</v>
      </c>
      <c r="C2463" s="61"/>
      <c r="D2463" s="62">
        <v>46232</v>
      </c>
      <c r="E2463" s="63">
        <v>0.60416666666666663</v>
      </c>
      <c r="F2463" s="61" t="s">
        <v>5201</v>
      </c>
      <c r="G2463" s="61" t="s">
        <v>5202</v>
      </c>
      <c r="H2463" s="61">
        <v>0</v>
      </c>
      <c r="I2463" s="61">
        <v>1</v>
      </c>
      <c r="J2463" s="61">
        <v>1</v>
      </c>
      <c r="K2463" s="61">
        <v>1</v>
      </c>
      <c r="L2463" s="22" t="str">
        <f t="shared" si="795"/>
        <v>29/07/2026</v>
      </c>
      <c r="M2463" s="23">
        <f t="shared" si="796"/>
        <v>0.47916666666666663</v>
      </c>
      <c r="N2463" t="str">
        <f t="shared" si="797"/>
        <v>1 - 1</v>
      </c>
      <c r="O2463" t="str">
        <f t="shared" si="798"/>
        <v>Red</v>
      </c>
      <c r="P2463" t="str">
        <f t="shared" si="799"/>
        <v>Green</v>
      </c>
      <c r="Q2463" t="str">
        <f t="shared" si="800"/>
        <v>Red</v>
      </c>
      <c r="R2463" t="str">
        <f t="shared" si="801"/>
        <v>Green</v>
      </c>
      <c r="S2463" t="str">
        <f t="shared" si="802"/>
        <v>Green</v>
      </c>
      <c r="T2463" t="str">
        <f t="shared" si="803"/>
        <v>Red</v>
      </c>
      <c r="U2463" t="str">
        <f t="shared" si="804"/>
        <v>Red</v>
      </c>
      <c r="V2463" t="str">
        <f t="shared" si="805"/>
        <v>Red</v>
      </c>
      <c r="W2463" t="str">
        <f t="shared" si="806"/>
        <v>Green</v>
      </c>
      <c r="X2463" t="str">
        <f t="shared" si="807"/>
        <v>Green</v>
      </c>
      <c r="Y2463" t="str">
        <f t="shared" si="808"/>
        <v>Green</v>
      </c>
      <c r="Z2463" t="str">
        <f t="shared" si="809"/>
        <v>Red</v>
      </c>
      <c r="AA2463" t="str">
        <f t="shared" si="810"/>
        <v>Green</v>
      </c>
      <c r="AB2463" t="str">
        <f t="shared" si="811"/>
        <v>Green</v>
      </c>
      <c r="AC2463" t="str">
        <f t="shared" si="812"/>
        <v>Green</v>
      </c>
      <c r="AD2463" t="str">
        <f t="shared" si="813"/>
        <v>Red</v>
      </c>
    </row>
    <row r="2464" spans="1:30" x14ac:dyDescent="0.25">
      <c r="A2464" t="str">
        <f t="shared" si="792"/>
        <v>29/07/2026CS AgigeaCSA Axiopolis</v>
      </c>
      <c r="C2464" s="61"/>
      <c r="D2464" s="62">
        <v>46232</v>
      </c>
      <c r="E2464" s="63">
        <v>0.60416666666666663</v>
      </c>
      <c r="F2464" s="61" t="s">
        <v>5203</v>
      </c>
      <c r="G2464" s="61" t="s">
        <v>5204</v>
      </c>
      <c r="H2464" s="61">
        <v>1</v>
      </c>
      <c r="I2464" s="61">
        <v>2</v>
      </c>
      <c r="J2464" s="61">
        <v>2</v>
      </c>
      <c r="K2464" s="61">
        <v>3</v>
      </c>
      <c r="L2464" s="22" t="str">
        <f t="shared" si="795"/>
        <v>29/07/2026</v>
      </c>
      <c r="M2464" s="23">
        <f t="shared" si="796"/>
        <v>0.47916666666666663</v>
      </c>
      <c r="N2464" t="str">
        <f t="shared" si="797"/>
        <v>2 - 3</v>
      </c>
      <c r="O2464" t="str">
        <f t="shared" si="798"/>
        <v>Red</v>
      </c>
      <c r="P2464" t="str">
        <f t="shared" si="799"/>
        <v>Red</v>
      </c>
      <c r="Q2464" t="str">
        <f t="shared" si="800"/>
        <v>Green</v>
      </c>
      <c r="R2464" t="str">
        <f t="shared" si="801"/>
        <v>Red</v>
      </c>
      <c r="S2464" t="str">
        <f t="shared" si="802"/>
        <v>Green</v>
      </c>
      <c r="T2464" t="str">
        <f t="shared" si="803"/>
        <v>Green</v>
      </c>
      <c r="U2464" t="str">
        <f t="shared" si="804"/>
        <v>Red</v>
      </c>
      <c r="V2464" t="str">
        <f t="shared" si="805"/>
        <v>Red</v>
      </c>
      <c r="W2464" t="str">
        <f t="shared" si="806"/>
        <v>Green</v>
      </c>
      <c r="X2464" t="str">
        <f t="shared" si="807"/>
        <v>Green</v>
      </c>
      <c r="Y2464" t="str">
        <f t="shared" si="808"/>
        <v>Green</v>
      </c>
      <c r="Z2464" t="str">
        <f t="shared" si="809"/>
        <v>Green</v>
      </c>
      <c r="AA2464" t="str">
        <f t="shared" si="810"/>
        <v>Red</v>
      </c>
      <c r="AB2464" t="str">
        <f t="shared" si="811"/>
        <v>Red</v>
      </c>
      <c r="AC2464" t="str">
        <f t="shared" si="812"/>
        <v>Green</v>
      </c>
      <c r="AD2464" t="str">
        <f t="shared" si="813"/>
        <v>Red</v>
      </c>
    </row>
    <row r="2465" spans="1:30" x14ac:dyDescent="0.25">
      <c r="A2465" t="str">
        <f t="shared" si="792"/>
        <v>29/07/2026CS Crisul SantandreiAFC Unirea Tasnad</v>
      </c>
      <c r="C2465" s="61"/>
      <c r="D2465" s="62">
        <v>46232</v>
      </c>
      <c r="E2465" s="63">
        <v>0.60416666666666663</v>
      </c>
      <c r="F2465" s="61" t="s">
        <v>5205</v>
      </c>
      <c r="G2465" s="61" t="s">
        <v>5206</v>
      </c>
      <c r="H2465" s="61">
        <v>1</v>
      </c>
      <c r="I2465" s="61">
        <v>1</v>
      </c>
      <c r="J2465" s="61">
        <v>2</v>
      </c>
      <c r="K2465" s="61">
        <v>1</v>
      </c>
      <c r="L2465" s="22" t="str">
        <f t="shared" si="795"/>
        <v>29/07/2026</v>
      </c>
      <c r="M2465" s="23">
        <f t="shared" si="796"/>
        <v>0.47916666666666663</v>
      </c>
      <c r="N2465" t="str">
        <f t="shared" si="797"/>
        <v>2 - 1</v>
      </c>
      <c r="O2465" t="str">
        <f t="shared" si="798"/>
        <v>Green</v>
      </c>
      <c r="P2465" t="str">
        <f t="shared" si="799"/>
        <v>Red</v>
      </c>
      <c r="Q2465" t="str">
        <f t="shared" si="800"/>
        <v>Red</v>
      </c>
      <c r="R2465" t="str">
        <f t="shared" si="801"/>
        <v>Green</v>
      </c>
      <c r="S2465" t="str">
        <f t="shared" si="802"/>
        <v>Red</v>
      </c>
      <c r="T2465" t="str">
        <f t="shared" si="803"/>
        <v>Green</v>
      </c>
      <c r="U2465" t="str">
        <f t="shared" si="804"/>
        <v>Red</v>
      </c>
      <c r="V2465" t="str">
        <f t="shared" si="805"/>
        <v>Green</v>
      </c>
      <c r="W2465" t="str">
        <f t="shared" si="806"/>
        <v>Red</v>
      </c>
      <c r="X2465" t="str">
        <f t="shared" si="807"/>
        <v>Green</v>
      </c>
      <c r="Y2465" t="str">
        <f t="shared" si="808"/>
        <v>Green</v>
      </c>
      <c r="Z2465" t="str">
        <f t="shared" si="809"/>
        <v>Green</v>
      </c>
      <c r="AA2465" t="str">
        <f t="shared" si="810"/>
        <v>Red</v>
      </c>
      <c r="AB2465" t="str">
        <f t="shared" si="811"/>
        <v>Green</v>
      </c>
      <c r="AC2465" t="str">
        <f t="shared" si="812"/>
        <v>Green</v>
      </c>
      <c r="AD2465" t="str">
        <f t="shared" si="813"/>
        <v>Red</v>
      </c>
    </row>
    <row r="2466" spans="1:30" x14ac:dyDescent="0.25">
      <c r="A2466" t="str">
        <f t="shared" si="792"/>
        <v>29/07/2026CS GheorgheniOdorheiu Secuiesc</v>
      </c>
      <c r="C2466" s="61"/>
      <c r="D2466" s="62">
        <v>46232</v>
      </c>
      <c r="E2466" s="63">
        <v>0.60416666666666663</v>
      </c>
      <c r="F2466" s="61" t="s">
        <v>5207</v>
      </c>
      <c r="G2466" s="61" t="s">
        <v>5208</v>
      </c>
      <c r="H2466" s="61">
        <v>0</v>
      </c>
      <c r="I2466" s="61">
        <v>0</v>
      </c>
      <c r="J2466" s="61">
        <v>1</v>
      </c>
      <c r="K2466" s="61">
        <v>0</v>
      </c>
      <c r="L2466" s="22" t="str">
        <f t="shared" si="795"/>
        <v>29/07/2026</v>
      </c>
      <c r="M2466" s="23">
        <f t="shared" si="796"/>
        <v>0.47916666666666663</v>
      </c>
      <c r="N2466" t="str">
        <f t="shared" si="797"/>
        <v>1 - 0</v>
      </c>
      <c r="O2466" t="str">
        <f t="shared" si="798"/>
        <v>Green</v>
      </c>
      <c r="P2466" t="str">
        <f t="shared" si="799"/>
        <v>Red</v>
      </c>
      <c r="Q2466" t="str">
        <f t="shared" si="800"/>
        <v>Red</v>
      </c>
      <c r="R2466" t="str">
        <f t="shared" si="801"/>
        <v>Green</v>
      </c>
      <c r="S2466" t="str">
        <f t="shared" si="802"/>
        <v>Red</v>
      </c>
      <c r="T2466" t="str">
        <f t="shared" si="803"/>
        <v>Green</v>
      </c>
      <c r="U2466" t="str">
        <f t="shared" si="804"/>
        <v>Red</v>
      </c>
      <c r="V2466" t="str">
        <f t="shared" si="805"/>
        <v>Green</v>
      </c>
      <c r="W2466" t="str">
        <f t="shared" si="806"/>
        <v>Red</v>
      </c>
      <c r="X2466" t="str">
        <f t="shared" si="807"/>
        <v>Red</v>
      </c>
      <c r="Y2466" t="str">
        <f t="shared" si="808"/>
        <v>Red</v>
      </c>
      <c r="Z2466" t="str">
        <f t="shared" si="809"/>
        <v>Red</v>
      </c>
      <c r="AA2466" t="str">
        <f t="shared" si="810"/>
        <v>Green</v>
      </c>
      <c r="AB2466" t="str">
        <f t="shared" si="811"/>
        <v>Green</v>
      </c>
      <c r="AC2466" t="str">
        <f t="shared" si="812"/>
        <v>Red</v>
      </c>
      <c r="AD2466" t="str">
        <f t="shared" si="813"/>
        <v>Green</v>
      </c>
    </row>
    <row r="2467" spans="1:30" x14ac:dyDescent="0.25">
      <c r="A2467" t="str">
        <f t="shared" si="792"/>
        <v>29/07/2026CS Gloria BaneasaDunarea Calarasi</v>
      </c>
      <c r="C2467" s="61"/>
      <c r="D2467" s="62">
        <v>46232</v>
      </c>
      <c r="E2467" s="63">
        <v>0.60416666666666663</v>
      </c>
      <c r="F2467" s="61" t="s">
        <v>5209</v>
      </c>
      <c r="G2467" s="61" t="s">
        <v>5210</v>
      </c>
      <c r="H2467" s="61">
        <v>0</v>
      </c>
      <c r="I2467" s="61">
        <v>3</v>
      </c>
      <c r="J2467" s="61">
        <v>1</v>
      </c>
      <c r="K2467" s="61">
        <v>3</v>
      </c>
      <c r="L2467" s="22" t="str">
        <f t="shared" si="795"/>
        <v>29/07/2026</v>
      </c>
      <c r="M2467" s="23">
        <f t="shared" si="796"/>
        <v>0.47916666666666663</v>
      </c>
      <c r="N2467" t="str">
        <f t="shared" si="797"/>
        <v>1 - 3</v>
      </c>
      <c r="O2467" t="str">
        <f t="shared" si="798"/>
        <v>Red</v>
      </c>
      <c r="P2467" t="str">
        <f t="shared" si="799"/>
        <v>Red</v>
      </c>
      <c r="Q2467" t="str">
        <f t="shared" si="800"/>
        <v>Green</v>
      </c>
      <c r="R2467" t="str">
        <f t="shared" si="801"/>
        <v>Red</v>
      </c>
      <c r="S2467" t="str">
        <f t="shared" si="802"/>
        <v>Green</v>
      </c>
      <c r="T2467" t="str">
        <f t="shared" si="803"/>
        <v>Green</v>
      </c>
      <c r="U2467" t="str">
        <f t="shared" si="804"/>
        <v>Red</v>
      </c>
      <c r="V2467" t="str">
        <f t="shared" si="805"/>
        <v>Red</v>
      </c>
      <c r="W2467" t="str">
        <f t="shared" si="806"/>
        <v>Green</v>
      </c>
      <c r="X2467" t="str">
        <f t="shared" si="807"/>
        <v>Green</v>
      </c>
      <c r="Y2467" t="str">
        <f t="shared" si="808"/>
        <v>Green</v>
      </c>
      <c r="Z2467" t="str">
        <f t="shared" si="809"/>
        <v>Green</v>
      </c>
      <c r="AA2467" t="str">
        <f t="shared" si="810"/>
        <v>Red</v>
      </c>
      <c r="AB2467" t="str">
        <f t="shared" si="811"/>
        <v>Red</v>
      </c>
      <c r="AC2467" t="str">
        <f t="shared" si="812"/>
        <v>Green</v>
      </c>
      <c r="AD2467" t="str">
        <f t="shared" si="813"/>
        <v>Red</v>
      </c>
    </row>
    <row r="2468" spans="1:30" x14ac:dyDescent="0.25">
      <c r="A2468" t="str">
        <f t="shared" si="792"/>
        <v>29/07/2026CS PaulestiCS Blejoi</v>
      </c>
      <c r="C2468" s="61"/>
      <c r="D2468" s="62">
        <v>46232</v>
      </c>
      <c r="E2468" s="63">
        <v>0.60416666666666663</v>
      </c>
      <c r="F2468" s="61" t="s">
        <v>5211</v>
      </c>
      <c r="G2468" s="61" t="s">
        <v>5212</v>
      </c>
      <c r="H2468" s="61">
        <v>3</v>
      </c>
      <c r="I2468" s="61">
        <v>2</v>
      </c>
      <c r="J2468" s="61">
        <v>6</v>
      </c>
      <c r="K2468" s="61">
        <v>2</v>
      </c>
      <c r="L2468" s="22" t="str">
        <f t="shared" si="795"/>
        <v>29/07/2026</v>
      </c>
      <c r="M2468" s="23">
        <f t="shared" si="796"/>
        <v>0.47916666666666663</v>
      </c>
      <c r="N2468" t="str">
        <f t="shared" si="797"/>
        <v>6 - 2</v>
      </c>
      <c r="O2468" t="str">
        <f t="shared" si="798"/>
        <v>Green</v>
      </c>
      <c r="P2468" t="str">
        <f t="shared" si="799"/>
        <v>Red</v>
      </c>
      <c r="Q2468" t="str">
        <f t="shared" si="800"/>
        <v>Red</v>
      </c>
      <c r="R2468" t="str">
        <f t="shared" si="801"/>
        <v>Green</v>
      </c>
      <c r="S2468" t="str">
        <f t="shared" si="802"/>
        <v>Red</v>
      </c>
      <c r="T2468" t="str">
        <f t="shared" si="803"/>
        <v>Green</v>
      </c>
      <c r="U2468" t="str">
        <f t="shared" si="804"/>
        <v>Green</v>
      </c>
      <c r="V2468" t="str">
        <f t="shared" si="805"/>
        <v>Red</v>
      </c>
      <c r="W2468" t="str">
        <f t="shared" si="806"/>
        <v>Red</v>
      </c>
      <c r="X2468" t="str">
        <f t="shared" si="807"/>
        <v>Green</v>
      </c>
      <c r="Y2468" t="str">
        <f t="shared" si="808"/>
        <v>Green</v>
      </c>
      <c r="Z2468" t="str">
        <f t="shared" si="809"/>
        <v>Green</v>
      </c>
      <c r="AA2468" t="str">
        <f t="shared" si="810"/>
        <v>Red</v>
      </c>
      <c r="AB2468" t="str">
        <f t="shared" si="811"/>
        <v>Red</v>
      </c>
      <c r="AC2468" t="str">
        <f t="shared" si="812"/>
        <v>Green</v>
      </c>
      <c r="AD2468" t="str">
        <f t="shared" si="813"/>
        <v>Red</v>
      </c>
    </row>
    <row r="2469" spans="1:30" x14ac:dyDescent="0.25">
      <c r="A2469" t="str">
        <f t="shared" si="792"/>
        <v>29/07/2026CS Timisul SagACS Progresul Pecica</v>
      </c>
      <c r="C2469" s="61"/>
      <c r="D2469" s="62">
        <v>46232</v>
      </c>
      <c r="E2469" s="63">
        <v>0.60416666666666663</v>
      </c>
      <c r="F2469" s="61" t="s">
        <v>5213</v>
      </c>
      <c r="G2469" s="61" t="s">
        <v>5214</v>
      </c>
      <c r="H2469" s="61">
        <v>1</v>
      </c>
      <c r="I2469" s="61">
        <v>0</v>
      </c>
      <c r="J2469" s="61">
        <v>1</v>
      </c>
      <c r="K2469" s="61">
        <v>0</v>
      </c>
      <c r="L2469" s="22" t="str">
        <f t="shared" si="795"/>
        <v>29/07/2026</v>
      </c>
      <c r="M2469" s="23">
        <f t="shared" si="796"/>
        <v>0.47916666666666663</v>
      </c>
      <c r="N2469" t="str">
        <f t="shared" si="797"/>
        <v>1 - 0</v>
      </c>
      <c r="O2469" t="str">
        <f t="shared" si="798"/>
        <v>Green</v>
      </c>
      <c r="P2469" t="str">
        <f t="shared" si="799"/>
        <v>Red</v>
      </c>
      <c r="Q2469" t="str">
        <f t="shared" si="800"/>
        <v>Red</v>
      </c>
      <c r="R2469" t="str">
        <f t="shared" si="801"/>
        <v>Green</v>
      </c>
      <c r="S2469" t="str">
        <f t="shared" si="802"/>
        <v>Red</v>
      </c>
      <c r="T2469" t="str">
        <f t="shared" si="803"/>
        <v>Green</v>
      </c>
      <c r="U2469" t="str">
        <f t="shared" si="804"/>
        <v>Green</v>
      </c>
      <c r="V2469" t="str">
        <f t="shared" si="805"/>
        <v>Red</v>
      </c>
      <c r="W2469" t="str">
        <f t="shared" si="806"/>
        <v>Red</v>
      </c>
      <c r="X2469" t="str">
        <f t="shared" si="807"/>
        <v>Green</v>
      </c>
      <c r="Y2469" t="str">
        <f t="shared" si="808"/>
        <v>Red</v>
      </c>
      <c r="Z2469" t="str">
        <f t="shared" si="809"/>
        <v>Red</v>
      </c>
      <c r="AA2469" t="str">
        <f t="shared" si="810"/>
        <v>Green</v>
      </c>
      <c r="AB2469" t="str">
        <f t="shared" si="811"/>
        <v>Green</v>
      </c>
      <c r="AC2469" t="str">
        <f t="shared" si="812"/>
        <v>Red</v>
      </c>
      <c r="AD2469" t="str">
        <f t="shared" si="813"/>
        <v>Green</v>
      </c>
    </row>
    <row r="2470" spans="1:30" x14ac:dyDescent="0.25">
      <c r="A2470" t="str">
        <f t="shared" si="792"/>
        <v>29/07/2026CS Urban TituVointa Crevedia</v>
      </c>
      <c r="C2470" s="61"/>
      <c r="D2470" s="62">
        <v>46232</v>
      </c>
      <c r="E2470" s="63">
        <v>0.60416666666666663</v>
      </c>
      <c r="F2470" s="61" t="s">
        <v>5215</v>
      </c>
      <c r="G2470" s="61" t="s">
        <v>5216</v>
      </c>
      <c r="H2470" s="61">
        <v>1</v>
      </c>
      <c r="I2470" s="61">
        <v>1</v>
      </c>
      <c r="J2470" s="61">
        <v>1</v>
      </c>
      <c r="K2470" s="61">
        <v>3</v>
      </c>
      <c r="L2470" s="22" t="str">
        <f t="shared" si="795"/>
        <v>29/07/2026</v>
      </c>
      <c r="M2470" s="23">
        <f t="shared" si="796"/>
        <v>0.47916666666666663</v>
      </c>
      <c r="N2470" t="str">
        <f t="shared" si="797"/>
        <v>1 - 3</v>
      </c>
      <c r="O2470" t="str">
        <f t="shared" si="798"/>
        <v>Red</v>
      </c>
      <c r="P2470" t="str">
        <f t="shared" si="799"/>
        <v>Red</v>
      </c>
      <c r="Q2470" t="str">
        <f t="shared" si="800"/>
        <v>Green</v>
      </c>
      <c r="R2470" t="str">
        <f t="shared" si="801"/>
        <v>Red</v>
      </c>
      <c r="S2470" t="str">
        <f t="shared" si="802"/>
        <v>Green</v>
      </c>
      <c r="T2470" t="str">
        <f t="shared" si="803"/>
        <v>Green</v>
      </c>
      <c r="U2470" t="str">
        <f t="shared" si="804"/>
        <v>Red</v>
      </c>
      <c r="V2470" t="str">
        <f t="shared" si="805"/>
        <v>Green</v>
      </c>
      <c r="W2470" t="str">
        <f t="shared" si="806"/>
        <v>Red</v>
      </c>
      <c r="X2470" t="str">
        <f t="shared" si="807"/>
        <v>Green</v>
      </c>
      <c r="Y2470" t="str">
        <f t="shared" si="808"/>
        <v>Green</v>
      </c>
      <c r="Z2470" t="str">
        <f t="shared" si="809"/>
        <v>Green</v>
      </c>
      <c r="AA2470" t="str">
        <f t="shared" si="810"/>
        <v>Red</v>
      </c>
      <c r="AB2470" t="str">
        <f t="shared" si="811"/>
        <v>Red</v>
      </c>
      <c r="AC2470" t="str">
        <f t="shared" si="812"/>
        <v>Green</v>
      </c>
      <c r="AD2470" t="str">
        <f t="shared" si="813"/>
        <v>Red</v>
      </c>
    </row>
    <row r="2471" spans="1:30" x14ac:dyDescent="0.25">
      <c r="A2471" t="str">
        <f t="shared" si="792"/>
        <v>29/07/2026CSM Ramnicu SaratCSM Adjud</v>
      </c>
      <c r="C2471" s="61"/>
      <c r="D2471" s="62">
        <v>46232</v>
      </c>
      <c r="E2471" s="63">
        <v>0.60416666666666663</v>
      </c>
      <c r="F2471" s="61" t="s">
        <v>5217</v>
      </c>
      <c r="G2471" s="61" t="s">
        <v>5218</v>
      </c>
      <c r="H2471" s="61">
        <v>0</v>
      </c>
      <c r="I2471" s="61">
        <v>2</v>
      </c>
      <c r="J2471" s="61">
        <v>0</v>
      </c>
      <c r="K2471" s="61">
        <v>3</v>
      </c>
      <c r="L2471" s="22" t="str">
        <f t="shared" si="795"/>
        <v>29/07/2026</v>
      </c>
      <c r="M2471" s="23">
        <f t="shared" si="796"/>
        <v>0.47916666666666663</v>
      </c>
      <c r="N2471" t="str">
        <f t="shared" si="797"/>
        <v>0 - 3</v>
      </c>
      <c r="O2471" t="str">
        <f t="shared" si="798"/>
        <v>Red</v>
      </c>
      <c r="P2471" t="str">
        <f t="shared" si="799"/>
        <v>Red</v>
      </c>
      <c r="Q2471" t="str">
        <f t="shared" si="800"/>
        <v>Green</v>
      </c>
      <c r="R2471" t="str">
        <f t="shared" si="801"/>
        <v>Red</v>
      </c>
      <c r="S2471" t="str">
        <f t="shared" si="802"/>
        <v>Green</v>
      </c>
      <c r="T2471" t="str">
        <f t="shared" si="803"/>
        <v>Green</v>
      </c>
      <c r="U2471" t="str">
        <f t="shared" si="804"/>
        <v>Red</v>
      </c>
      <c r="V2471" t="str">
        <f t="shared" si="805"/>
        <v>Red</v>
      </c>
      <c r="W2471" t="str">
        <f t="shared" si="806"/>
        <v>Green</v>
      </c>
      <c r="X2471" t="str">
        <f t="shared" si="807"/>
        <v>Green</v>
      </c>
      <c r="Y2471" t="str">
        <f t="shared" si="808"/>
        <v>Green</v>
      </c>
      <c r="Z2471" t="str">
        <f t="shared" si="809"/>
        <v>Green</v>
      </c>
      <c r="AA2471" t="str">
        <f t="shared" si="810"/>
        <v>Red</v>
      </c>
      <c r="AB2471" t="str">
        <f t="shared" si="811"/>
        <v>Green</v>
      </c>
      <c r="AC2471" t="str">
        <f t="shared" si="812"/>
        <v>Red</v>
      </c>
      <c r="AD2471" t="str">
        <f t="shared" si="813"/>
        <v>Green</v>
      </c>
    </row>
    <row r="2472" spans="1:30" x14ac:dyDescent="0.25">
      <c r="A2472" t="str">
        <f t="shared" si="792"/>
        <v>29/07/2026CSM Targu JiuVulturii Farcasesti</v>
      </c>
      <c r="C2472" s="61"/>
      <c r="D2472" s="62">
        <v>46232</v>
      </c>
      <c r="E2472" s="63">
        <v>0.60416666666666663</v>
      </c>
      <c r="F2472" s="61" t="s">
        <v>5219</v>
      </c>
      <c r="G2472" s="61" t="s">
        <v>5220</v>
      </c>
      <c r="H2472" s="61">
        <v>2</v>
      </c>
      <c r="I2472" s="61">
        <v>1</v>
      </c>
      <c r="J2472" s="61">
        <v>3</v>
      </c>
      <c r="K2472" s="61">
        <v>2</v>
      </c>
      <c r="L2472" s="22" t="str">
        <f t="shared" si="795"/>
        <v>29/07/2026</v>
      </c>
      <c r="M2472" s="23">
        <f t="shared" si="796"/>
        <v>0.47916666666666663</v>
      </c>
      <c r="N2472" t="str">
        <f t="shared" si="797"/>
        <v>3 - 2</v>
      </c>
      <c r="O2472" t="str">
        <f t="shared" si="798"/>
        <v>Green</v>
      </c>
      <c r="P2472" t="str">
        <f t="shared" si="799"/>
        <v>Red</v>
      </c>
      <c r="Q2472" t="str">
        <f t="shared" si="800"/>
        <v>Red</v>
      </c>
      <c r="R2472" t="str">
        <f t="shared" si="801"/>
        <v>Green</v>
      </c>
      <c r="S2472" t="str">
        <f t="shared" si="802"/>
        <v>Red</v>
      </c>
      <c r="T2472" t="str">
        <f t="shared" si="803"/>
        <v>Green</v>
      </c>
      <c r="U2472" t="str">
        <f t="shared" si="804"/>
        <v>Green</v>
      </c>
      <c r="V2472" t="str">
        <f t="shared" si="805"/>
        <v>Red</v>
      </c>
      <c r="W2472" t="str">
        <f t="shared" si="806"/>
        <v>Red</v>
      </c>
      <c r="X2472" t="str">
        <f t="shared" si="807"/>
        <v>Green</v>
      </c>
      <c r="Y2472" t="str">
        <f t="shared" si="808"/>
        <v>Green</v>
      </c>
      <c r="Z2472" t="str">
        <f t="shared" si="809"/>
        <v>Green</v>
      </c>
      <c r="AA2472" t="str">
        <f t="shared" si="810"/>
        <v>Red</v>
      </c>
      <c r="AB2472" t="str">
        <f t="shared" si="811"/>
        <v>Red</v>
      </c>
      <c r="AC2472" t="str">
        <f t="shared" si="812"/>
        <v>Green</v>
      </c>
      <c r="AD2472" t="str">
        <f t="shared" si="813"/>
        <v>Red</v>
      </c>
    </row>
    <row r="2473" spans="1:30" x14ac:dyDescent="0.25">
      <c r="A2473" t="str">
        <f t="shared" si="792"/>
        <v>29/07/2026CSO PlopeniCSO Baicoi</v>
      </c>
      <c r="C2473" s="61"/>
      <c r="D2473" s="62">
        <v>46232</v>
      </c>
      <c r="E2473" s="63">
        <v>0.60416666666666663</v>
      </c>
      <c r="F2473" s="61" t="s">
        <v>5221</v>
      </c>
      <c r="G2473" s="61" t="s">
        <v>5222</v>
      </c>
      <c r="H2473" s="61">
        <v>0</v>
      </c>
      <c r="I2473" s="61">
        <v>1</v>
      </c>
      <c r="J2473" s="61">
        <v>1</v>
      </c>
      <c r="K2473" s="61">
        <v>2</v>
      </c>
      <c r="L2473" s="22" t="str">
        <f t="shared" si="795"/>
        <v>29/07/2026</v>
      </c>
      <c r="M2473" s="23">
        <f t="shared" si="796"/>
        <v>0.47916666666666663</v>
      </c>
      <c r="N2473" t="str">
        <f t="shared" si="797"/>
        <v>1 - 2</v>
      </c>
      <c r="O2473" t="str">
        <f t="shared" si="798"/>
        <v>Red</v>
      </c>
      <c r="P2473" t="str">
        <f t="shared" si="799"/>
        <v>Red</v>
      </c>
      <c r="Q2473" t="str">
        <f t="shared" si="800"/>
        <v>Green</v>
      </c>
      <c r="R2473" t="str">
        <f t="shared" si="801"/>
        <v>Red</v>
      </c>
      <c r="S2473" t="str">
        <f t="shared" si="802"/>
        <v>Green</v>
      </c>
      <c r="T2473" t="str">
        <f t="shared" si="803"/>
        <v>Green</v>
      </c>
      <c r="U2473" t="str">
        <f t="shared" si="804"/>
        <v>Red</v>
      </c>
      <c r="V2473" t="str">
        <f t="shared" si="805"/>
        <v>Red</v>
      </c>
      <c r="W2473" t="str">
        <f t="shared" si="806"/>
        <v>Green</v>
      </c>
      <c r="X2473" t="str">
        <f t="shared" si="807"/>
        <v>Green</v>
      </c>
      <c r="Y2473" t="str">
        <f t="shared" si="808"/>
        <v>Green</v>
      </c>
      <c r="Z2473" t="str">
        <f t="shared" si="809"/>
        <v>Green</v>
      </c>
      <c r="AA2473" t="str">
        <f t="shared" si="810"/>
        <v>Red</v>
      </c>
      <c r="AB2473" t="str">
        <f t="shared" si="811"/>
        <v>Green</v>
      </c>
      <c r="AC2473" t="str">
        <f t="shared" si="812"/>
        <v>Green</v>
      </c>
      <c r="AD2473" t="str">
        <f t="shared" si="813"/>
        <v>Red</v>
      </c>
    </row>
    <row r="2474" spans="1:30" x14ac:dyDescent="0.25">
      <c r="A2474" t="str">
        <f t="shared" si="792"/>
        <v>29/07/2026Dukagjini FKLugano</v>
      </c>
      <c r="B2474" s="61" t="s">
        <v>802</v>
      </c>
      <c r="C2474" s="61" t="s">
        <v>1326</v>
      </c>
      <c r="D2474" s="62">
        <v>46232</v>
      </c>
      <c r="E2474" s="63">
        <v>0.60416666666666663</v>
      </c>
      <c r="F2474" s="61" t="s">
        <v>1954</v>
      </c>
      <c r="G2474" s="61" t="s">
        <v>667</v>
      </c>
      <c r="H2474" s="61">
        <v>1</v>
      </c>
      <c r="I2474" s="61">
        <v>3</v>
      </c>
      <c r="J2474" s="61">
        <v>1</v>
      </c>
      <c r="K2474" s="61">
        <v>5</v>
      </c>
      <c r="L2474" s="22" t="str">
        <f t="shared" si="795"/>
        <v>29/07/2026</v>
      </c>
      <c r="M2474" s="23">
        <f t="shared" si="796"/>
        <v>0.47916666666666663</v>
      </c>
      <c r="N2474" t="str">
        <f t="shared" si="797"/>
        <v>1 - 5</v>
      </c>
      <c r="O2474" t="str">
        <f t="shared" si="798"/>
        <v>Red</v>
      </c>
      <c r="P2474" t="str">
        <f t="shared" si="799"/>
        <v>Red</v>
      </c>
      <c r="Q2474" t="str">
        <f t="shared" si="800"/>
        <v>Green</v>
      </c>
      <c r="R2474" t="str">
        <f t="shared" si="801"/>
        <v>Red</v>
      </c>
      <c r="S2474" t="str">
        <f t="shared" si="802"/>
        <v>Green</v>
      </c>
      <c r="T2474" t="str">
        <f t="shared" si="803"/>
        <v>Green</v>
      </c>
      <c r="U2474" t="str">
        <f t="shared" si="804"/>
        <v>Red</v>
      </c>
      <c r="V2474" t="str">
        <f t="shared" si="805"/>
        <v>Red</v>
      </c>
      <c r="W2474" t="str">
        <f t="shared" si="806"/>
        <v>Green</v>
      </c>
      <c r="X2474" t="str">
        <f t="shared" si="807"/>
        <v>Green</v>
      </c>
      <c r="Y2474" t="str">
        <f t="shared" si="808"/>
        <v>Green</v>
      </c>
      <c r="Z2474" t="str">
        <f t="shared" si="809"/>
        <v>Green</v>
      </c>
      <c r="AA2474" t="str">
        <f t="shared" si="810"/>
        <v>Red</v>
      </c>
      <c r="AB2474" t="str">
        <f t="shared" si="811"/>
        <v>Red</v>
      </c>
      <c r="AC2474" t="str">
        <f t="shared" si="812"/>
        <v>Green</v>
      </c>
      <c r="AD2474" t="str">
        <f t="shared" si="813"/>
        <v>Red</v>
      </c>
    </row>
    <row r="2475" spans="1:30" x14ac:dyDescent="0.25">
      <c r="A2475" t="str">
        <f t="shared" si="792"/>
        <v>29/07/2026Dunarea GiurgiFCM Alexandria</v>
      </c>
      <c r="B2475" s="61"/>
      <c r="C2475" s="61"/>
      <c r="D2475" s="62">
        <v>46232</v>
      </c>
      <c r="E2475" s="63">
        <v>0.60416666666666663</v>
      </c>
      <c r="F2475" s="61" t="s">
        <v>5223</v>
      </c>
      <c r="G2475" s="61" t="s">
        <v>5224</v>
      </c>
      <c r="H2475" s="61">
        <v>2</v>
      </c>
      <c r="I2475" s="61">
        <v>0</v>
      </c>
      <c r="J2475" s="61">
        <v>3</v>
      </c>
      <c r="K2475" s="61">
        <v>0</v>
      </c>
      <c r="L2475" s="22" t="str">
        <f t="shared" si="795"/>
        <v>29/07/2026</v>
      </c>
      <c r="M2475" s="23">
        <f t="shared" si="796"/>
        <v>0.47916666666666663</v>
      </c>
      <c r="N2475" t="str">
        <f t="shared" si="797"/>
        <v>3 - 0</v>
      </c>
      <c r="O2475" t="str">
        <f t="shared" si="798"/>
        <v>Green</v>
      </c>
      <c r="P2475" t="str">
        <f t="shared" si="799"/>
        <v>Red</v>
      </c>
      <c r="Q2475" t="str">
        <f t="shared" si="800"/>
        <v>Red</v>
      </c>
      <c r="R2475" t="str">
        <f t="shared" si="801"/>
        <v>Green</v>
      </c>
      <c r="S2475" t="str">
        <f t="shared" si="802"/>
        <v>Red</v>
      </c>
      <c r="T2475" t="str">
        <f t="shared" si="803"/>
        <v>Green</v>
      </c>
      <c r="U2475" t="str">
        <f t="shared" si="804"/>
        <v>Green</v>
      </c>
      <c r="V2475" t="str">
        <f t="shared" si="805"/>
        <v>Red</v>
      </c>
      <c r="W2475" t="str">
        <f t="shared" si="806"/>
        <v>Red</v>
      </c>
      <c r="X2475" t="str">
        <f t="shared" si="807"/>
        <v>Green</v>
      </c>
      <c r="Y2475" t="str">
        <f t="shared" si="808"/>
        <v>Green</v>
      </c>
      <c r="Z2475" t="str">
        <f t="shared" si="809"/>
        <v>Green</v>
      </c>
      <c r="AA2475" t="str">
        <f t="shared" si="810"/>
        <v>Red</v>
      </c>
      <c r="AB2475" t="str">
        <f t="shared" si="811"/>
        <v>Green</v>
      </c>
      <c r="AC2475" t="str">
        <f t="shared" si="812"/>
        <v>Red</v>
      </c>
      <c r="AD2475" t="str">
        <f t="shared" si="813"/>
        <v>Green</v>
      </c>
    </row>
    <row r="2476" spans="1:30" x14ac:dyDescent="0.25">
      <c r="A2476" t="str">
        <f t="shared" si="792"/>
        <v>29/07/2026FC PucioasaTricolorul Breaza</v>
      </c>
      <c r="B2476" s="61"/>
      <c r="C2476" s="61"/>
      <c r="D2476" s="62">
        <v>46232</v>
      </c>
      <c r="E2476" s="63">
        <v>0.60416666666666663</v>
      </c>
      <c r="F2476" s="61" t="s">
        <v>5225</v>
      </c>
      <c r="G2476" s="61" t="s">
        <v>5226</v>
      </c>
      <c r="H2476" s="61">
        <v>0</v>
      </c>
      <c r="I2476" s="61">
        <v>0</v>
      </c>
      <c r="J2476" s="61">
        <v>1</v>
      </c>
      <c r="K2476" s="61">
        <v>0</v>
      </c>
      <c r="L2476" s="22" t="str">
        <f t="shared" si="795"/>
        <v>29/07/2026</v>
      </c>
      <c r="M2476" s="23">
        <f t="shared" si="796"/>
        <v>0.47916666666666663</v>
      </c>
      <c r="N2476" t="str">
        <f t="shared" si="797"/>
        <v>1 - 0</v>
      </c>
      <c r="O2476" t="str">
        <f t="shared" si="798"/>
        <v>Green</v>
      </c>
      <c r="P2476" t="str">
        <f t="shared" si="799"/>
        <v>Red</v>
      </c>
      <c r="Q2476" t="str">
        <f t="shared" si="800"/>
        <v>Red</v>
      </c>
      <c r="R2476" t="str">
        <f t="shared" si="801"/>
        <v>Green</v>
      </c>
      <c r="S2476" t="str">
        <f t="shared" si="802"/>
        <v>Red</v>
      </c>
      <c r="T2476" t="str">
        <f t="shared" si="803"/>
        <v>Green</v>
      </c>
      <c r="U2476" t="str">
        <f t="shared" si="804"/>
        <v>Red</v>
      </c>
      <c r="V2476" t="str">
        <f t="shared" si="805"/>
        <v>Green</v>
      </c>
      <c r="W2476" t="str">
        <f t="shared" si="806"/>
        <v>Red</v>
      </c>
      <c r="X2476" t="str">
        <f t="shared" si="807"/>
        <v>Red</v>
      </c>
      <c r="Y2476" t="str">
        <f t="shared" si="808"/>
        <v>Red</v>
      </c>
      <c r="Z2476" t="str">
        <f t="shared" si="809"/>
        <v>Red</v>
      </c>
      <c r="AA2476" t="str">
        <f t="shared" si="810"/>
        <v>Green</v>
      </c>
      <c r="AB2476" t="str">
        <f t="shared" si="811"/>
        <v>Green</v>
      </c>
      <c r="AC2476" t="str">
        <f t="shared" si="812"/>
        <v>Red</v>
      </c>
      <c r="AD2476" t="str">
        <f t="shared" si="813"/>
        <v>Green</v>
      </c>
    </row>
    <row r="2477" spans="1:30" x14ac:dyDescent="0.25">
      <c r="A2477" t="str">
        <f t="shared" si="792"/>
        <v>29/07/2026FrosinoneSambenedettese</v>
      </c>
      <c r="B2477" s="61"/>
      <c r="C2477" s="61"/>
      <c r="D2477" s="62">
        <v>46232</v>
      </c>
      <c r="E2477" s="63">
        <v>0.60416666666666663</v>
      </c>
      <c r="F2477" s="61" t="s">
        <v>4554</v>
      </c>
      <c r="G2477" s="61" t="s">
        <v>4640</v>
      </c>
      <c r="H2477" s="61">
        <v>0</v>
      </c>
      <c r="I2477" s="61">
        <v>0</v>
      </c>
      <c r="J2477" s="61">
        <v>1</v>
      </c>
      <c r="K2477" s="61">
        <v>1</v>
      </c>
      <c r="L2477" s="22" t="str">
        <f t="shared" si="795"/>
        <v>29/07/2026</v>
      </c>
      <c r="M2477" s="23">
        <f t="shared" si="796"/>
        <v>0.47916666666666663</v>
      </c>
      <c r="N2477" t="str">
        <f t="shared" si="797"/>
        <v>1 - 1</v>
      </c>
      <c r="O2477" t="str">
        <f t="shared" si="798"/>
        <v>Red</v>
      </c>
      <c r="P2477" t="str">
        <f t="shared" si="799"/>
        <v>Green</v>
      </c>
      <c r="Q2477" t="str">
        <f t="shared" si="800"/>
        <v>Red</v>
      </c>
      <c r="R2477" t="str">
        <f t="shared" si="801"/>
        <v>Green</v>
      </c>
      <c r="S2477" t="str">
        <f t="shared" si="802"/>
        <v>Green</v>
      </c>
      <c r="T2477" t="str">
        <f t="shared" si="803"/>
        <v>Red</v>
      </c>
      <c r="U2477" t="str">
        <f t="shared" si="804"/>
        <v>Red</v>
      </c>
      <c r="V2477" t="str">
        <f t="shared" si="805"/>
        <v>Green</v>
      </c>
      <c r="W2477" t="str">
        <f t="shared" si="806"/>
        <v>Red</v>
      </c>
      <c r="X2477" t="str">
        <f t="shared" si="807"/>
        <v>Red</v>
      </c>
      <c r="Y2477" t="str">
        <f t="shared" si="808"/>
        <v>Green</v>
      </c>
      <c r="Z2477" t="str">
        <f t="shared" si="809"/>
        <v>Red</v>
      </c>
      <c r="AA2477" t="str">
        <f t="shared" si="810"/>
        <v>Green</v>
      </c>
      <c r="AB2477" t="str">
        <f t="shared" si="811"/>
        <v>Green</v>
      </c>
      <c r="AC2477" t="str">
        <f t="shared" si="812"/>
        <v>Green</v>
      </c>
      <c r="AD2477" t="str">
        <f t="shared" si="813"/>
        <v>Red</v>
      </c>
    </row>
    <row r="2478" spans="1:30" x14ac:dyDescent="0.25">
      <c r="A2478" t="str">
        <f t="shared" si="792"/>
        <v>29/07/2026Gilortul Targu CarbunestiFC Pausesti Otasau</v>
      </c>
      <c r="B2478" s="61"/>
      <c r="C2478" s="61"/>
      <c r="D2478" s="62">
        <v>46232</v>
      </c>
      <c r="E2478" s="63">
        <v>0.60416666666666663</v>
      </c>
      <c r="F2478" s="61" t="s">
        <v>5227</v>
      </c>
      <c r="G2478" s="61" t="s">
        <v>5228</v>
      </c>
      <c r="H2478" s="61">
        <v>1</v>
      </c>
      <c r="I2478" s="61">
        <v>0</v>
      </c>
      <c r="J2478" s="61">
        <v>1</v>
      </c>
      <c r="K2478" s="61">
        <v>2</v>
      </c>
      <c r="L2478" s="22" t="str">
        <f t="shared" si="795"/>
        <v>29/07/2026</v>
      </c>
      <c r="M2478" s="23">
        <f t="shared" si="796"/>
        <v>0.47916666666666663</v>
      </c>
      <c r="N2478" t="str">
        <f t="shared" si="797"/>
        <v>1 - 2</v>
      </c>
      <c r="O2478" t="str">
        <f t="shared" si="798"/>
        <v>Red</v>
      </c>
      <c r="P2478" t="str">
        <f t="shared" si="799"/>
        <v>Red</v>
      </c>
      <c r="Q2478" t="str">
        <f t="shared" si="800"/>
        <v>Green</v>
      </c>
      <c r="R2478" t="str">
        <f t="shared" si="801"/>
        <v>Red</v>
      </c>
      <c r="S2478" t="str">
        <f t="shared" si="802"/>
        <v>Green</v>
      </c>
      <c r="T2478" t="str">
        <f t="shared" si="803"/>
        <v>Green</v>
      </c>
      <c r="U2478" t="str">
        <f t="shared" si="804"/>
        <v>Green</v>
      </c>
      <c r="V2478" t="str">
        <f t="shared" si="805"/>
        <v>Red</v>
      </c>
      <c r="W2478" t="str">
        <f t="shared" si="806"/>
        <v>Red</v>
      </c>
      <c r="X2478" t="str">
        <f t="shared" si="807"/>
        <v>Green</v>
      </c>
      <c r="Y2478" t="str">
        <f t="shared" si="808"/>
        <v>Green</v>
      </c>
      <c r="Z2478" t="str">
        <f t="shared" si="809"/>
        <v>Green</v>
      </c>
      <c r="AA2478" t="str">
        <f t="shared" si="810"/>
        <v>Red</v>
      </c>
      <c r="AB2478" t="str">
        <f t="shared" si="811"/>
        <v>Green</v>
      </c>
      <c r="AC2478" t="str">
        <f t="shared" si="812"/>
        <v>Green</v>
      </c>
      <c r="AD2478" t="str">
        <f t="shared" si="813"/>
        <v>Red</v>
      </c>
    </row>
    <row r="2479" spans="1:30" x14ac:dyDescent="0.25">
      <c r="A2479" t="str">
        <f t="shared" ref="A2479:A2542" si="814">L2478&amp;F2479&amp;G2479</f>
        <v>29/07/2026Hidro Mecanica SugagCugir</v>
      </c>
      <c r="B2479" s="61"/>
      <c r="C2479" s="61"/>
      <c r="D2479" s="62">
        <v>46232</v>
      </c>
      <c r="E2479" s="63">
        <v>0.60416666666666663</v>
      </c>
      <c r="F2479" s="61" t="s">
        <v>5229</v>
      </c>
      <c r="G2479" s="61" t="s">
        <v>5230</v>
      </c>
      <c r="H2479" s="61">
        <v>0</v>
      </c>
      <c r="I2479" s="61">
        <v>4</v>
      </c>
      <c r="J2479" s="61">
        <v>0</v>
      </c>
      <c r="K2479" s="61">
        <v>10</v>
      </c>
      <c r="L2479" s="22" t="str">
        <f t="shared" si="795"/>
        <v>29/07/2026</v>
      </c>
      <c r="M2479" s="23">
        <f t="shared" si="796"/>
        <v>0.47916666666666663</v>
      </c>
      <c r="N2479" t="str">
        <f t="shared" si="797"/>
        <v>0 - 10</v>
      </c>
      <c r="O2479" t="str">
        <f t="shared" si="798"/>
        <v>Red</v>
      </c>
      <c r="P2479" t="str">
        <f t="shared" si="799"/>
        <v>Red</v>
      </c>
      <c r="Q2479" t="str">
        <f t="shared" si="800"/>
        <v>Green</v>
      </c>
      <c r="R2479" t="str">
        <f t="shared" si="801"/>
        <v>Red</v>
      </c>
      <c r="S2479" t="str">
        <f t="shared" si="802"/>
        <v>Green</v>
      </c>
      <c r="T2479" t="str">
        <f t="shared" si="803"/>
        <v>Green</v>
      </c>
      <c r="U2479" t="str">
        <f t="shared" si="804"/>
        <v>Red</v>
      </c>
      <c r="V2479" t="str">
        <f t="shared" si="805"/>
        <v>Red</v>
      </c>
      <c r="W2479" t="str">
        <f t="shared" si="806"/>
        <v>Green</v>
      </c>
      <c r="X2479" t="str">
        <f t="shared" si="807"/>
        <v>Green</v>
      </c>
      <c r="Y2479" t="str">
        <f t="shared" si="808"/>
        <v>Green</v>
      </c>
      <c r="Z2479" t="str">
        <f t="shared" si="809"/>
        <v>Green</v>
      </c>
      <c r="AA2479" t="str">
        <f t="shared" si="810"/>
        <v>Red</v>
      </c>
      <c r="AB2479" t="str">
        <f t="shared" si="811"/>
        <v>Red</v>
      </c>
      <c r="AC2479" t="str">
        <f t="shared" si="812"/>
        <v>Red</v>
      </c>
      <c r="AD2479" t="str">
        <f t="shared" si="813"/>
        <v>Green</v>
      </c>
    </row>
    <row r="2480" spans="1:30" x14ac:dyDescent="0.25">
      <c r="A2480" t="str">
        <f t="shared" si="814"/>
        <v>29/07/2026Inter Stars SibiuACS Medias</v>
      </c>
      <c r="B2480" s="61"/>
      <c r="C2480" s="61"/>
      <c r="D2480" s="62">
        <v>46232</v>
      </c>
      <c r="E2480" s="63">
        <v>0.60416666666666663</v>
      </c>
      <c r="F2480" s="61" t="s">
        <v>5231</v>
      </c>
      <c r="G2480" s="61" t="s">
        <v>5232</v>
      </c>
      <c r="H2480" s="61">
        <v>0</v>
      </c>
      <c r="I2480" s="61">
        <v>2</v>
      </c>
      <c r="J2480" s="61">
        <v>0</v>
      </c>
      <c r="K2480" s="61">
        <v>2</v>
      </c>
      <c r="L2480" s="22" t="str">
        <f t="shared" si="795"/>
        <v>29/07/2026</v>
      </c>
      <c r="M2480" s="23">
        <f t="shared" si="796"/>
        <v>0.47916666666666663</v>
      </c>
      <c r="N2480" t="str">
        <f t="shared" si="797"/>
        <v>0 - 2</v>
      </c>
      <c r="O2480" t="str">
        <f t="shared" si="798"/>
        <v>Red</v>
      </c>
      <c r="P2480" t="str">
        <f t="shared" si="799"/>
        <v>Red</v>
      </c>
      <c r="Q2480" t="str">
        <f t="shared" si="800"/>
        <v>Green</v>
      </c>
      <c r="R2480" t="str">
        <f t="shared" si="801"/>
        <v>Red</v>
      </c>
      <c r="S2480" t="str">
        <f t="shared" si="802"/>
        <v>Green</v>
      </c>
      <c r="T2480" t="str">
        <f t="shared" si="803"/>
        <v>Green</v>
      </c>
      <c r="U2480" t="str">
        <f t="shared" si="804"/>
        <v>Red</v>
      </c>
      <c r="V2480" t="str">
        <f t="shared" si="805"/>
        <v>Red</v>
      </c>
      <c r="W2480" t="str">
        <f t="shared" si="806"/>
        <v>Green</v>
      </c>
      <c r="X2480" t="str">
        <f t="shared" si="807"/>
        <v>Green</v>
      </c>
      <c r="Y2480" t="str">
        <f t="shared" si="808"/>
        <v>Green</v>
      </c>
      <c r="Z2480" t="str">
        <f t="shared" si="809"/>
        <v>Red</v>
      </c>
      <c r="AA2480" t="str">
        <f t="shared" si="810"/>
        <v>Green</v>
      </c>
      <c r="AB2480" t="str">
        <f t="shared" si="811"/>
        <v>Green</v>
      </c>
      <c r="AC2480" t="str">
        <f t="shared" si="812"/>
        <v>Red</v>
      </c>
      <c r="AD2480" t="str">
        <f t="shared" si="813"/>
        <v>Green</v>
      </c>
    </row>
    <row r="2481" spans="1:30" x14ac:dyDescent="0.25">
      <c r="A2481" t="str">
        <f t="shared" si="814"/>
        <v>29/07/2026Oltul CurtisoaraAcademica Bals</v>
      </c>
      <c r="B2481" s="61"/>
      <c r="C2481" s="61"/>
      <c r="D2481" s="62">
        <v>46232</v>
      </c>
      <c r="E2481" s="63">
        <v>0.60416666666666663</v>
      </c>
      <c r="F2481" s="61" t="s">
        <v>5233</v>
      </c>
      <c r="G2481" s="61" t="s">
        <v>5234</v>
      </c>
      <c r="H2481" s="61">
        <v>0</v>
      </c>
      <c r="I2481" s="61">
        <v>0</v>
      </c>
      <c r="J2481" s="61">
        <v>0</v>
      </c>
      <c r="K2481" s="61">
        <v>0</v>
      </c>
      <c r="L2481" s="22" t="str">
        <f t="shared" si="795"/>
        <v>29/07/2026</v>
      </c>
      <c r="M2481" s="23">
        <f t="shared" si="796"/>
        <v>0.47916666666666663</v>
      </c>
      <c r="N2481" t="str">
        <f t="shared" si="797"/>
        <v>0 - 0</v>
      </c>
      <c r="O2481" t="str">
        <f t="shared" si="798"/>
        <v>Red</v>
      </c>
      <c r="P2481" t="str">
        <f t="shared" si="799"/>
        <v>Green</v>
      </c>
      <c r="Q2481" t="str">
        <f t="shared" si="800"/>
        <v>Red</v>
      </c>
      <c r="R2481" t="str">
        <f t="shared" si="801"/>
        <v>Green</v>
      </c>
      <c r="S2481" t="str">
        <f t="shared" si="802"/>
        <v>Green</v>
      </c>
      <c r="T2481" t="str">
        <f t="shared" si="803"/>
        <v>Red</v>
      </c>
      <c r="U2481" t="str">
        <f t="shared" si="804"/>
        <v>Red</v>
      </c>
      <c r="V2481" t="str">
        <f t="shared" si="805"/>
        <v>Green</v>
      </c>
      <c r="W2481" t="str">
        <f t="shared" si="806"/>
        <v>Red</v>
      </c>
      <c r="X2481" t="str">
        <f t="shared" si="807"/>
        <v>Red</v>
      </c>
      <c r="Y2481" t="str">
        <f t="shared" si="808"/>
        <v>Red</v>
      </c>
      <c r="Z2481" t="str">
        <f t="shared" si="809"/>
        <v>Red</v>
      </c>
      <c r="AA2481" t="str">
        <f t="shared" si="810"/>
        <v>Green</v>
      </c>
      <c r="AB2481" t="str">
        <f t="shared" si="811"/>
        <v>Green</v>
      </c>
      <c r="AC2481" t="str">
        <f t="shared" si="812"/>
        <v>Red</v>
      </c>
      <c r="AD2481" t="str">
        <f t="shared" si="813"/>
        <v>Green</v>
      </c>
    </row>
    <row r="2482" spans="1:30" x14ac:dyDescent="0.25">
      <c r="A2482" t="str">
        <f t="shared" si="814"/>
        <v>29/07/2026Progresul MogosoaiaLPS HD Clinceni</v>
      </c>
      <c r="B2482" s="61"/>
      <c r="C2482" s="61"/>
      <c r="D2482" s="62">
        <v>46232</v>
      </c>
      <c r="E2482" s="63">
        <v>0.60416666666666663</v>
      </c>
      <c r="F2482" s="61" t="s">
        <v>5235</v>
      </c>
      <c r="G2482" s="61" t="s">
        <v>5236</v>
      </c>
      <c r="H2482" s="61">
        <v>0</v>
      </c>
      <c r="I2482" s="61">
        <v>0</v>
      </c>
      <c r="J2482" s="61">
        <v>3</v>
      </c>
      <c r="K2482" s="61">
        <v>0</v>
      </c>
      <c r="L2482" s="22" t="str">
        <f t="shared" si="795"/>
        <v>29/07/2026</v>
      </c>
      <c r="M2482" s="23">
        <f t="shared" si="796"/>
        <v>0.47916666666666663</v>
      </c>
      <c r="N2482" t="str">
        <f t="shared" si="797"/>
        <v>3 - 0</v>
      </c>
      <c r="O2482" t="str">
        <f t="shared" si="798"/>
        <v>Green</v>
      </c>
      <c r="P2482" t="str">
        <f t="shared" si="799"/>
        <v>Red</v>
      </c>
      <c r="Q2482" t="str">
        <f t="shared" si="800"/>
        <v>Red</v>
      </c>
      <c r="R2482" t="str">
        <f t="shared" si="801"/>
        <v>Green</v>
      </c>
      <c r="S2482" t="str">
        <f t="shared" si="802"/>
        <v>Red</v>
      </c>
      <c r="T2482" t="str">
        <f t="shared" si="803"/>
        <v>Green</v>
      </c>
      <c r="U2482" t="str">
        <f t="shared" si="804"/>
        <v>Red</v>
      </c>
      <c r="V2482" t="str">
        <f t="shared" si="805"/>
        <v>Green</v>
      </c>
      <c r="W2482" t="str">
        <f t="shared" si="806"/>
        <v>Red</v>
      </c>
      <c r="X2482" t="str">
        <f t="shared" si="807"/>
        <v>Red</v>
      </c>
      <c r="Y2482" t="str">
        <f t="shared" si="808"/>
        <v>Green</v>
      </c>
      <c r="Z2482" t="str">
        <f t="shared" si="809"/>
        <v>Green</v>
      </c>
      <c r="AA2482" t="str">
        <f t="shared" si="810"/>
        <v>Red</v>
      </c>
      <c r="AB2482" t="str">
        <f t="shared" si="811"/>
        <v>Green</v>
      </c>
      <c r="AC2482" t="str">
        <f t="shared" si="812"/>
        <v>Red</v>
      </c>
      <c r="AD2482" t="str">
        <f t="shared" si="813"/>
        <v>Green</v>
      </c>
    </row>
    <row r="2483" spans="1:30" x14ac:dyDescent="0.25">
      <c r="A2483" t="str">
        <f t="shared" si="814"/>
        <v>29/07/2026Progresul SpartacProgresul Fundulea</v>
      </c>
      <c r="B2483" s="61"/>
      <c r="C2483" s="61"/>
      <c r="D2483" s="62">
        <v>46232</v>
      </c>
      <c r="E2483" s="63">
        <v>0.60416666666666663</v>
      </c>
      <c r="F2483" s="61" t="s">
        <v>5237</v>
      </c>
      <c r="G2483" s="61" t="s">
        <v>5238</v>
      </c>
      <c r="H2483" s="61">
        <v>0</v>
      </c>
      <c r="I2483" s="61">
        <v>0</v>
      </c>
      <c r="J2483" s="61">
        <v>2</v>
      </c>
      <c r="K2483" s="61">
        <v>0</v>
      </c>
      <c r="L2483" s="22" t="str">
        <f t="shared" si="795"/>
        <v>29/07/2026</v>
      </c>
      <c r="M2483" s="23">
        <f t="shared" si="796"/>
        <v>0.47916666666666663</v>
      </c>
      <c r="N2483" t="str">
        <f t="shared" si="797"/>
        <v>2 - 0</v>
      </c>
      <c r="O2483" t="str">
        <f t="shared" si="798"/>
        <v>Green</v>
      </c>
      <c r="P2483" t="str">
        <f t="shared" si="799"/>
        <v>Red</v>
      </c>
      <c r="Q2483" t="str">
        <f t="shared" si="800"/>
        <v>Red</v>
      </c>
      <c r="R2483" t="str">
        <f t="shared" si="801"/>
        <v>Green</v>
      </c>
      <c r="S2483" t="str">
        <f t="shared" si="802"/>
        <v>Red</v>
      </c>
      <c r="T2483" t="str">
        <f t="shared" si="803"/>
        <v>Green</v>
      </c>
      <c r="U2483" t="str">
        <f t="shared" si="804"/>
        <v>Red</v>
      </c>
      <c r="V2483" t="str">
        <f t="shared" si="805"/>
        <v>Green</v>
      </c>
      <c r="W2483" t="str">
        <f t="shared" si="806"/>
        <v>Red</v>
      </c>
      <c r="X2483" t="str">
        <f t="shared" si="807"/>
        <v>Red</v>
      </c>
      <c r="Y2483" t="str">
        <f t="shared" si="808"/>
        <v>Green</v>
      </c>
      <c r="Z2483" t="str">
        <f t="shared" si="809"/>
        <v>Red</v>
      </c>
      <c r="AA2483" t="str">
        <f t="shared" si="810"/>
        <v>Green</v>
      </c>
      <c r="AB2483" t="str">
        <f t="shared" si="811"/>
        <v>Green</v>
      </c>
      <c r="AC2483" t="str">
        <f t="shared" si="812"/>
        <v>Red</v>
      </c>
      <c r="AD2483" t="str">
        <f t="shared" si="813"/>
        <v>Green</v>
      </c>
    </row>
    <row r="2484" spans="1:30" x14ac:dyDescent="0.25">
      <c r="A2484" t="str">
        <f t="shared" si="814"/>
        <v>29/07/2026Recolta Gheorghe DojaACS Inainte Modelu</v>
      </c>
      <c r="B2484" s="61"/>
      <c r="C2484" s="61"/>
      <c r="D2484" s="62">
        <v>46232</v>
      </c>
      <c r="E2484" s="63">
        <v>0.60416666666666663</v>
      </c>
      <c r="F2484" s="61" t="s">
        <v>5239</v>
      </c>
      <c r="G2484" s="61" t="s">
        <v>5240</v>
      </c>
      <c r="H2484" s="61">
        <v>0</v>
      </c>
      <c r="I2484" s="61">
        <v>1</v>
      </c>
      <c r="J2484" s="61">
        <v>0</v>
      </c>
      <c r="K2484" s="61">
        <v>6</v>
      </c>
      <c r="L2484" s="22" t="str">
        <f t="shared" si="795"/>
        <v>29/07/2026</v>
      </c>
      <c r="M2484" s="23">
        <f t="shared" si="796"/>
        <v>0.47916666666666663</v>
      </c>
      <c r="N2484" t="str">
        <f t="shared" si="797"/>
        <v>0 - 6</v>
      </c>
      <c r="O2484" t="str">
        <f t="shared" si="798"/>
        <v>Red</v>
      </c>
      <c r="P2484" t="str">
        <f t="shared" si="799"/>
        <v>Red</v>
      </c>
      <c r="Q2484" t="str">
        <f t="shared" si="800"/>
        <v>Green</v>
      </c>
      <c r="R2484" t="str">
        <f t="shared" si="801"/>
        <v>Red</v>
      </c>
      <c r="S2484" t="str">
        <f t="shared" si="802"/>
        <v>Green</v>
      </c>
      <c r="T2484" t="str">
        <f t="shared" si="803"/>
        <v>Green</v>
      </c>
      <c r="U2484" t="str">
        <f t="shared" si="804"/>
        <v>Red</v>
      </c>
      <c r="V2484" t="str">
        <f t="shared" si="805"/>
        <v>Red</v>
      </c>
      <c r="W2484" t="str">
        <f t="shared" si="806"/>
        <v>Green</v>
      </c>
      <c r="X2484" t="str">
        <f t="shared" si="807"/>
        <v>Green</v>
      </c>
      <c r="Y2484" t="str">
        <f t="shared" si="808"/>
        <v>Green</v>
      </c>
      <c r="Z2484" t="str">
        <f t="shared" si="809"/>
        <v>Green</v>
      </c>
      <c r="AA2484" t="str">
        <f t="shared" si="810"/>
        <v>Red</v>
      </c>
      <c r="AB2484" t="str">
        <f t="shared" si="811"/>
        <v>Red</v>
      </c>
      <c r="AC2484" t="str">
        <f t="shared" si="812"/>
        <v>Red</v>
      </c>
      <c r="AD2484" t="str">
        <f t="shared" si="813"/>
        <v>Green</v>
      </c>
    </row>
    <row r="2485" spans="1:30" x14ac:dyDescent="0.25">
      <c r="A2485" t="str">
        <f t="shared" si="814"/>
        <v>29/07/2026SaceleACS Kids Tampa Brasov</v>
      </c>
      <c r="B2485" s="61"/>
      <c r="C2485" s="61"/>
      <c r="D2485" s="62">
        <v>46232</v>
      </c>
      <c r="E2485" s="63">
        <v>0.60416666666666663</v>
      </c>
      <c r="F2485" s="61" t="s">
        <v>5241</v>
      </c>
      <c r="G2485" s="61" t="s">
        <v>5242</v>
      </c>
      <c r="H2485" s="61">
        <v>0</v>
      </c>
      <c r="I2485" s="61">
        <v>1</v>
      </c>
      <c r="J2485" s="61">
        <v>2</v>
      </c>
      <c r="K2485" s="61">
        <v>2</v>
      </c>
      <c r="L2485" s="22" t="str">
        <f t="shared" si="795"/>
        <v>29/07/2026</v>
      </c>
      <c r="M2485" s="23">
        <f t="shared" si="796"/>
        <v>0.47916666666666663</v>
      </c>
      <c r="N2485" t="str">
        <f t="shared" si="797"/>
        <v>2 - 2</v>
      </c>
      <c r="O2485" t="str">
        <f t="shared" si="798"/>
        <v>Red</v>
      </c>
      <c r="P2485" t="str">
        <f t="shared" si="799"/>
        <v>Green</v>
      </c>
      <c r="Q2485" t="str">
        <f t="shared" si="800"/>
        <v>Red</v>
      </c>
      <c r="R2485" t="str">
        <f t="shared" si="801"/>
        <v>Green</v>
      </c>
      <c r="S2485" t="str">
        <f t="shared" si="802"/>
        <v>Green</v>
      </c>
      <c r="T2485" t="str">
        <f t="shared" si="803"/>
        <v>Red</v>
      </c>
      <c r="U2485" t="str">
        <f t="shared" si="804"/>
        <v>Red</v>
      </c>
      <c r="V2485" t="str">
        <f t="shared" si="805"/>
        <v>Red</v>
      </c>
      <c r="W2485" t="str">
        <f t="shared" si="806"/>
        <v>Green</v>
      </c>
      <c r="X2485" t="str">
        <f t="shared" si="807"/>
        <v>Green</v>
      </c>
      <c r="Y2485" t="str">
        <f t="shared" si="808"/>
        <v>Green</v>
      </c>
      <c r="Z2485" t="str">
        <f t="shared" si="809"/>
        <v>Green</v>
      </c>
      <c r="AA2485" t="str">
        <f t="shared" si="810"/>
        <v>Red</v>
      </c>
      <c r="AB2485" t="str">
        <f t="shared" si="811"/>
        <v>Red</v>
      </c>
      <c r="AC2485" t="str">
        <f t="shared" si="812"/>
        <v>Green</v>
      </c>
      <c r="AD2485" t="str">
        <f t="shared" si="813"/>
        <v>Red</v>
      </c>
    </row>
    <row r="2486" spans="1:30" x14ac:dyDescent="0.25">
      <c r="A2486" t="str">
        <f t="shared" si="814"/>
        <v>29/07/2026U Craiova 1948ACSO Filiasi</v>
      </c>
      <c r="B2486" s="61"/>
      <c r="C2486" s="61"/>
      <c r="D2486" s="62">
        <v>46232</v>
      </c>
      <c r="E2486" s="63">
        <v>0.60416666666666663</v>
      </c>
      <c r="F2486" s="61" t="s">
        <v>5243</v>
      </c>
      <c r="G2486" s="61" t="s">
        <v>5244</v>
      </c>
      <c r="H2486" s="61">
        <v>0</v>
      </c>
      <c r="I2486" s="61">
        <v>1</v>
      </c>
      <c r="J2486" s="61">
        <v>0</v>
      </c>
      <c r="K2486" s="61">
        <v>5</v>
      </c>
      <c r="L2486" s="22" t="str">
        <f t="shared" si="795"/>
        <v>29/07/2026</v>
      </c>
      <c r="M2486" s="23">
        <f t="shared" si="796"/>
        <v>0.47916666666666663</v>
      </c>
      <c r="N2486" t="str">
        <f t="shared" si="797"/>
        <v>0 - 5</v>
      </c>
      <c r="O2486" t="str">
        <f t="shared" si="798"/>
        <v>Red</v>
      </c>
      <c r="P2486" t="str">
        <f t="shared" si="799"/>
        <v>Red</v>
      </c>
      <c r="Q2486" t="str">
        <f t="shared" si="800"/>
        <v>Green</v>
      </c>
      <c r="R2486" t="str">
        <f t="shared" si="801"/>
        <v>Red</v>
      </c>
      <c r="S2486" t="str">
        <f t="shared" si="802"/>
        <v>Green</v>
      </c>
      <c r="T2486" t="str">
        <f t="shared" si="803"/>
        <v>Green</v>
      </c>
      <c r="U2486" t="str">
        <f t="shared" si="804"/>
        <v>Red</v>
      </c>
      <c r="V2486" t="str">
        <f t="shared" si="805"/>
        <v>Red</v>
      </c>
      <c r="W2486" t="str">
        <f t="shared" si="806"/>
        <v>Green</v>
      </c>
      <c r="X2486" t="str">
        <f t="shared" si="807"/>
        <v>Green</v>
      </c>
      <c r="Y2486" t="str">
        <f t="shared" si="808"/>
        <v>Green</v>
      </c>
      <c r="Z2486" t="str">
        <f t="shared" si="809"/>
        <v>Green</v>
      </c>
      <c r="AA2486" t="str">
        <f t="shared" si="810"/>
        <v>Red</v>
      </c>
      <c r="AB2486" t="str">
        <f t="shared" si="811"/>
        <v>Red</v>
      </c>
      <c r="AC2486" t="str">
        <f t="shared" si="812"/>
        <v>Red</v>
      </c>
      <c r="AD2486" t="str">
        <f t="shared" si="813"/>
        <v>Green</v>
      </c>
    </row>
    <row r="2487" spans="1:30" x14ac:dyDescent="0.25">
      <c r="A2487" t="str">
        <f t="shared" si="814"/>
        <v>29/07/2026Unirea DejViitorul Cluj</v>
      </c>
      <c r="B2487" s="61"/>
      <c r="C2487" s="61"/>
      <c r="D2487" s="62">
        <v>46232</v>
      </c>
      <c r="E2487" s="63">
        <v>0.60416666666666663</v>
      </c>
      <c r="F2487" s="61" t="s">
        <v>5245</v>
      </c>
      <c r="G2487" s="61" t="s">
        <v>5246</v>
      </c>
      <c r="H2487" s="61">
        <v>0</v>
      </c>
      <c r="I2487" s="61">
        <v>1</v>
      </c>
      <c r="J2487" s="61">
        <v>1</v>
      </c>
      <c r="K2487" s="61">
        <v>2</v>
      </c>
      <c r="L2487" s="22" t="str">
        <f t="shared" si="795"/>
        <v>29/07/2026</v>
      </c>
      <c r="M2487" s="23">
        <f t="shared" si="796"/>
        <v>0.47916666666666663</v>
      </c>
      <c r="N2487" t="str">
        <f t="shared" si="797"/>
        <v>1 - 2</v>
      </c>
      <c r="O2487" t="str">
        <f t="shared" si="798"/>
        <v>Red</v>
      </c>
      <c r="P2487" t="str">
        <f t="shared" si="799"/>
        <v>Red</v>
      </c>
      <c r="Q2487" t="str">
        <f t="shared" si="800"/>
        <v>Green</v>
      </c>
      <c r="R2487" t="str">
        <f t="shared" si="801"/>
        <v>Red</v>
      </c>
      <c r="S2487" t="str">
        <f t="shared" si="802"/>
        <v>Green</v>
      </c>
      <c r="T2487" t="str">
        <f t="shared" si="803"/>
        <v>Green</v>
      </c>
      <c r="U2487" t="str">
        <f t="shared" si="804"/>
        <v>Red</v>
      </c>
      <c r="V2487" t="str">
        <f t="shared" si="805"/>
        <v>Red</v>
      </c>
      <c r="W2487" t="str">
        <f t="shared" si="806"/>
        <v>Green</v>
      </c>
      <c r="X2487" t="str">
        <f t="shared" si="807"/>
        <v>Green</v>
      </c>
      <c r="Y2487" t="str">
        <f t="shared" si="808"/>
        <v>Green</v>
      </c>
      <c r="Z2487" t="str">
        <f t="shared" si="809"/>
        <v>Green</v>
      </c>
      <c r="AA2487" t="str">
        <f t="shared" si="810"/>
        <v>Red</v>
      </c>
      <c r="AB2487" t="str">
        <f t="shared" si="811"/>
        <v>Green</v>
      </c>
      <c r="AC2487" t="str">
        <f t="shared" si="812"/>
        <v>Green</v>
      </c>
      <c r="AD2487" t="str">
        <f t="shared" si="813"/>
        <v>Red</v>
      </c>
    </row>
    <row r="2488" spans="1:30" x14ac:dyDescent="0.25">
      <c r="A2488" t="str">
        <f t="shared" si="814"/>
        <v>29/07/2026Universitatea Alba IuliaCIL Blaj</v>
      </c>
      <c r="B2488" s="61"/>
      <c r="C2488" s="61"/>
      <c r="D2488" s="62">
        <v>46232</v>
      </c>
      <c r="E2488" s="63">
        <v>0.60416666666666663</v>
      </c>
      <c r="F2488" s="61" t="s">
        <v>5247</v>
      </c>
      <c r="G2488" s="61" t="s">
        <v>5248</v>
      </c>
      <c r="H2488" s="61">
        <v>2</v>
      </c>
      <c r="I2488" s="61">
        <v>1</v>
      </c>
      <c r="J2488" s="61">
        <v>3</v>
      </c>
      <c r="K2488" s="61">
        <v>4</v>
      </c>
      <c r="L2488" s="22" t="str">
        <f t="shared" si="795"/>
        <v>29/07/2026</v>
      </c>
      <c r="M2488" s="23">
        <f t="shared" si="796"/>
        <v>0.47916666666666663</v>
      </c>
      <c r="N2488" t="str">
        <f t="shared" si="797"/>
        <v>3 - 4</v>
      </c>
      <c r="O2488" t="str">
        <f t="shared" si="798"/>
        <v>Red</v>
      </c>
      <c r="P2488" t="str">
        <f t="shared" si="799"/>
        <v>Red</v>
      </c>
      <c r="Q2488" t="str">
        <f t="shared" si="800"/>
        <v>Green</v>
      </c>
      <c r="R2488" t="str">
        <f t="shared" si="801"/>
        <v>Red</v>
      </c>
      <c r="S2488" t="str">
        <f t="shared" si="802"/>
        <v>Green</v>
      </c>
      <c r="T2488" t="str">
        <f t="shared" si="803"/>
        <v>Green</v>
      </c>
      <c r="U2488" t="str">
        <f t="shared" si="804"/>
        <v>Green</v>
      </c>
      <c r="V2488" t="str">
        <f t="shared" si="805"/>
        <v>Red</v>
      </c>
      <c r="W2488" t="str">
        <f t="shared" si="806"/>
        <v>Red</v>
      </c>
      <c r="X2488" t="str">
        <f t="shared" si="807"/>
        <v>Green</v>
      </c>
      <c r="Y2488" t="str">
        <f t="shared" si="808"/>
        <v>Green</v>
      </c>
      <c r="Z2488" t="str">
        <f t="shared" si="809"/>
        <v>Green</v>
      </c>
      <c r="AA2488" t="str">
        <f t="shared" si="810"/>
        <v>Red</v>
      </c>
      <c r="AB2488" t="str">
        <f t="shared" si="811"/>
        <v>Red</v>
      </c>
      <c r="AC2488" t="str">
        <f t="shared" si="812"/>
        <v>Green</v>
      </c>
      <c r="AD2488" t="str">
        <f t="shared" si="813"/>
        <v>Red</v>
      </c>
    </row>
    <row r="2489" spans="1:30" x14ac:dyDescent="0.25">
      <c r="A2489" t="str">
        <f t="shared" si="814"/>
        <v>29/07/2026USV IasiAS Stiinta Miroslava</v>
      </c>
      <c r="B2489" s="61"/>
      <c r="C2489" s="61"/>
      <c r="D2489" s="62">
        <v>46232</v>
      </c>
      <c r="E2489" s="63">
        <v>0.60416666666666663</v>
      </c>
      <c r="F2489" s="61" t="s">
        <v>5249</v>
      </c>
      <c r="G2489" s="61" t="s">
        <v>5250</v>
      </c>
      <c r="H2489" s="61">
        <v>0</v>
      </c>
      <c r="I2489" s="61">
        <v>0</v>
      </c>
      <c r="J2489" s="61">
        <v>1</v>
      </c>
      <c r="K2489" s="61">
        <v>0</v>
      </c>
      <c r="L2489" s="22" t="str">
        <f t="shared" si="795"/>
        <v>29/07/2026</v>
      </c>
      <c r="M2489" s="23">
        <f t="shared" si="796"/>
        <v>0.47916666666666663</v>
      </c>
      <c r="N2489" t="str">
        <f t="shared" si="797"/>
        <v>1 - 0</v>
      </c>
      <c r="O2489" t="str">
        <f t="shared" si="798"/>
        <v>Green</v>
      </c>
      <c r="P2489" t="str">
        <f t="shared" si="799"/>
        <v>Red</v>
      </c>
      <c r="Q2489" t="str">
        <f t="shared" si="800"/>
        <v>Red</v>
      </c>
      <c r="R2489" t="str">
        <f t="shared" si="801"/>
        <v>Green</v>
      </c>
      <c r="S2489" t="str">
        <f t="shared" si="802"/>
        <v>Red</v>
      </c>
      <c r="T2489" t="str">
        <f t="shared" si="803"/>
        <v>Green</v>
      </c>
      <c r="U2489" t="str">
        <f t="shared" si="804"/>
        <v>Red</v>
      </c>
      <c r="V2489" t="str">
        <f t="shared" si="805"/>
        <v>Green</v>
      </c>
      <c r="W2489" t="str">
        <f t="shared" si="806"/>
        <v>Red</v>
      </c>
      <c r="X2489" t="str">
        <f t="shared" si="807"/>
        <v>Red</v>
      </c>
      <c r="Y2489" t="str">
        <f t="shared" si="808"/>
        <v>Red</v>
      </c>
      <c r="Z2489" t="str">
        <f t="shared" si="809"/>
        <v>Red</v>
      </c>
      <c r="AA2489" t="str">
        <f t="shared" si="810"/>
        <v>Green</v>
      </c>
      <c r="AB2489" t="str">
        <f t="shared" si="811"/>
        <v>Green</v>
      </c>
      <c r="AC2489" t="str">
        <f t="shared" si="812"/>
        <v>Red</v>
      </c>
      <c r="AD2489" t="str">
        <f t="shared" si="813"/>
        <v>Green</v>
      </c>
    </row>
    <row r="2490" spans="1:30" x14ac:dyDescent="0.25">
      <c r="A2490" t="str">
        <f t="shared" si="814"/>
        <v>29/07/2026CremoneseCittadella</v>
      </c>
      <c r="B2490" s="61"/>
      <c r="C2490" s="61"/>
      <c r="D2490" s="62">
        <v>46232</v>
      </c>
      <c r="E2490" s="63">
        <v>0.625</v>
      </c>
      <c r="F2490" s="61" t="s">
        <v>2650</v>
      </c>
      <c r="G2490" s="61" t="s">
        <v>3936</v>
      </c>
      <c r="H2490" s="61">
        <v>1</v>
      </c>
      <c r="I2490" s="61">
        <v>0</v>
      </c>
      <c r="J2490" s="61">
        <v>1</v>
      </c>
      <c r="K2490" s="61">
        <v>1</v>
      </c>
      <c r="L2490" s="22" t="str">
        <f t="shared" si="795"/>
        <v>29/07/2026</v>
      </c>
      <c r="M2490" s="23">
        <f t="shared" si="796"/>
        <v>0.5</v>
      </c>
      <c r="N2490" t="str">
        <f t="shared" si="797"/>
        <v>1 - 1</v>
      </c>
      <c r="O2490" t="str">
        <f t="shared" si="798"/>
        <v>Red</v>
      </c>
      <c r="P2490" t="str">
        <f t="shared" si="799"/>
        <v>Green</v>
      </c>
      <c r="Q2490" t="str">
        <f t="shared" si="800"/>
        <v>Red</v>
      </c>
      <c r="R2490" t="str">
        <f t="shared" si="801"/>
        <v>Green</v>
      </c>
      <c r="S2490" t="str">
        <f t="shared" si="802"/>
        <v>Green</v>
      </c>
      <c r="T2490" t="str">
        <f t="shared" si="803"/>
        <v>Red</v>
      </c>
      <c r="U2490" t="str">
        <f t="shared" si="804"/>
        <v>Green</v>
      </c>
      <c r="V2490" t="str">
        <f t="shared" si="805"/>
        <v>Red</v>
      </c>
      <c r="W2490" t="str">
        <f t="shared" si="806"/>
        <v>Red</v>
      </c>
      <c r="X2490" t="str">
        <f t="shared" si="807"/>
        <v>Green</v>
      </c>
      <c r="Y2490" t="str">
        <f t="shared" si="808"/>
        <v>Green</v>
      </c>
      <c r="Z2490" t="str">
        <f t="shared" si="809"/>
        <v>Red</v>
      </c>
      <c r="AA2490" t="str">
        <f t="shared" si="810"/>
        <v>Green</v>
      </c>
      <c r="AB2490" t="str">
        <f t="shared" si="811"/>
        <v>Green</v>
      </c>
      <c r="AC2490" t="str">
        <f t="shared" si="812"/>
        <v>Green</v>
      </c>
      <c r="AD2490" t="str">
        <f t="shared" si="813"/>
        <v>Red</v>
      </c>
    </row>
    <row r="2491" spans="1:30" x14ac:dyDescent="0.25">
      <c r="A2491" t="str">
        <f t="shared" si="814"/>
        <v>29/07/2026Dinamo SamarqandKokand 1912</v>
      </c>
      <c r="B2491" s="61"/>
      <c r="C2491" s="61"/>
      <c r="D2491" s="62">
        <v>46232</v>
      </c>
      <c r="E2491" s="63">
        <v>0.625</v>
      </c>
      <c r="F2491" s="61" t="s">
        <v>2075</v>
      </c>
      <c r="G2491" s="61" t="s">
        <v>1631</v>
      </c>
      <c r="H2491" s="61">
        <v>2</v>
      </c>
      <c r="I2491" s="61">
        <v>1</v>
      </c>
      <c r="J2491" s="61">
        <v>3</v>
      </c>
      <c r="K2491" s="61">
        <v>2</v>
      </c>
      <c r="L2491" s="22" t="str">
        <f t="shared" ref="L2491:L2554" si="815">DAY(D2491)&amp;"/"&amp;"07"&amp;"/"&amp;YEAR(D2491)</f>
        <v>29/07/2026</v>
      </c>
      <c r="M2491" s="23">
        <f t="shared" ref="M2491:M2554" si="816">E2491-TIME(3,0,0)</f>
        <v>0.5</v>
      </c>
      <c r="N2491" t="str">
        <f t="shared" ref="N2491:N2554" si="817">J2491&amp;" - "&amp;K2491</f>
        <v>3 - 2</v>
      </c>
      <c r="O2491" t="str">
        <f t="shared" si="798"/>
        <v>Green</v>
      </c>
      <c r="P2491" t="str">
        <f t="shared" si="799"/>
        <v>Red</v>
      </c>
      <c r="Q2491" t="str">
        <f t="shared" si="800"/>
        <v>Red</v>
      </c>
      <c r="R2491" t="str">
        <f t="shared" si="801"/>
        <v>Green</v>
      </c>
      <c r="S2491" t="str">
        <f t="shared" si="802"/>
        <v>Red</v>
      </c>
      <c r="T2491" t="str">
        <f t="shared" si="803"/>
        <v>Green</v>
      </c>
      <c r="U2491" t="str">
        <f t="shared" si="804"/>
        <v>Green</v>
      </c>
      <c r="V2491" t="str">
        <f t="shared" si="805"/>
        <v>Red</v>
      </c>
      <c r="W2491" t="str">
        <f t="shared" si="806"/>
        <v>Red</v>
      </c>
      <c r="X2491" t="str">
        <f t="shared" si="807"/>
        <v>Green</v>
      </c>
      <c r="Y2491" t="str">
        <f t="shared" si="808"/>
        <v>Green</v>
      </c>
      <c r="Z2491" t="str">
        <f t="shared" si="809"/>
        <v>Green</v>
      </c>
      <c r="AA2491" t="str">
        <f t="shared" si="810"/>
        <v>Red</v>
      </c>
      <c r="AB2491" t="str">
        <f t="shared" si="811"/>
        <v>Red</v>
      </c>
      <c r="AC2491" t="str">
        <f t="shared" si="812"/>
        <v>Green</v>
      </c>
      <c r="AD2491" t="str">
        <f t="shared" si="813"/>
        <v>Red</v>
      </c>
    </row>
    <row r="2492" spans="1:30" x14ac:dyDescent="0.25">
      <c r="A2492" t="str">
        <f t="shared" si="814"/>
        <v>29/07/2026KairatAC Omonia</v>
      </c>
      <c r="B2492" s="61" t="s">
        <v>802</v>
      </c>
      <c r="C2492" s="61" t="s">
        <v>803</v>
      </c>
      <c r="D2492" s="62">
        <v>46232</v>
      </c>
      <c r="E2492" s="63">
        <v>0.625</v>
      </c>
      <c r="F2492" s="61" t="s">
        <v>870</v>
      </c>
      <c r="G2492" s="61" t="s">
        <v>869</v>
      </c>
      <c r="H2492" s="61">
        <v>1</v>
      </c>
      <c r="I2492" s="61">
        <v>0</v>
      </c>
      <c r="J2492" s="61">
        <v>1</v>
      </c>
      <c r="K2492" s="61">
        <v>0</v>
      </c>
      <c r="L2492" s="22" t="str">
        <f t="shared" si="815"/>
        <v>29/07/2026</v>
      </c>
      <c r="M2492" s="23">
        <f t="shared" si="816"/>
        <v>0.5</v>
      </c>
      <c r="N2492" t="str">
        <f t="shared" si="817"/>
        <v>1 - 0</v>
      </c>
      <c r="O2492" t="str">
        <f t="shared" si="798"/>
        <v>Green</v>
      </c>
      <c r="P2492" t="str">
        <f t="shared" si="799"/>
        <v>Red</v>
      </c>
      <c r="Q2492" t="str">
        <f t="shared" si="800"/>
        <v>Red</v>
      </c>
      <c r="R2492" t="str">
        <f t="shared" si="801"/>
        <v>Green</v>
      </c>
      <c r="S2492" t="str">
        <f t="shared" si="802"/>
        <v>Red</v>
      </c>
      <c r="T2492" t="str">
        <f t="shared" si="803"/>
        <v>Green</v>
      </c>
      <c r="U2492" t="str">
        <f t="shared" si="804"/>
        <v>Green</v>
      </c>
      <c r="V2492" t="str">
        <f t="shared" si="805"/>
        <v>Red</v>
      </c>
      <c r="W2492" t="str">
        <f t="shared" si="806"/>
        <v>Red</v>
      </c>
      <c r="X2492" t="str">
        <f t="shared" si="807"/>
        <v>Green</v>
      </c>
      <c r="Y2492" t="str">
        <f t="shared" si="808"/>
        <v>Red</v>
      </c>
      <c r="Z2492" t="str">
        <f t="shared" si="809"/>
        <v>Red</v>
      </c>
      <c r="AA2492" t="str">
        <f t="shared" si="810"/>
        <v>Green</v>
      </c>
      <c r="AB2492" t="str">
        <f t="shared" si="811"/>
        <v>Green</v>
      </c>
      <c r="AC2492" t="str">
        <f t="shared" si="812"/>
        <v>Red</v>
      </c>
      <c r="AD2492" t="str">
        <f t="shared" si="813"/>
        <v>Green</v>
      </c>
    </row>
    <row r="2493" spans="1:30" x14ac:dyDescent="0.25">
      <c r="A2493" t="str">
        <f t="shared" si="814"/>
        <v>29/07/2026KaisarFC Zhenis</v>
      </c>
      <c r="B2493" s="61"/>
      <c r="C2493" s="61"/>
      <c r="D2493" s="62">
        <v>46232</v>
      </c>
      <c r="E2493" s="63">
        <v>0.625</v>
      </c>
      <c r="F2493" s="61" t="s">
        <v>4436</v>
      </c>
      <c r="G2493" s="61" t="s">
        <v>4487</v>
      </c>
      <c r="H2493" s="61">
        <v>2</v>
      </c>
      <c r="I2493" s="61">
        <v>1</v>
      </c>
      <c r="J2493" s="61">
        <v>3</v>
      </c>
      <c r="K2493" s="61">
        <v>1</v>
      </c>
      <c r="L2493" s="22" t="str">
        <f t="shared" si="815"/>
        <v>29/07/2026</v>
      </c>
      <c r="M2493" s="23">
        <f t="shared" si="816"/>
        <v>0.5</v>
      </c>
      <c r="N2493" t="str">
        <f t="shared" si="817"/>
        <v>3 - 1</v>
      </c>
      <c r="O2493" t="str">
        <f t="shared" si="798"/>
        <v>Green</v>
      </c>
      <c r="P2493" t="str">
        <f t="shared" si="799"/>
        <v>Red</v>
      </c>
      <c r="Q2493" t="str">
        <f t="shared" si="800"/>
        <v>Red</v>
      </c>
      <c r="R2493" t="str">
        <f t="shared" si="801"/>
        <v>Green</v>
      </c>
      <c r="S2493" t="str">
        <f t="shared" si="802"/>
        <v>Red</v>
      </c>
      <c r="T2493" t="str">
        <f t="shared" si="803"/>
        <v>Green</v>
      </c>
      <c r="U2493" t="str">
        <f t="shared" si="804"/>
        <v>Green</v>
      </c>
      <c r="V2493" t="str">
        <f t="shared" si="805"/>
        <v>Red</v>
      </c>
      <c r="W2493" t="str">
        <f t="shared" si="806"/>
        <v>Red</v>
      </c>
      <c r="X2493" t="str">
        <f t="shared" si="807"/>
        <v>Green</v>
      </c>
      <c r="Y2493" t="str">
        <f t="shared" si="808"/>
        <v>Green</v>
      </c>
      <c r="Z2493" t="str">
        <f t="shared" si="809"/>
        <v>Green</v>
      </c>
      <c r="AA2493" t="str">
        <f t="shared" si="810"/>
        <v>Red</v>
      </c>
      <c r="AB2493" t="str">
        <f t="shared" si="811"/>
        <v>Red</v>
      </c>
      <c r="AC2493" t="str">
        <f t="shared" si="812"/>
        <v>Green</v>
      </c>
      <c r="AD2493" t="str">
        <f t="shared" si="813"/>
        <v>Red</v>
      </c>
    </row>
    <row r="2494" spans="1:30" x14ac:dyDescent="0.25">
      <c r="A2494" t="str">
        <f t="shared" si="814"/>
        <v>29/07/2026PalermoIraklis Thermaikou</v>
      </c>
      <c r="B2494" s="61"/>
      <c r="C2494" s="61"/>
      <c r="D2494" s="62">
        <v>46232</v>
      </c>
      <c r="E2494" s="63">
        <v>0.625</v>
      </c>
      <c r="F2494" s="61" t="s">
        <v>1641</v>
      </c>
      <c r="G2494" s="61" t="s">
        <v>3847</v>
      </c>
      <c r="H2494" s="61">
        <v>1</v>
      </c>
      <c r="I2494" s="61">
        <v>0</v>
      </c>
      <c r="J2494" s="61">
        <v>1</v>
      </c>
      <c r="K2494" s="61">
        <v>1</v>
      </c>
      <c r="L2494" s="22" t="str">
        <f t="shared" si="815"/>
        <v>29/07/2026</v>
      </c>
      <c r="M2494" s="23">
        <f t="shared" si="816"/>
        <v>0.5</v>
      </c>
      <c r="N2494" t="str">
        <f t="shared" si="817"/>
        <v>1 - 1</v>
      </c>
      <c r="O2494" t="str">
        <f t="shared" si="798"/>
        <v>Red</v>
      </c>
      <c r="P2494" t="str">
        <f t="shared" si="799"/>
        <v>Green</v>
      </c>
      <c r="Q2494" t="str">
        <f t="shared" si="800"/>
        <v>Red</v>
      </c>
      <c r="R2494" t="str">
        <f t="shared" si="801"/>
        <v>Green</v>
      </c>
      <c r="S2494" t="str">
        <f t="shared" si="802"/>
        <v>Green</v>
      </c>
      <c r="T2494" t="str">
        <f t="shared" si="803"/>
        <v>Red</v>
      </c>
      <c r="U2494" t="str">
        <f t="shared" si="804"/>
        <v>Green</v>
      </c>
      <c r="V2494" t="str">
        <f t="shared" si="805"/>
        <v>Red</v>
      </c>
      <c r="W2494" t="str">
        <f t="shared" si="806"/>
        <v>Red</v>
      </c>
      <c r="X2494" t="str">
        <f t="shared" si="807"/>
        <v>Green</v>
      </c>
      <c r="Y2494" t="str">
        <f t="shared" si="808"/>
        <v>Green</v>
      </c>
      <c r="Z2494" t="str">
        <f t="shared" si="809"/>
        <v>Red</v>
      </c>
      <c r="AA2494" t="str">
        <f t="shared" si="810"/>
        <v>Green</v>
      </c>
      <c r="AB2494" t="str">
        <f t="shared" si="811"/>
        <v>Green</v>
      </c>
      <c r="AC2494" t="str">
        <f t="shared" si="812"/>
        <v>Green</v>
      </c>
      <c r="AD2494" t="str">
        <f t="shared" si="813"/>
        <v>Red</v>
      </c>
    </row>
    <row r="2495" spans="1:30" x14ac:dyDescent="0.25">
      <c r="A2495" t="str">
        <f t="shared" si="814"/>
        <v>29/07/2026Torku KonyasporAl Dhafra</v>
      </c>
      <c r="B2495" s="61"/>
      <c r="C2495" s="61"/>
      <c r="D2495" s="62">
        <v>46232</v>
      </c>
      <c r="E2495" s="63">
        <v>0.625</v>
      </c>
      <c r="F2495" s="61" t="s">
        <v>3940</v>
      </c>
      <c r="G2495" s="61" t="s">
        <v>5251</v>
      </c>
      <c r="H2495" s="61">
        <v>1</v>
      </c>
      <c r="I2495" s="61">
        <v>0</v>
      </c>
      <c r="J2495" s="61">
        <v>2</v>
      </c>
      <c r="K2495" s="61">
        <v>0</v>
      </c>
      <c r="L2495" s="22" t="str">
        <f t="shared" si="815"/>
        <v>29/07/2026</v>
      </c>
      <c r="M2495" s="23">
        <f t="shared" si="816"/>
        <v>0.5</v>
      </c>
      <c r="N2495" t="str">
        <f t="shared" si="817"/>
        <v>2 - 0</v>
      </c>
      <c r="O2495" t="str">
        <f t="shared" si="798"/>
        <v>Green</v>
      </c>
      <c r="P2495" t="str">
        <f t="shared" si="799"/>
        <v>Red</v>
      </c>
      <c r="Q2495" t="str">
        <f t="shared" si="800"/>
        <v>Red</v>
      </c>
      <c r="R2495" t="str">
        <f t="shared" si="801"/>
        <v>Green</v>
      </c>
      <c r="S2495" t="str">
        <f t="shared" si="802"/>
        <v>Red</v>
      </c>
      <c r="T2495" t="str">
        <f t="shared" si="803"/>
        <v>Green</v>
      </c>
      <c r="U2495" t="str">
        <f t="shared" si="804"/>
        <v>Green</v>
      </c>
      <c r="V2495" t="str">
        <f t="shared" si="805"/>
        <v>Red</v>
      </c>
      <c r="W2495" t="str">
        <f t="shared" si="806"/>
        <v>Red</v>
      </c>
      <c r="X2495" t="str">
        <f t="shared" si="807"/>
        <v>Green</v>
      </c>
      <c r="Y2495" t="str">
        <f t="shared" si="808"/>
        <v>Green</v>
      </c>
      <c r="Z2495" t="str">
        <f t="shared" si="809"/>
        <v>Red</v>
      </c>
      <c r="AA2495" t="str">
        <f t="shared" si="810"/>
        <v>Green</v>
      </c>
      <c r="AB2495" t="str">
        <f t="shared" si="811"/>
        <v>Green</v>
      </c>
      <c r="AC2495" t="str">
        <f t="shared" si="812"/>
        <v>Red</v>
      </c>
      <c r="AD2495" t="str">
        <f t="shared" si="813"/>
        <v>Green</v>
      </c>
    </row>
    <row r="2496" spans="1:30" x14ac:dyDescent="0.25">
      <c r="A2496" t="str">
        <f t="shared" si="814"/>
        <v>29/07/2026AS Gubbio 1910ASD Sporting Trestina</v>
      </c>
      <c r="B2496" s="61"/>
      <c r="C2496" s="61"/>
      <c r="D2496" s="62">
        <v>46232</v>
      </c>
      <c r="E2496" s="63">
        <v>0.64583333333333337</v>
      </c>
      <c r="F2496" s="61" t="s">
        <v>1762</v>
      </c>
      <c r="G2496" s="61" t="s">
        <v>5252</v>
      </c>
      <c r="H2496" s="61">
        <v>1</v>
      </c>
      <c r="I2496" s="61">
        <v>0</v>
      </c>
      <c r="J2496" s="61">
        <v>2</v>
      </c>
      <c r="K2496" s="61">
        <v>0</v>
      </c>
      <c r="L2496" s="22" t="str">
        <f t="shared" si="815"/>
        <v>29/07/2026</v>
      </c>
      <c r="M2496" s="23">
        <f t="shared" si="816"/>
        <v>0.52083333333333337</v>
      </c>
      <c r="N2496" t="str">
        <f t="shared" si="817"/>
        <v>2 - 0</v>
      </c>
      <c r="O2496" t="str">
        <f t="shared" si="798"/>
        <v>Green</v>
      </c>
      <c r="P2496" t="str">
        <f t="shared" si="799"/>
        <v>Red</v>
      </c>
      <c r="Q2496" t="str">
        <f t="shared" si="800"/>
        <v>Red</v>
      </c>
      <c r="R2496" t="str">
        <f t="shared" si="801"/>
        <v>Green</v>
      </c>
      <c r="S2496" t="str">
        <f t="shared" si="802"/>
        <v>Red</v>
      </c>
      <c r="T2496" t="str">
        <f t="shared" si="803"/>
        <v>Green</v>
      </c>
      <c r="U2496" t="str">
        <f t="shared" si="804"/>
        <v>Green</v>
      </c>
      <c r="V2496" t="str">
        <f t="shared" si="805"/>
        <v>Red</v>
      </c>
      <c r="W2496" t="str">
        <f t="shared" si="806"/>
        <v>Red</v>
      </c>
      <c r="X2496" t="str">
        <f t="shared" si="807"/>
        <v>Green</v>
      </c>
      <c r="Y2496" t="str">
        <f t="shared" si="808"/>
        <v>Green</v>
      </c>
      <c r="Z2496" t="str">
        <f t="shared" si="809"/>
        <v>Red</v>
      </c>
      <c r="AA2496" t="str">
        <f t="shared" si="810"/>
        <v>Green</v>
      </c>
      <c r="AB2496" t="str">
        <f t="shared" si="811"/>
        <v>Green</v>
      </c>
      <c r="AC2496" t="str">
        <f t="shared" si="812"/>
        <v>Red</v>
      </c>
      <c r="AD2496" t="str">
        <f t="shared" si="813"/>
        <v>Green</v>
      </c>
    </row>
    <row r="2497" spans="1:30" x14ac:dyDescent="0.25">
      <c r="A2497" t="str">
        <f t="shared" si="814"/>
        <v>29/07/2026Dolomiti BellunesiVirtus Vecomp Verona</v>
      </c>
      <c r="B2497" s="61"/>
      <c r="C2497" s="61"/>
      <c r="D2497" s="62">
        <v>46232</v>
      </c>
      <c r="E2497" s="63">
        <v>0.64583333333333337</v>
      </c>
      <c r="F2497" s="61" t="s">
        <v>3942</v>
      </c>
      <c r="G2497" s="61" t="s">
        <v>1665</v>
      </c>
      <c r="H2497" s="61">
        <v>0</v>
      </c>
      <c r="I2497" s="61">
        <v>1</v>
      </c>
      <c r="J2497" s="61">
        <v>1</v>
      </c>
      <c r="K2497" s="61">
        <v>1</v>
      </c>
      <c r="L2497" s="22" t="str">
        <f t="shared" si="815"/>
        <v>29/07/2026</v>
      </c>
      <c r="M2497" s="23">
        <f t="shared" si="816"/>
        <v>0.52083333333333337</v>
      </c>
      <c r="N2497" t="str">
        <f t="shared" si="817"/>
        <v>1 - 1</v>
      </c>
      <c r="O2497" t="str">
        <f t="shared" si="798"/>
        <v>Red</v>
      </c>
      <c r="P2497" t="str">
        <f t="shared" si="799"/>
        <v>Green</v>
      </c>
      <c r="Q2497" t="str">
        <f t="shared" si="800"/>
        <v>Red</v>
      </c>
      <c r="R2497" t="str">
        <f t="shared" si="801"/>
        <v>Green</v>
      </c>
      <c r="S2497" t="str">
        <f t="shared" si="802"/>
        <v>Green</v>
      </c>
      <c r="T2497" t="str">
        <f t="shared" si="803"/>
        <v>Red</v>
      </c>
      <c r="U2497" t="str">
        <f t="shared" si="804"/>
        <v>Red</v>
      </c>
      <c r="V2497" t="str">
        <f t="shared" si="805"/>
        <v>Red</v>
      </c>
      <c r="W2497" t="str">
        <f t="shared" si="806"/>
        <v>Green</v>
      </c>
      <c r="X2497" t="str">
        <f t="shared" si="807"/>
        <v>Green</v>
      </c>
      <c r="Y2497" t="str">
        <f t="shared" si="808"/>
        <v>Green</v>
      </c>
      <c r="Z2497" t="str">
        <f t="shared" si="809"/>
        <v>Red</v>
      </c>
      <c r="AA2497" t="str">
        <f t="shared" si="810"/>
        <v>Green</v>
      </c>
      <c r="AB2497" t="str">
        <f t="shared" si="811"/>
        <v>Green</v>
      </c>
      <c r="AC2497" t="str">
        <f t="shared" si="812"/>
        <v>Green</v>
      </c>
      <c r="AD2497" t="str">
        <f t="shared" si="813"/>
        <v>Red</v>
      </c>
    </row>
    <row r="2498" spans="1:30" x14ac:dyDescent="0.25">
      <c r="A2498" t="str">
        <f t="shared" si="814"/>
        <v>29/07/2026Edustus IPSSudet Kouvola</v>
      </c>
      <c r="B2498" s="61"/>
      <c r="C2498" s="61"/>
      <c r="D2498" s="62">
        <v>46232</v>
      </c>
      <c r="E2498" s="63">
        <v>0.64583333333333337</v>
      </c>
      <c r="F2498" s="61" t="s">
        <v>4341</v>
      </c>
      <c r="G2498" s="61" t="s">
        <v>3233</v>
      </c>
      <c r="H2498" s="61">
        <v>0</v>
      </c>
      <c r="I2498" s="61">
        <v>0</v>
      </c>
      <c r="J2498" s="61">
        <v>3</v>
      </c>
      <c r="K2498" s="61">
        <v>2</v>
      </c>
      <c r="L2498" s="22" t="str">
        <f t="shared" si="815"/>
        <v>29/07/2026</v>
      </c>
      <c r="M2498" s="23">
        <f t="shared" si="816"/>
        <v>0.52083333333333337</v>
      </c>
      <c r="N2498" t="str">
        <f t="shared" si="817"/>
        <v>3 - 2</v>
      </c>
      <c r="O2498" t="str">
        <f t="shared" ref="O2498:O2561" si="818">IF($J2498&gt;$K2498,"Green","Red")</f>
        <v>Green</v>
      </c>
      <c r="P2498" t="str">
        <f t="shared" ref="P2498:P2561" si="819">IF($J2498=$K2498,"Green","Red")</f>
        <v>Red</v>
      </c>
      <c r="Q2498" t="str">
        <f t="shared" ref="Q2498:Q2561" si="820">IF($J2498&lt;$K2498,"Green","Red")</f>
        <v>Red</v>
      </c>
      <c r="R2498" t="str">
        <f t="shared" ref="R2498:R2561" si="821">IF($J2498&gt;=$K2498,"Green","Red")</f>
        <v>Green</v>
      </c>
      <c r="S2498" t="str">
        <f t="shared" ref="S2498:S2561" si="822">IF($J2498&lt;=$K2498,"Green","Red")</f>
        <v>Red</v>
      </c>
      <c r="T2498" t="str">
        <f t="shared" ref="T2498:T2561" si="823">IF(OR($J2498&gt;$K2498,$J2498&lt;$K2498),"Green","Red")</f>
        <v>Green</v>
      </c>
      <c r="U2498" t="str">
        <f t="shared" ref="U2498:U2561" si="824">IF($H2498&gt;$I2498,"Green","Red")</f>
        <v>Red</v>
      </c>
      <c r="V2498" t="str">
        <f t="shared" ref="V2498:V2561" si="825">IF($H2498=$I2498,"Green","Red")</f>
        <v>Green</v>
      </c>
      <c r="W2498" t="str">
        <f t="shared" ref="W2498:W2561" si="826">IF($H2498&lt;$I2498,"Green","Red")</f>
        <v>Red</v>
      </c>
      <c r="X2498" t="str">
        <f t="shared" ref="X2498:X2561" si="827">IF($H2498+$I2498&gt;0,"Green","Red")</f>
        <v>Red</v>
      </c>
      <c r="Y2498" t="str">
        <f t="shared" ref="Y2498:Y2561" si="828">IF($J2498+$K2498&gt;1.5,"Green","Red")</f>
        <v>Green</v>
      </c>
      <c r="Z2498" t="str">
        <f t="shared" ref="Z2498:Z2561" si="829">IF($J2498+$K2498&gt;2.5,"Green","Red")</f>
        <v>Green</v>
      </c>
      <c r="AA2498" t="str">
        <f t="shared" ref="AA2498:AA2561" si="830">IF($J2498+$K2498&lt;2.5,"Green","Red")</f>
        <v>Red</v>
      </c>
      <c r="AB2498" t="str">
        <f t="shared" ref="AB2498:AB2561" si="831">IF($J2498+$K2498&lt;3.5,"Green","Red")</f>
        <v>Red</v>
      </c>
      <c r="AC2498" t="str">
        <f t="shared" ref="AC2498:AC2561" si="832">IF(AND($J2498&gt;0,$K2498&gt;0),"Green","Red")</f>
        <v>Green</v>
      </c>
      <c r="AD2498" t="str">
        <f t="shared" ref="AD2498:AD2561" si="833">IF(OR($J2498=0,$K2498=0),"Green","Red")</f>
        <v>Red</v>
      </c>
    </row>
    <row r="2499" spans="1:30" x14ac:dyDescent="0.25">
      <c r="A2499" t="str">
        <f t="shared" si="814"/>
        <v>29/07/2026FK SmederevoFK Sloboda Donji Tovarnik</v>
      </c>
      <c r="B2499" s="61"/>
      <c r="C2499" s="61"/>
      <c r="D2499" s="62">
        <v>46232</v>
      </c>
      <c r="E2499" s="63">
        <v>0.64583333333333337</v>
      </c>
      <c r="F2499" s="61" t="s">
        <v>5253</v>
      </c>
      <c r="G2499" s="61" t="s">
        <v>3951</v>
      </c>
      <c r="H2499" s="61">
        <v>0</v>
      </c>
      <c r="I2499" s="61">
        <v>1</v>
      </c>
      <c r="J2499" s="61">
        <v>1</v>
      </c>
      <c r="K2499" s="61">
        <v>1</v>
      </c>
      <c r="L2499" s="22" t="str">
        <f t="shared" si="815"/>
        <v>29/07/2026</v>
      </c>
      <c r="M2499" s="23">
        <f t="shared" si="816"/>
        <v>0.52083333333333337</v>
      </c>
      <c r="N2499" t="str">
        <f t="shared" si="817"/>
        <v>1 - 1</v>
      </c>
      <c r="O2499" t="str">
        <f t="shared" si="818"/>
        <v>Red</v>
      </c>
      <c r="P2499" t="str">
        <f t="shared" si="819"/>
        <v>Green</v>
      </c>
      <c r="Q2499" t="str">
        <f t="shared" si="820"/>
        <v>Red</v>
      </c>
      <c r="R2499" t="str">
        <f t="shared" si="821"/>
        <v>Green</v>
      </c>
      <c r="S2499" t="str">
        <f t="shared" si="822"/>
        <v>Green</v>
      </c>
      <c r="T2499" t="str">
        <f t="shared" si="823"/>
        <v>Red</v>
      </c>
      <c r="U2499" t="str">
        <f t="shared" si="824"/>
        <v>Red</v>
      </c>
      <c r="V2499" t="str">
        <f t="shared" si="825"/>
        <v>Red</v>
      </c>
      <c r="W2499" t="str">
        <f t="shared" si="826"/>
        <v>Green</v>
      </c>
      <c r="X2499" t="str">
        <f t="shared" si="827"/>
        <v>Green</v>
      </c>
      <c r="Y2499" t="str">
        <f t="shared" si="828"/>
        <v>Green</v>
      </c>
      <c r="Z2499" t="str">
        <f t="shared" si="829"/>
        <v>Red</v>
      </c>
      <c r="AA2499" t="str">
        <f t="shared" si="830"/>
        <v>Green</v>
      </c>
      <c r="AB2499" t="str">
        <f t="shared" si="831"/>
        <v>Green</v>
      </c>
      <c r="AC2499" t="str">
        <f t="shared" si="832"/>
        <v>Green</v>
      </c>
      <c r="AD2499" t="str">
        <f t="shared" si="833"/>
        <v>Red</v>
      </c>
    </row>
    <row r="2500" spans="1:30" x14ac:dyDescent="0.25">
      <c r="A2500" t="str">
        <f t="shared" si="814"/>
        <v>29/07/2026KF VllazniaFK Laci</v>
      </c>
      <c r="B2500" s="61"/>
      <c r="C2500" s="61"/>
      <c r="D2500" s="62">
        <v>46232</v>
      </c>
      <c r="E2500" s="63">
        <v>0.64583333333333337</v>
      </c>
      <c r="F2500" s="61" t="s">
        <v>3949</v>
      </c>
      <c r="G2500" s="61" t="s">
        <v>5254</v>
      </c>
      <c r="H2500" s="61">
        <v>0</v>
      </c>
      <c r="I2500" s="61">
        <v>0</v>
      </c>
      <c r="J2500" s="61">
        <v>3</v>
      </c>
      <c r="K2500" s="61">
        <v>0</v>
      </c>
      <c r="L2500" s="22" t="str">
        <f t="shared" si="815"/>
        <v>29/07/2026</v>
      </c>
      <c r="M2500" s="23">
        <f t="shared" si="816"/>
        <v>0.52083333333333337</v>
      </c>
      <c r="N2500" t="str">
        <f t="shared" si="817"/>
        <v>3 - 0</v>
      </c>
      <c r="O2500" t="str">
        <f t="shared" si="818"/>
        <v>Green</v>
      </c>
      <c r="P2500" t="str">
        <f t="shared" si="819"/>
        <v>Red</v>
      </c>
      <c r="Q2500" t="str">
        <f t="shared" si="820"/>
        <v>Red</v>
      </c>
      <c r="R2500" t="str">
        <f t="shared" si="821"/>
        <v>Green</v>
      </c>
      <c r="S2500" t="str">
        <f t="shared" si="822"/>
        <v>Red</v>
      </c>
      <c r="T2500" t="str">
        <f t="shared" si="823"/>
        <v>Green</v>
      </c>
      <c r="U2500" t="str">
        <f t="shared" si="824"/>
        <v>Red</v>
      </c>
      <c r="V2500" t="str">
        <f t="shared" si="825"/>
        <v>Green</v>
      </c>
      <c r="W2500" t="str">
        <f t="shared" si="826"/>
        <v>Red</v>
      </c>
      <c r="X2500" t="str">
        <f t="shared" si="827"/>
        <v>Red</v>
      </c>
      <c r="Y2500" t="str">
        <f t="shared" si="828"/>
        <v>Green</v>
      </c>
      <c r="Z2500" t="str">
        <f t="shared" si="829"/>
        <v>Green</v>
      </c>
      <c r="AA2500" t="str">
        <f t="shared" si="830"/>
        <v>Red</v>
      </c>
      <c r="AB2500" t="str">
        <f t="shared" si="831"/>
        <v>Green</v>
      </c>
      <c r="AC2500" t="str">
        <f t="shared" si="832"/>
        <v>Red</v>
      </c>
      <c r="AD2500" t="str">
        <f t="shared" si="833"/>
        <v>Green</v>
      </c>
    </row>
    <row r="2501" spans="1:30" x14ac:dyDescent="0.25">
      <c r="A2501" t="str">
        <f t="shared" si="814"/>
        <v>29/07/2026Mikkelin PalloilijatKapylan Pallo</v>
      </c>
      <c r="B2501" s="61"/>
      <c r="C2501" s="61"/>
      <c r="D2501" s="62">
        <v>46232</v>
      </c>
      <c r="E2501" s="63">
        <v>0.64583333333333337</v>
      </c>
      <c r="F2501" s="61" t="s">
        <v>3207</v>
      </c>
      <c r="G2501" s="61" t="s">
        <v>1343</v>
      </c>
      <c r="H2501" s="61">
        <v>2</v>
      </c>
      <c r="I2501" s="61">
        <v>1</v>
      </c>
      <c r="J2501" s="61">
        <v>2</v>
      </c>
      <c r="K2501" s="61">
        <v>1</v>
      </c>
      <c r="L2501" s="22" t="str">
        <f t="shared" si="815"/>
        <v>29/07/2026</v>
      </c>
      <c r="M2501" s="23">
        <f t="shared" si="816"/>
        <v>0.52083333333333337</v>
      </c>
      <c r="N2501" t="str">
        <f t="shared" si="817"/>
        <v>2 - 1</v>
      </c>
      <c r="O2501" t="str">
        <f t="shared" si="818"/>
        <v>Green</v>
      </c>
      <c r="P2501" t="str">
        <f t="shared" si="819"/>
        <v>Red</v>
      </c>
      <c r="Q2501" t="str">
        <f t="shared" si="820"/>
        <v>Red</v>
      </c>
      <c r="R2501" t="str">
        <f t="shared" si="821"/>
        <v>Green</v>
      </c>
      <c r="S2501" t="str">
        <f t="shared" si="822"/>
        <v>Red</v>
      </c>
      <c r="T2501" t="str">
        <f t="shared" si="823"/>
        <v>Green</v>
      </c>
      <c r="U2501" t="str">
        <f t="shared" si="824"/>
        <v>Green</v>
      </c>
      <c r="V2501" t="str">
        <f t="shared" si="825"/>
        <v>Red</v>
      </c>
      <c r="W2501" t="str">
        <f t="shared" si="826"/>
        <v>Red</v>
      </c>
      <c r="X2501" t="str">
        <f t="shared" si="827"/>
        <v>Green</v>
      </c>
      <c r="Y2501" t="str">
        <f t="shared" si="828"/>
        <v>Green</v>
      </c>
      <c r="Z2501" t="str">
        <f t="shared" si="829"/>
        <v>Green</v>
      </c>
      <c r="AA2501" t="str">
        <f t="shared" si="830"/>
        <v>Red</v>
      </c>
      <c r="AB2501" t="str">
        <f t="shared" si="831"/>
        <v>Green</v>
      </c>
      <c r="AC2501" t="str">
        <f t="shared" si="832"/>
        <v>Green</v>
      </c>
      <c r="AD2501" t="str">
        <f t="shared" si="833"/>
        <v>Red</v>
      </c>
    </row>
    <row r="2502" spans="1:30" x14ac:dyDescent="0.25">
      <c r="A2502" t="str">
        <f t="shared" si="814"/>
        <v>29/07/2026TIPS VantaaPuotinkylan Valtti</v>
      </c>
      <c r="B2502" s="61"/>
      <c r="C2502" s="61"/>
      <c r="D2502" s="62">
        <v>46232</v>
      </c>
      <c r="E2502" s="63">
        <v>0.64583333333333337</v>
      </c>
      <c r="F2502" s="61" t="s">
        <v>2022</v>
      </c>
      <c r="G2502" s="61" t="s">
        <v>2445</v>
      </c>
      <c r="H2502" s="61">
        <v>0</v>
      </c>
      <c r="I2502" s="61">
        <v>0</v>
      </c>
      <c r="J2502" s="61">
        <v>3</v>
      </c>
      <c r="K2502" s="61">
        <v>2</v>
      </c>
      <c r="L2502" s="22" t="str">
        <f t="shared" si="815"/>
        <v>29/07/2026</v>
      </c>
      <c r="M2502" s="23">
        <f t="shared" si="816"/>
        <v>0.52083333333333337</v>
      </c>
      <c r="N2502" t="str">
        <f t="shared" si="817"/>
        <v>3 - 2</v>
      </c>
      <c r="O2502" t="str">
        <f t="shared" si="818"/>
        <v>Green</v>
      </c>
      <c r="P2502" t="str">
        <f t="shared" si="819"/>
        <v>Red</v>
      </c>
      <c r="Q2502" t="str">
        <f t="shared" si="820"/>
        <v>Red</v>
      </c>
      <c r="R2502" t="str">
        <f t="shared" si="821"/>
        <v>Green</v>
      </c>
      <c r="S2502" t="str">
        <f t="shared" si="822"/>
        <v>Red</v>
      </c>
      <c r="T2502" t="str">
        <f t="shared" si="823"/>
        <v>Green</v>
      </c>
      <c r="U2502" t="str">
        <f t="shared" si="824"/>
        <v>Red</v>
      </c>
      <c r="V2502" t="str">
        <f t="shared" si="825"/>
        <v>Green</v>
      </c>
      <c r="W2502" t="str">
        <f t="shared" si="826"/>
        <v>Red</v>
      </c>
      <c r="X2502" t="str">
        <f t="shared" si="827"/>
        <v>Red</v>
      </c>
      <c r="Y2502" t="str">
        <f t="shared" si="828"/>
        <v>Green</v>
      </c>
      <c r="Z2502" t="str">
        <f t="shared" si="829"/>
        <v>Green</v>
      </c>
      <c r="AA2502" t="str">
        <f t="shared" si="830"/>
        <v>Red</v>
      </c>
      <c r="AB2502" t="str">
        <f t="shared" si="831"/>
        <v>Red</v>
      </c>
      <c r="AC2502" t="str">
        <f t="shared" si="832"/>
        <v>Green</v>
      </c>
      <c r="AD2502" t="str">
        <f t="shared" si="833"/>
        <v>Red</v>
      </c>
    </row>
    <row r="2503" spans="1:30" x14ac:dyDescent="0.25">
      <c r="A2503" t="str">
        <f t="shared" si="814"/>
        <v>29/07/2026TJ Druzstevnik OdorinFK Spisska Nova Ves</v>
      </c>
      <c r="B2503" s="61"/>
      <c r="C2503" s="61"/>
      <c r="D2503" s="62">
        <v>46232</v>
      </c>
      <c r="E2503" s="63">
        <v>0.64583333333333337</v>
      </c>
      <c r="F2503" s="61" t="s">
        <v>5255</v>
      </c>
      <c r="G2503" s="61" t="s">
        <v>5256</v>
      </c>
      <c r="H2503" s="61">
        <v>0</v>
      </c>
      <c r="I2503" s="61">
        <v>0</v>
      </c>
      <c r="J2503" s="61">
        <v>0</v>
      </c>
      <c r="K2503" s="61">
        <v>5</v>
      </c>
      <c r="L2503" s="22" t="str">
        <f t="shared" si="815"/>
        <v>29/07/2026</v>
      </c>
      <c r="M2503" s="23">
        <f t="shared" si="816"/>
        <v>0.52083333333333337</v>
      </c>
      <c r="N2503" t="str">
        <f t="shared" si="817"/>
        <v>0 - 5</v>
      </c>
      <c r="O2503" t="str">
        <f t="shared" si="818"/>
        <v>Red</v>
      </c>
      <c r="P2503" t="str">
        <f t="shared" si="819"/>
        <v>Red</v>
      </c>
      <c r="Q2503" t="str">
        <f t="shared" si="820"/>
        <v>Green</v>
      </c>
      <c r="R2503" t="str">
        <f t="shared" si="821"/>
        <v>Red</v>
      </c>
      <c r="S2503" t="str">
        <f t="shared" si="822"/>
        <v>Green</v>
      </c>
      <c r="T2503" t="str">
        <f t="shared" si="823"/>
        <v>Green</v>
      </c>
      <c r="U2503" t="str">
        <f t="shared" si="824"/>
        <v>Red</v>
      </c>
      <c r="V2503" t="str">
        <f t="shared" si="825"/>
        <v>Green</v>
      </c>
      <c r="W2503" t="str">
        <f t="shared" si="826"/>
        <v>Red</v>
      </c>
      <c r="X2503" t="str">
        <f t="shared" si="827"/>
        <v>Red</v>
      </c>
      <c r="Y2503" t="str">
        <f t="shared" si="828"/>
        <v>Green</v>
      </c>
      <c r="Z2503" t="str">
        <f t="shared" si="829"/>
        <v>Green</v>
      </c>
      <c r="AA2503" t="str">
        <f t="shared" si="830"/>
        <v>Red</v>
      </c>
      <c r="AB2503" t="str">
        <f t="shared" si="831"/>
        <v>Red</v>
      </c>
      <c r="AC2503" t="str">
        <f t="shared" si="832"/>
        <v>Red</v>
      </c>
      <c r="AD2503" t="str">
        <f t="shared" si="833"/>
        <v>Green</v>
      </c>
    </row>
    <row r="2504" spans="1:30" x14ac:dyDescent="0.25">
      <c r="A2504" t="str">
        <f t="shared" si="814"/>
        <v>29/07/2026US ArezzoAlbinoLeffe</v>
      </c>
      <c r="B2504" s="61"/>
      <c r="C2504" s="61"/>
      <c r="D2504" s="62">
        <v>46232</v>
      </c>
      <c r="E2504" s="63">
        <v>0.64583333333333337</v>
      </c>
      <c r="F2504" s="61" t="s">
        <v>1712</v>
      </c>
      <c r="G2504" s="61" t="s">
        <v>5257</v>
      </c>
      <c r="H2504" s="61">
        <v>1</v>
      </c>
      <c r="I2504" s="61">
        <v>0</v>
      </c>
      <c r="J2504" s="61">
        <v>1</v>
      </c>
      <c r="K2504" s="61">
        <v>3</v>
      </c>
      <c r="L2504" s="22" t="str">
        <f t="shared" si="815"/>
        <v>29/07/2026</v>
      </c>
      <c r="M2504" s="23">
        <f t="shared" si="816"/>
        <v>0.52083333333333337</v>
      </c>
      <c r="N2504" t="str">
        <f t="shared" si="817"/>
        <v>1 - 3</v>
      </c>
      <c r="O2504" t="str">
        <f t="shared" si="818"/>
        <v>Red</v>
      </c>
      <c r="P2504" t="str">
        <f t="shared" si="819"/>
        <v>Red</v>
      </c>
      <c r="Q2504" t="str">
        <f t="shared" si="820"/>
        <v>Green</v>
      </c>
      <c r="R2504" t="str">
        <f t="shared" si="821"/>
        <v>Red</v>
      </c>
      <c r="S2504" t="str">
        <f t="shared" si="822"/>
        <v>Green</v>
      </c>
      <c r="T2504" t="str">
        <f t="shared" si="823"/>
        <v>Green</v>
      </c>
      <c r="U2504" t="str">
        <f t="shared" si="824"/>
        <v>Green</v>
      </c>
      <c r="V2504" t="str">
        <f t="shared" si="825"/>
        <v>Red</v>
      </c>
      <c r="W2504" t="str">
        <f t="shared" si="826"/>
        <v>Red</v>
      </c>
      <c r="X2504" t="str">
        <f t="shared" si="827"/>
        <v>Green</v>
      </c>
      <c r="Y2504" t="str">
        <f t="shared" si="828"/>
        <v>Green</v>
      </c>
      <c r="Z2504" t="str">
        <f t="shared" si="829"/>
        <v>Green</v>
      </c>
      <c r="AA2504" t="str">
        <f t="shared" si="830"/>
        <v>Red</v>
      </c>
      <c r="AB2504" t="str">
        <f t="shared" si="831"/>
        <v>Red</v>
      </c>
      <c r="AC2504" t="str">
        <f t="shared" si="832"/>
        <v>Green</v>
      </c>
      <c r="AD2504" t="str">
        <f t="shared" si="833"/>
        <v>Red</v>
      </c>
    </row>
    <row r="2505" spans="1:30" x14ac:dyDescent="0.25">
      <c r="A2505" t="str">
        <f t="shared" si="814"/>
        <v>29/07/2026AEK AthensSamsunspor</v>
      </c>
      <c r="B2505" s="61"/>
      <c r="C2505" s="61"/>
      <c r="D2505" s="62">
        <v>46232</v>
      </c>
      <c r="E2505" s="63">
        <v>0.66666666666666663</v>
      </c>
      <c r="F2505" s="61" t="s">
        <v>4419</v>
      </c>
      <c r="G2505" s="61" t="s">
        <v>1605</v>
      </c>
      <c r="H2505" s="61">
        <v>1</v>
      </c>
      <c r="I2505" s="61">
        <v>1</v>
      </c>
      <c r="J2505" s="61">
        <v>1</v>
      </c>
      <c r="K2505" s="61">
        <v>2</v>
      </c>
      <c r="L2505" s="22" t="str">
        <f t="shared" si="815"/>
        <v>29/07/2026</v>
      </c>
      <c r="M2505" s="23">
        <f t="shared" si="816"/>
        <v>0.54166666666666663</v>
      </c>
      <c r="N2505" t="str">
        <f t="shared" si="817"/>
        <v>1 - 2</v>
      </c>
      <c r="O2505" t="str">
        <f t="shared" si="818"/>
        <v>Red</v>
      </c>
      <c r="P2505" t="str">
        <f t="shared" si="819"/>
        <v>Red</v>
      </c>
      <c r="Q2505" t="str">
        <f t="shared" si="820"/>
        <v>Green</v>
      </c>
      <c r="R2505" t="str">
        <f t="shared" si="821"/>
        <v>Red</v>
      </c>
      <c r="S2505" t="str">
        <f t="shared" si="822"/>
        <v>Green</v>
      </c>
      <c r="T2505" t="str">
        <f t="shared" si="823"/>
        <v>Green</v>
      </c>
      <c r="U2505" t="str">
        <f t="shared" si="824"/>
        <v>Red</v>
      </c>
      <c r="V2505" t="str">
        <f t="shared" si="825"/>
        <v>Green</v>
      </c>
      <c r="W2505" t="str">
        <f t="shared" si="826"/>
        <v>Red</v>
      </c>
      <c r="X2505" t="str">
        <f t="shared" si="827"/>
        <v>Green</v>
      </c>
      <c r="Y2505" t="str">
        <f t="shared" si="828"/>
        <v>Green</v>
      </c>
      <c r="Z2505" t="str">
        <f t="shared" si="829"/>
        <v>Green</v>
      </c>
      <c r="AA2505" t="str">
        <f t="shared" si="830"/>
        <v>Red</v>
      </c>
      <c r="AB2505" t="str">
        <f t="shared" si="831"/>
        <v>Green</v>
      </c>
      <c r="AC2505" t="str">
        <f t="shared" si="832"/>
        <v>Green</v>
      </c>
      <c r="AD2505" t="str">
        <f t="shared" si="833"/>
        <v>Red</v>
      </c>
    </row>
    <row r="2506" spans="1:30" x14ac:dyDescent="0.25">
      <c r="A2506" t="str">
        <f t="shared" si="814"/>
        <v>29/07/2026Al Hilal RiyadhMC Alger</v>
      </c>
      <c r="B2506" s="61"/>
      <c r="C2506" s="61"/>
      <c r="D2506" s="62">
        <v>46232</v>
      </c>
      <c r="E2506" s="63">
        <v>0.66666666666666663</v>
      </c>
      <c r="F2506" s="61" t="s">
        <v>5258</v>
      </c>
      <c r="G2506" s="61" t="s">
        <v>4720</v>
      </c>
      <c r="H2506" s="61">
        <v>0</v>
      </c>
      <c r="I2506" s="61">
        <v>1</v>
      </c>
      <c r="J2506" s="61">
        <v>0</v>
      </c>
      <c r="K2506" s="61">
        <v>2</v>
      </c>
      <c r="L2506" s="22" t="str">
        <f t="shared" si="815"/>
        <v>29/07/2026</v>
      </c>
      <c r="M2506" s="23">
        <f t="shared" si="816"/>
        <v>0.54166666666666663</v>
      </c>
      <c r="N2506" t="str">
        <f t="shared" si="817"/>
        <v>0 - 2</v>
      </c>
      <c r="O2506" t="str">
        <f t="shared" si="818"/>
        <v>Red</v>
      </c>
      <c r="P2506" t="str">
        <f t="shared" si="819"/>
        <v>Red</v>
      </c>
      <c r="Q2506" t="str">
        <f t="shared" si="820"/>
        <v>Green</v>
      </c>
      <c r="R2506" t="str">
        <f t="shared" si="821"/>
        <v>Red</v>
      </c>
      <c r="S2506" t="str">
        <f t="shared" si="822"/>
        <v>Green</v>
      </c>
      <c r="T2506" t="str">
        <f t="shared" si="823"/>
        <v>Green</v>
      </c>
      <c r="U2506" t="str">
        <f t="shared" si="824"/>
        <v>Red</v>
      </c>
      <c r="V2506" t="str">
        <f t="shared" si="825"/>
        <v>Red</v>
      </c>
      <c r="W2506" t="str">
        <f t="shared" si="826"/>
        <v>Green</v>
      </c>
      <c r="X2506" t="str">
        <f t="shared" si="827"/>
        <v>Green</v>
      </c>
      <c r="Y2506" t="str">
        <f t="shared" si="828"/>
        <v>Green</v>
      </c>
      <c r="Z2506" t="str">
        <f t="shared" si="829"/>
        <v>Red</v>
      </c>
      <c r="AA2506" t="str">
        <f t="shared" si="830"/>
        <v>Green</v>
      </c>
      <c r="AB2506" t="str">
        <f t="shared" si="831"/>
        <v>Green</v>
      </c>
      <c r="AC2506" t="str">
        <f t="shared" si="832"/>
        <v>Red</v>
      </c>
      <c r="AD2506" t="str">
        <f t="shared" si="833"/>
        <v>Green</v>
      </c>
    </row>
    <row r="2507" spans="1:30" x14ac:dyDescent="0.25">
      <c r="A2507" t="str">
        <f t="shared" si="814"/>
        <v>29/07/2026General DiazTacuary</v>
      </c>
      <c r="B2507" s="61"/>
      <c r="C2507" s="61"/>
      <c r="D2507" s="62">
        <v>46232</v>
      </c>
      <c r="E2507" s="63">
        <v>0.66666666666666663</v>
      </c>
      <c r="F2507" s="61" t="s">
        <v>5259</v>
      </c>
      <c r="G2507" s="61" t="s">
        <v>281</v>
      </c>
      <c r="H2507" s="61">
        <v>0</v>
      </c>
      <c r="I2507" s="61">
        <v>0</v>
      </c>
      <c r="J2507" s="61">
        <v>0</v>
      </c>
      <c r="K2507" s="61">
        <v>1</v>
      </c>
      <c r="L2507" s="22" t="str">
        <f t="shared" si="815"/>
        <v>29/07/2026</v>
      </c>
      <c r="M2507" s="23">
        <f t="shared" si="816"/>
        <v>0.54166666666666663</v>
      </c>
      <c r="N2507" t="str">
        <f t="shared" si="817"/>
        <v>0 - 1</v>
      </c>
      <c r="O2507" t="str">
        <f t="shared" si="818"/>
        <v>Red</v>
      </c>
      <c r="P2507" t="str">
        <f t="shared" si="819"/>
        <v>Red</v>
      </c>
      <c r="Q2507" t="str">
        <f t="shared" si="820"/>
        <v>Green</v>
      </c>
      <c r="R2507" t="str">
        <f t="shared" si="821"/>
        <v>Red</v>
      </c>
      <c r="S2507" t="str">
        <f t="shared" si="822"/>
        <v>Green</v>
      </c>
      <c r="T2507" t="str">
        <f t="shared" si="823"/>
        <v>Green</v>
      </c>
      <c r="U2507" t="str">
        <f t="shared" si="824"/>
        <v>Red</v>
      </c>
      <c r="V2507" t="str">
        <f t="shared" si="825"/>
        <v>Green</v>
      </c>
      <c r="W2507" t="str">
        <f t="shared" si="826"/>
        <v>Red</v>
      </c>
      <c r="X2507" t="str">
        <f t="shared" si="827"/>
        <v>Red</v>
      </c>
      <c r="Y2507" t="str">
        <f t="shared" si="828"/>
        <v>Red</v>
      </c>
      <c r="Z2507" t="str">
        <f t="shared" si="829"/>
        <v>Red</v>
      </c>
      <c r="AA2507" t="str">
        <f t="shared" si="830"/>
        <v>Green</v>
      </c>
      <c r="AB2507" t="str">
        <f t="shared" si="831"/>
        <v>Green</v>
      </c>
      <c r="AC2507" t="str">
        <f t="shared" si="832"/>
        <v>Red</v>
      </c>
      <c r="AD2507" t="str">
        <f t="shared" si="833"/>
        <v>Green</v>
      </c>
    </row>
    <row r="2508" spans="1:30" x14ac:dyDescent="0.25">
      <c r="A2508" t="str">
        <f t="shared" si="814"/>
        <v>29/07/2026HoffenheimHolstein Kiel</v>
      </c>
      <c r="B2508" s="61"/>
      <c r="C2508" s="61"/>
      <c r="D2508" s="62">
        <v>46232</v>
      </c>
      <c r="E2508" s="63">
        <v>0.66666666666666663</v>
      </c>
      <c r="F2508" s="61" t="s">
        <v>3829</v>
      </c>
      <c r="G2508" s="61" t="s">
        <v>3820</v>
      </c>
      <c r="H2508" s="61">
        <v>2</v>
      </c>
      <c r="I2508" s="61">
        <v>1</v>
      </c>
      <c r="J2508" s="61">
        <v>3</v>
      </c>
      <c r="K2508" s="61">
        <v>1</v>
      </c>
      <c r="L2508" s="22" t="str">
        <f t="shared" si="815"/>
        <v>29/07/2026</v>
      </c>
      <c r="M2508" s="23">
        <f t="shared" si="816"/>
        <v>0.54166666666666663</v>
      </c>
      <c r="N2508" t="str">
        <f t="shared" si="817"/>
        <v>3 - 1</v>
      </c>
      <c r="O2508" t="str">
        <f t="shared" si="818"/>
        <v>Green</v>
      </c>
      <c r="P2508" t="str">
        <f t="shared" si="819"/>
        <v>Red</v>
      </c>
      <c r="Q2508" t="str">
        <f t="shared" si="820"/>
        <v>Red</v>
      </c>
      <c r="R2508" t="str">
        <f t="shared" si="821"/>
        <v>Green</v>
      </c>
      <c r="S2508" t="str">
        <f t="shared" si="822"/>
        <v>Red</v>
      </c>
      <c r="T2508" t="str">
        <f t="shared" si="823"/>
        <v>Green</v>
      </c>
      <c r="U2508" t="str">
        <f t="shared" si="824"/>
        <v>Green</v>
      </c>
      <c r="V2508" t="str">
        <f t="shared" si="825"/>
        <v>Red</v>
      </c>
      <c r="W2508" t="str">
        <f t="shared" si="826"/>
        <v>Red</v>
      </c>
      <c r="X2508" t="str">
        <f t="shared" si="827"/>
        <v>Green</v>
      </c>
      <c r="Y2508" t="str">
        <f t="shared" si="828"/>
        <v>Green</v>
      </c>
      <c r="Z2508" t="str">
        <f t="shared" si="829"/>
        <v>Green</v>
      </c>
      <c r="AA2508" t="str">
        <f t="shared" si="830"/>
        <v>Red</v>
      </c>
      <c r="AB2508" t="str">
        <f t="shared" si="831"/>
        <v>Red</v>
      </c>
      <c r="AC2508" t="str">
        <f t="shared" si="832"/>
        <v>Green</v>
      </c>
      <c r="AD2508" t="str">
        <f t="shared" si="833"/>
        <v>Red</v>
      </c>
    </row>
    <row r="2509" spans="1:30" x14ac:dyDescent="0.25">
      <c r="A2509" t="str">
        <f t="shared" si="814"/>
        <v>29/07/2026JagodinaRembas Resavica</v>
      </c>
      <c r="B2509" s="61"/>
      <c r="C2509" s="61"/>
      <c r="D2509" s="62">
        <v>46232</v>
      </c>
      <c r="E2509" s="63">
        <v>0.66666666666666663</v>
      </c>
      <c r="F2509" s="61" t="s">
        <v>5260</v>
      </c>
      <c r="G2509" s="61" t="s">
        <v>5261</v>
      </c>
      <c r="H2509" s="61">
        <v>0</v>
      </c>
      <c r="I2509" s="61">
        <v>2</v>
      </c>
      <c r="J2509" s="61">
        <v>1</v>
      </c>
      <c r="K2509" s="61">
        <v>3</v>
      </c>
      <c r="L2509" s="22" t="str">
        <f t="shared" si="815"/>
        <v>29/07/2026</v>
      </c>
      <c r="M2509" s="23">
        <f t="shared" si="816"/>
        <v>0.54166666666666663</v>
      </c>
      <c r="N2509" t="str">
        <f t="shared" si="817"/>
        <v>1 - 3</v>
      </c>
      <c r="O2509" t="str">
        <f t="shared" si="818"/>
        <v>Red</v>
      </c>
      <c r="P2509" t="str">
        <f t="shared" si="819"/>
        <v>Red</v>
      </c>
      <c r="Q2509" t="str">
        <f t="shared" si="820"/>
        <v>Green</v>
      </c>
      <c r="R2509" t="str">
        <f t="shared" si="821"/>
        <v>Red</v>
      </c>
      <c r="S2509" t="str">
        <f t="shared" si="822"/>
        <v>Green</v>
      </c>
      <c r="T2509" t="str">
        <f t="shared" si="823"/>
        <v>Green</v>
      </c>
      <c r="U2509" t="str">
        <f t="shared" si="824"/>
        <v>Red</v>
      </c>
      <c r="V2509" t="str">
        <f t="shared" si="825"/>
        <v>Red</v>
      </c>
      <c r="W2509" t="str">
        <f t="shared" si="826"/>
        <v>Green</v>
      </c>
      <c r="X2509" t="str">
        <f t="shared" si="827"/>
        <v>Green</v>
      </c>
      <c r="Y2509" t="str">
        <f t="shared" si="828"/>
        <v>Green</v>
      </c>
      <c r="Z2509" t="str">
        <f t="shared" si="829"/>
        <v>Green</v>
      </c>
      <c r="AA2509" t="str">
        <f t="shared" si="830"/>
        <v>Red</v>
      </c>
      <c r="AB2509" t="str">
        <f t="shared" si="831"/>
        <v>Red</v>
      </c>
      <c r="AC2509" t="str">
        <f t="shared" si="832"/>
        <v>Green</v>
      </c>
      <c r="AD2509" t="str">
        <f t="shared" si="833"/>
        <v>Red</v>
      </c>
    </row>
    <row r="2510" spans="1:30" x14ac:dyDescent="0.25">
      <c r="A2510" t="str">
        <f t="shared" si="814"/>
        <v>29/07/2026JPSFCJ Blackbird</v>
      </c>
      <c r="B2510" s="61"/>
      <c r="C2510" s="61"/>
      <c r="D2510" s="62">
        <v>46232</v>
      </c>
      <c r="E2510" s="63">
        <v>0.66666666666666663</v>
      </c>
      <c r="F2510" s="61" t="s">
        <v>2452</v>
      </c>
      <c r="G2510" s="61" t="s">
        <v>1685</v>
      </c>
      <c r="H2510" s="61">
        <v>0</v>
      </c>
      <c r="I2510" s="61">
        <v>0</v>
      </c>
      <c r="J2510" s="61">
        <v>1</v>
      </c>
      <c r="K2510" s="61">
        <v>1</v>
      </c>
      <c r="L2510" s="22" t="str">
        <f t="shared" si="815"/>
        <v>29/07/2026</v>
      </c>
      <c r="M2510" s="23">
        <f t="shared" si="816"/>
        <v>0.54166666666666663</v>
      </c>
      <c r="N2510" t="str">
        <f t="shared" si="817"/>
        <v>1 - 1</v>
      </c>
      <c r="O2510" t="str">
        <f t="shared" si="818"/>
        <v>Red</v>
      </c>
      <c r="P2510" t="str">
        <f t="shared" si="819"/>
        <v>Green</v>
      </c>
      <c r="Q2510" t="str">
        <f t="shared" si="820"/>
        <v>Red</v>
      </c>
      <c r="R2510" t="str">
        <f t="shared" si="821"/>
        <v>Green</v>
      </c>
      <c r="S2510" t="str">
        <f t="shared" si="822"/>
        <v>Green</v>
      </c>
      <c r="T2510" t="str">
        <f t="shared" si="823"/>
        <v>Red</v>
      </c>
      <c r="U2510" t="str">
        <f t="shared" si="824"/>
        <v>Red</v>
      </c>
      <c r="V2510" t="str">
        <f t="shared" si="825"/>
        <v>Green</v>
      </c>
      <c r="W2510" t="str">
        <f t="shared" si="826"/>
        <v>Red</v>
      </c>
      <c r="X2510" t="str">
        <f t="shared" si="827"/>
        <v>Red</v>
      </c>
      <c r="Y2510" t="str">
        <f t="shared" si="828"/>
        <v>Green</v>
      </c>
      <c r="Z2510" t="str">
        <f t="shared" si="829"/>
        <v>Red</v>
      </c>
      <c r="AA2510" t="str">
        <f t="shared" si="830"/>
        <v>Green</v>
      </c>
      <c r="AB2510" t="str">
        <f t="shared" si="831"/>
        <v>Green</v>
      </c>
      <c r="AC2510" t="str">
        <f t="shared" si="832"/>
        <v>Green</v>
      </c>
      <c r="AD2510" t="str">
        <f t="shared" si="833"/>
        <v>Red</v>
      </c>
    </row>
    <row r="2511" spans="1:30" x14ac:dyDescent="0.25">
      <c r="A2511" t="str">
        <f t="shared" si="814"/>
        <v>29/07/2026Kauno ZalgirisKI Klaksvik</v>
      </c>
      <c r="B2511" s="61" t="s">
        <v>802</v>
      </c>
      <c r="C2511" s="61" t="s">
        <v>803</v>
      </c>
      <c r="D2511" s="62">
        <v>46232</v>
      </c>
      <c r="E2511" s="63">
        <v>0.66666666666666663</v>
      </c>
      <c r="F2511" s="61" t="s">
        <v>369</v>
      </c>
      <c r="G2511" s="61" t="s">
        <v>368</v>
      </c>
      <c r="H2511" s="61">
        <v>0</v>
      </c>
      <c r="I2511" s="61">
        <v>0</v>
      </c>
      <c r="J2511" s="61">
        <v>1</v>
      </c>
      <c r="K2511" s="61">
        <v>0</v>
      </c>
      <c r="L2511" s="22" t="str">
        <f t="shared" si="815"/>
        <v>29/07/2026</v>
      </c>
      <c r="M2511" s="23">
        <f t="shared" si="816"/>
        <v>0.54166666666666663</v>
      </c>
      <c r="N2511" t="str">
        <f t="shared" si="817"/>
        <v>1 - 0</v>
      </c>
      <c r="O2511" t="str">
        <f t="shared" si="818"/>
        <v>Green</v>
      </c>
      <c r="P2511" t="str">
        <f t="shared" si="819"/>
        <v>Red</v>
      </c>
      <c r="Q2511" t="str">
        <f t="shared" si="820"/>
        <v>Red</v>
      </c>
      <c r="R2511" t="str">
        <f t="shared" si="821"/>
        <v>Green</v>
      </c>
      <c r="S2511" t="str">
        <f t="shared" si="822"/>
        <v>Red</v>
      </c>
      <c r="T2511" t="str">
        <f t="shared" si="823"/>
        <v>Green</v>
      </c>
      <c r="U2511" t="str">
        <f t="shared" si="824"/>
        <v>Red</v>
      </c>
      <c r="V2511" t="str">
        <f t="shared" si="825"/>
        <v>Green</v>
      </c>
      <c r="W2511" t="str">
        <f t="shared" si="826"/>
        <v>Red</v>
      </c>
      <c r="X2511" t="str">
        <f t="shared" si="827"/>
        <v>Red</v>
      </c>
      <c r="Y2511" t="str">
        <f t="shared" si="828"/>
        <v>Red</v>
      </c>
      <c r="Z2511" t="str">
        <f t="shared" si="829"/>
        <v>Red</v>
      </c>
      <c r="AA2511" t="str">
        <f t="shared" si="830"/>
        <v>Green</v>
      </c>
      <c r="AB2511" t="str">
        <f t="shared" si="831"/>
        <v>Green</v>
      </c>
      <c r="AC2511" t="str">
        <f t="shared" si="832"/>
        <v>Red</v>
      </c>
      <c r="AD2511" t="str">
        <f t="shared" si="833"/>
        <v>Green</v>
      </c>
    </row>
    <row r="2512" spans="1:30" x14ac:dyDescent="0.25">
      <c r="A2512" t="str">
        <f t="shared" si="814"/>
        <v>29/07/2026KPV AkatemiaVirkia Lapua</v>
      </c>
      <c r="B2512" s="61"/>
      <c r="C2512" s="61"/>
      <c r="D2512" s="62">
        <v>46232</v>
      </c>
      <c r="E2512" s="63">
        <v>0.66666666666666663</v>
      </c>
      <c r="F2512" s="61" t="s">
        <v>2041</v>
      </c>
      <c r="G2512" s="61" t="s">
        <v>3243</v>
      </c>
      <c r="H2512" s="61">
        <v>0</v>
      </c>
      <c r="I2512" s="61">
        <v>0</v>
      </c>
      <c r="J2512" s="61">
        <v>2</v>
      </c>
      <c r="K2512" s="61">
        <v>4</v>
      </c>
      <c r="L2512" s="22" t="str">
        <f t="shared" si="815"/>
        <v>29/07/2026</v>
      </c>
      <c r="M2512" s="23">
        <f t="shared" si="816"/>
        <v>0.54166666666666663</v>
      </c>
      <c r="N2512" t="str">
        <f t="shared" si="817"/>
        <v>2 - 4</v>
      </c>
      <c r="O2512" t="str">
        <f t="shared" si="818"/>
        <v>Red</v>
      </c>
      <c r="P2512" t="str">
        <f t="shared" si="819"/>
        <v>Red</v>
      </c>
      <c r="Q2512" t="str">
        <f t="shared" si="820"/>
        <v>Green</v>
      </c>
      <c r="R2512" t="str">
        <f t="shared" si="821"/>
        <v>Red</v>
      </c>
      <c r="S2512" t="str">
        <f t="shared" si="822"/>
        <v>Green</v>
      </c>
      <c r="T2512" t="str">
        <f t="shared" si="823"/>
        <v>Green</v>
      </c>
      <c r="U2512" t="str">
        <f t="shared" si="824"/>
        <v>Red</v>
      </c>
      <c r="V2512" t="str">
        <f t="shared" si="825"/>
        <v>Green</v>
      </c>
      <c r="W2512" t="str">
        <f t="shared" si="826"/>
        <v>Red</v>
      </c>
      <c r="X2512" t="str">
        <f t="shared" si="827"/>
        <v>Red</v>
      </c>
      <c r="Y2512" t="str">
        <f t="shared" si="828"/>
        <v>Green</v>
      </c>
      <c r="Z2512" t="str">
        <f t="shared" si="829"/>
        <v>Green</v>
      </c>
      <c r="AA2512" t="str">
        <f t="shared" si="830"/>
        <v>Red</v>
      </c>
      <c r="AB2512" t="str">
        <f t="shared" si="831"/>
        <v>Red</v>
      </c>
      <c r="AC2512" t="str">
        <f t="shared" si="832"/>
        <v>Green</v>
      </c>
      <c r="AD2512" t="str">
        <f t="shared" si="833"/>
        <v>Red</v>
      </c>
    </row>
    <row r="2513" spans="1:30" x14ac:dyDescent="0.25">
      <c r="A2513" t="str">
        <f t="shared" si="814"/>
        <v>29/07/2026LAUTPMikkelin Palloilijat II</v>
      </c>
      <c r="B2513" s="61"/>
      <c r="C2513" s="61"/>
      <c r="D2513" s="62">
        <v>46232</v>
      </c>
      <c r="E2513" s="63">
        <v>0.66666666666666663</v>
      </c>
      <c r="F2513" s="61" t="s">
        <v>3238</v>
      </c>
      <c r="G2513" s="61" t="s">
        <v>4340</v>
      </c>
      <c r="H2513" s="61">
        <v>0</v>
      </c>
      <c r="I2513" s="61">
        <v>0</v>
      </c>
      <c r="J2513" s="61">
        <v>2</v>
      </c>
      <c r="K2513" s="61">
        <v>3</v>
      </c>
      <c r="L2513" s="22" t="str">
        <f t="shared" si="815"/>
        <v>29/07/2026</v>
      </c>
      <c r="M2513" s="23">
        <f t="shared" si="816"/>
        <v>0.54166666666666663</v>
      </c>
      <c r="N2513" t="str">
        <f t="shared" si="817"/>
        <v>2 - 3</v>
      </c>
      <c r="O2513" t="str">
        <f t="shared" si="818"/>
        <v>Red</v>
      </c>
      <c r="P2513" t="str">
        <f t="shared" si="819"/>
        <v>Red</v>
      </c>
      <c r="Q2513" t="str">
        <f t="shared" si="820"/>
        <v>Green</v>
      </c>
      <c r="R2513" t="str">
        <f t="shared" si="821"/>
        <v>Red</v>
      </c>
      <c r="S2513" t="str">
        <f t="shared" si="822"/>
        <v>Green</v>
      </c>
      <c r="T2513" t="str">
        <f t="shared" si="823"/>
        <v>Green</v>
      </c>
      <c r="U2513" t="str">
        <f t="shared" si="824"/>
        <v>Red</v>
      </c>
      <c r="V2513" t="str">
        <f t="shared" si="825"/>
        <v>Green</v>
      </c>
      <c r="W2513" t="str">
        <f t="shared" si="826"/>
        <v>Red</v>
      </c>
      <c r="X2513" t="str">
        <f t="shared" si="827"/>
        <v>Red</v>
      </c>
      <c r="Y2513" t="str">
        <f t="shared" si="828"/>
        <v>Green</v>
      </c>
      <c r="Z2513" t="str">
        <f t="shared" si="829"/>
        <v>Green</v>
      </c>
      <c r="AA2513" t="str">
        <f t="shared" si="830"/>
        <v>Red</v>
      </c>
      <c r="AB2513" t="str">
        <f t="shared" si="831"/>
        <v>Red</v>
      </c>
      <c r="AC2513" t="str">
        <f t="shared" si="832"/>
        <v>Green</v>
      </c>
      <c r="AD2513" t="str">
        <f t="shared" si="833"/>
        <v>Red</v>
      </c>
    </row>
    <row r="2514" spans="1:30" x14ac:dyDescent="0.25">
      <c r="A2514" t="str">
        <f t="shared" si="814"/>
        <v>29/07/2026Motorlet PrahaSK Sokol Zapy</v>
      </c>
      <c r="B2514" s="61"/>
      <c r="C2514" s="61"/>
      <c r="D2514" s="62">
        <v>46232</v>
      </c>
      <c r="E2514" s="63">
        <v>0.66666666666666663</v>
      </c>
      <c r="F2514" s="61" t="s">
        <v>4269</v>
      </c>
      <c r="G2514" s="61" t="s">
        <v>5262</v>
      </c>
      <c r="H2514" s="61">
        <v>0</v>
      </c>
      <c r="I2514" s="61">
        <v>1</v>
      </c>
      <c r="J2514" s="61">
        <v>1</v>
      </c>
      <c r="K2514" s="61">
        <v>1</v>
      </c>
      <c r="L2514" s="22" t="str">
        <f t="shared" si="815"/>
        <v>29/07/2026</v>
      </c>
      <c r="M2514" s="23">
        <f t="shared" si="816"/>
        <v>0.54166666666666663</v>
      </c>
      <c r="N2514" t="str">
        <f t="shared" si="817"/>
        <v>1 - 1</v>
      </c>
      <c r="O2514" t="str">
        <f t="shared" si="818"/>
        <v>Red</v>
      </c>
      <c r="P2514" t="str">
        <f t="shared" si="819"/>
        <v>Green</v>
      </c>
      <c r="Q2514" t="str">
        <f t="shared" si="820"/>
        <v>Red</v>
      </c>
      <c r="R2514" t="str">
        <f t="shared" si="821"/>
        <v>Green</v>
      </c>
      <c r="S2514" t="str">
        <f t="shared" si="822"/>
        <v>Green</v>
      </c>
      <c r="T2514" t="str">
        <f t="shared" si="823"/>
        <v>Red</v>
      </c>
      <c r="U2514" t="str">
        <f t="shared" si="824"/>
        <v>Red</v>
      </c>
      <c r="V2514" t="str">
        <f t="shared" si="825"/>
        <v>Red</v>
      </c>
      <c r="W2514" t="str">
        <f t="shared" si="826"/>
        <v>Green</v>
      </c>
      <c r="X2514" t="str">
        <f t="shared" si="827"/>
        <v>Green</v>
      </c>
      <c r="Y2514" t="str">
        <f t="shared" si="828"/>
        <v>Green</v>
      </c>
      <c r="Z2514" t="str">
        <f t="shared" si="829"/>
        <v>Red</v>
      </c>
      <c r="AA2514" t="str">
        <f t="shared" si="830"/>
        <v>Green</v>
      </c>
      <c r="AB2514" t="str">
        <f t="shared" si="831"/>
        <v>Green</v>
      </c>
      <c r="AC2514" t="str">
        <f t="shared" si="832"/>
        <v>Green</v>
      </c>
      <c r="AD2514" t="str">
        <f t="shared" si="833"/>
        <v>Red</v>
      </c>
    </row>
    <row r="2515" spans="1:30" x14ac:dyDescent="0.25">
      <c r="A2515" t="str">
        <f t="shared" si="814"/>
        <v>29/07/2026NK KrkaHNK Segesta</v>
      </c>
      <c r="B2515" s="61"/>
      <c r="C2515" s="61"/>
      <c r="D2515" s="62">
        <v>46232</v>
      </c>
      <c r="E2515" s="63">
        <v>0.66666666666666663</v>
      </c>
      <c r="F2515" s="61" t="s">
        <v>1587</v>
      </c>
      <c r="G2515" s="61" t="s">
        <v>1701</v>
      </c>
      <c r="H2515" s="61">
        <v>0</v>
      </c>
      <c r="I2515" s="61">
        <v>2</v>
      </c>
      <c r="J2515" s="61">
        <v>1</v>
      </c>
      <c r="K2515" s="61">
        <v>4</v>
      </c>
      <c r="L2515" s="22" t="str">
        <f t="shared" si="815"/>
        <v>29/07/2026</v>
      </c>
      <c r="M2515" s="23">
        <f t="shared" si="816"/>
        <v>0.54166666666666663</v>
      </c>
      <c r="N2515" t="str">
        <f t="shared" si="817"/>
        <v>1 - 4</v>
      </c>
      <c r="O2515" t="str">
        <f t="shared" si="818"/>
        <v>Red</v>
      </c>
      <c r="P2515" t="str">
        <f t="shared" si="819"/>
        <v>Red</v>
      </c>
      <c r="Q2515" t="str">
        <f t="shared" si="820"/>
        <v>Green</v>
      </c>
      <c r="R2515" t="str">
        <f t="shared" si="821"/>
        <v>Red</v>
      </c>
      <c r="S2515" t="str">
        <f t="shared" si="822"/>
        <v>Green</v>
      </c>
      <c r="T2515" t="str">
        <f t="shared" si="823"/>
        <v>Green</v>
      </c>
      <c r="U2515" t="str">
        <f t="shared" si="824"/>
        <v>Red</v>
      </c>
      <c r="V2515" t="str">
        <f t="shared" si="825"/>
        <v>Red</v>
      </c>
      <c r="W2515" t="str">
        <f t="shared" si="826"/>
        <v>Green</v>
      </c>
      <c r="X2515" t="str">
        <f t="shared" si="827"/>
        <v>Green</v>
      </c>
      <c r="Y2515" t="str">
        <f t="shared" si="828"/>
        <v>Green</v>
      </c>
      <c r="Z2515" t="str">
        <f t="shared" si="829"/>
        <v>Green</v>
      </c>
      <c r="AA2515" t="str">
        <f t="shared" si="830"/>
        <v>Red</v>
      </c>
      <c r="AB2515" t="str">
        <f t="shared" si="831"/>
        <v>Red</v>
      </c>
      <c r="AC2515" t="str">
        <f t="shared" si="832"/>
        <v>Green</v>
      </c>
      <c r="AD2515" t="str">
        <f t="shared" si="833"/>
        <v>Red</v>
      </c>
    </row>
    <row r="2516" spans="1:30" x14ac:dyDescent="0.25">
      <c r="A2516" t="str">
        <f t="shared" si="814"/>
        <v>29/07/2026Real ValladolidCD Coria</v>
      </c>
      <c r="B2516" s="61"/>
      <c r="C2516" s="61"/>
      <c r="D2516" s="62">
        <v>46232</v>
      </c>
      <c r="E2516" s="63">
        <v>0.66666666666666663</v>
      </c>
      <c r="F2516" s="61" t="s">
        <v>3987</v>
      </c>
      <c r="G2516" s="61" t="s">
        <v>5263</v>
      </c>
      <c r="H2516" s="61">
        <v>2</v>
      </c>
      <c r="I2516" s="61">
        <v>0</v>
      </c>
      <c r="J2516" s="61">
        <v>4</v>
      </c>
      <c r="K2516" s="61">
        <v>1</v>
      </c>
      <c r="L2516" s="22" t="str">
        <f t="shared" si="815"/>
        <v>29/07/2026</v>
      </c>
      <c r="M2516" s="23">
        <f t="shared" si="816"/>
        <v>0.54166666666666663</v>
      </c>
      <c r="N2516" t="str">
        <f t="shared" si="817"/>
        <v>4 - 1</v>
      </c>
      <c r="O2516" t="str">
        <f t="shared" si="818"/>
        <v>Green</v>
      </c>
      <c r="P2516" t="str">
        <f t="shared" si="819"/>
        <v>Red</v>
      </c>
      <c r="Q2516" t="str">
        <f t="shared" si="820"/>
        <v>Red</v>
      </c>
      <c r="R2516" t="str">
        <f t="shared" si="821"/>
        <v>Green</v>
      </c>
      <c r="S2516" t="str">
        <f t="shared" si="822"/>
        <v>Red</v>
      </c>
      <c r="T2516" t="str">
        <f t="shared" si="823"/>
        <v>Green</v>
      </c>
      <c r="U2516" t="str">
        <f t="shared" si="824"/>
        <v>Green</v>
      </c>
      <c r="V2516" t="str">
        <f t="shared" si="825"/>
        <v>Red</v>
      </c>
      <c r="W2516" t="str">
        <f t="shared" si="826"/>
        <v>Red</v>
      </c>
      <c r="X2516" t="str">
        <f t="shared" si="827"/>
        <v>Green</v>
      </c>
      <c r="Y2516" t="str">
        <f t="shared" si="828"/>
        <v>Green</v>
      </c>
      <c r="Z2516" t="str">
        <f t="shared" si="829"/>
        <v>Green</v>
      </c>
      <c r="AA2516" t="str">
        <f t="shared" si="830"/>
        <v>Red</v>
      </c>
      <c r="AB2516" t="str">
        <f t="shared" si="831"/>
        <v>Red</v>
      </c>
      <c r="AC2516" t="str">
        <f t="shared" si="832"/>
        <v>Green</v>
      </c>
      <c r="AD2516" t="str">
        <f t="shared" si="833"/>
        <v>Red</v>
      </c>
    </row>
    <row r="2517" spans="1:30" x14ac:dyDescent="0.25">
      <c r="A2517" t="str">
        <f t="shared" si="814"/>
        <v>29/07/2026Saint-EtienneLausanne Sport</v>
      </c>
      <c r="B2517" s="61"/>
      <c r="C2517" s="61"/>
      <c r="D2517" s="62">
        <v>46232</v>
      </c>
      <c r="E2517" s="63">
        <v>0.66666666666666663</v>
      </c>
      <c r="F2517" s="61" t="s">
        <v>1830</v>
      </c>
      <c r="G2517" s="61" t="s">
        <v>3666</v>
      </c>
      <c r="H2517" s="61">
        <v>1</v>
      </c>
      <c r="I2517" s="61">
        <v>0</v>
      </c>
      <c r="J2517" s="61">
        <v>4</v>
      </c>
      <c r="K2517" s="61">
        <v>0</v>
      </c>
      <c r="L2517" s="22" t="str">
        <f t="shared" si="815"/>
        <v>29/07/2026</v>
      </c>
      <c r="M2517" s="23">
        <f t="shared" si="816"/>
        <v>0.54166666666666663</v>
      </c>
      <c r="N2517" t="str">
        <f t="shared" si="817"/>
        <v>4 - 0</v>
      </c>
      <c r="O2517" t="str">
        <f t="shared" si="818"/>
        <v>Green</v>
      </c>
      <c r="P2517" t="str">
        <f t="shared" si="819"/>
        <v>Red</v>
      </c>
      <c r="Q2517" t="str">
        <f t="shared" si="820"/>
        <v>Red</v>
      </c>
      <c r="R2517" t="str">
        <f t="shared" si="821"/>
        <v>Green</v>
      </c>
      <c r="S2517" t="str">
        <f t="shared" si="822"/>
        <v>Red</v>
      </c>
      <c r="T2517" t="str">
        <f t="shared" si="823"/>
        <v>Green</v>
      </c>
      <c r="U2517" t="str">
        <f t="shared" si="824"/>
        <v>Green</v>
      </c>
      <c r="V2517" t="str">
        <f t="shared" si="825"/>
        <v>Red</v>
      </c>
      <c r="W2517" t="str">
        <f t="shared" si="826"/>
        <v>Red</v>
      </c>
      <c r="X2517" t="str">
        <f t="shared" si="827"/>
        <v>Green</v>
      </c>
      <c r="Y2517" t="str">
        <f t="shared" si="828"/>
        <v>Green</v>
      </c>
      <c r="Z2517" t="str">
        <f t="shared" si="829"/>
        <v>Green</v>
      </c>
      <c r="AA2517" t="str">
        <f t="shared" si="830"/>
        <v>Red</v>
      </c>
      <c r="AB2517" t="str">
        <f t="shared" si="831"/>
        <v>Red</v>
      </c>
      <c r="AC2517" t="str">
        <f t="shared" si="832"/>
        <v>Red</v>
      </c>
      <c r="AD2517" t="str">
        <f t="shared" si="833"/>
        <v>Green</v>
      </c>
    </row>
    <row r="2518" spans="1:30" x14ac:dyDescent="0.25">
      <c r="A2518" t="str">
        <f t="shared" si="814"/>
        <v>29/07/2026Stara RiseHavlickuv Brod</v>
      </c>
      <c r="B2518" s="61" t="s">
        <v>4743</v>
      </c>
      <c r="C2518" s="61" t="s">
        <v>5264</v>
      </c>
      <c r="D2518" s="62">
        <v>46232</v>
      </c>
      <c r="E2518" s="63">
        <v>0.66666666666666663</v>
      </c>
      <c r="F2518" s="61" t="s">
        <v>4478</v>
      </c>
      <c r="G2518" s="61" t="s">
        <v>4479</v>
      </c>
      <c r="H2518" s="61">
        <v>0</v>
      </c>
      <c r="I2518" s="61">
        <v>0</v>
      </c>
      <c r="J2518" s="61">
        <v>0</v>
      </c>
      <c r="K2518" s="61">
        <v>4</v>
      </c>
      <c r="L2518" s="22" t="str">
        <f t="shared" si="815"/>
        <v>29/07/2026</v>
      </c>
      <c r="M2518" s="23">
        <f t="shared" si="816"/>
        <v>0.54166666666666663</v>
      </c>
      <c r="N2518" t="str">
        <f t="shared" si="817"/>
        <v>0 - 4</v>
      </c>
      <c r="O2518" t="str">
        <f t="shared" si="818"/>
        <v>Red</v>
      </c>
      <c r="P2518" t="str">
        <f t="shared" si="819"/>
        <v>Red</v>
      </c>
      <c r="Q2518" t="str">
        <f t="shared" si="820"/>
        <v>Green</v>
      </c>
      <c r="R2518" t="str">
        <f t="shared" si="821"/>
        <v>Red</v>
      </c>
      <c r="S2518" t="str">
        <f t="shared" si="822"/>
        <v>Green</v>
      </c>
      <c r="T2518" t="str">
        <f t="shared" si="823"/>
        <v>Green</v>
      </c>
      <c r="U2518" t="str">
        <f t="shared" si="824"/>
        <v>Red</v>
      </c>
      <c r="V2518" t="str">
        <f t="shared" si="825"/>
        <v>Green</v>
      </c>
      <c r="W2518" t="str">
        <f t="shared" si="826"/>
        <v>Red</v>
      </c>
      <c r="X2518" t="str">
        <f t="shared" si="827"/>
        <v>Red</v>
      </c>
      <c r="Y2518" t="str">
        <f t="shared" si="828"/>
        <v>Green</v>
      </c>
      <c r="Z2518" t="str">
        <f t="shared" si="829"/>
        <v>Green</v>
      </c>
      <c r="AA2518" t="str">
        <f t="shared" si="830"/>
        <v>Red</v>
      </c>
      <c r="AB2518" t="str">
        <f t="shared" si="831"/>
        <v>Red</v>
      </c>
      <c r="AC2518" t="str">
        <f t="shared" si="832"/>
        <v>Red</v>
      </c>
      <c r="AD2518" t="str">
        <f t="shared" si="833"/>
        <v>Green</v>
      </c>
    </row>
    <row r="2519" spans="1:30" x14ac:dyDescent="0.25">
      <c r="A2519" t="str">
        <f t="shared" si="814"/>
        <v>29/07/2026GironaCD Castellon</v>
      </c>
      <c r="B2519" s="61"/>
      <c r="C2519" s="61"/>
      <c r="D2519" s="62">
        <v>46232</v>
      </c>
      <c r="E2519" s="63">
        <v>0.6875</v>
      </c>
      <c r="F2519" s="61" t="s">
        <v>1807</v>
      </c>
      <c r="G2519" s="61" t="s">
        <v>4002</v>
      </c>
      <c r="H2519" s="61">
        <v>1</v>
      </c>
      <c r="I2519" s="61">
        <v>2</v>
      </c>
      <c r="J2519" s="61">
        <v>3</v>
      </c>
      <c r="K2519" s="61">
        <v>3</v>
      </c>
      <c r="L2519" s="22" t="str">
        <f t="shared" si="815"/>
        <v>29/07/2026</v>
      </c>
      <c r="M2519" s="23">
        <f t="shared" si="816"/>
        <v>0.5625</v>
      </c>
      <c r="N2519" t="str">
        <f t="shared" si="817"/>
        <v>3 - 3</v>
      </c>
      <c r="O2519" t="str">
        <f t="shared" si="818"/>
        <v>Red</v>
      </c>
      <c r="P2519" t="str">
        <f t="shared" si="819"/>
        <v>Green</v>
      </c>
      <c r="Q2519" t="str">
        <f t="shared" si="820"/>
        <v>Red</v>
      </c>
      <c r="R2519" t="str">
        <f t="shared" si="821"/>
        <v>Green</v>
      </c>
      <c r="S2519" t="str">
        <f t="shared" si="822"/>
        <v>Green</v>
      </c>
      <c r="T2519" t="str">
        <f t="shared" si="823"/>
        <v>Red</v>
      </c>
      <c r="U2519" t="str">
        <f t="shared" si="824"/>
        <v>Red</v>
      </c>
      <c r="V2519" t="str">
        <f t="shared" si="825"/>
        <v>Red</v>
      </c>
      <c r="W2519" t="str">
        <f t="shared" si="826"/>
        <v>Green</v>
      </c>
      <c r="X2519" t="str">
        <f t="shared" si="827"/>
        <v>Green</v>
      </c>
      <c r="Y2519" t="str">
        <f t="shared" si="828"/>
        <v>Green</v>
      </c>
      <c r="Z2519" t="str">
        <f t="shared" si="829"/>
        <v>Green</v>
      </c>
      <c r="AA2519" t="str">
        <f t="shared" si="830"/>
        <v>Red</v>
      </c>
      <c r="AB2519" t="str">
        <f t="shared" si="831"/>
        <v>Red</v>
      </c>
      <c r="AC2519" t="str">
        <f t="shared" si="832"/>
        <v>Green</v>
      </c>
      <c r="AD2519" t="str">
        <f t="shared" si="833"/>
        <v>Red</v>
      </c>
    </row>
    <row r="2520" spans="1:30" x14ac:dyDescent="0.25">
      <c r="A2520" t="str">
        <f t="shared" si="814"/>
        <v>29/07/2026Kickers OffenbachStuttgart</v>
      </c>
      <c r="B2520" s="61"/>
      <c r="C2520" s="61"/>
      <c r="D2520" s="62">
        <v>46232</v>
      </c>
      <c r="E2520" s="63">
        <v>0.6875</v>
      </c>
      <c r="F2520" s="61" t="s">
        <v>3817</v>
      </c>
      <c r="G2520" s="61" t="s">
        <v>1744</v>
      </c>
      <c r="H2520" s="61">
        <v>1</v>
      </c>
      <c r="I2520" s="61">
        <v>4</v>
      </c>
      <c r="J2520" s="61">
        <v>1</v>
      </c>
      <c r="K2520" s="61">
        <v>8</v>
      </c>
      <c r="L2520" s="22" t="str">
        <f t="shared" si="815"/>
        <v>29/07/2026</v>
      </c>
      <c r="M2520" s="23">
        <f t="shared" si="816"/>
        <v>0.5625</v>
      </c>
      <c r="N2520" t="str">
        <f t="shared" si="817"/>
        <v>1 - 8</v>
      </c>
      <c r="O2520" t="str">
        <f t="shared" si="818"/>
        <v>Red</v>
      </c>
      <c r="P2520" t="str">
        <f t="shared" si="819"/>
        <v>Red</v>
      </c>
      <c r="Q2520" t="str">
        <f t="shared" si="820"/>
        <v>Green</v>
      </c>
      <c r="R2520" t="str">
        <f t="shared" si="821"/>
        <v>Red</v>
      </c>
      <c r="S2520" t="str">
        <f t="shared" si="822"/>
        <v>Green</v>
      </c>
      <c r="T2520" t="str">
        <f t="shared" si="823"/>
        <v>Green</v>
      </c>
      <c r="U2520" t="str">
        <f t="shared" si="824"/>
        <v>Red</v>
      </c>
      <c r="V2520" t="str">
        <f t="shared" si="825"/>
        <v>Red</v>
      </c>
      <c r="W2520" t="str">
        <f t="shared" si="826"/>
        <v>Green</v>
      </c>
      <c r="X2520" t="str">
        <f t="shared" si="827"/>
        <v>Green</v>
      </c>
      <c r="Y2520" t="str">
        <f t="shared" si="828"/>
        <v>Green</v>
      </c>
      <c r="Z2520" t="str">
        <f t="shared" si="829"/>
        <v>Green</v>
      </c>
      <c r="AA2520" t="str">
        <f t="shared" si="830"/>
        <v>Red</v>
      </c>
      <c r="AB2520" t="str">
        <f t="shared" si="831"/>
        <v>Red</v>
      </c>
      <c r="AC2520" t="str">
        <f t="shared" si="832"/>
        <v>Green</v>
      </c>
      <c r="AD2520" t="str">
        <f t="shared" si="833"/>
        <v>Red</v>
      </c>
    </row>
    <row r="2521" spans="1:30" x14ac:dyDescent="0.25">
      <c r="A2521" t="str">
        <f t="shared" si="814"/>
        <v>29/07/2026OrijentNK Grobnican</v>
      </c>
      <c r="B2521" s="61"/>
      <c r="C2521" s="61"/>
      <c r="D2521" s="62">
        <v>46232</v>
      </c>
      <c r="E2521" s="63">
        <v>0.6875</v>
      </c>
      <c r="F2521" s="61" t="s">
        <v>1450</v>
      </c>
      <c r="G2521" s="61" t="s">
        <v>5265</v>
      </c>
      <c r="H2521" s="61">
        <v>0</v>
      </c>
      <c r="I2521" s="61">
        <v>0</v>
      </c>
      <c r="J2521" s="61">
        <v>1</v>
      </c>
      <c r="K2521" s="61">
        <v>1</v>
      </c>
      <c r="L2521" s="22" t="str">
        <f t="shared" si="815"/>
        <v>29/07/2026</v>
      </c>
      <c r="M2521" s="23">
        <f t="shared" si="816"/>
        <v>0.5625</v>
      </c>
      <c r="N2521" t="str">
        <f t="shared" si="817"/>
        <v>1 - 1</v>
      </c>
      <c r="O2521" t="str">
        <f t="shared" si="818"/>
        <v>Red</v>
      </c>
      <c r="P2521" t="str">
        <f t="shared" si="819"/>
        <v>Green</v>
      </c>
      <c r="Q2521" t="str">
        <f t="shared" si="820"/>
        <v>Red</v>
      </c>
      <c r="R2521" t="str">
        <f t="shared" si="821"/>
        <v>Green</v>
      </c>
      <c r="S2521" t="str">
        <f t="shared" si="822"/>
        <v>Green</v>
      </c>
      <c r="T2521" t="str">
        <f t="shared" si="823"/>
        <v>Red</v>
      </c>
      <c r="U2521" t="str">
        <f t="shared" si="824"/>
        <v>Red</v>
      </c>
      <c r="V2521" t="str">
        <f t="shared" si="825"/>
        <v>Green</v>
      </c>
      <c r="W2521" t="str">
        <f t="shared" si="826"/>
        <v>Red</v>
      </c>
      <c r="X2521" t="str">
        <f t="shared" si="827"/>
        <v>Red</v>
      </c>
      <c r="Y2521" t="str">
        <f t="shared" si="828"/>
        <v>Green</v>
      </c>
      <c r="Z2521" t="str">
        <f t="shared" si="829"/>
        <v>Red</v>
      </c>
      <c r="AA2521" t="str">
        <f t="shared" si="830"/>
        <v>Green</v>
      </c>
      <c r="AB2521" t="str">
        <f t="shared" si="831"/>
        <v>Green</v>
      </c>
      <c r="AC2521" t="str">
        <f t="shared" si="832"/>
        <v>Green</v>
      </c>
      <c r="AD2521" t="str">
        <f t="shared" si="833"/>
        <v>Red</v>
      </c>
    </row>
    <row r="2522" spans="1:30" x14ac:dyDescent="0.25">
      <c r="A2522" t="str">
        <f t="shared" si="814"/>
        <v>29/07/2026Real ZaragozaUtebo FC</v>
      </c>
      <c r="B2522" s="61"/>
      <c r="C2522" s="61"/>
      <c r="D2522" s="62">
        <v>46232</v>
      </c>
      <c r="E2522" s="63">
        <v>0.6875</v>
      </c>
      <c r="F2522" s="61" t="s">
        <v>5266</v>
      </c>
      <c r="G2522" s="61" t="s">
        <v>5267</v>
      </c>
      <c r="H2522" s="61">
        <v>1</v>
      </c>
      <c r="I2522" s="61">
        <v>0</v>
      </c>
      <c r="J2522" s="61">
        <v>2</v>
      </c>
      <c r="K2522" s="61">
        <v>0</v>
      </c>
      <c r="L2522" s="22" t="str">
        <f t="shared" si="815"/>
        <v>29/07/2026</v>
      </c>
      <c r="M2522" s="23">
        <f t="shared" si="816"/>
        <v>0.5625</v>
      </c>
      <c r="N2522" t="str">
        <f t="shared" si="817"/>
        <v>2 - 0</v>
      </c>
      <c r="O2522" t="str">
        <f t="shared" si="818"/>
        <v>Green</v>
      </c>
      <c r="P2522" t="str">
        <f t="shared" si="819"/>
        <v>Red</v>
      </c>
      <c r="Q2522" t="str">
        <f t="shared" si="820"/>
        <v>Red</v>
      </c>
      <c r="R2522" t="str">
        <f t="shared" si="821"/>
        <v>Green</v>
      </c>
      <c r="S2522" t="str">
        <f t="shared" si="822"/>
        <v>Red</v>
      </c>
      <c r="T2522" t="str">
        <f t="shared" si="823"/>
        <v>Green</v>
      </c>
      <c r="U2522" t="str">
        <f t="shared" si="824"/>
        <v>Green</v>
      </c>
      <c r="V2522" t="str">
        <f t="shared" si="825"/>
        <v>Red</v>
      </c>
      <c r="W2522" t="str">
        <f t="shared" si="826"/>
        <v>Red</v>
      </c>
      <c r="X2522" t="str">
        <f t="shared" si="827"/>
        <v>Green</v>
      </c>
      <c r="Y2522" t="str">
        <f t="shared" si="828"/>
        <v>Green</v>
      </c>
      <c r="Z2522" t="str">
        <f t="shared" si="829"/>
        <v>Red</v>
      </c>
      <c r="AA2522" t="str">
        <f t="shared" si="830"/>
        <v>Green</v>
      </c>
      <c r="AB2522" t="str">
        <f t="shared" si="831"/>
        <v>Green</v>
      </c>
      <c r="AC2522" t="str">
        <f t="shared" si="832"/>
        <v>Red</v>
      </c>
      <c r="AD2522" t="str">
        <f t="shared" si="833"/>
        <v>Green</v>
      </c>
    </row>
    <row r="2523" spans="1:30" x14ac:dyDescent="0.25">
      <c r="A2523" t="str">
        <f t="shared" si="814"/>
        <v>29/07/2026Kuopio PS IIIKings SC</v>
      </c>
      <c r="B2523" s="61"/>
      <c r="C2523" s="61"/>
      <c r="D2523" s="62">
        <v>46232</v>
      </c>
      <c r="E2523" s="63">
        <v>0.69791666666666663</v>
      </c>
      <c r="F2523" s="61" t="s">
        <v>2450</v>
      </c>
      <c r="G2523" s="61" t="s">
        <v>2457</v>
      </c>
      <c r="H2523" s="61">
        <v>0</v>
      </c>
      <c r="I2523" s="61">
        <v>0</v>
      </c>
      <c r="J2523" s="61">
        <v>2</v>
      </c>
      <c r="K2523" s="61">
        <v>7</v>
      </c>
      <c r="L2523" s="22" t="str">
        <f t="shared" si="815"/>
        <v>29/07/2026</v>
      </c>
      <c r="M2523" s="23">
        <f t="shared" si="816"/>
        <v>0.57291666666666663</v>
      </c>
      <c r="N2523" t="str">
        <f t="shared" si="817"/>
        <v>2 - 7</v>
      </c>
      <c r="O2523" t="str">
        <f t="shared" si="818"/>
        <v>Red</v>
      </c>
      <c r="P2523" t="str">
        <f t="shared" si="819"/>
        <v>Red</v>
      </c>
      <c r="Q2523" t="str">
        <f t="shared" si="820"/>
        <v>Green</v>
      </c>
      <c r="R2523" t="str">
        <f t="shared" si="821"/>
        <v>Red</v>
      </c>
      <c r="S2523" t="str">
        <f t="shared" si="822"/>
        <v>Green</v>
      </c>
      <c r="T2523" t="str">
        <f t="shared" si="823"/>
        <v>Green</v>
      </c>
      <c r="U2523" t="str">
        <f t="shared" si="824"/>
        <v>Red</v>
      </c>
      <c r="V2523" t="str">
        <f t="shared" si="825"/>
        <v>Green</v>
      </c>
      <c r="W2523" t="str">
        <f t="shared" si="826"/>
        <v>Red</v>
      </c>
      <c r="X2523" t="str">
        <f t="shared" si="827"/>
        <v>Red</v>
      </c>
      <c r="Y2523" t="str">
        <f t="shared" si="828"/>
        <v>Green</v>
      </c>
      <c r="Z2523" t="str">
        <f t="shared" si="829"/>
        <v>Green</v>
      </c>
      <c r="AA2523" t="str">
        <f t="shared" si="830"/>
        <v>Red</v>
      </c>
      <c r="AB2523" t="str">
        <f t="shared" si="831"/>
        <v>Red</v>
      </c>
      <c r="AC2523" t="str">
        <f t="shared" si="832"/>
        <v>Green</v>
      </c>
      <c r="AD2523" t="str">
        <f t="shared" si="833"/>
        <v>Red</v>
      </c>
    </row>
    <row r="2524" spans="1:30" x14ac:dyDescent="0.25">
      <c r="A2524" t="str">
        <f t="shared" si="814"/>
        <v>29/07/2026Maccabi Petah TikvaMaccabi Netanya</v>
      </c>
      <c r="B2524" s="61"/>
      <c r="C2524" s="61"/>
      <c r="D2524" s="62">
        <v>46232</v>
      </c>
      <c r="E2524" s="63">
        <v>0.69791666666666663</v>
      </c>
      <c r="F2524" s="61" t="s">
        <v>3370</v>
      </c>
      <c r="G2524" s="61" t="s">
        <v>3375</v>
      </c>
      <c r="H2524" s="61">
        <v>1</v>
      </c>
      <c r="I2524" s="61">
        <v>1</v>
      </c>
      <c r="J2524" s="61">
        <v>1</v>
      </c>
      <c r="K2524" s="61">
        <v>2</v>
      </c>
      <c r="L2524" s="22" t="str">
        <f t="shared" si="815"/>
        <v>29/07/2026</v>
      </c>
      <c r="M2524" s="23">
        <f t="shared" si="816"/>
        <v>0.57291666666666663</v>
      </c>
      <c r="N2524" t="str">
        <f t="shared" si="817"/>
        <v>1 - 2</v>
      </c>
      <c r="O2524" t="str">
        <f t="shared" si="818"/>
        <v>Red</v>
      </c>
      <c r="P2524" t="str">
        <f t="shared" si="819"/>
        <v>Red</v>
      </c>
      <c r="Q2524" t="str">
        <f t="shared" si="820"/>
        <v>Green</v>
      </c>
      <c r="R2524" t="str">
        <f t="shared" si="821"/>
        <v>Red</v>
      </c>
      <c r="S2524" t="str">
        <f t="shared" si="822"/>
        <v>Green</v>
      </c>
      <c r="T2524" t="str">
        <f t="shared" si="823"/>
        <v>Green</v>
      </c>
      <c r="U2524" t="str">
        <f t="shared" si="824"/>
        <v>Red</v>
      </c>
      <c r="V2524" t="str">
        <f t="shared" si="825"/>
        <v>Green</v>
      </c>
      <c r="W2524" t="str">
        <f t="shared" si="826"/>
        <v>Red</v>
      </c>
      <c r="X2524" t="str">
        <f t="shared" si="827"/>
        <v>Green</v>
      </c>
      <c r="Y2524" t="str">
        <f t="shared" si="828"/>
        <v>Green</v>
      </c>
      <c r="Z2524" t="str">
        <f t="shared" si="829"/>
        <v>Green</v>
      </c>
      <c r="AA2524" t="str">
        <f t="shared" si="830"/>
        <v>Red</v>
      </c>
      <c r="AB2524" t="str">
        <f t="shared" si="831"/>
        <v>Green</v>
      </c>
      <c r="AC2524" t="str">
        <f t="shared" si="832"/>
        <v>Green</v>
      </c>
      <c r="AD2524" t="str">
        <f t="shared" si="833"/>
        <v>Red</v>
      </c>
    </row>
    <row r="2525" spans="1:30" x14ac:dyDescent="0.25">
      <c r="A2525" t="str">
        <f t="shared" si="814"/>
        <v>29/07/2026CopenhagenMFC Zhytomyr</v>
      </c>
      <c r="B2525" s="61" t="s">
        <v>802</v>
      </c>
      <c r="C2525" s="61" t="s">
        <v>1326</v>
      </c>
      <c r="D2525" s="62">
        <v>46232</v>
      </c>
      <c r="E2525" s="63">
        <v>0.70833333333333337</v>
      </c>
      <c r="F2525" s="61" t="s">
        <v>1942</v>
      </c>
      <c r="G2525" s="61" t="s">
        <v>1941</v>
      </c>
      <c r="H2525" s="61">
        <v>1</v>
      </c>
      <c r="I2525" s="61">
        <v>0</v>
      </c>
      <c r="J2525" s="61">
        <v>2</v>
      </c>
      <c r="K2525" s="61">
        <v>1</v>
      </c>
      <c r="L2525" s="22" t="str">
        <f t="shared" si="815"/>
        <v>29/07/2026</v>
      </c>
      <c r="M2525" s="23">
        <f t="shared" si="816"/>
        <v>0.58333333333333337</v>
      </c>
      <c r="N2525" t="str">
        <f t="shared" si="817"/>
        <v>2 - 1</v>
      </c>
      <c r="O2525" t="str">
        <f t="shared" si="818"/>
        <v>Green</v>
      </c>
      <c r="P2525" t="str">
        <f t="shared" si="819"/>
        <v>Red</v>
      </c>
      <c r="Q2525" t="str">
        <f t="shared" si="820"/>
        <v>Red</v>
      </c>
      <c r="R2525" t="str">
        <f t="shared" si="821"/>
        <v>Green</v>
      </c>
      <c r="S2525" t="str">
        <f t="shared" si="822"/>
        <v>Red</v>
      </c>
      <c r="T2525" t="str">
        <f t="shared" si="823"/>
        <v>Green</v>
      </c>
      <c r="U2525" t="str">
        <f t="shared" si="824"/>
        <v>Green</v>
      </c>
      <c r="V2525" t="str">
        <f t="shared" si="825"/>
        <v>Red</v>
      </c>
      <c r="W2525" t="str">
        <f t="shared" si="826"/>
        <v>Red</v>
      </c>
      <c r="X2525" t="str">
        <f t="shared" si="827"/>
        <v>Green</v>
      </c>
      <c r="Y2525" t="str">
        <f t="shared" si="828"/>
        <v>Green</v>
      </c>
      <c r="Z2525" t="str">
        <f t="shared" si="829"/>
        <v>Green</v>
      </c>
      <c r="AA2525" t="str">
        <f t="shared" si="830"/>
        <v>Red</v>
      </c>
      <c r="AB2525" t="str">
        <f t="shared" si="831"/>
        <v>Green</v>
      </c>
      <c r="AC2525" t="str">
        <f t="shared" si="832"/>
        <v>Green</v>
      </c>
      <c r="AD2525" t="str">
        <f t="shared" si="833"/>
        <v>Red</v>
      </c>
    </row>
    <row r="2526" spans="1:30" x14ac:dyDescent="0.25">
      <c r="A2526" t="str">
        <f t="shared" si="814"/>
        <v>29/07/2026Hapoel Ramat GanHapoel Petah Tikva</v>
      </c>
      <c r="B2526" s="61"/>
      <c r="C2526" s="61"/>
      <c r="D2526" s="62">
        <v>46232</v>
      </c>
      <c r="E2526" s="63">
        <v>0.70833333333333337</v>
      </c>
      <c r="F2526" s="61" t="s">
        <v>5268</v>
      </c>
      <c r="G2526" s="61" t="s">
        <v>1285</v>
      </c>
      <c r="H2526" s="61">
        <v>0</v>
      </c>
      <c r="I2526" s="61">
        <v>1</v>
      </c>
      <c r="J2526" s="61">
        <v>2</v>
      </c>
      <c r="K2526" s="61">
        <v>1</v>
      </c>
      <c r="L2526" s="22" t="str">
        <f t="shared" si="815"/>
        <v>29/07/2026</v>
      </c>
      <c r="M2526" s="23">
        <f t="shared" si="816"/>
        <v>0.58333333333333337</v>
      </c>
      <c r="N2526" t="str">
        <f t="shared" si="817"/>
        <v>2 - 1</v>
      </c>
      <c r="O2526" t="str">
        <f t="shared" si="818"/>
        <v>Green</v>
      </c>
      <c r="P2526" t="str">
        <f t="shared" si="819"/>
        <v>Red</v>
      </c>
      <c r="Q2526" t="str">
        <f t="shared" si="820"/>
        <v>Red</v>
      </c>
      <c r="R2526" t="str">
        <f t="shared" si="821"/>
        <v>Green</v>
      </c>
      <c r="S2526" t="str">
        <f t="shared" si="822"/>
        <v>Red</v>
      </c>
      <c r="T2526" t="str">
        <f t="shared" si="823"/>
        <v>Green</v>
      </c>
      <c r="U2526" t="str">
        <f t="shared" si="824"/>
        <v>Red</v>
      </c>
      <c r="V2526" t="str">
        <f t="shared" si="825"/>
        <v>Red</v>
      </c>
      <c r="W2526" t="str">
        <f t="shared" si="826"/>
        <v>Green</v>
      </c>
      <c r="X2526" t="str">
        <f t="shared" si="827"/>
        <v>Green</v>
      </c>
      <c r="Y2526" t="str">
        <f t="shared" si="828"/>
        <v>Green</v>
      </c>
      <c r="Z2526" t="str">
        <f t="shared" si="829"/>
        <v>Green</v>
      </c>
      <c r="AA2526" t="str">
        <f t="shared" si="830"/>
        <v>Red</v>
      </c>
      <c r="AB2526" t="str">
        <f t="shared" si="831"/>
        <v>Green</v>
      </c>
      <c r="AC2526" t="str">
        <f t="shared" si="832"/>
        <v>Green</v>
      </c>
      <c r="AD2526" t="str">
        <f t="shared" si="833"/>
        <v>Red</v>
      </c>
    </row>
    <row r="2527" spans="1:30" x14ac:dyDescent="0.25">
      <c r="A2527" t="str">
        <f t="shared" si="814"/>
        <v>29/07/2026Lech PoznanAGF Aarhus</v>
      </c>
      <c r="B2527" s="61" t="s">
        <v>802</v>
      </c>
      <c r="C2527" s="61" t="s">
        <v>803</v>
      </c>
      <c r="D2527" s="62">
        <v>46232</v>
      </c>
      <c r="E2527" s="63">
        <v>0.70833333333333337</v>
      </c>
      <c r="F2527" s="61" t="s">
        <v>361</v>
      </c>
      <c r="G2527" s="61" t="s">
        <v>360</v>
      </c>
      <c r="H2527" s="61">
        <v>0</v>
      </c>
      <c r="I2527" s="61">
        <v>1</v>
      </c>
      <c r="J2527" s="61">
        <v>1</v>
      </c>
      <c r="K2527" s="61">
        <v>4</v>
      </c>
      <c r="L2527" s="22" t="str">
        <f t="shared" si="815"/>
        <v>29/07/2026</v>
      </c>
      <c r="M2527" s="23">
        <f t="shared" si="816"/>
        <v>0.58333333333333337</v>
      </c>
      <c r="N2527" t="str">
        <f t="shared" si="817"/>
        <v>1 - 4</v>
      </c>
      <c r="O2527" t="str">
        <f t="shared" si="818"/>
        <v>Red</v>
      </c>
      <c r="P2527" t="str">
        <f t="shared" si="819"/>
        <v>Red</v>
      </c>
      <c r="Q2527" t="str">
        <f t="shared" si="820"/>
        <v>Green</v>
      </c>
      <c r="R2527" t="str">
        <f t="shared" si="821"/>
        <v>Red</v>
      </c>
      <c r="S2527" t="str">
        <f t="shared" si="822"/>
        <v>Green</v>
      </c>
      <c r="T2527" t="str">
        <f t="shared" si="823"/>
        <v>Green</v>
      </c>
      <c r="U2527" t="str">
        <f t="shared" si="824"/>
        <v>Red</v>
      </c>
      <c r="V2527" t="str">
        <f t="shared" si="825"/>
        <v>Red</v>
      </c>
      <c r="W2527" t="str">
        <f t="shared" si="826"/>
        <v>Green</v>
      </c>
      <c r="X2527" t="str">
        <f t="shared" si="827"/>
        <v>Green</v>
      </c>
      <c r="Y2527" t="str">
        <f t="shared" si="828"/>
        <v>Green</v>
      </c>
      <c r="Z2527" t="str">
        <f t="shared" si="829"/>
        <v>Green</v>
      </c>
      <c r="AA2527" t="str">
        <f t="shared" si="830"/>
        <v>Red</v>
      </c>
      <c r="AB2527" t="str">
        <f t="shared" si="831"/>
        <v>Red</v>
      </c>
      <c r="AC2527" t="str">
        <f t="shared" si="832"/>
        <v>Green</v>
      </c>
      <c r="AD2527" t="str">
        <f t="shared" si="833"/>
        <v>Red</v>
      </c>
    </row>
    <row r="2528" spans="1:30" x14ac:dyDescent="0.25">
      <c r="A2528" t="str">
        <f t="shared" si="814"/>
        <v>29/07/2026Racing SantanderAthletic Bilbao</v>
      </c>
      <c r="B2528" s="61"/>
      <c r="C2528" s="61"/>
      <c r="D2528" s="62">
        <v>46232</v>
      </c>
      <c r="E2528" s="63">
        <v>0.70833333333333337</v>
      </c>
      <c r="F2528" s="61" t="s">
        <v>2682</v>
      </c>
      <c r="G2528" s="61" t="s">
        <v>1773</v>
      </c>
      <c r="H2528" s="61">
        <v>0</v>
      </c>
      <c r="I2528" s="61">
        <v>1</v>
      </c>
      <c r="J2528" s="61">
        <v>0</v>
      </c>
      <c r="K2528" s="61">
        <v>3</v>
      </c>
      <c r="L2528" s="22" t="str">
        <f t="shared" si="815"/>
        <v>29/07/2026</v>
      </c>
      <c r="M2528" s="23">
        <f t="shared" si="816"/>
        <v>0.58333333333333337</v>
      </c>
      <c r="N2528" t="str">
        <f t="shared" si="817"/>
        <v>0 - 3</v>
      </c>
      <c r="O2528" t="str">
        <f t="shared" si="818"/>
        <v>Red</v>
      </c>
      <c r="P2528" t="str">
        <f t="shared" si="819"/>
        <v>Red</v>
      </c>
      <c r="Q2528" t="str">
        <f t="shared" si="820"/>
        <v>Green</v>
      </c>
      <c r="R2528" t="str">
        <f t="shared" si="821"/>
        <v>Red</v>
      </c>
      <c r="S2528" t="str">
        <f t="shared" si="822"/>
        <v>Green</v>
      </c>
      <c r="T2528" t="str">
        <f t="shared" si="823"/>
        <v>Green</v>
      </c>
      <c r="U2528" t="str">
        <f t="shared" si="824"/>
        <v>Red</v>
      </c>
      <c r="V2528" t="str">
        <f t="shared" si="825"/>
        <v>Red</v>
      </c>
      <c r="W2528" t="str">
        <f t="shared" si="826"/>
        <v>Green</v>
      </c>
      <c r="X2528" t="str">
        <f t="shared" si="827"/>
        <v>Green</v>
      </c>
      <c r="Y2528" t="str">
        <f t="shared" si="828"/>
        <v>Green</v>
      </c>
      <c r="Z2528" t="str">
        <f t="shared" si="829"/>
        <v>Green</v>
      </c>
      <c r="AA2528" t="str">
        <f t="shared" si="830"/>
        <v>Red</v>
      </c>
      <c r="AB2528" t="str">
        <f t="shared" si="831"/>
        <v>Green</v>
      </c>
      <c r="AC2528" t="str">
        <f t="shared" si="832"/>
        <v>Red</v>
      </c>
      <c r="AD2528" t="str">
        <f t="shared" si="833"/>
        <v>Green</v>
      </c>
    </row>
    <row r="2529" spans="1:30" x14ac:dyDescent="0.25">
      <c r="A2529" t="str">
        <f t="shared" si="814"/>
        <v>29/07/2026Sestao RiverAthletic Bilbao B</v>
      </c>
      <c r="B2529" s="61"/>
      <c r="C2529" s="61"/>
      <c r="D2529" s="62">
        <v>46232</v>
      </c>
      <c r="E2529" s="63">
        <v>0.70833333333333337</v>
      </c>
      <c r="F2529" s="61" t="s">
        <v>1772</v>
      </c>
      <c r="G2529" s="61" t="s">
        <v>3973</v>
      </c>
      <c r="H2529" s="61">
        <v>0</v>
      </c>
      <c r="I2529" s="61">
        <v>1</v>
      </c>
      <c r="J2529" s="61">
        <v>0</v>
      </c>
      <c r="K2529" s="61">
        <v>1</v>
      </c>
      <c r="L2529" s="22" t="str">
        <f t="shared" si="815"/>
        <v>29/07/2026</v>
      </c>
      <c r="M2529" s="23">
        <f t="shared" si="816"/>
        <v>0.58333333333333337</v>
      </c>
      <c r="N2529" t="str">
        <f t="shared" si="817"/>
        <v>0 - 1</v>
      </c>
      <c r="O2529" t="str">
        <f t="shared" si="818"/>
        <v>Red</v>
      </c>
      <c r="P2529" t="str">
        <f t="shared" si="819"/>
        <v>Red</v>
      </c>
      <c r="Q2529" t="str">
        <f t="shared" si="820"/>
        <v>Green</v>
      </c>
      <c r="R2529" t="str">
        <f t="shared" si="821"/>
        <v>Red</v>
      </c>
      <c r="S2529" t="str">
        <f t="shared" si="822"/>
        <v>Green</v>
      </c>
      <c r="T2529" t="str">
        <f t="shared" si="823"/>
        <v>Green</v>
      </c>
      <c r="U2529" t="str">
        <f t="shared" si="824"/>
        <v>Red</v>
      </c>
      <c r="V2529" t="str">
        <f t="shared" si="825"/>
        <v>Red</v>
      </c>
      <c r="W2529" t="str">
        <f t="shared" si="826"/>
        <v>Green</v>
      </c>
      <c r="X2529" t="str">
        <f t="shared" si="827"/>
        <v>Green</v>
      </c>
      <c r="Y2529" t="str">
        <f t="shared" si="828"/>
        <v>Red</v>
      </c>
      <c r="Z2529" t="str">
        <f t="shared" si="829"/>
        <v>Red</v>
      </c>
      <c r="AA2529" t="str">
        <f t="shared" si="830"/>
        <v>Green</v>
      </c>
      <c r="AB2529" t="str">
        <f t="shared" si="831"/>
        <v>Green</v>
      </c>
      <c r="AC2529" t="str">
        <f t="shared" si="832"/>
        <v>Red</v>
      </c>
      <c r="AD2529" t="str">
        <f t="shared" si="833"/>
        <v>Green</v>
      </c>
    </row>
    <row r="2530" spans="1:30" x14ac:dyDescent="0.25">
      <c r="A2530" t="str">
        <f t="shared" si="814"/>
        <v>29/07/2026Barracas CentralAldosivi</v>
      </c>
      <c r="B2530" s="61" t="s">
        <v>806</v>
      </c>
      <c r="C2530" s="61" t="s">
        <v>2222</v>
      </c>
      <c r="D2530" s="62">
        <v>46232</v>
      </c>
      <c r="E2530" s="63">
        <v>0.72916666666666663</v>
      </c>
      <c r="F2530" s="61" t="s">
        <v>755</v>
      </c>
      <c r="G2530" s="61" t="s">
        <v>121</v>
      </c>
      <c r="H2530" s="61">
        <v>1</v>
      </c>
      <c r="I2530" s="61">
        <v>0</v>
      </c>
      <c r="J2530" s="61">
        <v>1</v>
      </c>
      <c r="K2530" s="61">
        <v>0</v>
      </c>
      <c r="L2530" s="22" t="str">
        <f t="shared" si="815"/>
        <v>29/07/2026</v>
      </c>
      <c r="M2530" s="23">
        <f t="shared" si="816"/>
        <v>0.60416666666666663</v>
      </c>
      <c r="N2530" t="str">
        <f t="shared" si="817"/>
        <v>1 - 0</v>
      </c>
      <c r="O2530" t="str">
        <f t="shared" si="818"/>
        <v>Green</v>
      </c>
      <c r="P2530" t="str">
        <f t="shared" si="819"/>
        <v>Red</v>
      </c>
      <c r="Q2530" t="str">
        <f t="shared" si="820"/>
        <v>Red</v>
      </c>
      <c r="R2530" t="str">
        <f t="shared" si="821"/>
        <v>Green</v>
      </c>
      <c r="S2530" t="str">
        <f t="shared" si="822"/>
        <v>Red</v>
      </c>
      <c r="T2530" t="str">
        <f t="shared" si="823"/>
        <v>Green</v>
      </c>
      <c r="U2530" t="str">
        <f t="shared" si="824"/>
        <v>Green</v>
      </c>
      <c r="V2530" t="str">
        <f t="shared" si="825"/>
        <v>Red</v>
      </c>
      <c r="W2530" t="str">
        <f t="shared" si="826"/>
        <v>Red</v>
      </c>
      <c r="X2530" t="str">
        <f t="shared" si="827"/>
        <v>Green</v>
      </c>
      <c r="Y2530" t="str">
        <f t="shared" si="828"/>
        <v>Red</v>
      </c>
      <c r="Z2530" t="str">
        <f t="shared" si="829"/>
        <v>Red</v>
      </c>
      <c r="AA2530" t="str">
        <f t="shared" si="830"/>
        <v>Green</v>
      </c>
      <c r="AB2530" t="str">
        <f t="shared" si="831"/>
        <v>Green</v>
      </c>
      <c r="AC2530" t="str">
        <f t="shared" si="832"/>
        <v>Red</v>
      </c>
      <c r="AD2530" t="str">
        <f t="shared" si="833"/>
        <v>Green</v>
      </c>
    </row>
    <row r="2531" spans="1:30" x14ac:dyDescent="0.25">
      <c r="A2531" t="str">
        <f t="shared" si="814"/>
        <v>29/07/2026CS Universitatea CraiovaLevski</v>
      </c>
      <c r="B2531" s="61" t="s">
        <v>802</v>
      </c>
      <c r="C2531" s="61" t="s">
        <v>803</v>
      </c>
      <c r="D2531" s="62">
        <v>46232</v>
      </c>
      <c r="E2531" s="63">
        <v>0.72916666666666663</v>
      </c>
      <c r="F2531" s="61" t="s">
        <v>872</v>
      </c>
      <c r="G2531" s="61" t="s">
        <v>871</v>
      </c>
      <c r="H2531" s="61">
        <v>1</v>
      </c>
      <c r="I2531" s="61">
        <v>2</v>
      </c>
      <c r="J2531" s="61">
        <v>2</v>
      </c>
      <c r="K2531" s="61">
        <v>2</v>
      </c>
      <c r="L2531" s="22" t="str">
        <f t="shared" si="815"/>
        <v>29/07/2026</v>
      </c>
      <c r="M2531" s="23">
        <f t="shared" si="816"/>
        <v>0.60416666666666663</v>
      </c>
      <c r="N2531" t="str">
        <f t="shared" si="817"/>
        <v>2 - 2</v>
      </c>
      <c r="O2531" t="str">
        <f t="shared" si="818"/>
        <v>Red</v>
      </c>
      <c r="P2531" t="str">
        <f t="shared" si="819"/>
        <v>Green</v>
      </c>
      <c r="Q2531" t="str">
        <f t="shared" si="820"/>
        <v>Red</v>
      </c>
      <c r="R2531" t="str">
        <f t="shared" si="821"/>
        <v>Green</v>
      </c>
      <c r="S2531" t="str">
        <f t="shared" si="822"/>
        <v>Green</v>
      </c>
      <c r="T2531" t="str">
        <f t="shared" si="823"/>
        <v>Red</v>
      </c>
      <c r="U2531" t="str">
        <f t="shared" si="824"/>
        <v>Red</v>
      </c>
      <c r="V2531" t="str">
        <f t="shared" si="825"/>
        <v>Red</v>
      </c>
      <c r="W2531" t="str">
        <f t="shared" si="826"/>
        <v>Green</v>
      </c>
      <c r="X2531" t="str">
        <f t="shared" si="827"/>
        <v>Green</v>
      </c>
      <c r="Y2531" t="str">
        <f t="shared" si="828"/>
        <v>Green</v>
      </c>
      <c r="Z2531" t="str">
        <f t="shared" si="829"/>
        <v>Green</v>
      </c>
      <c r="AA2531" t="str">
        <f t="shared" si="830"/>
        <v>Red</v>
      </c>
      <c r="AB2531" t="str">
        <f t="shared" si="831"/>
        <v>Red</v>
      </c>
      <c r="AC2531" t="str">
        <f t="shared" si="832"/>
        <v>Green</v>
      </c>
      <c r="AD2531" t="str">
        <f t="shared" si="833"/>
        <v>Red</v>
      </c>
    </row>
    <row r="2532" spans="1:30" x14ac:dyDescent="0.25">
      <c r="A2532" t="str">
        <f t="shared" si="814"/>
        <v>29/07/2026Deportivo La CorunaCD Lugo</v>
      </c>
      <c r="B2532" s="61"/>
      <c r="C2532" s="61"/>
      <c r="D2532" s="62">
        <v>46232</v>
      </c>
      <c r="E2532" s="63">
        <v>0.72916666666666663</v>
      </c>
      <c r="F2532" s="61" t="s">
        <v>3992</v>
      </c>
      <c r="G2532" s="61" t="s">
        <v>3978</v>
      </c>
      <c r="H2532" s="61">
        <v>1</v>
      </c>
      <c r="I2532" s="61">
        <v>0</v>
      </c>
      <c r="J2532" s="61">
        <v>1</v>
      </c>
      <c r="K2532" s="61">
        <v>0</v>
      </c>
      <c r="L2532" s="22" t="str">
        <f t="shared" si="815"/>
        <v>29/07/2026</v>
      </c>
      <c r="M2532" s="23">
        <f t="shared" si="816"/>
        <v>0.60416666666666663</v>
      </c>
      <c r="N2532" t="str">
        <f t="shared" si="817"/>
        <v>1 - 0</v>
      </c>
      <c r="O2532" t="str">
        <f t="shared" si="818"/>
        <v>Green</v>
      </c>
      <c r="P2532" t="str">
        <f t="shared" si="819"/>
        <v>Red</v>
      </c>
      <c r="Q2532" t="str">
        <f t="shared" si="820"/>
        <v>Red</v>
      </c>
      <c r="R2532" t="str">
        <f t="shared" si="821"/>
        <v>Green</v>
      </c>
      <c r="S2532" t="str">
        <f t="shared" si="822"/>
        <v>Red</v>
      </c>
      <c r="T2532" t="str">
        <f t="shared" si="823"/>
        <v>Green</v>
      </c>
      <c r="U2532" t="str">
        <f t="shared" si="824"/>
        <v>Green</v>
      </c>
      <c r="V2532" t="str">
        <f t="shared" si="825"/>
        <v>Red</v>
      </c>
      <c r="W2532" t="str">
        <f t="shared" si="826"/>
        <v>Red</v>
      </c>
      <c r="X2532" t="str">
        <f t="shared" si="827"/>
        <v>Green</v>
      </c>
      <c r="Y2532" t="str">
        <f t="shared" si="828"/>
        <v>Red</v>
      </c>
      <c r="Z2532" t="str">
        <f t="shared" si="829"/>
        <v>Red</v>
      </c>
      <c r="AA2532" t="str">
        <f t="shared" si="830"/>
        <v>Green</v>
      </c>
      <c r="AB2532" t="str">
        <f t="shared" si="831"/>
        <v>Green</v>
      </c>
      <c r="AC2532" t="str">
        <f t="shared" si="832"/>
        <v>Red</v>
      </c>
      <c r="AD2532" t="str">
        <f t="shared" si="833"/>
        <v>Green</v>
      </c>
    </row>
    <row r="2533" spans="1:30" x14ac:dyDescent="0.25">
      <c r="A2533" t="str">
        <f t="shared" si="814"/>
        <v>29/07/2026Hapoel Beer ShevaVikingur Reykjavik</v>
      </c>
      <c r="B2533" s="61" t="s">
        <v>802</v>
      </c>
      <c r="C2533" s="61" t="s">
        <v>803</v>
      </c>
      <c r="D2533" s="62">
        <v>46232</v>
      </c>
      <c r="E2533" s="63">
        <v>0.72916666666666663</v>
      </c>
      <c r="F2533" s="61" t="s">
        <v>372</v>
      </c>
      <c r="G2533" s="61" t="s">
        <v>167</v>
      </c>
      <c r="H2533" s="61">
        <v>0</v>
      </c>
      <c r="I2533" s="61">
        <v>0</v>
      </c>
      <c r="J2533" s="61">
        <v>2</v>
      </c>
      <c r="K2533" s="61">
        <v>0</v>
      </c>
      <c r="L2533" s="22" t="str">
        <f t="shared" si="815"/>
        <v>29/07/2026</v>
      </c>
      <c r="M2533" s="23">
        <f t="shared" si="816"/>
        <v>0.60416666666666663</v>
      </c>
      <c r="N2533" t="str">
        <f t="shared" si="817"/>
        <v>2 - 0</v>
      </c>
      <c r="O2533" t="str">
        <f t="shared" si="818"/>
        <v>Green</v>
      </c>
      <c r="P2533" t="str">
        <f t="shared" si="819"/>
        <v>Red</v>
      </c>
      <c r="Q2533" t="str">
        <f t="shared" si="820"/>
        <v>Red</v>
      </c>
      <c r="R2533" t="str">
        <f t="shared" si="821"/>
        <v>Green</v>
      </c>
      <c r="S2533" t="str">
        <f t="shared" si="822"/>
        <v>Red</v>
      </c>
      <c r="T2533" t="str">
        <f t="shared" si="823"/>
        <v>Green</v>
      </c>
      <c r="U2533" t="str">
        <f t="shared" si="824"/>
        <v>Red</v>
      </c>
      <c r="V2533" t="str">
        <f t="shared" si="825"/>
        <v>Green</v>
      </c>
      <c r="W2533" t="str">
        <f t="shared" si="826"/>
        <v>Red</v>
      </c>
      <c r="X2533" t="str">
        <f t="shared" si="827"/>
        <v>Red</v>
      </c>
      <c r="Y2533" t="str">
        <f t="shared" si="828"/>
        <v>Green</v>
      </c>
      <c r="Z2533" t="str">
        <f t="shared" si="829"/>
        <v>Red</v>
      </c>
      <c r="AA2533" t="str">
        <f t="shared" si="830"/>
        <v>Green</v>
      </c>
      <c r="AB2533" t="str">
        <f t="shared" si="831"/>
        <v>Green</v>
      </c>
      <c r="AC2533" t="str">
        <f t="shared" si="832"/>
        <v>Red</v>
      </c>
      <c r="AD2533" t="str">
        <f t="shared" si="833"/>
        <v>Green</v>
      </c>
    </row>
    <row r="2534" spans="1:30" x14ac:dyDescent="0.25">
      <c r="A2534" t="str">
        <f t="shared" si="814"/>
        <v>29/07/2026La Roche VFVendee Fontenay Foot</v>
      </c>
      <c r="B2534" s="61"/>
      <c r="C2534" s="61"/>
      <c r="D2534" s="62">
        <v>46232</v>
      </c>
      <c r="E2534" s="63">
        <v>0.72916666666666663</v>
      </c>
      <c r="F2534" s="61" t="s">
        <v>1657</v>
      </c>
      <c r="G2534" s="61" t="s">
        <v>5269</v>
      </c>
      <c r="H2534" s="61">
        <v>3</v>
      </c>
      <c r="I2534" s="61">
        <v>0</v>
      </c>
      <c r="J2534" s="61">
        <v>4</v>
      </c>
      <c r="K2534" s="61">
        <v>0</v>
      </c>
      <c r="L2534" s="22" t="str">
        <f t="shared" si="815"/>
        <v>29/07/2026</v>
      </c>
      <c r="M2534" s="23">
        <f t="shared" si="816"/>
        <v>0.60416666666666663</v>
      </c>
      <c r="N2534" t="str">
        <f t="shared" si="817"/>
        <v>4 - 0</v>
      </c>
      <c r="O2534" t="str">
        <f t="shared" si="818"/>
        <v>Green</v>
      </c>
      <c r="P2534" t="str">
        <f t="shared" si="819"/>
        <v>Red</v>
      </c>
      <c r="Q2534" t="str">
        <f t="shared" si="820"/>
        <v>Red</v>
      </c>
      <c r="R2534" t="str">
        <f t="shared" si="821"/>
        <v>Green</v>
      </c>
      <c r="S2534" t="str">
        <f t="shared" si="822"/>
        <v>Red</v>
      </c>
      <c r="T2534" t="str">
        <f t="shared" si="823"/>
        <v>Green</v>
      </c>
      <c r="U2534" t="str">
        <f t="shared" si="824"/>
        <v>Green</v>
      </c>
      <c r="V2534" t="str">
        <f t="shared" si="825"/>
        <v>Red</v>
      </c>
      <c r="W2534" t="str">
        <f t="shared" si="826"/>
        <v>Red</v>
      </c>
      <c r="X2534" t="str">
        <f t="shared" si="827"/>
        <v>Green</v>
      </c>
      <c r="Y2534" t="str">
        <f t="shared" si="828"/>
        <v>Green</v>
      </c>
      <c r="Z2534" t="str">
        <f t="shared" si="829"/>
        <v>Green</v>
      </c>
      <c r="AA2534" t="str">
        <f t="shared" si="830"/>
        <v>Red</v>
      </c>
      <c r="AB2534" t="str">
        <f t="shared" si="831"/>
        <v>Red</v>
      </c>
      <c r="AC2534" t="str">
        <f t="shared" si="832"/>
        <v>Red</v>
      </c>
      <c r="AD2534" t="str">
        <f t="shared" si="833"/>
        <v>Green</v>
      </c>
    </row>
    <row r="2535" spans="1:30" x14ac:dyDescent="0.25">
      <c r="A2535" t="str">
        <f t="shared" si="814"/>
        <v>29/07/2026Unionistas de Salamanca CFBurgos</v>
      </c>
      <c r="B2535" s="61"/>
      <c r="C2535" s="61"/>
      <c r="D2535" s="62">
        <v>46232</v>
      </c>
      <c r="E2535" s="63">
        <v>0.72916666666666663</v>
      </c>
      <c r="F2535" s="61" t="s">
        <v>5270</v>
      </c>
      <c r="G2535" s="61" t="s">
        <v>3972</v>
      </c>
      <c r="H2535" s="61">
        <v>0</v>
      </c>
      <c r="I2535" s="61">
        <v>0</v>
      </c>
      <c r="J2535" s="61">
        <v>0</v>
      </c>
      <c r="K2535" s="61">
        <v>1</v>
      </c>
      <c r="L2535" s="22" t="str">
        <f t="shared" si="815"/>
        <v>29/07/2026</v>
      </c>
      <c r="M2535" s="23">
        <f t="shared" si="816"/>
        <v>0.60416666666666663</v>
      </c>
      <c r="N2535" t="str">
        <f t="shared" si="817"/>
        <v>0 - 1</v>
      </c>
      <c r="O2535" t="str">
        <f t="shared" si="818"/>
        <v>Red</v>
      </c>
      <c r="P2535" t="str">
        <f t="shared" si="819"/>
        <v>Red</v>
      </c>
      <c r="Q2535" t="str">
        <f t="shared" si="820"/>
        <v>Green</v>
      </c>
      <c r="R2535" t="str">
        <f t="shared" si="821"/>
        <v>Red</v>
      </c>
      <c r="S2535" t="str">
        <f t="shared" si="822"/>
        <v>Green</v>
      </c>
      <c r="T2535" t="str">
        <f t="shared" si="823"/>
        <v>Green</v>
      </c>
      <c r="U2535" t="str">
        <f t="shared" si="824"/>
        <v>Red</v>
      </c>
      <c r="V2535" t="str">
        <f t="shared" si="825"/>
        <v>Green</v>
      </c>
      <c r="W2535" t="str">
        <f t="shared" si="826"/>
        <v>Red</v>
      </c>
      <c r="X2535" t="str">
        <f t="shared" si="827"/>
        <v>Red</v>
      </c>
      <c r="Y2535" t="str">
        <f t="shared" si="828"/>
        <v>Red</v>
      </c>
      <c r="Z2535" t="str">
        <f t="shared" si="829"/>
        <v>Red</v>
      </c>
      <c r="AA2535" t="str">
        <f t="shared" si="830"/>
        <v>Green</v>
      </c>
      <c r="AB2535" t="str">
        <f t="shared" si="831"/>
        <v>Green</v>
      </c>
      <c r="AC2535" t="str">
        <f t="shared" si="832"/>
        <v>Red</v>
      </c>
      <c r="AD2535" t="str">
        <f t="shared" si="833"/>
        <v>Green</v>
      </c>
    </row>
    <row r="2536" spans="1:30" x14ac:dyDescent="0.25">
      <c r="A2536" t="str">
        <f t="shared" si="814"/>
        <v>29/07/2026WulfrathVfB Hilden</v>
      </c>
      <c r="B2536" s="61"/>
      <c r="C2536" s="61"/>
      <c r="D2536" s="62">
        <v>46232</v>
      </c>
      <c r="E2536" s="63">
        <v>0.72916666666666663</v>
      </c>
      <c r="F2536" s="61" t="s">
        <v>5271</v>
      </c>
      <c r="G2536" s="61" t="s">
        <v>1774</v>
      </c>
      <c r="H2536" s="61">
        <v>0</v>
      </c>
      <c r="I2536" s="61">
        <v>1</v>
      </c>
      <c r="J2536" s="61">
        <v>0</v>
      </c>
      <c r="K2536" s="61">
        <v>4</v>
      </c>
      <c r="L2536" s="22" t="str">
        <f t="shared" si="815"/>
        <v>29/07/2026</v>
      </c>
      <c r="M2536" s="23">
        <f t="shared" si="816"/>
        <v>0.60416666666666663</v>
      </c>
      <c r="N2536" t="str">
        <f t="shared" si="817"/>
        <v>0 - 4</v>
      </c>
      <c r="O2536" t="str">
        <f t="shared" si="818"/>
        <v>Red</v>
      </c>
      <c r="P2536" t="str">
        <f t="shared" si="819"/>
        <v>Red</v>
      </c>
      <c r="Q2536" t="str">
        <f t="shared" si="820"/>
        <v>Green</v>
      </c>
      <c r="R2536" t="str">
        <f t="shared" si="821"/>
        <v>Red</v>
      </c>
      <c r="S2536" t="str">
        <f t="shared" si="822"/>
        <v>Green</v>
      </c>
      <c r="T2536" t="str">
        <f t="shared" si="823"/>
        <v>Green</v>
      </c>
      <c r="U2536" t="str">
        <f t="shared" si="824"/>
        <v>Red</v>
      </c>
      <c r="V2536" t="str">
        <f t="shared" si="825"/>
        <v>Red</v>
      </c>
      <c r="W2536" t="str">
        <f t="shared" si="826"/>
        <v>Green</v>
      </c>
      <c r="X2536" t="str">
        <f t="shared" si="827"/>
        <v>Green</v>
      </c>
      <c r="Y2536" t="str">
        <f t="shared" si="828"/>
        <v>Green</v>
      </c>
      <c r="Z2536" t="str">
        <f t="shared" si="829"/>
        <v>Green</v>
      </c>
      <c r="AA2536" t="str">
        <f t="shared" si="830"/>
        <v>Red</v>
      </c>
      <c r="AB2536" t="str">
        <f t="shared" si="831"/>
        <v>Red</v>
      </c>
      <c r="AC2536" t="str">
        <f t="shared" si="832"/>
        <v>Red</v>
      </c>
      <c r="AD2536" t="str">
        <f t="shared" si="833"/>
        <v>Green</v>
      </c>
    </row>
    <row r="2537" spans="1:30" x14ac:dyDescent="0.25">
      <c r="A2537" t="str">
        <f t="shared" si="814"/>
        <v>29/07/2026TirsenseVarzim SC</v>
      </c>
      <c r="B2537" s="61"/>
      <c r="C2537" s="61"/>
      <c r="D2537" s="62">
        <v>46232</v>
      </c>
      <c r="E2537" s="63">
        <v>0.73958333333333337</v>
      </c>
      <c r="F2537" s="61" t="s">
        <v>5272</v>
      </c>
      <c r="G2537" s="61" t="s">
        <v>5273</v>
      </c>
      <c r="H2537" s="61">
        <v>0</v>
      </c>
      <c r="I2537" s="61">
        <v>0</v>
      </c>
      <c r="J2537" s="61">
        <v>0</v>
      </c>
      <c r="K2537" s="61">
        <v>1</v>
      </c>
      <c r="L2537" s="22" t="str">
        <f t="shared" si="815"/>
        <v>29/07/2026</v>
      </c>
      <c r="M2537" s="23">
        <f t="shared" si="816"/>
        <v>0.61458333333333337</v>
      </c>
      <c r="N2537" t="str">
        <f t="shared" si="817"/>
        <v>0 - 1</v>
      </c>
      <c r="O2537" t="str">
        <f t="shared" si="818"/>
        <v>Red</v>
      </c>
      <c r="P2537" t="str">
        <f t="shared" si="819"/>
        <v>Red</v>
      </c>
      <c r="Q2537" t="str">
        <f t="shared" si="820"/>
        <v>Green</v>
      </c>
      <c r="R2537" t="str">
        <f t="shared" si="821"/>
        <v>Red</v>
      </c>
      <c r="S2537" t="str">
        <f t="shared" si="822"/>
        <v>Green</v>
      </c>
      <c r="T2537" t="str">
        <f t="shared" si="823"/>
        <v>Green</v>
      </c>
      <c r="U2537" t="str">
        <f t="shared" si="824"/>
        <v>Red</v>
      </c>
      <c r="V2537" t="str">
        <f t="shared" si="825"/>
        <v>Green</v>
      </c>
      <c r="W2537" t="str">
        <f t="shared" si="826"/>
        <v>Red</v>
      </c>
      <c r="X2537" t="str">
        <f t="shared" si="827"/>
        <v>Red</v>
      </c>
      <c r="Y2537" t="str">
        <f t="shared" si="828"/>
        <v>Red</v>
      </c>
      <c r="Z2537" t="str">
        <f t="shared" si="829"/>
        <v>Red</v>
      </c>
      <c r="AA2537" t="str">
        <f t="shared" si="830"/>
        <v>Green</v>
      </c>
      <c r="AB2537" t="str">
        <f t="shared" si="831"/>
        <v>Green</v>
      </c>
      <c r="AC2537" t="str">
        <f t="shared" si="832"/>
        <v>Red</v>
      </c>
      <c r="AD2537" t="str">
        <f t="shared" si="833"/>
        <v>Green</v>
      </c>
    </row>
    <row r="2538" spans="1:30" x14ac:dyDescent="0.25">
      <c r="A2538" t="str">
        <f t="shared" si="814"/>
        <v>29/07/2026Boston UnitedGrimsby Town</v>
      </c>
      <c r="B2538" s="61"/>
      <c r="C2538" s="61"/>
      <c r="D2538" s="62">
        <v>46232</v>
      </c>
      <c r="E2538" s="63">
        <v>0.75</v>
      </c>
      <c r="F2538" s="61" t="s">
        <v>3849</v>
      </c>
      <c r="G2538" s="61" t="s">
        <v>3880</v>
      </c>
      <c r="H2538" s="61">
        <v>0</v>
      </c>
      <c r="I2538" s="61">
        <v>0</v>
      </c>
      <c r="J2538" s="61">
        <v>0</v>
      </c>
      <c r="K2538" s="61">
        <v>0</v>
      </c>
      <c r="L2538" s="22" t="str">
        <f t="shared" si="815"/>
        <v>29/07/2026</v>
      </c>
      <c r="M2538" s="23">
        <f t="shared" si="816"/>
        <v>0.625</v>
      </c>
      <c r="N2538" t="str">
        <f t="shared" si="817"/>
        <v>0 - 0</v>
      </c>
      <c r="O2538" t="str">
        <f t="shared" si="818"/>
        <v>Red</v>
      </c>
      <c r="P2538" t="str">
        <f t="shared" si="819"/>
        <v>Green</v>
      </c>
      <c r="Q2538" t="str">
        <f t="shared" si="820"/>
        <v>Red</v>
      </c>
      <c r="R2538" t="str">
        <f t="shared" si="821"/>
        <v>Green</v>
      </c>
      <c r="S2538" t="str">
        <f t="shared" si="822"/>
        <v>Green</v>
      </c>
      <c r="T2538" t="str">
        <f t="shared" si="823"/>
        <v>Red</v>
      </c>
      <c r="U2538" t="str">
        <f t="shared" si="824"/>
        <v>Red</v>
      </c>
      <c r="V2538" t="str">
        <f t="shared" si="825"/>
        <v>Green</v>
      </c>
      <c r="W2538" t="str">
        <f t="shared" si="826"/>
        <v>Red</v>
      </c>
      <c r="X2538" t="str">
        <f t="shared" si="827"/>
        <v>Red</v>
      </c>
      <c r="Y2538" t="str">
        <f t="shared" si="828"/>
        <v>Red</v>
      </c>
      <c r="Z2538" t="str">
        <f t="shared" si="829"/>
        <v>Red</v>
      </c>
      <c r="AA2538" t="str">
        <f t="shared" si="830"/>
        <v>Green</v>
      </c>
      <c r="AB2538" t="str">
        <f t="shared" si="831"/>
        <v>Green</v>
      </c>
      <c r="AC2538" t="str">
        <f t="shared" si="832"/>
        <v>Red</v>
      </c>
      <c r="AD2538" t="str">
        <f t="shared" si="833"/>
        <v>Green</v>
      </c>
    </row>
    <row r="2539" spans="1:30" x14ac:dyDescent="0.25">
      <c r="A2539" t="str">
        <f t="shared" si="814"/>
        <v>29/07/2026CadizAD Ceuta</v>
      </c>
      <c r="B2539" s="61"/>
      <c r="C2539" s="61"/>
      <c r="D2539" s="62">
        <v>46232</v>
      </c>
      <c r="E2539" s="63">
        <v>0.75</v>
      </c>
      <c r="F2539" s="61" t="s">
        <v>1757</v>
      </c>
      <c r="G2539" s="61" t="s">
        <v>1764</v>
      </c>
      <c r="H2539" s="61">
        <v>1</v>
      </c>
      <c r="I2539" s="61">
        <v>2</v>
      </c>
      <c r="J2539" s="61">
        <v>1</v>
      </c>
      <c r="K2539" s="61">
        <v>3</v>
      </c>
      <c r="L2539" s="22" t="str">
        <f t="shared" si="815"/>
        <v>29/07/2026</v>
      </c>
      <c r="M2539" s="23">
        <f t="shared" si="816"/>
        <v>0.625</v>
      </c>
      <c r="N2539" t="str">
        <f t="shared" si="817"/>
        <v>1 - 3</v>
      </c>
      <c r="O2539" t="str">
        <f t="shared" si="818"/>
        <v>Red</v>
      </c>
      <c r="P2539" t="str">
        <f t="shared" si="819"/>
        <v>Red</v>
      </c>
      <c r="Q2539" t="str">
        <f t="shared" si="820"/>
        <v>Green</v>
      </c>
      <c r="R2539" t="str">
        <f t="shared" si="821"/>
        <v>Red</v>
      </c>
      <c r="S2539" t="str">
        <f t="shared" si="822"/>
        <v>Green</v>
      </c>
      <c r="T2539" t="str">
        <f t="shared" si="823"/>
        <v>Green</v>
      </c>
      <c r="U2539" t="str">
        <f t="shared" si="824"/>
        <v>Red</v>
      </c>
      <c r="V2539" t="str">
        <f t="shared" si="825"/>
        <v>Red</v>
      </c>
      <c r="W2539" t="str">
        <f t="shared" si="826"/>
        <v>Green</v>
      </c>
      <c r="X2539" t="str">
        <f t="shared" si="827"/>
        <v>Green</v>
      </c>
      <c r="Y2539" t="str">
        <f t="shared" si="828"/>
        <v>Green</v>
      </c>
      <c r="Z2539" t="str">
        <f t="shared" si="829"/>
        <v>Green</v>
      </c>
      <c r="AA2539" t="str">
        <f t="shared" si="830"/>
        <v>Red</v>
      </c>
      <c r="AB2539" t="str">
        <f t="shared" si="831"/>
        <v>Red</v>
      </c>
      <c r="AC2539" t="str">
        <f t="shared" si="832"/>
        <v>Green</v>
      </c>
      <c r="AD2539" t="str">
        <f t="shared" si="833"/>
        <v>Red</v>
      </c>
    </row>
    <row r="2540" spans="1:30" x14ac:dyDescent="0.25">
      <c r="A2540" t="str">
        <f t="shared" si="814"/>
        <v>29/07/2026Concordia AC U20Chapecoense U20</v>
      </c>
      <c r="B2540" s="61" t="s">
        <v>804</v>
      </c>
      <c r="C2540" s="61" t="s">
        <v>4792</v>
      </c>
      <c r="D2540" s="62">
        <v>46232</v>
      </c>
      <c r="E2540" s="63">
        <v>0.75</v>
      </c>
      <c r="F2540" s="61" t="s">
        <v>3084</v>
      </c>
      <c r="G2540" s="61" t="s">
        <v>1994</v>
      </c>
      <c r="H2540" s="61">
        <v>0</v>
      </c>
      <c r="I2540" s="61">
        <v>0</v>
      </c>
      <c r="J2540" s="61">
        <v>0</v>
      </c>
      <c r="K2540" s="61">
        <v>2</v>
      </c>
      <c r="L2540" s="22" t="str">
        <f t="shared" si="815"/>
        <v>29/07/2026</v>
      </c>
      <c r="M2540" s="23">
        <f t="shared" si="816"/>
        <v>0.625</v>
      </c>
      <c r="N2540" t="str">
        <f t="shared" si="817"/>
        <v>0 - 2</v>
      </c>
      <c r="O2540" t="str">
        <f t="shared" si="818"/>
        <v>Red</v>
      </c>
      <c r="P2540" t="str">
        <f t="shared" si="819"/>
        <v>Red</v>
      </c>
      <c r="Q2540" t="str">
        <f t="shared" si="820"/>
        <v>Green</v>
      </c>
      <c r="R2540" t="str">
        <f t="shared" si="821"/>
        <v>Red</v>
      </c>
      <c r="S2540" t="str">
        <f t="shared" si="822"/>
        <v>Green</v>
      </c>
      <c r="T2540" t="str">
        <f t="shared" si="823"/>
        <v>Green</v>
      </c>
      <c r="U2540" t="str">
        <f t="shared" si="824"/>
        <v>Red</v>
      </c>
      <c r="V2540" t="str">
        <f t="shared" si="825"/>
        <v>Green</v>
      </c>
      <c r="W2540" t="str">
        <f t="shared" si="826"/>
        <v>Red</v>
      </c>
      <c r="X2540" t="str">
        <f t="shared" si="827"/>
        <v>Red</v>
      </c>
      <c r="Y2540" t="str">
        <f t="shared" si="828"/>
        <v>Green</v>
      </c>
      <c r="Z2540" t="str">
        <f t="shared" si="829"/>
        <v>Red</v>
      </c>
      <c r="AA2540" t="str">
        <f t="shared" si="830"/>
        <v>Green</v>
      </c>
      <c r="AB2540" t="str">
        <f t="shared" si="831"/>
        <v>Green</v>
      </c>
      <c r="AC2540" t="str">
        <f t="shared" si="832"/>
        <v>Red</v>
      </c>
      <c r="AD2540" t="str">
        <f t="shared" si="833"/>
        <v>Green</v>
      </c>
    </row>
    <row r="2541" spans="1:30" x14ac:dyDescent="0.25">
      <c r="A2541" t="str">
        <f t="shared" si="814"/>
        <v>29/07/2026FarnboroughPortsmouth</v>
      </c>
      <c r="B2541" s="61"/>
      <c r="C2541" s="61"/>
      <c r="D2541" s="62">
        <v>46232</v>
      </c>
      <c r="E2541" s="63">
        <v>0.75</v>
      </c>
      <c r="F2541" s="61" t="s">
        <v>5274</v>
      </c>
      <c r="G2541" s="61" t="s">
        <v>3937</v>
      </c>
      <c r="H2541" s="61">
        <v>0</v>
      </c>
      <c r="I2541" s="61">
        <v>1</v>
      </c>
      <c r="J2541" s="61">
        <v>1</v>
      </c>
      <c r="K2541" s="61">
        <v>1</v>
      </c>
      <c r="L2541" s="22" t="str">
        <f t="shared" si="815"/>
        <v>29/07/2026</v>
      </c>
      <c r="M2541" s="23">
        <f t="shared" si="816"/>
        <v>0.625</v>
      </c>
      <c r="N2541" t="str">
        <f t="shared" si="817"/>
        <v>1 - 1</v>
      </c>
      <c r="O2541" t="str">
        <f t="shared" si="818"/>
        <v>Red</v>
      </c>
      <c r="P2541" t="str">
        <f t="shared" si="819"/>
        <v>Green</v>
      </c>
      <c r="Q2541" t="str">
        <f t="shared" si="820"/>
        <v>Red</v>
      </c>
      <c r="R2541" t="str">
        <f t="shared" si="821"/>
        <v>Green</v>
      </c>
      <c r="S2541" t="str">
        <f t="shared" si="822"/>
        <v>Green</v>
      </c>
      <c r="T2541" t="str">
        <f t="shared" si="823"/>
        <v>Red</v>
      </c>
      <c r="U2541" t="str">
        <f t="shared" si="824"/>
        <v>Red</v>
      </c>
      <c r="V2541" t="str">
        <f t="shared" si="825"/>
        <v>Red</v>
      </c>
      <c r="W2541" t="str">
        <f t="shared" si="826"/>
        <v>Green</v>
      </c>
      <c r="X2541" t="str">
        <f t="shared" si="827"/>
        <v>Green</v>
      </c>
      <c r="Y2541" t="str">
        <f t="shared" si="828"/>
        <v>Green</v>
      </c>
      <c r="Z2541" t="str">
        <f t="shared" si="829"/>
        <v>Red</v>
      </c>
      <c r="AA2541" t="str">
        <f t="shared" si="830"/>
        <v>Green</v>
      </c>
      <c r="AB2541" t="str">
        <f t="shared" si="831"/>
        <v>Green</v>
      </c>
      <c r="AC2541" t="str">
        <f t="shared" si="832"/>
        <v>Green</v>
      </c>
      <c r="AD2541" t="str">
        <f t="shared" si="833"/>
        <v>Red</v>
      </c>
    </row>
    <row r="2542" spans="1:30" x14ac:dyDescent="0.25">
      <c r="A2542" t="str">
        <f t="shared" si="814"/>
        <v>29/07/2026Forest Green RoversBristol City</v>
      </c>
      <c r="B2542" s="61"/>
      <c r="C2542" s="61"/>
      <c r="D2542" s="62">
        <v>46232</v>
      </c>
      <c r="E2542" s="63">
        <v>0.75</v>
      </c>
      <c r="F2542" s="61" t="s">
        <v>1475</v>
      </c>
      <c r="G2542" s="61" t="s">
        <v>3804</v>
      </c>
      <c r="H2542" s="61">
        <v>1</v>
      </c>
      <c r="I2542" s="61">
        <v>2</v>
      </c>
      <c r="J2542" s="61">
        <v>3</v>
      </c>
      <c r="K2542" s="61">
        <v>2</v>
      </c>
      <c r="L2542" s="22" t="str">
        <f t="shared" si="815"/>
        <v>29/07/2026</v>
      </c>
      <c r="M2542" s="23">
        <f t="shared" si="816"/>
        <v>0.625</v>
      </c>
      <c r="N2542" t="str">
        <f t="shared" si="817"/>
        <v>3 - 2</v>
      </c>
      <c r="O2542" t="str">
        <f t="shared" si="818"/>
        <v>Green</v>
      </c>
      <c r="P2542" t="str">
        <f t="shared" si="819"/>
        <v>Red</v>
      </c>
      <c r="Q2542" t="str">
        <f t="shared" si="820"/>
        <v>Red</v>
      </c>
      <c r="R2542" t="str">
        <f t="shared" si="821"/>
        <v>Green</v>
      </c>
      <c r="S2542" t="str">
        <f t="shared" si="822"/>
        <v>Red</v>
      </c>
      <c r="T2542" t="str">
        <f t="shared" si="823"/>
        <v>Green</v>
      </c>
      <c r="U2542" t="str">
        <f t="shared" si="824"/>
        <v>Red</v>
      </c>
      <c r="V2542" t="str">
        <f t="shared" si="825"/>
        <v>Red</v>
      </c>
      <c r="W2542" t="str">
        <f t="shared" si="826"/>
        <v>Green</v>
      </c>
      <c r="X2542" t="str">
        <f t="shared" si="827"/>
        <v>Green</v>
      </c>
      <c r="Y2542" t="str">
        <f t="shared" si="828"/>
        <v>Green</v>
      </c>
      <c r="Z2542" t="str">
        <f t="shared" si="829"/>
        <v>Green</v>
      </c>
      <c r="AA2542" t="str">
        <f t="shared" si="830"/>
        <v>Red</v>
      </c>
      <c r="AB2542" t="str">
        <f t="shared" si="831"/>
        <v>Red</v>
      </c>
      <c r="AC2542" t="str">
        <f t="shared" si="832"/>
        <v>Green</v>
      </c>
      <c r="AD2542" t="str">
        <f t="shared" si="833"/>
        <v>Red</v>
      </c>
    </row>
    <row r="2543" spans="1:30" x14ac:dyDescent="0.25">
      <c r="A2543" t="str">
        <f t="shared" ref="A2543:A2606" si="834">L2542&amp;F2543&amp;G2543</f>
        <v>29/07/2026FylkirVolsungur</v>
      </c>
      <c r="B2543" s="61"/>
      <c r="C2543" s="61"/>
      <c r="D2543" s="62">
        <v>46232</v>
      </c>
      <c r="E2543" s="63">
        <v>0.75</v>
      </c>
      <c r="F2543" s="61" t="s">
        <v>1361</v>
      </c>
      <c r="G2543" s="61" t="s">
        <v>147</v>
      </c>
      <c r="H2543" s="61">
        <v>0</v>
      </c>
      <c r="I2543" s="61">
        <v>0</v>
      </c>
      <c r="J2543" s="61">
        <v>3</v>
      </c>
      <c r="K2543" s="61">
        <v>1</v>
      </c>
      <c r="L2543" s="22" t="str">
        <f t="shared" si="815"/>
        <v>29/07/2026</v>
      </c>
      <c r="M2543" s="23">
        <f t="shared" si="816"/>
        <v>0.625</v>
      </c>
      <c r="N2543" t="str">
        <f t="shared" si="817"/>
        <v>3 - 1</v>
      </c>
      <c r="O2543" t="str">
        <f t="shared" si="818"/>
        <v>Green</v>
      </c>
      <c r="P2543" t="str">
        <f t="shared" si="819"/>
        <v>Red</v>
      </c>
      <c r="Q2543" t="str">
        <f t="shared" si="820"/>
        <v>Red</v>
      </c>
      <c r="R2543" t="str">
        <f t="shared" si="821"/>
        <v>Green</v>
      </c>
      <c r="S2543" t="str">
        <f t="shared" si="822"/>
        <v>Red</v>
      </c>
      <c r="T2543" t="str">
        <f t="shared" si="823"/>
        <v>Green</v>
      </c>
      <c r="U2543" t="str">
        <f t="shared" si="824"/>
        <v>Red</v>
      </c>
      <c r="V2543" t="str">
        <f t="shared" si="825"/>
        <v>Green</v>
      </c>
      <c r="W2543" t="str">
        <f t="shared" si="826"/>
        <v>Red</v>
      </c>
      <c r="X2543" t="str">
        <f t="shared" si="827"/>
        <v>Red</v>
      </c>
      <c r="Y2543" t="str">
        <f t="shared" si="828"/>
        <v>Green</v>
      </c>
      <c r="Z2543" t="str">
        <f t="shared" si="829"/>
        <v>Green</v>
      </c>
      <c r="AA2543" t="str">
        <f t="shared" si="830"/>
        <v>Red</v>
      </c>
      <c r="AB2543" t="str">
        <f t="shared" si="831"/>
        <v>Red</v>
      </c>
      <c r="AC2543" t="str">
        <f t="shared" si="832"/>
        <v>Green</v>
      </c>
      <c r="AD2543" t="str">
        <f t="shared" si="833"/>
        <v>Red</v>
      </c>
    </row>
    <row r="2544" spans="1:30" x14ac:dyDescent="0.25">
      <c r="A2544" t="str">
        <f t="shared" si="834"/>
        <v>29/07/2026Gornik ZabrzeFenerbahce</v>
      </c>
      <c r="B2544" s="61" t="s">
        <v>802</v>
      </c>
      <c r="C2544" s="61" t="s">
        <v>803</v>
      </c>
      <c r="D2544" s="62">
        <v>46232</v>
      </c>
      <c r="E2544" s="63">
        <v>0.75</v>
      </c>
      <c r="F2544" s="61" t="s">
        <v>365</v>
      </c>
      <c r="G2544" s="61" t="s">
        <v>364</v>
      </c>
      <c r="H2544" s="61">
        <v>1</v>
      </c>
      <c r="I2544" s="61">
        <v>1</v>
      </c>
      <c r="J2544" s="61">
        <v>1</v>
      </c>
      <c r="K2544" s="61">
        <v>1</v>
      </c>
      <c r="L2544" s="22" t="str">
        <f t="shared" si="815"/>
        <v>29/07/2026</v>
      </c>
      <c r="M2544" s="23">
        <f t="shared" si="816"/>
        <v>0.625</v>
      </c>
      <c r="N2544" t="str">
        <f t="shared" si="817"/>
        <v>1 - 1</v>
      </c>
      <c r="O2544" t="str">
        <f t="shared" si="818"/>
        <v>Red</v>
      </c>
      <c r="P2544" t="str">
        <f t="shared" si="819"/>
        <v>Green</v>
      </c>
      <c r="Q2544" t="str">
        <f t="shared" si="820"/>
        <v>Red</v>
      </c>
      <c r="R2544" t="str">
        <f t="shared" si="821"/>
        <v>Green</v>
      </c>
      <c r="S2544" t="str">
        <f t="shared" si="822"/>
        <v>Green</v>
      </c>
      <c r="T2544" t="str">
        <f t="shared" si="823"/>
        <v>Red</v>
      </c>
      <c r="U2544" t="str">
        <f t="shared" si="824"/>
        <v>Red</v>
      </c>
      <c r="V2544" t="str">
        <f t="shared" si="825"/>
        <v>Green</v>
      </c>
      <c r="W2544" t="str">
        <f t="shared" si="826"/>
        <v>Red</v>
      </c>
      <c r="X2544" t="str">
        <f t="shared" si="827"/>
        <v>Green</v>
      </c>
      <c r="Y2544" t="str">
        <f t="shared" si="828"/>
        <v>Green</v>
      </c>
      <c r="Z2544" t="str">
        <f t="shared" si="829"/>
        <v>Red</v>
      </c>
      <c r="AA2544" t="str">
        <f t="shared" si="830"/>
        <v>Green</v>
      </c>
      <c r="AB2544" t="str">
        <f t="shared" si="831"/>
        <v>Green</v>
      </c>
      <c r="AC2544" t="str">
        <f t="shared" si="832"/>
        <v>Green</v>
      </c>
      <c r="AD2544" t="str">
        <f t="shared" si="833"/>
        <v>Red</v>
      </c>
    </row>
    <row r="2545" spans="1:30" x14ac:dyDescent="0.25">
      <c r="A2545" t="str">
        <f t="shared" si="834"/>
        <v>29/07/2026GranadaAlmeria</v>
      </c>
      <c r="B2545" s="61"/>
      <c r="C2545" s="61"/>
      <c r="D2545" s="62">
        <v>46232</v>
      </c>
      <c r="E2545" s="63">
        <v>0.75</v>
      </c>
      <c r="F2545" s="61" t="s">
        <v>3999</v>
      </c>
      <c r="G2545" s="61" t="s">
        <v>3994</v>
      </c>
      <c r="H2545" s="61">
        <v>1</v>
      </c>
      <c r="I2545" s="61">
        <v>0</v>
      </c>
      <c r="J2545" s="61">
        <v>2</v>
      </c>
      <c r="K2545" s="61">
        <v>0</v>
      </c>
      <c r="L2545" s="22" t="str">
        <f t="shared" si="815"/>
        <v>29/07/2026</v>
      </c>
      <c r="M2545" s="23">
        <f t="shared" si="816"/>
        <v>0.625</v>
      </c>
      <c r="N2545" t="str">
        <f t="shared" si="817"/>
        <v>2 - 0</v>
      </c>
      <c r="O2545" t="str">
        <f t="shared" si="818"/>
        <v>Green</v>
      </c>
      <c r="P2545" t="str">
        <f t="shared" si="819"/>
        <v>Red</v>
      </c>
      <c r="Q2545" t="str">
        <f t="shared" si="820"/>
        <v>Red</v>
      </c>
      <c r="R2545" t="str">
        <f t="shared" si="821"/>
        <v>Green</v>
      </c>
      <c r="S2545" t="str">
        <f t="shared" si="822"/>
        <v>Red</v>
      </c>
      <c r="T2545" t="str">
        <f t="shared" si="823"/>
        <v>Green</v>
      </c>
      <c r="U2545" t="str">
        <f t="shared" si="824"/>
        <v>Green</v>
      </c>
      <c r="V2545" t="str">
        <f t="shared" si="825"/>
        <v>Red</v>
      </c>
      <c r="W2545" t="str">
        <f t="shared" si="826"/>
        <v>Red</v>
      </c>
      <c r="X2545" t="str">
        <f t="shared" si="827"/>
        <v>Green</v>
      </c>
      <c r="Y2545" t="str">
        <f t="shared" si="828"/>
        <v>Green</v>
      </c>
      <c r="Z2545" t="str">
        <f t="shared" si="829"/>
        <v>Red</v>
      </c>
      <c r="AA2545" t="str">
        <f t="shared" si="830"/>
        <v>Green</v>
      </c>
      <c r="AB2545" t="str">
        <f t="shared" si="831"/>
        <v>Green</v>
      </c>
      <c r="AC2545" t="str">
        <f t="shared" si="832"/>
        <v>Red</v>
      </c>
      <c r="AD2545" t="str">
        <f t="shared" si="833"/>
        <v>Green</v>
      </c>
    </row>
    <row r="2546" spans="1:30" x14ac:dyDescent="0.25">
      <c r="A2546" t="str">
        <f t="shared" si="834"/>
        <v>29/07/2026MagniKFA Austfjarda</v>
      </c>
      <c r="B2546" s="61"/>
      <c r="C2546" s="61"/>
      <c r="D2546" s="62">
        <v>46232</v>
      </c>
      <c r="E2546" s="63">
        <v>0.75</v>
      </c>
      <c r="F2546" s="61" t="s">
        <v>3345</v>
      </c>
      <c r="G2546" s="61" t="s">
        <v>3342</v>
      </c>
      <c r="H2546" s="61">
        <v>2</v>
      </c>
      <c r="I2546" s="61">
        <v>0</v>
      </c>
      <c r="J2546" s="61">
        <v>3</v>
      </c>
      <c r="K2546" s="61">
        <v>0</v>
      </c>
      <c r="L2546" s="22" t="str">
        <f t="shared" si="815"/>
        <v>29/07/2026</v>
      </c>
      <c r="M2546" s="23">
        <f t="shared" si="816"/>
        <v>0.625</v>
      </c>
      <c r="N2546" t="str">
        <f t="shared" si="817"/>
        <v>3 - 0</v>
      </c>
      <c r="O2546" t="str">
        <f t="shared" si="818"/>
        <v>Green</v>
      </c>
      <c r="P2546" t="str">
        <f t="shared" si="819"/>
        <v>Red</v>
      </c>
      <c r="Q2546" t="str">
        <f t="shared" si="820"/>
        <v>Red</v>
      </c>
      <c r="R2546" t="str">
        <f t="shared" si="821"/>
        <v>Green</v>
      </c>
      <c r="S2546" t="str">
        <f t="shared" si="822"/>
        <v>Red</v>
      </c>
      <c r="T2546" t="str">
        <f t="shared" si="823"/>
        <v>Green</v>
      </c>
      <c r="U2546" t="str">
        <f t="shared" si="824"/>
        <v>Green</v>
      </c>
      <c r="V2546" t="str">
        <f t="shared" si="825"/>
        <v>Red</v>
      </c>
      <c r="W2546" t="str">
        <f t="shared" si="826"/>
        <v>Red</v>
      </c>
      <c r="X2546" t="str">
        <f t="shared" si="827"/>
        <v>Green</v>
      </c>
      <c r="Y2546" t="str">
        <f t="shared" si="828"/>
        <v>Green</v>
      </c>
      <c r="Z2546" t="str">
        <f t="shared" si="829"/>
        <v>Green</v>
      </c>
      <c r="AA2546" t="str">
        <f t="shared" si="830"/>
        <v>Red</v>
      </c>
      <c r="AB2546" t="str">
        <f t="shared" si="831"/>
        <v>Green</v>
      </c>
      <c r="AC2546" t="str">
        <f t="shared" si="832"/>
        <v>Red</v>
      </c>
      <c r="AD2546" t="str">
        <f t="shared" si="833"/>
        <v>Green</v>
      </c>
    </row>
    <row r="2547" spans="1:30" x14ac:dyDescent="0.25">
      <c r="A2547" t="str">
        <f t="shared" si="834"/>
        <v>29/07/2026Marino de LuancoReal Aviles</v>
      </c>
      <c r="B2547" s="61"/>
      <c r="C2547" s="61"/>
      <c r="D2547" s="62">
        <v>46232</v>
      </c>
      <c r="E2547" s="63">
        <v>0.75</v>
      </c>
      <c r="F2547" s="61" t="s">
        <v>5275</v>
      </c>
      <c r="G2547" s="61" t="s">
        <v>3754</v>
      </c>
      <c r="H2547" s="61">
        <v>1</v>
      </c>
      <c r="I2547" s="61">
        <v>0</v>
      </c>
      <c r="J2547" s="61">
        <v>1</v>
      </c>
      <c r="K2547" s="61">
        <v>0</v>
      </c>
      <c r="L2547" s="22" t="str">
        <f t="shared" si="815"/>
        <v>29/07/2026</v>
      </c>
      <c r="M2547" s="23">
        <f t="shared" si="816"/>
        <v>0.625</v>
      </c>
      <c r="N2547" t="str">
        <f t="shared" si="817"/>
        <v>1 - 0</v>
      </c>
      <c r="O2547" t="str">
        <f t="shared" si="818"/>
        <v>Green</v>
      </c>
      <c r="P2547" t="str">
        <f t="shared" si="819"/>
        <v>Red</v>
      </c>
      <c r="Q2547" t="str">
        <f t="shared" si="820"/>
        <v>Red</v>
      </c>
      <c r="R2547" t="str">
        <f t="shared" si="821"/>
        <v>Green</v>
      </c>
      <c r="S2547" t="str">
        <f t="shared" si="822"/>
        <v>Red</v>
      </c>
      <c r="T2547" t="str">
        <f t="shared" si="823"/>
        <v>Green</v>
      </c>
      <c r="U2547" t="str">
        <f t="shared" si="824"/>
        <v>Green</v>
      </c>
      <c r="V2547" t="str">
        <f t="shared" si="825"/>
        <v>Red</v>
      </c>
      <c r="W2547" t="str">
        <f t="shared" si="826"/>
        <v>Red</v>
      </c>
      <c r="X2547" t="str">
        <f t="shared" si="827"/>
        <v>Green</v>
      </c>
      <c r="Y2547" t="str">
        <f t="shared" si="828"/>
        <v>Red</v>
      </c>
      <c r="Z2547" t="str">
        <f t="shared" si="829"/>
        <v>Red</v>
      </c>
      <c r="AA2547" t="str">
        <f t="shared" si="830"/>
        <v>Green</v>
      </c>
      <c r="AB2547" t="str">
        <f t="shared" si="831"/>
        <v>Green</v>
      </c>
      <c r="AC2547" t="str">
        <f t="shared" si="832"/>
        <v>Red</v>
      </c>
      <c r="AD2547" t="str">
        <f t="shared" si="833"/>
        <v>Green</v>
      </c>
    </row>
    <row r="2548" spans="1:30" x14ac:dyDescent="0.25">
      <c r="A2548" t="str">
        <f t="shared" si="834"/>
        <v>29/07/2026Real BetisLyon</v>
      </c>
      <c r="B2548" s="61"/>
      <c r="C2548" s="61"/>
      <c r="D2548" s="62">
        <v>46232</v>
      </c>
      <c r="E2548" s="63">
        <v>0.75</v>
      </c>
      <c r="F2548" s="61" t="s">
        <v>1819</v>
      </c>
      <c r="G2548" s="61" t="s">
        <v>2638</v>
      </c>
      <c r="H2548" s="61">
        <v>2</v>
      </c>
      <c r="I2548" s="61">
        <v>0</v>
      </c>
      <c r="J2548" s="61">
        <v>4</v>
      </c>
      <c r="K2548" s="61">
        <v>0</v>
      </c>
      <c r="L2548" s="22" t="str">
        <f t="shared" si="815"/>
        <v>29/07/2026</v>
      </c>
      <c r="M2548" s="23">
        <f t="shared" si="816"/>
        <v>0.625</v>
      </c>
      <c r="N2548" t="str">
        <f t="shared" si="817"/>
        <v>4 - 0</v>
      </c>
      <c r="O2548" t="str">
        <f t="shared" si="818"/>
        <v>Green</v>
      </c>
      <c r="P2548" t="str">
        <f t="shared" si="819"/>
        <v>Red</v>
      </c>
      <c r="Q2548" t="str">
        <f t="shared" si="820"/>
        <v>Red</v>
      </c>
      <c r="R2548" t="str">
        <f t="shared" si="821"/>
        <v>Green</v>
      </c>
      <c r="S2548" t="str">
        <f t="shared" si="822"/>
        <v>Red</v>
      </c>
      <c r="T2548" t="str">
        <f t="shared" si="823"/>
        <v>Green</v>
      </c>
      <c r="U2548" t="str">
        <f t="shared" si="824"/>
        <v>Green</v>
      </c>
      <c r="V2548" t="str">
        <f t="shared" si="825"/>
        <v>Red</v>
      </c>
      <c r="W2548" t="str">
        <f t="shared" si="826"/>
        <v>Red</v>
      </c>
      <c r="X2548" t="str">
        <f t="shared" si="827"/>
        <v>Green</v>
      </c>
      <c r="Y2548" t="str">
        <f t="shared" si="828"/>
        <v>Green</v>
      </c>
      <c r="Z2548" t="str">
        <f t="shared" si="829"/>
        <v>Green</v>
      </c>
      <c r="AA2548" t="str">
        <f t="shared" si="830"/>
        <v>Red</v>
      </c>
      <c r="AB2548" t="str">
        <f t="shared" si="831"/>
        <v>Red</v>
      </c>
      <c r="AC2548" t="str">
        <f t="shared" si="832"/>
        <v>Red</v>
      </c>
      <c r="AD2548" t="str">
        <f t="shared" si="833"/>
        <v>Green</v>
      </c>
    </row>
    <row r="2549" spans="1:30" x14ac:dyDescent="0.25">
      <c r="A2549" t="str">
        <f t="shared" si="834"/>
        <v>29/07/2026Real OviedoDeportiva Ponferradina</v>
      </c>
      <c r="B2549" s="61"/>
      <c r="C2549" s="61"/>
      <c r="D2549" s="62">
        <v>46232</v>
      </c>
      <c r="E2549" s="63">
        <v>0.75</v>
      </c>
      <c r="F2549" s="61" t="s">
        <v>3991</v>
      </c>
      <c r="G2549" s="61" t="s">
        <v>5276</v>
      </c>
      <c r="H2549" s="61">
        <v>2</v>
      </c>
      <c r="I2549" s="61">
        <v>0</v>
      </c>
      <c r="J2549" s="61">
        <v>4</v>
      </c>
      <c r="K2549" s="61">
        <v>0</v>
      </c>
      <c r="L2549" s="22" t="str">
        <f t="shared" si="815"/>
        <v>29/07/2026</v>
      </c>
      <c r="M2549" s="23">
        <f t="shared" si="816"/>
        <v>0.625</v>
      </c>
      <c r="N2549" t="str">
        <f t="shared" si="817"/>
        <v>4 - 0</v>
      </c>
      <c r="O2549" t="str">
        <f t="shared" si="818"/>
        <v>Green</v>
      </c>
      <c r="P2549" t="str">
        <f t="shared" si="819"/>
        <v>Red</v>
      </c>
      <c r="Q2549" t="str">
        <f t="shared" si="820"/>
        <v>Red</v>
      </c>
      <c r="R2549" t="str">
        <f t="shared" si="821"/>
        <v>Green</v>
      </c>
      <c r="S2549" t="str">
        <f t="shared" si="822"/>
        <v>Red</v>
      </c>
      <c r="T2549" t="str">
        <f t="shared" si="823"/>
        <v>Green</v>
      </c>
      <c r="U2549" t="str">
        <f t="shared" si="824"/>
        <v>Green</v>
      </c>
      <c r="V2549" t="str">
        <f t="shared" si="825"/>
        <v>Red</v>
      </c>
      <c r="W2549" t="str">
        <f t="shared" si="826"/>
        <v>Red</v>
      </c>
      <c r="X2549" t="str">
        <f t="shared" si="827"/>
        <v>Green</v>
      </c>
      <c r="Y2549" t="str">
        <f t="shared" si="828"/>
        <v>Green</v>
      </c>
      <c r="Z2549" t="str">
        <f t="shared" si="829"/>
        <v>Green</v>
      </c>
      <c r="AA2549" t="str">
        <f t="shared" si="830"/>
        <v>Red</v>
      </c>
      <c r="AB2549" t="str">
        <f t="shared" si="831"/>
        <v>Red</v>
      </c>
      <c r="AC2549" t="str">
        <f t="shared" si="832"/>
        <v>Red</v>
      </c>
      <c r="AD2549" t="str">
        <f t="shared" si="833"/>
        <v>Green</v>
      </c>
    </row>
    <row r="2550" spans="1:30" x14ac:dyDescent="0.25">
      <c r="A2550" t="str">
        <f t="shared" si="834"/>
        <v>29/07/2026Red Star BelgradeLarne FC</v>
      </c>
      <c r="B2550" s="61" t="s">
        <v>802</v>
      </c>
      <c r="C2550" s="61" t="s">
        <v>803</v>
      </c>
      <c r="D2550" s="62">
        <v>46232</v>
      </c>
      <c r="E2550" s="63">
        <v>0.75</v>
      </c>
      <c r="F2550" s="61" t="s">
        <v>371</v>
      </c>
      <c r="G2550" s="61" t="s">
        <v>370</v>
      </c>
      <c r="H2550" s="61">
        <v>2</v>
      </c>
      <c r="I2550" s="61">
        <v>0</v>
      </c>
      <c r="J2550" s="61">
        <v>5</v>
      </c>
      <c r="K2550" s="61">
        <v>0</v>
      </c>
      <c r="L2550" s="22" t="str">
        <f t="shared" si="815"/>
        <v>29/07/2026</v>
      </c>
      <c r="M2550" s="23">
        <f t="shared" si="816"/>
        <v>0.625</v>
      </c>
      <c r="N2550" t="str">
        <f t="shared" si="817"/>
        <v>5 - 0</v>
      </c>
      <c r="O2550" t="str">
        <f t="shared" si="818"/>
        <v>Green</v>
      </c>
      <c r="P2550" t="str">
        <f t="shared" si="819"/>
        <v>Red</v>
      </c>
      <c r="Q2550" t="str">
        <f t="shared" si="820"/>
        <v>Red</v>
      </c>
      <c r="R2550" t="str">
        <f t="shared" si="821"/>
        <v>Green</v>
      </c>
      <c r="S2550" t="str">
        <f t="shared" si="822"/>
        <v>Red</v>
      </c>
      <c r="T2550" t="str">
        <f t="shared" si="823"/>
        <v>Green</v>
      </c>
      <c r="U2550" t="str">
        <f t="shared" si="824"/>
        <v>Green</v>
      </c>
      <c r="V2550" t="str">
        <f t="shared" si="825"/>
        <v>Red</v>
      </c>
      <c r="W2550" t="str">
        <f t="shared" si="826"/>
        <v>Red</v>
      </c>
      <c r="X2550" t="str">
        <f t="shared" si="827"/>
        <v>Green</v>
      </c>
      <c r="Y2550" t="str">
        <f t="shared" si="828"/>
        <v>Green</v>
      </c>
      <c r="Z2550" t="str">
        <f t="shared" si="829"/>
        <v>Green</v>
      </c>
      <c r="AA2550" t="str">
        <f t="shared" si="830"/>
        <v>Red</v>
      </c>
      <c r="AB2550" t="str">
        <f t="shared" si="831"/>
        <v>Red</v>
      </c>
      <c r="AC2550" t="str">
        <f t="shared" si="832"/>
        <v>Red</v>
      </c>
      <c r="AD2550" t="str">
        <f t="shared" si="833"/>
        <v>Green</v>
      </c>
    </row>
    <row r="2551" spans="1:30" x14ac:dyDescent="0.25">
      <c r="A2551" t="str">
        <f t="shared" si="834"/>
        <v>29/07/2026SelfossDalvik/Reynir</v>
      </c>
      <c r="B2551" s="61"/>
      <c r="C2551" s="61"/>
      <c r="D2551" s="62">
        <v>46232</v>
      </c>
      <c r="E2551" s="63">
        <v>0.75</v>
      </c>
      <c r="F2551" s="61" t="s">
        <v>3344</v>
      </c>
      <c r="G2551" s="61" t="s">
        <v>631</v>
      </c>
      <c r="H2551" s="61">
        <v>2</v>
      </c>
      <c r="I2551" s="61">
        <v>1</v>
      </c>
      <c r="J2551" s="61">
        <v>2</v>
      </c>
      <c r="K2551" s="61">
        <v>1</v>
      </c>
      <c r="L2551" s="22" t="str">
        <f t="shared" si="815"/>
        <v>29/07/2026</v>
      </c>
      <c r="M2551" s="23">
        <f t="shared" si="816"/>
        <v>0.625</v>
      </c>
      <c r="N2551" t="str">
        <f t="shared" si="817"/>
        <v>2 - 1</v>
      </c>
      <c r="O2551" t="str">
        <f t="shared" si="818"/>
        <v>Green</v>
      </c>
      <c r="P2551" t="str">
        <f t="shared" si="819"/>
        <v>Red</v>
      </c>
      <c r="Q2551" t="str">
        <f t="shared" si="820"/>
        <v>Red</v>
      </c>
      <c r="R2551" t="str">
        <f t="shared" si="821"/>
        <v>Green</v>
      </c>
      <c r="S2551" t="str">
        <f t="shared" si="822"/>
        <v>Red</v>
      </c>
      <c r="T2551" t="str">
        <f t="shared" si="823"/>
        <v>Green</v>
      </c>
      <c r="U2551" t="str">
        <f t="shared" si="824"/>
        <v>Green</v>
      </c>
      <c r="V2551" t="str">
        <f t="shared" si="825"/>
        <v>Red</v>
      </c>
      <c r="W2551" t="str">
        <f t="shared" si="826"/>
        <v>Red</v>
      </c>
      <c r="X2551" t="str">
        <f t="shared" si="827"/>
        <v>Green</v>
      </c>
      <c r="Y2551" t="str">
        <f t="shared" si="828"/>
        <v>Green</v>
      </c>
      <c r="Z2551" t="str">
        <f t="shared" si="829"/>
        <v>Green</v>
      </c>
      <c r="AA2551" t="str">
        <f t="shared" si="830"/>
        <v>Red</v>
      </c>
      <c r="AB2551" t="str">
        <f t="shared" si="831"/>
        <v>Green</v>
      </c>
      <c r="AC2551" t="str">
        <f t="shared" si="832"/>
        <v>Green</v>
      </c>
      <c r="AD2551" t="str">
        <f t="shared" si="833"/>
        <v>Red</v>
      </c>
    </row>
    <row r="2552" spans="1:30" x14ac:dyDescent="0.25">
      <c r="A2552" t="str">
        <f t="shared" si="834"/>
        <v>29/07/2026SindriYmir Kopavogur</v>
      </c>
      <c r="B2552" s="61"/>
      <c r="C2552" s="61"/>
      <c r="D2552" s="62">
        <v>46232</v>
      </c>
      <c r="E2552" s="63">
        <v>0.75</v>
      </c>
      <c r="F2552" s="61" t="s">
        <v>3349</v>
      </c>
      <c r="G2552" s="61" t="s">
        <v>2483</v>
      </c>
      <c r="H2552" s="61"/>
      <c r="I2552" s="61"/>
      <c r="J2552" s="61"/>
      <c r="K2552" s="61"/>
      <c r="L2552" s="22" t="str">
        <f t="shared" si="815"/>
        <v>29/07/2026</v>
      </c>
      <c r="M2552" s="23">
        <f t="shared" si="816"/>
        <v>0.625</v>
      </c>
      <c r="N2552" t="str">
        <f t="shared" si="817"/>
        <v xml:space="preserve"> - </v>
      </c>
      <c r="O2552" t="str">
        <f t="shared" si="818"/>
        <v>Red</v>
      </c>
      <c r="P2552" t="str">
        <f t="shared" si="819"/>
        <v>Green</v>
      </c>
      <c r="Q2552" t="str">
        <f t="shared" si="820"/>
        <v>Red</v>
      </c>
      <c r="R2552" t="str">
        <f t="shared" si="821"/>
        <v>Green</v>
      </c>
      <c r="S2552" t="str">
        <f t="shared" si="822"/>
        <v>Green</v>
      </c>
      <c r="T2552" t="str">
        <f t="shared" si="823"/>
        <v>Red</v>
      </c>
      <c r="U2552" t="str">
        <f t="shared" si="824"/>
        <v>Red</v>
      </c>
      <c r="V2552" t="str">
        <f t="shared" si="825"/>
        <v>Green</v>
      </c>
      <c r="W2552" t="str">
        <f t="shared" si="826"/>
        <v>Red</v>
      </c>
      <c r="X2552" t="str">
        <f t="shared" si="827"/>
        <v>Red</v>
      </c>
      <c r="Y2552" t="str">
        <f t="shared" si="828"/>
        <v>Red</v>
      </c>
      <c r="Z2552" t="str">
        <f t="shared" si="829"/>
        <v>Red</v>
      </c>
      <c r="AA2552" t="str">
        <f t="shared" si="830"/>
        <v>Green</v>
      </c>
      <c r="AB2552" t="str">
        <f t="shared" si="831"/>
        <v>Green</v>
      </c>
      <c r="AC2552" t="str">
        <f t="shared" si="832"/>
        <v>Red</v>
      </c>
      <c r="AD2552" t="str">
        <f t="shared" si="833"/>
        <v>Green</v>
      </c>
    </row>
    <row r="2553" spans="1:30" x14ac:dyDescent="0.25">
      <c r="A2553" t="str">
        <f t="shared" si="834"/>
        <v>29/07/2026Vidir GardurKF Fjallabyggd</v>
      </c>
      <c r="B2553" s="61"/>
      <c r="C2553" s="61"/>
      <c r="D2553" s="62">
        <v>46232</v>
      </c>
      <c r="E2553" s="63">
        <v>0.75</v>
      </c>
      <c r="F2553" s="61" t="s">
        <v>3348</v>
      </c>
      <c r="G2553" s="61" t="s">
        <v>3352</v>
      </c>
      <c r="H2553" s="61">
        <v>1</v>
      </c>
      <c r="I2553" s="61">
        <v>0</v>
      </c>
      <c r="J2553" s="61">
        <v>5</v>
      </c>
      <c r="K2553" s="61">
        <v>0</v>
      </c>
      <c r="L2553" s="22" t="str">
        <f t="shared" si="815"/>
        <v>29/07/2026</v>
      </c>
      <c r="M2553" s="23">
        <f t="shared" si="816"/>
        <v>0.625</v>
      </c>
      <c r="N2553" t="str">
        <f t="shared" si="817"/>
        <v>5 - 0</v>
      </c>
      <c r="O2553" t="str">
        <f t="shared" si="818"/>
        <v>Green</v>
      </c>
      <c r="P2553" t="str">
        <f t="shared" si="819"/>
        <v>Red</v>
      </c>
      <c r="Q2553" t="str">
        <f t="shared" si="820"/>
        <v>Red</v>
      </c>
      <c r="R2553" t="str">
        <f t="shared" si="821"/>
        <v>Green</v>
      </c>
      <c r="S2553" t="str">
        <f t="shared" si="822"/>
        <v>Red</v>
      </c>
      <c r="T2553" t="str">
        <f t="shared" si="823"/>
        <v>Green</v>
      </c>
      <c r="U2553" t="str">
        <f t="shared" si="824"/>
        <v>Green</v>
      </c>
      <c r="V2553" t="str">
        <f t="shared" si="825"/>
        <v>Red</v>
      </c>
      <c r="W2553" t="str">
        <f t="shared" si="826"/>
        <v>Red</v>
      </c>
      <c r="X2553" t="str">
        <f t="shared" si="827"/>
        <v>Green</v>
      </c>
      <c r="Y2553" t="str">
        <f t="shared" si="828"/>
        <v>Green</v>
      </c>
      <c r="Z2553" t="str">
        <f t="shared" si="829"/>
        <v>Green</v>
      </c>
      <c r="AA2553" t="str">
        <f t="shared" si="830"/>
        <v>Red</v>
      </c>
      <c r="AB2553" t="str">
        <f t="shared" si="831"/>
        <v>Red</v>
      </c>
      <c r="AC2553" t="str">
        <f t="shared" si="832"/>
        <v>Red</v>
      </c>
      <c r="AD2553" t="str">
        <f t="shared" si="833"/>
        <v>Green</v>
      </c>
    </row>
    <row r="2554" spans="1:30" x14ac:dyDescent="0.25">
      <c r="A2554" t="str">
        <f t="shared" si="834"/>
        <v>29/07/2026Slovan BratislavaIberia 1999</v>
      </c>
      <c r="B2554" s="61" t="s">
        <v>802</v>
      </c>
      <c r="C2554" s="61" t="s">
        <v>803</v>
      </c>
      <c r="D2554" s="62">
        <v>46232</v>
      </c>
      <c r="E2554" s="63">
        <v>0.76041666666666663</v>
      </c>
      <c r="F2554" s="61" t="s">
        <v>359</v>
      </c>
      <c r="G2554" s="61" t="s">
        <v>358</v>
      </c>
      <c r="H2554" s="61">
        <v>1</v>
      </c>
      <c r="I2554" s="61">
        <v>0</v>
      </c>
      <c r="J2554" s="61">
        <v>1</v>
      </c>
      <c r="K2554" s="61">
        <v>1</v>
      </c>
      <c r="L2554" s="22" t="str">
        <f t="shared" si="815"/>
        <v>29/07/2026</v>
      </c>
      <c r="M2554" s="23">
        <f t="shared" si="816"/>
        <v>0.63541666666666663</v>
      </c>
      <c r="N2554" t="str">
        <f t="shared" si="817"/>
        <v>1 - 1</v>
      </c>
      <c r="O2554" t="str">
        <f t="shared" si="818"/>
        <v>Red</v>
      </c>
      <c r="P2554" t="str">
        <f t="shared" si="819"/>
        <v>Green</v>
      </c>
      <c r="Q2554" t="str">
        <f t="shared" si="820"/>
        <v>Red</v>
      </c>
      <c r="R2554" t="str">
        <f t="shared" si="821"/>
        <v>Green</v>
      </c>
      <c r="S2554" t="str">
        <f t="shared" si="822"/>
        <v>Green</v>
      </c>
      <c r="T2554" t="str">
        <f t="shared" si="823"/>
        <v>Red</v>
      </c>
      <c r="U2554" t="str">
        <f t="shared" si="824"/>
        <v>Green</v>
      </c>
      <c r="V2554" t="str">
        <f t="shared" si="825"/>
        <v>Red</v>
      </c>
      <c r="W2554" t="str">
        <f t="shared" si="826"/>
        <v>Red</v>
      </c>
      <c r="X2554" t="str">
        <f t="shared" si="827"/>
        <v>Green</v>
      </c>
      <c r="Y2554" t="str">
        <f t="shared" si="828"/>
        <v>Green</v>
      </c>
      <c r="Z2554" t="str">
        <f t="shared" si="829"/>
        <v>Red</v>
      </c>
      <c r="AA2554" t="str">
        <f t="shared" si="830"/>
        <v>Green</v>
      </c>
      <c r="AB2554" t="str">
        <f t="shared" si="831"/>
        <v>Green</v>
      </c>
      <c r="AC2554" t="str">
        <f t="shared" si="832"/>
        <v>Green</v>
      </c>
      <c r="AD2554" t="str">
        <f t="shared" si="833"/>
        <v>Red</v>
      </c>
    </row>
    <row r="2555" spans="1:30" x14ac:dyDescent="0.25">
      <c r="A2555" t="str">
        <f t="shared" si="834"/>
        <v>29/07/2026Atletico MadridGetafe</v>
      </c>
      <c r="B2555" s="61"/>
      <c r="C2555" s="61"/>
      <c r="D2555" s="62">
        <v>46232</v>
      </c>
      <c r="E2555" s="63">
        <v>0.77083333333333337</v>
      </c>
      <c r="F2555" s="61" t="s">
        <v>5277</v>
      </c>
      <c r="G2555" s="61" t="s">
        <v>1823</v>
      </c>
      <c r="H2555" s="61">
        <v>2</v>
      </c>
      <c r="I2555" s="61">
        <v>1</v>
      </c>
      <c r="J2555" s="61">
        <v>4</v>
      </c>
      <c r="K2555" s="61">
        <v>1</v>
      </c>
      <c r="L2555" s="22" t="str">
        <f t="shared" ref="L2555:L2618" si="835">DAY(D2555)&amp;"/"&amp;"07"&amp;"/"&amp;YEAR(D2555)</f>
        <v>29/07/2026</v>
      </c>
      <c r="M2555" s="23">
        <f t="shared" ref="M2555:M2618" si="836">E2555-TIME(3,0,0)</f>
        <v>0.64583333333333337</v>
      </c>
      <c r="N2555" t="str">
        <f t="shared" ref="N2555:N2618" si="837">J2555&amp;" - "&amp;K2555</f>
        <v>4 - 1</v>
      </c>
      <c r="O2555" t="str">
        <f t="shared" si="818"/>
        <v>Green</v>
      </c>
      <c r="P2555" t="str">
        <f t="shared" si="819"/>
        <v>Red</v>
      </c>
      <c r="Q2555" t="str">
        <f t="shared" si="820"/>
        <v>Red</v>
      </c>
      <c r="R2555" t="str">
        <f t="shared" si="821"/>
        <v>Green</v>
      </c>
      <c r="S2555" t="str">
        <f t="shared" si="822"/>
        <v>Red</v>
      </c>
      <c r="T2555" t="str">
        <f t="shared" si="823"/>
        <v>Green</v>
      </c>
      <c r="U2555" t="str">
        <f t="shared" si="824"/>
        <v>Green</v>
      </c>
      <c r="V2555" t="str">
        <f t="shared" si="825"/>
        <v>Red</v>
      </c>
      <c r="W2555" t="str">
        <f t="shared" si="826"/>
        <v>Red</v>
      </c>
      <c r="X2555" t="str">
        <f t="shared" si="827"/>
        <v>Green</v>
      </c>
      <c r="Y2555" t="str">
        <f t="shared" si="828"/>
        <v>Green</v>
      </c>
      <c r="Z2555" t="str">
        <f t="shared" si="829"/>
        <v>Green</v>
      </c>
      <c r="AA2555" t="str">
        <f t="shared" si="830"/>
        <v>Red</v>
      </c>
      <c r="AB2555" t="str">
        <f t="shared" si="831"/>
        <v>Red</v>
      </c>
      <c r="AC2555" t="str">
        <f t="shared" si="832"/>
        <v>Green</v>
      </c>
      <c r="AD2555" t="str">
        <f t="shared" si="833"/>
        <v>Red</v>
      </c>
    </row>
    <row r="2556" spans="1:30" x14ac:dyDescent="0.25">
      <c r="A2556" t="str">
        <f t="shared" si="834"/>
        <v>29/07/2026Bradford CityPreston North End</v>
      </c>
      <c r="B2556" s="61"/>
      <c r="C2556" s="61"/>
      <c r="D2556" s="62">
        <v>46232</v>
      </c>
      <c r="E2556" s="63">
        <v>0.77083333333333337</v>
      </c>
      <c r="F2556" s="61" t="s">
        <v>5278</v>
      </c>
      <c r="G2556" s="61" t="s">
        <v>2633</v>
      </c>
      <c r="H2556" s="61">
        <v>1</v>
      </c>
      <c r="I2556" s="61">
        <v>0</v>
      </c>
      <c r="J2556" s="61">
        <v>3</v>
      </c>
      <c r="K2556" s="61">
        <v>2</v>
      </c>
      <c r="L2556" s="22" t="str">
        <f t="shared" si="835"/>
        <v>29/07/2026</v>
      </c>
      <c r="M2556" s="23">
        <f t="shared" si="836"/>
        <v>0.64583333333333337</v>
      </c>
      <c r="N2556" t="str">
        <f t="shared" si="837"/>
        <v>3 - 2</v>
      </c>
      <c r="O2556" t="str">
        <f t="shared" si="818"/>
        <v>Green</v>
      </c>
      <c r="P2556" t="str">
        <f t="shared" si="819"/>
        <v>Red</v>
      </c>
      <c r="Q2556" t="str">
        <f t="shared" si="820"/>
        <v>Red</v>
      </c>
      <c r="R2556" t="str">
        <f t="shared" si="821"/>
        <v>Green</v>
      </c>
      <c r="S2556" t="str">
        <f t="shared" si="822"/>
        <v>Red</v>
      </c>
      <c r="T2556" t="str">
        <f t="shared" si="823"/>
        <v>Green</v>
      </c>
      <c r="U2556" t="str">
        <f t="shared" si="824"/>
        <v>Green</v>
      </c>
      <c r="V2556" t="str">
        <f t="shared" si="825"/>
        <v>Red</v>
      </c>
      <c r="W2556" t="str">
        <f t="shared" si="826"/>
        <v>Red</v>
      </c>
      <c r="X2556" t="str">
        <f t="shared" si="827"/>
        <v>Green</v>
      </c>
      <c r="Y2556" t="str">
        <f t="shared" si="828"/>
        <v>Green</v>
      </c>
      <c r="Z2556" t="str">
        <f t="shared" si="829"/>
        <v>Green</v>
      </c>
      <c r="AA2556" t="str">
        <f t="shared" si="830"/>
        <v>Red</v>
      </c>
      <c r="AB2556" t="str">
        <f t="shared" si="831"/>
        <v>Red</v>
      </c>
      <c r="AC2556" t="str">
        <f t="shared" si="832"/>
        <v>Green</v>
      </c>
      <c r="AD2556" t="str">
        <f t="shared" si="833"/>
        <v>Red</v>
      </c>
    </row>
    <row r="2557" spans="1:30" x14ac:dyDescent="0.25">
      <c r="A2557" t="str">
        <f t="shared" si="834"/>
        <v>29/07/2026Bristol CityNewcastle</v>
      </c>
      <c r="B2557" s="61"/>
      <c r="C2557" s="61"/>
      <c r="D2557" s="62">
        <v>46232</v>
      </c>
      <c r="E2557" s="63">
        <v>0.77083333333333337</v>
      </c>
      <c r="F2557" s="61" t="s">
        <v>3804</v>
      </c>
      <c r="G2557" s="61" t="s">
        <v>3779</v>
      </c>
      <c r="H2557" s="61">
        <v>2</v>
      </c>
      <c r="I2557" s="61">
        <v>0</v>
      </c>
      <c r="J2557" s="61">
        <v>4</v>
      </c>
      <c r="K2557" s="61">
        <v>1</v>
      </c>
      <c r="L2557" s="22" t="str">
        <f t="shared" si="835"/>
        <v>29/07/2026</v>
      </c>
      <c r="M2557" s="23">
        <f t="shared" si="836"/>
        <v>0.64583333333333337</v>
      </c>
      <c r="N2557" t="str">
        <f t="shared" si="837"/>
        <v>4 - 1</v>
      </c>
      <c r="O2557" t="str">
        <f t="shared" si="818"/>
        <v>Green</v>
      </c>
      <c r="P2557" t="str">
        <f t="shared" si="819"/>
        <v>Red</v>
      </c>
      <c r="Q2557" t="str">
        <f t="shared" si="820"/>
        <v>Red</v>
      </c>
      <c r="R2557" t="str">
        <f t="shared" si="821"/>
        <v>Green</v>
      </c>
      <c r="S2557" t="str">
        <f t="shared" si="822"/>
        <v>Red</v>
      </c>
      <c r="T2557" t="str">
        <f t="shared" si="823"/>
        <v>Green</v>
      </c>
      <c r="U2557" t="str">
        <f t="shared" si="824"/>
        <v>Green</v>
      </c>
      <c r="V2557" t="str">
        <f t="shared" si="825"/>
        <v>Red</v>
      </c>
      <c r="W2557" t="str">
        <f t="shared" si="826"/>
        <v>Red</v>
      </c>
      <c r="X2557" t="str">
        <f t="shared" si="827"/>
        <v>Green</v>
      </c>
      <c r="Y2557" t="str">
        <f t="shared" si="828"/>
        <v>Green</v>
      </c>
      <c r="Z2557" t="str">
        <f t="shared" si="829"/>
        <v>Green</v>
      </c>
      <c r="AA2557" t="str">
        <f t="shared" si="830"/>
        <v>Red</v>
      </c>
      <c r="AB2557" t="str">
        <f t="shared" si="831"/>
        <v>Red</v>
      </c>
      <c r="AC2557" t="str">
        <f t="shared" si="832"/>
        <v>Green</v>
      </c>
      <c r="AD2557" t="str">
        <f t="shared" si="833"/>
        <v>Red</v>
      </c>
    </row>
    <row r="2558" spans="1:30" x14ac:dyDescent="0.25">
      <c r="A2558" t="str">
        <f t="shared" si="834"/>
        <v>29/07/2026CE SabadellCE Manresa</v>
      </c>
      <c r="B2558" s="61"/>
      <c r="C2558" s="61"/>
      <c r="D2558" s="62">
        <v>46232</v>
      </c>
      <c r="E2558" s="63">
        <v>0.77083333333333337</v>
      </c>
      <c r="F2558" s="61" t="s">
        <v>3740</v>
      </c>
      <c r="G2558" s="61" t="s">
        <v>5279</v>
      </c>
      <c r="H2558" s="61">
        <v>0</v>
      </c>
      <c r="I2558" s="61">
        <v>0</v>
      </c>
      <c r="J2558" s="61">
        <v>2</v>
      </c>
      <c r="K2558" s="61">
        <v>1</v>
      </c>
      <c r="L2558" s="22" t="str">
        <f t="shared" si="835"/>
        <v>29/07/2026</v>
      </c>
      <c r="M2558" s="23">
        <f t="shared" si="836"/>
        <v>0.64583333333333337</v>
      </c>
      <c r="N2558" t="str">
        <f t="shared" si="837"/>
        <v>2 - 1</v>
      </c>
      <c r="O2558" t="str">
        <f t="shared" si="818"/>
        <v>Green</v>
      </c>
      <c r="P2558" t="str">
        <f t="shared" si="819"/>
        <v>Red</v>
      </c>
      <c r="Q2558" t="str">
        <f t="shared" si="820"/>
        <v>Red</v>
      </c>
      <c r="R2558" t="str">
        <f t="shared" si="821"/>
        <v>Green</v>
      </c>
      <c r="S2558" t="str">
        <f t="shared" si="822"/>
        <v>Red</v>
      </c>
      <c r="T2558" t="str">
        <f t="shared" si="823"/>
        <v>Green</v>
      </c>
      <c r="U2558" t="str">
        <f t="shared" si="824"/>
        <v>Red</v>
      </c>
      <c r="V2558" t="str">
        <f t="shared" si="825"/>
        <v>Green</v>
      </c>
      <c r="W2558" t="str">
        <f t="shared" si="826"/>
        <v>Red</v>
      </c>
      <c r="X2558" t="str">
        <f t="shared" si="827"/>
        <v>Red</v>
      </c>
      <c r="Y2558" t="str">
        <f t="shared" si="828"/>
        <v>Green</v>
      </c>
      <c r="Z2558" t="str">
        <f t="shared" si="829"/>
        <v>Green</v>
      </c>
      <c r="AA2558" t="str">
        <f t="shared" si="830"/>
        <v>Red</v>
      </c>
      <c r="AB2558" t="str">
        <f t="shared" si="831"/>
        <v>Green</v>
      </c>
      <c r="AC2558" t="str">
        <f t="shared" si="832"/>
        <v>Green</v>
      </c>
      <c r="AD2558" t="str">
        <f t="shared" si="833"/>
        <v>Red</v>
      </c>
    </row>
    <row r="2559" spans="1:30" x14ac:dyDescent="0.25">
      <c r="A2559" t="str">
        <f t="shared" si="834"/>
        <v>29/07/2026Doncaster RoversWolves</v>
      </c>
      <c r="B2559" s="61"/>
      <c r="C2559" s="61"/>
      <c r="D2559" s="62">
        <v>46232</v>
      </c>
      <c r="E2559" s="63">
        <v>0.77083333333333337</v>
      </c>
      <c r="F2559" s="61" t="s">
        <v>3770</v>
      </c>
      <c r="G2559" s="61" t="s">
        <v>1817</v>
      </c>
      <c r="H2559" s="61">
        <v>0</v>
      </c>
      <c r="I2559" s="61">
        <v>0</v>
      </c>
      <c r="J2559" s="61">
        <v>0</v>
      </c>
      <c r="K2559" s="61">
        <v>2</v>
      </c>
      <c r="L2559" s="22" t="str">
        <f t="shared" si="835"/>
        <v>29/07/2026</v>
      </c>
      <c r="M2559" s="23">
        <f t="shared" si="836"/>
        <v>0.64583333333333337</v>
      </c>
      <c r="N2559" t="str">
        <f t="shared" si="837"/>
        <v>0 - 2</v>
      </c>
      <c r="O2559" t="str">
        <f t="shared" si="818"/>
        <v>Red</v>
      </c>
      <c r="P2559" t="str">
        <f t="shared" si="819"/>
        <v>Red</v>
      </c>
      <c r="Q2559" t="str">
        <f t="shared" si="820"/>
        <v>Green</v>
      </c>
      <c r="R2559" t="str">
        <f t="shared" si="821"/>
        <v>Red</v>
      </c>
      <c r="S2559" t="str">
        <f t="shared" si="822"/>
        <v>Green</v>
      </c>
      <c r="T2559" t="str">
        <f t="shared" si="823"/>
        <v>Green</v>
      </c>
      <c r="U2559" t="str">
        <f t="shared" si="824"/>
        <v>Red</v>
      </c>
      <c r="V2559" t="str">
        <f t="shared" si="825"/>
        <v>Green</v>
      </c>
      <c r="W2559" t="str">
        <f t="shared" si="826"/>
        <v>Red</v>
      </c>
      <c r="X2559" t="str">
        <f t="shared" si="827"/>
        <v>Red</v>
      </c>
      <c r="Y2559" t="str">
        <f t="shared" si="828"/>
        <v>Green</v>
      </c>
      <c r="Z2559" t="str">
        <f t="shared" si="829"/>
        <v>Red</v>
      </c>
      <c r="AA2559" t="str">
        <f t="shared" si="830"/>
        <v>Green</v>
      </c>
      <c r="AB2559" t="str">
        <f t="shared" si="831"/>
        <v>Green</v>
      </c>
      <c r="AC2559" t="str">
        <f t="shared" si="832"/>
        <v>Red</v>
      </c>
      <c r="AD2559" t="str">
        <f t="shared" si="833"/>
        <v>Green</v>
      </c>
    </row>
    <row r="2560" spans="1:30" x14ac:dyDescent="0.25">
      <c r="A2560" t="str">
        <f t="shared" si="834"/>
        <v>29/07/2026Presidente HayesDeportivo Santani</v>
      </c>
      <c r="B2560" s="61"/>
      <c r="C2560" s="61"/>
      <c r="D2560" s="62">
        <v>46232</v>
      </c>
      <c r="E2560" s="63">
        <v>0.77083333333333337</v>
      </c>
      <c r="F2560" s="61" t="s">
        <v>5280</v>
      </c>
      <c r="G2560" s="61" t="s">
        <v>279</v>
      </c>
      <c r="H2560" s="61">
        <v>0</v>
      </c>
      <c r="I2560" s="61">
        <v>1</v>
      </c>
      <c r="J2560" s="61">
        <v>0</v>
      </c>
      <c r="K2560" s="61">
        <v>1</v>
      </c>
      <c r="L2560" s="22" t="str">
        <f t="shared" si="835"/>
        <v>29/07/2026</v>
      </c>
      <c r="M2560" s="23">
        <f t="shared" si="836"/>
        <v>0.64583333333333337</v>
      </c>
      <c r="N2560" t="str">
        <f t="shared" si="837"/>
        <v>0 - 1</v>
      </c>
      <c r="O2560" t="str">
        <f t="shared" si="818"/>
        <v>Red</v>
      </c>
      <c r="P2560" t="str">
        <f t="shared" si="819"/>
        <v>Red</v>
      </c>
      <c r="Q2560" t="str">
        <f t="shared" si="820"/>
        <v>Green</v>
      </c>
      <c r="R2560" t="str">
        <f t="shared" si="821"/>
        <v>Red</v>
      </c>
      <c r="S2560" t="str">
        <f t="shared" si="822"/>
        <v>Green</v>
      </c>
      <c r="T2560" t="str">
        <f t="shared" si="823"/>
        <v>Green</v>
      </c>
      <c r="U2560" t="str">
        <f t="shared" si="824"/>
        <v>Red</v>
      </c>
      <c r="V2560" t="str">
        <f t="shared" si="825"/>
        <v>Red</v>
      </c>
      <c r="W2560" t="str">
        <f t="shared" si="826"/>
        <v>Green</v>
      </c>
      <c r="X2560" t="str">
        <f t="shared" si="827"/>
        <v>Green</v>
      </c>
      <c r="Y2560" t="str">
        <f t="shared" si="828"/>
        <v>Red</v>
      </c>
      <c r="Z2560" t="str">
        <f t="shared" si="829"/>
        <v>Red</v>
      </c>
      <c r="AA2560" t="str">
        <f t="shared" si="830"/>
        <v>Green</v>
      </c>
      <c r="AB2560" t="str">
        <f t="shared" si="831"/>
        <v>Green</v>
      </c>
      <c r="AC2560" t="str">
        <f t="shared" si="832"/>
        <v>Red</v>
      </c>
      <c r="AD2560" t="str">
        <f t="shared" si="833"/>
        <v>Green</v>
      </c>
    </row>
    <row r="2561" spans="1:30" x14ac:dyDescent="0.25">
      <c r="A2561" t="str">
        <f t="shared" si="834"/>
        <v>29/07/2026Rapid WienFC Santa Coloma</v>
      </c>
      <c r="B2561" s="61" t="s">
        <v>802</v>
      </c>
      <c r="C2561" s="61" t="s">
        <v>1326</v>
      </c>
      <c r="D2561" s="62">
        <v>46232</v>
      </c>
      <c r="E2561" s="63">
        <v>0.77083333333333337</v>
      </c>
      <c r="F2561" s="61" t="s">
        <v>1932</v>
      </c>
      <c r="G2561" s="61" t="s">
        <v>1931</v>
      </c>
      <c r="H2561" s="61">
        <v>3</v>
      </c>
      <c r="I2561" s="61">
        <v>1</v>
      </c>
      <c r="J2561" s="61">
        <v>6</v>
      </c>
      <c r="K2561" s="61">
        <v>2</v>
      </c>
      <c r="L2561" s="22" t="str">
        <f t="shared" si="835"/>
        <v>29/07/2026</v>
      </c>
      <c r="M2561" s="23">
        <f t="shared" si="836"/>
        <v>0.64583333333333337</v>
      </c>
      <c r="N2561" t="str">
        <f t="shared" si="837"/>
        <v>6 - 2</v>
      </c>
      <c r="O2561" t="str">
        <f t="shared" si="818"/>
        <v>Green</v>
      </c>
      <c r="P2561" t="str">
        <f t="shared" si="819"/>
        <v>Red</v>
      </c>
      <c r="Q2561" t="str">
        <f t="shared" si="820"/>
        <v>Red</v>
      </c>
      <c r="R2561" t="str">
        <f t="shared" si="821"/>
        <v>Green</v>
      </c>
      <c r="S2561" t="str">
        <f t="shared" si="822"/>
        <v>Red</v>
      </c>
      <c r="T2561" t="str">
        <f t="shared" si="823"/>
        <v>Green</v>
      </c>
      <c r="U2561" t="str">
        <f t="shared" si="824"/>
        <v>Green</v>
      </c>
      <c r="V2561" t="str">
        <f t="shared" si="825"/>
        <v>Red</v>
      </c>
      <c r="W2561" t="str">
        <f t="shared" si="826"/>
        <v>Red</v>
      </c>
      <c r="X2561" t="str">
        <f t="shared" si="827"/>
        <v>Green</v>
      </c>
      <c r="Y2561" t="str">
        <f t="shared" si="828"/>
        <v>Green</v>
      </c>
      <c r="Z2561" t="str">
        <f t="shared" si="829"/>
        <v>Green</v>
      </c>
      <c r="AA2561" t="str">
        <f t="shared" si="830"/>
        <v>Red</v>
      </c>
      <c r="AB2561" t="str">
        <f t="shared" si="831"/>
        <v>Red</v>
      </c>
      <c r="AC2561" t="str">
        <f t="shared" si="832"/>
        <v>Green</v>
      </c>
      <c r="AD2561" t="str">
        <f t="shared" si="833"/>
        <v>Red</v>
      </c>
    </row>
    <row r="2562" spans="1:30" x14ac:dyDescent="0.25">
      <c r="A2562" t="str">
        <f t="shared" si="834"/>
        <v xml:space="preserve">29/07/2026SP VillafrancaExtremadura </v>
      </c>
      <c r="B2562" s="61"/>
      <c r="C2562" s="61"/>
      <c r="D2562" s="62">
        <v>46232</v>
      </c>
      <c r="E2562" s="63">
        <v>0.77083333333333337</v>
      </c>
      <c r="F2562" s="61" t="s">
        <v>5281</v>
      </c>
      <c r="G2562" s="61" t="s">
        <v>5282</v>
      </c>
      <c r="H2562" s="61">
        <v>1</v>
      </c>
      <c r="I2562" s="61">
        <v>3</v>
      </c>
      <c r="J2562" s="61">
        <v>1</v>
      </c>
      <c r="K2562" s="61">
        <v>5</v>
      </c>
      <c r="L2562" s="22" t="str">
        <f t="shared" si="835"/>
        <v>29/07/2026</v>
      </c>
      <c r="M2562" s="23">
        <f t="shared" si="836"/>
        <v>0.64583333333333337</v>
      </c>
      <c r="N2562" t="str">
        <f t="shared" si="837"/>
        <v>1 - 5</v>
      </c>
      <c r="O2562" t="str">
        <f t="shared" ref="O2562:O2625" si="838">IF($J2562&gt;$K2562,"Green","Red")</f>
        <v>Red</v>
      </c>
      <c r="P2562" t="str">
        <f t="shared" ref="P2562:P2625" si="839">IF($J2562=$K2562,"Green","Red")</f>
        <v>Red</v>
      </c>
      <c r="Q2562" t="str">
        <f t="shared" ref="Q2562:Q2625" si="840">IF($J2562&lt;$K2562,"Green","Red")</f>
        <v>Green</v>
      </c>
      <c r="R2562" t="str">
        <f t="shared" ref="R2562:R2625" si="841">IF($J2562&gt;=$K2562,"Green","Red")</f>
        <v>Red</v>
      </c>
      <c r="S2562" t="str">
        <f t="shared" ref="S2562:S2625" si="842">IF($J2562&lt;=$K2562,"Green","Red")</f>
        <v>Green</v>
      </c>
      <c r="T2562" t="str">
        <f t="shared" ref="T2562:T2625" si="843">IF(OR($J2562&gt;$K2562,$J2562&lt;$K2562),"Green","Red")</f>
        <v>Green</v>
      </c>
      <c r="U2562" t="str">
        <f t="shared" ref="U2562:U2625" si="844">IF($H2562&gt;$I2562,"Green","Red")</f>
        <v>Red</v>
      </c>
      <c r="V2562" t="str">
        <f t="shared" ref="V2562:V2625" si="845">IF($H2562=$I2562,"Green","Red")</f>
        <v>Red</v>
      </c>
      <c r="W2562" t="str">
        <f t="shared" ref="W2562:W2625" si="846">IF($H2562&lt;$I2562,"Green","Red")</f>
        <v>Green</v>
      </c>
      <c r="X2562" t="str">
        <f t="shared" ref="X2562:X2625" si="847">IF($H2562+$I2562&gt;0,"Green","Red")</f>
        <v>Green</v>
      </c>
      <c r="Y2562" t="str">
        <f t="shared" ref="Y2562:Y2625" si="848">IF($J2562+$K2562&gt;1.5,"Green","Red")</f>
        <v>Green</v>
      </c>
      <c r="Z2562" t="str">
        <f t="shared" ref="Z2562:Z2625" si="849">IF($J2562+$K2562&gt;2.5,"Green","Red")</f>
        <v>Green</v>
      </c>
      <c r="AA2562" t="str">
        <f t="shared" ref="AA2562:AA2625" si="850">IF($J2562+$K2562&lt;2.5,"Green","Red")</f>
        <v>Red</v>
      </c>
      <c r="AB2562" t="str">
        <f t="shared" ref="AB2562:AB2625" si="851">IF($J2562+$K2562&lt;3.5,"Green","Red")</f>
        <v>Red</v>
      </c>
      <c r="AC2562" t="str">
        <f t="shared" ref="AC2562:AC2625" si="852">IF(AND($J2562&gt;0,$K2562&gt;0),"Green","Red")</f>
        <v>Green</v>
      </c>
      <c r="AD2562" t="str">
        <f t="shared" ref="AD2562:AD2625" si="853">IF(OR($J2562=0,$K2562=0),"Green","Red")</f>
        <v>Red</v>
      </c>
    </row>
    <row r="2563" spans="1:30" x14ac:dyDescent="0.25">
      <c r="A2563" t="str">
        <f t="shared" si="834"/>
        <v>29/07/2026Three BridgesSteyning Town</v>
      </c>
      <c r="B2563" s="61"/>
      <c r="C2563" s="61"/>
      <c r="D2563" s="62">
        <v>46232</v>
      </c>
      <c r="E2563" s="63">
        <v>0.77083333333333337</v>
      </c>
      <c r="F2563" s="61" t="s">
        <v>1572</v>
      </c>
      <c r="G2563" s="61" t="s">
        <v>3912</v>
      </c>
      <c r="H2563" s="61">
        <v>2</v>
      </c>
      <c r="I2563" s="61">
        <v>0</v>
      </c>
      <c r="J2563" s="61">
        <v>3</v>
      </c>
      <c r="K2563" s="61">
        <v>2</v>
      </c>
      <c r="L2563" s="22" t="str">
        <f t="shared" si="835"/>
        <v>29/07/2026</v>
      </c>
      <c r="M2563" s="23">
        <f t="shared" si="836"/>
        <v>0.64583333333333337</v>
      </c>
      <c r="N2563" t="str">
        <f t="shared" si="837"/>
        <v>3 - 2</v>
      </c>
      <c r="O2563" t="str">
        <f t="shared" si="838"/>
        <v>Green</v>
      </c>
      <c r="P2563" t="str">
        <f t="shared" si="839"/>
        <v>Red</v>
      </c>
      <c r="Q2563" t="str">
        <f t="shared" si="840"/>
        <v>Red</v>
      </c>
      <c r="R2563" t="str">
        <f t="shared" si="841"/>
        <v>Green</v>
      </c>
      <c r="S2563" t="str">
        <f t="shared" si="842"/>
        <v>Red</v>
      </c>
      <c r="T2563" t="str">
        <f t="shared" si="843"/>
        <v>Green</v>
      </c>
      <c r="U2563" t="str">
        <f t="shared" si="844"/>
        <v>Green</v>
      </c>
      <c r="V2563" t="str">
        <f t="shared" si="845"/>
        <v>Red</v>
      </c>
      <c r="W2563" t="str">
        <f t="shared" si="846"/>
        <v>Red</v>
      </c>
      <c r="X2563" t="str">
        <f t="shared" si="847"/>
        <v>Green</v>
      </c>
      <c r="Y2563" t="str">
        <f t="shared" si="848"/>
        <v>Green</v>
      </c>
      <c r="Z2563" t="str">
        <f t="shared" si="849"/>
        <v>Green</v>
      </c>
      <c r="AA2563" t="str">
        <f t="shared" si="850"/>
        <v>Red</v>
      </c>
      <c r="AB2563" t="str">
        <f t="shared" si="851"/>
        <v>Red</v>
      </c>
      <c r="AC2563" t="str">
        <f t="shared" si="852"/>
        <v>Green</v>
      </c>
      <c r="AD2563" t="str">
        <f t="shared" si="853"/>
        <v>Red</v>
      </c>
    </row>
    <row r="2564" spans="1:30" x14ac:dyDescent="0.25">
      <c r="A2564" t="str">
        <f t="shared" si="834"/>
        <v>29/07/2026WatfordFiorentina</v>
      </c>
      <c r="B2564" s="61"/>
      <c r="C2564" s="61"/>
      <c r="D2564" s="62">
        <v>46232</v>
      </c>
      <c r="E2564" s="63">
        <v>0.77083333333333337</v>
      </c>
      <c r="F2564" s="61" t="s">
        <v>3826</v>
      </c>
      <c r="G2564" s="61" t="s">
        <v>1761</v>
      </c>
      <c r="H2564" s="61">
        <v>0</v>
      </c>
      <c r="I2564" s="61">
        <v>1</v>
      </c>
      <c r="J2564" s="61">
        <v>0</v>
      </c>
      <c r="K2564" s="61">
        <v>1</v>
      </c>
      <c r="L2564" s="22" t="str">
        <f t="shared" si="835"/>
        <v>29/07/2026</v>
      </c>
      <c r="M2564" s="23">
        <f t="shared" si="836"/>
        <v>0.64583333333333337</v>
      </c>
      <c r="N2564" t="str">
        <f t="shared" si="837"/>
        <v>0 - 1</v>
      </c>
      <c r="O2564" t="str">
        <f t="shared" si="838"/>
        <v>Red</v>
      </c>
      <c r="P2564" t="str">
        <f t="shared" si="839"/>
        <v>Red</v>
      </c>
      <c r="Q2564" t="str">
        <f t="shared" si="840"/>
        <v>Green</v>
      </c>
      <c r="R2564" t="str">
        <f t="shared" si="841"/>
        <v>Red</v>
      </c>
      <c r="S2564" t="str">
        <f t="shared" si="842"/>
        <v>Green</v>
      </c>
      <c r="T2564" t="str">
        <f t="shared" si="843"/>
        <v>Green</v>
      </c>
      <c r="U2564" t="str">
        <f t="shared" si="844"/>
        <v>Red</v>
      </c>
      <c r="V2564" t="str">
        <f t="shared" si="845"/>
        <v>Red</v>
      </c>
      <c r="W2564" t="str">
        <f t="shared" si="846"/>
        <v>Green</v>
      </c>
      <c r="X2564" t="str">
        <f t="shared" si="847"/>
        <v>Green</v>
      </c>
      <c r="Y2564" t="str">
        <f t="shared" si="848"/>
        <v>Red</v>
      </c>
      <c r="Z2564" t="str">
        <f t="shared" si="849"/>
        <v>Red</v>
      </c>
      <c r="AA2564" t="str">
        <f t="shared" si="850"/>
        <v>Green</v>
      </c>
      <c r="AB2564" t="str">
        <f t="shared" si="851"/>
        <v>Green</v>
      </c>
      <c r="AC2564" t="str">
        <f t="shared" si="852"/>
        <v>Red</v>
      </c>
      <c r="AD2564" t="str">
        <f t="shared" si="853"/>
        <v>Green</v>
      </c>
    </row>
    <row r="2565" spans="1:30" x14ac:dyDescent="0.25">
      <c r="A2565" t="str">
        <f t="shared" si="834"/>
        <v>29/07/2026BurnleyEspanyol</v>
      </c>
      <c r="B2565" s="61"/>
      <c r="C2565" s="61"/>
      <c r="D2565" s="62">
        <v>46232</v>
      </c>
      <c r="E2565" s="63">
        <v>0.78125</v>
      </c>
      <c r="F2565" s="61" t="s">
        <v>4357</v>
      </c>
      <c r="G2565" s="61" t="s">
        <v>1466</v>
      </c>
      <c r="H2565" s="61">
        <v>1</v>
      </c>
      <c r="I2565" s="61">
        <v>1</v>
      </c>
      <c r="J2565" s="61">
        <v>2</v>
      </c>
      <c r="K2565" s="61">
        <v>2</v>
      </c>
      <c r="L2565" s="22" t="str">
        <f t="shared" si="835"/>
        <v>29/07/2026</v>
      </c>
      <c r="M2565" s="23">
        <f t="shared" si="836"/>
        <v>0.65625</v>
      </c>
      <c r="N2565" t="str">
        <f t="shared" si="837"/>
        <v>2 - 2</v>
      </c>
      <c r="O2565" t="str">
        <f t="shared" si="838"/>
        <v>Red</v>
      </c>
      <c r="P2565" t="str">
        <f t="shared" si="839"/>
        <v>Green</v>
      </c>
      <c r="Q2565" t="str">
        <f t="shared" si="840"/>
        <v>Red</v>
      </c>
      <c r="R2565" t="str">
        <f t="shared" si="841"/>
        <v>Green</v>
      </c>
      <c r="S2565" t="str">
        <f t="shared" si="842"/>
        <v>Green</v>
      </c>
      <c r="T2565" t="str">
        <f t="shared" si="843"/>
        <v>Red</v>
      </c>
      <c r="U2565" t="str">
        <f t="shared" si="844"/>
        <v>Red</v>
      </c>
      <c r="V2565" t="str">
        <f t="shared" si="845"/>
        <v>Green</v>
      </c>
      <c r="W2565" t="str">
        <f t="shared" si="846"/>
        <v>Red</v>
      </c>
      <c r="X2565" t="str">
        <f t="shared" si="847"/>
        <v>Green</v>
      </c>
      <c r="Y2565" t="str">
        <f t="shared" si="848"/>
        <v>Green</v>
      </c>
      <c r="Z2565" t="str">
        <f t="shared" si="849"/>
        <v>Green</v>
      </c>
      <c r="AA2565" t="str">
        <f t="shared" si="850"/>
        <v>Red</v>
      </c>
      <c r="AB2565" t="str">
        <f t="shared" si="851"/>
        <v>Red</v>
      </c>
      <c r="AC2565" t="str">
        <f t="shared" si="852"/>
        <v>Green</v>
      </c>
      <c r="AD2565" t="str">
        <f t="shared" si="853"/>
        <v>Red</v>
      </c>
    </row>
    <row r="2566" spans="1:30" x14ac:dyDescent="0.25">
      <c r="A2566" t="str">
        <f t="shared" si="834"/>
        <v>29/07/2026FC LecaLusitania de Lourosa</v>
      </c>
      <c r="B2566" s="61"/>
      <c r="C2566" s="61"/>
      <c r="D2566" s="62">
        <v>46232</v>
      </c>
      <c r="E2566" s="63">
        <v>0.78125</v>
      </c>
      <c r="F2566" s="61" t="s">
        <v>5283</v>
      </c>
      <c r="G2566" s="61" t="s">
        <v>5284</v>
      </c>
      <c r="H2566" s="61">
        <v>0</v>
      </c>
      <c r="I2566" s="61">
        <v>0</v>
      </c>
      <c r="J2566" s="61">
        <v>0</v>
      </c>
      <c r="K2566" s="61">
        <v>0</v>
      </c>
      <c r="L2566" s="22" t="str">
        <f t="shared" si="835"/>
        <v>29/07/2026</v>
      </c>
      <c r="M2566" s="23">
        <f t="shared" si="836"/>
        <v>0.65625</v>
      </c>
      <c r="N2566" t="str">
        <f t="shared" si="837"/>
        <v>0 - 0</v>
      </c>
      <c r="O2566" t="str">
        <f t="shared" si="838"/>
        <v>Red</v>
      </c>
      <c r="P2566" t="str">
        <f t="shared" si="839"/>
        <v>Green</v>
      </c>
      <c r="Q2566" t="str">
        <f t="shared" si="840"/>
        <v>Red</v>
      </c>
      <c r="R2566" t="str">
        <f t="shared" si="841"/>
        <v>Green</v>
      </c>
      <c r="S2566" t="str">
        <f t="shared" si="842"/>
        <v>Green</v>
      </c>
      <c r="T2566" t="str">
        <f t="shared" si="843"/>
        <v>Red</v>
      </c>
      <c r="U2566" t="str">
        <f t="shared" si="844"/>
        <v>Red</v>
      </c>
      <c r="V2566" t="str">
        <f t="shared" si="845"/>
        <v>Green</v>
      </c>
      <c r="W2566" t="str">
        <f t="shared" si="846"/>
        <v>Red</v>
      </c>
      <c r="X2566" t="str">
        <f t="shared" si="847"/>
        <v>Red</v>
      </c>
      <c r="Y2566" t="str">
        <f t="shared" si="848"/>
        <v>Red</v>
      </c>
      <c r="Z2566" t="str">
        <f t="shared" si="849"/>
        <v>Red</v>
      </c>
      <c r="AA2566" t="str">
        <f t="shared" si="850"/>
        <v>Green</v>
      </c>
      <c r="AB2566" t="str">
        <f t="shared" si="851"/>
        <v>Green</v>
      </c>
      <c r="AC2566" t="str">
        <f t="shared" si="852"/>
        <v>Red</v>
      </c>
      <c r="AD2566" t="str">
        <f t="shared" si="853"/>
        <v>Green</v>
      </c>
    </row>
    <row r="2567" spans="1:30" x14ac:dyDescent="0.25">
      <c r="A2567" t="str">
        <f t="shared" si="834"/>
        <v>29/07/2026IpswichOsasuna</v>
      </c>
      <c r="B2567" s="61"/>
      <c r="C2567" s="61"/>
      <c r="D2567" s="62">
        <v>46232</v>
      </c>
      <c r="E2567" s="63">
        <v>0.78125</v>
      </c>
      <c r="F2567" s="61" t="s">
        <v>5285</v>
      </c>
      <c r="G2567" s="61" t="s">
        <v>2681</v>
      </c>
      <c r="H2567" s="61">
        <v>0</v>
      </c>
      <c r="I2567" s="61">
        <v>1</v>
      </c>
      <c r="J2567" s="61">
        <v>1</v>
      </c>
      <c r="K2567" s="61">
        <v>2</v>
      </c>
      <c r="L2567" s="22" t="str">
        <f t="shared" si="835"/>
        <v>29/07/2026</v>
      </c>
      <c r="M2567" s="23">
        <f t="shared" si="836"/>
        <v>0.65625</v>
      </c>
      <c r="N2567" t="str">
        <f t="shared" si="837"/>
        <v>1 - 2</v>
      </c>
      <c r="O2567" t="str">
        <f t="shared" si="838"/>
        <v>Red</v>
      </c>
      <c r="P2567" t="str">
        <f t="shared" si="839"/>
        <v>Red</v>
      </c>
      <c r="Q2567" t="str">
        <f t="shared" si="840"/>
        <v>Green</v>
      </c>
      <c r="R2567" t="str">
        <f t="shared" si="841"/>
        <v>Red</v>
      </c>
      <c r="S2567" t="str">
        <f t="shared" si="842"/>
        <v>Green</v>
      </c>
      <c r="T2567" t="str">
        <f t="shared" si="843"/>
        <v>Green</v>
      </c>
      <c r="U2567" t="str">
        <f t="shared" si="844"/>
        <v>Red</v>
      </c>
      <c r="V2567" t="str">
        <f t="shared" si="845"/>
        <v>Red</v>
      </c>
      <c r="W2567" t="str">
        <f t="shared" si="846"/>
        <v>Green</v>
      </c>
      <c r="X2567" t="str">
        <f t="shared" si="847"/>
        <v>Green</v>
      </c>
      <c r="Y2567" t="str">
        <f t="shared" si="848"/>
        <v>Green</v>
      </c>
      <c r="Z2567" t="str">
        <f t="shared" si="849"/>
        <v>Green</v>
      </c>
      <c r="AA2567" t="str">
        <f t="shared" si="850"/>
        <v>Red</v>
      </c>
      <c r="AB2567" t="str">
        <f t="shared" si="851"/>
        <v>Green</v>
      </c>
      <c r="AC2567" t="str">
        <f t="shared" si="852"/>
        <v>Green</v>
      </c>
      <c r="AD2567" t="str">
        <f t="shared" si="853"/>
        <v>Red</v>
      </c>
    </row>
    <row r="2568" spans="1:30" x14ac:dyDescent="0.25">
      <c r="A2568" t="str">
        <f t="shared" si="834"/>
        <v>29/07/2026VillanovenseCP Cacereno</v>
      </c>
      <c r="B2568" s="61"/>
      <c r="C2568" s="61"/>
      <c r="D2568" s="62">
        <v>46232</v>
      </c>
      <c r="E2568" s="63">
        <v>0.78125</v>
      </c>
      <c r="F2568" s="61" t="s">
        <v>5286</v>
      </c>
      <c r="G2568" s="61" t="s">
        <v>2685</v>
      </c>
      <c r="H2568" s="61">
        <v>0</v>
      </c>
      <c r="I2568" s="61">
        <v>0</v>
      </c>
      <c r="J2568" s="61">
        <v>0</v>
      </c>
      <c r="K2568" s="61">
        <v>2</v>
      </c>
      <c r="L2568" s="22" t="str">
        <f t="shared" si="835"/>
        <v>29/07/2026</v>
      </c>
      <c r="M2568" s="23">
        <f t="shared" si="836"/>
        <v>0.65625</v>
      </c>
      <c r="N2568" t="str">
        <f t="shared" si="837"/>
        <v>0 - 2</v>
      </c>
      <c r="O2568" t="str">
        <f t="shared" si="838"/>
        <v>Red</v>
      </c>
      <c r="P2568" t="str">
        <f t="shared" si="839"/>
        <v>Red</v>
      </c>
      <c r="Q2568" t="str">
        <f t="shared" si="840"/>
        <v>Green</v>
      </c>
      <c r="R2568" t="str">
        <f t="shared" si="841"/>
        <v>Red</v>
      </c>
      <c r="S2568" t="str">
        <f t="shared" si="842"/>
        <v>Green</v>
      </c>
      <c r="T2568" t="str">
        <f t="shared" si="843"/>
        <v>Green</v>
      </c>
      <c r="U2568" t="str">
        <f t="shared" si="844"/>
        <v>Red</v>
      </c>
      <c r="V2568" t="str">
        <f t="shared" si="845"/>
        <v>Green</v>
      </c>
      <c r="W2568" t="str">
        <f t="shared" si="846"/>
        <v>Red</v>
      </c>
      <c r="X2568" t="str">
        <f t="shared" si="847"/>
        <v>Red</v>
      </c>
      <c r="Y2568" t="str">
        <f t="shared" si="848"/>
        <v>Green</v>
      </c>
      <c r="Z2568" t="str">
        <f t="shared" si="849"/>
        <v>Red</v>
      </c>
      <c r="AA2568" t="str">
        <f t="shared" si="850"/>
        <v>Green</v>
      </c>
      <c r="AB2568" t="str">
        <f t="shared" si="851"/>
        <v>Green</v>
      </c>
      <c r="AC2568" t="str">
        <f t="shared" si="852"/>
        <v>Red</v>
      </c>
      <c r="AD2568" t="str">
        <f t="shared" si="853"/>
        <v>Green</v>
      </c>
    </row>
    <row r="2569" spans="1:30" x14ac:dyDescent="0.25">
      <c r="A2569" t="str">
        <f t="shared" si="834"/>
        <v>29/07/2026Sportivo LuquenoSportivo Trinidense</v>
      </c>
      <c r="B2569" s="61"/>
      <c r="C2569" s="61"/>
      <c r="D2569" s="62">
        <v>46232</v>
      </c>
      <c r="E2569" s="63">
        <v>0.79166666666666663</v>
      </c>
      <c r="F2569" s="61" t="s">
        <v>4692</v>
      </c>
      <c r="G2569" s="61" t="s">
        <v>176</v>
      </c>
      <c r="H2569" s="61">
        <v>0</v>
      </c>
      <c r="I2569" s="61">
        <v>0</v>
      </c>
      <c r="J2569" s="61">
        <v>1</v>
      </c>
      <c r="K2569" s="61">
        <v>4</v>
      </c>
      <c r="L2569" s="22" t="str">
        <f t="shared" si="835"/>
        <v>29/07/2026</v>
      </c>
      <c r="M2569" s="23">
        <f t="shared" si="836"/>
        <v>0.66666666666666663</v>
      </c>
      <c r="N2569" t="str">
        <f t="shared" si="837"/>
        <v>1 - 4</v>
      </c>
      <c r="O2569" t="str">
        <f t="shared" si="838"/>
        <v>Red</v>
      </c>
      <c r="P2569" t="str">
        <f t="shared" si="839"/>
        <v>Red</v>
      </c>
      <c r="Q2569" t="str">
        <f t="shared" si="840"/>
        <v>Green</v>
      </c>
      <c r="R2569" t="str">
        <f t="shared" si="841"/>
        <v>Red</v>
      </c>
      <c r="S2569" t="str">
        <f t="shared" si="842"/>
        <v>Green</v>
      </c>
      <c r="T2569" t="str">
        <f t="shared" si="843"/>
        <v>Green</v>
      </c>
      <c r="U2569" t="str">
        <f t="shared" si="844"/>
        <v>Red</v>
      </c>
      <c r="V2569" t="str">
        <f t="shared" si="845"/>
        <v>Green</v>
      </c>
      <c r="W2569" t="str">
        <f t="shared" si="846"/>
        <v>Red</v>
      </c>
      <c r="X2569" t="str">
        <f t="shared" si="847"/>
        <v>Red</v>
      </c>
      <c r="Y2569" t="str">
        <f t="shared" si="848"/>
        <v>Green</v>
      </c>
      <c r="Z2569" t="str">
        <f t="shared" si="849"/>
        <v>Green</v>
      </c>
      <c r="AA2569" t="str">
        <f t="shared" si="850"/>
        <v>Red</v>
      </c>
      <c r="AB2569" t="str">
        <f t="shared" si="851"/>
        <v>Red</v>
      </c>
      <c r="AC2569" t="str">
        <f t="shared" si="852"/>
        <v>Green</v>
      </c>
      <c r="AD2569" t="str">
        <f t="shared" si="853"/>
        <v>Red</v>
      </c>
    </row>
    <row r="2570" spans="1:30" x14ac:dyDescent="0.25">
      <c r="A2570" t="str">
        <f t="shared" si="834"/>
        <v>29/07/2026Augnablik KopavogurArbaer</v>
      </c>
      <c r="B2570" s="61"/>
      <c r="C2570" s="61"/>
      <c r="D2570" s="62">
        <v>46232</v>
      </c>
      <c r="E2570" s="63">
        <v>0.80208333333333337</v>
      </c>
      <c r="F2570" s="61" t="s">
        <v>2047</v>
      </c>
      <c r="G2570" s="61" t="s">
        <v>3350</v>
      </c>
      <c r="H2570" s="61">
        <v>0</v>
      </c>
      <c r="I2570" s="61">
        <v>1</v>
      </c>
      <c r="J2570" s="61">
        <v>2</v>
      </c>
      <c r="K2570" s="61">
        <v>4</v>
      </c>
      <c r="L2570" s="22" t="str">
        <f t="shared" si="835"/>
        <v>29/07/2026</v>
      </c>
      <c r="M2570" s="23">
        <f t="shared" si="836"/>
        <v>0.67708333333333337</v>
      </c>
      <c r="N2570" t="str">
        <f t="shared" si="837"/>
        <v>2 - 4</v>
      </c>
      <c r="O2570" t="str">
        <f t="shared" si="838"/>
        <v>Red</v>
      </c>
      <c r="P2570" t="str">
        <f t="shared" si="839"/>
        <v>Red</v>
      </c>
      <c r="Q2570" t="str">
        <f t="shared" si="840"/>
        <v>Green</v>
      </c>
      <c r="R2570" t="str">
        <f t="shared" si="841"/>
        <v>Red</v>
      </c>
      <c r="S2570" t="str">
        <f t="shared" si="842"/>
        <v>Green</v>
      </c>
      <c r="T2570" t="str">
        <f t="shared" si="843"/>
        <v>Green</v>
      </c>
      <c r="U2570" t="str">
        <f t="shared" si="844"/>
        <v>Red</v>
      </c>
      <c r="V2570" t="str">
        <f t="shared" si="845"/>
        <v>Red</v>
      </c>
      <c r="W2570" t="str">
        <f t="shared" si="846"/>
        <v>Green</v>
      </c>
      <c r="X2570" t="str">
        <f t="shared" si="847"/>
        <v>Green</v>
      </c>
      <c r="Y2570" t="str">
        <f t="shared" si="848"/>
        <v>Green</v>
      </c>
      <c r="Z2570" t="str">
        <f t="shared" si="849"/>
        <v>Green</v>
      </c>
      <c r="AA2570" t="str">
        <f t="shared" si="850"/>
        <v>Red</v>
      </c>
      <c r="AB2570" t="str">
        <f t="shared" si="851"/>
        <v>Red</v>
      </c>
      <c r="AC2570" t="str">
        <f t="shared" si="852"/>
        <v>Green</v>
      </c>
      <c r="AD2570" t="str">
        <f t="shared" si="853"/>
        <v>Red</v>
      </c>
    </row>
    <row r="2571" spans="1:30" x14ac:dyDescent="0.25">
      <c r="A2571" t="str">
        <f t="shared" si="834"/>
        <v>29/07/2026GrindavikLeiknir Reykjavik</v>
      </c>
      <c r="B2571" s="61"/>
      <c r="C2571" s="61"/>
      <c r="D2571" s="62">
        <v>46232</v>
      </c>
      <c r="E2571" s="63">
        <v>0.80208333333333337</v>
      </c>
      <c r="F2571" s="61" t="s">
        <v>148</v>
      </c>
      <c r="G2571" s="61" t="s">
        <v>98</v>
      </c>
      <c r="H2571" s="61">
        <v>0</v>
      </c>
      <c r="I2571" s="61">
        <v>0</v>
      </c>
      <c r="J2571" s="61">
        <v>1</v>
      </c>
      <c r="K2571" s="61">
        <v>0</v>
      </c>
      <c r="L2571" s="22" t="str">
        <f t="shared" si="835"/>
        <v>29/07/2026</v>
      </c>
      <c r="M2571" s="23">
        <f t="shared" si="836"/>
        <v>0.67708333333333337</v>
      </c>
      <c r="N2571" t="str">
        <f t="shared" si="837"/>
        <v>1 - 0</v>
      </c>
      <c r="O2571" t="str">
        <f t="shared" si="838"/>
        <v>Green</v>
      </c>
      <c r="P2571" t="str">
        <f t="shared" si="839"/>
        <v>Red</v>
      </c>
      <c r="Q2571" t="str">
        <f t="shared" si="840"/>
        <v>Red</v>
      </c>
      <c r="R2571" t="str">
        <f t="shared" si="841"/>
        <v>Green</v>
      </c>
      <c r="S2571" t="str">
        <f t="shared" si="842"/>
        <v>Red</v>
      </c>
      <c r="T2571" t="str">
        <f t="shared" si="843"/>
        <v>Green</v>
      </c>
      <c r="U2571" t="str">
        <f t="shared" si="844"/>
        <v>Red</v>
      </c>
      <c r="V2571" t="str">
        <f t="shared" si="845"/>
        <v>Green</v>
      </c>
      <c r="W2571" t="str">
        <f t="shared" si="846"/>
        <v>Red</v>
      </c>
      <c r="X2571" t="str">
        <f t="shared" si="847"/>
        <v>Red</v>
      </c>
      <c r="Y2571" t="str">
        <f t="shared" si="848"/>
        <v>Red</v>
      </c>
      <c r="Z2571" t="str">
        <f t="shared" si="849"/>
        <v>Red</v>
      </c>
      <c r="AA2571" t="str">
        <f t="shared" si="850"/>
        <v>Green</v>
      </c>
      <c r="AB2571" t="str">
        <f t="shared" si="851"/>
        <v>Green</v>
      </c>
      <c r="AC2571" t="str">
        <f t="shared" si="852"/>
        <v>Red</v>
      </c>
      <c r="AD2571" t="str">
        <f t="shared" si="853"/>
        <v>Green</v>
      </c>
    </row>
    <row r="2572" spans="1:30" x14ac:dyDescent="0.25">
      <c r="A2572" t="str">
        <f t="shared" si="834"/>
        <v>29/07/2026HaukarKFG Gardabaer</v>
      </c>
      <c r="B2572" s="61"/>
      <c r="C2572" s="61"/>
      <c r="D2572" s="62">
        <v>46232</v>
      </c>
      <c r="E2572" s="63">
        <v>0.80208333333333337</v>
      </c>
      <c r="F2572" s="61" t="s">
        <v>164</v>
      </c>
      <c r="G2572" s="61" t="s">
        <v>634</v>
      </c>
      <c r="H2572" s="61">
        <v>2</v>
      </c>
      <c r="I2572" s="61">
        <v>1</v>
      </c>
      <c r="J2572" s="61">
        <v>2</v>
      </c>
      <c r="K2572" s="61">
        <v>1</v>
      </c>
      <c r="L2572" s="22" t="str">
        <f t="shared" si="835"/>
        <v>29/07/2026</v>
      </c>
      <c r="M2572" s="23">
        <f t="shared" si="836"/>
        <v>0.67708333333333337</v>
      </c>
      <c r="N2572" t="str">
        <f t="shared" si="837"/>
        <v>2 - 1</v>
      </c>
      <c r="O2572" t="str">
        <f t="shared" si="838"/>
        <v>Green</v>
      </c>
      <c r="P2572" t="str">
        <f t="shared" si="839"/>
        <v>Red</v>
      </c>
      <c r="Q2572" t="str">
        <f t="shared" si="840"/>
        <v>Red</v>
      </c>
      <c r="R2572" t="str">
        <f t="shared" si="841"/>
        <v>Green</v>
      </c>
      <c r="S2572" t="str">
        <f t="shared" si="842"/>
        <v>Red</v>
      </c>
      <c r="T2572" t="str">
        <f t="shared" si="843"/>
        <v>Green</v>
      </c>
      <c r="U2572" t="str">
        <f t="shared" si="844"/>
        <v>Green</v>
      </c>
      <c r="V2572" t="str">
        <f t="shared" si="845"/>
        <v>Red</v>
      </c>
      <c r="W2572" t="str">
        <f t="shared" si="846"/>
        <v>Red</v>
      </c>
      <c r="X2572" t="str">
        <f t="shared" si="847"/>
        <v>Green</v>
      </c>
      <c r="Y2572" t="str">
        <f t="shared" si="848"/>
        <v>Green</v>
      </c>
      <c r="Z2572" t="str">
        <f t="shared" si="849"/>
        <v>Green</v>
      </c>
      <c r="AA2572" t="str">
        <f t="shared" si="850"/>
        <v>Red</v>
      </c>
      <c r="AB2572" t="str">
        <f t="shared" si="851"/>
        <v>Green</v>
      </c>
      <c r="AC2572" t="str">
        <f t="shared" si="852"/>
        <v>Green</v>
      </c>
      <c r="AD2572" t="str">
        <f t="shared" si="853"/>
        <v>Red</v>
      </c>
    </row>
    <row r="2573" spans="1:30" x14ac:dyDescent="0.25">
      <c r="A2573" t="str">
        <f t="shared" si="834"/>
        <v>29/07/2026KariKormakur/Hvot</v>
      </c>
      <c r="B2573" s="61"/>
      <c r="C2573" s="61"/>
      <c r="D2573" s="62">
        <v>46232</v>
      </c>
      <c r="E2573" s="63">
        <v>0.80208333333333337</v>
      </c>
      <c r="F2573" s="61" t="s">
        <v>170</v>
      </c>
      <c r="G2573" s="61" t="s">
        <v>643</v>
      </c>
      <c r="H2573" s="61">
        <v>0</v>
      </c>
      <c r="I2573" s="61">
        <v>1</v>
      </c>
      <c r="J2573" s="61">
        <v>1</v>
      </c>
      <c r="K2573" s="61">
        <v>1</v>
      </c>
      <c r="L2573" s="22" t="str">
        <f t="shared" si="835"/>
        <v>29/07/2026</v>
      </c>
      <c r="M2573" s="23">
        <f t="shared" si="836"/>
        <v>0.67708333333333337</v>
      </c>
      <c r="N2573" t="str">
        <f t="shared" si="837"/>
        <v>1 - 1</v>
      </c>
      <c r="O2573" t="str">
        <f t="shared" si="838"/>
        <v>Red</v>
      </c>
      <c r="P2573" t="str">
        <f t="shared" si="839"/>
        <v>Green</v>
      </c>
      <c r="Q2573" t="str">
        <f t="shared" si="840"/>
        <v>Red</v>
      </c>
      <c r="R2573" t="str">
        <f t="shared" si="841"/>
        <v>Green</v>
      </c>
      <c r="S2573" t="str">
        <f t="shared" si="842"/>
        <v>Green</v>
      </c>
      <c r="T2573" t="str">
        <f t="shared" si="843"/>
        <v>Red</v>
      </c>
      <c r="U2573" t="str">
        <f t="shared" si="844"/>
        <v>Red</v>
      </c>
      <c r="V2573" t="str">
        <f t="shared" si="845"/>
        <v>Red</v>
      </c>
      <c r="W2573" t="str">
        <f t="shared" si="846"/>
        <v>Green</v>
      </c>
      <c r="X2573" t="str">
        <f t="shared" si="847"/>
        <v>Green</v>
      </c>
      <c r="Y2573" t="str">
        <f t="shared" si="848"/>
        <v>Green</v>
      </c>
      <c r="Z2573" t="str">
        <f t="shared" si="849"/>
        <v>Red</v>
      </c>
      <c r="AA2573" t="str">
        <f t="shared" si="850"/>
        <v>Green</v>
      </c>
      <c r="AB2573" t="str">
        <f t="shared" si="851"/>
        <v>Green</v>
      </c>
      <c r="AC2573" t="str">
        <f t="shared" si="852"/>
        <v>Green</v>
      </c>
      <c r="AD2573" t="str">
        <f t="shared" si="853"/>
        <v>Red</v>
      </c>
    </row>
    <row r="2574" spans="1:30" x14ac:dyDescent="0.25">
      <c r="A2574" t="str">
        <f t="shared" si="834"/>
        <v>29/07/2026KH HlidarendiKA Hafnarfjordur</v>
      </c>
      <c r="B2574" s="61"/>
      <c r="C2574" s="61"/>
      <c r="D2574" s="62">
        <v>46232</v>
      </c>
      <c r="E2574" s="63">
        <v>0.80208333333333337</v>
      </c>
      <c r="F2574" s="61" t="s">
        <v>2484</v>
      </c>
      <c r="G2574" s="61" t="s">
        <v>2046</v>
      </c>
      <c r="H2574" s="61">
        <v>4</v>
      </c>
      <c r="I2574" s="61">
        <v>0</v>
      </c>
      <c r="J2574" s="61">
        <v>7</v>
      </c>
      <c r="K2574" s="61">
        <v>0</v>
      </c>
      <c r="L2574" s="22" t="str">
        <f t="shared" si="835"/>
        <v>29/07/2026</v>
      </c>
      <c r="M2574" s="23">
        <f t="shared" si="836"/>
        <v>0.67708333333333337</v>
      </c>
      <c r="N2574" t="str">
        <f t="shared" si="837"/>
        <v>7 - 0</v>
      </c>
      <c r="O2574" t="str">
        <f t="shared" si="838"/>
        <v>Green</v>
      </c>
      <c r="P2574" t="str">
        <f t="shared" si="839"/>
        <v>Red</v>
      </c>
      <c r="Q2574" t="str">
        <f t="shared" si="840"/>
        <v>Red</v>
      </c>
      <c r="R2574" t="str">
        <f t="shared" si="841"/>
        <v>Green</v>
      </c>
      <c r="S2574" t="str">
        <f t="shared" si="842"/>
        <v>Red</v>
      </c>
      <c r="T2574" t="str">
        <f t="shared" si="843"/>
        <v>Green</v>
      </c>
      <c r="U2574" t="str">
        <f t="shared" si="844"/>
        <v>Green</v>
      </c>
      <c r="V2574" t="str">
        <f t="shared" si="845"/>
        <v>Red</v>
      </c>
      <c r="W2574" t="str">
        <f t="shared" si="846"/>
        <v>Red</v>
      </c>
      <c r="X2574" t="str">
        <f t="shared" si="847"/>
        <v>Green</v>
      </c>
      <c r="Y2574" t="str">
        <f t="shared" si="848"/>
        <v>Green</v>
      </c>
      <c r="Z2574" t="str">
        <f t="shared" si="849"/>
        <v>Green</v>
      </c>
      <c r="AA2574" t="str">
        <f t="shared" si="850"/>
        <v>Red</v>
      </c>
      <c r="AB2574" t="str">
        <f t="shared" si="851"/>
        <v>Red</v>
      </c>
      <c r="AC2574" t="str">
        <f t="shared" si="852"/>
        <v>Red</v>
      </c>
      <c r="AD2574" t="str">
        <f t="shared" si="853"/>
        <v>Green</v>
      </c>
    </row>
    <row r="2575" spans="1:30" x14ac:dyDescent="0.25">
      <c r="A2575" t="str">
        <f t="shared" si="834"/>
        <v>29/07/2026KV VesturbaerReynir Sandgerdi</v>
      </c>
      <c r="B2575" s="61"/>
      <c r="C2575" s="61"/>
      <c r="D2575" s="62">
        <v>46232</v>
      </c>
      <c r="E2575" s="63">
        <v>0.80208333333333337</v>
      </c>
      <c r="F2575" s="61" t="s">
        <v>3347</v>
      </c>
      <c r="G2575" s="61" t="s">
        <v>3353</v>
      </c>
      <c r="H2575" s="61">
        <v>1</v>
      </c>
      <c r="I2575" s="61">
        <v>2</v>
      </c>
      <c r="J2575" s="61">
        <v>6</v>
      </c>
      <c r="K2575" s="61">
        <v>3</v>
      </c>
      <c r="L2575" s="22" t="str">
        <f t="shared" si="835"/>
        <v>29/07/2026</v>
      </c>
      <c r="M2575" s="23">
        <f t="shared" si="836"/>
        <v>0.67708333333333337</v>
      </c>
      <c r="N2575" t="str">
        <f t="shared" si="837"/>
        <v>6 - 3</v>
      </c>
      <c r="O2575" t="str">
        <f t="shared" si="838"/>
        <v>Green</v>
      </c>
      <c r="P2575" t="str">
        <f t="shared" si="839"/>
        <v>Red</v>
      </c>
      <c r="Q2575" t="str">
        <f t="shared" si="840"/>
        <v>Red</v>
      </c>
      <c r="R2575" t="str">
        <f t="shared" si="841"/>
        <v>Green</v>
      </c>
      <c r="S2575" t="str">
        <f t="shared" si="842"/>
        <v>Red</v>
      </c>
      <c r="T2575" t="str">
        <f t="shared" si="843"/>
        <v>Green</v>
      </c>
      <c r="U2575" t="str">
        <f t="shared" si="844"/>
        <v>Red</v>
      </c>
      <c r="V2575" t="str">
        <f t="shared" si="845"/>
        <v>Red</v>
      </c>
      <c r="W2575" t="str">
        <f t="shared" si="846"/>
        <v>Green</v>
      </c>
      <c r="X2575" t="str">
        <f t="shared" si="847"/>
        <v>Green</v>
      </c>
      <c r="Y2575" t="str">
        <f t="shared" si="848"/>
        <v>Green</v>
      </c>
      <c r="Z2575" t="str">
        <f t="shared" si="849"/>
        <v>Green</v>
      </c>
      <c r="AA2575" t="str">
        <f t="shared" si="850"/>
        <v>Red</v>
      </c>
      <c r="AB2575" t="str">
        <f t="shared" si="851"/>
        <v>Red</v>
      </c>
      <c r="AC2575" t="str">
        <f t="shared" si="852"/>
        <v>Green</v>
      </c>
      <c r="AD2575" t="str">
        <f t="shared" si="853"/>
        <v>Red</v>
      </c>
    </row>
    <row r="2576" spans="1:30" x14ac:dyDescent="0.25">
      <c r="A2576" t="str">
        <f t="shared" si="834"/>
        <v>29/07/2026Throttur VogarHviti Riddarinn</v>
      </c>
      <c r="B2576" s="61"/>
      <c r="C2576" s="61"/>
      <c r="D2576" s="62">
        <v>46232</v>
      </c>
      <c r="E2576" s="63">
        <v>0.80208333333333337</v>
      </c>
      <c r="F2576" s="61" t="s">
        <v>3343</v>
      </c>
      <c r="G2576" s="61" t="s">
        <v>169</v>
      </c>
      <c r="H2576" s="61">
        <v>1</v>
      </c>
      <c r="I2576" s="61">
        <v>1</v>
      </c>
      <c r="J2576" s="61">
        <v>3</v>
      </c>
      <c r="K2576" s="61">
        <v>1</v>
      </c>
      <c r="L2576" s="22" t="str">
        <f t="shared" si="835"/>
        <v>29/07/2026</v>
      </c>
      <c r="M2576" s="23">
        <f t="shared" si="836"/>
        <v>0.67708333333333337</v>
      </c>
      <c r="N2576" t="str">
        <f t="shared" si="837"/>
        <v>3 - 1</v>
      </c>
      <c r="O2576" t="str">
        <f t="shared" si="838"/>
        <v>Green</v>
      </c>
      <c r="P2576" t="str">
        <f t="shared" si="839"/>
        <v>Red</v>
      </c>
      <c r="Q2576" t="str">
        <f t="shared" si="840"/>
        <v>Red</v>
      </c>
      <c r="R2576" t="str">
        <f t="shared" si="841"/>
        <v>Green</v>
      </c>
      <c r="S2576" t="str">
        <f t="shared" si="842"/>
        <v>Red</v>
      </c>
      <c r="T2576" t="str">
        <f t="shared" si="843"/>
        <v>Green</v>
      </c>
      <c r="U2576" t="str">
        <f t="shared" si="844"/>
        <v>Red</v>
      </c>
      <c r="V2576" t="str">
        <f t="shared" si="845"/>
        <v>Green</v>
      </c>
      <c r="W2576" t="str">
        <f t="shared" si="846"/>
        <v>Red</v>
      </c>
      <c r="X2576" t="str">
        <f t="shared" si="847"/>
        <v>Green</v>
      </c>
      <c r="Y2576" t="str">
        <f t="shared" si="848"/>
        <v>Green</v>
      </c>
      <c r="Z2576" t="str">
        <f t="shared" si="849"/>
        <v>Green</v>
      </c>
      <c r="AA2576" t="str">
        <f t="shared" si="850"/>
        <v>Red</v>
      </c>
      <c r="AB2576" t="str">
        <f t="shared" si="851"/>
        <v>Red</v>
      </c>
      <c r="AC2576" t="str">
        <f t="shared" si="852"/>
        <v>Green</v>
      </c>
      <c r="AD2576" t="str">
        <f t="shared" si="853"/>
        <v>Red</v>
      </c>
    </row>
    <row r="2577" spans="1:30" x14ac:dyDescent="0.25">
      <c r="A2577" t="str">
        <f t="shared" si="834"/>
        <v xml:space="preserve">29/07/2026Vikingur OlafsvikFjolnir </v>
      </c>
      <c r="B2577" s="61"/>
      <c r="C2577" s="61"/>
      <c r="D2577" s="62">
        <v>46232</v>
      </c>
      <c r="E2577" s="63">
        <v>0.80208333333333337</v>
      </c>
      <c r="F2577" s="61" t="s">
        <v>632</v>
      </c>
      <c r="G2577" s="61" t="s">
        <v>2482</v>
      </c>
      <c r="H2577" s="61">
        <v>0</v>
      </c>
      <c r="I2577" s="61">
        <v>1</v>
      </c>
      <c r="J2577" s="61">
        <v>2</v>
      </c>
      <c r="K2577" s="61">
        <v>2</v>
      </c>
      <c r="L2577" s="22" t="str">
        <f t="shared" si="835"/>
        <v>29/07/2026</v>
      </c>
      <c r="M2577" s="23">
        <f t="shared" si="836"/>
        <v>0.67708333333333337</v>
      </c>
      <c r="N2577" t="str">
        <f t="shared" si="837"/>
        <v>2 - 2</v>
      </c>
      <c r="O2577" t="str">
        <f t="shared" si="838"/>
        <v>Red</v>
      </c>
      <c r="P2577" t="str">
        <f t="shared" si="839"/>
        <v>Green</v>
      </c>
      <c r="Q2577" t="str">
        <f t="shared" si="840"/>
        <v>Red</v>
      </c>
      <c r="R2577" t="str">
        <f t="shared" si="841"/>
        <v>Green</v>
      </c>
      <c r="S2577" t="str">
        <f t="shared" si="842"/>
        <v>Green</v>
      </c>
      <c r="T2577" t="str">
        <f t="shared" si="843"/>
        <v>Red</v>
      </c>
      <c r="U2577" t="str">
        <f t="shared" si="844"/>
        <v>Red</v>
      </c>
      <c r="V2577" t="str">
        <f t="shared" si="845"/>
        <v>Red</v>
      </c>
      <c r="W2577" t="str">
        <f t="shared" si="846"/>
        <v>Green</v>
      </c>
      <c r="X2577" t="str">
        <f t="shared" si="847"/>
        <v>Green</v>
      </c>
      <c r="Y2577" t="str">
        <f t="shared" si="848"/>
        <v>Green</v>
      </c>
      <c r="Z2577" t="str">
        <f t="shared" si="849"/>
        <v>Green</v>
      </c>
      <c r="AA2577" t="str">
        <f t="shared" si="850"/>
        <v>Red</v>
      </c>
      <c r="AB2577" t="str">
        <f t="shared" si="851"/>
        <v>Red</v>
      </c>
      <c r="AC2577" t="str">
        <f t="shared" si="852"/>
        <v>Green</v>
      </c>
      <c r="AD2577" t="str">
        <f t="shared" si="853"/>
        <v>Red</v>
      </c>
    </row>
    <row r="2578" spans="1:30" x14ac:dyDescent="0.25">
      <c r="A2578" t="str">
        <f t="shared" si="834"/>
        <v>29/07/2026Atletico El VigiaDeportivo Lara</v>
      </c>
      <c r="B2578" s="61"/>
      <c r="C2578" s="61"/>
      <c r="D2578" s="62">
        <v>46232</v>
      </c>
      <c r="E2578" s="63">
        <v>0.8125</v>
      </c>
      <c r="F2578" s="61" t="s">
        <v>3727</v>
      </c>
      <c r="G2578" s="61" t="s">
        <v>3728</v>
      </c>
      <c r="H2578" s="61">
        <v>1</v>
      </c>
      <c r="I2578" s="61">
        <v>0</v>
      </c>
      <c r="J2578" s="61">
        <v>2</v>
      </c>
      <c r="K2578" s="61">
        <v>1</v>
      </c>
      <c r="L2578" s="22" t="str">
        <f t="shared" si="835"/>
        <v>29/07/2026</v>
      </c>
      <c r="M2578" s="23">
        <f t="shared" si="836"/>
        <v>0.6875</v>
      </c>
      <c r="N2578" t="str">
        <f t="shared" si="837"/>
        <v>2 - 1</v>
      </c>
      <c r="O2578" t="str">
        <f t="shared" si="838"/>
        <v>Green</v>
      </c>
      <c r="P2578" t="str">
        <f t="shared" si="839"/>
        <v>Red</v>
      </c>
      <c r="Q2578" t="str">
        <f t="shared" si="840"/>
        <v>Red</v>
      </c>
      <c r="R2578" t="str">
        <f t="shared" si="841"/>
        <v>Green</v>
      </c>
      <c r="S2578" t="str">
        <f t="shared" si="842"/>
        <v>Red</v>
      </c>
      <c r="T2578" t="str">
        <f t="shared" si="843"/>
        <v>Green</v>
      </c>
      <c r="U2578" t="str">
        <f t="shared" si="844"/>
        <v>Green</v>
      </c>
      <c r="V2578" t="str">
        <f t="shared" si="845"/>
        <v>Red</v>
      </c>
      <c r="W2578" t="str">
        <f t="shared" si="846"/>
        <v>Red</v>
      </c>
      <c r="X2578" t="str">
        <f t="shared" si="847"/>
        <v>Green</v>
      </c>
      <c r="Y2578" t="str">
        <f t="shared" si="848"/>
        <v>Green</v>
      </c>
      <c r="Z2578" t="str">
        <f t="shared" si="849"/>
        <v>Green</v>
      </c>
      <c r="AA2578" t="str">
        <f t="shared" si="850"/>
        <v>Red</v>
      </c>
      <c r="AB2578" t="str">
        <f t="shared" si="851"/>
        <v>Green</v>
      </c>
      <c r="AC2578" t="str">
        <f t="shared" si="852"/>
        <v>Green</v>
      </c>
      <c r="AD2578" t="str">
        <f t="shared" si="853"/>
        <v>Red</v>
      </c>
    </row>
    <row r="2579" spans="1:30" x14ac:dyDescent="0.25">
      <c r="A2579" t="str">
        <f t="shared" si="834"/>
        <v>29/07/2026CA BarinasReal Frontera FC</v>
      </c>
      <c r="B2579" s="61"/>
      <c r="C2579" s="61"/>
      <c r="D2579" s="62">
        <v>46232</v>
      </c>
      <c r="E2579" s="63">
        <v>0.8125</v>
      </c>
      <c r="F2579" s="61" t="s">
        <v>3729</v>
      </c>
      <c r="G2579" s="61" t="s">
        <v>3724</v>
      </c>
      <c r="H2579" s="61">
        <v>2</v>
      </c>
      <c r="I2579" s="61">
        <v>0</v>
      </c>
      <c r="J2579" s="61">
        <v>3</v>
      </c>
      <c r="K2579" s="61">
        <v>1</v>
      </c>
      <c r="L2579" s="22" t="str">
        <f t="shared" si="835"/>
        <v>29/07/2026</v>
      </c>
      <c r="M2579" s="23">
        <f t="shared" si="836"/>
        <v>0.6875</v>
      </c>
      <c r="N2579" t="str">
        <f t="shared" si="837"/>
        <v>3 - 1</v>
      </c>
      <c r="O2579" t="str">
        <f t="shared" si="838"/>
        <v>Green</v>
      </c>
      <c r="P2579" t="str">
        <f t="shared" si="839"/>
        <v>Red</v>
      </c>
      <c r="Q2579" t="str">
        <f t="shared" si="840"/>
        <v>Red</v>
      </c>
      <c r="R2579" t="str">
        <f t="shared" si="841"/>
        <v>Green</v>
      </c>
      <c r="S2579" t="str">
        <f t="shared" si="842"/>
        <v>Red</v>
      </c>
      <c r="T2579" t="str">
        <f t="shared" si="843"/>
        <v>Green</v>
      </c>
      <c r="U2579" t="str">
        <f t="shared" si="844"/>
        <v>Green</v>
      </c>
      <c r="V2579" t="str">
        <f t="shared" si="845"/>
        <v>Red</v>
      </c>
      <c r="W2579" t="str">
        <f t="shared" si="846"/>
        <v>Red</v>
      </c>
      <c r="X2579" t="str">
        <f t="shared" si="847"/>
        <v>Green</v>
      </c>
      <c r="Y2579" t="str">
        <f t="shared" si="848"/>
        <v>Green</v>
      </c>
      <c r="Z2579" t="str">
        <f t="shared" si="849"/>
        <v>Green</v>
      </c>
      <c r="AA2579" t="str">
        <f t="shared" si="850"/>
        <v>Red</v>
      </c>
      <c r="AB2579" t="str">
        <f t="shared" si="851"/>
        <v>Red</v>
      </c>
      <c r="AC2579" t="str">
        <f t="shared" si="852"/>
        <v>Green</v>
      </c>
      <c r="AD2579" t="str">
        <f t="shared" si="853"/>
        <v>Red</v>
      </c>
    </row>
    <row r="2580" spans="1:30" x14ac:dyDescent="0.25">
      <c r="A2580" t="str">
        <f t="shared" si="834"/>
        <v>29/07/2026UrenaAcademia Puerto Cabello II</v>
      </c>
      <c r="B2580" s="61"/>
      <c r="C2580" s="61"/>
      <c r="D2580" s="62">
        <v>46232</v>
      </c>
      <c r="E2580" s="63">
        <v>0.8125</v>
      </c>
      <c r="F2580" s="61" t="s">
        <v>3725</v>
      </c>
      <c r="G2580" s="61" t="s">
        <v>3722</v>
      </c>
      <c r="H2580" s="61">
        <v>0</v>
      </c>
      <c r="I2580" s="61">
        <v>0</v>
      </c>
      <c r="J2580" s="61">
        <v>1</v>
      </c>
      <c r="K2580" s="61">
        <v>0</v>
      </c>
      <c r="L2580" s="22" t="str">
        <f t="shared" si="835"/>
        <v>29/07/2026</v>
      </c>
      <c r="M2580" s="23">
        <f t="shared" si="836"/>
        <v>0.6875</v>
      </c>
      <c r="N2580" t="str">
        <f t="shared" si="837"/>
        <v>1 - 0</v>
      </c>
      <c r="O2580" t="str">
        <f t="shared" si="838"/>
        <v>Green</v>
      </c>
      <c r="P2580" t="str">
        <f t="shared" si="839"/>
        <v>Red</v>
      </c>
      <c r="Q2580" t="str">
        <f t="shared" si="840"/>
        <v>Red</v>
      </c>
      <c r="R2580" t="str">
        <f t="shared" si="841"/>
        <v>Green</v>
      </c>
      <c r="S2580" t="str">
        <f t="shared" si="842"/>
        <v>Red</v>
      </c>
      <c r="T2580" t="str">
        <f t="shared" si="843"/>
        <v>Green</v>
      </c>
      <c r="U2580" t="str">
        <f t="shared" si="844"/>
        <v>Red</v>
      </c>
      <c r="V2580" t="str">
        <f t="shared" si="845"/>
        <v>Green</v>
      </c>
      <c r="W2580" t="str">
        <f t="shared" si="846"/>
        <v>Red</v>
      </c>
      <c r="X2580" t="str">
        <f t="shared" si="847"/>
        <v>Red</v>
      </c>
      <c r="Y2580" t="str">
        <f t="shared" si="848"/>
        <v>Red</v>
      </c>
      <c r="Z2580" t="str">
        <f t="shared" si="849"/>
        <v>Red</v>
      </c>
      <c r="AA2580" t="str">
        <f t="shared" si="850"/>
        <v>Green</v>
      </c>
      <c r="AB2580" t="str">
        <f t="shared" si="851"/>
        <v>Green</v>
      </c>
      <c r="AC2580" t="str">
        <f t="shared" si="852"/>
        <v>Red</v>
      </c>
      <c r="AD2580" t="str">
        <f t="shared" si="853"/>
        <v>Green</v>
      </c>
    </row>
    <row r="2581" spans="1:30" x14ac:dyDescent="0.25">
      <c r="A2581" t="str">
        <f t="shared" si="834"/>
        <v>29/07/2026Throttur Afturelding</v>
      </c>
      <c r="B2581" s="61"/>
      <c r="C2581" s="61"/>
      <c r="D2581" s="62">
        <v>46232</v>
      </c>
      <c r="E2581" s="63">
        <v>0.82291666666666663</v>
      </c>
      <c r="F2581" s="61" t="s">
        <v>2045</v>
      </c>
      <c r="G2581" s="61" t="s">
        <v>604</v>
      </c>
      <c r="H2581" s="61">
        <v>3</v>
      </c>
      <c r="I2581" s="61">
        <v>0</v>
      </c>
      <c r="J2581" s="61">
        <v>4</v>
      </c>
      <c r="K2581" s="61">
        <v>1</v>
      </c>
      <c r="L2581" s="22" t="str">
        <f t="shared" si="835"/>
        <v>29/07/2026</v>
      </c>
      <c r="M2581" s="23">
        <f t="shared" si="836"/>
        <v>0.69791666666666663</v>
      </c>
      <c r="N2581" t="str">
        <f t="shared" si="837"/>
        <v>4 - 1</v>
      </c>
      <c r="O2581" t="str">
        <f t="shared" si="838"/>
        <v>Green</v>
      </c>
      <c r="P2581" t="str">
        <f t="shared" si="839"/>
        <v>Red</v>
      </c>
      <c r="Q2581" t="str">
        <f t="shared" si="840"/>
        <v>Red</v>
      </c>
      <c r="R2581" t="str">
        <f t="shared" si="841"/>
        <v>Green</v>
      </c>
      <c r="S2581" t="str">
        <f t="shared" si="842"/>
        <v>Red</v>
      </c>
      <c r="T2581" t="str">
        <f t="shared" si="843"/>
        <v>Green</v>
      </c>
      <c r="U2581" t="str">
        <f t="shared" si="844"/>
        <v>Green</v>
      </c>
      <c r="V2581" t="str">
        <f t="shared" si="845"/>
        <v>Red</v>
      </c>
      <c r="W2581" t="str">
        <f t="shared" si="846"/>
        <v>Red</v>
      </c>
      <c r="X2581" t="str">
        <f t="shared" si="847"/>
        <v>Green</v>
      </c>
      <c r="Y2581" t="str">
        <f t="shared" si="848"/>
        <v>Green</v>
      </c>
      <c r="Z2581" t="str">
        <f t="shared" si="849"/>
        <v>Green</v>
      </c>
      <c r="AA2581" t="str">
        <f t="shared" si="850"/>
        <v>Red</v>
      </c>
      <c r="AB2581" t="str">
        <f t="shared" si="851"/>
        <v>Red</v>
      </c>
      <c r="AC2581" t="str">
        <f t="shared" si="852"/>
        <v>Green</v>
      </c>
      <c r="AD2581" t="str">
        <f t="shared" si="853"/>
        <v>Red</v>
      </c>
    </row>
    <row r="2582" spans="1:30" x14ac:dyDescent="0.25">
      <c r="A2582" t="str">
        <f t="shared" si="834"/>
        <v>29/07/2026Atletico RojiblancoCumbaya</v>
      </c>
      <c r="B2582" s="61"/>
      <c r="C2582" s="61"/>
      <c r="D2582" s="62">
        <v>46232</v>
      </c>
      <c r="E2582" s="63">
        <v>0.83333333333333337</v>
      </c>
      <c r="F2582" s="61" t="s">
        <v>1849</v>
      </c>
      <c r="G2582" s="61" t="s">
        <v>1853</v>
      </c>
      <c r="H2582" s="61"/>
      <c r="I2582" s="61"/>
      <c r="J2582" s="61"/>
      <c r="K2582" s="61"/>
      <c r="L2582" s="22" t="str">
        <f t="shared" si="835"/>
        <v>29/07/2026</v>
      </c>
      <c r="M2582" s="23">
        <f t="shared" si="836"/>
        <v>0.70833333333333337</v>
      </c>
      <c r="N2582" t="str">
        <f t="shared" si="837"/>
        <v xml:space="preserve"> - </v>
      </c>
      <c r="O2582" t="str">
        <f t="shared" si="838"/>
        <v>Red</v>
      </c>
      <c r="P2582" t="str">
        <f t="shared" si="839"/>
        <v>Green</v>
      </c>
      <c r="Q2582" t="str">
        <f t="shared" si="840"/>
        <v>Red</v>
      </c>
      <c r="R2582" t="str">
        <f t="shared" si="841"/>
        <v>Green</v>
      </c>
      <c r="S2582" t="str">
        <f t="shared" si="842"/>
        <v>Green</v>
      </c>
      <c r="T2582" t="str">
        <f t="shared" si="843"/>
        <v>Red</v>
      </c>
      <c r="U2582" t="str">
        <f t="shared" si="844"/>
        <v>Red</v>
      </c>
      <c r="V2582" t="str">
        <f t="shared" si="845"/>
        <v>Green</v>
      </c>
      <c r="W2582" t="str">
        <f t="shared" si="846"/>
        <v>Red</v>
      </c>
      <c r="X2582" t="str">
        <f t="shared" si="847"/>
        <v>Red</v>
      </c>
      <c r="Y2582" t="str">
        <f t="shared" si="848"/>
        <v>Red</v>
      </c>
      <c r="Z2582" t="str">
        <f t="shared" si="849"/>
        <v>Red</v>
      </c>
      <c r="AA2582" t="str">
        <f t="shared" si="850"/>
        <v>Green</v>
      </c>
      <c r="AB2582" t="str">
        <f t="shared" si="851"/>
        <v>Green</v>
      </c>
      <c r="AC2582" t="str">
        <f t="shared" si="852"/>
        <v>Red</v>
      </c>
      <c r="AD2582" t="str">
        <f t="shared" si="853"/>
        <v>Green</v>
      </c>
    </row>
    <row r="2583" spans="1:30" x14ac:dyDescent="0.25">
      <c r="A2583" t="str">
        <f t="shared" si="834"/>
        <v>29/07/2026BarquisimetoZamora II</v>
      </c>
      <c r="B2583" s="61"/>
      <c r="C2583" s="61"/>
      <c r="D2583" s="62">
        <v>46232</v>
      </c>
      <c r="E2583" s="63">
        <v>0.83333333333333337</v>
      </c>
      <c r="F2583" s="61" t="s">
        <v>3723</v>
      </c>
      <c r="G2583" s="61" t="s">
        <v>5287</v>
      </c>
      <c r="H2583" s="61">
        <v>1</v>
      </c>
      <c r="I2583" s="61">
        <v>0</v>
      </c>
      <c r="J2583" s="61">
        <v>2</v>
      </c>
      <c r="K2583" s="61">
        <v>1</v>
      </c>
      <c r="L2583" s="22" t="str">
        <f t="shared" si="835"/>
        <v>29/07/2026</v>
      </c>
      <c r="M2583" s="23">
        <f t="shared" si="836"/>
        <v>0.70833333333333337</v>
      </c>
      <c r="N2583" t="str">
        <f t="shared" si="837"/>
        <v>2 - 1</v>
      </c>
      <c r="O2583" t="str">
        <f t="shared" si="838"/>
        <v>Green</v>
      </c>
      <c r="P2583" t="str">
        <f t="shared" si="839"/>
        <v>Red</v>
      </c>
      <c r="Q2583" t="str">
        <f t="shared" si="840"/>
        <v>Red</v>
      </c>
      <c r="R2583" t="str">
        <f t="shared" si="841"/>
        <v>Green</v>
      </c>
      <c r="S2583" t="str">
        <f t="shared" si="842"/>
        <v>Red</v>
      </c>
      <c r="T2583" t="str">
        <f t="shared" si="843"/>
        <v>Green</v>
      </c>
      <c r="U2583" t="str">
        <f t="shared" si="844"/>
        <v>Green</v>
      </c>
      <c r="V2583" t="str">
        <f t="shared" si="845"/>
        <v>Red</v>
      </c>
      <c r="W2583" t="str">
        <f t="shared" si="846"/>
        <v>Red</v>
      </c>
      <c r="X2583" t="str">
        <f t="shared" si="847"/>
        <v>Green</v>
      </c>
      <c r="Y2583" t="str">
        <f t="shared" si="848"/>
        <v>Green</v>
      </c>
      <c r="Z2583" t="str">
        <f t="shared" si="849"/>
        <v>Green</v>
      </c>
      <c r="AA2583" t="str">
        <f t="shared" si="850"/>
        <v>Red</v>
      </c>
      <c r="AB2583" t="str">
        <f t="shared" si="851"/>
        <v>Green</v>
      </c>
      <c r="AC2583" t="str">
        <f t="shared" si="852"/>
        <v>Green</v>
      </c>
      <c r="AD2583" t="str">
        <f t="shared" si="853"/>
        <v>Red</v>
      </c>
    </row>
    <row r="2584" spans="1:30" x14ac:dyDescent="0.25">
      <c r="A2584" t="str">
        <f t="shared" si="834"/>
        <v>29/07/2026ComoVillarreal C</v>
      </c>
      <c r="B2584" s="61"/>
      <c r="C2584" s="61"/>
      <c r="D2584" s="62">
        <v>46232</v>
      </c>
      <c r="E2584" s="63">
        <v>0.83333333333333337</v>
      </c>
      <c r="F2584" s="61" t="s">
        <v>2630</v>
      </c>
      <c r="G2584" s="61" t="s">
        <v>3965</v>
      </c>
      <c r="H2584" s="61"/>
      <c r="I2584" s="61"/>
      <c r="J2584" s="61"/>
      <c r="K2584" s="61"/>
      <c r="L2584" s="22" t="str">
        <f t="shared" si="835"/>
        <v>29/07/2026</v>
      </c>
      <c r="M2584" s="23">
        <f t="shared" si="836"/>
        <v>0.70833333333333337</v>
      </c>
      <c r="N2584" t="str">
        <f t="shared" si="837"/>
        <v xml:space="preserve"> - </v>
      </c>
      <c r="O2584" t="str">
        <f t="shared" si="838"/>
        <v>Red</v>
      </c>
      <c r="P2584" t="str">
        <f t="shared" si="839"/>
        <v>Green</v>
      </c>
      <c r="Q2584" t="str">
        <f t="shared" si="840"/>
        <v>Red</v>
      </c>
      <c r="R2584" t="str">
        <f t="shared" si="841"/>
        <v>Green</v>
      </c>
      <c r="S2584" t="str">
        <f t="shared" si="842"/>
        <v>Green</v>
      </c>
      <c r="T2584" t="str">
        <f t="shared" si="843"/>
        <v>Red</v>
      </c>
      <c r="U2584" t="str">
        <f t="shared" si="844"/>
        <v>Red</v>
      </c>
      <c r="V2584" t="str">
        <f t="shared" si="845"/>
        <v>Green</v>
      </c>
      <c r="W2584" t="str">
        <f t="shared" si="846"/>
        <v>Red</v>
      </c>
      <c r="X2584" t="str">
        <f t="shared" si="847"/>
        <v>Red</v>
      </c>
      <c r="Y2584" t="str">
        <f t="shared" si="848"/>
        <v>Red</v>
      </c>
      <c r="Z2584" t="str">
        <f t="shared" si="849"/>
        <v>Red</v>
      </c>
      <c r="AA2584" t="str">
        <f t="shared" si="850"/>
        <v>Green</v>
      </c>
      <c r="AB2584" t="str">
        <f t="shared" si="851"/>
        <v>Green</v>
      </c>
      <c r="AC2584" t="str">
        <f t="shared" si="852"/>
        <v>Red</v>
      </c>
      <c r="AD2584" t="str">
        <f t="shared" si="853"/>
        <v>Green</v>
      </c>
    </row>
    <row r="2585" spans="1:30" x14ac:dyDescent="0.25">
      <c r="A2585" t="str">
        <f t="shared" si="834"/>
        <v>29/07/2026Defensa Y JusticiaDeportivo Riestra</v>
      </c>
      <c r="B2585" s="61" t="s">
        <v>806</v>
      </c>
      <c r="C2585" s="61" t="s">
        <v>2222</v>
      </c>
      <c r="D2585" s="62">
        <v>46232</v>
      </c>
      <c r="E2585" s="63">
        <v>0.83333333333333337</v>
      </c>
      <c r="F2585" s="61" t="s">
        <v>1975</v>
      </c>
      <c r="G2585" s="61" t="s">
        <v>1202</v>
      </c>
      <c r="H2585" s="61">
        <v>2</v>
      </c>
      <c r="I2585" s="61">
        <v>0</v>
      </c>
      <c r="J2585" s="61">
        <v>2</v>
      </c>
      <c r="K2585" s="61">
        <v>1</v>
      </c>
      <c r="L2585" s="22" t="str">
        <f t="shared" si="835"/>
        <v>29/07/2026</v>
      </c>
      <c r="M2585" s="23">
        <f t="shared" si="836"/>
        <v>0.70833333333333337</v>
      </c>
      <c r="N2585" t="str">
        <f t="shared" si="837"/>
        <v>2 - 1</v>
      </c>
      <c r="O2585" t="str">
        <f t="shared" si="838"/>
        <v>Green</v>
      </c>
      <c r="P2585" t="str">
        <f t="shared" si="839"/>
        <v>Red</v>
      </c>
      <c r="Q2585" t="str">
        <f t="shared" si="840"/>
        <v>Red</v>
      </c>
      <c r="R2585" t="str">
        <f t="shared" si="841"/>
        <v>Green</v>
      </c>
      <c r="S2585" t="str">
        <f t="shared" si="842"/>
        <v>Red</v>
      </c>
      <c r="T2585" t="str">
        <f t="shared" si="843"/>
        <v>Green</v>
      </c>
      <c r="U2585" t="str">
        <f t="shared" si="844"/>
        <v>Green</v>
      </c>
      <c r="V2585" t="str">
        <f t="shared" si="845"/>
        <v>Red</v>
      </c>
      <c r="W2585" t="str">
        <f t="shared" si="846"/>
        <v>Red</v>
      </c>
      <c r="X2585" t="str">
        <f t="shared" si="847"/>
        <v>Green</v>
      </c>
      <c r="Y2585" t="str">
        <f t="shared" si="848"/>
        <v>Green</v>
      </c>
      <c r="Z2585" t="str">
        <f t="shared" si="849"/>
        <v>Green</v>
      </c>
      <c r="AA2585" t="str">
        <f t="shared" si="850"/>
        <v>Red</v>
      </c>
      <c r="AB2585" t="str">
        <f t="shared" si="851"/>
        <v>Green</v>
      </c>
      <c r="AC2585" t="str">
        <f t="shared" si="852"/>
        <v>Green</v>
      </c>
      <c r="AD2585" t="str">
        <f t="shared" si="853"/>
        <v>Red</v>
      </c>
    </row>
    <row r="2586" spans="1:30" x14ac:dyDescent="0.25">
      <c r="A2586" t="str">
        <f t="shared" si="834"/>
        <v>29/07/2026Deportivo Cuenca ReservesGualaceo SC</v>
      </c>
      <c r="B2586" s="61"/>
      <c r="C2586" s="61"/>
      <c r="D2586" s="62">
        <v>46232</v>
      </c>
      <c r="E2586" s="63">
        <v>0.83333333333333337</v>
      </c>
      <c r="F2586" s="61" t="s">
        <v>1850</v>
      </c>
      <c r="G2586" s="61" t="s">
        <v>1847</v>
      </c>
      <c r="H2586" s="61"/>
      <c r="I2586" s="61"/>
      <c r="J2586" s="61"/>
      <c r="K2586" s="61"/>
      <c r="L2586" s="22" t="str">
        <f t="shared" si="835"/>
        <v>29/07/2026</v>
      </c>
      <c r="M2586" s="23">
        <f t="shared" si="836"/>
        <v>0.70833333333333337</v>
      </c>
      <c r="N2586" t="str">
        <f t="shared" si="837"/>
        <v xml:space="preserve"> - </v>
      </c>
      <c r="O2586" t="str">
        <f t="shared" si="838"/>
        <v>Red</v>
      </c>
      <c r="P2586" t="str">
        <f t="shared" si="839"/>
        <v>Green</v>
      </c>
      <c r="Q2586" t="str">
        <f t="shared" si="840"/>
        <v>Red</v>
      </c>
      <c r="R2586" t="str">
        <f t="shared" si="841"/>
        <v>Green</v>
      </c>
      <c r="S2586" t="str">
        <f t="shared" si="842"/>
        <v>Green</v>
      </c>
      <c r="T2586" t="str">
        <f t="shared" si="843"/>
        <v>Red</v>
      </c>
      <c r="U2586" t="str">
        <f t="shared" si="844"/>
        <v>Red</v>
      </c>
      <c r="V2586" t="str">
        <f t="shared" si="845"/>
        <v>Green</v>
      </c>
      <c r="W2586" t="str">
        <f t="shared" si="846"/>
        <v>Red</v>
      </c>
      <c r="X2586" t="str">
        <f t="shared" si="847"/>
        <v>Red</v>
      </c>
      <c r="Y2586" t="str">
        <f t="shared" si="848"/>
        <v>Red</v>
      </c>
      <c r="Z2586" t="str">
        <f t="shared" si="849"/>
        <v>Red</v>
      </c>
      <c r="AA2586" t="str">
        <f t="shared" si="850"/>
        <v>Green</v>
      </c>
      <c r="AB2586" t="str">
        <f t="shared" si="851"/>
        <v>Green</v>
      </c>
      <c r="AC2586" t="str">
        <f t="shared" si="852"/>
        <v>Red</v>
      </c>
      <c r="AD2586" t="str">
        <f t="shared" si="853"/>
        <v>Green</v>
      </c>
    </row>
    <row r="2587" spans="1:30" x14ac:dyDescent="0.25">
      <c r="A2587" t="str">
        <f t="shared" si="834"/>
        <v>29/07/2026Gualaceo SCCSD Macara</v>
      </c>
      <c r="B2587" s="61"/>
      <c r="C2587" s="61"/>
      <c r="D2587" s="62">
        <v>46232</v>
      </c>
      <c r="E2587" s="63">
        <v>0.83333333333333337</v>
      </c>
      <c r="F2587" s="61" t="s">
        <v>1847</v>
      </c>
      <c r="G2587" s="61" t="s">
        <v>1840</v>
      </c>
      <c r="H2587" s="61">
        <v>0</v>
      </c>
      <c r="I2587" s="61">
        <v>0</v>
      </c>
      <c r="J2587" s="61">
        <v>1</v>
      </c>
      <c r="K2587" s="61">
        <v>1</v>
      </c>
      <c r="L2587" s="22" t="str">
        <f t="shared" si="835"/>
        <v>29/07/2026</v>
      </c>
      <c r="M2587" s="23">
        <f t="shared" si="836"/>
        <v>0.70833333333333337</v>
      </c>
      <c r="N2587" t="str">
        <f t="shared" si="837"/>
        <v>1 - 1</v>
      </c>
      <c r="O2587" t="str">
        <f t="shared" si="838"/>
        <v>Red</v>
      </c>
      <c r="P2587" t="str">
        <f t="shared" si="839"/>
        <v>Green</v>
      </c>
      <c r="Q2587" t="str">
        <f t="shared" si="840"/>
        <v>Red</v>
      </c>
      <c r="R2587" t="str">
        <f t="shared" si="841"/>
        <v>Green</v>
      </c>
      <c r="S2587" t="str">
        <f t="shared" si="842"/>
        <v>Green</v>
      </c>
      <c r="T2587" t="str">
        <f t="shared" si="843"/>
        <v>Red</v>
      </c>
      <c r="U2587" t="str">
        <f t="shared" si="844"/>
        <v>Red</v>
      </c>
      <c r="V2587" t="str">
        <f t="shared" si="845"/>
        <v>Green</v>
      </c>
      <c r="W2587" t="str">
        <f t="shared" si="846"/>
        <v>Red</v>
      </c>
      <c r="X2587" t="str">
        <f t="shared" si="847"/>
        <v>Red</v>
      </c>
      <c r="Y2587" t="str">
        <f t="shared" si="848"/>
        <v>Green</v>
      </c>
      <c r="Z2587" t="str">
        <f t="shared" si="849"/>
        <v>Red</v>
      </c>
      <c r="AA2587" t="str">
        <f t="shared" si="850"/>
        <v>Green</v>
      </c>
      <c r="AB2587" t="str">
        <f t="shared" si="851"/>
        <v>Green</v>
      </c>
      <c r="AC2587" t="str">
        <f t="shared" si="852"/>
        <v>Green</v>
      </c>
      <c r="AD2587" t="str">
        <f t="shared" si="853"/>
        <v>Red</v>
      </c>
    </row>
    <row r="2588" spans="1:30" x14ac:dyDescent="0.25">
      <c r="A2588" t="str">
        <f t="shared" si="834"/>
        <v>29/07/2026Independiente JuniorsEl Nacional</v>
      </c>
      <c r="B2588" s="61"/>
      <c r="C2588" s="61"/>
      <c r="D2588" s="62">
        <v>46232</v>
      </c>
      <c r="E2588" s="63">
        <v>0.83333333333333337</v>
      </c>
      <c r="F2588" s="61" t="s">
        <v>1848</v>
      </c>
      <c r="G2588" s="61" t="s">
        <v>1852</v>
      </c>
      <c r="H2588" s="61"/>
      <c r="I2588" s="61"/>
      <c r="J2588" s="61"/>
      <c r="K2588" s="61"/>
      <c r="L2588" s="22" t="str">
        <f t="shared" si="835"/>
        <v>29/07/2026</v>
      </c>
      <c r="M2588" s="23">
        <f t="shared" si="836"/>
        <v>0.70833333333333337</v>
      </c>
      <c r="N2588" t="str">
        <f t="shared" si="837"/>
        <v xml:space="preserve"> - </v>
      </c>
      <c r="O2588" t="str">
        <f t="shared" si="838"/>
        <v>Red</v>
      </c>
      <c r="P2588" t="str">
        <f t="shared" si="839"/>
        <v>Green</v>
      </c>
      <c r="Q2588" t="str">
        <f t="shared" si="840"/>
        <v>Red</v>
      </c>
      <c r="R2588" t="str">
        <f t="shared" si="841"/>
        <v>Green</v>
      </c>
      <c r="S2588" t="str">
        <f t="shared" si="842"/>
        <v>Green</v>
      </c>
      <c r="T2588" t="str">
        <f t="shared" si="843"/>
        <v>Red</v>
      </c>
      <c r="U2588" t="str">
        <f t="shared" si="844"/>
        <v>Red</v>
      </c>
      <c r="V2588" t="str">
        <f t="shared" si="845"/>
        <v>Green</v>
      </c>
      <c r="W2588" t="str">
        <f t="shared" si="846"/>
        <v>Red</v>
      </c>
      <c r="X2588" t="str">
        <f t="shared" si="847"/>
        <v>Red</v>
      </c>
      <c r="Y2588" t="str">
        <f t="shared" si="848"/>
        <v>Red</v>
      </c>
      <c r="Z2588" t="str">
        <f t="shared" si="849"/>
        <v>Red</v>
      </c>
      <c r="AA2588" t="str">
        <f t="shared" si="850"/>
        <v>Green</v>
      </c>
      <c r="AB2588" t="str">
        <f t="shared" si="851"/>
        <v>Green</v>
      </c>
      <c r="AC2588" t="str">
        <f t="shared" si="852"/>
        <v>Red</v>
      </c>
      <c r="AD2588" t="str">
        <f t="shared" si="853"/>
        <v>Green</v>
      </c>
    </row>
    <row r="2589" spans="1:30" x14ac:dyDescent="0.25">
      <c r="A2589" t="str">
        <f t="shared" si="834"/>
        <v>29/07/2026Jamaica U20Panama U20</v>
      </c>
      <c r="B2589" s="61"/>
      <c r="C2589" s="61"/>
      <c r="D2589" s="62">
        <v>46232</v>
      </c>
      <c r="E2589" s="63">
        <v>0.83333333333333337</v>
      </c>
      <c r="F2589" s="61" t="s">
        <v>4711</v>
      </c>
      <c r="G2589" s="61" t="s">
        <v>4672</v>
      </c>
      <c r="H2589" s="61">
        <v>0</v>
      </c>
      <c r="I2589" s="61">
        <v>2</v>
      </c>
      <c r="J2589" s="61">
        <v>2</v>
      </c>
      <c r="K2589" s="61">
        <v>2</v>
      </c>
      <c r="L2589" s="22" t="str">
        <f t="shared" si="835"/>
        <v>29/07/2026</v>
      </c>
      <c r="M2589" s="23">
        <f t="shared" si="836"/>
        <v>0.70833333333333337</v>
      </c>
      <c r="N2589" t="str">
        <f t="shared" si="837"/>
        <v>2 - 2</v>
      </c>
      <c r="O2589" t="str">
        <f t="shared" si="838"/>
        <v>Red</v>
      </c>
      <c r="P2589" t="str">
        <f t="shared" si="839"/>
        <v>Green</v>
      </c>
      <c r="Q2589" t="str">
        <f t="shared" si="840"/>
        <v>Red</v>
      </c>
      <c r="R2589" t="str">
        <f t="shared" si="841"/>
        <v>Green</v>
      </c>
      <c r="S2589" t="str">
        <f t="shared" si="842"/>
        <v>Green</v>
      </c>
      <c r="T2589" t="str">
        <f t="shared" si="843"/>
        <v>Red</v>
      </c>
      <c r="U2589" t="str">
        <f t="shared" si="844"/>
        <v>Red</v>
      </c>
      <c r="V2589" t="str">
        <f t="shared" si="845"/>
        <v>Red</v>
      </c>
      <c r="W2589" t="str">
        <f t="shared" si="846"/>
        <v>Green</v>
      </c>
      <c r="X2589" t="str">
        <f t="shared" si="847"/>
        <v>Green</v>
      </c>
      <c r="Y2589" t="str">
        <f t="shared" si="848"/>
        <v>Green</v>
      </c>
      <c r="Z2589" t="str">
        <f t="shared" si="849"/>
        <v>Green</v>
      </c>
      <c r="AA2589" t="str">
        <f t="shared" si="850"/>
        <v>Red</v>
      </c>
      <c r="AB2589" t="str">
        <f t="shared" si="851"/>
        <v>Red</v>
      </c>
      <c r="AC2589" t="str">
        <f t="shared" si="852"/>
        <v>Green</v>
      </c>
      <c r="AD2589" t="str">
        <f t="shared" si="853"/>
        <v>Red</v>
      </c>
    </row>
    <row r="2590" spans="1:30" x14ac:dyDescent="0.25">
      <c r="A2590" t="str">
        <f t="shared" si="834"/>
        <v>29/07/2026LDU Portoviejo22 de Julio</v>
      </c>
      <c r="B2590" s="61"/>
      <c r="C2590" s="61"/>
      <c r="D2590" s="62">
        <v>46232</v>
      </c>
      <c r="E2590" s="63">
        <v>0.83333333333333337</v>
      </c>
      <c r="F2590" s="61" t="s">
        <v>1851</v>
      </c>
      <c r="G2590" s="61" t="s">
        <v>3184</v>
      </c>
      <c r="H2590" s="61"/>
      <c r="I2590" s="61"/>
      <c r="J2590" s="61"/>
      <c r="K2590" s="61"/>
      <c r="L2590" s="22" t="str">
        <f t="shared" si="835"/>
        <v>29/07/2026</v>
      </c>
      <c r="M2590" s="23">
        <f t="shared" si="836"/>
        <v>0.70833333333333337</v>
      </c>
      <c r="N2590" t="str">
        <f t="shared" si="837"/>
        <v xml:space="preserve"> - </v>
      </c>
      <c r="O2590" t="str">
        <f t="shared" si="838"/>
        <v>Red</v>
      </c>
      <c r="P2590" t="str">
        <f t="shared" si="839"/>
        <v>Green</v>
      </c>
      <c r="Q2590" t="str">
        <f t="shared" si="840"/>
        <v>Red</v>
      </c>
      <c r="R2590" t="str">
        <f t="shared" si="841"/>
        <v>Green</v>
      </c>
      <c r="S2590" t="str">
        <f t="shared" si="842"/>
        <v>Green</v>
      </c>
      <c r="T2590" t="str">
        <f t="shared" si="843"/>
        <v>Red</v>
      </c>
      <c r="U2590" t="str">
        <f t="shared" si="844"/>
        <v>Red</v>
      </c>
      <c r="V2590" t="str">
        <f t="shared" si="845"/>
        <v>Green</v>
      </c>
      <c r="W2590" t="str">
        <f t="shared" si="846"/>
        <v>Red</v>
      </c>
      <c r="X2590" t="str">
        <f t="shared" si="847"/>
        <v>Red</v>
      </c>
      <c r="Y2590" t="str">
        <f t="shared" si="848"/>
        <v>Red</v>
      </c>
      <c r="Z2590" t="str">
        <f t="shared" si="849"/>
        <v>Red</v>
      </c>
      <c r="AA2590" t="str">
        <f t="shared" si="850"/>
        <v>Green</v>
      </c>
      <c r="AB2590" t="str">
        <f t="shared" si="851"/>
        <v>Green</v>
      </c>
      <c r="AC2590" t="str">
        <f t="shared" si="852"/>
        <v>Red</v>
      </c>
      <c r="AD2590" t="str">
        <f t="shared" si="853"/>
        <v>Green</v>
      </c>
    </row>
    <row r="2591" spans="1:30" x14ac:dyDescent="0.25">
      <c r="A2591" t="str">
        <f t="shared" si="834"/>
        <v>29/07/2026San Antonio Cotacachi9 de Octubre</v>
      </c>
      <c r="B2591" s="61"/>
      <c r="C2591" s="61"/>
      <c r="D2591" s="62">
        <v>46232</v>
      </c>
      <c r="E2591" s="63">
        <v>0.83333333333333337</v>
      </c>
      <c r="F2591" s="61" t="s">
        <v>1854</v>
      </c>
      <c r="G2591" s="61" t="s">
        <v>1846</v>
      </c>
      <c r="H2591" s="61"/>
      <c r="I2591" s="61"/>
      <c r="J2591" s="61"/>
      <c r="K2591" s="61"/>
      <c r="L2591" s="22" t="str">
        <f t="shared" si="835"/>
        <v>29/07/2026</v>
      </c>
      <c r="M2591" s="23">
        <f t="shared" si="836"/>
        <v>0.70833333333333337</v>
      </c>
      <c r="N2591" t="str">
        <f t="shared" si="837"/>
        <v xml:space="preserve"> - </v>
      </c>
      <c r="O2591" t="str">
        <f t="shared" si="838"/>
        <v>Red</v>
      </c>
      <c r="P2591" t="str">
        <f t="shared" si="839"/>
        <v>Green</v>
      </c>
      <c r="Q2591" t="str">
        <f t="shared" si="840"/>
        <v>Red</v>
      </c>
      <c r="R2591" t="str">
        <f t="shared" si="841"/>
        <v>Green</v>
      </c>
      <c r="S2591" t="str">
        <f t="shared" si="842"/>
        <v>Green</v>
      </c>
      <c r="T2591" t="str">
        <f t="shared" si="843"/>
        <v>Red</v>
      </c>
      <c r="U2591" t="str">
        <f t="shared" si="844"/>
        <v>Red</v>
      </c>
      <c r="V2591" t="str">
        <f t="shared" si="845"/>
        <v>Green</v>
      </c>
      <c r="W2591" t="str">
        <f t="shared" si="846"/>
        <v>Red</v>
      </c>
      <c r="X2591" t="str">
        <f t="shared" si="847"/>
        <v>Red</v>
      </c>
      <c r="Y2591" t="str">
        <f t="shared" si="848"/>
        <v>Red</v>
      </c>
      <c r="Z2591" t="str">
        <f t="shared" si="849"/>
        <v>Red</v>
      </c>
      <c r="AA2591" t="str">
        <f t="shared" si="850"/>
        <v>Green</v>
      </c>
      <c r="AB2591" t="str">
        <f t="shared" si="851"/>
        <v>Green</v>
      </c>
      <c r="AC2591" t="str">
        <f t="shared" si="852"/>
        <v>Red</v>
      </c>
      <c r="AD2591" t="str">
        <f t="shared" si="853"/>
        <v>Green</v>
      </c>
    </row>
    <row r="2592" spans="1:30" x14ac:dyDescent="0.25">
      <c r="A2592" t="str">
        <f t="shared" si="834"/>
        <v>29/07/2026Vinotinto FCSan Antonio Cotacachi</v>
      </c>
      <c r="B2592" s="61"/>
      <c r="C2592" s="61"/>
      <c r="D2592" s="62">
        <v>46232</v>
      </c>
      <c r="E2592" s="63">
        <v>0.85416666666666663</v>
      </c>
      <c r="F2592" s="61" t="s">
        <v>2002</v>
      </c>
      <c r="G2592" s="61" t="s">
        <v>1854</v>
      </c>
      <c r="H2592" s="61">
        <v>0</v>
      </c>
      <c r="I2592" s="61">
        <v>0</v>
      </c>
      <c r="J2592" s="61">
        <v>0</v>
      </c>
      <c r="K2592" s="61">
        <v>1</v>
      </c>
      <c r="L2592" s="22" t="str">
        <f t="shared" si="835"/>
        <v>29/07/2026</v>
      </c>
      <c r="M2592" s="23">
        <f t="shared" si="836"/>
        <v>0.72916666666666663</v>
      </c>
      <c r="N2592" t="str">
        <f t="shared" si="837"/>
        <v>0 - 1</v>
      </c>
      <c r="O2592" t="str">
        <f t="shared" si="838"/>
        <v>Red</v>
      </c>
      <c r="P2592" t="str">
        <f t="shared" si="839"/>
        <v>Red</v>
      </c>
      <c r="Q2592" t="str">
        <f t="shared" si="840"/>
        <v>Green</v>
      </c>
      <c r="R2592" t="str">
        <f t="shared" si="841"/>
        <v>Red</v>
      </c>
      <c r="S2592" t="str">
        <f t="shared" si="842"/>
        <v>Green</v>
      </c>
      <c r="T2592" t="str">
        <f t="shared" si="843"/>
        <v>Green</v>
      </c>
      <c r="U2592" t="str">
        <f t="shared" si="844"/>
        <v>Red</v>
      </c>
      <c r="V2592" t="str">
        <f t="shared" si="845"/>
        <v>Green</v>
      </c>
      <c r="W2592" t="str">
        <f t="shared" si="846"/>
        <v>Red</v>
      </c>
      <c r="X2592" t="str">
        <f t="shared" si="847"/>
        <v>Red</v>
      </c>
      <c r="Y2592" t="str">
        <f t="shared" si="848"/>
        <v>Red</v>
      </c>
      <c r="Z2592" t="str">
        <f t="shared" si="849"/>
        <v>Red</v>
      </c>
      <c r="AA2592" t="str">
        <f t="shared" si="850"/>
        <v>Green</v>
      </c>
      <c r="AB2592" t="str">
        <f t="shared" si="851"/>
        <v>Green</v>
      </c>
      <c r="AC2592" t="str">
        <f t="shared" si="852"/>
        <v>Red</v>
      </c>
      <c r="AD2592" t="str">
        <f t="shared" si="853"/>
        <v>Green</v>
      </c>
    </row>
    <row r="2593" spans="1:30" x14ac:dyDescent="0.25">
      <c r="A2593" t="str">
        <f t="shared" si="834"/>
        <v>29/07/2026Club River PlateSol de America</v>
      </c>
      <c r="B2593" s="61"/>
      <c r="C2593" s="61"/>
      <c r="D2593" s="62">
        <v>46232</v>
      </c>
      <c r="E2593" s="63">
        <v>0.875</v>
      </c>
      <c r="F2593" s="61" t="s">
        <v>5288</v>
      </c>
      <c r="G2593" s="61" t="s">
        <v>3512</v>
      </c>
      <c r="H2593" s="61">
        <v>0</v>
      </c>
      <c r="I2593" s="61">
        <v>1</v>
      </c>
      <c r="J2593" s="61">
        <v>0</v>
      </c>
      <c r="K2593" s="61">
        <v>2</v>
      </c>
      <c r="L2593" s="22" t="str">
        <f t="shared" si="835"/>
        <v>29/07/2026</v>
      </c>
      <c r="M2593" s="23">
        <f t="shared" si="836"/>
        <v>0.75</v>
      </c>
      <c r="N2593" t="str">
        <f t="shared" si="837"/>
        <v>0 - 2</v>
      </c>
      <c r="O2593" t="str">
        <f t="shared" si="838"/>
        <v>Red</v>
      </c>
      <c r="P2593" t="str">
        <f t="shared" si="839"/>
        <v>Red</v>
      </c>
      <c r="Q2593" t="str">
        <f t="shared" si="840"/>
        <v>Green</v>
      </c>
      <c r="R2593" t="str">
        <f t="shared" si="841"/>
        <v>Red</v>
      </c>
      <c r="S2593" t="str">
        <f t="shared" si="842"/>
        <v>Green</v>
      </c>
      <c r="T2593" t="str">
        <f t="shared" si="843"/>
        <v>Green</v>
      </c>
      <c r="U2593" t="str">
        <f t="shared" si="844"/>
        <v>Red</v>
      </c>
      <c r="V2593" t="str">
        <f t="shared" si="845"/>
        <v>Red</v>
      </c>
      <c r="W2593" t="str">
        <f t="shared" si="846"/>
        <v>Green</v>
      </c>
      <c r="X2593" t="str">
        <f t="shared" si="847"/>
        <v>Green</v>
      </c>
      <c r="Y2593" t="str">
        <f t="shared" si="848"/>
        <v>Green</v>
      </c>
      <c r="Z2593" t="str">
        <f t="shared" si="849"/>
        <v>Red</v>
      </c>
      <c r="AA2593" t="str">
        <f t="shared" si="850"/>
        <v>Green</v>
      </c>
      <c r="AB2593" t="str">
        <f t="shared" si="851"/>
        <v>Green</v>
      </c>
      <c r="AC2593" t="str">
        <f t="shared" si="852"/>
        <v>Red</v>
      </c>
      <c r="AD2593" t="str">
        <f t="shared" si="853"/>
        <v>Green</v>
      </c>
    </row>
    <row r="2594" spans="1:30" x14ac:dyDescent="0.25">
      <c r="A2594" t="str">
        <f t="shared" si="834"/>
        <v>29/07/2026Club NacionalClub Olimpia</v>
      </c>
      <c r="B2594" s="61"/>
      <c r="C2594" s="61"/>
      <c r="D2594" s="62">
        <v>46232</v>
      </c>
      <c r="E2594" s="63">
        <v>0.89583333333333337</v>
      </c>
      <c r="F2594" s="61" t="s">
        <v>3511</v>
      </c>
      <c r="G2594" s="61" t="s">
        <v>4661</v>
      </c>
      <c r="H2594" s="61">
        <v>1</v>
      </c>
      <c r="I2594" s="61">
        <v>0</v>
      </c>
      <c r="J2594" s="61">
        <v>2</v>
      </c>
      <c r="K2594" s="61">
        <v>0</v>
      </c>
      <c r="L2594" s="22" t="str">
        <f t="shared" si="835"/>
        <v>29/07/2026</v>
      </c>
      <c r="M2594" s="23">
        <f t="shared" si="836"/>
        <v>0.77083333333333337</v>
      </c>
      <c r="N2594" t="str">
        <f t="shared" si="837"/>
        <v>2 - 0</v>
      </c>
      <c r="O2594" t="str">
        <f t="shared" si="838"/>
        <v>Green</v>
      </c>
      <c r="P2594" t="str">
        <f t="shared" si="839"/>
        <v>Red</v>
      </c>
      <c r="Q2594" t="str">
        <f t="shared" si="840"/>
        <v>Red</v>
      </c>
      <c r="R2594" t="str">
        <f t="shared" si="841"/>
        <v>Green</v>
      </c>
      <c r="S2594" t="str">
        <f t="shared" si="842"/>
        <v>Red</v>
      </c>
      <c r="T2594" t="str">
        <f t="shared" si="843"/>
        <v>Green</v>
      </c>
      <c r="U2594" t="str">
        <f t="shared" si="844"/>
        <v>Green</v>
      </c>
      <c r="V2594" t="str">
        <f t="shared" si="845"/>
        <v>Red</v>
      </c>
      <c r="W2594" t="str">
        <f t="shared" si="846"/>
        <v>Red</v>
      </c>
      <c r="X2594" t="str">
        <f t="shared" si="847"/>
        <v>Green</v>
      </c>
      <c r="Y2594" t="str">
        <f t="shared" si="848"/>
        <v>Green</v>
      </c>
      <c r="Z2594" t="str">
        <f t="shared" si="849"/>
        <v>Red</v>
      </c>
      <c r="AA2594" t="str">
        <f t="shared" si="850"/>
        <v>Green</v>
      </c>
      <c r="AB2594" t="str">
        <f t="shared" si="851"/>
        <v>Green</v>
      </c>
      <c r="AC2594" t="str">
        <f t="shared" si="852"/>
        <v>Red</v>
      </c>
      <c r="AD2594" t="str">
        <f t="shared" si="853"/>
        <v>Green</v>
      </c>
    </row>
    <row r="2595" spans="1:30" x14ac:dyDescent="0.25">
      <c r="A2595" t="str">
        <f t="shared" si="834"/>
        <v>29/07/2026Internacional FC PalmiraInter Bogota</v>
      </c>
      <c r="B2595" s="61" t="s">
        <v>821</v>
      </c>
      <c r="C2595" s="61" t="s">
        <v>822</v>
      </c>
      <c r="D2595" s="62">
        <v>46232</v>
      </c>
      <c r="E2595" s="63">
        <v>0.91666666666666663</v>
      </c>
      <c r="F2595" s="61" t="s">
        <v>418</v>
      </c>
      <c r="G2595" s="61" t="s">
        <v>417</v>
      </c>
      <c r="H2595" s="61">
        <v>0</v>
      </c>
      <c r="I2595" s="61">
        <v>1</v>
      </c>
      <c r="J2595" s="61">
        <v>1</v>
      </c>
      <c r="K2595" s="61">
        <v>2</v>
      </c>
      <c r="L2595" s="22" t="str">
        <f t="shared" si="835"/>
        <v>29/07/2026</v>
      </c>
      <c r="M2595" s="23">
        <f t="shared" si="836"/>
        <v>0.79166666666666663</v>
      </c>
      <c r="N2595" t="str">
        <f t="shared" si="837"/>
        <v>1 - 2</v>
      </c>
      <c r="O2595" t="str">
        <f t="shared" si="838"/>
        <v>Red</v>
      </c>
      <c r="P2595" t="str">
        <f t="shared" si="839"/>
        <v>Red</v>
      </c>
      <c r="Q2595" t="str">
        <f t="shared" si="840"/>
        <v>Green</v>
      </c>
      <c r="R2595" t="str">
        <f t="shared" si="841"/>
        <v>Red</v>
      </c>
      <c r="S2595" t="str">
        <f t="shared" si="842"/>
        <v>Green</v>
      </c>
      <c r="T2595" t="str">
        <f t="shared" si="843"/>
        <v>Green</v>
      </c>
      <c r="U2595" t="str">
        <f t="shared" si="844"/>
        <v>Red</v>
      </c>
      <c r="V2595" t="str">
        <f t="shared" si="845"/>
        <v>Red</v>
      </c>
      <c r="W2595" t="str">
        <f t="shared" si="846"/>
        <v>Green</v>
      </c>
      <c r="X2595" t="str">
        <f t="shared" si="847"/>
        <v>Green</v>
      </c>
      <c r="Y2595" t="str">
        <f t="shared" si="848"/>
        <v>Green</v>
      </c>
      <c r="Z2595" t="str">
        <f t="shared" si="849"/>
        <v>Green</v>
      </c>
      <c r="AA2595" t="str">
        <f t="shared" si="850"/>
        <v>Red</v>
      </c>
      <c r="AB2595" t="str">
        <f t="shared" si="851"/>
        <v>Green</v>
      </c>
      <c r="AC2595" t="str">
        <f t="shared" si="852"/>
        <v>Green</v>
      </c>
      <c r="AD2595" t="str">
        <f t="shared" si="853"/>
        <v>Red</v>
      </c>
    </row>
    <row r="2596" spans="1:30" x14ac:dyDescent="0.25">
      <c r="A2596" t="str">
        <f t="shared" si="834"/>
        <v>29/07/2026Vasco Da Gama RJIndependiente Medellin</v>
      </c>
      <c r="B2596" s="61" t="s">
        <v>1321</v>
      </c>
      <c r="C2596" s="61" t="s">
        <v>1322</v>
      </c>
      <c r="D2596" s="62">
        <v>46232</v>
      </c>
      <c r="E2596" s="63">
        <v>0.91666666666666663</v>
      </c>
      <c r="F2596" s="61" t="s">
        <v>1861</v>
      </c>
      <c r="G2596" s="61" t="s">
        <v>1860</v>
      </c>
      <c r="H2596" s="61">
        <v>0</v>
      </c>
      <c r="I2596" s="61">
        <v>0</v>
      </c>
      <c r="J2596" s="61">
        <v>1</v>
      </c>
      <c r="K2596" s="61">
        <v>0</v>
      </c>
      <c r="L2596" s="22" t="str">
        <f t="shared" si="835"/>
        <v>29/07/2026</v>
      </c>
      <c r="M2596" s="23">
        <f t="shared" si="836"/>
        <v>0.79166666666666663</v>
      </c>
      <c r="N2596" t="str">
        <f t="shared" si="837"/>
        <v>1 - 0</v>
      </c>
      <c r="O2596" t="str">
        <f t="shared" si="838"/>
        <v>Green</v>
      </c>
      <c r="P2596" t="str">
        <f t="shared" si="839"/>
        <v>Red</v>
      </c>
      <c r="Q2596" t="str">
        <f t="shared" si="840"/>
        <v>Red</v>
      </c>
      <c r="R2596" t="str">
        <f t="shared" si="841"/>
        <v>Green</v>
      </c>
      <c r="S2596" t="str">
        <f t="shared" si="842"/>
        <v>Red</v>
      </c>
      <c r="T2596" t="str">
        <f t="shared" si="843"/>
        <v>Green</v>
      </c>
      <c r="U2596" t="str">
        <f t="shared" si="844"/>
        <v>Red</v>
      </c>
      <c r="V2596" t="str">
        <f t="shared" si="845"/>
        <v>Green</v>
      </c>
      <c r="W2596" t="str">
        <f t="shared" si="846"/>
        <v>Red</v>
      </c>
      <c r="X2596" t="str">
        <f t="shared" si="847"/>
        <v>Red</v>
      </c>
      <c r="Y2596" t="str">
        <f t="shared" si="848"/>
        <v>Red</v>
      </c>
      <c r="Z2596" t="str">
        <f t="shared" si="849"/>
        <v>Red</v>
      </c>
      <c r="AA2596" t="str">
        <f t="shared" si="850"/>
        <v>Green</v>
      </c>
      <c r="AB2596" t="str">
        <f t="shared" si="851"/>
        <v>Green</v>
      </c>
      <c r="AC2596" t="str">
        <f t="shared" si="852"/>
        <v>Red</v>
      </c>
      <c r="AD2596" t="str">
        <f t="shared" si="853"/>
        <v>Green</v>
      </c>
    </row>
    <row r="2597" spans="1:30" x14ac:dyDescent="0.25">
      <c r="A2597" t="str">
        <f t="shared" si="834"/>
        <v>29/07/2026Gimnasia La PlataRiver Plate</v>
      </c>
      <c r="B2597" s="61" t="s">
        <v>806</v>
      </c>
      <c r="C2597" s="61" t="s">
        <v>2222</v>
      </c>
      <c r="D2597" s="62">
        <v>46232</v>
      </c>
      <c r="E2597" s="63">
        <v>0.92708333333333337</v>
      </c>
      <c r="F2597" s="61" t="s">
        <v>178</v>
      </c>
      <c r="G2597" s="61" t="s">
        <v>754</v>
      </c>
      <c r="H2597" s="61">
        <v>0</v>
      </c>
      <c r="I2597" s="61">
        <v>0</v>
      </c>
      <c r="J2597" s="61">
        <v>1</v>
      </c>
      <c r="K2597" s="61">
        <v>0</v>
      </c>
      <c r="L2597" s="22" t="str">
        <f t="shared" si="835"/>
        <v>29/07/2026</v>
      </c>
      <c r="M2597" s="23">
        <f t="shared" si="836"/>
        <v>0.80208333333333337</v>
      </c>
      <c r="N2597" t="str">
        <f t="shared" si="837"/>
        <v>1 - 0</v>
      </c>
      <c r="O2597" t="str">
        <f t="shared" si="838"/>
        <v>Green</v>
      </c>
      <c r="P2597" t="str">
        <f t="shared" si="839"/>
        <v>Red</v>
      </c>
      <c r="Q2597" t="str">
        <f t="shared" si="840"/>
        <v>Red</v>
      </c>
      <c r="R2597" t="str">
        <f t="shared" si="841"/>
        <v>Green</v>
      </c>
      <c r="S2597" t="str">
        <f t="shared" si="842"/>
        <v>Red</v>
      </c>
      <c r="T2597" t="str">
        <f t="shared" si="843"/>
        <v>Green</v>
      </c>
      <c r="U2597" t="str">
        <f t="shared" si="844"/>
        <v>Red</v>
      </c>
      <c r="V2597" t="str">
        <f t="shared" si="845"/>
        <v>Green</v>
      </c>
      <c r="W2597" t="str">
        <f t="shared" si="846"/>
        <v>Red</v>
      </c>
      <c r="X2597" t="str">
        <f t="shared" si="847"/>
        <v>Red</v>
      </c>
      <c r="Y2597" t="str">
        <f t="shared" si="848"/>
        <v>Red</v>
      </c>
      <c r="Z2597" t="str">
        <f t="shared" si="849"/>
        <v>Red</v>
      </c>
      <c r="AA2597" t="str">
        <f t="shared" si="850"/>
        <v>Green</v>
      </c>
      <c r="AB2597" t="str">
        <f t="shared" si="851"/>
        <v>Green</v>
      </c>
      <c r="AC2597" t="str">
        <f t="shared" si="852"/>
        <v>Red</v>
      </c>
      <c r="AD2597" t="str">
        <f t="shared" si="853"/>
        <v>Green</v>
      </c>
    </row>
    <row r="2598" spans="1:30" x14ac:dyDescent="0.25">
      <c r="A2598" t="str">
        <f t="shared" si="834"/>
        <v>29/07/2026BarranquillaJunior FC</v>
      </c>
      <c r="B2598" s="61" t="s">
        <v>821</v>
      </c>
      <c r="C2598" s="61" t="s">
        <v>822</v>
      </c>
      <c r="D2598" s="62">
        <v>46232</v>
      </c>
      <c r="E2598" s="63">
        <v>0.9375</v>
      </c>
      <c r="F2598" s="61" t="s">
        <v>1881</v>
      </c>
      <c r="G2598" s="61" t="s">
        <v>1880</v>
      </c>
      <c r="H2598" s="61">
        <v>1</v>
      </c>
      <c r="I2598" s="61">
        <v>2</v>
      </c>
      <c r="J2598" s="61">
        <v>3</v>
      </c>
      <c r="K2598" s="61">
        <v>3</v>
      </c>
      <c r="L2598" s="22" t="str">
        <f t="shared" si="835"/>
        <v>29/07/2026</v>
      </c>
      <c r="M2598" s="23">
        <f t="shared" si="836"/>
        <v>0.8125</v>
      </c>
      <c r="N2598" t="str">
        <f t="shared" si="837"/>
        <v>3 - 3</v>
      </c>
      <c r="O2598" t="str">
        <f t="shared" si="838"/>
        <v>Red</v>
      </c>
      <c r="P2598" t="str">
        <f t="shared" si="839"/>
        <v>Green</v>
      </c>
      <c r="Q2598" t="str">
        <f t="shared" si="840"/>
        <v>Red</v>
      </c>
      <c r="R2598" t="str">
        <f t="shared" si="841"/>
        <v>Green</v>
      </c>
      <c r="S2598" t="str">
        <f t="shared" si="842"/>
        <v>Green</v>
      </c>
      <c r="T2598" t="str">
        <f t="shared" si="843"/>
        <v>Red</v>
      </c>
      <c r="U2598" t="str">
        <f t="shared" si="844"/>
        <v>Red</v>
      </c>
      <c r="V2598" t="str">
        <f t="shared" si="845"/>
        <v>Red</v>
      </c>
      <c r="W2598" t="str">
        <f t="shared" si="846"/>
        <v>Green</v>
      </c>
      <c r="X2598" t="str">
        <f t="shared" si="847"/>
        <v>Green</v>
      </c>
      <c r="Y2598" t="str">
        <f t="shared" si="848"/>
        <v>Green</v>
      </c>
      <c r="Z2598" t="str">
        <f t="shared" si="849"/>
        <v>Green</v>
      </c>
      <c r="AA2598" t="str">
        <f t="shared" si="850"/>
        <v>Red</v>
      </c>
      <c r="AB2598" t="str">
        <f t="shared" si="851"/>
        <v>Red</v>
      </c>
      <c r="AC2598" t="str">
        <f t="shared" si="852"/>
        <v>Green</v>
      </c>
      <c r="AD2598" t="str">
        <f t="shared" si="853"/>
        <v>Red</v>
      </c>
    </row>
    <row r="2599" spans="1:30" x14ac:dyDescent="0.25">
      <c r="A2599" t="str">
        <f t="shared" si="834"/>
        <v>29/07/2026Goiania ECGremio Anapolis GO</v>
      </c>
      <c r="B2599" s="61" t="s">
        <v>804</v>
      </c>
      <c r="C2599" s="61" t="s">
        <v>5289</v>
      </c>
      <c r="D2599" s="62">
        <v>46232</v>
      </c>
      <c r="E2599" s="63">
        <v>0.9375</v>
      </c>
      <c r="F2599" s="61" t="s">
        <v>4658</v>
      </c>
      <c r="G2599" s="61" t="s">
        <v>3056</v>
      </c>
      <c r="H2599" s="61">
        <v>1</v>
      </c>
      <c r="I2599" s="61">
        <v>0</v>
      </c>
      <c r="J2599" s="61">
        <v>2</v>
      </c>
      <c r="K2599" s="61">
        <v>1</v>
      </c>
      <c r="L2599" s="22" t="str">
        <f t="shared" si="835"/>
        <v>29/07/2026</v>
      </c>
      <c r="M2599" s="23">
        <f t="shared" si="836"/>
        <v>0.8125</v>
      </c>
      <c r="N2599" t="str">
        <f t="shared" si="837"/>
        <v>2 - 1</v>
      </c>
      <c r="O2599" t="str">
        <f t="shared" si="838"/>
        <v>Green</v>
      </c>
      <c r="P2599" t="str">
        <f t="shared" si="839"/>
        <v>Red</v>
      </c>
      <c r="Q2599" t="str">
        <f t="shared" si="840"/>
        <v>Red</v>
      </c>
      <c r="R2599" t="str">
        <f t="shared" si="841"/>
        <v>Green</v>
      </c>
      <c r="S2599" t="str">
        <f t="shared" si="842"/>
        <v>Red</v>
      </c>
      <c r="T2599" t="str">
        <f t="shared" si="843"/>
        <v>Green</v>
      </c>
      <c r="U2599" t="str">
        <f t="shared" si="844"/>
        <v>Green</v>
      </c>
      <c r="V2599" t="str">
        <f t="shared" si="845"/>
        <v>Red</v>
      </c>
      <c r="W2599" t="str">
        <f t="shared" si="846"/>
        <v>Red</v>
      </c>
      <c r="X2599" t="str">
        <f t="shared" si="847"/>
        <v>Green</v>
      </c>
      <c r="Y2599" t="str">
        <f t="shared" si="848"/>
        <v>Green</v>
      </c>
      <c r="Z2599" t="str">
        <f t="shared" si="849"/>
        <v>Green</v>
      </c>
      <c r="AA2599" t="str">
        <f t="shared" si="850"/>
        <v>Red</v>
      </c>
      <c r="AB2599" t="str">
        <f t="shared" si="851"/>
        <v>Green</v>
      </c>
      <c r="AC2599" t="str">
        <f t="shared" si="852"/>
        <v>Green</v>
      </c>
      <c r="AD2599" t="str">
        <f t="shared" si="853"/>
        <v>Red</v>
      </c>
    </row>
    <row r="2600" spans="1:30" x14ac:dyDescent="0.25">
      <c r="A2600" t="str">
        <f t="shared" si="834"/>
        <v>29/07/2026InternacionalFlamengo RJ</v>
      </c>
      <c r="B2600" s="61" t="s">
        <v>804</v>
      </c>
      <c r="C2600" s="61" t="s">
        <v>805</v>
      </c>
      <c r="D2600" s="62">
        <v>46232</v>
      </c>
      <c r="E2600" s="63">
        <v>0.9375</v>
      </c>
      <c r="F2600" s="61" t="s">
        <v>67</v>
      </c>
      <c r="G2600" s="61" t="s">
        <v>876</v>
      </c>
      <c r="H2600" s="61">
        <v>1</v>
      </c>
      <c r="I2600" s="61">
        <v>0</v>
      </c>
      <c r="J2600" s="61">
        <v>1</v>
      </c>
      <c r="K2600" s="61">
        <v>1</v>
      </c>
      <c r="L2600" s="22" t="str">
        <f t="shared" si="835"/>
        <v>29/07/2026</v>
      </c>
      <c r="M2600" s="23">
        <f t="shared" si="836"/>
        <v>0.8125</v>
      </c>
      <c r="N2600" t="str">
        <f t="shared" si="837"/>
        <v>1 - 1</v>
      </c>
      <c r="O2600" t="str">
        <f t="shared" si="838"/>
        <v>Red</v>
      </c>
      <c r="P2600" t="str">
        <f t="shared" si="839"/>
        <v>Green</v>
      </c>
      <c r="Q2600" t="str">
        <f t="shared" si="840"/>
        <v>Red</v>
      </c>
      <c r="R2600" t="str">
        <f t="shared" si="841"/>
        <v>Green</v>
      </c>
      <c r="S2600" t="str">
        <f t="shared" si="842"/>
        <v>Green</v>
      </c>
      <c r="T2600" t="str">
        <f t="shared" si="843"/>
        <v>Red</v>
      </c>
      <c r="U2600" t="str">
        <f t="shared" si="844"/>
        <v>Green</v>
      </c>
      <c r="V2600" t="str">
        <f t="shared" si="845"/>
        <v>Red</v>
      </c>
      <c r="W2600" t="str">
        <f t="shared" si="846"/>
        <v>Red</v>
      </c>
      <c r="X2600" t="str">
        <f t="shared" si="847"/>
        <v>Green</v>
      </c>
      <c r="Y2600" t="str">
        <f t="shared" si="848"/>
        <v>Green</v>
      </c>
      <c r="Z2600" t="str">
        <f t="shared" si="849"/>
        <v>Red</v>
      </c>
      <c r="AA2600" t="str">
        <f t="shared" si="850"/>
        <v>Green</v>
      </c>
      <c r="AB2600" t="str">
        <f t="shared" si="851"/>
        <v>Green</v>
      </c>
      <c r="AC2600" t="str">
        <f t="shared" si="852"/>
        <v>Green</v>
      </c>
      <c r="AD2600" t="str">
        <f t="shared" si="853"/>
        <v>Red</v>
      </c>
    </row>
    <row r="2601" spans="1:30" x14ac:dyDescent="0.25">
      <c r="A2601" t="str">
        <f t="shared" si="834"/>
        <v>29/07/2026ManicoreAtletico Clipper</v>
      </c>
      <c r="B2601" s="61" t="s">
        <v>804</v>
      </c>
      <c r="C2601" s="61" t="s">
        <v>5290</v>
      </c>
      <c r="D2601" s="62">
        <v>46232</v>
      </c>
      <c r="E2601" s="63">
        <v>0.9375</v>
      </c>
      <c r="F2601" s="61" t="s">
        <v>5291</v>
      </c>
      <c r="G2601" s="61" t="s">
        <v>5292</v>
      </c>
      <c r="H2601" s="61">
        <v>0</v>
      </c>
      <c r="I2601" s="61">
        <v>0</v>
      </c>
      <c r="J2601" s="61">
        <v>3</v>
      </c>
      <c r="K2601" s="61">
        <v>2</v>
      </c>
      <c r="L2601" s="22" t="str">
        <f t="shared" si="835"/>
        <v>29/07/2026</v>
      </c>
      <c r="M2601" s="23">
        <f t="shared" si="836"/>
        <v>0.8125</v>
      </c>
      <c r="N2601" t="str">
        <f t="shared" si="837"/>
        <v>3 - 2</v>
      </c>
      <c r="O2601" t="str">
        <f t="shared" si="838"/>
        <v>Green</v>
      </c>
      <c r="P2601" t="str">
        <f t="shared" si="839"/>
        <v>Red</v>
      </c>
      <c r="Q2601" t="str">
        <f t="shared" si="840"/>
        <v>Red</v>
      </c>
      <c r="R2601" t="str">
        <f t="shared" si="841"/>
        <v>Green</v>
      </c>
      <c r="S2601" t="str">
        <f t="shared" si="842"/>
        <v>Red</v>
      </c>
      <c r="T2601" t="str">
        <f t="shared" si="843"/>
        <v>Green</v>
      </c>
      <c r="U2601" t="str">
        <f t="shared" si="844"/>
        <v>Red</v>
      </c>
      <c r="V2601" t="str">
        <f t="shared" si="845"/>
        <v>Green</v>
      </c>
      <c r="W2601" t="str">
        <f t="shared" si="846"/>
        <v>Red</v>
      </c>
      <c r="X2601" t="str">
        <f t="shared" si="847"/>
        <v>Red</v>
      </c>
      <c r="Y2601" t="str">
        <f t="shared" si="848"/>
        <v>Green</v>
      </c>
      <c r="Z2601" t="str">
        <f t="shared" si="849"/>
        <v>Green</v>
      </c>
      <c r="AA2601" t="str">
        <f t="shared" si="850"/>
        <v>Red</v>
      </c>
      <c r="AB2601" t="str">
        <f t="shared" si="851"/>
        <v>Red</v>
      </c>
      <c r="AC2601" t="str">
        <f t="shared" si="852"/>
        <v>Green</v>
      </c>
      <c r="AD2601" t="str">
        <f t="shared" si="853"/>
        <v>Red</v>
      </c>
    </row>
    <row r="2602" spans="1:30" x14ac:dyDescent="0.25">
      <c r="A2602" t="str">
        <f t="shared" si="834"/>
        <v>29/07/2026Mirassol SPClube Do Remo</v>
      </c>
      <c r="B2602" s="61" t="s">
        <v>804</v>
      </c>
      <c r="C2602" s="61" t="s">
        <v>805</v>
      </c>
      <c r="D2602" s="62">
        <v>46232</v>
      </c>
      <c r="E2602" s="63">
        <v>0.9375</v>
      </c>
      <c r="F2602" s="61" t="s">
        <v>2752</v>
      </c>
      <c r="G2602" s="61" t="s">
        <v>1970</v>
      </c>
      <c r="H2602" s="61">
        <v>1</v>
      </c>
      <c r="I2602" s="61">
        <v>1</v>
      </c>
      <c r="J2602" s="61">
        <v>2</v>
      </c>
      <c r="K2602" s="61">
        <v>1</v>
      </c>
      <c r="L2602" s="22" t="str">
        <f t="shared" si="835"/>
        <v>29/07/2026</v>
      </c>
      <c r="M2602" s="23">
        <f t="shared" si="836"/>
        <v>0.8125</v>
      </c>
      <c r="N2602" t="str">
        <f t="shared" si="837"/>
        <v>2 - 1</v>
      </c>
      <c r="O2602" t="str">
        <f t="shared" si="838"/>
        <v>Green</v>
      </c>
      <c r="P2602" t="str">
        <f t="shared" si="839"/>
        <v>Red</v>
      </c>
      <c r="Q2602" t="str">
        <f t="shared" si="840"/>
        <v>Red</v>
      </c>
      <c r="R2602" t="str">
        <f t="shared" si="841"/>
        <v>Green</v>
      </c>
      <c r="S2602" t="str">
        <f t="shared" si="842"/>
        <v>Red</v>
      </c>
      <c r="T2602" t="str">
        <f t="shared" si="843"/>
        <v>Green</v>
      </c>
      <c r="U2602" t="str">
        <f t="shared" si="844"/>
        <v>Red</v>
      </c>
      <c r="V2602" t="str">
        <f t="shared" si="845"/>
        <v>Green</v>
      </c>
      <c r="W2602" t="str">
        <f t="shared" si="846"/>
        <v>Red</v>
      </c>
      <c r="X2602" t="str">
        <f t="shared" si="847"/>
        <v>Green</v>
      </c>
      <c r="Y2602" t="str">
        <f t="shared" si="848"/>
        <v>Green</v>
      </c>
      <c r="Z2602" t="str">
        <f t="shared" si="849"/>
        <v>Green</v>
      </c>
      <c r="AA2602" t="str">
        <f t="shared" si="850"/>
        <v>Red</v>
      </c>
      <c r="AB2602" t="str">
        <f t="shared" si="851"/>
        <v>Green</v>
      </c>
      <c r="AC2602" t="str">
        <f t="shared" si="852"/>
        <v>Green</v>
      </c>
      <c r="AD2602" t="str">
        <f t="shared" si="853"/>
        <v>Red</v>
      </c>
    </row>
    <row r="2603" spans="1:30" x14ac:dyDescent="0.25">
      <c r="A2603" t="str">
        <f t="shared" si="834"/>
        <v>29/07/2026Rio Verde GOTupy GO</v>
      </c>
      <c r="B2603" s="61" t="s">
        <v>804</v>
      </c>
      <c r="C2603" s="61" t="s">
        <v>5289</v>
      </c>
      <c r="D2603" s="62">
        <v>46232</v>
      </c>
      <c r="E2603" s="63">
        <v>0.9375</v>
      </c>
      <c r="F2603" s="61" t="s">
        <v>4656</v>
      </c>
      <c r="G2603" s="61" t="s">
        <v>3054</v>
      </c>
      <c r="H2603" s="61">
        <v>1</v>
      </c>
      <c r="I2603" s="61">
        <v>0</v>
      </c>
      <c r="J2603" s="61">
        <v>1</v>
      </c>
      <c r="K2603" s="61">
        <v>0</v>
      </c>
      <c r="L2603" s="22" t="str">
        <f t="shared" si="835"/>
        <v>29/07/2026</v>
      </c>
      <c r="M2603" s="23">
        <f t="shared" si="836"/>
        <v>0.8125</v>
      </c>
      <c r="N2603" t="str">
        <f t="shared" si="837"/>
        <v>1 - 0</v>
      </c>
      <c r="O2603" t="str">
        <f t="shared" si="838"/>
        <v>Green</v>
      </c>
      <c r="P2603" t="str">
        <f t="shared" si="839"/>
        <v>Red</v>
      </c>
      <c r="Q2603" t="str">
        <f t="shared" si="840"/>
        <v>Red</v>
      </c>
      <c r="R2603" t="str">
        <f t="shared" si="841"/>
        <v>Green</v>
      </c>
      <c r="S2603" t="str">
        <f t="shared" si="842"/>
        <v>Red</v>
      </c>
      <c r="T2603" t="str">
        <f t="shared" si="843"/>
        <v>Green</v>
      </c>
      <c r="U2603" t="str">
        <f t="shared" si="844"/>
        <v>Green</v>
      </c>
      <c r="V2603" t="str">
        <f t="shared" si="845"/>
        <v>Red</v>
      </c>
      <c r="W2603" t="str">
        <f t="shared" si="846"/>
        <v>Red</v>
      </c>
      <c r="X2603" t="str">
        <f t="shared" si="847"/>
        <v>Green</v>
      </c>
      <c r="Y2603" t="str">
        <f t="shared" si="848"/>
        <v>Red</v>
      </c>
      <c r="Z2603" t="str">
        <f t="shared" si="849"/>
        <v>Red</v>
      </c>
      <c r="AA2603" t="str">
        <f t="shared" si="850"/>
        <v>Green</v>
      </c>
      <c r="AB2603" t="str">
        <f t="shared" si="851"/>
        <v>Green</v>
      </c>
      <c r="AC2603" t="str">
        <f t="shared" si="852"/>
        <v>Red</v>
      </c>
      <c r="AD2603" t="str">
        <f t="shared" si="853"/>
        <v>Green</v>
      </c>
    </row>
    <row r="2604" spans="1:30" x14ac:dyDescent="0.25">
      <c r="A2604" t="str">
        <f t="shared" si="834"/>
        <v>29/07/2026Trindade ACMineiros GO</v>
      </c>
      <c r="B2604" s="61" t="s">
        <v>804</v>
      </c>
      <c r="C2604" s="61" t="s">
        <v>5289</v>
      </c>
      <c r="D2604" s="62">
        <v>46232</v>
      </c>
      <c r="E2604" s="63">
        <v>0.9375</v>
      </c>
      <c r="F2604" s="61" t="s">
        <v>3055</v>
      </c>
      <c r="G2604" s="61" t="s">
        <v>4657</v>
      </c>
      <c r="H2604" s="61">
        <v>1</v>
      </c>
      <c r="I2604" s="61">
        <v>1</v>
      </c>
      <c r="J2604" s="61">
        <v>2</v>
      </c>
      <c r="K2604" s="61">
        <v>2</v>
      </c>
      <c r="L2604" s="22" t="str">
        <f t="shared" si="835"/>
        <v>29/07/2026</v>
      </c>
      <c r="M2604" s="23">
        <f t="shared" si="836"/>
        <v>0.8125</v>
      </c>
      <c r="N2604" t="str">
        <f t="shared" si="837"/>
        <v>2 - 2</v>
      </c>
      <c r="O2604" t="str">
        <f t="shared" si="838"/>
        <v>Red</v>
      </c>
      <c r="P2604" t="str">
        <f t="shared" si="839"/>
        <v>Green</v>
      </c>
      <c r="Q2604" t="str">
        <f t="shared" si="840"/>
        <v>Red</v>
      </c>
      <c r="R2604" t="str">
        <f t="shared" si="841"/>
        <v>Green</v>
      </c>
      <c r="S2604" t="str">
        <f t="shared" si="842"/>
        <v>Green</v>
      </c>
      <c r="T2604" t="str">
        <f t="shared" si="843"/>
        <v>Red</v>
      </c>
      <c r="U2604" t="str">
        <f t="shared" si="844"/>
        <v>Red</v>
      </c>
      <c r="V2604" t="str">
        <f t="shared" si="845"/>
        <v>Green</v>
      </c>
      <c r="W2604" t="str">
        <f t="shared" si="846"/>
        <v>Red</v>
      </c>
      <c r="X2604" t="str">
        <f t="shared" si="847"/>
        <v>Green</v>
      </c>
      <c r="Y2604" t="str">
        <f t="shared" si="848"/>
        <v>Green</v>
      </c>
      <c r="Z2604" t="str">
        <f t="shared" si="849"/>
        <v>Green</v>
      </c>
      <c r="AA2604" t="str">
        <f t="shared" si="850"/>
        <v>Red</v>
      </c>
      <c r="AB2604" t="str">
        <f t="shared" si="851"/>
        <v>Red</v>
      </c>
      <c r="AC2604" t="str">
        <f t="shared" si="852"/>
        <v>Green</v>
      </c>
      <c r="AD2604" t="str">
        <f t="shared" si="853"/>
        <v>Red</v>
      </c>
    </row>
    <row r="2605" spans="1:30" x14ac:dyDescent="0.25">
      <c r="A2605" t="str">
        <f t="shared" si="834"/>
        <v>29/07/2026Goianesia ECCrixas EC</v>
      </c>
      <c r="B2605" s="61" t="s">
        <v>804</v>
      </c>
      <c r="C2605" s="61" t="s">
        <v>5289</v>
      </c>
      <c r="D2605" s="62">
        <v>46232</v>
      </c>
      <c r="E2605" s="63">
        <v>0.95833333333333337</v>
      </c>
      <c r="F2605" s="61" t="s">
        <v>4636</v>
      </c>
      <c r="G2605" s="61" t="s">
        <v>4655</v>
      </c>
      <c r="H2605" s="61">
        <v>2</v>
      </c>
      <c r="I2605" s="61">
        <v>1</v>
      </c>
      <c r="J2605" s="61">
        <v>3</v>
      </c>
      <c r="K2605" s="61">
        <v>2</v>
      </c>
      <c r="L2605" s="22" t="str">
        <f t="shared" si="835"/>
        <v>29/07/2026</v>
      </c>
      <c r="M2605" s="23">
        <f t="shared" si="836"/>
        <v>0.83333333333333337</v>
      </c>
      <c r="N2605" t="str">
        <f t="shared" si="837"/>
        <v>3 - 2</v>
      </c>
      <c r="O2605" t="str">
        <f t="shared" si="838"/>
        <v>Green</v>
      </c>
      <c r="P2605" t="str">
        <f t="shared" si="839"/>
        <v>Red</v>
      </c>
      <c r="Q2605" t="str">
        <f t="shared" si="840"/>
        <v>Red</v>
      </c>
      <c r="R2605" t="str">
        <f t="shared" si="841"/>
        <v>Green</v>
      </c>
      <c r="S2605" t="str">
        <f t="shared" si="842"/>
        <v>Red</v>
      </c>
      <c r="T2605" t="str">
        <f t="shared" si="843"/>
        <v>Green</v>
      </c>
      <c r="U2605" t="str">
        <f t="shared" si="844"/>
        <v>Green</v>
      </c>
      <c r="V2605" t="str">
        <f t="shared" si="845"/>
        <v>Red</v>
      </c>
      <c r="W2605" t="str">
        <f t="shared" si="846"/>
        <v>Red</v>
      </c>
      <c r="X2605" t="str">
        <f t="shared" si="847"/>
        <v>Green</v>
      </c>
      <c r="Y2605" t="str">
        <f t="shared" si="848"/>
        <v>Green</v>
      </c>
      <c r="Z2605" t="str">
        <f t="shared" si="849"/>
        <v>Green</v>
      </c>
      <c r="AA2605" t="str">
        <f t="shared" si="850"/>
        <v>Red</v>
      </c>
      <c r="AB2605" t="str">
        <f t="shared" si="851"/>
        <v>Red</v>
      </c>
      <c r="AC2605" t="str">
        <f t="shared" si="852"/>
        <v>Green</v>
      </c>
      <c r="AD2605" t="str">
        <f t="shared" si="853"/>
        <v>Red</v>
      </c>
    </row>
    <row r="2606" spans="1:30" x14ac:dyDescent="0.25">
      <c r="A2606" t="str">
        <f t="shared" si="834"/>
        <v>29/07/2026Greenville TriumphAC Boise</v>
      </c>
      <c r="B2606" s="61"/>
      <c r="C2606" s="61"/>
      <c r="D2606" s="62">
        <v>46232</v>
      </c>
      <c r="E2606" s="63">
        <v>0.95833333333333337</v>
      </c>
      <c r="F2606" s="61" t="s">
        <v>3704</v>
      </c>
      <c r="G2606" s="61" t="s">
        <v>3701</v>
      </c>
      <c r="H2606" s="61">
        <v>2</v>
      </c>
      <c r="I2606" s="61">
        <v>2</v>
      </c>
      <c r="J2606" s="61">
        <v>3</v>
      </c>
      <c r="K2606" s="61">
        <v>2</v>
      </c>
      <c r="L2606" s="22" t="str">
        <f t="shared" si="835"/>
        <v>29/07/2026</v>
      </c>
      <c r="M2606" s="23">
        <f t="shared" si="836"/>
        <v>0.83333333333333337</v>
      </c>
      <c r="N2606" t="str">
        <f t="shared" si="837"/>
        <v>3 - 2</v>
      </c>
      <c r="O2606" t="str">
        <f t="shared" si="838"/>
        <v>Green</v>
      </c>
      <c r="P2606" t="str">
        <f t="shared" si="839"/>
        <v>Red</v>
      </c>
      <c r="Q2606" t="str">
        <f t="shared" si="840"/>
        <v>Red</v>
      </c>
      <c r="R2606" t="str">
        <f t="shared" si="841"/>
        <v>Green</v>
      </c>
      <c r="S2606" t="str">
        <f t="shared" si="842"/>
        <v>Red</v>
      </c>
      <c r="T2606" t="str">
        <f t="shared" si="843"/>
        <v>Green</v>
      </c>
      <c r="U2606" t="str">
        <f t="shared" si="844"/>
        <v>Red</v>
      </c>
      <c r="V2606" t="str">
        <f t="shared" si="845"/>
        <v>Green</v>
      </c>
      <c r="W2606" t="str">
        <f t="shared" si="846"/>
        <v>Red</v>
      </c>
      <c r="X2606" t="str">
        <f t="shared" si="847"/>
        <v>Green</v>
      </c>
      <c r="Y2606" t="str">
        <f t="shared" si="848"/>
        <v>Green</v>
      </c>
      <c r="Z2606" t="str">
        <f t="shared" si="849"/>
        <v>Green</v>
      </c>
      <c r="AA2606" t="str">
        <f t="shared" si="850"/>
        <v>Red</v>
      </c>
      <c r="AB2606" t="str">
        <f t="shared" si="851"/>
        <v>Red</v>
      </c>
      <c r="AC2606" t="str">
        <f t="shared" si="852"/>
        <v>Green</v>
      </c>
      <c r="AD2606" t="str">
        <f t="shared" si="853"/>
        <v>Red</v>
      </c>
    </row>
    <row r="2607" spans="1:30" x14ac:dyDescent="0.25">
      <c r="A2607" t="str">
        <f t="shared" ref="A2607:A2627" si="854">L2606&amp;F2607&amp;G2607</f>
        <v>29/07/2026Morrinhos FCBom Jesus EC</v>
      </c>
      <c r="B2607" s="61" t="s">
        <v>804</v>
      </c>
      <c r="C2607" s="61" t="s">
        <v>5289</v>
      </c>
      <c r="D2607" s="62">
        <v>46232</v>
      </c>
      <c r="E2607" s="63">
        <v>0.95833333333333337</v>
      </c>
      <c r="F2607" s="61" t="s">
        <v>3057</v>
      </c>
      <c r="G2607" s="61" t="s">
        <v>4635</v>
      </c>
      <c r="H2607" s="61">
        <v>0</v>
      </c>
      <c r="I2607" s="61">
        <v>0</v>
      </c>
      <c r="J2607" s="61">
        <v>1</v>
      </c>
      <c r="K2607" s="61">
        <v>2</v>
      </c>
      <c r="L2607" s="22" t="str">
        <f t="shared" si="835"/>
        <v>29/07/2026</v>
      </c>
      <c r="M2607" s="23">
        <f t="shared" si="836"/>
        <v>0.83333333333333337</v>
      </c>
      <c r="N2607" t="str">
        <f t="shared" si="837"/>
        <v>1 - 2</v>
      </c>
      <c r="O2607" t="str">
        <f t="shared" si="838"/>
        <v>Red</v>
      </c>
      <c r="P2607" t="str">
        <f t="shared" si="839"/>
        <v>Red</v>
      </c>
      <c r="Q2607" t="str">
        <f t="shared" si="840"/>
        <v>Green</v>
      </c>
      <c r="R2607" t="str">
        <f t="shared" si="841"/>
        <v>Red</v>
      </c>
      <c r="S2607" t="str">
        <f t="shared" si="842"/>
        <v>Green</v>
      </c>
      <c r="T2607" t="str">
        <f t="shared" si="843"/>
        <v>Green</v>
      </c>
      <c r="U2607" t="str">
        <f t="shared" si="844"/>
        <v>Red</v>
      </c>
      <c r="V2607" t="str">
        <f t="shared" si="845"/>
        <v>Green</v>
      </c>
      <c r="W2607" t="str">
        <f t="shared" si="846"/>
        <v>Red</v>
      </c>
      <c r="X2607" t="str">
        <f t="shared" si="847"/>
        <v>Red</v>
      </c>
      <c r="Y2607" t="str">
        <f t="shared" si="848"/>
        <v>Green</v>
      </c>
      <c r="Z2607" t="str">
        <f t="shared" si="849"/>
        <v>Green</v>
      </c>
      <c r="AA2607" t="str">
        <f t="shared" si="850"/>
        <v>Red</v>
      </c>
      <c r="AB2607" t="str">
        <f t="shared" si="851"/>
        <v>Green</v>
      </c>
      <c r="AC2607" t="str">
        <f t="shared" si="852"/>
        <v>Green</v>
      </c>
      <c r="AD2607" t="str">
        <f t="shared" si="853"/>
        <v>Red</v>
      </c>
    </row>
    <row r="2608" spans="1:30" x14ac:dyDescent="0.25">
      <c r="A2608" t="str">
        <f t="shared" si="854"/>
        <v>29/07/2026Municipal LimenoCD Inca</v>
      </c>
      <c r="B2608" s="61"/>
      <c r="C2608" s="61"/>
      <c r="D2608" s="62">
        <v>46232</v>
      </c>
      <c r="E2608" s="63">
        <v>0.95833333333333337</v>
      </c>
      <c r="F2608" s="61" t="s">
        <v>2415</v>
      </c>
      <c r="G2608" s="61" t="s">
        <v>3199</v>
      </c>
      <c r="H2608" s="61">
        <v>0</v>
      </c>
      <c r="I2608" s="61">
        <v>0</v>
      </c>
      <c r="J2608" s="61">
        <v>2</v>
      </c>
      <c r="K2608" s="61">
        <v>0</v>
      </c>
      <c r="L2608" s="22" t="str">
        <f t="shared" si="835"/>
        <v>29/07/2026</v>
      </c>
      <c r="M2608" s="23">
        <f t="shared" si="836"/>
        <v>0.83333333333333337</v>
      </c>
      <c r="N2608" t="str">
        <f t="shared" si="837"/>
        <v>2 - 0</v>
      </c>
      <c r="O2608" t="str">
        <f t="shared" si="838"/>
        <v>Green</v>
      </c>
      <c r="P2608" t="str">
        <f t="shared" si="839"/>
        <v>Red</v>
      </c>
      <c r="Q2608" t="str">
        <f t="shared" si="840"/>
        <v>Red</v>
      </c>
      <c r="R2608" t="str">
        <f t="shared" si="841"/>
        <v>Green</v>
      </c>
      <c r="S2608" t="str">
        <f t="shared" si="842"/>
        <v>Red</v>
      </c>
      <c r="T2608" t="str">
        <f t="shared" si="843"/>
        <v>Green</v>
      </c>
      <c r="U2608" t="str">
        <f t="shared" si="844"/>
        <v>Red</v>
      </c>
      <c r="V2608" t="str">
        <f t="shared" si="845"/>
        <v>Green</v>
      </c>
      <c r="W2608" t="str">
        <f t="shared" si="846"/>
        <v>Red</v>
      </c>
      <c r="X2608" t="str">
        <f t="shared" si="847"/>
        <v>Red</v>
      </c>
      <c r="Y2608" t="str">
        <f t="shared" si="848"/>
        <v>Green</v>
      </c>
      <c r="Z2608" t="str">
        <f t="shared" si="849"/>
        <v>Red</v>
      </c>
      <c r="AA2608" t="str">
        <f t="shared" si="850"/>
        <v>Green</v>
      </c>
      <c r="AB2608" t="str">
        <f t="shared" si="851"/>
        <v>Green</v>
      </c>
      <c r="AC2608" t="str">
        <f t="shared" si="852"/>
        <v>Red</v>
      </c>
      <c r="AD2608" t="str">
        <f t="shared" si="853"/>
        <v>Green</v>
      </c>
    </row>
    <row r="2609" spans="1:30" x14ac:dyDescent="0.25">
      <c r="A2609" t="str">
        <f t="shared" si="854"/>
        <v>29/07/2026Pittsburgh RiverhoundsTulsa Roughnecks</v>
      </c>
      <c r="B2609" s="61"/>
      <c r="C2609" s="61"/>
      <c r="D2609" s="62">
        <v>46232</v>
      </c>
      <c r="E2609" s="63">
        <v>0.95833333333333337</v>
      </c>
      <c r="F2609" s="61" t="s">
        <v>765</v>
      </c>
      <c r="G2609" s="61" t="s">
        <v>3690</v>
      </c>
      <c r="H2609" s="61">
        <v>0</v>
      </c>
      <c r="I2609" s="61">
        <v>1</v>
      </c>
      <c r="J2609" s="61">
        <v>0</v>
      </c>
      <c r="K2609" s="61">
        <v>1</v>
      </c>
      <c r="L2609" s="22" t="str">
        <f t="shared" si="835"/>
        <v>29/07/2026</v>
      </c>
      <c r="M2609" s="23">
        <f t="shared" si="836"/>
        <v>0.83333333333333337</v>
      </c>
      <c r="N2609" t="str">
        <f t="shared" si="837"/>
        <v>0 - 1</v>
      </c>
      <c r="O2609" t="str">
        <f t="shared" si="838"/>
        <v>Red</v>
      </c>
      <c r="P2609" t="str">
        <f t="shared" si="839"/>
        <v>Red</v>
      </c>
      <c r="Q2609" t="str">
        <f t="shared" si="840"/>
        <v>Green</v>
      </c>
      <c r="R2609" t="str">
        <f t="shared" si="841"/>
        <v>Red</v>
      </c>
      <c r="S2609" t="str">
        <f t="shared" si="842"/>
        <v>Green</v>
      </c>
      <c r="T2609" t="str">
        <f t="shared" si="843"/>
        <v>Green</v>
      </c>
      <c r="U2609" t="str">
        <f t="shared" si="844"/>
        <v>Red</v>
      </c>
      <c r="V2609" t="str">
        <f t="shared" si="845"/>
        <v>Red</v>
      </c>
      <c r="W2609" t="str">
        <f t="shared" si="846"/>
        <v>Green</v>
      </c>
      <c r="X2609" t="str">
        <f t="shared" si="847"/>
        <v>Green</v>
      </c>
      <c r="Y2609" t="str">
        <f t="shared" si="848"/>
        <v>Red</v>
      </c>
      <c r="Z2609" t="str">
        <f t="shared" si="849"/>
        <v>Red</v>
      </c>
      <c r="AA2609" t="str">
        <f t="shared" si="850"/>
        <v>Green</v>
      </c>
      <c r="AB2609" t="str">
        <f t="shared" si="851"/>
        <v>Green</v>
      </c>
      <c r="AC2609" t="str">
        <f t="shared" si="852"/>
        <v>Red</v>
      </c>
      <c r="AD2609" t="str">
        <f t="shared" si="853"/>
        <v>Green</v>
      </c>
    </row>
    <row r="2610" spans="1:30" x14ac:dyDescent="0.25">
      <c r="A2610" t="str">
        <f t="shared" si="854"/>
        <v>29/07/2026XV de NovembroComercial</v>
      </c>
      <c r="B2610" s="61" t="s">
        <v>804</v>
      </c>
      <c r="C2610" s="61" t="s">
        <v>830</v>
      </c>
      <c r="D2610" s="62">
        <v>46232</v>
      </c>
      <c r="E2610" s="63">
        <v>0.95833333333333337</v>
      </c>
      <c r="F2610" s="61" t="s">
        <v>1863</v>
      </c>
      <c r="G2610" s="61" t="s">
        <v>1836</v>
      </c>
      <c r="H2610" s="61"/>
      <c r="I2610" s="61"/>
      <c r="J2610" s="61"/>
      <c r="K2610" s="61"/>
      <c r="L2610" s="22" t="str">
        <f t="shared" si="835"/>
        <v>29/07/2026</v>
      </c>
      <c r="M2610" s="23">
        <f t="shared" si="836"/>
        <v>0.83333333333333337</v>
      </c>
      <c r="N2610" t="str">
        <f t="shared" si="837"/>
        <v xml:space="preserve"> - </v>
      </c>
      <c r="O2610" t="str">
        <f t="shared" si="838"/>
        <v>Red</v>
      </c>
      <c r="P2610" t="str">
        <f t="shared" si="839"/>
        <v>Green</v>
      </c>
      <c r="Q2610" t="str">
        <f t="shared" si="840"/>
        <v>Red</v>
      </c>
      <c r="R2610" t="str">
        <f t="shared" si="841"/>
        <v>Green</v>
      </c>
      <c r="S2610" t="str">
        <f t="shared" si="842"/>
        <v>Green</v>
      </c>
      <c r="T2610" t="str">
        <f t="shared" si="843"/>
        <v>Red</v>
      </c>
      <c r="U2610" t="str">
        <f t="shared" si="844"/>
        <v>Red</v>
      </c>
      <c r="V2610" t="str">
        <f t="shared" si="845"/>
        <v>Green</v>
      </c>
      <c r="W2610" t="str">
        <f t="shared" si="846"/>
        <v>Red</v>
      </c>
      <c r="X2610" t="str">
        <f t="shared" si="847"/>
        <v>Red</v>
      </c>
      <c r="Y2610" t="str">
        <f t="shared" si="848"/>
        <v>Red</v>
      </c>
      <c r="Z2610" t="str">
        <f t="shared" si="849"/>
        <v>Red</v>
      </c>
      <c r="AA2610" t="str">
        <f t="shared" si="850"/>
        <v>Green</v>
      </c>
      <c r="AB2610" t="str">
        <f t="shared" si="851"/>
        <v>Green</v>
      </c>
      <c r="AC2610" t="str">
        <f t="shared" si="852"/>
        <v>Red</v>
      </c>
      <c r="AD2610" t="str">
        <f t="shared" si="853"/>
        <v>Green</v>
      </c>
    </row>
    <row r="2611" spans="1:30" x14ac:dyDescent="0.25">
      <c r="A2611" t="str">
        <f t="shared" si="854"/>
        <v>29/07/2026LiverpoolWrexham</v>
      </c>
      <c r="B2611" s="61"/>
      <c r="C2611" s="61"/>
      <c r="D2611" s="62">
        <v>46232</v>
      </c>
      <c r="E2611" s="63">
        <v>0.97916666666666663</v>
      </c>
      <c r="F2611" s="61" t="s">
        <v>624</v>
      </c>
      <c r="G2611" s="61" t="s">
        <v>4008</v>
      </c>
      <c r="H2611" s="61">
        <v>0</v>
      </c>
      <c r="I2611" s="61">
        <v>0</v>
      </c>
      <c r="J2611" s="61">
        <v>1</v>
      </c>
      <c r="K2611" s="61">
        <v>0</v>
      </c>
      <c r="L2611" s="22" t="str">
        <f t="shared" si="835"/>
        <v>29/07/2026</v>
      </c>
      <c r="M2611" s="23">
        <f t="shared" si="836"/>
        <v>0.85416666666666663</v>
      </c>
      <c r="N2611" t="str">
        <f t="shared" si="837"/>
        <v>1 - 0</v>
      </c>
      <c r="O2611" t="str">
        <f t="shared" si="838"/>
        <v>Green</v>
      </c>
      <c r="P2611" t="str">
        <f t="shared" si="839"/>
        <v>Red</v>
      </c>
      <c r="Q2611" t="str">
        <f t="shared" si="840"/>
        <v>Red</v>
      </c>
      <c r="R2611" t="str">
        <f t="shared" si="841"/>
        <v>Green</v>
      </c>
      <c r="S2611" t="str">
        <f t="shared" si="842"/>
        <v>Red</v>
      </c>
      <c r="T2611" t="str">
        <f t="shared" si="843"/>
        <v>Green</v>
      </c>
      <c r="U2611" t="str">
        <f t="shared" si="844"/>
        <v>Red</v>
      </c>
      <c r="V2611" t="str">
        <f t="shared" si="845"/>
        <v>Green</v>
      </c>
      <c r="W2611" t="str">
        <f t="shared" si="846"/>
        <v>Red</v>
      </c>
      <c r="X2611" t="str">
        <f t="shared" si="847"/>
        <v>Red</v>
      </c>
      <c r="Y2611" t="str">
        <f t="shared" si="848"/>
        <v>Red</v>
      </c>
      <c r="Z2611" t="str">
        <f t="shared" si="849"/>
        <v>Red</v>
      </c>
      <c r="AA2611" t="str">
        <f t="shared" si="850"/>
        <v>Green</v>
      </c>
      <c r="AB2611" t="str">
        <f t="shared" si="851"/>
        <v>Green</v>
      </c>
      <c r="AC2611" t="str">
        <f t="shared" si="852"/>
        <v>Red</v>
      </c>
      <c r="AD2611" t="str">
        <f t="shared" si="853"/>
        <v>Green</v>
      </c>
    </row>
    <row r="2612" spans="1:30" x14ac:dyDescent="0.25">
      <c r="A2612" t="str">
        <f t="shared" si="854"/>
        <v>29/07/2026Louisville City FCBirmingham Legion</v>
      </c>
      <c r="B2612" s="61"/>
      <c r="C2612" s="61"/>
      <c r="D2612" s="62">
        <v>46232</v>
      </c>
      <c r="E2612" s="63">
        <v>0.97916666666666663</v>
      </c>
      <c r="F2612" s="61" t="s">
        <v>4011</v>
      </c>
      <c r="G2612" s="61" t="s">
        <v>3685</v>
      </c>
      <c r="H2612" s="61">
        <v>1</v>
      </c>
      <c r="I2612" s="61">
        <v>1</v>
      </c>
      <c r="J2612" s="61">
        <v>2</v>
      </c>
      <c r="K2612" s="61">
        <v>1</v>
      </c>
      <c r="L2612" s="22" t="str">
        <f t="shared" si="835"/>
        <v>29/07/2026</v>
      </c>
      <c r="M2612" s="23">
        <f t="shared" si="836"/>
        <v>0.85416666666666663</v>
      </c>
      <c r="N2612" t="str">
        <f t="shared" si="837"/>
        <v>2 - 1</v>
      </c>
      <c r="O2612" t="str">
        <f t="shared" si="838"/>
        <v>Green</v>
      </c>
      <c r="P2612" t="str">
        <f t="shared" si="839"/>
        <v>Red</v>
      </c>
      <c r="Q2612" t="str">
        <f t="shared" si="840"/>
        <v>Red</v>
      </c>
      <c r="R2612" t="str">
        <f t="shared" si="841"/>
        <v>Green</v>
      </c>
      <c r="S2612" t="str">
        <f t="shared" si="842"/>
        <v>Red</v>
      </c>
      <c r="T2612" t="str">
        <f t="shared" si="843"/>
        <v>Green</v>
      </c>
      <c r="U2612" t="str">
        <f t="shared" si="844"/>
        <v>Red</v>
      </c>
      <c r="V2612" t="str">
        <f t="shared" si="845"/>
        <v>Green</v>
      </c>
      <c r="W2612" t="str">
        <f t="shared" si="846"/>
        <v>Red</v>
      </c>
      <c r="X2612" t="str">
        <f t="shared" si="847"/>
        <v>Green</v>
      </c>
      <c r="Y2612" t="str">
        <f t="shared" si="848"/>
        <v>Green</v>
      </c>
      <c r="Z2612" t="str">
        <f t="shared" si="849"/>
        <v>Green</v>
      </c>
      <c r="AA2612" t="str">
        <f t="shared" si="850"/>
        <v>Red</v>
      </c>
      <c r="AB2612" t="str">
        <f t="shared" si="851"/>
        <v>Green</v>
      </c>
      <c r="AC2612" t="str">
        <f t="shared" si="852"/>
        <v>Green</v>
      </c>
      <c r="AD2612" t="str">
        <f t="shared" si="853"/>
        <v>Red</v>
      </c>
    </row>
    <row r="2613" spans="1:30" x14ac:dyDescent="0.25">
      <c r="A2613" t="str">
        <f t="shared" si="854"/>
        <v>29/07/2026DSD Santo Domingo9 de Octubre</v>
      </c>
      <c r="B2613" s="61"/>
      <c r="C2613" s="61"/>
      <c r="D2613" s="62">
        <v>46233</v>
      </c>
      <c r="E2613" s="63">
        <v>0</v>
      </c>
      <c r="F2613" s="61" t="s">
        <v>1855</v>
      </c>
      <c r="G2613" s="61" t="s">
        <v>1846</v>
      </c>
      <c r="H2613" s="61">
        <v>0</v>
      </c>
      <c r="I2613" s="61">
        <v>0</v>
      </c>
      <c r="J2613" s="61">
        <v>0</v>
      </c>
      <c r="K2613" s="61">
        <v>0</v>
      </c>
      <c r="L2613" s="30" t="str">
        <f t="shared" ref="L2613:L2627" si="855">DAY(D2613)-1&amp;"/"&amp;"07"&amp;"/"&amp;YEAR(D2613)</f>
        <v>29/07/2026</v>
      </c>
      <c r="M2613" s="31">
        <f t="shared" ref="M2613:M2627" si="856">E2613-TIME(3,0,0)+TIME(12,0,0)+TIME(12,0,0)</f>
        <v>0.875</v>
      </c>
      <c r="N2613" t="str">
        <f t="shared" si="837"/>
        <v>0 - 0</v>
      </c>
      <c r="O2613" t="str">
        <f t="shared" si="838"/>
        <v>Red</v>
      </c>
      <c r="P2613" t="str">
        <f t="shared" si="839"/>
        <v>Green</v>
      </c>
      <c r="Q2613" t="str">
        <f t="shared" si="840"/>
        <v>Red</v>
      </c>
      <c r="R2613" t="str">
        <f t="shared" si="841"/>
        <v>Green</v>
      </c>
      <c r="S2613" t="str">
        <f t="shared" si="842"/>
        <v>Green</v>
      </c>
      <c r="T2613" t="str">
        <f t="shared" si="843"/>
        <v>Red</v>
      </c>
      <c r="U2613" t="str">
        <f t="shared" si="844"/>
        <v>Red</v>
      </c>
      <c r="V2613" t="str">
        <f t="shared" si="845"/>
        <v>Green</v>
      </c>
      <c r="W2613" t="str">
        <f t="shared" si="846"/>
        <v>Red</v>
      </c>
      <c r="X2613" t="str">
        <f t="shared" si="847"/>
        <v>Red</v>
      </c>
      <c r="Y2613" t="str">
        <f t="shared" si="848"/>
        <v>Red</v>
      </c>
      <c r="Z2613" t="str">
        <f t="shared" si="849"/>
        <v>Red</v>
      </c>
      <c r="AA2613" t="str">
        <f t="shared" si="850"/>
        <v>Green</v>
      </c>
      <c r="AB2613" t="str">
        <f t="shared" si="851"/>
        <v>Green</v>
      </c>
      <c r="AC2613" t="str">
        <f t="shared" si="852"/>
        <v>Red</v>
      </c>
      <c r="AD2613" t="str">
        <f t="shared" si="853"/>
        <v>Green</v>
      </c>
    </row>
    <row r="2614" spans="1:30" x14ac:dyDescent="0.25">
      <c r="A2614" t="str">
        <f t="shared" si="854"/>
        <v>29/07/2026Forward MadisonChattanooga Red Wolves FC</v>
      </c>
      <c r="B2614" s="61"/>
      <c r="C2614" s="61"/>
      <c r="D2614" s="62">
        <v>46233</v>
      </c>
      <c r="E2614" s="63">
        <v>0</v>
      </c>
      <c r="F2614" s="61" t="s">
        <v>3699</v>
      </c>
      <c r="G2614" s="61" t="s">
        <v>3697</v>
      </c>
      <c r="H2614" s="61">
        <v>3</v>
      </c>
      <c r="I2614" s="61">
        <v>2</v>
      </c>
      <c r="J2614" s="61">
        <v>5</v>
      </c>
      <c r="K2614" s="61">
        <v>2</v>
      </c>
      <c r="L2614" s="30" t="str">
        <f t="shared" si="855"/>
        <v>29/07/2026</v>
      </c>
      <c r="M2614" s="31">
        <f t="shared" si="856"/>
        <v>0.875</v>
      </c>
      <c r="N2614" t="str">
        <f t="shared" si="837"/>
        <v>5 - 2</v>
      </c>
      <c r="O2614" t="str">
        <f t="shared" si="838"/>
        <v>Green</v>
      </c>
      <c r="P2614" t="str">
        <f t="shared" si="839"/>
        <v>Red</v>
      </c>
      <c r="Q2614" t="str">
        <f t="shared" si="840"/>
        <v>Red</v>
      </c>
      <c r="R2614" t="str">
        <f t="shared" si="841"/>
        <v>Green</v>
      </c>
      <c r="S2614" t="str">
        <f t="shared" si="842"/>
        <v>Red</v>
      </c>
      <c r="T2614" t="str">
        <f t="shared" si="843"/>
        <v>Green</v>
      </c>
      <c r="U2614" t="str">
        <f t="shared" si="844"/>
        <v>Green</v>
      </c>
      <c r="V2614" t="str">
        <f t="shared" si="845"/>
        <v>Red</v>
      </c>
      <c r="W2614" t="str">
        <f t="shared" si="846"/>
        <v>Red</v>
      </c>
      <c r="X2614" t="str">
        <f t="shared" si="847"/>
        <v>Green</v>
      </c>
      <c r="Y2614" t="str">
        <f t="shared" si="848"/>
        <v>Green</v>
      </c>
      <c r="Z2614" t="str">
        <f t="shared" si="849"/>
        <v>Green</v>
      </c>
      <c r="AA2614" t="str">
        <f t="shared" si="850"/>
        <v>Red</v>
      </c>
      <c r="AB2614" t="str">
        <f t="shared" si="851"/>
        <v>Red</v>
      </c>
      <c r="AC2614" t="str">
        <f t="shared" si="852"/>
        <v>Green</v>
      </c>
      <c r="AD2614" t="str">
        <f t="shared" si="853"/>
        <v>Red</v>
      </c>
    </row>
    <row r="2615" spans="1:30" x14ac:dyDescent="0.25">
      <c r="A2615" t="str">
        <f t="shared" si="854"/>
        <v>29/07/2026Independiente del ValleManta FC</v>
      </c>
      <c r="B2615" s="61"/>
      <c r="C2615" s="61"/>
      <c r="D2615" s="62">
        <v>46233</v>
      </c>
      <c r="E2615" s="63">
        <v>0</v>
      </c>
      <c r="F2615" s="61" t="s">
        <v>37</v>
      </c>
      <c r="G2615" s="61" t="s">
        <v>61</v>
      </c>
      <c r="H2615" s="61">
        <v>0</v>
      </c>
      <c r="I2615" s="61">
        <v>0</v>
      </c>
      <c r="J2615" s="61">
        <v>1</v>
      </c>
      <c r="K2615" s="61">
        <v>0</v>
      </c>
      <c r="L2615" s="30" t="str">
        <f t="shared" si="855"/>
        <v>29/07/2026</v>
      </c>
      <c r="M2615" s="31">
        <f t="shared" si="856"/>
        <v>0.875</v>
      </c>
      <c r="N2615" t="str">
        <f t="shared" si="837"/>
        <v>1 - 0</v>
      </c>
      <c r="O2615" t="str">
        <f t="shared" si="838"/>
        <v>Green</v>
      </c>
      <c r="P2615" t="str">
        <f t="shared" si="839"/>
        <v>Red</v>
      </c>
      <c r="Q2615" t="str">
        <f t="shared" si="840"/>
        <v>Red</v>
      </c>
      <c r="R2615" t="str">
        <f t="shared" si="841"/>
        <v>Green</v>
      </c>
      <c r="S2615" t="str">
        <f t="shared" si="842"/>
        <v>Red</v>
      </c>
      <c r="T2615" t="str">
        <f t="shared" si="843"/>
        <v>Green</v>
      </c>
      <c r="U2615" t="str">
        <f t="shared" si="844"/>
        <v>Red</v>
      </c>
      <c r="V2615" t="str">
        <f t="shared" si="845"/>
        <v>Green</v>
      </c>
      <c r="W2615" t="str">
        <f t="shared" si="846"/>
        <v>Red</v>
      </c>
      <c r="X2615" t="str">
        <f t="shared" si="847"/>
        <v>Red</v>
      </c>
      <c r="Y2615" t="str">
        <f t="shared" si="848"/>
        <v>Red</v>
      </c>
      <c r="Z2615" t="str">
        <f t="shared" si="849"/>
        <v>Red</v>
      </c>
      <c r="AA2615" t="str">
        <f t="shared" si="850"/>
        <v>Green</v>
      </c>
      <c r="AB2615" t="str">
        <f t="shared" si="851"/>
        <v>Green</v>
      </c>
      <c r="AC2615" t="str">
        <f t="shared" si="852"/>
        <v>Red</v>
      </c>
      <c r="AD2615" t="str">
        <f t="shared" si="853"/>
        <v>Green</v>
      </c>
    </row>
    <row r="2616" spans="1:30" x14ac:dyDescent="0.25">
      <c r="A2616" t="str">
        <f t="shared" si="854"/>
        <v>29/07/2026MLS All StarsLiga MX All Stars</v>
      </c>
      <c r="B2616" s="61"/>
      <c r="C2616" s="61"/>
      <c r="D2616" s="62">
        <v>46233</v>
      </c>
      <c r="E2616" s="63">
        <v>0</v>
      </c>
      <c r="F2616" s="61" t="s">
        <v>5293</v>
      </c>
      <c r="G2616" s="61" t="s">
        <v>5294</v>
      </c>
      <c r="H2616" s="61">
        <v>3</v>
      </c>
      <c r="I2616" s="61">
        <v>1</v>
      </c>
      <c r="J2616" s="61">
        <v>4</v>
      </c>
      <c r="K2616" s="61">
        <v>3</v>
      </c>
      <c r="L2616" s="30" t="str">
        <f t="shared" si="855"/>
        <v>29/07/2026</v>
      </c>
      <c r="M2616" s="31">
        <f t="shared" si="856"/>
        <v>0.875</v>
      </c>
      <c r="N2616" t="str">
        <f t="shared" si="837"/>
        <v>4 - 3</v>
      </c>
      <c r="O2616" t="str">
        <f t="shared" si="838"/>
        <v>Green</v>
      </c>
      <c r="P2616" t="str">
        <f t="shared" si="839"/>
        <v>Red</v>
      </c>
      <c r="Q2616" t="str">
        <f t="shared" si="840"/>
        <v>Red</v>
      </c>
      <c r="R2616" t="str">
        <f t="shared" si="841"/>
        <v>Green</v>
      </c>
      <c r="S2616" t="str">
        <f t="shared" si="842"/>
        <v>Red</v>
      </c>
      <c r="T2616" t="str">
        <f t="shared" si="843"/>
        <v>Green</v>
      </c>
      <c r="U2616" t="str">
        <f t="shared" si="844"/>
        <v>Green</v>
      </c>
      <c r="V2616" t="str">
        <f t="shared" si="845"/>
        <v>Red</v>
      </c>
      <c r="W2616" t="str">
        <f t="shared" si="846"/>
        <v>Red</v>
      </c>
      <c r="X2616" t="str">
        <f t="shared" si="847"/>
        <v>Green</v>
      </c>
      <c r="Y2616" t="str">
        <f t="shared" si="848"/>
        <v>Green</v>
      </c>
      <c r="Z2616" t="str">
        <f t="shared" si="849"/>
        <v>Green</v>
      </c>
      <c r="AA2616" t="str">
        <f t="shared" si="850"/>
        <v>Red</v>
      </c>
      <c r="AB2616" t="str">
        <f t="shared" si="851"/>
        <v>Red</v>
      </c>
      <c r="AC2616" t="str">
        <f t="shared" si="852"/>
        <v>Green</v>
      </c>
      <c r="AD2616" t="str">
        <f t="shared" si="853"/>
        <v>Red</v>
      </c>
    </row>
    <row r="2617" spans="1:30" x14ac:dyDescent="0.25">
      <c r="A2617" t="str">
        <f t="shared" si="854"/>
        <v>29/07/2026UMECITDeportivo Saprissa</v>
      </c>
      <c r="B2617" s="61"/>
      <c r="C2617" s="61"/>
      <c r="D2617" s="62">
        <v>46233</v>
      </c>
      <c r="E2617" s="63">
        <v>0</v>
      </c>
      <c r="F2617" s="61" t="s">
        <v>774</v>
      </c>
      <c r="G2617" s="61" t="s">
        <v>2392</v>
      </c>
      <c r="H2617" s="61">
        <v>0</v>
      </c>
      <c r="I2617" s="61">
        <v>1</v>
      </c>
      <c r="J2617" s="61">
        <v>1</v>
      </c>
      <c r="K2617" s="61">
        <v>2</v>
      </c>
      <c r="L2617" s="30" t="str">
        <f t="shared" si="855"/>
        <v>29/07/2026</v>
      </c>
      <c r="M2617" s="31">
        <f t="shared" si="856"/>
        <v>0.875</v>
      </c>
      <c r="N2617" t="str">
        <f t="shared" si="837"/>
        <v>1 - 2</v>
      </c>
      <c r="O2617" t="str">
        <f t="shared" si="838"/>
        <v>Red</v>
      </c>
      <c r="P2617" t="str">
        <f t="shared" si="839"/>
        <v>Red</v>
      </c>
      <c r="Q2617" t="str">
        <f t="shared" si="840"/>
        <v>Green</v>
      </c>
      <c r="R2617" t="str">
        <f t="shared" si="841"/>
        <v>Red</v>
      </c>
      <c r="S2617" t="str">
        <f t="shared" si="842"/>
        <v>Green</v>
      </c>
      <c r="T2617" t="str">
        <f t="shared" si="843"/>
        <v>Green</v>
      </c>
      <c r="U2617" t="str">
        <f t="shared" si="844"/>
        <v>Red</v>
      </c>
      <c r="V2617" t="str">
        <f t="shared" si="845"/>
        <v>Red</v>
      </c>
      <c r="W2617" t="str">
        <f t="shared" si="846"/>
        <v>Green</v>
      </c>
      <c r="X2617" t="str">
        <f t="shared" si="847"/>
        <v>Green</v>
      </c>
      <c r="Y2617" t="str">
        <f t="shared" si="848"/>
        <v>Green</v>
      </c>
      <c r="Z2617" t="str">
        <f t="shared" si="849"/>
        <v>Green</v>
      </c>
      <c r="AA2617" t="str">
        <f t="shared" si="850"/>
        <v>Red</v>
      </c>
      <c r="AB2617" t="str">
        <f t="shared" si="851"/>
        <v>Green</v>
      </c>
      <c r="AC2617" t="str">
        <f t="shared" si="852"/>
        <v>Green</v>
      </c>
      <c r="AD2617" t="str">
        <f t="shared" si="853"/>
        <v>Red</v>
      </c>
    </row>
    <row r="2618" spans="1:30" x14ac:dyDescent="0.25">
      <c r="A2618" t="str">
        <f t="shared" si="854"/>
        <v>29/07/2026CiencianoLanus</v>
      </c>
      <c r="B2618" s="61" t="s">
        <v>1321</v>
      </c>
      <c r="C2618" s="61" t="s">
        <v>1322</v>
      </c>
      <c r="D2618" s="62">
        <v>46233</v>
      </c>
      <c r="E2618" s="63">
        <v>2.0833333333333332E-2</v>
      </c>
      <c r="F2618" s="61" t="s">
        <v>734</v>
      </c>
      <c r="G2618" s="61" t="s">
        <v>1878</v>
      </c>
      <c r="H2618" s="61">
        <v>3</v>
      </c>
      <c r="I2618" s="61">
        <v>0</v>
      </c>
      <c r="J2618" s="61">
        <v>4</v>
      </c>
      <c r="K2618" s="61">
        <v>0</v>
      </c>
      <c r="L2618" s="30" t="str">
        <f t="shared" si="855"/>
        <v>29/07/2026</v>
      </c>
      <c r="M2618" s="31">
        <f t="shared" si="856"/>
        <v>0.89583333333333326</v>
      </c>
      <c r="N2618" t="str">
        <f t="shared" si="837"/>
        <v>4 - 0</v>
      </c>
      <c r="O2618" t="str">
        <f t="shared" si="838"/>
        <v>Green</v>
      </c>
      <c r="P2618" t="str">
        <f t="shared" si="839"/>
        <v>Red</v>
      </c>
      <c r="Q2618" t="str">
        <f t="shared" si="840"/>
        <v>Red</v>
      </c>
      <c r="R2618" t="str">
        <f t="shared" si="841"/>
        <v>Green</v>
      </c>
      <c r="S2618" t="str">
        <f t="shared" si="842"/>
        <v>Red</v>
      </c>
      <c r="T2618" t="str">
        <f t="shared" si="843"/>
        <v>Green</v>
      </c>
      <c r="U2618" t="str">
        <f t="shared" si="844"/>
        <v>Green</v>
      </c>
      <c r="V2618" t="str">
        <f t="shared" si="845"/>
        <v>Red</v>
      </c>
      <c r="W2618" t="str">
        <f t="shared" si="846"/>
        <v>Red</v>
      </c>
      <c r="X2618" t="str">
        <f t="shared" si="847"/>
        <v>Green</v>
      </c>
      <c r="Y2618" t="str">
        <f t="shared" si="848"/>
        <v>Green</v>
      </c>
      <c r="Z2618" t="str">
        <f t="shared" si="849"/>
        <v>Green</v>
      </c>
      <c r="AA2618" t="str">
        <f t="shared" si="850"/>
        <v>Red</v>
      </c>
      <c r="AB2618" t="str">
        <f t="shared" si="851"/>
        <v>Red</v>
      </c>
      <c r="AC2618" t="str">
        <f t="shared" si="852"/>
        <v>Red</v>
      </c>
      <c r="AD2618" t="str">
        <f t="shared" si="853"/>
        <v>Green</v>
      </c>
    </row>
    <row r="2619" spans="1:30" x14ac:dyDescent="0.25">
      <c r="A2619" t="str">
        <f t="shared" si="854"/>
        <v>29/07/2026FluminenseBahia</v>
      </c>
      <c r="B2619" s="61" t="s">
        <v>804</v>
      </c>
      <c r="C2619" s="61" t="s">
        <v>805</v>
      </c>
      <c r="D2619" s="62">
        <v>46233</v>
      </c>
      <c r="E2619" s="63">
        <v>2.0833333333333332E-2</v>
      </c>
      <c r="F2619" s="61" t="s">
        <v>1188</v>
      </c>
      <c r="G2619" s="61" t="s">
        <v>231</v>
      </c>
      <c r="H2619" s="61">
        <v>0</v>
      </c>
      <c r="I2619" s="61">
        <v>0</v>
      </c>
      <c r="J2619" s="61">
        <v>0</v>
      </c>
      <c r="K2619" s="61">
        <v>0</v>
      </c>
      <c r="L2619" s="30" t="str">
        <f t="shared" si="855"/>
        <v>29/07/2026</v>
      </c>
      <c r="M2619" s="31">
        <f t="shared" si="856"/>
        <v>0.89583333333333326</v>
      </c>
      <c r="N2619" t="str">
        <f t="shared" ref="N2619:N2627" si="857">J2619&amp;" - "&amp;K2619</f>
        <v>0 - 0</v>
      </c>
      <c r="O2619" t="str">
        <f t="shared" si="838"/>
        <v>Red</v>
      </c>
      <c r="P2619" t="str">
        <f t="shared" si="839"/>
        <v>Green</v>
      </c>
      <c r="Q2619" t="str">
        <f t="shared" si="840"/>
        <v>Red</v>
      </c>
      <c r="R2619" t="str">
        <f t="shared" si="841"/>
        <v>Green</v>
      </c>
      <c r="S2619" t="str">
        <f t="shared" si="842"/>
        <v>Green</v>
      </c>
      <c r="T2619" t="str">
        <f t="shared" si="843"/>
        <v>Red</v>
      </c>
      <c r="U2619" t="str">
        <f t="shared" si="844"/>
        <v>Red</v>
      </c>
      <c r="V2619" t="str">
        <f t="shared" si="845"/>
        <v>Green</v>
      </c>
      <c r="W2619" t="str">
        <f t="shared" si="846"/>
        <v>Red</v>
      </c>
      <c r="X2619" t="str">
        <f t="shared" si="847"/>
        <v>Red</v>
      </c>
      <c r="Y2619" t="str">
        <f t="shared" si="848"/>
        <v>Red</v>
      </c>
      <c r="Z2619" t="str">
        <f t="shared" si="849"/>
        <v>Red</v>
      </c>
      <c r="AA2619" t="str">
        <f t="shared" si="850"/>
        <v>Green</v>
      </c>
      <c r="AB2619" t="str">
        <f t="shared" si="851"/>
        <v>Green</v>
      </c>
      <c r="AC2619" t="str">
        <f t="shared" si="852"/>
        <v>Red</v>
      </c>
      <c r="AD2619" t="str">
        <f t="shared" si="853"/>
        <v>Green</v>
      </c>
    </row>
    <row r="2620" spans="1:30" x14ac:dyDescent="0.25">
      <c r="A2620" t="str">
        <f t="shared" si="854"/>
        <v>29/07/2026Instituto de CordobaCA Platense</v>
      </c>
      <c r="B2620" s="61" t="s">
        <v>806</v>
      </c>
      <c r="C2620" s="61" t="s">
        <v>2222</v>
      </c>
      <c r="D2620" s="62">
        <v>46233</v>
      </c>
      <c r="E2620" s="63">
        <v>2.0833333333333332E-2</v>
      </c>
      <c r="F2620" s="61" t="s">
        <v>2227</v>
      </c>
      <c r="G2620" s="61" t="s">
        <v>2229</v>
      </c>
      <c r="H2620" s="61">
        <v>1</v>
      </c>
      <c r="I2620" s="61">
        <v>0</v>
      </c>
      <c r="J2620" s="61">
        <v>2</v>
      </c>
      <c r="K2620" s="61">
        <v>1</v>
      </c>
      <c r="L2620" s="30" t="str">
        <f t="shared" si="855"/>
        <v>29/07/2026</v>
      </c>
      <c r="M2620" s="31">
        <f t="shared" si="856"/>
        <v>0.89583333333333326</v>
      </c>
      <c r="N2620" t="str">
        <f t="shared" si="857"/>
        <v>2 - 1</v>
      </c>
      <c r="O2620" t="str">
        <f t="shared" si="838"/>
        <v>Green</v>
      </c>
      <c r="P2620" t="str">
        <f t="shared" si="839"/>
        <v>Red</v>
      </c>
      <c r="Q2620" t="str">
        <f t="shared" si="840"/>
        <v>Red</v>
      </c>
      <c r="R2620" t="str">
        <f t="shared" si="841"/>
        <v>Green</v>
      </c>
      <c r="S2620" t="str">
        <f t="shared" si="842"/>
        <v>Red</v>
      </c>
      <c r="T2620" t="str">
        <f t="shared" si="843"/>
        <v>Green</v>
      </c>
      <c r="U2620" t="str">
        <f t="shared" si="844"/>
        <v>Green</v>
      </c>
      <c r="V2620" t="str">
        <f t="shared" si="845"/>
        <v>Red</v>
      </c>
      <c r="W2620" t="str">
        <f t="shared" si="846"/>
        <v>Red</v>
      </c>
      <c r="X2620" t="str">
        <f t="shared" si="847"/>
        <v>Green</v>
      </c>
      <c r="Y2620" t="str">
        <f t="shared" si="848"/>
        <v>Green</v>
      </c>
      <c r="Z2620" t="str">
        <f t="shared" si="849"/>
        <v>Green</v>
      </c>
      <c r="AA2620" t="str">
        <f t="shared" si="850"/>
        <v>Red</v>
      </c>
      <c r="AB2620" t="str">
        <f t="shared" si="851"/>
        <v>Green</v>
      </c>
      <c r="AC2620" t="str">
        <f t="shared" si="852"/>
        <v>Green</v>
      </c>
      <c r="AD2620" t="str">
        <f t="shared" si="853"/>
        <v>Red</v>
      </c>
    </row>
    <row r="2621" spans="1:30" x14ac:dyDescent="0.25">
      <c r="A2621" t="str">
        <f t="shared" si="854"/>
        <v>29/07/2026Red Bull BragantinoSporting Cristal</v>
      </c>
      <c r="B2621" s="61" t="s">
        <v>1321</v>
      </c>
      <c r="C2621" s="61" t="s">
        <v>1322</v>
      </c>
      <c r="D2621" s="62">
        <v>46233</v>
      </c>
      <c r="E2621" s="63">
        <v>2.0833333333333332E-2</v>
      </c>
      <c r="F2621" s="61" t="s">
        <v>1879</v>
      </c>
      <c r="G2621" s="61" t="s">
        <v>791</v>
      </c>
      <c r="H2621" s="61">
        <v>0</v>
      </c>
      <c r="I2621" s="61">
        <v>0</v>
      </c>
      <c r="J2621" s="61">
        <v>1</v>
      </c>
      <c r="K2621" s="61">
        <v>0</v>
      </c>
      <c r="L2621" s="30" t="str">
        <f t="shared" si="855"/>
        <v>29/07/2026</v>
      </c>
      <c r="M2621" s="31">
        <f t="shared" si="856"/>
        <v>0.89583333333333326</v>
      </c>
      <c r="N2621" t="str">
        <f t="shared" si="857"/>
        <v>1 - 0</v>
      </c>
      <c r="O2621" t="str">
        <f t="shared" si="838"/>
        <v>Green</v>
      </c>
      <c r="P2621" t="str">
        <f t="shared" si="839"/>
        <v>Red</v>
      </c>
      <c r="Q2621" t="str">
        <f t="shared" si="840"/>
        <v>Red</v>
      </c>
      <c r="R2621" t="str">
        <f t="shared" si="841"/>
        <v>Green</v>
      </c>
      <c r="S2621" t="str">
        <f t="shared" si="842"/>
        <v>Red</v>
      </c>
      <c r="T2621" t="str">
        <f t="shared" si="843"/>
        <v>Green</v>
      </c>
      <c r="U2621" t="str">
        <f t="shared" si="844"/>
        <v>Red</v>
      </c>
      <c r="V2621" t="str">
        <f t="shared" si="845"/>
        <v>Green</v>
      </c>
      <c r="W2621" t="str">
        <f t="shared" si="846"/>
        <v>Red</v>
      </c>
      <c r="X2621" t="str">
        <f t="shared" si="847"/>
        <v>Red</v>
      </c>
      <c r="Y2621" t="str">
        <f t="shared" si="848"/>
        <v>Red</v>
      </c>
      <c r="Z2621" t="str">
        <f t="shared" si="849"/>
        <v>Red</v>
      </c>
      <c r="AA2621" t="str">
        <f t="shared" si="850"/>
        <v>Green</v>
      </c>
      <c r="AB2621" t="str">
        <f t="shared" si="851"/>
        <v>Green</v>
      </c>
      <c r="AC2621" t="str">
        <f t="shared" si="852"/>
        <v>Red</v>
      </c>
      <c r="AD2621" t="str">
        <f t="shared" si="853"/>
        <v>Green</v>
      </c>
    </row>
    <row r="2622" spans="1:30" x14ac:dyDescent="0.25">
      <c r="A2622" t="str">
        <f t="shared" si="854"/>
        <v>29/07/2026Vitoria BAPalmeiras</v>
      </c>
      <c r="B2622" s="61" t="s">
        <v>804</v>
      </c>
      <c r="C2622" s="61" t="s">
        <v>805</v>
      </c>
      <c r="D2622" s="62">
        <v>46233</v>
      </c>
      <c r="E2622" s="63">
        <v>2.0833333333333332E-2</v>
      </c>
      <c r="F2622" s="61" t="s">
        <v>1972</v>
      </c>
      <c r="G2622" s="61" t="s">
        <v>40</v>
      </c>
      <c r="H2622" s="61">
        <v>0</v>
      </c>
      <c r="I2622" s="61">
        <v>2</v>
      </c>
      <c r="J2622" s="61">
        <v>0</v>
      </c>
      <c r="K2622" s="61">
        <v>4</v>
      </c>
      <c r="L2622" s="30" t="str">
        <f t="shared" si="855"/>
        <v>29/07/2026</v>
      </c>
      <c r="M2622" s="31">
        <f t="shared" si="856"/>
        <v>0.89583333333333326</v>
      </c>
      <c r="N2622" t="str">
        <f t="shared" si="857"/>
        <v>0 - 4</v>
      </c>
      <c r="O2622" t="str">
        <f t="shared" si="838"/>
        <v>Red</v>
      </c>
      <c r="P2622" t="str">
        <f t="shared" si="839"/>
        <v>Red</v>
      </c>
      <c r="Q2622" t="str">
        <f t="shared" si="840"/>
        <v>Green</v>
      </c>
      <c r="R2622" t="str">
        <f t="shared" si="841"/>
        <v>Red</v>
      </c>
      <c r="S2622" t="str">
        <f t="shared" si="842"/>
        <v>Green</v>
      </c>
      <c r="T2622" t="str">
        <f t="shared" si="843"/>
        <v>Green</v>
      </c>
      <c r="U2622" t="str">
        <f t="shared" si="844"/>
        <v>Red</v>
      </c>
      <c r="V2622" t="str">
        <f t="shared" si="845"/>
        <v>Red</v>
      </c>
      <c r="W2622" t="str">
        <f t="shared" si="846"/>
        <v>Green</v>
      </c>
      <c r="X2622" t="str">
        <f t="shared" si="847"/>
        <v>Green</v>
      </c>
      <c r="Y2622" t="str">
        <f t="shared" si="848"/>
        <v>Green</v>
      </c>
      <c r="Z2622" t="str">
        <f t="shared" si="849"/>
        <v>Green</v>
      </c>
      <c r="AA2622" t="str">
        <f t="shared" si="850"/>
        <v>Red</v>
      </c>
      <c r="AB2622" t="str">
        <f t="shared" si="851"/>
        <v>Red</v>
      </c>
      <c r="AC2622" t="str">
        <f t="shared" si="852"/>
        <v>Red</v>
      </c>
      <c r="AD2622" t="str">
        <f t="shared" si="853"/>
        <v>Green</v>
      </c>
    </row>
    <row r="2623" spans="1:30" x14ac:dyDescent="0.25">
      <c r="A2623" t="str">
        <f t="shared" si="854"/>
        <v>29/07/2026Canada U20Honduras U20</v>
      </c>
      <c r="B2623" s="61"/>
      <c r="C2623" s="61"/>
      <c r="D2623" s="62">
        <v>46233</v>
      </c>
      <c r="E2623" s="63">
        <v>4.1666666666666664E-2</v>
      </c>
      <c r="F2623" s="61" t="s">
        <v>4673</v>
      </c>
      <c r="G2623" s="61" t="s">
        <v>4710</v>
      </c>
      <c r="H2623" s="61">
        <v>0</v>
      </c>
      <c r="I2623" s="61">
        <v>0</v>
      </c>
      <c r="J2623" s="61">
        <v>1</v>
      </c>
      <c r="K2623" s="61">
        <v>1</v>
      </c>
      <c r="L2623" s="30" t="str">
        <f t="shared" si="855"/>
        <v>29/07/2026</v>
      </c>
      <c r="M2623" s="31">
        <f t="shared" si="856"/>
        <v>0.91666666666666663</v>
      </c>
      <c r="N2623" t="str">
        <f t="shared" si="857"/>
        <v>1 - 1</v>
      </c>
      <c r="O2623" t="str">
        <f t="shared" si="838"/>
        <v>Red</v>
      </c>
      <c r="P2623" t="str">
        <f t="shared" si="839"/>
        <v>Green</v>
      </c>
      <c r="Q2623" t="str">
        <f t="shared" si="840"/>
        <v>Red</v>
      </c>
      <c r="R2623" t="str">
        <f t="shared" si="841"/>
        <v>Green</v>
      </c>
      <c r="S2623" t="str">
        <f t="shared" si="842"/>
        <v>Green</v>
      </c>
      <c r="T2623" t="str">
        <f t="shared" si="843"/>
        <v>Red</v>
      </c>
      <c r="U2623" t="str">
        <f t="shared" si="844"/>
        <v>Red</v>
      </c>
      <c r="V2623" t="str">
        <f t="shared" si="845"/>
        <v>Green</v>
      </c>
      <c r="W2623" t="str">
        <f t="shared" si="846"/>
        <v>Red</v>
      </c>
      <c r="X2623" t="str">
        <f t="shared" si="847"/>
        <v>Red</v>
      </c>
      <c r="Y2623" t="str">
        <f t="shared" si="848"/>
        <v>Green</v>
      </c>
      <c r="Z2623" t="str">
        <f t="shared" si="849"/>
        <v>Red</v>
      </c>
      <c r="AA2623" t="str">
        <f t="shared" si="850"/>
        <v>Green</v>
      </c>
      <c r="AB2623" t="str">
        <f t="shared" si="851"/>
        <v>Green</v>
      </c>
      <c r="AC2623" t="str">
        <f t="shared" si="852"/>
        <v>Green</v>
      </c>
      <c r="AD2623" t="str">
        <f t="shared" si="853"/>
        <v>Red</v>
      </c>
    </row>
    <row r="2624" spans="1:30" x14ac:dyDescent="0.25">
      <c r="A2624" t="str">
        <f t="shared" si="854"/>
        <v>29/07/2026CD Luis Angel FirpoFuerte San Francisco</v>
      </c>
      <c r="B2624" s="61"/>
      <c r="C2624" s="61"/>
      <c r="D2624" s="62">
        <v>46233</v>
      </c>
      <c r="E2624" s="63">
        <v>4.1666666666666664E-2</v>
      </c>
      <c r="F2624" s="61" t="s">
        <v>4684</v>
      </c>
      <c r="G2624" s="61" t="s">
        <v>4685</v>
      </c>
      <c r="H2624" s="61">
        <v>2</v>
      </c>
      <c r="I2624" s="61">
        <v>0</v>
      </c>
      <c r="J2624" s="61">
        <v>4</v>
      </c>
      <c r="K2624" s="61">
        <v>0</v>
      </c>
      <c r="L2624" s="30" t="str">
        <f t="shared" si="855"/>
        <v>29/07/2026</v>
      </c>
      <c r="M2624" s="31">
        <f t="shared" si="856"/>
        <v>0.91666666666666663</v>
      </c>
      <c r="N2624" t="str">
        <f t="shared" si="857"/>
        <v>4 - 0</v>
      </c>
      <c r="O2624" t="str">
        <f t="shared" si="838"/>
        <v>Green</v>
      </c>
      <c r="P2624" t="str">
        <f t="shared" si="839"/>
        <v>Red</v>
      </c>
      <c r="Q2624" t="str">
        <f t="shared" si="840"/>
        <v>Red</v>
      </c>
      <c r="R2624" t="str">
        <f t="shared" si="841"/>
        <v>Green</v>
      </c>
      <c r="S2624" t="str">
        <f t="shared" si="842"/>
        <v>Red</v>
      </c>
      <c r="T2624" t="str">
        <f t="shared" si="843"/>
        <v>Green</v>
      </c>
      <c r="U2624" t="str">
        <f t="shared" si="844"/>
        <v>Green</v>
      </c>
      <c r="V2624" t="str">
        <f t="shared" si="845"/>
        <v>Red</v>
      </c>
      <c r="W2624" t="str">
        <f t="shared" si="846"/>
        <v>Red</v>
      </c>
      <c r="X2624" t="str">
        <f t="shared" si="847"/>
        <v>Green</v>
      </c>
      <c r="Y2624" t="str">
        <f t="shared" si="848"/>
        <v>Green</v>
      </c>
      <c r="Z2624" t="str">
        <f t="shared" si="849"/>
        <v>Green</v>
      </c>
      <c r="AA2624" t="str">
        <f t="shared" si="850"/>
        <v>Red</v>
      </c>
      <c r="AB2624" t="str">
        <f t="shared" si="851"/>
        <v>Red</v>
      </c>
      <c r="AC2624" t="str">
        <f t="shared" si="852"/>
        <v>Red</v>
      </c>
      <c r="AD2624" t="str">
        <f t="shared" si="853"/>
        <v>Green</v>
      </c>
    </row>
    <row r="2625" spans="1:30" x14ac:dyDescent="0.25">
      <c r="A2625" t="str">
        <f t="shared" si="854"/>
        <v>29/07/2026Real CartagenaAmerica de Cali</v>
      </c>
      <c r="B2625" s="61" t="s">
        <v>821</v>
      </c>
      <c r="C2625" s="61" t="s">
        <v>822</v>
      </c>
      <c r="D2625" s="62">
        <v>46233</v>
      </c>
      <c r="E2625" s="63">
        <v>4.1666666666666664E-2</v>
      </c>
      <c r="F2625" s="61" t="s">
        <v>428</v>
      </c>
      <c r="G2625" s="61" t="s">
        <v>427</v>
      </c>
      <c r="H2625" s="61">
        <v>1</v>
      </c>
      <c r="I2625" s="61">
        <v>1</v>
      </c>
      <c r="J2625" s="61">
        <v>1</v>
      </c>
      <c r="K2625" s="61">
        <v>1</v>
      </c>
      <c r="L2625" s="30" t="str">
        <f t="shared" si="855"/>
        <v>29/07/2026</v>
      </c>
      <c r="M2625" s="31">
        <f t="shared" si="856"/>
        <v>0.91666666666666663</v>
      </c>
      <c r="N2625" t="str">
        <f t="shared" si="857"/>
        <v>1 - 1</v>
      </c>
      <c r="O2625" t="str">
        <f t="shared" si="838"/>
        <v>Red</v>
      </c>
      <c r="P2625" t="str">
        <f t="shared" si="839"/>
        <v>Green</v>
      </c>
      <c r="Q2625" t="str">
        <f t="shared" si="840"/>
        <v>Red</v>
      </c>
      <c r="R2625" t="str">
        <f t="shared" si="841"/>
        <v>Green</v>
      </c>
      <c r="S2625" t="str">
        <f t="shared" si="842"/>
        <v>Green</v>
      </c>
      <c r="T2625" t="str">
        <f t="shared" si="843"/>
        <v>Red</v>
      </c>
      <c r="U2625" t="str">
        <f t="shared" si="844"/>
        <v>Red</v>
      </c>
      <c r="V2625" t="str">
        <f t="shared" si="845"/>
        <v>Green</v>
      </c>
      <c r="W2625" t="str">
        <f t="shared" si="846"/>
        <v>Red</v>
      </c>
      <c r="X2625" t="str">
        <f t="shared" si="847"/>
        <v>Green</v>
      </c>
      <c r="Y2625" t="str">
        <f t="shared" si="848"/>
        <v>Green</v>
      </c>
      <c r="Z2625" t="str">
        <f t="shared" si="849"/>
        <v>Red</v>
      </c>
      <c r="AA2625" t="str">
        <f t="shared" si="850"/>
        <v>Green</v>
      </c>
      <c r="AB2625" t="str">
        <f t="shared" si="851"/>
        <v>Green</v>
      </c>
      <c r="AC2625" t="str">
        <f t="shared" si="852"/>
        <v>Green</v>
      </c>
      <c r="AD2625" t="str">
        <f t="shared" si="853"/>
        <v>Red</v>
      </c>
    </row>
    <row r="2626" spans="1:30" x14ac:dyDescent="0.25">
      <c r="A2626" t="str">
        <f t="shared" si="854"/>
        <v>29/07/2026Alianza El SalvadorAntigua GFC</v>
      </c>
      <c r="B2626" s="61"/>
      <c r="C2626" s="61"/>
      <c r="D2626" s="62">
        <v>46233</v>
      </c>
      <c r="E2626" s="63">
        <v>8.3333333333333329E-2</v>
      </c>
      <c r="F2626" s="61" t="s">
        <v>3200</v>
      </c>
      <c r="G2626" s="61" t="s">
        <v>2475</v>
      </c>
      <c r="H2626" s="61">
        <v>1</v>
      </c>
      <c r="I2626" s="61">
        <v>0</v>
      </c>
      <c r="J2626" s="61">
        <v>2</v>
      </c>
      <c r="K2626" s="61">
        <v>1</v>
      </c>
      <c r="L2626" s="30" t="str">
        <f t="shared" si="855"/>
        <v>29/07/2026</v>
      </c>
      <c r="M2626" s="31">
        <f t="shared" si="856"/>
        <v>0.95833333333333326</v>
      </c>
      <c r="N2626" t="str">
        <f t="shared" si="857"/>
        <v>2 - 1</v>
      </c>
      <c r="O2626" t="str">
        <f t="shared" ref="O2626:O2627" si="858">IF($J2626&gt;$K2626,"Green","Red")</f>
        <v>Green</v>
      </c>
      <c r="P2626" t="str">
        <f t="shared" ref="P2626:P2627" si="859">IF($J2626=$K2626,"Green","Red")</f>
        <v>Red</v>
      </c>
      <c r="Q2626" t="str">
        <f t="shared" ref="Q2626:Q2627" si="860">IF($J2626&lt;$K2626,"Green","Red")</f>
        <v>Red</v>
      </c>
      <c r="R2626" t="str">
        <f t="shared" ref="R2626:R2627" si="861">IF($J2626&gt;=$K2626,"Green","Red")</f>
        <v>Green</v>
      </c>
      <c r="S2626" t="str">
        <f t="shared" ref="S2626:S2627" si="862">IF($J2626&lt;=$K2626,"Green","Red")</f>
        <v>Red</v>
      </c>
      <c r="T2626" t="str">
        <f t="shared" ref="T2626:T2627" si="863">IF(OR($J2626&gt;$K2626,$J2626&lt;$K2626),"Green","Red")</f>
        <v>Green</v>
      </c>
      <c r="U2626" t="str">
        <f t="shared" ref="U2626:U2627" si="864">IF($H2626&gt;$I2626,"Green","Red")</f>
        <v>Green</v>
      </c>
      <c r="V2626" t="str">
        <f t="shared" ref="V2626:V2627" si="865">IF($H2626=$I2626,"Green","Red")</f>
        <v>Red</v>
      </c>
      <c r="W2626" t="str">
        <f t="shared" ref="W2626:W2627" si="866">IF($H2626&lt;$I2626,"Green","Red")</f>
        <v>Red</v>
      </c>
      <c r="X2626" t="str">
        <f t="shared" ref="X2626:X2627" si="867">IF($H2626+$I2626&gt;0,"Green","Red")</f>
        <v>Green</v>
      </c>
      <c r="Y2626" t="str">
        <f t="shared" ref="Y2626:Y2627" si="868">IF($J2626+$K2626&gt;1.5,"Green","Red")</f>
        <v>Green</v>
      </c>
      <c r="Z2626" t="str">
        <f t="shared" ref="Z2626:Z2627" si="869">IF($J2626+$K2626&gt;2.5,"Green","Red")</f>
        <v>Green</v>
      </c>
      <c r="AA2626" t="str">
        <f t="shared" ref="AA2626:AA2627" si="870">IF($J2626+$K2626&lt;2.5,"Green","Red")</f>
        <v>Red</v>
      </c>
      <c r="AB2626" t="str">
        <f t="shared" ref="AB2626:AB2627" si="871">IF($J2626+$K2626&lt;3.5,"Green","Red")</f>
        <v>Green</v>
      </c>
      <c r="AC2626" t="str">
        <f t="shared" ref="AC2626:AC2627" si="872">IF(AND($J2626&gt;0,$K2626&gt;0),"Green","Red")</f>
        <v>Green</v>
      </c>
      <c r="AD2626" t="str">
        <f t="shared" ref="AD2626:AD2627" si="873">IF(OR($J2626=0,$K2626=0),"Green","Red")</f>
        <v>Red</v>
      </c>
    </row>
    <row r="2627" spans="1:30" x14ac:dyDescent="0.25">
      <c r="A2627" t="str">
        <f t="shared" si="854"/>
        <v>29/07/2026LD AlajuelenseClub Xelaju</v>
      </c>
      <c r="B2627" s="61"/>
      <c r="C2627" s="61"/>
      <c r="D2627" s="62">
        <v>46233</v>
      </c>
      <c r="E2627" s="63">
        <v>8.3333333333333329E-2</v>
      </c>
      <c r="F2627" s="61" t="s">
        <v>3142</v>
      </c>
      <c r="G2627" s="61" t="s">
        <v>3287</v>
      </c>
      <c r="H2627" s="61">
        <v>0</v>
      </c>
      <c r="I2627" s="61">
        <v>0</v>
      </c>
      <c r="J2627" s="61">
        <v>1</v>
      </c>
      <c r="K2627" s="61">
        <v>0</v>
      </c>
      <c r="L2627" s="30" t="str">
        <f t="shared" si="855"/>
        <v>29/07/2026</v>
      </c>
      <c r="M2627" s="31">
        <f t="shared" si="856"/>
        <v>0.95833333333333326</v>
      </c>
      <c r="N2627" t="str">
        <f t="shared" si="857"/>
        <v>1 - 0</v>
      </c>
      <c r="O2627" t="str">
        <f t="shared" si="858"/>
        <v>Green</v>
      </c>
      <c r="P2627" t="str">
        <f t="shared" si="859"/>
        <v>Red</v>
      </c>
      <c r="Q2627" t="str">
        <f t="shared" si="860"/>
        <v>Red</v>
      </c>
      <c r="R2627" t="str">
        <f t="shared" si="861"/>
        <v>Green</v>
      </c>
      <c r="S2627" t="str">
        <f t="shared" si="862"/>
        <v>Red</v>
      </c>
      <c r="T2627" t="str">
        <f t="shared" si="863"/>
        <v>Green</v>
      </c>
      <c r="U2627" t="str">
        <f t="shared" si="864"/>
        <v>Red</v>
      </c>
      <c r="V2627" t="str">
        <f t="shared" si="865"/>
        <v>Green</v>
      </c>
      <c r="W2627" t="str">
        <f t="shared" si="866"/>
        <v>Red</v>
      </c>
      <c r="X2627" t="str">
        <f t="shared" si="867"/>
        <v>Red</v>
      </c>
      <c r="Y2627" t="str">
        <f t="shared" si="868"/>
        <v>Red</v>
      </c>
      <c r="Z2627" t="str">
        <f t="shared" si="869"/>
        <v>Red</v>
      </c>
      <c r="AA2627" t="str">
        <f t="shared" si="870"/>
        <v>Green</v>
      </c>
      <c r="AB2627" t="str">
        <f t="shared" si="871"/>
        <v>Green</v>
      </c>
      <c r="AC2627" t="str">
        <f t="shared" si="872"/>
        <v>Red</v>
      </c>
      <c r="AD2627" t="str">
        <f t="shared" si="873"/>
        <v>Green</v>
      </c>
    </row>
  </sheetData>
  <autoFilter ref="A1:AD2273" xr:uid="{2F82443A-C45A-4803-B471-E97A0AB3DE22}"/>
  <sortState xmlns:xlrd2="http://schemas.microsoft.com/office/spreadsheetml/2017/richdata2" ref="A879:AD1773">
    <sortCondition ref="D879:D1773"/>
    <sortCondition ref="E879:E177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C352-3DE9-4C93-A883-9D93887D916B}">
  <dimension ref="A1:E896"/>
  <sheetViews>
    <sheetView workbookViewId="0">
      <pane ySplit="1" topLeftCell="A862" activePane="bottomLeft" state="frozen"/>
      <selection pane="bottomLeft" activeCell="E896" sqref="E896"/>
    </sheetView>
  </sheetViews>
  <sheetFormatPr defaultColWidth="8.85546875" defaultRowHeight="15" x14ac:dyDescent="0.25"/>
  <cols>
    <col min="1" max="2" width="22.42578125" bestFit="1" customWidth="1"/>
    <col min="5" max="5" width="20.28515625" style="1" bestFit="1" customWidth="1"/>
    <col min="7" max="8" width="23.42578125" bestFit="1" customWidth="1"/>
  </cols>
  <sheetData>
    <row r="1" spans="1:5" x14ac:dyDescent="0.25">
      <c r="A1" t="s">
        <v>2105</v>
      </c>
      <c r="B1" t="s">
        <v>2106</v>
      </c>
    </row>
    <row r="2" spans="1:5" x14ac:dyDescent="0.25">
      <c r="A2" s="7" t="s">
        <v>97</v>
      </c>
      <c r="B2" t="s">
        <v>2071</v>
      </c>
      <c r="C2" t="str">
        <f t="shared" ref="C2:C28" si="0">A2&amp;B2</f>
        <v>New York City FC IINew York City II</v>
      </c>
      <c r="E2" s="49" t="s">
        <v>4713</v>
      </c>
    </row>
    <row r="3" spans="1:5" x14ac:dyDescent="0.25">
      <c r="A3" s="8" t="s">
        <v>99</v>
      </c>
      <c r="B3" t="s">
        <v>2045</v>
      </c>
      <c r="C3" t="str">
        <f t="shared" si="0"/>
        <v xml:space="preserve">Throttur ReykjavikThrottur </v>
      </c>
      <c r="E3" s="49" t="s">
        <v>4713</v>
      </c>
    </row>
    <row r="4" spans="1:5" x14ac:dyDescent="0.25">
      <c r="A4" s="7" t="s">
        <v>105</v>
      </c>
      <c r="B4" t="s">
        <v>105</v>
      </c>
      <c r="C4" t="str">
        <f t="shared" si="0"/>
        <v>Rosario CentralRosario Central</v>
      </c>
      <c r="E4" s="49" t="s">
        <v>4713</v>
      </c>
    </row>
    <row r="5" spans="1:5" x14ac:dyDescent="0.25">
      <c r="A5" s="8" t="s">
        <v>107</v>
      </c>
      <c r="B5" t="s">
        <v>107</v>
      </c>
      <c r="C5" t="str">
        <f t="shared" si="0"/>
        <v>Argentinos JuniorsArgentinos Juniors</v>
      </c>
      <c r="E5" s="49" t="s">
        <v>4713</v>
      </c>
    </row>
    <row r="6" spans="1:5" x14ac:dyDescent="0.25">
      <c r="A6" s="7" t="s">
        <v>109</v>
      </c>
      <c r="B6" t="s">
        <v>1972</v>
      </c>
      <c r="C6" t="str">
        <f t="shared" si="0"/>
        <v>VitóriaVitoria BA</v>
      </c>
      <c r="E6" s="49" t="s">
        <v>4713</v>
      </c>
    </row>
    <row r="7" spans="1:5" x14ac:dyDescent="0.25">
      <c r="A7" s="8" t="s">
        <v>119</v>
      </c>
      <c r="B7" t="s">
        <v>1985</v>
      </c>
      <c r="C7" t="str">
        <f t="shared" si="0"/>
        <v>JuventudeEC Juventude</v>
      </c>
      <c r="E7" s="49" t="s">
        <v>4713</v>
      </c>
    </row>
    <row r="8" spans="1:5" x14ac:dyDescent="0.25">
      <c r="A8" s="7" t="s">
        <v>121</v>
      </c>
      <c r="B8" t="s">
        <v>121</v>
      </c>
      <c r="C8" t="str">
        <f t="shared" si="0"/>
        <v>AldosiviAldosivi</v>
      </c>
      <c r="E8" s="49" t="s">
        <v>4713</v>
      </c>
    </row>
    <row r="9" spans="1:5" x14ac:dyDescent="0.25">
      <c r="A9" s="7" t="s">
        <v>125</v>
      </c>
      <c r="B9" t="s">
        <v>2245</v>
      </c>
      <c r="C9" t="str">
        <f t="shared" si="0"/>
        <v>Green GullyGreen Gully SC</v>
      </c>
      <c r="E9" s="49" t="s">
        <v>4713</v>
      </c>
    </row>
    <row r="10" spans="1:5" x14ac:dyDescent="0.25">
      <c r="A10" s="8" t="s">
        <v>127</v>
      </c>
      <c r="B10" t="s">
        <v>392</v>
      </c>
      <c r="C10" t="str">
        <f t="shared" si="0"/>
        <v>Heidelberg UtdHeidelberg United</v>
      </c>
      <c r="E10" s="49" t="s">
        <v>4713</v>
      </c>
    </row>
    <row r="11" spans="1:5" x14ac:dyDescent="0.25">
      <c r="A11" s="8" t="s">
        <v>123</v>
      </c>
      <c r="B11" t="s">
        <v>2243</v>
      </c>
      <c r="C11" t="str">
        <f t="shared" si="0"/>
        <v>Manly UtdManly United</v>
      </c>
      <c r="E11" s="49" t="s">
        <v>4713</v>
      </c>
    </row>
    <row r="12" spans="1:5" x14ac:dyDescent="0.25">
      <c r="A12" s="7" t="s">
        <v>129</v>
      </c>
      <c r="B12" t="s">
        <v>129</v>
      </c>
      <c r="C12" t="str">
        <f t="shared" si="0"/>
        <v>St Albans SaintsSt Albans Saints</v>
      </c>
      <c r="E12" s="49" t="s">
        <v>4713</v>
      </c>
    </row>
    <row r="13" spans="1:5" x14ac:dyDescent="0.25">
      <c r="A13" s="8" t="s">
        <v>131</v>
      </c>
      <c r="B13" t="s">
        <v>131</v>
      </c>
      <c r="C13" t="str">
        <f t="shared" si="0"/>
        <v>Oakleigh CannonsOakleigh Cannons</v>
      </c>
      <c r="E13" s="49" t="s">
        <v>4713</v>
      </c>
    </row>
    <row r="14" spans="1:5" x14ac:dyDescent="0.25">
      <c r="A14" s="8" t="s">
        <v>135</v>
      </c>
      <c r="B14" t="s">
        <v>2581</v>
      </c>
      <c r="C14" t="str">
        <f t="shared" si="0"/>
        <v>Gimhae FC 2008Gimhae City</v>
      </c>
      <c r="E14" s="49" t="s">
        <v>4713</v>
      </c>
    </row>
    <row r="15" spans="1:5" x14ac:dyDescent="0.25">
      <c r="A15" s="7" t="s">
        <v>133</v>
      </c>
      <c r="B15" t="s">
        <v>133</v>
      </c>
      <c r="C15" t="str">
        <f t="shared" si="0"/>
        <v>Preston LionsPreston Lions</v>
      </c>
      <c r="E15" s="49" t="s">
        <v>4713</v>
      </c>
    </row>
    <row r="16" spans="1:5" x14ac:dyDescent="0.25">
      <c r="A16" s="7" t="s">
        <v>137</v>
      </c>
      <c r="B16" t="s">
        <v>2582</v>
      </c>
      <c r="C16" t="str">
        <f t="shared" si="0"/>
        <v>Seoul E-Land FCSeoul E-Land</v>
      </c>
      <c r="E16" s="49" t="s">
        <v>4713</v>
      </c>
    </row>
    <row r="17" spans="1:5" x14ac:dyDescent="0.25">
      <c r="A17" s="8" t="s">
        <v>147</v>
      </c>
      <c r="B17" t="s">
        <v>147</v>
      </c>
      <c r="C17" t="str">
        <f t="shared" si="0"/>
        <v>VolsungurVolsungur</v>
      </c>
      <c r="E17" s="49" t="s">
        <v>4713</v>
      </c>
    </row>
    <row r="18" spans="1:5" x14ac:dyDescent="0.25">
      <c r="A18" s="7" t="s">
        <v>149</v>
      </c>
      <c r="B18" t="s">
        <v>149</v>
      </c>
      <c r="C18" t="str">
        <f t="shared" si="0"/>
        <v>Cobh RamblersCobh Ramblers</v>
      </c>
      <c r="E18" s="49" t="s">
        <v>4713</v>
      </c>
    </row>
    <row r="19" spans="1:5" x14ac:dyDescent="0.25">
      <c r="A19" s="8" t="s">
        <v>151</v>
      </c>
      <c r="B19" t="s">
        <v>151</v>
      </c>
      <c r="C19" t="str">
        <f t="shared" si="0"/>
        <v>Kerry FCKerry FC</v>
      </c>
      <c r="E19" s="49" t="s">
        <v>4713</v>
      </c>
    </row>
    <row r="20" spans="1:5" x14ac:dyDescent="0.25">
      <c r="A20" s="7" t="s">
        <v>153</v>
      </c>
      <c r="B20" t="s">
        <v>2492</v>
      </c>
      <c r="C20" t="str">
        <f t="shared" si="0"/>
        <v>Treaty United FCTreaty United</v>
      </c>
      <c r="E20" s="49" t="s">
        <v>4713</v>
      </c>
    </row>
    <row r="21" spans="1:5" x14ac:dyDescent="0.25">
      <c r="A21" s="8" t="s">
        <v>155</v>
      </c>
      <c r="B21" t="s">
        <v>2493</v>
      </c>
      <c r="C21" t="str">
        <f t="shared" si="0"/>
        <v>UCDUC Dublin</v>
      </c>
      <c r="E21" s="49" t="s">
        <v>4713</v>
      </c>
    </row>
    <row r="22" spans="1:5" x14ac:dyDescent="0.25">
      <c r="A22" s="8" t="s">
        <v>159</v>
      </c>
      <c r="B22" t="s">
        <v>2535</v>
      </c>
      <c r="C22" t="str">
        <f t="shared" si="0"/>
        <v>2 de MayoCS 2 de Mayo</v>
      </c>
      <c r="E22" s="49" t="s">
        <v>4713</v>
      </c>
    </row>
    <row r="23" spans="1:5" x14ac:dyDescent="0.25">
      <c r="A23" s="7" t="s">
        <v>157</v>
      </c>
      <c r="B23" t="s">
        <v>2490</v>
      </c>
      <c r="C23" t="str">
        <f t="shared" si="0"/>
        <v>St PatricksSt Patrick's Athletic</v>
      </c>
      <c r="E23" s="49" t="s">
        <v>4713</v>
      </c>
    </row>
    <row r="24" spans="1:5" x14ac:dyDescent="0.25">
      <c r="A24" s="8" t="s">
        <v>163</v>
      </c>
      <c r="B24" t="s">
        <v>2482</v>
      </c>
      <c r="C24" t="str">
        <f t="shared" si="0"/>
        <v xml:space="preserve">FjolnirFjolnir </v>
      </c>
      <c r="E24" s="49" t="s">
        <v>4713</v>
      </c>
    </row>
    <row r="25" spans="1:5" x14ac:dyDescent="0.25">
      <c r="A25" s="7" t="s">
        <v>165</v>
      </c>
      <c r="B25" t="s">
        <v>2223</v>
      </c>
      <c r="C25" t="str">
        <f t="shared" si="0"/>
        <v>Gimnasia (M)Gimnasia Mendoza</v>
      </c>
      <c r="E25" s="49" t="s">
        <v>4713</v>
      </c>
    </row>
    <row r="26" spans="1:5" x14ac:dyDescent="0.25">
      <c r="A26" s="8" t="s">
        <v>171</v>
      </c>
      <c r="B26" t="s">
        <v>171</v>
      </c>
      <c r="C26" t="str">
        <f t="shared" si="0"/>
        <v>Alianza AtleticoAlianza Atletico</v>
      </c>
      <c r="E26" s="49" t="s">
        <v>4713</v>
      </c>
    </row>
    <row r="27" spans="1:5" x14ac:dyDescent="0.25">
      <c r="A27" s="7" t="s">
        <v>169</v>
      </c>
      <c r="B27" t="s">
        <v>169</v>
      </c>
      <c r="C27" t="str">
        <f t="shared" si="0"/>
        <v>Hviti RiddarinnHviti Riddarinn</v>
      </c>
      <c r="E27" s="49" t="s">
        <v>4713</v>
      </c>
    </row>
    <row r="28" spans="1:5" x14ac:dyDescent="0.25">
      <c r="A28" s="7" t="s">
        <v>173</v>
      </c>
      <c r="B28" t="s">
        <v>420</v>
      </c>
      <c r="C28" t="str">
        <f t="shared" si="0"/>
        <v>Deportes QuindíoDeportes Quindio</v>
      </c>
      <c r="E28" s="49" t="s">
        <v>4713</v>
      </c>
    </row>
    <row r="29" spans="1:5" x14ac:dyDescent="0.25">
      <c r="A29" s="8" t="s">
        <v>175</v>
      </c>
      <c r="B29" t="s">
        <v>2536</v>
      </c>
      <c r="C29" t="str">
        <f t="shared" ref="C29:C89" si="1">A29&amp;B29</f>
        <v>Cerro PorteñoCerro Porteno</v>
      </c>
      <c r="E29" s="49" t="s">
        <v>4713</v>
      </c>
    </row>
    <row r="30" spans="1:5" x14ac:dyDescent="0.25">
      <c r="A30" s="7" t="s">
        <v>181</v>
      </c>
      <c r="B30" t="s">
        <v>181</v>
      </c>
      <c r="C30" t="str">
        <f t="shared" si="1"/>
        <v>HFX WanderersHFX Wanderers</v>
      </c>
      <c r="E30" s="49" t="s">
        <v>4713</v>
      </c>
    </row>
    <row r="31" spans="1:5" x14ac:dyDescent="0.25">
      <c r="A31" s="8" t="s">
        <v>183</v>
      </c>
      <c r="B31" t="s">
        <v>2384</v>
      </c>
      <c r="C31" t="str">
        <f t="shared" si="1"/>
        <v>Unión La CaleraUnion La Calera</v>
      </c>
      <c r="E31" s="49" t="s">
        <v>4713</v>
      </c>
    </row>
    <row r="32" spans="1:5" x14ac:dyDescent="0.25">
      <c r="A32" s="8" t="s">
        <v>179</v>
      </c>
      <c r="B32" t="s">
        <v>2226</v>
      </c>
      <c r="C32" t="str">
        <f t="shared" si="1"/>
        <v>Vélez SarsfieldVelez Sarsfield</v>
      </c>
      <c r="E32" s="49" t="s">
        <v>4713</v>
      </c>
    </row>
    <row r="33" spans="1:5" x14ac:dyDescent="0.25">
      <c r="A33" s="7" t="s">
        <v>185</v>
      </c>
      <c r="B33" t="s">
        <v>1323</v>
      </c>
      <c r="C33" t="str">
        <f t="shared" si="1"/>
        <v>NacionalNacional De Football</v>
      </c>
      <c r="E33" s="49" t="s">
        <v>4713</v>
      </c>
    </row>
    <row r="34" spans="1:5" x14ac:dyDescent="0.25">
      <c r="A34" s="8" t="s">
        <v>191</v>
      </c>
      <c r="B34" t="s">
        <v>191</v>
      </c>
      <c r="C34" t="str">
        <f t="shared" si="1"/>
        <v>New York Red Bulls IINew York Red Bulls II</v>
      </c>
      <c r="E34" s="49" t="s">
        <v>4713</v>
      </c>
    </row>
    <row r="35" spans="1:5" x14ac:dyDescent="0.25">
      <c r="A35" s="7" t="s">
        <v>189</v>
      </c>
      <c r="B35" t="s">
        <v>189</v>
      </c>
      <c r="C35" t="str">
        <f t="shared" si="1"/>
        <v>Tigres FCTigres FC</v>
      </c>
      <c r="E35" s="49" t="s">
        <v>4713</v>
      </c>
    </row>
    <row r="36" spans="1:5" x14ac:dyDescent="0.25">
      <c r="A36" s="7" t="s">
        <v>193</v>
      </c>
      <c r="B36" t="s">
        <v>193</v>
      </c>
      <c r="C36" t="str">
        <f t="shared" si="1"/>
        <v>LlanerosLlaneros</v>
      </c>
      <c r="E36" s="49" t="s">
        <v>4713</v>
      </c>
    </row>
    <row r="37" spans="1:5" x14ac:dyDescent="0.25">
      <c r="A37" s="7" t="s">
        <v>197</v>
      </c>
      <c r="B37" t="s">
        <v>2228</v>
      </c>
      <c r="C37" t="str">
        <f t="shared" si="1"/>
        <v>HuracánAtletico Huracan</v>
      </c>
      <c r="E37" s="49" t="s">
        <v>4713</v>
      </c>
    </row>
    <row r="38" spans="1:5" x14ac:dyDescent="0.25">
      <c r="A38" s="8" t="s">
        <v>199</v>
      </c>
      <c r="B38" t="s">
        <v>2229</v>
      </c>
      <c r="C38" t="str">
        <f t="shared" si="1"/>
        <v>PlatenseCA Platense</v>
      </c>
      <c r="E38" s="49" t="s">
        <v>4713</v>
      </c>
    </row>
    <row r="39" spans="1:5" x14ac:dyDescent="0.25">
      <c r="A39" s="7" t="s">
        <v>201</v>
      </c>
      <c r="B39" t="s">
        <v>201</v>
      </c>
      <c r="C39" t="str">
        <f t="shared" si="1"/>
        <v>Colo ColoColo Colo</v>
      </c>
      <c r="E39" s="49" t="s">
        <v>4713</v>
      </c>
    </row>
    <row r="40" spans="1:5" x14ac:dyDescent="0.25">
      <c r="A40" s="8" t="s">
        <v>203</v>
      </c>
      <c r="B40" t="s">
        <v>203</v>
      </c>
      <c r="C40" t="str">
        <f t="shared" si="1"/>
        <v>Deportes IquiqueDeportes Iquique</v>
      </c>
      <c r="E40" s="49" t="s">
        <v>4713</v>
      </c>
    </row>
    <row r="41" spans="1:5" x14ac:dyDescent="0.25">
      <c r="A41" s="7" t="s">
        <v>205</v>
      </c>
      <c r="B41" t="s">
        <v>205</v>
      </c>
      <c r="C41" t="str">
        <f t="shared" si="1"/>
        <v>Deportivo CaliDeportivo Cali</v>
      </c>
      <c r="E41" s="49" t="s">
        <v>4713</v>
      </c>
    </row>
    <row r="42" spans="1:5" x14ac:dyDescent="0.25">
      <c r="A42" s="8" t="s">
        <v>207</v>
      </c>
      <c r="B42" t="s">
        <v>2534</v>
      </c>
      <c r="C42" t="str">
        <f t="shared" si="1"/>
        <v>CD Arabe UnidoArabe Unido</v>
      </c>
      <c r="E42" s="49" t="s">
        <v>4713</v>
      </c>
    </row>
    <row r="43" spans="1:5" x14ac:dyDescent="0.25">
      <c r="A43" s="7" t="s">
        <v>209</v>
      </c>
      <c r="B43" t="s">
        <v>209</v>
      </c>
      <c r="C43" t="str">
        <f t="shared" si="1"/>
        <v>Universitario de DeportesUniversitario de Deportes</v>
      </c>
      <c r="E43" s="49" t="s">
        <v>4713</v>
      </c>
    </row>
    <row r="44" spans="1:5" x14ac:dyDescent="0.25">
      <c r="A44" s="8" t="s">
        <v>211</v>
      </c>
      <c r="B44" t="s">
        <v>2383</v>
      </c>
      <c r="C44" t="str">
        <f t="shared" si="1"/>
        <v>Vancouver FCVancouver Langley</v>
      </c>
      <c r="E44" s="49" t="s">
        <v>4713</v>
      </c>
    </row>
    <row r="45" spans="1:5" x14ac:dyDescent="0.25">
      <c r="A45" s="7" t="s">
        <v>126</v>
      </c>
      <c r="B45" t="s">
        <v>126</v>
      </c>
      <c r="C45" t="str">
        <f t="shared" si="1"/>
        <v>Dandenong CityDandenong City</v>
      </c>
      <c r="E45" s="49" t="s">
        <v>4713</v>
      </c>
    </row>
    <row r="46" spans="1:5" x14ac:dyDescent="0.25">
      <c r="A46" s="8" t="s">
        <v>128</v>
      </c>
      <c r="B46" t="s">
        <v>2246</v>
      </c>
      <c r="C46" t="str">
        <f t="shared" si="1"/>
        <v>Caroline Springs George Cross FCSunshine George Cross</v>
      </c>
      <c r="E46" s="49" t="s">
        <v>4713</v>
      </c>
    </row>
    <row r="47" spans="1:5" x14ac:dyDescent="0.25">
      <c r="A47" s="8" t="s">
        <v>124</v>
      </c>
      <c r="B47" t="s">
        <v>124</v>
      </c>
      <c r="C47" t="str">
        <f t="shared" si="1"/>
        <v>Sydney OlympicSydney Olympic</v>
      </c>
      <c r="E47" s="49" t="s">
        <v>4713</v>
      </c>
    </row>
    <row r="48" spans="1:5" x14ac:dyDescent="0.25">
      <c r="A48" s="7" t="s">
        <v>130</v>
      </c>
      <c r="B48" t="s">
        <v>130</v>
      </c>
      <c r="C48" t="str">
        <f t="shared" si="1"/>
        <v>Hume CityHume City</v>
      </c>
      <c r="E48" s="49" t="s">
        <v>4713</v>
      </c>
    </row>
    <row r="49" spans="1:5" x14ac:dyDescent="0.25">
      <c r="A49" s="8" t="s">
        <v>132</v>
      </c>
      <c r="B49" t="s">
        <v>2247</v>
      </c>
      <c r="C49" t="str">
        <f t="shared" si="1"/>
        <v>South MelbourneSouth Melbourne FC</v>
      </c>
      <c r="E49" s="49" t="s">
        <v>4713</v>
      </c>
    </row>
    <row r="50" spans="1:5" x14ac:dyDescent="0.25">
      <c r="A50" s="8" t="s">
        <v>136</v>
      </c>
      <c r="B50" t="s">
        <v>136</v>
      </c>
      <c r="C50" t="str">
        <f t="shared" si="1"/>
        <v>Chungbuk CheongjuChungbuk Cheongju</v>
      </c>
      <c r="E50" s="49" t="s">
        <v>4713</v>
      </c>
    </row>
    <row r="51" spans="1:5" x14ac:dyDescent="0.25">
      <c r="A51" s="7" t="s">
        <v>134</v>
      </c>
      <c r="B51" t="s">
        <v>134</v>
      </c>
      <c r="C51" t="str">
        <f t="shared" si="1"/>
        <v>Bentleigh GreensBentleigh Greens</v>
      </c>
      <c r="E51" s="49" t="s">
        <v>4713</v>
      </c>
    </row>
    <row r="52" spans="1:5" x14ac:dyDescent="0.25">
      <c r="A52" s="7" t="s">
        <v>138</v>
      </c>
      <c r="B52" t="s">
        <v>138</v>
      </c>
      <c r="C52" t="str">
        <f t="shared" si="1"/>
        <v>Cheonan CityCheonan City</v>
      </c>
      <c r="E52" s="49" t="s">
        <v>4713</v>
      </c>
    </row>
    <row r="53" spans="1:5" x14ac:dyDescent="0.25">
      <c r="A53" s="8" t="s">
        <v>148</v>
      </c>
      <c r="B53" t="s">
        <v>148</v>
      </c>
      <c r="C53" t="str">
        <f t="shared" si="1"/>
        <v>GrindavikGrindavik</v>
      </c>
      <c r="E53" s="49" t="s">
        <v>4713</v>
      </c>
    </row>
    <row r="54" spans="1:5" x14ac:dyDescent="0.25">
      <c r="A54" s="7" t="s">
        <v>150</v>
      </c>
      <c r="B54" t="s">
        <v>2491</v>
      </c>
      <c r="C54" t="str">
        <f t="shared" si="1"/>
        <v>BrayBray Wanderers</v>
      </c>
      <c r="E54" s="49" t="s">
        <v>4713</v>
      </c>
    </row>
    <row r="55" spans="1:5" x14ac:dyDescent="0.25">
      <c r="A55" s="8" t="s">
        <v>152</v>
      </c>
      <c r="B55" t="s">
        <v>152</v>
      </c>
      <c r="C55" t="str">
        <f t="shared" si="1"/>
        <v>Finn HarpsFinn Harps</v>
      </c>
      <c r="E55" s="49" t="s">
        <v>4713</v>
      </c>
    </row>
    <row r="56" spans="1:5" x14ac:dyDescent="0.25">
      <c r="A56" s="7" t="s">
        <v>154</v>
      </c>
      <c r="B56" t="s">
        <v>154</v>
      </c>
      <c r="C56" t="str">
        <f t="shared" si="1"/>
        <v>Athlone TownAthlone Town</v>
      </c>
      <c r="E56" s="49" t="s">
        <v>4713</v>
      </c>
    </row>
    <row r="57" spans="1:5" x14ac:dyDescent="0.25">
      <c r="A57" s="8" t="s">
        <v>156</v>
      </c>
      <c r="B57" t="s">
        <v>2494</v>
      </c>
      <c r="C57" t="str">
        <f t="shared" si="1"/>
        <v>CorkCork City</v>
      </c>
      <c r="E57" s="49" t="s">
        <v>4713</v>
      </c>
    </row>
    <row r="58" spans="1:5" x14ac:dyDescent="0.25">
      <c r="A58" s="8" t="s">
        <v>160</v>
      </c>
      <c r="B58" t="s">
        <v>160</v>
      </c>
      <c r="C58" t="str">
        <f t="shared" si="1"/>
        <v>Rubio NuRubio Nu</v>
      </c>
      <c r="E58" s="49" t="s">
        <v>4713</v>
      </c>
    </row>
    <row r="59" spans="1:5" x14ac:dyDescent="0.25">
      <c r="A59" s="7" t="s">
        <v>158</v>
      </c>
      <c r="B59" t="s">
        <v>158</v>
      </c>
      <c r="C59" t="str">
        <f t="shared" si="1"/>
        <v>DundalkDundalk</v>
      </c>
      <c r="E59" s="49" t="s">
        <v>4713</v>
      </c>
    </row>
    <row r="60" spans="1:5" x14ac:dyDescent="0.25">
      <c r="A60" s="8" t="s">
        <v>164</v>
      </c>
      <c r="B60" t="s">
        <v>164</v>
      </c>
      <c r="C60" t="str">
        <f t="shared" si="1"/>
        <v>HaukarHaukar</v>
      </c>
      <c r="E60" s="49" t="s">
        <v>4713</v>
      </c>
    </row>
    <row r="61" spans="1:5" x14ac:dyDescent="0.25">
      <c r="A61" s="7" t="s">
        <v>166</v>
      </c>
      <c r="B61" t="s">
        <v>2224</v>
      </c>
      <c r="C61" t="str">
        <f t="shared" si="1"/>
        <v>Ctral. Córdoba SECentral Cordoba SDE</v>
      </c>
      <c r="E61" s="49" t="s">
        <v>4713</v>
      </c>
    </row>
    <row r="62" spans="1:5" x14ac:dyDescent="0.25">
      <c r="A62" s="8" t="s">
        <v>172</v>
      </c>
      <c r="B62" t="s">
        <v>2538</v>
      </c>
      <c r="C62" t="str">
        <f t="shared" si="1"/>
        <v>CD Los ChankasCSD Santa Rosa</v>
      </c>
      <c r="E62" s="49" t="s">
        <v>4713</v>
      </c>
    </row>
    <row r="63" spans="1:5" x14ac:dyDescent="0.25">
      <c r="A63" s="7" t="s">
        <v>170</v>
      </c>
      <c r="B63" t="s">
        <v>170</v>
      </c>
      <c r="C63" t="str">
        <f t="shared" si="1"/>
        <v>KariKari</v>
      </c>
      <c r="E63" s="49" t="s">
        <v>4713</v>
      </c>
    </row>
    <row r="64" spans="1:5" x14ac:dyDescent="0.25">
      <c r="A64" s="7" t="s">
        <v>174</v>
      </c>
      <c r="B64" t="s">
        <v>2389</v>
      </c>
      <c r="C64" t="str">
        <f t="shared" si="1"/>
        <v>Boca Juniors De CaliUniversitario Popayan</v>
      </c>
      <c r="E64" s="49" t="s">
        <v>4713</v>
      </c>
    </row>
    <row r="65" spans="1:5" x14ac:dyDescent="0.25">
      <c r="A65" s="8" t="s">
        <v>176</v>
      </c>
      <c r="B65" t="s">
        <v>176</v>
      </c>
      <c r="C65" t="str">
        <f t="shared" si="1"/>
        <v>Sportivo TrinidenseSportivo Trinidense</v>
      </c>
      <c r="E65" s="49" t="s">
        <v>4713</v>
      </c>
    </row>
    <row r="66" spans="1:5" x14ac:dyDescent="0.25">
      <c r="A66" s="7" t="s">
        <v>182</v>
      </c>
      <c r="B66" t="s">
        <v>182</v>
      </c>
      <c r="C66" t="str">
        <f t="shared" si="1"/>
        <v>Supra du QuebecSupra du Quebec</v>
      </c>
      <c r="E66" s="49" t="s">
        <v>4713</v>
      </c>
    </row>
    <row r="67" spans="1:5" x14ac:dyDescent="0.25">
      <c r="A67" s="7" t="s">
        <v>178</v>
      </c>
      <c r="B67" t="s">
        <v>178</v>
      </c>
      <c r="C67" t="str">
        <f t="shared" si="1"/>
        <v>Gimnasia La PlataGimnasia La Plata</v>
      </c>
      <c r="E67" s="49" t="s">
        <v>4713</v>
      </c>
    </row>
    <row r="68" spans="1:5" x14ac:dyDescent="0.25">
      <c r="A68" s="8" t="s">
        <v>184</v>
      </c>
      <c r="B68" t="s">
        <v>2385</v>
      </c>
      <c r="C68" t="str">
        <f t="shared" si="1"/>
        <v>Everton CDEverton de Vina</v>
      </c>
      <c r="E68" s="49" t="s">
        <v>4713</v>
      </c>
    </row>
    <row r="69" spans="1:5" x14ac:dyDescent="0.25">
      <c r="A69" s="8" t="s">
        <v>180</v>
      </c>
      <c r="B69" t="s">
        <v>2227</v>
      </c>
      <c r="C69" t="str">
        <f t="shared" si="1"/>
        <v>Instituto de CórdobaInstituto de Cordoba</v>
      </c>
      <c r="E69" s="49" t="s">
        <v>4713</v>
      </c>
    </row>
    <row r="70" spans="1:5" x14ac:dyDescent="0.25">
      <c r="A70" s="7" t="s">
        <v>186</v>
      </c>
      <c r="B70" t="s">
        <v>2607</v>
      </c>
      <c r="C70" t="str">
        <f t="shared" si="1"/>
        <v>ProgresoClub Atletico Progreso</v>
      </c>
      <c r="E70" s="49" t="s">
        <v>4713</v>
      </c>
    </row>
    <row r="71" spans="1:5" x14ac:dyDescent="0.25">
      <c r="A71" s="8" t="s">
        <v>192</v>
      </c>
      <c r="B71" t="s">
        <v>192</v>
      </c>
      <c r="C71" t="str">
        <f t="shared" si="1"/>
        <v>Crown LegacyCrown Legacy</v>
      </c>
      <c r="E71" s="49" t="s">
        <v>4713</v>
      </c>
    </row>
    <row r="72" spans="1:5" x14ac:dyDescent="0.25">
      <c r="A72" s="7" t="s">
        <v>190</v>
      </c>
      <c r="B72" t="s">
        <v>100</v>
      </c>
      <c r="C72" t="str">
        <f t="shared" si="1"/>
        <v>Itagui LeonesLeones FC</v>
      </c>
      <c r="E72" s="49" t="s">
        <v>4713</v>
      </c>
    </row>
    <row r="73" spans="1:5" x14ac:dyDescent="0.25">
      <c r="A73" s="7" t="s">
        <v>194</v>
      </c>
      <c r="B73" t="s">
        <v>194</v>
      </c>
      <c r="C73" t="str">
        <f t="shared" si="1"/>
        <v>Deportivo PereiraDeportivo Pereira</v>
      </c>
      <c r="E73" s="49" t="s">
        <v>4713</v>
      </c>
    </row>
    <row r="74" spans="1:5" x14ac:dyDescent="0.25">
      <c r="A74" s="7" t="s">
        <v>198</v>
      </c>
      <c r="B74" t="s">
        <v>198</v>
      </c>
      <c r="C74" t="str">
        <f t="shared" si="1"/>
        <v>BanfieldBanfield</v>
      </c>
      <c r="E74" s="49" t="s">
        <v>4713</v>
      </c>
    </row>
    <row r="75" spans="1:5" x14ac:dyDescent="0.25">
      <c r="A75" s="8" t="s">
        <v>200</v>
      </c>
      <c r="B75" t="s">
        <v>2230</v>
      </c>
      <c r="C75" t="str">
        <f t="shared" si="1"/>
        <v>Unión de Santa FeUnion de Santa Fe</v>
      </c>
      <c r="E75" s="49" t="s">
        <v>4713</v>
      </c>
    </row>
    <row r="76" spans="1:5" x14ac:dyDescent="0.25">
      <c r="A76" s="7" t="s">
        <v>202</v>
      </c>
      <c r="B76" t="s">
        <v>202</v>
      </c>
      <c r="C76" t="str">
        <f t="shared" si="1"/>
        <v>Deportes LimacheDeportes Limache</v>
      </c>
      <c r="E76" s="49" t="s">
        <v>4713</v>
      </c>
    </row>
    <row r="77" spans="1:5" x14ac:dyDescent="0.25">
      <c r="A77" s="8" t="s">
        <v>204</v>
      </c>
      <c r="B77" t="s">
        <v>204</v>
      </c>
      <c r="C77" t="str">
        <f t="shared" si="1"/>
        <v>Deportes TemucoDeportes Temuco</v>
      </c>
      <c r="E77" s="49" t="s">
        <v>4713</v>
      </c>
    </row>
    <row r="78" spans="1:5" x14ac:dyDescent="0.25">
      <c r="A78" s="7" t="s">
        <v>206</v>
      </c>
      <c r="B78" t="s">
        <v>2388</v>
      </c>
      <c r="C78" t="str">
        <f t="shared" si="1"/>
        <v>Jaguares de CórdobaJaguares de Cordoba</v>
      </c>
      <c r="E78" s="49" t="s">
        <v>4713</v>
      </c>
    </row>
    <row r="79" spans="1:5" x14ac:dyDescent="0.25">
      <c r="A79" s="8" t="s">
        <v>208</v>
      </c>
      <c r="B79" t="s">
        <v>208</v>
      </c>
      <c r="C79" t="str">
        <f t="shared" si="1"/>
        <v>Plaza AmadorPlaza Amador</v>
      </c>
      <c r="E79" s="49" t="s">
        <v>4713</v>
      </c>
    </row>
    <row r="80" spans="1:5" x14ac:dyDescent="0.25">
      <c r="A80" s="7" t="s">
        <v>210</v>
      </c>
      <c r="B80" t="s">
        <v>210</v>
      </c>
      <c r="C80" t="str">
        <f t="shared" si="1"/>
        <v>Cusco FCCusco FC</v>
      </c>
      <c r="E80" s="49" t="s">
        <v>4713</v>
      </c>
    </row>
    <row r="81" spans="1:5" x14ac:dyDescent="0.25">
      <c r="A81" s="8" t="s">
        <v>212</v>
      </c>
      <c r="B81" t="s">
        <v>212</v>
      </c>
      <c r="C81" t="str">
        <f t="shared" si="1"/>
        <v>Cavalry FCCavalry FC</v>
      </c>
      <c r="E81" s="49" t="s">
        <v>4713</v>
      </c>
    </row>
    <row r="82" spans="1:5" x14ac:dyDescent="0.25">
      <c r="A82" s="7" t="s">
        <v>491</v>
      </c>
      <c r="B82" t="s">
        <v>491</v>
      </c>
      <c r="C82" t="str">
        <f t="shared" si="1"/>
        <v>Cooks Hill UnitedCooks Hill United</v>
      </c>
      <c r="E82" s="49" t="s">
        <v>4713</v>
      </c>
    </row>
    <row r="83" spans="1:5" x14ac:dyDescent="0.25">
      <c r="A83" s="8" t="s">
        <v>493</v>
      </c>
      <c r="B83" t="s">
        <v>493</v>
      </c>
      <c r="C83" t="str">
        <f t="shared" si="1"/>
        <v>Canberra OlympicCanberra Olympic</v>
      </c>
      <c r="E83" s="49" t="s">
        <v>4713</v>
      </c>
    </row>
    <row r="84" spans="1:5" x14ac:dyDescent="0.25">
      <c r="A84" s="7" t="s">
        <v>24</v>
      </c>
      <c r="B84" t="s">
        <v>24</v>
      </c>
      <c r="C84" t="str">
        <f t="shared" si="1"/>
        <v>Launceston UnitedLaunceston United</v>
      </c>
      <c r="E84" s="49" t="s">
        <v>4713</v>
      </c>
    </row>
    <row r="85" spans="1:5" x14ac:dyDescent="0.25">
      <c r="A85" s="8" t="s">
        <v>496</v>
      </c>
      <c r="B85" t="s">
        <v>496</v>
      </c>
      <c r="C85" t="str">
        <f t="shared" si="1"/>
        <v>Riverside OlympicRiverside Olympic</v>
      </c>
      <c r="E85" s="49" t="s">
        <v>4713</v>
      </c>
    </row>
    <row r="86" spans="1:5" x14ac:dyDescent="0.25">
      <c r="A86" s="8" t="s">
        <v>499</v>
      </c>
      <c r="B86" t="s">
        <v>499</v>
      </c>
      <c r="C86" t="str">
        <f t="shared" si="1"/>
        <v>Adelaide CityAdelaide City</v>
      </c>
      <c r="E86" s="49" t="s">
        <v>4713</v>
      </c>
    </row>
    <row r="87" spans="1:5" x14ac:dyDescent="0.25">
      <c r="A87" s="7" t="s">
        <v>497</v>
      </c>
      <c r="B87" t="s">
        <v>497</v>
      </c>
      <c r="C87" t="str">
        <f t="shared" si="1"/>
        <v>Brindabella Blues FCBrindabella Blues FC</v>
      </c>
      <c r="E87" s="49" t="s">
        <v>4713</v>
      </c>
    </row>
    <row r="88" spans="1:5" x14ac:dyDescent="0.25">
      <c r="A88" s="7" t="s">
        <v>501</v>
      </c>
      <c r="B88" t="s">
        <v>2799</v>
      </c>
      <c r="C88" t="str">
        <f t="shared" si="1"/>
        <v>Croydon FCCroydon Kings</v>
      </c>
      <c r="E88" s="49" t="s">
        <v>4713</v>
      </c>
    </row>
    <row r="89" spans="1:5" x14ac:dyDescent="0.25">
      <c r="A89" s="8" t="s">
        <v>503</v>
      </c>
      <c r="B89" t="s">
        <v>2803</v>
      </c>
      <c r="C89" t="str">
        <f t="shared" si="1"/>
        <v>Melbourne City FC 2Melbourne City Reserves</v>
      </c>
      <c r="E89" s="49" t="s">
        <v>4713</v>
      </c>
    </row>
    <row r="90" spans="1:5" x14ac:dyDescent="0.25">
      <c r="A90" s="7" t="s">
        <v>505</v>
      </c>
      <c r="B90" t="s">
        <v>505</v>
      </c>
      <c r="C90" t="str">
        <f t="shared" ref="C90:C153" si="2">A90&amp;B90</f>
        <v>Adelaide CometsAdelaide Comets</v>
      </c>
      <c r="E90" s="49" t="s">
        <v>4713</v>
      </c>
    </row>
    <row r="91" spans="1:5" x14ac:dyDescent="0.25">
      <c r="A91" s="8" t="s">
        <v>507</v>
      </c>
      <c r="B91" t="s">
        <v>2801</v>
      </c>
      <c r="C91" t="str">
        <f t="shared" si="2"/>
        <v>Adelaide United NPLAdelaide United U21</v>
      </c>
      <c r="E91" s="49" t="s">
        <v>4713</v>
      </c>
    </row>
    <row r="92" spans="1:5" x14ac:dyDescent="0.25">
      <c r="A92" s="7" t="s">
        <v>509</v>
      </c>
      <c r="B92" t="s">
        <v>509</v>
      </c>
      <c r="C92" t="str">
        <f t="shared" si="2"/>
        <v>Para Hills KnightsPara Hills Knights</v>
      </c>
      <c r="E92" s="49" t="s">
        <v>4713</v>
      </c>
    </row>
    <row r="93" spans="1:5" x14ac:dyDescent="0.25">
      <c r="A93" s="8" t="s">
        <v>511</v>
      </c>
      <c r="B93" t="s">
        <v>511</v>
      </c>
      <c r="C93" t="str">
        <f t="shared" si="2"/>
        <v>Belconnen UnitedBelconnen United</v>
      </c>
      <c r="E93" s="49" t="s">
        <v>4713</v>
      </c>
    </row>
    <row r="94" spans="1:5" x14ac:dyDescent="0.25">
      <c r="A94" s="7" t="s">
        <v>513</v>
      </c>
      <c r="B94" t="s">
        <v>513</v>
      </c>
      <c r="C94" t="str">
        <f t="shared" si="2"/>
        <v>Maitland FCMaitland FC</v>
      </c>
      <c r="E94" s="49" t="s">
        <v>4713</v>
      </c>
    </row>
    <row r="95" spans="1:5" x14ac:dyDescent="0.25">
      <c r="A95" s="8" t="s">
        <v>515</v>
      </c>
      <c r="B95" t="s">
        <v>515</v>
      </c>
      <c r="C95" t="str">
        <f t="shared" si="2"/>
        <v>Valentine PhoenixValentine Phoenix</v>
      </c>
      <c r="E95" s="49" t="s">
        <v>4713</v>
      </c>
    </row>
    <row r="96" spans="1:5" x14ac:dyDescent="0.25">
      <c r="A96" s="8" t="s">
        <v>519</v>
      </c>
      <c r="B96" t="s">
        <v>519</v>
      </c>
      <c r="C96" t="str">
        <f t="shared" si="2"/>
        <v>Dandenong ThunderDandenong Thunder</v>
      </c>
      <c r="E96" s="49" t="s">
        <v>4713</v>
      </c>
    </row>
    <row r="97" spans="1:5" x14ac:dyDescent="0.25">
      <c r="A97" s="7" t="s">
        <v>522</v>
      </c>
      <c r="B97" t="s">
        <v>522</v>
      </c>
      <c r="C97" t="str">
        <f t="shared" si="2"/>
        <v>Perth Glory U21Perth Glory U21</v>
      </c>
      <c r="E97" s="49" t="s">
        <v>4713</v>
      </c>
    </row>
    <row r="98" spans="1:5" x14ac:dyDescent="0.25">
      <c r="A98" s="8" t="s">
        <v>524</v>
      </c>
      <c r="B98" t="s">
        <v>2805</v>
      </c>
      <c r="C98" t="str">
        <f t="shared" si="2"/>
        <v>Perth RedStar FCPerth RedStar</v>
      </c>
      <c r="E98" s="49" t="s">
        <v>4713</v>
      </c>
    </row>
    <row r="99" spans="1:5" x14ac:dyDescent="0.25">
      <c r="A99" s="7" t="s">
        <v>526</v>
      </c>
      <c r="B99" t="s">
        <v>2806</v>
      </c>
      <c r="C99" t="str">
        <f t="shared" si="2"/>
        <v>Perth SCPerth Azzurri</v>
      </c>
      <c r="E99" s="49" t="s">
        <v>4713</v>
      </c>
    </row>
    <row r="100" spans="1:5" x14ac:dyDescent="0.25">
      <c r="A100" s="7" t="s">
        <v>517</v>
      </c>
      <c r="B100" t="s">
        <v>2787</v>
      </c>
      <c r="C100" t="str">
        <f t="shared" si="2"/>
        <v>SD RaidersSD Raiders FC</v>
      </c>
      <c r="E100" s="49" t="s">
        <v>4713</v>
      </c>
    </row>
    <row r="101" spans="1:5" x14ac:dyDescent="0.25">
      <c r="A101" s="8" t="s">
        <v>527</v>
      </c>
      <c r="B101" t="s">
        <v>2808</v>
      </c>
      <c r="C101" t="str">
        <f t="shared" si="2"/>
        <v>Stirling MacedoniaStirling Lions</v>
      </c>
      <c r="E101" s="49" t="s">
        <v>4713</v>
      </c>
    </row>
    <row r="102" spans="1:5" x14ac:dyDescent="0.25">
      <c r="A102" s="7" t="s">
        <v>529</v>
      </c>
      <c r="B102" t="s">
        <v>529</v>
      </c>
      <c r="C102" t="str">
        <f t="shared" si="2"/>
        <v>Western KnightsWestern Knights</v>
      </c>
      <c r="E102" s="49" t="s">
        <v>4713</v>
      </c>
    </row>
    <row r="103" spans="1:5" x14ac:dyDescent="0.25">
      <c r="A103" s="8" t="s">
        <v>531</v>
      </c>
      <c r="B103" t="s">
        <v>2788</v>
      </c>
      <c r="C103" t="str">
        <f t="shared" si="2"/>
        <v>NWS Spirit FCSpirit FC</v>
      </c>
      <c r="E103" s="49" t="s">
        <v>4713</v>
      </c>
    </row>
    <row r="104" spans="1:5" x14ac:dyDescent="0.25">
      <c r="A104" s="8" t="s">
        <v>534</v>
      </c>
      <c r="B104" t="s">
        <v>2789</v>
      </c>
      <c r="C104" t="str">
        <f t="shared" si="2"/>
        <v>Apia L TigersAPIA Leichhardt Tigers</v>
      </c>
      <c r="E104" s="49" t="s">
        <v>4713</v>
      </c>
    </row>
    <row r="105" spans="1:5" x14ac:dyDescent="0.25">
      <c r="A105" s="7" t="s">
        <v>533</v>
      </c>
      <c r="B105" t="s">
        <v>903</v>
      </c>
      <c r="C105" t="str">
        <f t="shared" si="2"/>
        <v>Tigers FCCooma</v>
      </c>
      <c r="E105" s="49" t="s">
        <v>4713</v>
      </c>
    </row>
    <row r="106" spans="1:5" x14ac:dyDescent="0.25">
      <c r="A106" s="7" t="s">
        <v>537</v>
      </c>
      <c r="B106" t="s">
        <v>537</v>
      </c>
      <c r="C106" t="str">
        <f t="shared" si="2"/>
        <v>Gold Coast KnightsGold Coast Knights</v>
      </c>
      <c r="E106" s="49" t="s">
        <v>4713</v>
      </c>
    </row>
    <row r="107" spans="1:5" x14ac:dyDescent="0.25">
      <c r="A107" s="8" t="s">
        <v>539</v>
      </c>
      <c r="B107" t="s">
        <v>2791</v>
      </c>
      <c r="C107" t="str">
        <f t="shared" si="2"/>
        <v>St George SaintsSt George</v>
      </c>
      <c r="E107" s="49" t="s">
        <v>4713</v>
      </c>
    </row>
    <row r="108" spans="1:5" x14ac:dyDescent="0.25">
      <c r="A108" s="7" t="s">
        <v>541</v>
      </c>
      <c r="B108" t="s">
        <v>2793</v>
      </c>
      <c r="C108" t="str">
        <f t="shared" si="2"/>
        <v>St George City FASt George City</v>
      </c>
      <c r="E108" s="49" t="s">
        <v>4713</v>
      </c>
    </row>
    <row r="109" spans="1:5" x14ac:dyDescent="0.25">
      <c r="A109" s="7" t="s">
        <v>402</v>
      </c>
      <c r="B109" t="s">
        <v>402</v>
      </c>
      <c r="C109" t="str">
        <f t="shared" si="2"/>
        <v>Dalian KeweiDalian Kewei</v>
      </c>
      <c r="E109" s="49" t="s">
        <v>4713</v>
      </c>
    </row>
    <row r="110" spans="1:5" x14ac:dyDescent="0.25">
      <c r="A110" s="8" t="s">
        <v>544</v>
      </c>
      <c r="B110" t="s">
        <v>409</v>
      </c>
      <c r="C110" t="str">
        <f t="shared" si="2"/>
        <v>Qingdao HainiuQingdao Jonoon</v>
      </c>
      <c r="E110" s="49" t="s">
        <v>4713</v>
      </c>
    </row>
    <row r="111" spans="1:5" x14ac:dyDescent="0.25">
      <c r="A111" s="8" t="s">
        <v>548</v>
      </c>
      <c r="B111" t="s">
        <v>2802</v>
      </c>
      <c r="C111" t="str">
        <f t="shared" si="2"/>
        <v>MetrostarsNorth Eastern MetroStars</v>
      </c>
      <c r="E111" s="49" t="s">
        <v>4713</v>
      </c>
    </row>
    <row r="112" spans="1:5" x14ac:dyDescent="0.25">
      <c r="A112" s="7" t="s">
        <v>550</v>
      </c>
      <c r="B112" t="s">
        <v>3630</v>
      </c>
      <c r="C112" t="str">
        <f t="shared" si="2"/>
        <v>Busan I ParkBusan IPark</v>
      </c>
      <c r="E112" s="49" t="s">
        <v>4713</v>
      </c>
    </row>
    <row r="113" spans="1:5" x14ac:dyDescent="0.25">
      <c r="A113" s="8" t="s">
        <v>552</v>
      </c>
      <c r="B113" t="s">
        <v>3632</v>
      </c>
      <c r="C113" t="str">
        <f t="shared" si="2"/>
        <v>Daegu FCDaegu</v>
      </c>
      <c r="E113" s="49" t="s">
        <v>4713</v>
      </c>
    </row>
    <row r="114" spans="1:5" x14ac:dyDescent="0.25">
      <c r="A114" s="7" t="s">
        <v>30</v>
      </c>
      <c r="B114" t="s">
        <v>1599</v>
      </c>
      <c r="C114" t="str">
        <f t="shared" si="2"/>
        <v>Gimcheon Sangmu FCSangju Sangmu</v>
      </c>
      <c r="E114" s="49" t="s">
        <v>4713</v>
      </c>
    </row>
    <row r="115" spans="1:5" x14ac:dyDescent="0.25">
      <c r="A115" s="7" t="s">
        <v>554</v>
      </c>
      <c r="B115" t="s">
        <v>3633</v>
      </c>
      <c r="C115" t="str">
        <f t="shared" si="2"/>
        <v>Hwaseong FCHwaseong</v>
      </c>
      <c r="E115" s="49" t="s">
        <v>4713</v>
      </c>
    </row>
    <row r="116" spans="1:5" x14ac:dyDescent="0.25">
      <c r="A116" s="8" t="s">
        <v>556</v>
      </c>
      <c r="B116" t="s">
        <v>556</v>
      </c>
      <c r="C116" t="str">
        <f t="shared" si="2"/>
        <v>Jeonnam DragonsJeonnam Dragons</v>
      </c>
      <c r="E116" s="49" t="s">
        <v>4713</v>
      </c>
    </row>
    <row r="117" spans="1:5" x14ac:dyDescent="0.25">
      <c r="A117" s="8" t="s">
        <v>28</v>
      </c>
      <c r="B117" t="s">
        <v>28</v>
      </c>
      <c r="C117" t="str">
        <f t="shared" si="2"/>
        <v>Pohang SteelersPohang Steelers</v>
      </c>
      <c r="E117" s="49" t="s">
        <v>4713</v>
      </c>
    </row>
    <row r="118" spans="1:5" x14ac:dyDescent="0.25">
      <c r="A118" s="7" t="s">
        <v>559</v>
      </c>
      <c r="B118" t="s">
        <v>559</v>
      </c>
      <c r="C118" t="str">
        <f t="shared" si="2"/>
        <v>Changchun YataiChangchun Yatai</v>
      </c>
      <c r="E118" s="49" t="s">
        <v>4713</v>
      </c>
    </row>
    <row r="119" spans="1:5" x14ac:dyDescent="0.25">
      <c r="A119" s="8" t="s">
        <v>570</v>
      </c>
      <c r="B119" t="s">
        <v>3381</v>
      </c>
      <c r="C119" t="str">
        <f t="shared" si="2"/>
        <v>FK Smiltene/BJSSFK Smiltene</v>
      </c>
      <c r="E119" s="49" t="s">
        <v>4713</v>
      </c>
    </row>
    <row r="120" spans="1:5" x14ac:dyDescent="0.25">
      <c r="A120" s="8" t="s">
        <v>565</v>
      </c>
      <c r="B120" t="s">
        <v>3125</v>
      </c>
      <c r="C120" t="str">
        <f t="shared" si="2"/>
        <v>Guangzhou DandelionGuangzhou Dandelion Alpha</v>
      </c>
      <c r="E120" s="49" t="s">
        <v>4713</v>
      </c>
    </row>
    <row r="121" spans="1:5" x14ac:dyDescent="0.25">
      <c r="A121" s="8" t="s">
        <v>561</v>
      </c>
      <c r="B121" t="s">
        <v>3120</v>
      </c>
      <c r="C121" t="str">
        <f t="shared" si="2"/>
        <v>Ningbo Professional FCNingbo Professional</v>
      </c>
      <c r="E121" s="49" t="s">
        <v>4713</v>
      </c>
    </row>
    <row r="122" spans="1:5" x14ac:dyDescent="0.25">
      <c r="A122" s="7" t="s">
        <v>563</v>
      </c>
      <c r="B122" t="s">
        <v>1601</v>
      </c>
      <c r="C122" t="str">
        <f t="shared" si="2"/>
        <v>Shaanxi UnionShaanxi Union FC</v>
      </c>
      <c r="E122" s="49" t="s">
        <v>4713</v>
      </c>
    </row>
    <row r="123" spans="1:5" x14ac:dyDescent="0.25">
      <c r="A123" s="7" t="s">
        <v>567</v>
      </c>
      <c r="B123" t="s">
        <v>3127</v>
      </c>
      <c r="C123" t="str">
        <f t="shared" si="2"/>
        <v>Shandong Taishan ReservesShandong Luneng Taishan Reserves</v>
      </c>
      <c r="E123" s="49" t="s">
        <v>4713</v>
      </c>
    </row>
    <row r="124" spans="1:5" x14ac:dyDescent="0.25">
      <c r="A124" s="7" t="s">
        <v>571</v>
      </c>
      <c r="B124" t="s">
        <v>571</v>
      </c>
      <c r="C124" t="str">
        <f t="shared" si="2"/>
        <v>Foshan NanshiFoshan Nanshi</v>
      </c>
      <c r="E124" s="49" t="s">
        <v>4713</v>
      </c>
    </row>
    <row r="125" spans="1:5" x14ac:dyDescent="0.25">
      <c r="A125" s="7" t="s">
        <v>575</v>
      </c>
      <c r="B125" t="s">
        <v>3128</v>
      </c>
      <c r="C125" t="str">
        <f t="shared" si="2"/>
        <v>Guizhou Zhucheng AthleticGuizhou Zhicheng</v>
      </c>
      <c r="E125" s="49" t="s">
        <v>4713</v>
      </c>
    </row>
    <row r="126" spans="1:5" x14ac:dyDescent="0.25">
      <c r="A126" s="8" t="s">
        <v>577</v>
      </c>
      <c r="B126" t="s">
        <v>3129</v>
      </c>
      <c r="C126" t="str">
        <f t="shared" si="2"/>
        <v>Jiangxi LushanJiangxi Liansheng FC</v>
      </c>
      <c r="E126" s="49" t="s">
        <v>4713</v>
      </c>
    </row>
    <row r="127" spans="1:5" x14ac:dyDescent="0.25">
      <c r="A127" s="7" t="s">
        <v>579</v>
      </c>
      <c r="B127" t="s">
        <v>1600</v>
      </c>
      <c r="C127" t="str">
        <f t="shared" si="2"/>
        <v>Lanzhou Longyuan AthleticRizhao Yuqi</v>
      </c>
      <c r="E127" s="49" t="s">
        <v>4713</v>
      </c>
    </row>
    <row r="128" spans="1:5" x14ac:dyDescent="0.25">
      <c r="A128" s="8" t="s">
        <v>573</v>
      </c>
      <c r="B128" t="s">
        <v>3123</v>
      </c>
      <c r="C128" t="str">
        <f t="shared" si="2"/>
        <v>Shijiazhuang Gongfu FCHebei KungFu</v>
      </c>
      <c r="E128" s="49" t="s">
        <v>4713</v>
      </c>
    </row>
    <row r="129" spans="1:5" x14ac:dyDescent="0.25">
      <c r="A129" s="8" t="s">
        <v>581</v>
      </c>
      <c r="B129" t="s">
        <v>3119</v>
      </c>
      <c r="C129" t="str">
        <f t="shared" si="2"/>
        <v>Liaoning IronmanLiaoning Tieren</v>
      </c>
      <c r="E129" s="49" t="s">
        <v>4713</v>
      </c>
    </row>
    <row r="130" spans="1:5" x14ac:dyDescent="0.25">
      <c r="A130" s="7" t="s">
        <v>404</v>
      </c>
      <c r="B130" t="s">
        <v>404</v>
      </c>
      <c r="C130" t="str">
        <f t="shared" si="2"/>
        <v>Shanghai PortShanghai Port</v>
      </c>
      <c r="E130" s="49" t="s">
        <v>4713</v>
      </c>
    </row>
    <row r="131" spans="1:5" x14ac:dyDescent="0.25">
      <c r="A131" s="8" t="s">
        <v>587</v>
      </c>
      <c r="B131" t="s">
        <v>3206</v>
      </c>
      <c r="C131" t="str">
        <f t="shared" si="2"/>
        <v>FC HakaHaka</v>
      </c>
      <c r="E131" s="49" t="s">
        <v>4713</v>
      </c>
    </row>
    <row r="132" spans="1:5" x14ac:dyDescent="0.25">
      <c r="A132" s="7" t="s">
        <v>588</v>
      </c>
      <c r="B132" t="s">
        <v>588</v>
      </c>
      <c r="C132" t="str">
        <f t="shared" si="2"/>
        <v>FK AtmosferaFK Atmosfera</v>
      </c>
      <c r="E132" s="49" t="s">
        <v>4713</v>
      </c>
    </row>
    <row r="133" spans="1:5" x14ac:dyDescent="0.25">
      <c r="A133" s="8" t="s">
        <v>585</v>
      </c>
      <c r="B133" t="s">
        <v>3378</v>
      </c>
      <c r="C133" t="str">
        <f t="shared" si="2"/>
        <v>FK UlytauUlytau FC</v>
      </c>
      <c r="E133" s="49" t="s">
        <v>4713</v>
      </c>
    </row>
    <row r="134" spans="1:5" x14ac:dyDescent="0.25">
      <c r="A134" s="7" t="s">
        <v>410</v>
      </c>
      <c r="B134" t="s">
        <v>410</v>
      </c>
      <c r="C134" t="str">
        <f t="shared" si="2"/>
        <v>Wuhan Three TownsWuhan Three Towns</v>
      </c>
      <c r="E134" s="49" t="s">
        <v>4713</v>
      </c>
    </row>
    <row r="135" spans="1:5" x14ac:dyDescent="0.25">
      <c r="A135" s="7" t="s">
        <v>598</v>
      </c>
      <c r="B135" t="s">
        <v>2751</v>
      </c>
      <c r="C135" t="str">
        <f t="shared" si="2"/>
        <v>DegerforsDegerfors IF</v>
      </c>
      <c r="E135" s="49" t="s">
        <v>4713</v>
      </c>
    </row>
    <row r="136" spans="1:5" x14ac:dyDescent="0.25">
      <c r="A136" s="8" t="s">
        <v>599</v>
      </c>
      <c r="B136" t="s">
        <v>599</v>
      </c>
      <c r="C136" t="str">
        <f t="shared" si="2"/>
        <v>IFK VarnamoIFK Varnamo</v>
      </c>
      <c r="E136" s="49" t="s">
        <v>4713</v>
      </c>
    </row>
    <row r="137" spans="1:5" x14ac:dyDescent="0.25">
      <c r="A137" s="7" t="s">
        <v>591</v>
      </c>
      <c r="B137" t="s">
        <v>591</v>
      </c>
      <c r="C137" t="str">
        <f t="shared" si="2"/>
        <v>JaPSJaPS</v>
      </c>
      <c r="E137" s="49" t="s">
        <v>4713</v>
      </c>
    </row>
    <row r="138" spans="1:5" x14ac:dyDescent="0.25">
      <c r="A138" s="8" t="s">
        <v>596</v>
      </c>
      <c r="B138" t="s">
        <v>3382</v>
      </c>
      <c r="C138" t="str">
        <f t="shared" si="2"/>
        <v>JDFS AlbertsDSVK Tractors</v>
      </c>
      <c r="E138" s="49" t="s">
        <v>4713</v>
      </c>
    </row>
    <row r="139" spans="1:5" x14ac:dyDescent="0.25">
      <c r="A139" s="8" t="s">
        <v>592</v>
      </c>
      <c r="B139" t="s">
        <v>3207</v>
      </c>
      <c r="C139" t="str">
        <f t="shared" si="2"/>
        <v>MPMikkelin Palloilijat</v>
      </c>
      <c r="E139" s="49" t="s">
        <v>4713</v>
      </c>
    </row>
    <row r="140" spans="1:5" x14ac:dyDescent="0.25">
      <c r="A140" s="7" t="s">
        <v>594</v>
      </c>
      <c r="B140" t="s">
        <v>3208</v>
      </c>
      <c r="C140" t="str">
        <f t="shared" si="2"/>
        <v>SJK IISeinajoen JK II</v>
      </c>
      <c r="E140" s="49" t="s">
        <v>4713</v>
      </c>
    </row>
    <row r="141" spans="1:5" x14ac:dyDescent="0.25">
      <c r="A141" s="8" t="s">
        <v>589</v>
      </c>
      <c r="B141" t="s">
        <v>3377</v>
      </c>
      <c r="C141" t="str">
        <f t="shared" si="2"/>
        <v>ZhetysuFC Zhetysu</v>
      </c>
      <c r="E141" s="49" t="s">
        <v>4713</v>
      </c>
    </row>
    <row r="142" spans="1:5" x14ac:dyDescent="0.25">
      <c r="A142" s="7" t="s">
        <v>250</v>
      </c>
      <c r="B142" t="s">
        <v>250</v>
      </c>
      <c r="C142" t="str">
        <f t="shared" si="2"/>
        <v>IFK MariehamnIFK Mariehamn</v>
      </c>
      <c r="E142" s="49" t="s">
        <v>4713</v>
      </c>
    </row>
    <row r="143" spans="1:5" x14ac:dyDescent="0.25">
      <c r="A143" s="7" t="s">
        <v>604</v>
      </c>
      <c r="B143" t="s">
        <v>604</v>
      </c>
      <c r="C143" t="str">
        <f t="shared" si="2"/>
        <v>AftureldingAfturelding</v>
      </c>
      <c r="E143" s="49" t="s">
        <v>4713</v>
      </c>
    </row>
    <row r="144" spans="1:5" x14ac:dyDescent="0.25">
      <c r="A144" s="7" t="s">
        <v>608</v>
      </c>
      <c r="B144" t="s">
        <v>3342</v>
      </c>
      <c r="C144" t="str">
        <f t="shared" si="2"/>
        <v>FjardabyggdKFA Austfjarda</v>
      </c>
      <c r="E144" s="49" t="s">
        <v>4713</v>
      </c>
    </row>
    <row r="145" spans="1:5" x14ac:dyDescent="0.25">
      <c r="A145" s="8" t="s">
        <v>610</v>
      </c>
      <c r="B145" t="s">
        <v>3383</v>
      </c>
      <c r="C145" t="str">
        <f t="shared" si="2"/>
        <v>FK Beitar Riga/MarinersBeitar Riga Mariners</v>
      </c>
      <c r="E145" s="49" t="s">
        <v>4713</v>
      </c>
    </row>
    <row r="146" spans="1:5" x14ac:dyDescent="0.25">
      <c r="A146" s="7" t="s">
        <v>248</v>
      </c>
      <c r="B146" t="s">
        <v>282</v>
      </c>
      <c r="C146" t="str">
        <f t="shared" si="2"/>
        <v>FK Neptunas KlaipedaNeptunas Klaipeda</v>
      </c>
      <c r="E146" s="49" t="s">
        <v>4713</v>
      </c>
    </row>
    <row r="147" spans="1:5" x14ac:dyDescent="0.25">
      <c r="A147" s="8" t="s">
        <v>606</v>
      </c>
      <c r="B147" t="s">
        <v>606</v>
      </c>
      <c r="C147" t="str">
        <f t="shared" si="2"/>
        <v>IR ReykjavikIR Reykjavik</v>
      </c>
      <c r="E147" s="49" t="s">
        <v>4713</v>
      </c>
    </row>
    <row r="148" spans="1:5" x14ac:dyDescent="0.25">
      <c r="A148" s="8" t="s">
        <v>613</v>
      </c>
      <c r="B148" t="s">
        <v>613</v>
      </c>
      <c r="C148" t="str">
        <f t="shared" si="2"/>
        <v>Kristiansund BKKristiansund BK</v>
      </c>
      <c r="E148" s="49" t="s">
        <v>4713</v>
      </c>
    </row>
    <row r="149" spans="1:5" x14ac:dyDescent="0.25">
      <c r="A149" s="8" t="s">
        <v>602</v>
      </c>
      <c r="B149" t="s">
        <v>357</v>
      </c>
      <c r="C149" t="str">
        <f t="shared" si="2"/>
        <v>KuPS KuopioKuopio PS</v>
      </c>
      <c r="E149" s="49" t="s">
        <v>4713</v>
      </c>
    </row>
    <row r="150" spans="1:5" x14ac:dyDescent="0.25">
      <c r="A150" s="7" t="s">
        <v>623</v>
      </c>
      <c r="B150" t="s">
        <v>623</v>
      </c>
      <c r="C150" t="str">
        <f t="shared" si="2"/>
        <v>Central EspanolCentral Espanol</v>
      </c>
      <c r="E150" s="49" t="s">
        <v>4713</v>
      </c>
    </row>
    <row r="151" spans="1:5" x14ac:dyDescent="0.25">
      <c r="A151" s="7" t="s">
        <v>615</v>
      </c>
      <c r="B151" t="s">
        <v>3379</v>
      </c>
      <c r="C151" t="str">
        <f t="shared" si="2"/>
        <v>FK AktobeAktobe</v>
      </c>
      <c r="E151" s="49" t="s">
        <v>4713</v>
      </c>
    </row>
    <row r="152" spans="1:5" x14ac:dyDescent="0.25">
      <c r="A152" s="8" t="s">
        <v>621</v>
      </c>
      <c r="B152" t="s">
        <v>621</v>
      </c>
      <c r="C152" t="str">
        <f t="shared" si="2"/>
        <v>FK BabrungasFK Babrungas</v>
      </c>
      <c r="E152" s="49" t="s">
        <v>4713</v>
      </c>
    </row>
    <row r="153" spans="1:5" x14ac:dyDescent="0.25">
      <c r="A153" s="8" t="s">
        <v>617</v>
      </c>
      <c r="B153" t="s">
        <v>3210</v>
      </c>
      <c r="C153" t="str">
        <f t="shared" si="2"/>
        <v>PK-35PK-35 VJS</v>
      </c>
      <c r="E153" s="49" t="s">
        <v>4713</v>
      </c>
    </row>
    <row r="154" spans="1:5" x14ac:dyDescent="0.25">
      <c r="A154" s="7" t="s">
        <v>619</v>
      </c>
      <c r="B154" t="s">
        <v>3385</v>
      </c>
      <c r="C154" t="str">
        <f t="shared" ref="C154:C204" si="3">A154&amp;B154</f>
        <v>Rezeknes FARezeknes BJSS</v>
      </c>
      <c r="E154" s="49" t="s">
        <v>4713</v>
      </c>
    </row>
    <row r="155" spans="1:5" x14ac:dyDescent="0.25">
      <c r="A155" s="8" t="s">
        <v>256</v>
      </c>
      <c r="B155" t="s">
        <v>341</v>
      </c>
      <c r="C155" t="str">
        <f t="shared" si="3"/>
        <v>Kalmar FFKalmar</v>
      </c>
      <c r="E155" s="49" t="s">
        <v>4713</v>
      </c>
    </row>
    <row r="156" spans="1:5" x14ac:dyDescent="0.25">
      <c r="A156" s="7" t="s">
        <v>631</v>
      </c>
      <c r="B156" t="s">
        <v>631</v>
      </c>
      <c r="C156" t="str">
        <f t="shared" si="3"/>
        <v>Dalvik/ReynirDalvik/Reynir</v>
      </c>
      <c r="E156" s="49" t="s">
        <v>4713</v>
      </c>
    </row>
    <row r="157" spans="1:5" x14ac:dyDescent="0.25">
      <c r="A157" s="7" t="s">
        <v>635</v>
      </c>
      <c r="B157" t="s">
        <v>369</v>
      </c>
      <c r="C157" t="str">
        <f t="shared" si="3"/>
        <v>FK Kauno ZalgirisKauno Zalgiris</v>
      </c>
      <c r="E157" s="49" t="s">
        <v>4713</v>
      </c>
    </row>
    <row r="158" spans="1:5" x14ac:dyDescent="0.25">
      <c r="A158" s="8" t="s">
        <v>629</v>
      </c>
      <c r="B158" t="s">
        <v>3357</v>
      </c>
      <c r="C158" t="str">
        <f t="shared" si="3"/>
        <v>Galway UnitedGalway FC</v>
      </c>
      <c r="E158" s="49" t="s">
        <v>4713</v>
      </c>
    </row>
    <row r="159" spans="1:5" x14ac:dyDescent="0.25">
      <c r="A159" s="7" t="s">
        <v>627</v>
      </c>
      <c r="B159" t="s">
        <v>3201</v>
      </c>
      <c r="C159" t="str">
        <f t="shared" si="3"/>
        <v>JK Nomme Kalju IINomme Kalju II</v>
      </c>
      <c r="E159" s="49" t="s">
        <v>4713</v>
      </c>
    </row>
    <row r="160" spans="1:5" x14ac:dyDescent="0.25">
      <c r="A160" s="8" t="s">
        <v>636</v>
      </c>
      <c r="B160" t="s">
        <v>636</v>
      </c>
      <c r="C160" t="str">
        <f t="shared" si="3"/>
        <v>Lietava JonavaLietava Jonava</v>
      </c>
      <c r="E160" s="49" t="s">
        <v>4713</v>
      </c>
    </row>
    <row r="161" spans="1:5" x14ac:dyDescent="0.25">
      <c r="A161" s="8" t="s">
        <v>633</v>
      </c>
      <c r="B161" t="s">
        <v>3345</v>
      </c>
      <c r="C161" t="str">
        <f t="shared" si="3"/>
        <v>Magni GrenivikMagni</v>
      </c>
      <c r="E161" s="49" t="s">
        <v>4713</v>
      </c>
    </row>
    <row r="162" spans="1:5" x14ac:dyDescent="0.25">
      <c r="A162" s="7" t="s">
        <v>639</v>
      </c>
      <c r="B162" t="s">
        <v>639</v>
      </c>
      <c r="C162" t="str">
        <f t="shared" si="3"/>
        <v>StromsgodsetStromsgodset</v>
      </c>
      <c r="E162" s="49" t="s">
        <v>4713</v>
      </c>
    </row>
    <row r="163" spans="1:5" x14ac:dyDescent="0.25">
      <c r="A163" s="8" t="s">
        <v>641</v>
      </c>
      <c r="B163" t="s">
        <v>641</v>
      </c>
      <c r="C163" t="str">
        <f t="shared" si="3"/>
        <v>Santiago WanderersSantiago Wanderers</v>
      </c>
      <c r="E163" s="49" t="s">
        <v>4713</v>
      </c>
    </row>
    <row r="164" spans="1:5" x14ac:dyDescent="0.25">
      <c r="A164" s="7" t="s">
        <v>643</v>
      </c>
      <c r="B164" t="s">
        <v>643</v>
      </c>
      <c r="C164" t="str">
        <f t="shared" si="3"/>
        <v>Kormakur/HvotKormakur/Hvot</v>
      </c>
      <c r="E164" s="49" t="s">
        <v>4713</v>
      </c>
    </row>
    <row r="165" spans="1:5" x14ac:dyDescent="0.25">
      <c r="A165" s="8" t="s">
        <v>645</v>
      </c>
      <c r="B165" t="s">
        <v>645</v>
      </c>
      <c r="C165" t="str">
        <f t="shared" si="3"/>
        <v>Estudiantes Rio CuartoEstudiantes Rio Cuarto</v>
      </c>
      <c r="E165" s="49" t="s">
        <v>4713</v>
      </c>
    </row>
    <row r="166" spans="1:5" x14ac:dyDescent="0.25">
      <c r="A166" s="7" t="s">
        <v>653</v>
      </c>
      <c r="B166" t="s">
        <v>319</v>
      </c>
      <c r="C166" t="str">
        <f t="shared" si="3"/>
        <v>AtlasCA Atlas</v>
      </c>
      <c r="E166" s="49" t="s">
        <v>4713</v>
      </c>
    </row>
    <row r="167" spans="1:5" x14ac:dyDescent="0.25">
      <c r="A167" s="7" t="s">
        <v>321</v>
      </c>
      <c r="B167" t="s">
        <v>321</v>
      </c>
      <c r="C167" t="str">
        <f t="shared" si="3"/>
        <v>BerazateguiBerazategui</v>
      </c>
      <c r="E167" s="49" t="s">
        <v>4713</v>
      </c>
    </row>
    <row r="168" spans="1:5" x14ac:dyDescent="0.25">
      <c r="A168" s="8" t="s">
        <v>658</v>
      </c>
      <c r="B168" t="s">
        <v>2775</v>
      </c>
      <c r="C168" t="str">
        <f t="shared" si="3"/>
        <v>CañuelasCanuelas FC</v>
      </c>
      <c r="E168" s="49" t="s">
        <v>4713</v>
      </c>
    </row>
    <row r="169" spans="1:5" x14ac:dyDescent="0.25">
      <c r="A169" s="8" t="s">
        <v>676</v>
      </c>
      <c r="B169" t="s">
        <v>676</v>
      </c>
      <c r="C169" t="str">
        <f t="shared" si="3"/>
        <v>Defensor SportingDefensor Sporting</v>
      </c>
      <c r="E169" s="49" t="s">
        <v>4713</v>
      </c>
    </row>
    <row r="170" spans="1:5" x14ac:dyDescent="0.25">
      <c r="A170" s="7" t="s">
        <v>660</v>
      </c>
      <c r="B170" t="s">
        <v>313</v>
      </c>
      <c r="C170" t="str">
        <f t="shared" si="3"/>
        <v>Estrella del Sur Alejandro KornEstrella del Sur</v>
      </c>
      <c r="E170" s="49" t="s">
        <v>4713</v>
      </c>
    </row>
    <row r="171" spans="1:5" x14ac:dyDescent="0.25">
      <c r="A171" s="7" t="s">
        <v>648</v>
      </c>
      <c r="B171" t="s">
        <v>2754</v>
      </c>
      <c r="C171" t="str">
        <f t="shared" si="3"/>
        <v>Estudiantes de CaserosEstudiantes de BA</v>
      </c>
      <c r="E171" s="49" t="s">
        <v>4713</v>
      </c>
    </row>
    <row r="172" spans="1:5" x14ac:dyDescent="0.25">
      <c r="A172" s="8" t="s">
        <v>672</v>
      </c>
      <c r="B172" t="s">
        <v>672</v>
      </c>
      <c r="C172" t="str">
        <f t="shared" si="3"/>
        <v>HaugesundHaugesund</v>
      </c>
      <c r="E172" s="49" t="s">
        <v>4713</v>
      </c>
    </row>
    <row r="173" spans="1:5" x14ac:dyDescent="0.25">
      <c r="A173" s="7" t="s">
        <v>316</v>
      </c>
      <c r="B173" t="s">
        <v>316</v>
      </c>
      <c r="C173" t="str">
        <f t="shared" si="3"/>
        <v>Leones de RosarioLeones de Rosario</v>
      </c>
      <c r="E173" s="49" t="s">
        <v>4713</v>
      </c>
    </row>
    <row r="174" spans="1:5" x14ac:dyDescent="0.25">
      <c r="A174" s="8" t="s">
        <v>667</v>
      </c>
      <c r="B174" s="45" t="s">
        <v>2772</v>
      </c>
      <c r="C174" t="str">
        <f t="shared" si="3"/>
        <v>LuganoCA Lugano</v>
      </c>
      <c r="E174" s="49" t="s">
        <v>4713</v>
      </c>
    </row>
    <row r="175" spans="1:5" x14ac:dyDescent="0.25">
      <c r="A175" s="7" t="s">
        <v>674</v>
      </c>
      <c r="B175" t="s">
        <v>674</v>
      </c>
      <c r="C175" t="str">
        <f t="shared" si="3"/>
        <v>Sport HuancayoSport Huancayo</v>
      </c>
      <c r="E175" s="49" t="s">
        <v>4713</v>
      </c>
    </row>
    <row r="176" spans="1:5" x14ac:dyDescent="0.25">
      <c r="A176" s="7" t="s">
        <v>678</v>
      </c>
      <c r="B176" t="s">
        <v>678</v>
      </c>
      <c r="C176" t="str">
        <f t="shared" si="3"/>
        <v>Longford TownLongford Town</v>
      </c>
      <c r="E176" s="49" t="s">
        <v>4713</v>
      </c>
    </row>
    <row r="177" spans="1:5" x14ac:dyDescent="0.25">
      <c r="A177" s="8" t="s">
        <v>680</v>
      </c>
      <c r="B177" t="s">
        <v>3359</v>
      </c>
      <c r="C177" t="str">
        <f t="shared" si="3"/>
        <v>SligoSligo FC</v>
      </c>
      <c r="E177" s="49" t="s">
        <v>4713</v>
      </c>
    </row>
    <row r="178" spans="1:5" x14ac:dyDescent="0.25">
      <c r="A178" s="8" t="s">
        <v>684</v>
      </c>
      <c r="B178" t="s">
        <v>684</v>
      </c>
      <c r="C178" t="str">
        <f t="shared" si="3"/>
        <v>Always ReadyAlways Ready</v>
      </c>
      <c r="E178" s="49" t="s">
        <v>4713</v>
      </c>
    </row>
    <row r="179" spans="1:5" x14ac:dyDescent="0.25">
      <c r="A179" s="7" t="s">
        <v>690</v>
      </c>
      <c r="B179" t="s">
        <v>690</v>
      </c>
      <c r="C179" t="str">
        <f t="shared" si="3"/>
        <v>Coquimbo UnidoCoquimbo Unido</v>
      </c>
      <c r="E179" s="49" t="s">
        <v>4713</v>
      </c>
    </row>
    <row r="180" spans="1:5" x14ac:dyDescent="0.25">
      <c r="A180" s="8" t="s">
        <v>692</v>
      </c>
      <c r="B180" t="s">
        <v>692</v>
      </c>
      <c r="C180" t="str">
        <f t="shared" si="3"/>
        <v>Curico UnidoCurico Unido</v>
      </c>
      <c r="E180" s="49" t="s">
        <v>4713</v>
      </c>
    </row>
    <row r="181" spans="1:5" x14ac:dyDescent="0.25">
      <c r="A181" s="7" t="s">
        <v>694</v>
      </c>
      <c r="B181" t="s">
        <v>3509</v>
      </c>
      <c r="C181" t="str">
        <f t="shared" si="3"/>
        <v>Deportivo RecoletaCD Recoleta</v>
      </c>
      <c r="E181" s="49" t="s">
        <v>4713</v>
      </c>
    </row>
    <row r="182" spans="1:5" x14ac:dyDescent="0.25">
      <c r="A182" s="7" t="s">
        <v>686</v>
      </c>
      <c r="B182" t="s">
        <v>686</v>
      </c>
      <c r="C182" t="str">
        <f t="shared" si="3"/>
        <v>IguatuIguatu</v>
      </c>
      <c r="E182" s="49" t="s">
        <v>4713</v>
      </c>
    </row>
    <row r="183" spans="1:5" x14ac:dyDescent="0.25">
      <c r="A183" s="8" t="s">
        <v>688</v>
      </c>
      <c r="B183" t="s">
        <v>3044</v>
      </c>
      <c r="C183" t="str">
        <f t="shared" si="3"/>
        <v>PortuguesaPortuguesa SP</v>
      </c>
      <c r="E183" s="49" t="s">
        <v>4713</v>
      </c>
    </row>
    <row r="184" spans="1:5" x14ac:dyDescent="0.25">
      <c r="A184" s="8" t="s">
        <v>700</v>
      </c>
      <c r="B184" t="s">
        <v>374</v>
      </c>
      <c r="C184" t="str">
        <f t="shared" si="3"/>
        <v>AlmagroClub Almagro</v>
      </c>
      <c r="E184" s="49" t="s">
        <v>4713</v>
      </c>
    </row>
    <row r="185" spans="1:5" x14ac:dyDescent="0.25">
      <c r="A185" s="8" t="s">
        <v>706</v>
      </c>
      <c r="B185" t="s">
        <v>706</v>
      </c>
      <c r="C185" t="str">
        <f t="shared" si="3"/>
        <v>Argentino QuilmesArgentino Quilmes</v>
      </c>
      <c r="E185" s="49" t="s">
        <v>4713</v>
      </c>
    </row>
    <row r="186" spans="1:5" x14ac:dyDescent="0.25">
      <c r="A186" s="7" t="s">
        <v>702</v>
      </c>
      <c r="B186" t="s">
        <v>328</v>
      </c>
      <c r="C186" t="str">
        <f t="shared" si="3"/>
        <v>AtlantaCA Atlanta</v>
      </c>
      <c r="E186" s="49" t="s">
        <v>4713</v>
      </c>
    </row>
    <row r="187" spans="1:5" x14ac:dyDescent="0.25">
      <c r="A187" s="7" t="s">
        <v>708</v>
      </c>
      <c r="B187" t="s">
        <v>708</v>
      </c>
      <c r="C187" t="str">
        <f t="shared" si="3"/>
        <v>Atletico CamionerosAtletico Camioneros</v>
      </c>
      <c r="E187" s="49" t="s">
        <v>4713</v>
      </c>
    </row>
    <row r="188" spans="1:5" x14ac:dyDescent="0.25">
      <c r="A188" s="8" t="s">
        <v>710</v>
      </c>
      <c r="B188" t="s">
        <v>2766</v>
      </c>
      <c r="C188" t="str">
        <f t="shared" si="3"/>
        <v>Brown de AdroguéClub Atl√©tico Brown</v>
      </c>
      <c r="E188" s="49" t="s">
        <v>4713</v>
      </c>
    </row>
    <row r="189" spans="1:5" x14ac:dyDescent="0.25">
      <c r="A189" s="7" t="s">
        <v>712</v>
      </c>
      <c r="B189" t="s">
        <v>2767</v>
      </c>
      <c r="C189" t="str">
        <f t="shared" si="3"/>
        <v>Comunicaciones (Mercedes)Club Comunicaciones</v>
      </c>
      <c r="E189" s="49" t="s">
        <v>4713</v>
      </c>
    </row>
    <row r="190" spans="1:5" x14ac:dyDescent="0.25">
      <c r="A190" s="8" t="s">
        <v>714</v>
      </c>
      <c r="B190" t="s">
        <v>714</v>
      </c>
      <c r="C190" t="str">
        <f t="shared" si="3"/>
        <v>Defensores UnidosDefensores Unidos</v>
      </c>
      <c r="E190" s="49" t="s">
        <v>4713</v>
      </c>
    </row>
    <row r="191" spans="1:5" x14ac:dyDescent="0.25">
      <c r="A191" s="7" t="s">
        <v>716</v>
      </c>
      <c r="B191" t="s">
        <v>716</v>
      </c>
      <c r="C191" t="str">
        <f t="shared" si="3"/>
        <v>Deportivo ArmenioDeportivo Armenio</v>
      </c>
      <c r="E191" s="49" t="s">
        <v>4713</v>
      </c>
    </row>
    <row r="192" spans="1:5" x14ac:dyDescent="0.25">
      <c r="A192" s="7" t="s">
        <v>720</v>
      </c>
      <c r="B192" t="s">
        <v>2760</v>
      </c>
      <c r="C192" t="str">
        <f t="shared" si="3"/>
        <v>Dock SudSportivo Dock Sud</v>
      </c>
      <c r="E192" s="49" t="s">
        <v>4713</v>
      </c>
    </row>
    <row r="193" spans="1:5" x14ac:dyDescent="0.25">
      <c r="A193" s="7" t="s">
        <v>729</v>
      </c>
      <c r="B193" t="s">
        <v>3038</v>
      </c>
      <c r="C193" t="str">
        <f t="shared" si="3"/>
        <v>FerroviáriaFerroviaria SP</v>
      </c>
      <c r="E193" s="49" t="s">
        <v>4713</v>
      </c>
    </row>
    <row r="194" spans="1:5" x14ac:dyDescent="0.25">
      <c r="A194" s="8" t="s">
        <v>722</v>
      </c>
      <c r="B194" t="s">
        <v>722</v>
      </c>
      <c r="C194" t="str">
        <f t="shared" si="3"/>
        <v>FlandriaFlandria</v>
      </c>
      <c r="E194" s="49" t="s">
        <v>4713</v>
      </c>
    </row>
    <row r="195" spans="1:5" x14ac:dyDescent="0.25">
      <c r="A195" s="8" t="s">
        <v>726</v>
      </c>
      <c r="B195" t="s">
        <v>2769</v>
      </c>
      <c r="C195" t="str">
        <f t="shared" si="3"/>
        <v>MerloDeportivo Merlo</v>
      </c>
      <c r="E195" s="49" t="s">
        <v>4713</v>
      </c>
    </row>
    <row r="196" spans="1:5" x14ac:dyDescent="0.25">
      <c r="A196" s="8" t="s">
        <v>696</v>
      </c>
      <c r="B196" t="s">
        <v>696</v>
      </c>
      <c r="C196" t="str">
        <f t="shared" si="3"/>
        <v>Newell's Old BoysNewell's Old Boys</v>
      </c>
      <c r="E196" s="49" t="s">
        <v>4713</v>
      </c>
    </row>
    <row r="197" spans="1:5" x14ac:dyDescent="0.25">
      <c r="A197" s="7" t="s">
        <v>704</v>
      </c>
      <c r="B197" t="s">
        <v>333</v>
      </c>
      <c r="C197" t="str">
        <f t="shared" si="3"/>
        <v>San Martin SJSan Martin de San Juan</v>
      </c>
      <c r="E197" s="49" t="s">
        <v>4713</v>
      </c>
    </row>
    <row r="198" spans="1:5" x14ac:dyDescent="0.25">
      <c r="A198" s="8" t="s">
        <v>731</v>
      </c>
      <c r="B198" t="s">
        <v>731</v>
      </c>
      <c r="C198" t="str">
        <f t="shared" si="3"/>
        <v>Santa CruzSanta Cruz</v>
      </c>
      <c r="E198" s="49" t="s">
        <v>4713</v>
      </c>
    </row>
    <row r="199" spans="1:5" x14ac:dyDescent="0.25">
      <c r="A199" s="7" t="s">
        <v>733</v>
      </c>
      <c r="B199" t="s">
        <v>3516</v>
      </c>
      <c r="C199" t="str">
        <f t="shared" si="3"/>
        <v>Juan Pablo II CollegeJuan Pablo II</v>
      </c>
      <c r="E199" s="49" t="s">
        <v>4713</v>
      </c>
    </row>
    <row r="200" spans="1:5" x14ac:dyDescent="0.25">
      <c r="A200" s="7" t="s">
        <v>737</v>
      </c>
      <c r="B200" t="s">
        <v>424</v>
      </c>
      <c r="C200" t="str">
        <f t="shared" si="3"/>
        <v>Bogotá FCBogota</v>
      </c>
      <c r="E200" s="49" t="s">
        <v>4713</v>
      </c>
    </row>
    <row r="201" spans="1:5" x14ac:dyDescent="0.25">
      <c r="A201" s="8" t="s">
        <v>735</v>
      </c>
      <c r="B201" t="s">
        <v>3130</v>
      </c>
      <c r="C201" t="str">
        <f t="shared" si="3"/>
        <v>Boyacá Chicó FCBoyaca Chico</v>
      </c>
      <c r="E201" s="49" t="s">
        <v>4713</v>
      </c>
    </row>
    <row r="202" spans="1:5" x14ac:dyDescent="0.25">
      <c r="A202" s="7" t="s">
        <v>740</v>
      </c>
      <c r="B202" t="s">
        <v>740</v>
      </c>
      <c r="C202" t="str">
        <f t="shared" si="3"/>
        <v>Deportivo MaldonadoDeportivo Maldonado</v>
      </c>
      <c r="E202" s="49" t="s">
        <v>4713</v>
      </c>
    </row>
    <row r="203" spans="1:5" x14ac:dyDescent="0.25">
      <c r="A203" s="8" t="s">
        <v>46</v>
      </c>
      <c r="B203" t="s">
        <v>1871</v>
      </c>
      <c r="C203" t="str">
        <f t="shared" si="3"/>
        <v>Inter Miami CF IIInter Miami II</v>
      </c>
      <c r="E203" s="49" t="s">
        <v>4713</v>
      </c>
    </row>
    <row r="204" spans="1:5" x14ac:dyDescent="0.25">
      <c r="A204" s="8" t="s">
        <v>742</v>
      </c>
      <c r="B204" t="s">
        <v>1860</v>
      </c>
      <c r="C204" t="str">
        <f t="shared" si="3"/>
        <v>Independiente MedellínIndependiente Medellin</v>
      </c>
      <c r="E204" s="49" t="s">
        <v>4713</v>
      </c>
    </row>
    <row r="205" spans="1:5" x14ac:dyDescent="0.25">
      <c r="A205" s="7" t="s">
        <v>743</v>
      </c>
      <c r="B205" t="s">
        <v>3037</v>
      </c>
      <c r="C205" t="str">
        <f t="shared" ref="C205:C267" si="4">A205&amp;B205</f>
        <v>GuabiráGuabira</v>
      </c>
      <c r="E205" s="49" t="s">
        <v>4713</v>
      </c>
    </row>
    <row r="206" spans="1:5" x14ac:dyDescent="0.25">
      <c r="A206" s="8" t="s">
        <v>70</v>
      </c>
      <c r="B206" t="s">
        <v>878</v>
      </c>
      <c r="C206" t="str">
        <f t="shared" si="4"/>
        <v>Athletico-PRAthletico Paranaense</v>
      </c>
      <c r="E206" s="49" t="s">
        <v>4713</v>
      </c>
    </row>
    <row r="207" spans="1:5" x14ac:dyDescent="0.25">
      <c r="A207" s="8" t="s">
        <v>749</v>
      </c>
      <c r="B207" t="s">
        <v>749</v>
      </c>
      <c r="C207" t="str">
        <f t="shared" si="4"/>
        <v>CobreloaCobreloa</v>
      </c>
      <c r="E207" s="49" t="s">
        <v>4713</v>
      </c>
    </row>
    <row r="208" spans="1:5" x14ac:dyDescent="0.25">
      <c r="A208" s="8" t="s">
        <v>745</v>
      </c>
      <c r="B208" t="s">
        <v>3040</v>
      </c>
      <c r="C208" t="str">
        <f t="shared" si="4"/>
        <v>ConfiançaConfianca SE</v>
      </c>
      <c r="E208" s="49" t="s">
        <v>4713</v>
      </c>
    </row>
    <row r="209" spans="1:5" x14ac:dyDescent="0.25">
      <c r="A209" s="7" t="s">
        <v>747</v>
      </c>
      <c r="B209" t="s">
        <v>747</v>
      </c>
      <c r="C209" t="str">
        <f t="shared" si="4"/>
        <v>HuachipatoHuachipato</v>
      </c>
      <c r="E209" s="49" t="s">
        <v>4713</v>
      </c>
    </row>
    <row r="210" spans="1:5" x14ac:dyDescent="0.25">
      <c r="A210" s="7" t="s">
        <v>744</v>
      </c>
      <c r="B210" t="s">
        <v>744</v>
      </c>
      <c r="C210" t="str">
        <f t="shared" si="4"/>
        <v>SantosSantos</v>
      </c>
      <c r="E210" s="49" t="s">
        <v>4713</v>
      </c>
    </row>
    <row r="211" spans="1:5" x14ac:dyDescent="0.25">
      <c r="A211" s="7" t="s">
        <v>751</v>
      </c>
      <c r="B211" t="s">
        <v>3510</v>
      </c>
      <c r="C211" t="str">
        <f t="shared" si="4"/>
        <v>Sportivo AmelianoClub Sportivo Ameliano</v>
      </c>
      <c r="E211" s="49" t="s">
        <v>4713</v>
      </c>
    </row>
    <row r="212" spans="1:5" x14ac:dyDescent="0.25">
      <c r="A212" s="7" t="s">
        <v>308</v>
      </c>
      <c r="B212" t="s">
        <v>308</v>
      </c>
      <c r="C212" t="str">
        <f t="shared" si="4"/>
        <v>Volta RedondaVolta Redonda</v>
      </c>
      <c r="E212" s="49" t="s">
        <v>4713</v>
      </c>
    </row>
    <row r="213" spans="1:5" x14ac:dyDescent="0.25">
      <c r="A213" s="8" t="s">
        <v>754</v>
      </c>
      <c r="B213" t="s">
        <v>754</v>
      </c>
      <c r="C213" t="str">
        <f t="shared" si="4"/>
        <v>River PlateRiver Plate</v>
      </c>
      <c r="E213" s="49" t="s">
        <v>4713</v>
      </c>
    </row>
    <row r="214" spans="1:5" x14ac:dyDescent="0.25">
      <c r="A214" s="7" t="s">
        <v>60</v>
      </c>
      <c r="B214" t="s">
        <v>60</v>
      </c>
      <c r="C214" t="str">
        <f t="shared" si="4"/>
        <v>New York Red BullsNew York Red Bulls</v>
      </c>
      <c r="E214" s="49" t="s">
        <v>4713</v>
      </c>
    </row>
    <row r="215" spans="1:5" x14ac:dyDescent="0.25">
      <c r="A215" s="8" t="s">
        <v>756</v>
      </c>
      <c r="B215" t="s">
        <v>756</v>
      </c>
      <c r="C215" t="str">
        <f t="shared" si="4"/>
        <v>Sport BoysSport Boys</v>
      </c>
      <c r="E215" s="49" t="s">
        <v>4713</v>
      </c>
    </row>
    <row r="216" spans="1:5" x14ac:dyDescent="0.25">
      <c r="A216" s="8" t="s">
        <v>758</v>
      </c>
      <c r="B216" t="s">
        <v>758</v>
      </c>
      <c r="C216" t="str">
        <f t="shared" si="4"/>
        <v>Brooklyn FCBrooklyn FC</v>
      </c>
      <c r="E216" s="49" t="s">
        <v>4713</v>
      </c>
    </row>
    <row r="217" spans="1:5" x14ac:dyDescent="0.25">
      <c r="A217" s="7" t="s">
        <v>767</v>
      </c>
      <c r="B217" t="s">
        <v>767</v>
      </c>
      <c r="C217" t="str">
        <f t="shared" si="4"/>
        <v>Chattanooga FCChattanooga FC</v>
      </c>
      <c r="E217" s="49" t="s">
        <v>4713</v>
      </c>
    </row>
    <row r="218" spans="1:5" x14ac:dyDescent="0.25">
      <c r="A218" s="7" t="s">
        <v>51</v>
      </c>
      <c r="B218" t="s">
        <v>860</v>
      </c>
      <c r="C218" t="str">
        <f t="shared" si="4"/>
        <v>Columbus Crew SCColumbus Crew</v>
      </c>
      <c r="E218" s="49" t="s">
        <v>4713</v>
      </c>
    </row>
    <row r="219" spans="1:5" x14ac:dyDescent="0.25">
      <c r="A219" s="7" t="s">
        <v>760</v>
      </c>
      <c r="B219" t="s">
        <v>760</v>
      </c>
      <c r="C219" t="str">
        <f t="shared" si="4"/>
        <v>Detroit City FCDetroit City FC</v>
      </c>
      <c r="E219" s="49" t="s">
        <v>4713</v>
      </c>
    </row>
    <row r="220" spans="1:5" x14ac:dyDescent="0.25">
      <c r="A220" s="8" t="s">
        <v>762</v>
      </c>
      <c r="B220" t="s">
        <v>762</v>
      </c>
      <c r="C220" t="str">
        <f t="shared" si="4"/>
        <v>Indy ElevenIndy Eleven</v>
      </c>
      <c r="E220" s="49" t="s">
        <v>4713</v>
      </c>
    </row>
    <row r="221" spans="1:5" x14ac:dyDescent="0.25">
      <c r="A221" s="8" t="s">
        <v>769</v>
      </c>
      <c r="B221" t="s">
        <v>3707</v>
      </c>
      <c r="C221" t="str">
        <f t="shared" si="4"/>
        <v>LA Galaxy IIL.A Galaxy II</v>
      </c>
      <c r="E221" s="49" t="s">
        <v>4713</v>
      </c>
    </row>
    <row r="222" spans="1:5" x14ac:dyDescent="0.25">
      <c r="A222" s="7" t="s">
        <v>82</v>
      </c>
      <c r="B222" t="s">
        <v>82</v>
      </c>
      <c r="C222" t="str">
        <f t="shared" si="4"/>
        <v>Miami FCMiami FC</v>
      </c>
      <c r="E222" s="49" t="s">
        <v>4713</v>
      </c>
    </row>
    <row r="223" spans="1:5" x14ac:dyDescent="0.25">
      <c r="A223" s="8" t="s">
        <v>765</v>
      </c>
      <c r="B223" t="s">
        <v>765</v>
      </c>
      <c r="C223" t="str">
        <f t="shared" si="4"/>
        <v>Pittsburgh RiverhoundsPittsburgh Riverhounds</v>
      </c>
      <c r="E223" s="49" t="s">
        <v>4713</v>
      </c>
    </row>
    <row r="224" spans="1:5" x14ac:dyDescent="0.25">
      <c r="A224" s="7" t="s">
        <v>771</v>
      </c>
      <c r="B224" t="s">
        <v>3131</v>
      </c>
      <c r="C224" t="str">
        <f t="shared" si="4"/>
        <v>MillonariosMillonarios FC</v>
      </c>
      <c r="E224" s="49" t="s">
        <v>4713</v>
      </c>
    </row>
    <row r="225" spans="1:5" x14ac:dyDescent="0.25">
      <c r="A225" s="8" t="s">
        <v>773</v>
      </c>
      <c r="B225" t="s">
        <v>1212</v>
      </c>
      <c r="C225" t="str">
        <f t="shared" si="4"/>
        <v>Alianza FC PanamaAlianza</v>
      </c>
      <c r="E225" s="49" t="s">
        <v>4713</v>
      </c>
    </row>
    <row r="226" spans="1:5" x14ac:dyDescent="0.25">
      <c r="A226" s="7" t="s">
        <v>45</v>
      </c>
      <c r="B226" t="s">
        <v>1870</v>
      </c>
      <c r="C226" t="str">
        <f t="shared" si="4"/>
        <v>Carolina Core FCCarolina Core</v>
      </c>
      <c r="E226" s="49" t="s">
        <v>4713</v>
      </c>
    </row>
    <row r="227" spans="1:5" x14ac:dyDescent="0.25">
      <c r="A227" s="7" t="s">
        <v>78</v>
      </c>
      <c r="B227" t="s">
        <v>864</v>
      </c>
      <c r="C227" t="str">
        <f t="shared" si="4"/>
        <v>CF MontrealMontreal Impact</v>
      </c>
      <c r="E227" s="49" t="s">
        <v>4713</v>
      </c>
    </row>
    <row r="228" spans="1:5" x14ac:dyDescent="0.25">
      <c r="A228" s="8" t="s">
        <v>76</v>
      </c>
      <c r="B228" t="s">
        <v>76</v>
      </c>
      <c r="C228" t="str">
        <f t="shared" si="4"/>
        <v>DC UnitedDC United</v>
      </c>
      <c r="E228" s="49" t="s">
        <v>4713</v>
      </c>
    </row>
    <row r="229" spans="1:5" x14ac:dyDescent="0.25">
      <c r="A229" s="7" t="s">
        <v>236</v>
      </c>
      <c r="B229" t="s">
        <v>236</v>
      </c>
      <c r="C229" t="str">
        <f t="shared" si="4"/>
        <v>Independiente PetroleroIndependiente Petrolero</v>
      </c>
      <c r="E229" s="49" t="s">
        <v>4713</v>
      </c>
    </row>
    <row r="230" spans="1:5" x14ac:dyDescent="0.25">
      <c r="A230" s="7" t="s">
        <v>57</v>
      </c>
      <c r="B230" t="s">
        <v>57</v>
      </c>
      <c r="C230" t="str">
        <f t="shared" si="4"/>
        <v>New England RevolutionNew England Revolution</v>
      </c>
      <c r="E230" s="49" t="s">
        <v>4713</v>
      </c>
    </row>
    <row r="231" spans="1:5" x14ac:dyDescent="0.25">
      <c r="A231" s="8" t="s">
        <v>52</v>
      </c>
      <c r="B231" t="s">
        <v>861</v>
      </c>
      <c r="C231" t="str">
        <f t="shared" si="4"/>
        <v>New York City FCNew York City</v>
      </c>
      <c r="E231" s="49" t="s">
        <v>4713</v>
      </c>
    </row>
    <row r="232" spans="1:5" x14ac:dyDescent="0.25">
      <c r="A232" s="7" t="s">
        <v>94</v>
      </c>
      <c r="B232" t="s">
        <v>868</v>
      </c>
      <c r="C232" t="str">
        <f t="shared" si="4"/>
        <v>Orlando City SCOrlando City</v>
      </c>
      <c r="E232" s="49" t="s">
        <v>4713</v>
      </c>
    </row>
    <row r="233" spans="1:5" x14ac:dyDescent="0.25">
      <c r="A233" s="8" t="s">
        <v>59</v>
      </c>
      <c r="B233" t="s">
        <v>59</v>
      </c>
      <c r="C233" t="str">
        <f t="shared" si="4"/>
        <v>Philadelphia UnionPhiladelphia Union</v>
      </c>
      <c r="E233" s="49" t="s">
        <v>4713</v>
      </c>
    </row>
    <row r="234" spans="1:5" x14ac:dyDescent="0.25">
      <c r="A234" s="8" t="s">
        <v>776</v>
      </c>
      <c r="B234" t="s">
        <v>1861</v>
      </c>
      <c r="C234" t="str">
        <f t="shared" si="4"/>
        <v>VascoVasco Da Gama RJ</v>
      </c>
      <c r="E234" s="49" t="s">
        <v>4713</v>
      </c>
    </row>
    <row r="235" spans="1:5" x14ac:dyDescent="0.25">
      <c r="A235" s="7" t="s">
        <v>428</v>
      </c>
      <c r="B235" t="s">
        <v>428</v>
      </c>
      <c r="C235" t="str">
        <f t="shared" si="4"/>
        <v>Real CartagenaReal Cartagena</v>
      </c>
      <c r="E235" s="49" t="s">
        <v>4713</v>
      </c>
    </row>
    <row r="236" spans="1:5" x14ac:dyDescent="0.25">
      <c r="A236" s="8" t="s">
        <v>38</v>
      </c>
      <c r="B236" t="s">
        <v>38</v>
      </c>
      <c r="C236" t="str">
        <f t="shared" si="4"/>
        <v>Tecnico UniversitarioTecnico Universitario</v>
      </c>
      <c r="E236" s="49" t="s">
        <v>4713</v>
      </c>
    </row>
    <row r="237" spans="1:5" x14ac:dyDescent="0.25">
      <c r="A237" s="8" t="s">
        <v>779</v>
      </c>
      <c r="B237" t="s">
        <v>3108</v>
      </c>
      <c r="C237" t="str">
        <f t="shared" si="4"/>
        <v>Universidad CatólicaCD Uni Catolica Santiago</v>
      </c>
      <c r="E237" s="49" t="s">
        <v>4713</v>
      </c>
    </row>
    <row r="238" spans="1:5" x14ac:dyDescent="0.25">
      <c r="A238" s="8" t="s">
        <v>75</v>
      </c>
      <c r="B238" t="s">
        <v>75</v>
      </c>
      <c r="C238" t="str">
        <f t="shared" si="4"/>
        <v>Houston DynamoHouston Dynamo</v>
      </c>
      <c r="E238" s="49" t="s">
        <v>4713</v>
      </c>
    </row>
    <row r="239" spans="1:5" x14ac:dyDescent="0.25">
      <c r="A239" s="7" t="s">
        <v>782</v>
      </c>
      <c r="B239" t="s">
        <v>1878</v>
      </c>
      <c r="C239" t="str">
        <f t="shared" si="4"/>
        <v>LanúsLanus</v>
      </c>
      <c r="E239" s="49" t="s">
        <v>4713</v>
      </c>
    </row>
    <row r="240" spans="1:5" x14ac:dyDescent="0.25">
      <c r="A240" s="7" t="s">
        <v>80</v>
      </c>
      <c r="B240" t="s">
        <v>865</v>
      </c>
      <c r="C240" t="str">
        <f t="shared" si="4"/>
        <v>Minnesota United FCMinnesota United</v>
      </c>
      <c r="E240" s="49" t="s">
        <v>4713</v>
      </c>
    </row>
    <row r="241" spans="1:5" x14ac:dyDescent="0.25">
      <c r="A241" s="8" t="s">
        <v>88</v>
      </c>
      <c r="B241" t="s">
        <v>866</v>
      </c>
      <c r="C241" t="str">
        <f t="shared" si="4"/>
        <v>St. Louis City SCSaint Louis City</v>
      </c>
      <c r="E241" s="49" t="s">
        <v>4713</v>
      </c>
    </row>
    <row r="242" spans="1:5" x14ac:dyDescent="0.25">
      <c r="A242" s="7" t="s">
        <v>784</v>
      </c>
      <c r="B242" t="s">
        <v>3690</v>
      </c>
      <c r="C242" t="str">
        <f t="shared" si="4"/>
        <v>TulsaTulsa Roughnecks</v>
      </c>
      <c r="E242" s="49" t="s">
        <v>4713</v>
      </c>
    </row>
    <row r="243" spans="1:5" x14ac:dyDescent="0.25">
      <c r="A243" s="8" t="s">
        <v>785</v>
      </c>
      <c r="B243" t="s">
        <v>785</v>
      </c>
      <c r="C243" t="str">
        <f t="shared" si="4"/>
        <v>North Texas SCNorth Texas SC</v>
      </c>
      <c r="E243" s="49" t="s">
        <v>4713</v>
      </c>
    </row>
    <row r="244" spans="1:5" x14ac:dyDescent="0.25">
      <c r="A244" s="7" t="s">
        <v>81</v>
      </c>
      <c r="B244" t="s">
        <v>1882</v>
      </c>
      <c r="C244" t="str">
        <f t="shared" si="4"/>
        <v>Colorado Springs Switchbacks FCColorado Switchbacks</v>
      </c>
      <c r="E244" s="49" t="s">
        <v>4713</v>
      </c>
    </row>
    <row r="245" spans="1:5" x14ac:dyDescent="0.25">
      <c r="A245" s="8" t="s">
        <v>788</v>
      </c>
      <c r="B245" t="s">
        <v>3691</v>
      </c>
      <c r="C245" t="str">
        <f t="shared" si="4"/>
        <v>El Paso Locomotive FCEl Paso Locomotive</v>
      </c>
      <c r="E245" s="49" t="s">
        <v>4713</v>
      </c>
    </row>
    <row r="246" spans="1:5" x14ac:dyDescent="0.25">
      <c r="A246" s="7" t="s">
        <v>790</v>
      </c>
      <c r="B246" t="s">
        <v>3517</v>
      </c>
      <c r="C246" t="str">
        <f t="shared" si="4"/>
        <v>MelgarFBC Melgar</v>
      </c>
      <c r="E246" s="49" t="s">
        <v>4713</v>
      </c>
    </row>
    <row r="247" spans="1:5" x14ac:dyDescent="0.25">
      <c r="A247" s="8" t="s">
        <v>419</v>
      </c>
      <c r="B247" t="s">
        <v>419</v>
      </c>
      <c r="C247" t="str">
        <f t="shared" si="4"/>
        <v>Deportes TolimaDeportes Tolima</v>
      </c>
      <c r="E247" s="49" t="s">
        <v>4713</v>
      </c>
    </row>
    <row r="248" spans="1:5" x14ac:dyDescent="0.25">
      <c r="A248" s="8" t="s">
        <v>793</v>
      </c>
      <c r="B248" t="s">
        <v>3508</v>
      </c>
      <c r="C248" t="str">
        <f t="shared" si="4"/>
        <v>CD UniversitarioUnion Deportivo Universitario</v>
      </c>
      <c r="E248" s="49" t="s">
        <v>4713</v>
      </c>
    </row>
    <row r="249" spans="1:5" x14ac:dyDescent="0.25">
      <c r="A249" s="7" t="s">
        <v>86</v>
      </c>
      <c r="B249" t="s">
        <v>86</v>
      </c>
      <c r="C249" t="str">
        <f t="shared" si="4"/>
        <v>San Diego FCSan Diego FC</v>
      </c>
      <c r="E249" s="49" t="s">
        <v>4713</v>
      </c>
    </row>
    <row r="250" spans="1:5" x14ac:dyDescent="0.25">
      <c r="A250" s="7" t="s">
        <v>795</v>
      </c>
      <c r="B250" t="s">
        <v>3693</v>
      </c>
      <c r="C250" t="str">
        <f t="shared" si="4"/>
        <v>Monterey Bay FCMonterey Bay</v>
      </c>
      <c r="E250" s="49" t="s">
        <v>4713</v>
      </c>
    </row>
    <row r="251" spans="1:5" x14ac:dyDescent="0.25">
      <c r="A251" s="8" t="s">
        <v>48</v>
      </c>
      <c r="B251" t="s">
        <v>48</v>
      </c>
      <c r="C251" t="str">
        <f t="shared" si="4"/>
        <v>Oakland RootsOakland Roots</v>
      </c>
      <c r="E251" s="49" t="s">
        <v>4713</v>
      </c>
    </row>
    <row r="252" spans="1:5" x14ac:dyDescent="0.25">
      <c r="A252" s="7" t="s">
        <v>89</v>
      </c>
      <c r="B252" t="s">
        <v>89</v>
      </c>
      <c r="C252" t="str">
        <f t="shared" si="4"/>
        <v>Los Angeles FCLos Angeles FC</v>
      </c>
      <c r="E252" s="49" t="s">
        <v>4713</v>
      </c>
    </row>
    <row r="253" spans="1:5" x14ac:dyDescent="0.25">
      <c r="A253" s="8" t="s">
        <v>798</v>
      </c>
      <c r="B253" t="s">
        <v>798</v>
      </c>
      <c r="C253" t="str">
        <f t="shared" si="4"/>
        <v>Phoenix Rising FCPhoenix Rising FC</v>
      </c>
      <c r="E253" s="49" t="s">
        <v>4713</v>
      </c>
    </row>
    <row r="254" spans="1:5" x14ac:dyDescent="0.25">
      <c r="A254" s="8" t="s">
        <v>91</v>
      </c>
      <c r="B254" t="s">
        <v>91</v>
      </c>
      <c r="C254" t="str">
        <f t="shared" si="4"/>
        <v>Portland TimbersPortland Timbers</v>
      </c>
      <c r="E254" s="49" t="s">
        <v>4713</v>
      </c>
    </row>
    <row r="255" spans="1:5" x14ac:dyDescent="0.25">
      <c r="A255" s="7" t="s">
        <v>93</v>
      </c>
      <c r="B255" t="s">
        <v>93</v>
      </c>
      <c r="C255" t="str">
        <f t="shared" si="4"/>
        <v>San Jose EarthquakesSan Jose Earthquakes</v>
      </c>
      <c r="E255" s="49" t="s">
        <v>4713</v>
      </c>
    </row>
    <row r="256" spans="1:5" x14ac:dyDescent="0.25">
      <c r="A256" s="7" t="s">
        <v>492</v>
      </c>
      <c r="B256" t="s">
        <v>492</v>
      </c>
      <c r="C256" t="str">
        <f t="shared" si="4"/>
        <v>Lambton JaffasLambton Jaffas</v>
      </c>
      <c r="E256" s="49" t="s">
        <v>4713</v>
      </c>
    </row>
    <row r="257" spans="1:5" x14ac:dyDescent="0.25">
      <c r="A257" s="8" t="s">
        <v>494</v>
      </c>
      <c r="B257" t="s">
        <v>2786</v>
      </c>
      <c r="C257" t="str">
        <f t="shared" si="4"/>
        <v>Queanbeyan CityQueanbeyan City FC</v>
      </c>
      <c r="E257" s="49" t="s">
        <v>4713</v>
      </c>
    </row>
    <row r="258" spans="1:5" x14ac:dyDescent="0.25">
      <c r="A258" s="7" t="s">
        <v>495</v>
      </c>
      <c r="B258" t="s">
        <v>495</v>
      </c>
      <c r="C258" t="str">
        <f t="shared" si="4"/>
        <v>Devonport CityDevonport City</v>
      </c>
      <c r="E258" s="49" t="s">
        <v>4713</v>
      </c>
    </row>
    <row r="259" spans="1:5" x14ac:dyDescent="0.25">
      <c r="A259" s="8" t="s">
        <v>23</v>
      </c>
      <c r="B259" t="s">
        <v>23</v>
      </c>
      <c r="C259" t="str">
        <f t="shared" si="4"/>
        <v>Launceston CityLaunceston City</v>
      </c>
      <c r="E259" s="49" t="s">
        <v>4713</v>
      </c>
    </row>
    <row r="260" spans="1:5" x14ac:dyDescent="0.25">
      <c r="A260" s="8" t="s">
        <v>500</v>
      </c>
      <c r="B260" t="s">
        <v>500</v>
      </c>
      <c r="C260" t="str">
        <f t="shared" si="4"/>
        <v>West Torrens BirkallaWest Torrens Birkalla</v>
      </c>
      <c r="E260" s="49" t="s">
        <v>4713</v>
      </c>
    </row>
    <row r="261" spans="1:5" x14ac:dyDescent="0.25">
      <c r="A261" s="7" t="s">
        <v>22</v>
      </c>
      <c r="B261" t="s">
        <v>22</v>
      </c>
      <c r="C261" t="str">
        <f t="shared" si="4"/>
        <v>Canberra White EaglesCanberra White Eagles</v>
      </c>
      <c r="E261" s="49" t="s">
        <v>4713</v>
      </c>
    </row>
    <row r="262" spans="1:5" x14ac:dyDescent="0.25">
      <c r="A262" s="7" t="s">
        <v>502</v>
      </c>
      <c r="B262" t="s">
        <v>502</v>
      </c>
      <c r="C262" t="str">
        <f t="shared" si="4"/>
        <v>Campbelltown CityCampbelltown City</v>
      </c>
      <c r="E262" s="49" t="s">
        <v>4713</v>
      </c>
    </row>
    <row r="263" spans="1:5" x14ac:dyDescent="0.25">
      <c r="A263" s="8" t="s">
        <v>504</v>
      </c>
      <c r="B263" t="s">
        <v>2804</v>
      </c>
      <c r="C263" t="str">
        <f t="shared" si="4"/>
        <v>AvondaleAvondale Heights</v>
      </c>
      <c r="E263" s="49" t="s">
        <v>4713</v>
      </c>
    </row>
    <row r="264" spans="1:5" x14ac:dyDescent="0.25">
      <c r="A264" s="7" t="s">
        <v>506</v>
      </c>
      <c r="B264" t="s">
        <v>2800</v>
      </c>
      <c r="C264" t="str">
        <f t="shared" si="4"/>
        <v>White City FK BeogradWhite City</v>
      </c>
      <c r="E264" s="49" t="s">
        <v>4713</v>
      </c>
    </row>
    <row r="265" spans="1:5" x14ac:dyDescent="0.25">
      <c r="A265" s="8" t="s">
        <v>508</v>
      </c>
      <c r="B265" t="s">
        <v>508</v>
      </c>
      <c r="C265" t="str">
        <f t="shared" si="4"/>
        <v>Sturt LionsSturt Lions</v>
      </c>
      <c r="E265" s="49" t="s">
        <v>4713</v>
      </c>
    </row>
    <row r="266" spans="1:5" x14ac:dyDescent="0.25">
      <c r="A266" s="7" t="s">
        <v>510</v>
      </c>
      <c r="B266" t="s">
        <v>1287</v>
      </c>
      <c r="C266" t="str">
        <f t="shared" si="4"/>
        <v>PlayfordPlayford City</v>
      </c>
      <c r="E266" s="49" t="s">
        <v>4713</v>
      </c>
    </row>
    <row r="267" spans="1:5" x14ac:dyDescent="0.25">
      <c r="A267" s="8" t="s">
        <v>512</v>
      </c>
      <c r="B267" t="s">
        <v>512</v>
      </c>
      <c r="C267" t="str">
        <f t="shared" si="4"/>
        <v>O'Connor KnightsO'Connor Knights</v>
      </c>
      <c r="E267" s="49" t="s">
        <v>4713</v>
      </c>
    </row>
    <row r="268" spans="1:5" x14ac:dyDescent="0.25">
      <c r="A268" s="7" t="s">
        <v>514</v>
      </c>
      <c r="B268" t="s">
        <v>514</v>
      </c>
      <c r="C268" t="str">
        <f t="shared" ref="C268:C331" si="5">A268&amp;B268</f>
        <v>Broadmeadow MagicBroadmeadow Magic</v>
      </c>
      <c r="E268" s="49" t="s">
        <v>4713</v>
      </c>
    </row>
    <row r="269" spans="1:5" x14ac:dyDescent="0.25">
      <c r="A269" s="8" t="s">
        <v>516</v>
      </c>
      <c r="B269" t="s">
        <v>2796</v>
      </c>
      <c r="C269" t="str">
        <f t="shared" si="5"/>
        <v>Charlestown AzzurriCharlestown City Blues</v>
      </c>
      <c r="E269" s="49" t="s">
        <v>4713</v>
      </c>
    </row>
    <row r="270" spans="1:5" x14ac:dyDescent="0.25">
      <c r="A270" s="8" t="s">
        <v>520</v>
      </c>
      <c r="B270" t="s">
        <v>520</v>
      </c>
      <c r="C270" t="str">
        <f t="shared" si="5"/>
        <v>Altona MagicAltona Magic</v>
      </c>
      <c r="E270" s="49" t="s">
        <v>4713</v>
      </c>
    </row>
    <row r="271" spans="1:5" x14ac:dyDescent="0.25">
      <c r="A271" s="7" t="s">
        <v>523</v>
      </c>
      <c r="B271" t="s">
        <v>523</v>
      </c>
      <c r="C271" t="str">
        <f t="shared" si="5"/>
        <v>Dianella White EaglesDianella White Eagles</v>
      </c>
      <c r="E271" s="49" t="s">
        <v>4713</v>
      </c>
    </row>
    <row r="272" spans="1:5" x14ac:dyDescent="0.25">
      <c r="A272" s="8" t="s">
        <v>525</v>
      </c>
      <c r="B272" t="s">
        <v>525</v>
      </c>
      <c r="C272" t="str">
        <f t="shared" si="5"/>
        <v>BalcattaBalcatta</v>
      </c>
      <c r="E272" s="49" t="s">
        <v>4713</v>
      </c>
    </row>
    <row r="273" spans="1:5" x14ac:dyDescent="0.25">
      <c r="A273" s="7" t="s">
        <v>393</v>
      </c>
      <c r="B273" t="s">
        <v>393</v>
      </c>
      <c r="C273" t="str">
        <f t="shared" si="5"/>
        <v>Bayswater CityBayswater City</v>
      </c>
      <c r="E273" s="49" t="s">
        <v>4713</v>
      </c>
    </row>
    <row r="274" spans="1:5" x14ac:dyDescent="0.25">
      <c r="A274" s="7" t="s">
        <v>518</v>
      </c>
      <c r="B274" t="s">
        <v>518</v>
      </c>
      <c r="C274" t="str">
        <f t="shared" si="5"/>
        <v>Marconi StallionsMarconi Stallions</v>
      </c>
      <c r="E274" s="49" t="s">
        <v>4713</v>
      </c>
    </row>
    <row r="275" spans="1:5" x14ac:dyDescent="0.25">
      <c r="A275" s="8" t="s">
        <v>528</v>
      </c>
      <c r="B275" t="s">
        <v>528</v>
      </c>
      <c r="C275" t="str">
        <f t="shared" si="5"/>
        <v>ArmadaleArmadale</v>
      </c>
      <c r="E275" s="49" t="s">
        <v>4713</v>
      </c>
    </row>
    <row r="276" spans="1:5" x14ac:dyDescent="0.25">
      <c r="A276" s="7" t="s">
        <v>530</v>
      </c>
      <c r="B276" t="s">
        <v>2809</v>
      </c>
      <c r="C276" t="str">
        <f t="shared" si="5"/>
        <v>Olympic KingswayOlympic Kingsway SC</v>
      </c>
      <c r="E276" s="49" t="s">
        <v>4713</v>
      </c>
    </row>
    <row r="277" spans="1:5" x14ac:dyDescent="0.25">
      <c r="A277" s="8" t="s">
        <v>532</v>
      </c>
      <c r="B277" t="s">
        <v>532</v>
      </c>
      <c r="C277" t="str">
        <f t="shared" si="5"/>
        <v>Western Sydney Wanderers U21Western Sydney Wanderers U21</v>
      </c>
      <c r="E277" s="49" t="s">
        <v>4713</v>
      </c>
    </row>
    <row r="278" spans="1:5" x14ac:dyDescent="0.25">
      <c r="A278" s="8" t="s">
        <v>535</v>
      </c>
      <c r="B278" t="s">
        <v>2790</v>
      </c>
      <c r="C278" t="str">
        <f t="shared" si="5"/>
        <v>University NSWUNSW</v>
      </c>
      <c r="E278" s="49" t="s">
        <v>4713</v>
      </c>
    </row>
    <row r="279" spans="1:5" x14ac:dyDescent="0.25">
      <c r="A279" s="7" t="s">
        <v>21</v>
      </c>
      <c r="B279" t="s">
        <v>892</v>
      </c>
      <c r="C279" t="str">
        <f t="shared" si="5"/>
        <v>Tuggeranong UtdTuggeranong United</v>
      </c>
      <c r="E279" s="49" t="s">
        <v>4713</v>
      </c>
    </row>
    <row r="280" spans="1:5" x14ac:dyDescent="0.25">
      <c r="A280" s="7" t="s">
        <v>538</v>
      </c>
      <c r="B280" t="s">
        <v>2798</v>
      </c>
      <c r="C280" t="str">
        <f t="shared" si="5"/>
        <v>Gold Coast UtdGold Coast United</v>
      </c>
      <c r="E280" s="49" t="s">
        <v>4713</v>
      </c>
    </row>
    <row r="281" spans="1:5" x14ac:dyDescent="0.25">
      <c r="A281" s="8" t="s">
        <v>540</v>
      </c>
      <c r="B281" t="s">
        <v>2792</v>
      </c>
      <c r="C281" t="str">
        <f t="shared" si="5"/>
        <v>Sydney FC U21Sydney U21</v>
      </c>
      <c r="E281" s="49" t="s">
        <v>4713</v>
      </c>
    </row>
    <row r="282" spans="1:5" x14ac:dyDescent="0.25">
      <c r="A282" s="7" t="s">
        <v>542</v>
      </c>
      <c r="B282" t="s">
        <v>542</v>
      </c>
      <c r="C282" t="str">
        <f t="shared" si="5"/>
        <v>Sydney United 58Sydney United 58</v>
      </c>
      <c r="E282" s="49" t="s">
        <v>4713</v>
      </c>
    </row>
    <row r="283" spans="1:5" x14ac:dyDescent="0.25">
      <c r="A283" s="7" t="s">
        <v>547</v>
      </c>
      <c r="B283" t="s">
        <v>3124</v>
      </c>
      <c r="C283" t="str">
        <f t="shared" si="5"/>
        <v>Dalian Young Boy ReservesDalian Yingbo Reserves</v>
      </c>
      <c r="E283" s="49" t="s">
        <v>4713</v>
      </c>
    </row>
    <row r="284" spans="1:5" x14ac:dyDescent="0.25">
      <c r="A284" s="8" t="s">
        <v>545</v>
      </c>
      <c r="B284" t="s">
        <v>3118</v>
      </c>
      <c r="C284" t="str">
        <f t="shared" si="5"/>
        <v>Tianjin Jinmen TigersTianjin Teda</v>
      </c>
      <c r="E284" s="49" t="s">
        <v>4713</v>
      </c>
    </row>
    <row r="285" spans="1:5" x14ac:dyDescent="0.25">
      <c r="A285" s="8" t="s">
        <v>549</v>
      </c>
      <c r="B285" t="s">
        <v>549</v>
      </c>
      <c r="C285" t="str">
        <f t="shared" si="5"/>
        <v>West AdelaideWest Adelaide</v>
      </c>
      <c r="E285" s="49" t="s">
        <v>4713</v>
      </c>
    </row>
    <row r="286" spans="1:5" x14ac:dyDescent="0.25">
      <c r="A286" s="7" t="s">
        <v>551</v>
      </c>
      <c r="B286" t="s">
        <v>3631</v>
      </c>
      <c r="C286" t="str">
        <f t="shared" si="5"/>
        <v>Suwon BluewingsSuwon Samsung Bluewings</v>
      </c>
      <c r="E286" s="49" t="s">
        <v>4713</v>
      </c>
    </row>
    <row r="287" spans="1:5" x14ac:dyDescent="0.25">
      <c r="A287" s="8" t="s">
        <v>553</v>
      </c>
      <c r="B287" t="s">
        <v>553</v>
      </c>
      <c r="C287" t="str">
        <f t="shared" si="5"/>
        <v>Suwon FCSuwon FC</v>
      </c>
      <c r="E287" s="49" t="s">
        <v>4713</v>
      </c>
    </row>
    <row r="288" spans="1:5" x14ac:dyDescent="0.25">
      <c r="A288" s="7" t="s">
        <v>219</v>
      </c>
      <c r="B288" t="s">
        <v>1415</v>
      </c>
      <c r="C288" t="str">
        <f t="shared" si="5"/>
        <v>Daejeon Hana CitizenDaejeon Citizen</v>
      </c>
      <c r="E288" s="49" t="s">
        <v>4713</v>
      </c>
    </row>
    <row r="289" spans="1:5" x14ac:dyDescent="0.25">
      <c r="A289" s="7" t="s">
        <v>555</v>
      </c>
      <c r="B289" t="s">
        <v>3634</v>
      </c>
      <c r="C289" t="str">
        <f t="shared" si="5"/>
        <v>Chungnam Asan FCAnsan Police</v>
      </c>
      <c r="E289" s="49" t="s">
        <v>4713</v>
      </c>
    </row>
    <row r="290" spans="1:5" x14ac:dyDescent="0.25">
      <c r="A290" s="8" t="s">
        <v>557</v>
      </c>
      <c r="B290" t="s">
        <v>3635</v>
      </c>
      <c r="C290" t="str">
        <f t="shared" si="5"/>
        <v>Gyeongnam FCGyeongnam</v>
      </c>
      <c r="E290" s="49" t="s">
        <v>4713</v>
      </c>
    </row>
    <row r="291" spans="1:5" x14ac:dyDescent="0.25">
      <c r="A291" s="8" t="s">
        <v>218</v>
      </c>
      <c r="B291" t="s">
        <v>1414</v>
      </c>
      <c r="C291" t="str">
        <f t="shared" si="5"/>
        <v>Jeonbuk MotorsJeonbuk Hyundai Motors</v>
      </c>
      <c r="E291" s="49" t="s">
        <v>4713</v>
      </c>
    </row>
    <row r="292" spans="1:5" x14ac:dyDescent="0.25">
      <c r="A292" s="7" t="s">
        <v>560</v>
      </c>
      <c r="B292" t="s">
        <v>560</v>
      </c>
      <c r="C292" t="str">
        <f t="shared" si="5"/>
        <v>Nanjing CityNanjing City</v>
      </c>
      <c r="E292" s="49" t="s">
        <v>4713</v>
      </c>
    </row>
    <row r="293" spans="1:5" x14ac:dyDescent="0.25">
      <c r="A293" s="8" t="s">
        <v>255</v>
      </c>
      <c r="B293" t="s">
        <v>288</v>
      </c>
      <c r="C293" t="str">
        <f t="shared" si="5"/>
        <v>RFS IIRigas Futbola Skola II</v>
      </c>
      <c r="E293" s="49" t="s">
        <v>4713</v>
      </c>
    </row>
    <row r="294" spans="1:5" x14ac:dyDescent="0.25">
      <c r="A294" s="8" t="s">
        <v>566</v>
      </c>
      <c r="B294" t="s">
        <v>3126</v>
      </c>
      <c r="C294" t="str">
        <f t="shared" si="5"/>
        <v>Wenzhou FCYichun Grand Tiger</v>
      </c>
      <c r="E294" s="49" t="s">
        <v>4713</v>
      </c>
    </row>
    <row r="295" spans="1:5" x14ac:dyDescent="0.25">
      <c r="A295" s="8" t="s">
        <v>562</v>
      </c>
      <c r="B295" t="s">
        <v>3121</v>
      </c>
      <c r="C295" t="str">
        <f t="shared" si="5"/>
        <v>Guangdong GZ-PowerGuandong GZ-Power FC</v>
      </c>
      <c r="E295" s="49" t="s">
        <v>4713</v>
      </c>
    </row>
    <row r="296" spans="1:5" x14ac:dyDescent="0.25">
      <c r="A296" s="7" t="s">
        <v>564</v>
      </c>
      <c r="B296" t="s">
        <v>564</v>
      </c>
      <c r="C296" t="str">
        <f t="shared" si="5"/>
        <v>Shenzhen JuniorsShenzhen Juniors</v>
      </c>
      <c r="E296" s="49" t="s">
        <v>4713</v>
      </c>
    </row>
    <row r="297" spans="1:5" x14ac:dyDescent="0.25">
      <c r="A297" s="7" t="s">
        <v>568</v>
      </c>
      <c r="B297" t="s">
        <v>568</v>
      </c>
      <c r="C297" t="str">
        <f t="shared" si="5"/>
        <v>Changchun XiduChangchun Xidu</v>
      </c>
      <c r="E297" s="49" t="s">
        <v>4713</v>
      </c>
    </row>
    <row r="298" spans="1:5" x14ac:dyDescent="0.25">
      <c r="A298" s="7" t="s">
        <v>572</v>
      </c>
      <c r="B298" t="s">
        <v>3122</v>
      </c>
      <c r="C298" t="str">
        <f t="shared" si="5"/>
        <v>Wuxi WugoWuxi Wugou</v>
      </c>
      <c r="E298" s="49" t="s">
        <v>4713</v>
      </c>
    </row>
    <row r="299" spans="1:5" x14ac:dyDescent="0.25">
      <c r="A299" s="7" t="s">
        <v>576</v>
      </c>
      <c r="B299" t="s">
        <v>576</v>
      </c>
      <c r="C299" t="str">
        <f t="shared" si="5"/>
        <v>Ganzhou RuishiGanzhou Ruishi</v>
      </c>
      <c r="E299" s="49" t="s">
        <v>4713</v>
      </c>
    </row>
    <row r="300" spans="1:5" x14ac:dyDescent="0.25">
      <c r="A300" s="8" t="s">
        <v>578</v>
      </c>
      <c r="B300" t="s">
        <v>578</v>
      </c>
      <c r="C300" t="str">
        <f t="shared" si="5"/>
        <v>Shenzhen 2028Shenzhen 2028</v>
      </c>
      <c r="E300" s="49" t="s">
        <v>4713</v>
      </c>
    </row>
    <row r="301" spans="1:5" x14ac:dyDescent="0.25">
      <c r="A301" s="7" t="s">
        <v>580</v>
      </c>
      <c r="B301" t="s">
        <v>580</v>
      </c>
      <c r="C301" t="str">
        <f t="shared" si="5"/>
        <v>Shanghai SegendaShanghai Segenda</v>
      </c>
      <c r="E301" s="49" t="s">
        <v>4713</v>
      </c>
    </row>
    <row r="302" spans="1:5" x14ac:dyDescent="0.25">
      <c r="A302" s="8" t="s">
        <v>574</v>
      </c>
      <c r="B302" t="s">
        <v>574</v>
      </c>
      <c r="C302" t="str">
        <f t="shared" si="5"/>
        <v>Nantong ZhiyunNantong Zhiyun</v>
      </c>
      <c r="E302" s="49" t="s">
        <v>4713</v>
      </c>
    </row>
    <row r="303" spans="1:5" x14ac:dyDescent="0.25">
      <c r="A303" s="8" t="s">
        <v>582</v>
      </c>
      <c r="B303" t="s">
        <v>407</v>
      </c>
      <c r="C303" t="str">
        <f t="shared" si="5"/>
        <v>Qingdao West CoastQingdao Kangtine</v>
      </c>
      <c r="E303" s="49" t="s">
        <v>4713</v>
      </c>
    </row>
    <row r="304" spans="1:5" x14ac:dyDescent="0.25">
      <c r="A304" s="7" t="s">
        <v>583</v>
      </c>
      <c r="B304" t="s">
        <v>408</v>
      </c>
      <c r="C304" t="str">
        <f t="shared" si="5"/>
        <v>Shanghai ShenhuaShanghai Greenland Shenhua</v>
      </c>
      <c r="E304" s="49" t="s">
        <v>4713</v>
      </c>
    </row>
    <row r="305" spans="1:5" x14ac:dyDescent="0.25">
      <c r="A305" s="8" t="s">
        <v>222</v>
      </c>
      <c r="B305" t="s">
        <v>1343</v>
      </c>
      <c r="C305" t="str">
        <f t="shared" si="5"/>
        <v>KaPaKapylan Pallo</v>
      </c>
      <c r="E305" s="49" t="s">
        <v>4713</v>
      </c>
    </row>
    <row r="306" spans="1:5" x14ac:dyDescent="0.25">
      <c r="A306" s="7" t="s">
        <v>224</v>
      </c>
      <c r="B306" t="s">
        <v>1368</v>
      </c>
      <c r="C306" t="str">
        <f t="shared" si="5"/>
        <v>FC Hegelmann IIHegelmann Litauen II</v>
      </c>
      <c r="E306" s="49" t="s">
        <v>4713</v>
      </c>
    </row>
    <row r="307" spans="1:5" x14ac:dyDescent="0.25">
      <c r="A307" s="8" t="s">
        <v>586</v>
      </c>
      <c r="B307" t="s">
        <v>586</v>
      </c>
      <c r="C307" t="str">
        <f t="shared" si="5"/>
        <v>Irtysh PavlodarIrtysh Pavlodar</v>
      </c>
      <c r="E307" s="49" t="s">
        <v>4713</v>
      </c>
    </row>
    <row r="308" spans="1:5" x14ac:dyDescent="0.25">
      <c r="A308" s="7" t="s">
        <v>406</v>
      </c>
      <c r="B308" t="s">
        <v>406</v>
      </c>
      <c r="C308" t="str">
        <f t="shared" si="5"/>
        <v>Chongqing TonglianglongChongqing Tonglianglong</v>
      </c>
      <c r="E308" s="49" t="s">
        <v>4713</v>
      </c>
    </row>
    <row r="309" spans="1:5" x14ac:dyDescent="0.25">
      <c r="A309" s="7" t="s">
        <v>258</v>
      </c>
      <c r="B309" t="s">
        <v>258</v>
      </c>
      <c r="C309" t="str">
        <f t="shared" si="5"/>
        <v>Djurgardens IFDjurgardens IF</v>
      </c>
      <c r="E309" s="49" t="s">
        <v>4713</v>
      </c>
    </row>
    <row r="310" spans="1:5" x14ac:dyDescent="0.25">
      <c r="A310" s="8" t="s">
        <v>600</v>
      </c>
      <c r="B310" t="s">
        <v>600</v>
      </c>
      <c r="C310" t="str">
        <f t="shared" si="5"/>
        <v>IK BrageIK Brage</v>
      </c>
      <c r="E310" s="49" t="s">
        <v>4713</v>
      </c>
    </row>
    <row r="311" spans="1:5" x14ac:dyDescent="0.25">
      <c r="A311" s="7" t="s">
        <v>223</v>
      </c>
      <c r="B311" t="s">
        <v>1344</v>
      </c>
      <c r="C311" t="str">
        <f t="shared" si="5"/>
        <v>Klubi-04Klubi 04</v>
      </c>
      <c r="E311" s="49" t="s">
        <v>4713</v>
      </c>
    </row>
    <row r="312" spans="1:5" x14ac:dyDescent="0.25">
      <c r="A312" s="8" t="s">
        <v>597</v>
      </c>
      <c r="B312" t="s">
        <v>597</v>
      </c>
      <c r="C312" t="str">
        <f t="shared" si="5"/>
        <v>SK Super Nova IISK Super Nova II</v>
      </c>
      <c r="E312" s="49" t="s">
        <v>4713</v>
      </c>
    </row>
    <row r="313" spans="1:5" x14ac:dyDescent="0.25">
      <c r="A313" s="8" t="s">
        <v>593</v>
      </c>
      <c r="B313" t="s">
        <v>593</v>
      </c>
      <c r="C313" t="str">
        <f t="shared" si="5"/>
        <v>KTPKTP</v>
      </c>
      <c r="E313" s="49" t="s">
        <v>4713</v>
      </c>
    </row>
    <row r="314" spans="1:5" x14ac:dyDescent="0.25">
      <c r="A314" s="7" t="s">
        <v>595</v>
      </c>
      <c r="B314" t="s">
        <v>3209</v>
      </c>
      <c r="C314" t="str">
        <f t="shared" si="5"/>
        <v>Ekenas IFEIF</v>
      </c>
      <c r="E314" s="49" t="s">
        <v>4713</v>
      </c>
    </row>
    <row r="315" spans="1:5" x14ac:dyDescent="0.25">
      <c r="A315" s="8" t="s">
        <v>590</v>
      </c>
      <c r="B315" t="s">
        <v>590</v>
      </c>
      <c r="C315" t="str">
        <f t="shared" si="5"/>
        <v>FK KyzylzharFK Kyzylzhar</v>
      </c>
      <c r="E315" s="49" t="s">
        <v>4713</v>
      </c>
    </row>
    <row r="316" spans="1:5" x14ac:dyDescent="0.25">
      <c r="A316" s="7" t="s">
        <v>601</v>
      </c>
      <c r="B316" t="s">
        <v>601</v>
      </c>
      <c r="C316" t="str">
        <f t="shared" si="5"/>
        <v>AC OuluAC Oulu</v>
      </c>
      <c r="E316" s="49" t="s">
        <v>4713</v>
      </c>
    </row>
    <row r="317" spans="1:5" x14ac:dyDescent="0.25">
      <c r="A317" s="7" t="s">
        <v>605</v>
      </c>
      <c r="B317" t="s">
        <v>605</v>
      </c>
      <c r="C317" t="str">
        <f t="shared" si="5"/>
        <v>Grotta SeltjarnarnesGrotta Seltjarnarnes</v>
      </c>
      <c r="E317" s="49" t="s">
        <v>4713</v>
      </c>
    </row>
    <row r="318" spans="1:5" x14ac:dyDescent="0.25">
      <c r="A318" s="7" t="s">
        <v>609</v>
      </c>
      <c r="B318" t="s">
        <v>3343</v>
      </c>
      <c r="C318" t="str">
        <f t="shared" si="5"/>
        <v>Throttur VogumThrottur Vogar</v>
      </c>
      <c r="E318" s="49" t="s">
        <v>4713</v>
      </c>
    </row>
    <row r="319" spans="1:5" x14ac:dyDescent="0.25">
      <c r="A319" s="8" t="s">
        <v>611</v>
      </c>
      <c r="B319" t="s">
        <v>3384</v>
      </c>
      <c r="C319" t="str">
        <f t="shared" si="5"/>
        <v>JFK VentspilsVentspils</v>
      </c>
      <c r="E319" s="49" t="s">
        <v>4713</v>
      </c>
    </row>
    <row r="320" spans="1:5" x14ac:dyDescent="0.25">
      <c r="A320" s="7" t="s">
        <v>612</v>
      </c>
      <c r="B320" t="s">
        <v>3389</v>
      </c>
      <c r="C320" t="str">
        <f t="shared" si="5"/>
        <v>FK Siauliai IIFC Siauliai II</v>
      </c>
      <c r="E320" s="49" t="s">
        <v>4713</v>
      </c>
    </row>
    <row r="321" spans="1:5" x14ac:dyDescent="0.25">
      <c r="A321" s="8" t="s">
        <v>607</v>
      </c>
      <c r="B321" t="s">
        <v>1361</v>
      </c>
      <c r="C321" t="str">
        <f t="shared" si="5"/>
        <v>Fylkir ReykjavikFylkir</v>
      </c>
      <c r="E321" s="49" t="s">
        <v>4713</v>
      </c>
    </row>
    <row r="322" spans="1:5" x14ac:dyDescent="0.25">
      <c r="A322" s="8" t="s">
        <v>614</v>
      </c>
      <c r="B322" t="s">
        <v>614</v>
      </c>
      <c r="C322" t="str">
        <f t="shared" si="5"/>
        <v>IK StartIK Start</v>
      </c>
      <c r="E322" s="49" t="s">
        <v>4713</v>
      </c>
    </row>
    <row r="323" spans="1:5" x14ac:dyDescent="0.25">
      <c r="A323" s="8" t="s">
        <v>603</v>
      </c>
      <c r="B323" t="s">
        <v>3205</v>
      </c>
      <c r="C323" t="str">
        <f t="shared" si="5"/>
        <v>VPS VaasaVaasa PS</v>
      </c>
      <c r="E323" s="49" t="s">
        <v>4713</v>
      </c>
    </row>
    <row r="324" spans="1:5" x14ac:dyDescent="0.25">
      <c r="A324" s="7" t="s">
        <v>624</v>
      </c>
      <c r="B324" t="s">
        <v>1320</v>
      </c>
      <c r="C324" t="str">
        <f t="shared" si="5"/>
        <v>LiverpoolLiverpool Montevideo</v>
      </c>
      <c r="E324" s="49" t="s">
        <v>4713</v>
      </c>
    </row>
    <row r="325" spans="1:5" x14ac:dyDescent="0.25">
      <c r="A325" s="7" t="s">
        <v>616</v>
      </c>
      <c r="B325" t="s">
        <v>3380</v>
      </c>
      <c r="C325" t="str">
        <f t="shared" si="5"/>
        <v>Okzhetpes KokshetauOkzhetpes</v>
      </c>
      <c r="E325" s="49" t="s">
        <v>4713</v>
      </c>
    </row>
    <row r="326" spans="1:5" x14ac:dyDescent="0.25">
      <c r="A326" s="8" t="s">
        <v>622</v>
      </c>
      <c r="B326" t="s">
        <v>3390</v>
      </c>
      <c r="C326" t="str">
        <f t="shared" si="5"/>
        <v>FK EkranasEkranas</v>
      </c>
      <c r="E326" s="49" t="s">
        <v>4713</v>
      </c>
    </row>
    <row r="327" spans="1:5" x14ac:dyDescent="0.25">
      <c r="A327" s="8" t="s">
        <v>618</v>
      </c>
      <c r="B327" t="s">
        <v>618</v>
      </c>
      <c r="C327" t="str">
        <f t="shared" si="5"/>
        <v>JippoJippo</v>
      </c>
      <c r="E327" s="49" t="s">
        <v>4713</v>
      </c>
    </row>
    <row r="328" spans="1:5" x14ac:dyDescent="0.25">
      <c r="A328" s="7" t="s">
        <v>620</v>
      </c>
      <c r="B328" t="s">
        <v>620</v>
      </c>
      <c r="C328" t="str">
        <f t="shared" si="5"/>
        <v>Marupes SCMarupes SC</v>
      </c>
      <c r="E328" s="49" t="s">
        <v>4713</v>
      </c>
    </row>
    <row r="329" spans="1:5" x14ac:dyDescent="0.25">
      <c r="A329" s="8" t="s">
        <v>625</v>
      </c>
      <c r="B329" t="s">
        <v>355</v>
      </c>
      <c r="C329" t="str">
        <f t="shared" si="5"/>
        <v>Mjallby AIFMjallby</v>
      </c>
      <c r="E329" s="49" t="s">
        <v>4713</v>
      </c>
    </row>
    <row r="330" spans="1:5" x14ac:dyDescent="0.25">
      <c r="A330" s="7" t="s">
        <v>632</v>
      </c>
      <c r="B330" t="s">
        <v>632</v>
      </c>
      <c r="C330" t="str">
        <f t="shared" si="5"/>
        <v>Vikingur OlafsvikVikingur Olafsvik</v>
      </c>
      <c r="E330" s="49" t="s">
        <v>4713</v>
      </c>
    </row>
    <row r="331" spans="1:5" x14ac:dyDescent="0.25">
      <c r="A331" s="7" t="s">
        <v>249</v>
      </c>
      <c r="B331" t="s">
        <v>283</v>
      </c>
      <c r="C331" t="str">
        <f t="shared" si="5"/>
        <v>Suduva MarijampoleFK Suduva Marijampole</v>
      </c>
      <c r="E331" s="49" t="s">
        <v>4713</v>
      </c>
    </row>
    <row r="332" spans="1:5" x14ac:dyDescent="0.25">
      <c r="A332" s="8" t="s">
        <v>630</v>
      </c>
      <c r="B332" t="s">
        <v>3358</v>
      </c>
      <c r="C332" t="str">
        <f t="shared" ref="C332:C384" si="6">A332&amp;B332</f>
        <v>WaterfordWaterford United</v>
      </c>
      <c r="E332" s="49" t="s">
        <v>4713</v>
      </c>
    </row>
    <row r="333" spans="1:5" x14ac:dyDescent="0.25">
      <c r="A333" s="7" t="s">
        <v>628</v>
      </c>
      <c r="B333" t="s">
        <v>1672</v>
      </c>
      <c r="C333" t="str">
        <f t="shared" si="6"/>
        <v>FC Flora Tallinn IIFlora Tallinn II</v>
      </c>
      <c r="E333" s="49" t="s">
        <v>4713</v>
      </c>
    </row>
    <row r="334" spans="1:5" x14ac:dyDescent="0.25">
      <c r="A334" s="8" t="s">
        <v>637</v>
      </c>
      <c r="B334" t="s">
        <v>637</v>
      </c>
      <c r="C334" t="str">
        <f t="shared" si="6"/>
        <v>Garliava KaunasGarliava Kaunas</v>
      </c>
      <c r="E334" s="49" t="s">
        <v>4713</v>
      </c>
    </row>
    <row r="335" spans="1:5" x14ac:dyDescent="0.25">
      <c r="A335" s="8" t="s">
        <v>634</v>
      </c>
      <c r="B335" t="s">
        <v>634</v>
      </c>
      <c r="C335" t="str">
        <f t="shared" si="6"/>
        <v>KFG GardabaerKFG Gardabaer</v>
      </c>
      <c r="E335" s="49" t="s">
        <v>4713</v>
      </c>
    </row>
    <row r="336" spans="1:5" x14ac:dyDescent="0.25">
      <c r="A336" s="7" t="s">
        <v>640</v>
      </c>
      <c r="B336" t="s">
        <v>3437</v>
      </c>
      <c r="C336" t="str">
        <f t="shared" si="6"/>
        <v>Lyn 1896Lyn</v>
      </c>
      <c r="E336" s="49" t="s">
        <v>4713</v>
      </c>
    </row>
    <row r="337" spans="1:5" x14ac:dyDescent="0.25">
      <c r="A337" s="8" t="s">
        <v>642</v>
      </c>
      <c r="B337" t="s">
        <v>642</v>
      </c>
      <c r="C337" t="str">
        <f t="shared" si="6"/>
        <v>Union San FelipeUnion San Felipe</v>
      </c>
      <c r="E337" s="49" t="s">
        <v>4713</v>
      </c>
    </row>
    <row r="338" spans="1:5" x14ac:dyDescent="0.25">
      <c r="A338" s="7" t="s">
        <v>644</v>
      </c>
      <c r="B338" t="s">
        <v>3344</v>
      </c>
      <c r="C338" t="str">
        <f t="shared" si="6"/>
        <v>UMF SelfossSelfoss</v>
      </c>
      <c r="E338" s="49" t="s">
        <v>4713</v>
      </c>
    </row>
    <row r="339" spans="1:5" x14ac:dyDescent="0.25">
      <c r="A339" s="8" t="s">
        <v>646</v>
      </c>
      <c r="B339" t="s">
        <v>1324</v>
      </c>
      <c r="C339" t="str">
        <f t="shared" si="6"/>
        <v>TigreClub Atletico Tigre</v>
      </c>
      <c r="E339" s="49" t="s">
        <v>4713</v>
      </c>
    </row>
    <row r="340" spans="1:5" x14ac:dyDescent="0.25">
      <c r="A340" s="7" t="s">
        <v>654</v>
      </c>
      <c r="B340" t="s">
        <v>2771</v>
      </c>
      <c r="C340" t="str">
        <f t="shared" si="6"/>
        <v>Deportivo EspañolDeportivo Espanol</v>
      </c>
      <c r="E340" s="49" t="s">
        <v>4713</v>
      </c>
    </row>
    <row r="341" spans="1:5" x14ac:dyDescent="0.25">
      <c r="A341" s="7" t="s">
        <v>657</v>
      </c>
      <c r="B341" t="s">
        <v>657</v>
      </c>
      <c r="C341" t="str">
        <f t="shared" si="6"/>
        <v>Club MercedesClub Mercedes</v>
      </c>
      <c r="E341" s="49" t="s">
        <v>4713</v>
      </c>
    </row>
    <row r="342" spans="1:5" x14ac:dyDescent="0.25">
      <c r="A342" s="8" t="s">
        <v>659</v>
      </c>
      <c r="B342" t="s">
        <v>2776</v>
      </c>
      <c r="C342" t="str">
        <f t="shared" si="6"/>
        <v>Deportivo MuñizDeportivo Muniz</v>
      </c>
      <c r="E342" s="49" t="s">
        <v>4713</v>
      </c>
    </row>
    <row r="343" spans="1:5" x14ac:dyDescent="0.25">
      <c r="A343" s="8" t="s">
        <v>677</v>
      </c>
      <c r="B343" t="s">
        <v>3678</v>
      </c>
      <c r="C343" t="str">
        <f t="shared" si="6"/>
        <v>CerroCA Cerro</v>
      </c>
      <c r="E343" s="49" t="s">
        <v>4713</v>
      </c>
    </row>
    <row r="344" spans="1:5" x14ac:dyDescent="0.25">
      <c r="A344" s="7" t="s">
        <v>315</v>
      </c>
      <c r="B344" t="s">
        <v>315</v>
      </c>
      <c r="C344" t="str">
        <f t="shared" si="6"/>
        <v>Deportivo ParaguayoDeportivo Paraguayo</v>
      </c>
      <c r="E344" s="49" t="s">
        <v>4713</v>
      </c>
    </row>
    <row r="345" spans="1:5" x14ac:dyDescent="0.25">
      <c r="A345" s="7" t="s">
        <v>649</v>
      </c>
      <c r="B345" t="s">
        <v>2755</v>
      </c>
      <c r="C345" t="str">
        <f t="shared" si="6"/>
        <v>Club Ciudad de BolivarCiudad de Bolivar</v>
      </c>
      <c r="E345" s="49" t="s">
        <v>4713</v>
      </c>
    </row>
    <row r="346" spans="1:5" x14ac:dyDescent="0.25">
      <c r="A346" s="8" t="s">
        <v>673</v>
      </c>
      <c r="B346" t="s">
        <v>673</v>
      </c>
      <c r="C346" t="str">
        <f t="shared" si="6"/>
        <v>BryneBryne</v>
      </c>
      <c r="E346" s="49" t="s">
        <v>4713</v>
      </c>
    </row>
    <row r="347" spans="1:5" x14ac:dyDescent="0.25">
      <c r="A347" s="7" t="s">
        <v>666</v>
      </c>
      <c r="B347" t="s">
        <v>320</v>
      </c>
      <c r="C347" t="str">
        <f t="shared" si="6"/>
        <v>Central Córdoba de RosarioCentral Cordoba de Rosario</v>
      </c>
      <c r="E347" s="49" t="s">
        <v>4713</v>
      </c>
    </row>
    <row r="348" spans="1:5" x14ac:dyDescent="0.25">
      <c r="A348" s="8" t="s">
        <v>317</v>
      </c>
      <c r="B348" t="s">
        <v>317</v>
      </c>
      <c r="C348" t="str">
        <f t="shared" si="6"/>
        <v>Centro EspanolCentro Espanol</v>
      </c>
      <c r="E348" s="49" t="s">
        <v>4713</v>
      </c>
    </row>
    <row r="349" spans="1:5" x14ac:dyDescent="0.25">
      <c r="A349" s="7" t="s">
        <v>675</v>
      </c>
      <c r="B349" t="s">
        <v>675</v>
      </c>
      <c r="C349" t="str">
        <f t="shared" si="6"/>
        <v>Atletico GrauAtletico Grau</v>
      </c>
      <c r="E349" s="49" t="s">
        <v>4713</v>
      </c>
    </row>
    <row r="350" spans="1:5" x14ac:dyDescent="0.25">
      <c r="A350" s="7" t="s">
        <v>679</v>
      </c>
      <c r="B350" t="s">
        <v>3360</v>
      </c>
      <c r="C350" t="str">
        <f t="shared" si="6"/>
        <v>Wexford FCWexford Youths</v>
      </c>
      <c r="E350" s="49" t="s">
        <v>4713</v>
      </c>
    </row>
    <row r="351" spans="1:5" x14ac:dyDescent="0.25">
      <c r="A351" s="8" t="s">
        <v>681</v>
      </c>
      <c r="B351" t="s">
        <v>681</v>
      </c>
      <c r="C351" t="str">
        <f t="shared" si="6"/>
        <v>Drogheda UnitedDrogheda United</v>
      </c>
      <c r="E351" s="49" t="s">
        <v>4713</v>
      </c>
    </row>
    <row r="352" spans="1:5" x14ac:dyDescent="0.25">
      <c r="A352" s="8" t="s">
        <v>261</v>
      </c>
      <c r="B352" t="s">
        <v>311</v>
      </c>
      <c r="C352" t="str">
        <f t="shared" si="6"/>
        <v>San Antonio Bulo BuloSA Bulo Bulo</v>
      </c>
      <c r="E352" s="49" t="s">
        <v>4713</v>
      </c>
    </row>
    <row r="353" spans="1:5" x14ac:dyDescent="0.25">
      <c r="A353" s="7" t="s">
        <v>683</v>
      </c>
      <c r="B353" t="s">
        <v>683</v>
      </c>
      <c r="C353" t="str">
        <f t="shared" si="6"/>
        <v>Nueva ChicagoNueva Chicago</v>
      </c>
      <c r="E353" s="49" t="s">
        <v>4713</v>
      </c>
    </row>
    <row r="354" spans="1:5" x14ac:dyDescent="0.25">
      <c r="A354" s="7" t="s">
        <v>691</v>
      </c>
      <c r="B354" t="s">
        <v>3107</v>
      </c>
      <c r="C354" t="str">
        <f t="shared" si="6"/>
        <v>Universidad de ConcepciónUniversidad de Concepcion</v>
      </c>
      <c r="E354" s="49" t="s">
        <v>4713</v>
      </c>
    </row>
    <row r="355" spans="1:5" x14ac:dyDescent="0.25">
      <c r="A355" s="8" t="s">
        <v>693</v>
      </c>
      <c r="B355" t="s">
        <v>3110</v>
      </c>
      <c r="C355" t="str">
        <f t="shared" si="6"/>
        <v>San LuisSan Luis Quillota</v>
      </c>
      <c r="E355" s="49" t="s">
        <v>4713</v>
      </c>
    </row>
    <row r="356" spans="1:5" x14ac:dyDescent="0.25">
      <c r="A356" s="7" t="s">
        <v>695</v>
      </c>
      <c r="B356" t="s">
        <v>695</v>
      </c>
      <c r="C356" t="str">
        <f t="shared" si="6"/>
        <v>Sportivo San LorenzoSportivo San Lorenzo</v>
      </c>
      <c r="E356" s="49" t="s">
        <v>4713</v>
      </c>
    </row>
    <row r="357" spans="1:5" x14ac:dyDescent="0.25">
      <c r="A357" s="7" t="s">
        <v>687</v>
      </c>
      <c r="B357" t="s">
        <v>3043</v>
      </c>
      <c r="C357" t="str">
        <f t="shared" si="6"/>
        <v>Nacional-AMNacional AM</v>
      </c>
      <c r="E357" s="49" t="s">
        <v>4713</v>
      </c>
    </row>
    <row r="358" spans="1:5" x14ac:dyDescent="0.25">
      <c r="A358" s="8" t="s">
        <v>689</v>
      </c>
      <c r="B358" t="s">
        <v>3045</v>
      </c>
      <c r="C358" t="str">
        <f t="shared" si="6"/>
        <v>UberlândiaUberlandia MG</v>
      </c>
      <c r="E358" s="49" t="s">
        <v>4713</v>
      </c>
    </row>
    <row r="359" spans="1:5" x14ac:dyDescent="0.25">
      <c r="A359" s="7" t="s">
        <v>699</v>
      </c>
      <c r="B359" t="s">
        <v>2758</v>
      </c>
      <c r="C359" t="str">
        <f t="shared" si="6"/>
        <v>Colón de Santa FeClub Atletico Colon</v>
      </c>
      <c r="E359" s="49" t="s">
        <v>4713</v>
      </c>
    </row>
    <row r="360" spans="1:5" x14ac:dyDescent="0.25">
      <c r="A360" s="8" t="s">
        <v>701</v>
      </c>
      <c r="B360" t="s">
        <v>330</v>
      </c>
      <c r="C360" t="str">
        <f t="shared" si="6"/>
        <v>MidlandFerrocarril Midland</v>
      </c>
      <c r="E360" s="49" t="s">
        <v>4713</v>
      </c>
    </row>
    <row r="361" spans="1:5" x14ac:dyDescent="0.25">
      <c r="A361" s="8" t="s">
        <v>707</v>
      </c>
      <c r="B361" t="s">
        <v>2764</v>
      </c>
      <c r="C361" t="str">
        <f t="shared" si="6"/>
        <v>Villa DálmineVilla Dalmine</v>
      </c>
      <c r="E361" s="49" t="s">
        <v>4713</v>
      </c>
    </row>
    <row r="362" spans="1:5" x14ac:dyDescent="0.25">
      <c r="A362" s="7" t="s">
        <v>709</v>
      </c>
      <c r="B362" t="s">
        <v>2765</v>
      </c>
      <c r="C362" t="str">
        <f t="shared" si="6"/>
        <v>San Martín BurzacoSan Martin De Burzaco</v>
      </c>
      <c r="E362" s="49" t="s">
        <v>4713</v>
      </c>
    </row>
    <row r="363" spans="1:5" x14ac:dyDescent="0.25">
      <c r="A363" s="8" t="s">
        <v>711</v>
      </c>
      <c r="B363" t="s">
        <v>711</v>
      </c>
      <c r="C363" t="str">
        <f t="shared" si="6"/>
        <v>Argentino MerloArgentino Merlo</v>
      </c>
      <c r="E363" s="49" t="s">
        <v>4713</v>
      </c>
    </row>
    <row r="364" spans="1:5" x14ac:dyDescent="0.25">
      <c r="A364" s="7" t="s">
        <v>713</v>
      </c>
      <c r="B364" t="s">
        <v>713</v>
      </c>
      <c r="C364" t="str">
        <f t="shared" si="6"/>
        <v>Real PilarReal Pilar</v>
      </c>
      <c r="E364" s="49" t="s">
        <v>4713</v>
      </c>
    </row>
    <row r="365" spans="1:5" x14ac:dyDescent="0.25">
      <c r="A365" s="8" t="s">
        <v>715</v>
      </c>
      <c r="B365" t="s">
        <v>715</v>
      </c>
      <c r="C365" t="str">
        <f t="shared" si="6"/>
        <v>UAI UrquizaUAI Urquiza</v>
      </c>
      <c r="E365" s="49" t="s">
        <v>4713</v>
      </c>
    </row>
    <row r="366" spans="1:5" x14ac:dyDescent="0.25">
      <c r="A366" s="7" t="s">
        <v>717</v>
      </c>
      <c r="B366" t="s">
        <v>2768</v>
      </c>
      <c r="C366" t="str">
        <f t="shared" si="6"/>
        <v>Arsenal de SarandíArsenal de Sarandi</v>
      </c>
      <c r="E366" s="49" t="s">
        <v>4713</v>
      </c>
    </row>
    <row r="367" spans="1:5" x14ac:dyDescent="0.25">
      <c r="A367" s="7" t="s">
        <v>721</v>
      </c>
      <c r="B367" t="s">
        <v>2761</v>
      </c>
      <c r="C367" t="str">
        <f t="shared" si="6"/>
        <v>LiniersCSD Liniers</v>
      </c>
      <c r="E367" s="49" t="s">
        <v>4713</v>
      </c>
    </row>
    <row r="368" spans="1:5" x14ac:dyDescent="0.25">
      <c r="A368" s="7" t="s">
        <v>730</v>
      </c>
      <c r="B368" t="s">
        <v>3039</v>
      </c>
      <c r="C368" t="str">
        <f t="shared" si="6"/>
        <v>MaranhãoMaranhao</v>
      </c>
      <c r="E368" s="49" t="s">
        <v>4713</v>
      </c>
    </row>
    <row r="369" spans="1:5" x14ac:dyDescent="0.25">
      <c r="A369" s="8" t="s">
        <v>723</v>
      </c>
      <c r="B369" t="s">
        <v>723</v>
      </c>
      <c r="C369" t="str">
        <f t="shared" si="6"/>
        <v>ExcursionistasExcursionistas</v>
      </c>
      <c r="E369" s="49" t="s">
        <v>4713</v>
      </c>
    </row>
    <row r="370" spans="1:5" x14ac:dyDescent="0.25">
      <c r="A370" s="8" t="s">
        <v>727</v>
      </c>
      <c r="B370" t="s">
        <v>2770</v>
      </c>
      <c r="C370" t="str">
        <f t="shared" si="6"/>
        <v>San CarlosCA Villa San Carlos</v>
      </c>
      <c r="E370" s="49" t="s">
        <v>4713</v>
      </c>
    </row>
    <row r="371" spans="1:5" x14ac:dyDescent="0.25">
      <c r="A371" s="8" t="s">
        <v>697</v>
      </c>
      <c r="B371" t="s">
        <v>2753</v>
      </c>
      <c r="C371" t="str">
        <f t="shared" si="6"/>
        <v>Talleres de CórdobaTalleres de Cordoba</v>
      </c>
      <c r="E371" s="49" t="s">
        <v>4713</v>
      </c>
    </row>
    <row r="372" spans="1:5" x14ac:dyDescent="0.25">
      <c r="A372" s="8" t="s">
        <v>703</v>
      </c>
      <c r="B372" t="s">
        <v>703</v>
      </c>
      <c r="C372" t="str">
        <f t="shared" si="6"/>
        <v>San Martin de TucumanSan Martin de Tucuman</v>
      </c>
      <c r="E372" s="49" t="s">
        <v>4713</v>
      </c>
    </row>
    <row r="373" spans="1:5" x14ac:dyDescent="0.25">
      <c r="A373" s="7" t="s">
        <v>682</v>
      </c>
      <c r="B373" t="s">
        <v>2756</v>
      </c>
      <c r="C373" t="str">
        <f t="shared" si="6"/>
        <v>Atletico RafaelaAtletico de Rafaela</v>
      </c>
      <c r="E373" s="49" t="s">
        <v>4713</v>
      </c>
    </row>
    <row r="374" spans="1:5" x14ac:dyDescent="0.25">
      <c r="A374" s="8" t="s">
        <v>732</v>
      </c>
      <c r="B374" t="s">
        <v>732</v>
      </c>
      <c r="C374" t="str">
        <f t="shared" si="6"/>
        <v>FigueirenseFigueirense</v>
      </c>
      <c r="E374" s="49" t="s">
        <v>4713</v>
      </c>
    </row>
    <row r="375" spans="1:5" x14ac:dyDescent="0.25">
      <c r="A375" s="7" t="s">
        <v>734</v>
      </c>
      <c r="B375" t="s">
        <v>734</v>
      </c>
      <c r="C375" t="str">
        <f t="shared" si="6"/>
        <v>CiencianoCienciano</v>
      </c>
      <c r="E375" s="49" t="s">
        <v>4713</v>
      </c>
    </row>
    <row r="376" spans="1:5" x14ac:dyDescent="0.25">
      <c r="A376" s="7" t="s">
        <v>738</v>
      </c>
      <c r="B376" t="s">
        <v>422</v>
      </c>
      <c r="C376" t="str">
        <f t="shared" si="6"/>
        <v>Unión MagdalenaUnion Magdalena</v>
      </c>
      <c r="E376" s="49" t="s">
        <v>4713</v>
      </c>
    </row>
    <row r="377" spans="1:5" x14ac:dyDescent="0.25">
      <c r="A377" s="8" t="s">
        <v>736</v>
      </c>
      <c r="B377" t="s">
        <v>416</v>
      </c>
      <c r="C377" t="str">
        <f t="shared" si="6"/>
        <v>Atlético NacionalAtletico Nacional</v>
      </c>
      <c r="E377" s="49" t="s">
        <v>4713</v>
      </c>
    </row>
    <row r="378" spans="1:5" x14ac:dyDescent="0.25">
      <c r="A378" s="7" t="s">
        <v>741</v>
      </c>
      <c r="B378" t="s">
        <v>3679</v>
      </c>
      <c r="C378" t="str">
        <f t="shared" si="6"/>
        <v>JuventudCA Juventud</v>
      </c>
      <c r="E378" s="49" t="s">
        <v>4713</v>
      </c>
    </row>
    <row r="379" spans="1:5" x14ac:dyDescent="0.25">
      <c r="A379" s="8" t="s">
        <v>739</v>
      </c>
      <c r="B379" t="s">
        <v>739</v>
      </c>
      <c r="C379" t="str">
        <f t="shared" si="6"/>
        <v>Toronto FC IIToronto FC II</v>
      </c>
      <c r="E379" s="49" t="s">
        <v>4713</v>
      </c>
    </row>
    <row r="380" spans="1:5" x14ac:dyDescent="0.25">
      <c r="A380" s="8" t="s">
        <v>423</v>
      </c>
      <c r="B380" t="s">
        <v>423</v>
      </c>
      <c r="C380" t="str">
        <f t="shared" si="6"/>
        <v>Deportivo PastoDeportivo Pasto</v>
      </c>
      <c r="E380" s="49" t="s">
        <v>4713</v>
      </c>
    </row>
    <row r="381" spans="1:5" x14ac:dyDescent="0.25">
      <c r="A381" s="7" t="s">
        <v>267</v>
      </c>
      <c r="B381" t="s">
        <v>267</v>
      </c>
      <c r="C381" t="str">
        <f t="shared" si="6"/>
        <v>Real OruroReal Oruro</v>
      </c>
      <c r="E381" s="49" t="s">
        <v>4713</v>
      </c>
    </row>
    <row r="382" spans="1:5" x14ac:dyDescent="0.25">
      <c r="A382" s="8" t="s">
        <v>67</v>
      </c>
      <c r="B382" t="s">
        <v>67</v>
      </c>
      <c r="C382" t="str">
        <f t="shared" si="6"/>
        <v>InternacionalInternacional</v>
      </c>
      <c r="E382" s="49" t="s">
        <v>4713</v>
      </c>
    </row>
    <row r="383" spans="1:5" x14ac:dyDescent="0.25">
      <c r="A383" s="8" t="s">
        <v>750</v>
      </c>
      <c r="B383" t="s">
        <v>3111</v>
      </c>
      <c r="C383" t="str">
        <f t="shared" si="6"/>
        <v>Club Deportes Santa CruzDeportes Santa Cruz</v>
      </c>
      <c r="E383" s="49" t="s">
        <v>4713</v>
      </c>
    </row>
    <row r="384" spans="1:5" x14ac:dyDescent="0.25">
      <c r="A384" s="8" t="s">
        <v>746</v>
      </c>
      <c r="B384" t="s">
        <v>3041</v>
      </c>
      <c r="C384" t="str">
        <f t="shared" si="6"/>
        <v>ItabaianaItabaiana SE</v>
      </c>
      <c r="E384" s="49" t="s">
        <v>4713</v>
      </c>
    </row>
    <row r="385" spans="1:5" x14ac:dyDescent="0.25">
      <c r="A385" s="7" t="s">
        <v>748</v>
      </c>
      <c r="B385" t="s">
        <v>748</v>
      </c>
      <c r="C385" t="str">
        <f t="shared" ref="C385:C432" si="7">A385&amp;B385</f>
        <v>CobresalCobresal</v>
      </c>
      <c r="E385" s="49" t="s">
        <v>4713</v>
      </c>
    </row>
    <row r="386" spans="1:5" x14ac:dyDescent="0.25">
      <c r="A386" s="7" t="s">
        <v>65</v>
      </c>
      <c r="B386" t="s">
        <v>65</v>
      </c>
      <c r="C386" t="str">
        <f t="shared" si="7"/>
        <v>ChapecoenseChapecoense</v>
      </c>
      <c r="E386" s="49" t="s">
        <v>4713</v>
      </c>
    </row>
    <row r="387" spans="1:5" x14ac:dyDescent="0.25">
      <c r="A387" s="7" t="s">
        <v>185</v>
      </c>
      <c r="B387" t="s">
        <v>3511</v>
      </c>
      <c r="C387" t="str">
        <f t="shared" si="7"/>
        <v>NacionalClub Nacional</v>
      </c>
      <c r="E387" s="49" t="s">
        <v>4713</v>
      </c>
    </row>
    <row r="388" spans="1:5" x14ac:dyDescent="0.25">
      <c r="A388" s="8" t="s">
        <v>752</v>
      </c>
      <c r="B388" t="s">
        <v>2757</v>
      </c>
      <c r="C388" t="str">
        <f t="shared" si="7"/>
        <v>TemperleyCA Temperley</v>
      </c>
      <c r="E388" s="49" t="s">
        <v>4713</v>
      </c>
    </row>
    <row r="389" spans="1:5" x14ac:dyDescent="0.25">
      <c r="A389" s="7" t="s">
        <v>753</v>
      </c>
      <c r="B389" t="s">
        <v>3042</v>
      </c>
      <c r="C389" t="str">
        <f t="shared" si="7"/>
        <v>Anapolis FCAnapolis GO</v>
      </c>
      <c r="E389" s="49" t="s">
        <v>4713</v>
      </c>
    </row>
    <row r="390" spans="1:5" x14ac:dyDescent="0.25">
      <c r="A390" s="8" t="s">
        <v>755</v>
      </c>
      <c r="B390" t="s">
        <v>755</v>
      </c>
      <c r="C390" t="str">
        <f t="shared" si="7"/>
        <v>Barracas CentralBarracas Central</v>
      </c>
      <c r="E390" s="49" t="s">
        <v>4713</v>
      </c>
    </row>
    <row r="391" spans="1:5" x14ac:dyDescent="0.25">
      <c r="A391" s="7" t="s">
        <v>63</v>
      </c>
      <c r="B391" t="s">
        <v>63</v>
      </c>
      <c r="C391" t="str">
        <f t="shared" si="7"/>
        <v>Charlotte FCCharlotte FC</v>
      </c>
      <c r="E391" s="49" t="s">
        <v>4713</v>
      </c>
    </row>
    <row r="392" spans="1:5" x14ac:dyDescent="0.25">
      <c r="A392" s="8" t="s">
        <v>757</v>
      </c>
      <c r="B392" t="s">
        <v>757</v>
      </c>
      <c r="C392" t="str">
        <f t="shared" si="7"/>
        <v>AD TarmaAD Tarma</v>
      </c>
      <c r="E392" s="49" t="s">
        <v>4713</v>
      </c>
    </row>
    <row r="393" spans="1:5" x14ac:dyDescent="0.25">
      <c r="A393" s="8" t="s">
        <v>759</v>
      </c>
      <c r="B393" t="s">
        <v>759</v>
      </c>
      <c r="C393" t="str">
        <f t="shared" si="7"/>
        <v>San Antonio FCSan Antonio FC</v>
      </c>
      <c r="E393" s="49" t="s">
        <v>4713</v>
      </c>
    </row>
    <row r="394" spans="1:5" x14ac:dyDescent="0.25">
      <c r="A394" s="7" t="s">
        <v>768</v>
      </c>
      <c r="B394" t="s">
        <v>768</v>
      </c>
      <c r="C394" t="str">
        <f t="shared" si="7"/>
        <v>Philadelphia Union IIPhiladelphia Union II</v>
      </c>
      <c r="E394" s="49" t="s">
        <v>4713</v>
      </c>
    </row>
    <row r="395" spans="1:5" x14ac:dyDescent="0.25">
      <c r="A395" s="7" t="s">
        <v>53</v>
      </c>
      <c r="B395" t="s">
        <v>53</v>
      </c>
      <c r="C395" t="str">
        <f t="shared" si="7"/>
        <v>FC CincinnatiFC Cincinnati</v>
      </c>
      <c r="E395" s="49" t="s">
        <v>4713</v>
      </c>
    </row>
    <row r="396" spans="1:5" x14ac:dyDescent="0.25">
      <c r="A396" s="7" t="s">
        <v>761</v>
      </c>
      <c r="B396" t="s">
        <v>3687</v>
      </c>
      <c r="C396" t="str">
        <f t="shared" si="7"/>
        <v>Las Vegas Lights FCLas Vegas Lights</v>
      </c>
      <c r="E396" s="49" t="s">
        <v>4713</v>
      </c>
    </row>
    <row r="397" spans="1:5" x14ac:dyDescent="0.25">
      <c r="A397" s="8" t="s">
        <v>763</v>
      </c>
      <c r="B397" t="s">
        <v>3688</v>
      </c>
      <c r="C397" t="str">
        <f t="shared" si="7"/>
        <v>Loudoun United FCLoudoun United</v>
      </c>
      <c r="E397" s="49" t="s">
        <v>4713</v>
      </c>
    </row>
    <row r="398" spans="1:5" x14ac:dyDescent="0.25">
      <c r="A398" s="8" t="s">
        <v>770</v>
      </c>
      <c r="B398" t="s">
        <v>770</v>
      </c>
      <c r="C398" t="str">
        <f t="shared" si="7"/>
        <v>The TownThe Town</v>
      </c>
      <c r="E398" s="49" t="s">
        <v>4713</v>
      </c>
    </row>
    <row r="399" spans="1:5" x14ac:dyDescent="0.25">
      <c r="A399" s="7" t="s">
        <v>764</v>
      </c>
      <c r="B399" t="s">
        <v>764</v>
      </c>
      <c r="C399" t="str">
        <f t="shared" si="7"/>
        <v>Tampa Bay RowdiesTampa Bay Rowdies</v>
      </c>
      <c r="E399" s="49" t="s">
        <v>4713</v>
      </c>
    </row>
    <row r="400" spans="1:5" x14ac:dyDescent="0.25">
      <c r="A400" s="8" t="s">
        <v>766</v>
      </c>
      <c r="B400" t="s">
        <v>3689</v>
      </c>
      <c r="C400" t="str">
        <f t="shared" si="7"/>
        <v>Rhode Island FCRhode Island</v>
      </c>
      <c r="E400" s="49" t="s">
        <v>4713</v>
      </c>
    </row>
    <row r="401" spans="1:5" x14ac:dyDescent="0.25">
      <c r="A401" s="7" t="s">
        <v>772</v>
      </c>
      <c r="B401" t="s">
        <v>3132</v>
      </c>
      <c r="C401" t="str">
        <f t="shared" si="7"/>
        <v>BucaramangaAtletico Bucaramanga</v>
      </c>
      <c r="E401" s="49" t="s">
        <v>4713</v>
      </c>
    </row>
    <row r="402" spans="1:5" x14ac:dyDescent="0.25">
      <c r="A402" s="8" t="s">
        <v>774</v>
      </c>
      <c r="B402" t="s">
        <v>774</v>
      </c>
      <c r="C402" t="str">
        <f t="shared" si="7"/>
        <v>UMECITUMECIT</v>
      </c>
      <c r="E402" s="49" t="s">
        <v>4713</v>
      </c>
    </row>
    <row r="403" spans="1:5" x14ac:dyDescent="0.25">
      <c r="A403" s="7" t="s">
        <v>778</v>
      </c>
      <c r="B403" t="s">
        <v>778</v>
      </c>
      <c r="C403" t="str">
        <f t="shared" si="7"/>
        <v>Chicago Fire IIChicago Fire II</v>
      </c>
      <c r="E403" s="49" t="s">
        <v>4713</v>
      </c>
    </row>
    <row r="404" spans="1:5" x14ac:dyDescent="0.25">
      <c r="A404" s="7" t="s">
        <v>55</v>
      </c>
      <c r="B404" t="s">
        <v>55</v>
      </c>
      <c r="C404" t="str">
        <f t="shared" si="7"/>
        <v>Inter Miami CFInter Miami CF</v>
      </c>
      <c r="E404" s="49" t="s">
        <v>4713</v>
      </c>
    </row>
    <row r="405" spans="1:5" x14ac:dyDescent="0.25">
      <c r="A405" s="8" t="s">
        <v>58</v>
      </c>
      <c r="B405" t="s">
        <v>58</v>
      </c>
      <c r="C405" t="str">
        <f t="shared" si="7"/>
        <v>Toronto FCToronto FC</v>
      </c>
      <c r="E405" s="49" t="s">
        <v>4713</v>
      </c>
    </row>
    <row r="406" spans="1:5" x14ac:dyDescent="0.25">
      <c r="A406" s="7" t="s">
        <v>775</v>
      </c>
      <c r="B406" t="s">
        <v>775</v>
      </c>
      <c r="C406" t="str">
        <f t="shared" si="7"/>
        <v>Oriente PetroleroOriente Petrolero</v>
      </c>
      <c r="E406" s="49" t="s">
        <v>4713</v>
      </c>
    </row>
    <row r="407" spans="1:5" x14ac:dyDescent="0.25">
      <c r="A407" s="7" t="s">
        <v>64</v>
      </c>
      <c r="B407" t="s">
        <v>862</v>
      </c>
      <c r="C407" t="str">
        <f t="shared" si="7"/>
        <v>Atlanta United FCAtlanta United</v>
      </c>
      <c r="E407" s="49" t="s">
        <v>4713</v>
      </c>
    </row>
    <row r="408" spans="1:5" x14ac:dyDescent="0.25">
      <c r="A408" s="8" t="s">
        <v>56</v>
      </c>
      <c r="B408" t="s">
        <v>56</v>
      </c>
      <c r="C408" t="str">
        <f t="shared" si="7"/>
        <v>Chicago FireChicago Fire</v>
      </c>
      <c r="E408" s="49" t="s">
        <v>4713</v>
      </c>
    </row>
    <row r="409" spans="1:5" x14ac:dyDescent="0.25">
      <c r="A409" s="7" t="s">
        <v>77</v>
      </c>
      <c r="B409" t="s">
        <v>863</v>
      </c>
      <c r="C409" t="str">
        <f t="shared" si="7"/>
        <v>Nashville SCNashville FC</v>
      </c>
      <c r="E409" s="49" t="s">
        <v>4713</v>
      </c>
    </row>
    <row r="410" spans="1:5" x14ac:dyDescent="0.25">
      <c r="A410" s="8" t="s">
        <v>74</v>
      </c>
      <c r="B410" t="s">
        <v>74</v>
      </c>
      <c r="C410" t="str">
        <f t="shared" si="7"/>
        <v>Seattle Sounders FCSeattle Sounders FC</v>
      </c>
      <c r="E410" s="49" t="s">
        <v>4713</v>
      </c>
    </row>
    <row r="411" spans="1:5" x14ac:dyDescent="0.25">
      <c r="A411" s="8" t="s">
        <v>777</v>
      </c>
      <c r="B411" t="s">
        <v>2752</v>
      </c>
      <c r="C411" t="str">
        <f t="shared" si="7"/>
        <v>MirassolMirassol SP</v>
      </c>
      <c r="E411" s="49" t="s">
        <v>4713</v>
      </c>
    </row>
    <row r="412" spans="1:5" x14ac:dyDescent="0.25">
      <c r="A412" s="7" t="s">
        <v>781</v>
      </c>
      <c r="B412" t="s">
        <v>781</v>
      </c>
      <c r="C412" t="str">
        <f t="shared" si="7"/>
        <v>Real SantanderReal Santander</v>
      </c>
      <c r="E412" s="49" t="s">
        <v>4713</v>
      </c>
    </row>
    <row r="413" spans="1:5" x14ac:dyDescent="0.25">
      <c r="A413" s="8" t="s">
        <v>61</v>
      </c>
      <c r="B413" t="s">
        <v>61</v>
      </c>
      <c r="C413" t="str">
        <f t="shared" si="7"/>
        <v>Manta FCManta FC</v>
      </c>
      <c r="E413" s="49" t="s">
        <v>4713</v>
      </c>
    </row>
    <row r="414" spans="1:5" x14ac:dyDescent="0.25">
      <c r="A414" s="8" t="s">
        <v>780</v>
      </c>
      <c r="B414" t="s">
        <v>3109</v>
      </c>
      <c r="C414" t="str">
        <f t="shared" si="7"/>
        <v>La SerenaCD La Serena</v>
      </c>
      <c r="E414" s="49" t="s">
        <v>4713</v>
      </c>
    </row>
    <row r="415" spans="1:5" x14ac:dyDescent="0.25">
      <c r="A415" s="8" t="s">
        <v>73</v>
      </c>
      <c r="B415" t="s">
        <v>73</v>
      </c>
      <c r="C415" t="str">
        <f t="shared" si="7"/>
        <v>Austin FCAustin FC</v>
      </c>
      <c r="E415" s="49" t="s">
        <v>4713</v>
      </c>
    </row>
    <row r="416" spans="1:5" x14ac:dyDescent="0.25">
      <c r="A416" s="7" t="s">
        <v>783</v>
      </c>
      <c r="B416" t="s">
        <v>783</v>
      </c>
      <c r="C416" t="str">
        <f t="shared" si="7"/>
        <v>San LorenzoSan Lorenzo</v>
      </c>
      <c r="E416" s="49" t="s">
        <v>4713</v>
      </c>
    </row>
    <row r="417" spans="1:5" x14ac:dyDescent="0.25">
      <c r="A417" s="7" t="s">
        <v>54</v>
      </c>
      <c r="B417" t="s">
        <v>54</v>
      </c>
      <c r="C417" t="str">
        <f t="shared" si="7"/>
        <v>Vancouver WhitecapsVancouver Whitecaps</v>
      </c>
      <c r="E417" s="49" t="s">
        <v>4713</v>
      </c>
    </row>
    <row r="418" spans="1:5" x14ac:dyDescent="0.25">
      <c r="A418" s="8" t="s">
        <v>85</v>
      </c>
      <c r="B418" t="s">
        <v>85</v>
      </c>
      <c r="C418" t="str">
        <f t="shared" si="7"/>
        <v>Colorado RapidsColorado Rapids</v>
      </c>
      <c r="E418" s="49" t="s">
        <v>4713</v>
      </c>
    </row>
    <row r="419" spans="1:5" x14ac:dyDescent="0.25">
      <c r="A419" s="7" t="s">
        <v>47</v>
      </c>
      <c r="B419" t="s">
        <v>47</v>
      </c>
      <c r="C419" t="str">
        <f t="shared" si="7"/>
        <v>Lexington SCLexington SC</v>
      </c>
      <c r="E419" s="49" t="s">
        <v>4713</v>
      </c>
    </row>
    <row r="420" spans="1:5" x14ac:dyDescent="0.25">
      <c r="A420" s="8" t="s">
        <v>786</v>
      </c>
      <c r="B420" t="s">
        <v>786</v>
      </c>
      <c r="C420" t="str">
        <f t="shared" si="7"/>
        <v>Los Angeles FC IILos Angeles FC II</v>
      </c>
      <c r="E420" s="49" t="s">
        <v>4713</v>
      </c>
    </row>
    <row r="421" spans="1:5" x14ac:dyDescent="0.25">
      <c r="A421" s="7" t="s">
        <v>787</v>
      </c>
      <c r="B421" t="s">
        <v>787</v>
      </c>
      <c r="C421" t="str">
        <f t="shared" si="7"/>
        <v>Charleston BatteryCharleston Battery</v>
      </c>
      <c r="E421" s="49" t="s">
        <v>4713</v>
      </c>
    </row>
    <row r="422" spans="1:5" x14ac:dyDescent="0.25">
      <c r="A422" s="8" t="s">
        <v>789</v>
      </c>
      <c r="B422" t="s">
        <v>3692</v>
      </c>
      <c r="C422" t="str">
        <f t="shared" si="7"/>
        <v>Sporting JAXSporting Jacksonville</v>
      </c>
      <c r="E422" s="49" t="s">
        <v>4713</v>
      </c>
    </row>
    <row r="423" spans="1:5" x14ac:dyDescent="0.25">
      <c r="A423" s="7" t="s">
        <v>791</v>
      </c>
      <c r="B423" t="s">
        <v>791</v>
      </c>
      <c r="C423" t="str">
        <f t="shared" si="7"/>
        <v>Sporting CristalSporting Cristal</v>
      </c>
      <c r="E423" s="49" t="s">
        <v>4713</v>
      </c>
    </row>
    <row r="424" spans="1:5" x14ac:dyDescent="0.25">
      <c r="A424" s="8" t="s">
        <v>792</v>
      </c>
      <c r="B424" t="s">
        <v>1880</v>
      </c>
      <c r="C424" t="str">
        <f t="shared" si="7"/>
        <v>Atlético JuniorJunior FC</v>
      </c>
      <c r="E424" s="49" t="s">
        <v>4713</v>
      </c>
    </row>
    <row r="425" spans="1:5" x14ac:dyDescent="0.25">
      <c r="A425" s="8" t="s">
        <v>794</v>
      </c>
      <c r="B425" t="s">
        <v>794</v>
      </c>
      <c r="C425" t="str">
        <f t="shared" si="7"/>
        <v>San Francisco FCSan Francisco FC</v>
      </c>
      <c r="E425" s="49" t="s">
        <v>4713</v>
      </c>
    </row>
    <row r="426" spans="1:5" x14ac:dyDescent="0.25">
      <c r="A426" s="7" t="s">
        <v>92</v>
      </c>
      <c r="B426" t="s">
        <v>867</v>
      </c>
      <c r="C426" t="str">
        <f t="shared" si="7"/>
        <v>FC DallasDallas</v>
      </c>
      <c r="E426" s="49" t="s">
        <v>4713</v>
      </c>
    </row>
    <row r="427" spans="1:5" x14ac:dyDescent="0.25">
      <c r="A427" s="7" t="s">
        <v>796</v>
      </c>
      <c r="B427" t="s">
        <v>3694</v>
      </c>
      <c r="C427" t="str">
        <f t="shared" si="7"/>
        <v>Orange County SCOrange County Blues</v>
      </c>
      <c r="E427" s="49" t="s">
        <v>4713</v>
      </c>
    </row>
    <row r="428" spans="1:5" x14ac:dyDescent="0.25">
      <c r="A428" s="8" t="s">
        <v>797</v>
      </c>
      <c r="B428" t="s">
        <v>3695</v>
      </c>
      <c r="C428" t="str">
        <f t="shared" si="7"/>
        <v>Sacramento Republic FCSacramento Republic</v>
      </c>
      <c r="E428" s="49" t="s">
        <v>4713</v>
      </c>
    </row>
    <row r="429" spans="1:5" x14ac:dyDescent="0.25">
      <c r="A429" s="7" t="s">
        <v>79</v>
      </c>
      <c r="B429" t="s">
        <v>79</v>
      </c>
      <c r="C429" t="str">
        <f t="shared" si="7"/>
        <v>Sporting Kansas CitySporting Kansas City</v>
      </c>
      <c r="E429" s="49" t="s">
        <v>4713</v>
      </c>
    </row>
    <row r="430" spans="1:5" x14ac:dyDescent="0.25">
      <c r="A430" s="8" t="s">
        <v>799</v>
      </c>
      <c r="B430" t="s">
        <v>799</v>
      </c>
      <c r="C430" t="str">
        <f t="shared" si="7"/>
        <v>Hartford AthleticHartford Athletic</v>
      </c>
      <c r="E430" s="49" t="s">
        <v>4713</v>
      </c>
    </row>
    <row r="431" spans="1:5" x14ac:dyDescent="0.25">
      <c r="A431" s="8" t="s">
        <v>90</v>
      </c>
      <c r="B431" t="s">
        <v>90</v>
      </c>
      <c r="C431" t="str">
        <f t="shared" si="7"/>
        <v>Real Salt LakeReal Salt Lake</v>
      </c>
      <c r="E431" s="49" t="s">
        <v>4713</v>
      </c>
    </row>
    <row r="432" spans="1:5" x14ac:dyDescent="0.25">
      <c r="A432" s="7" t="s">
        <v>87</v>
      </c>
      <c r="B432" t="s">
        <v>87</v>
      </c>
      <c r="C432" t="str">
        <f t="shared" si="7"/>
        <v>LA GalaxyLA Galaxy</v>
      </c>
      <c r="E432" s="49" t="s">
        <v>4713</v>
      </c>
    </row>
    <row r="433" spans="1:5" x14ac:dyDescent="0.25">
      <c r="A433" s="50" t="s">
        <v>931</v>
      </c>
      <c r="B433" t="s">
        <v>896</v>
      </c>
      <c r="E433" s="49" t="s">
        <v>4713</v>
      </c>
    </row>
    <row r="434" spans="1:5" x14ac:dyDescent="0.25">
      <c r="A434" s="50" t="s">
        <v>933</v>
      </c>
      <c r="B434" t="s">
        <v>933</v>
      </c>
      <c r="E434" s="49" t="s">
        <v>4713</v>
      </c>
    </row>
    <row r="435" spans="1:5" x14ac:dyDescent="0.25">
      <c r="A435" s="50" t="s">
        <v>935</v>
      </c>
      <c r="B435" t="s">
        <v>4247</v>
      </c>
      <c r="E435" s="49" t="s">
        <v>4713</v>
      </c>
    </row>
    <row r="436" spans="1:5" x14ac:dyDescent="0.25">
      <c r="A436" s="50" t="s">
        <v>937</v>
      </c>
      <c r="B436" t="s">
        <v>937</v>
      </c>
      <c r="E436" s="49" t="s">
        <v>4713</v>
      </c>
    </row>
    <row r="437" spans="1:5" x14ac:dyDescent="0.25">
      <c r="A437" s="50" t="s">
        <v>939</v>
      </c>
      <c r="B437" t="s">
        <v>939</v>
      </c>
      <c r="E437" s="49" t="s">
        <v>4713</v>
      </c>
    </row>
    <row r="438" spans="1:5" x14ac:dyDescent="0.25">
      <c r="A438" s="50" t="s">
        <v>214</v>
      </c>
      <c r="B438" t="s">
        <v>382</v>
      </c>
      <c r="E438" s="49" t="s">
        <v>4713</v>
      </c>
    </row>
    <row r="439" spans="1:5" x14ac:dyDescent="0.25">
      <c r="A439" s="50" t="s">
        <v>941</v>
      </c>
      <c r="B439" t="s">
        <v>4263</v>
      </c>
      <c r="E439" s="49" t="s">
        <v>4713</v>
      </c>
    </row>
    <row r="440" spans="1:5" x14ac:dyDescent="0.25">
      <c r="A440" s="50" t="s">
        <v>943</v>
      </c>
      <c r="B440" t="s">
        <v>943</v>
      </c>
      <c r="E440" s="49" t="s">
        <v>4713</v>
      </c>
    </row>
    <row r="441" spans="1:5" x14ac:dyDescent="0.25">
      <c r="A441" s="50" t="s">
        <v>945</v>
      </c>
      <c r="B441" t="s">
        <v>945</v>
      </c>
      <c r="E441" s="49" t="s">
        <v>4713</v>
      </c>
    </row>
    <row r="442" spans="1:5" x14ac:dyDescent="0.25">
      <c r="A442" s="50" t="s">
        <v>948</v>
      </c>
      <c r="B442" t="s">
        <v>948</v>
      </c>
      <c r="E442" s="49" t="s">
        <v>4713</v>
      </c>
    </row>
    <row r="443" spans="1:5" x14ac:dyDescent="0.25">
      <c r="A443" s="50" t="s">
        <v>950</v>
      </c>
      <c r="B443" t="s">
        <v>950</v>
      </c>
      <c r="E443" s="49" t="s">
        <v>4713</v>
      </c>
    </row>
    <row r="444" spans="1:5" x14ac:dyDescent="0.25">
      <c r="A444" s="50" t="s">
        <v>26</v>
      </c>
      <c r="B444" t="s">
        <v>1597</v>
      </c>
      <c r="E444" s="49" t="s">
        <v>4713</v>
      </c>
    </row>
    <row r="445" spans="1:5" x14ac:dyDescent="0.25">
      <c r="A445" s="50" t="s">
        <v>27</v>
      </c>
      <c r="B445" t="s">
        <v>27</v>
      </c>
      <c r="E445" s="49" t="s">
        <v>4713</v>
      </c>
    </row>
    <row r="446" spans="1:5" x14ac:dyDescent="0.25">
      <c r="A446" s="50" t="s">
        <v>29</v>
      </c>
      <c r="B446" t="s">
        <v>1598</v>
      </c>
      <c r="E446" s="49" t="s">
        <v>4713</v>
      </c>
    </row>
    <row r="447" spans="1:5" x14ac:dyDescent="0.25">
      <c r="A447" s="50" t="s">
        <v>221</v>
      </c>
      <c r="B447" t="s">
        <v>1417</v>
      </c>
      <c r="E447" s="49" t="s">
        <v>4713</v>
      </c>
    </row>
    <row r="448" spans="1:5" x14ac:dyDescent="0.25">
      <c r="A448" s="50" t="s">
        <v>952</v>
      </c>
      <c r="B448" t="s">
        <v>952</v>
      </c>
      <c r="E448" s="49" t="s">
        <v>4713</v>
      </c>
    </row>
    <row r="449" spans="1:5" x14ac:dyDescent="0.25">
      <c r="A449" s="50" t="s">
        <v>954</v>
      </c>
      <c r="B449" t="s">
        <v>4320</v>
      </c>
      <c r="E449" s="49" t="s">
        <v>4713</v>
      </c>
    </row>
    <row r="450" spans="1:5" x14ac:dyDescent="0.25">
      <c r="A450" s="50" t="s">
        <v>414</v>
      </c>
      <c r="B450" t="s">
        <v>414</v>
      </c>
      <c r="E450" s="49" t="s">
        <v>4713</v>
      </c>
    </row>
    <row r="451" spans="1:5" x14ac:dyDescent="0.25">
      <c r="A451" s="50" t="s">
        <v>957</v>
      </c>
      <c r="B451" t="s">
        <v>4321</v>
      </c>
      <c r="E451" s="49" t="s">
        <v>4713</v>
      </c>
    </row>
    <row r="452" spans="1:5" x14ac:dyDescent="0.25">
      <c r="A452" s="50" t="s">
        <v>260</v>
      </c>
      <c r="B452" t="s">
        <v>268</v>
      </c>
      <c r="E452" s="49" t="s">
        <v>4713</v>
      </c>
    </row>
    <row r="453" spans="1:5" x14ac:dyDescent="0.25">
      <c r="A453" s="50" t="s">
        <v>959</v>
      </c>
      <c r="B453" t="s">
        <v>959</v>
      </c>
      <c r="E453" s="49" t="s">
        <v>4713</v>
      </c>
    </row>
    <row r="454" spans="1:5" x14ac:dyDescent="0.25">
      <c r="A454" s="50" t="s">
        <v>961</v>
      </c>
      <c r="B454">
        <v>0</v>
      </c>
      <c r="E454" s="49" t="s">
        <v>4713</v>
      </c>
    </row>
    <row r="455" spans="1:5" x14ac:dyDescent="0.25">
      <c r="A455" s="50" t="s">
        <v>963</v>
      </c>
      <c r="B455" t="s">
        <v>4334</v>
      </c>
      <c r="E455" s="49" t="s">
        <v>4713</v>
      </c>
    </row>
    <row r="456" spans="1:5" x14ac:dyDescent="0.25">
      <c r="A456" s="50" t="s">
        <v>966</v>
      </c>
      <c r="B456">
        <v>0</v>
      </c>
      <c r="E456" s="49" t="s">
        <v>4713</v>
      </c>
    </row>
    <row r="457" spans="1:5" x14ac:dyDescent="0.25">
      <c r="A457" s="50" t="s">
        <v>968</v>
      </c>
      <c r="B457" t="s">
        <v>415</v>
      </c>
      <c r="E457" s="49" t="s">
        <v>4713</v>
      </c>
    </row>
    <row r="458" spans="1:5" x14ac:dyDescent="0.25">
      <c r="A458" s="50" t="s">
        <v>970</v>
      </c>
      <c r="B458" t="s">
        <v>411</v>
      </c>
      <c r="E458" s="49" t="s">
        <v>4713</v>
      </c>
    </row>
    <row r="459" spans="1:5" x14ac:dyDescent="0.25">
      <c r="A459" s="50" t="s">
        <v>973</v>
      </c>
      <c r="B459" t="s">
        <v>973</v>
      </c>
      <c r="E459" s="49" t="s">
        <v>4713</v>
      </c>
    </row>
    <row r="460" spans="1:5" x14ac:dyDescent="0.25">
      <c r="A460" s="50" t="s">
        <v>975</v>
      </c>
      <c r="B460" t="s">
        <v>975</v>
      </c>
      <c r="E460" s="49" t="s">
        <v>4713</v>
      </c>
    </row>
    <row r="461" spans="1:5" x14ac:dyDescent="0.25">
      <c r="A461" s="50" t="s">
        <v>977</v>
      </c>
      <c r="B461" t="s">
        <v>4342</v>
      </c>
      <c r="E461" s="49" t="s">
        <v>4713</v>
      </c>
    </row>
    <row r="462" spans="1:5" x14ac:dyDescent="0.25">
      <c r="A462" s="50" t="s">
        <v>979</v>
      </c>
      <c r="B462" t="s">
        <v>1913</v>
      </c>
      <c r="E462" s="49" t="s">
        <v>4713</v>
      </c>
    </row>
    <row r="463" spans="1:5" x14ac:dyDescent="0.25">
      <c r="A463" s="50" t="s">
        <v>981</v>
      </c>
      <c r="B463" t="s">
        <v>981</v>
      </c>
      <c r="E463" s="49" t="s">
        <v>4713</v>
      </c>
    </row>
    <row r="464" spans="1:5" x14ac:dyDescent="0.25">
      <c r="A464" s="50" t="s">
        <v>983</v>
      </c>
      <c r="B464" t="s">
        <v>983</v>
      </c>
      <c r="E464" s="49" t="s">
        <v>4713</v>
      </c>
    </row>
    <row r="465" spans="1:5" x14ac:dyDescent="0.25">
      <c r="A465" s="50" t="s">
        <v>986</v>
      </c>
      <c r="B465" t="s">
        <v>986</v>
      </c>
      <c r="E465" s="49" t="s">
        <v>4713</v>
      </c>
    </row>
    <row r="466" spans="1:5" x14ac:dyDescent="0.25">
      <c r="A466" s="50" t="s">
        <v>244</v>
      </c>
      <c r="B466" t="s">
        <v>296</v>
      </c>
      <c r="E466" s="49" t="s">
        <v>4713</v>
      </c>
    </row>
    <row r="467" spans="1:5" x14ac:dyDescent="0.25">
      <c r="A467" s="50" t="s">
        <v>988</v>
      </c>
      <c r="B467" t="s">
        <v>1777</v>
      </c>
      <c r="E467" s="49" t="s">
        <v>4713</v>
      </c>
    </row>
    <row r="468" spans="1:5" x14ac:dyDescent="0.25">
      <c r="A468" s="50" t="s">
        <v>252</v>
      </c>
      <c r="B468" t="s">
        <v>252</v>
      </c>
      <c r="E468" s="49" t="s">
        <v>4713</v>
      </c>
    </row>
    <row r="469" spans="1:5" x14ac:dyDescent="0.25">
      <c r="A469" s="50" t="s">
        <v>992</v>
      </c>
      <c r="B469" t="s">
        <v>4344</v>
      </c>
      <c r="E469" s="49" t="s">
        <v>4713</v>
      </c>
    </row>
    <row r="470" spans="1:5" x14ac:dyDescent="0.25">
      <c r="A470" s="50" t="s">
        <v>994</v>
      </c>
      <c r="B470" t="s">
        <v>4442</v>
      </c>
      <c r="E470" s="49" t="s">
        <v>4713</v>
      </c>
    </row>
    <row r="471" spans="1:5" x14ac:dyDescent="0.25">
      <c r="A471" s="50" t="s">
        <v>996</v>
      </c>
      <c r="B471" t="s">
        <v>996</v>
      </c>
      <c r="E471" s="49" t="s">
        <v>4713</v>
      </c>
    </row>
    <row r="472" spans="1:5" x14ac:dyDescent="0.25">
      <c r="A472" s="50" t="s">
        <v>998</v>
      </c>
      <c r="B472" t="s">
        <v>4335</v>
      </c>
      <c r="E472" s="49" t="s">
        <v>4713</v>
      </c>
    </row>
    <row r="473" spans="1:5" x14ac:dyDescent="0.25">
      <c r="A473" s="50" t="s">
        <v>1001</v>
      </c>
      <c r="B473" t="s">
        <v>4328</v>
      </c>
      <c r="E473" s="49" t="s">
        <v>4713</v>
      </c>
    </row>
    <row r="474" spans="1:5" x14ac:dyDescent="0.25">
      <c r="A474" s="50" t="s">
        <v>1003</v>
      </c>
      <c r="B474" t="s">
        <v>4416</v>
      </c>
      <c r="E474" s="49" t="s">
        <v>4713</v>
      </c>
    </row>
    <row r="475" spans="1:5" x14ac:dyDescent="0.25">
      <c r="A475" s="50" t="s">
        <v>1005</v>
      </c>
      <c r="B475" t="s">
        <v>4297</v>
      </c>
      <c r="E475" s="49" t="s">
        <v>4713</v>
      </c>
    </row>
    <row r="476" spans="1:5" x14ac:dyDescent="0.25">
      <c r="A476" s="50" t="s">
        <v>1008</v>
      </c>
      <c r="B476" t="s">
        <v>1008</v>
      </c>
      <c r="E476" s="49" t="s">
        <v>4713</v>
      </c>
    </row>
    <row r="477" spans="1:5" x14ac:dyDescent="0.25">
      <c r="A477" s="50" t="s">
        <v>1010</v>
      </c>
      <c r="B477" t="s">
        <v>1938</v>
      </c>
      <c r="E477" s="49" t="s">
        <v>4713</v>
      </c>
    </row>
    <row r="478" spans="1:5" x14ac:dyDescent="0.25">
      <c r="A478" s="50" t="s">
        <v>1013</v>
      </c>
      <c r="B478" t="s">
        <v>4388</v>
      </c>
      <c r="E478" s="49" t="s">
        <v>4713</v>
      </c>
    </row>
    <row r="479" spans="1:5" x14ac:dyDescent="0.25">
      <c r="A479" s="50" t="s">
        <v>1016</v>
      </c>
      <c r="B479" t="s">
        <v>1016</v>
      </c>
      <c r="E479" s="49" t="s">
        <v>4713</v>
      </c>
    </row>
    <row r="480" spans="1:5" x14ac:dyDescent="0.25">
      <c r="A480" s="50" t="s">
        <v>1018</v>
      </c>
      <c r="B480" t="s">
        <v>4435</v>
      </c>
      <c r="E480" s="49" t="s">
        <v>4713</v>
      </c>
    </row>
    <row r="481" spans="1:5" x14ac:dyDescent="0.25">
      <c r="A481" s="50" t="s">
        <v>1020</v>
      </c>
      <c r="B481" t="s">
        <v>1020</v>
      </c>
      <c r="E481" s="49" t="s">
        <v>4713</v>
      </c>
    </row>
    <row r="482" spans="1:5" x14ac:dyDescent="0.25">
      <c r="A482" s="50" t="s">
        <v>1022</v>
      </c>
      <c r="B482" t="s">
        <v>4414</v>
      </c>
      <c r="E482" s="49" t="s">
        <v>4713</v>
      </c>
    </row>
    <row r="483" spans="1:5" x14ac:dyDescent="0.25">
      <c r="A483" s="50" t="s">
        <v>1025</v>
      </c>
      <c r="B483" t="s">
        <v>1025</v>
      </c>
      <c r="E483" s="49" t="s">
        <v>4713</v>
      </c>
    </row>
    <row r="484" spans="1:5" x14ac:dyDescent="0.25">
      <c r="A484" s="50" t="s">
        <v>1027</v>
      </c>
      <c r="B484" t="s">
        <v>4433</v>
      </c>
      <c r="E484" s="49" t="s">
        <v>4713</v>
      </c>
    </row>
    <row r="485" spans="1:5" x14ac:dyDescent="0.25">
      <c r="A485" s="50" t="s">
        <v>1029</v>
      </c>
      <c r="B485" t="s">
        <v>870</v>
      </c>
      <c r="E485" s="49" t="s">
        <v>4713</v>
      </c>
    </row>
    <row r="486" spans="1:5" x14ac:dyDescent="0.25">
      <c r="A486" s="50" t="s">
        <v>1031</v>
      </c>
      <c r="B486" t="s">
        <v>1942</v>
      </c>
      <c r="E486" s="49" t="s">
        <v>4713</v>
      </c>
    </row>
    <row r="487" spans="1:5" x14ac:dyDescent="0.25">
      <c r="A487" s="50" t="s">
        <v>1034</v>
      </c>
      <c r="B487" t="s">
        <v>1409</v>
      </c>
      <c r="E487" s="49" t="s">
        <v>4713</v>
      </c>
    </row>
    <row r="488" spans="1:5" x14ac:dyDescent="0.25">
      <c r="A488" s="50" t="s">
        <v>1036</v>
      </c>
      <c r="B488" t="s">
        <v>1036</v>
      </c>
      <c r="E488" s="49" t="s">
        <v>4713</v>
      </c>
    </row>
    <row r="489" spans="1:5" x14ac:dyDescent="0.25">
      <c r="A489" s="50" t="s">
        <v>1039</v>
      </c>
      <c r="B489" t="s">
        <v>1039</v>
      </c>
      <c r="E489" s="49" t="s">
        <v>4713</v>
      </c>
    </row>
    <row r="490" spans="1:5" x14ac:dyDescent="0.25">
      <c r="A490" s="50" t="s">
        <v>1041</v>
      </c>
      <c r="B490" t="s">
        <v>4445</v>
      </c>
      <c r="E490" s="49" t="s">
        <v>4713</v>
      </c>
    </row>
    <row r="491" spans="1:5" x14ac:dyDescent="0.25">
      <c r="A491" s="50" t="s">
        <v>1044</v>
      </c>
      <c r="B491" t="s">
        <v>272</v>
      </c>
      <c r="E491" s="49" t="s">
        <v>4713</v>
      </c>
    </row>
    <row r="492" spans="1:5" x14ac:dyDescent="0.25">
      <c r="A492" s="50" t="s">
        <v>1046</v>
      </c>
      <c r="B492" t="s">
        <v>1935</v>
      </c>
      <c r="E492" s="49" t="s">
        <v>4713</v>
      </c>
    </row>
    <row r="493" spans="1:5" x14ac:dyDescent="0.25">
      <c r="A493" s="50" t="s">
        <v>257</v>
      </c>
      <c r="B493" t="s">
        <v>340</v>
      </c>
      <c r="E493" s="49" t="s">
        <v>4713</v>
      </c>
    </row>
    <row r="494" spans="1:5" x14ac:dyDescent="0.25">
      <c r="A494" s="50" t="s">
        <v>1049</v>
      </c>
      <c r="B494" t="s">
        <v>1049</v>
      </c>
      <c r="E494" s="49" t="s">
        <v>4713</v>
      </c>
    </row>
    <row r="495" spans="1:5" x14ac:dyDescent="0.25">
      <c r="A495" s="50" t="s">
        <v>1051</v>
      </c>
      <c r="B495" t="s">
        <v>4505</v>
      </c>
      <c r="E495" s="49" t="s">
        <v>4713</v>
      </c>
    </row>
    <row r="496" spans="1:5" x14ac:dyDescent="0.25">
      <c r="A496" s="50" t="s">
        <v>1053</v>
      </c>
      <c r="B496" t="s">
        <v>1053</v>
      </c>
      <c r="E496" s="49" t="s">
        <v>4713</v>
      </c>
    </row>
    <row r="497" spans="1:5" x14ac:dyDescent="0.25">
      <c r="A497" s="50" t="s">
        <v>1055</v>
      </c>
      <c r="B497" t="s">
        <v>4492</v>
      </c>
      <c r="E497" s="49" t="s">
        <v>4713</v>
      </c>
    </row>
    <row r="498" spans="1:5" x14ac:dyDescent="0.25">
      <c r="A498" s="50" t="s">
        <v>1057</v>
      </c>
      <c r="B498" t="s">
        <v>1057</v>
      </c>
      <c r="E498" s="49" t="s">
        <v>4713</v>
      </c>
    </row>
    <row r="499" spans="1:5" x14ac:dyDescent="0.25">
      <c r="A499" s="50" t="s">
        <v>1058</v>
      </c>
      <c r="B499" t="s">
        <v>4493</v>
      </c>
      <c r="E499" s="49" t="s">
        <v>4713</v>
      </c>
    </row>
    <row r="500" spans="1:5" x14ac:dyDescent="0.25">
      <c r="A500" s="50" t="s">
        <v>1059</v>
      </c>
      <c r="B500" t="s">
        <v>1059</v>
      </c>
      <c r="E500" s="49" t="s">
        <v>4713</v>
      </c>
    </row>
    <row r="501" spans="1:5" x14ac:dyDescent="0.25">
      <c r="A501" s="50" t="s">
        <v>1061</v>
      </c>
      <c r="B501" t="s">
        <v>1061</v>
      </c>
      <c r="E501" s="49" t="s">
        <v>4713</v>
      </c>
    </row>
    <row r="502" spans="1:5" x14ac:dyDescent="0.25">
      <c r="A502" s="50" t="s">
        <v>1063</v>
      </c>
      <c r="B502" t="s">
        <v>1063</v>
      </c>
      <c r="E502" s="49" t="s">
        <v>4713</v>
      </c>
    </row>
    <row r="503" spans="1:5" x14ac:dyDescent="0.25">
      <c r="A503" s="50" t="s">
        <v>1065</v>
      </c>
      <c r="B503" t="s">
        <v>1065</v>
      </c>
      <c r="E503" s="49" t="s">
        <v>4713</v>
      </c>
    </row>
    <row r="504" spans="1:5" x14ac:dyDescent="0.25">
      <c r="A504" s="50" t="s">
        <v>1067</v>
      </c>
      <c r="B504" t="s">
        <v>1067</v>
      </c>
      <c r="E504" s="49" t="s">
        <v>4713</v>
      </c>
    </row>
    <row r="505" spans="1:5" x14ac:dyDescent="0.25">
      <c r="A505" s="50" t="s">
        <v>1069</v>
      </c>
      <c r="B505" t="s">
        <v>1069</v>
      </c>
      <c r="E505" s="49" t="s">
        <v>4713</v>
      </c>
    </row>
    <row r="506" spans="1:5" x14ac:dyDescent="0.25">
      <c r="A506" s="50" t="s">
        <v>1071</v>
      </c>
      <c r="B506" t="s">
        <v>4495</v>
      </c>
      <c r="E506" s="49" t="s">
        <v>4713</v>
      </c>
    </row>
    <row r="507" spans="1:5" x14ac:dyDescent="0.25">
      <c r="A507" s="50" t="s">
        <v>259</v>
      </c>
      <c r="B507" t="s">
        <v>269</v>
      </c>
      <c r="E507" s="49" t="s">
        <v>4713</v>
      </c>
    </row>
    <row r="508" spans="1:5" x14ac:dyDescent="0.25">
      <c r="A508" s="50" t="s">
        <v>1074</v>
      </c>
      <c r="B508" t="s">
        <v>1074</v>
      </c>
      <c r="E508" s="49" t="s">
        <v>4713</v>
      </c>
    </row>
    <row r="509" spans="1:5" x14ac:dyDescent="0.25">
      <c r="A509" s="50" t="s">
        <v>661</v>
      </c>
      <c r="B509" t="s">
        <v>4504</v>
      </c>
      <c r="E509" s="49" t="s">
        <v>4713</v>
      </c>
    </row>
    <row r="510" spans="1:5" x14ac:dyDescent="0.25">
      <c r="A510" s="50" t="s">
        <v>245</v>
      </c>
      <c r="B510" t="s">
        <v>291</v>
      </c>
      <c r="E510" s="49" t="s">
        <v>4713</v>
      </c>
    </row>
    <row r="511" spans="1:5" x14ac:dyDescent="0.25">
      <c r="A511" s="50" t="s">
        <v>1077</v>
      </c>
      <c r="B511" t="s">
        <v>1077</v>
      </c>
      <c r="E511" s="49" t="s">
        <v>4713</v>
      </c>
    </row>
    <row r="512" spans="1:5" x14ac:dyDescent="0.25">
      <c r="A512" s="50" t="s">
        <v>1079</v>
      </c>
      <c r="B512" t="s">
        <v>1079</v>
      </c>
      <c r="E512" s="49" t="s">
        <v>4713</v>
      </c>
    </row>
    <row r="513" spans="1:5" x14ac:dyDescent="0.25">
      <c r="A513" s="50" t="s">
        <v>1082</v>
      </c>
      <c r="B513" t="s">
        <v>4533</v>
      </c>
      <c r="E513" s="49" t="s">
        <v>4713</v>
      </c>
    </row>
    <row r="514" spans="1:5" x14ac:dyDescent="0.25">
      <c r="A514" s="50" t="s">
        <v>1084</v>
      </c>
      <c r="B514" t="s">
        <v>1084</v>
      </c>
      <c r="E514" s="49" t="s">
        <v>4713</v>
      </c>
    </row>
    <row r="515" spans="1:5" x14ac:dyDescent="0.25">
      <c r="A515" s="50" t="s">
        <v>1087</v>
      </c>
      <c r="B515" t="s">
        <v>1087</v>
      </c>
      <c r="E515" s="49" t="s">
        <v>4713</v>
      </c>
    </row>
    <row r="516" spans="1:5" x14ac:dyDescent="0.25">
      <c r="A516" s="50" t="s">
        <v>1089</v>
      </c>
      <c r="B516" t="s">
        <v>1089</v>
      </c>
      <c r="E516" s="49" t="s">
        <v>4713</v>
      </c>
    </row>
    <row r="517" spans="1:5" x14ac:dyDescent="0.25">
      <c r="A517" s="50" t="s">
        <v>1091</v>
      </c>
      <c r="B517" t="s">
        <v>1091</v>
      </c>
      <c r="E517" s="49" t="s">
        <v>4713</v>
      </c>
    </row>
    <row r="518" spans="1:5" x14ac:dyDescent="0.25">
      <c r="A518" s="50" t="s">
        <v>1093</v>
      </c>
      <c r="B518" t="s">
        <v>1093</v>
      </c>
      <c r="E518" s="49" t="s">
        <v>4713</v>
      </c>
    </row>
    <row r="519" spans="1:5" x14ac:dyDescent="0.25">
      <c r="A519" s="50" t="s">
        <v>1095</v>
      </c>
      <c r="B519" t="s">
        <v>4549</v>
      </c>
      <c r="E519" s="49" t="s">
        <v>4713</v>
      </c>
    </row>
    <row r="520" spans="1:5" x14ac:dyDescent="0.25">
      <c r="A520" s="50" t="s">
        <v>1097</v>
      </c>
      <c r="B520" t="s">
        <v>4551</v>
      </c>
      <c r="E520" s="49" t="s">
        <v>4713</v>
      </c>
    </row>
    <row r="521" spans="1:5" x14ac:dyDescent="0.25">
      <c r="A521" s="50" t="s">
        <v>1099</v>
      </c>
      <c r="B521" t="s">
        <v>4412</v>
      </c>
      <c r="E521" s="49" t="s">
        <v>4713</v>
      </c>
    </row>
    <row r="522" spans="1:5" x14ac:dyDescent="0.25">
      <c r="A522" s="50" t="s">
        <v>1101</v>
      </c>
      <c r="B522" t="s">
        <v>4571</v>
      </c>
      <c r="E522" s="49" t="s">
        <v>4713</v>
      </c>
    </row>
    <row r="523" spans="1:5" x14ac:dyDescent="0.25">
      <c r="A523" s="50" t="s">
        <v>1103</v>
      </c>
      <c r="B523" t="s">
        <v>1895</v>
      </c>
      <c r="E523" s="49" t="s">
        <v>4713</v>
      </c>
    </row>
    <row r="524" spans="1:5" x14ac:dyDescent="0.25">
      <c r="A524" s="50" t="s">
        <v>371</v>
      </c>
      <c r="B524" t="s">
        <v>371</v>
      </c>
      <c r="E524" s="49" t="s">
        <v>4713</v>
      </c>
    </row>
    <row r="525" spans="1:5" x14ac:dyDescent="0.25">
      <c r="A525" s="50" t="s">
        <v>1107</v>
      </c>
      <c r="B525" t="s">
        <v>4574</v>
      </c>
      <c r="E525" s="49" t="s">
        <v>4713</v>
      </c>
    </row>
    <row r="526" spans="1:5" x14ac:dyDescent="0.25">
      <c r="A526" s="50" t="s">
        <v>1108</v>
      </c>
      <c r="B526" t="s">
        <v>1108</v>
      </c>
      <c r="E526" s="49" t="s">
        <v>4713</v>
      </c>
    </row>
    <row r="527" spans="1:5" x14ac:dyDescent="0.25">
      <c r="A527" s="50" t="s">
        <v>1110</v>
      </c>
      <c r="B527" t="s">
        <v>274</v>
      </c>
      <c r="E527" s="49" t="s">
        <v>4713</v>
      </c>
    </row>
    <row r="528" spans="1:5" x14ac:dyDescent="0.25">
      <c r="A528" s="50" t="s">
        <v>1112</v>
      </c>
      <c r="B528" t="s">
        <v>4577</v>
      </c>
      <c r="E528" s="49" t="s">
        <v>4713</v>
      </c>
    </row>
    <row r="529" spans="1:5" x14ac:dyDescent="0.25">
      <c r="A529" s="50" t="s">
        <v>1113</v>
      </c>
      <c r="B529" t="s">
        <v>1113</v>
      </c>
      <c r="E529" s="49" t="s">
        <v>4713</v>
      </c>
    </row>
    <row r="530" spans="1:5" x14ac:dyDescent="0.25">
      <c r="A530" s="50" t="s">
        <v>1114</v>
      </c>
      <c r="B530" t="s">
        <v>1114</v>
      </c>
      <c r="E530" s="49" t="s">
        <v>4713</v>
      </c>
    </row>
    <row r="531" spans="1:5" x14ac:dyDescent="0.25">
      <c r="A531" s="50" t="s">
        <v>1115</v>
      </c>
      <c r="B531" t="s">
        <v>322</v>
      </c>
      <c r="E531" s="49" t="s">
        <v>4713</v>
      </c>
    </row>
    <row r="532" spans="1:5" x14ac:dyDescent="0.25">
      <c r="A532" s="50" t="s">
        <v>334</v>
      </c>
      <c r="B532" t="s">
        <v>334</v>
      </c>
      <c r="E532" s="49" t="s">
        <v>4713</v>
      </c>
    </row>
    <row r="533" spans="1:5" x14ac:dyDescent="0.25">
      <c r="A533" s="50" t="s">
        <v>1117</v>
      </c>
      <c r="B533" t="s">
        <v>1117</v>
      </c>
      <c r="E533" s="49" t="s">
        <v>4713</v>
      </c>
    </row>
    <row r="534" spans="1:5" x14ac:dyDescent="0.25">
      <c r="A534" s="50" t="s">
        <v>1119</v>
      </c>
      <c r="B534" t="s">
        <v>1946</v>
      </c>
      <c r="E534" s="49" t="s">
        <v>4713</v>
      </c>
    </row>
    <row r="535" spans="1:5" x14ac:dyDescent="0.25">
      <c r="A535" s="50" t="s">
        <v>1121</v>
      </c>
      <c r="B535" t="s">
        <v>4621</v>
      </c>
      <c r="E535" s="49" t="s">
        <v>4713</v>
      </c>
    </row>
    <row r="536" spans="1:5" x14ac:dyDescent="0.25">
      <c r="A536" s="50" t="s">
        <v>1123</v>
      </c>
      <c r="B536" t="s">
        <v>1123</v>
      </c>
      <c r="E536" s="49" t="s">
        <v>4713</v>
      </c>
    </row>
    <row r="537" spans="1:5" x14ac:dyDescent="0.25">
      <c r="A537" s="50" t="s">
        <v>677</v>
      </c>
      <c r="B537" t="s">
        <v>3678</v>
      </c>
      <c r="E537" s="49" t="s">
        <v>4713</v>
      </c>
    </row>
    <row r="538" spans="1:5" x14ac:dyDescent="0.25">
      <c r="A538" s="50" t="s">
        <v>1125</v>
      </c>
      <c r="B538" t="s">
        <v>1125</v>
      </c>
      <c r="E538" s="49" t="s">
        <v>4713</v>
      </c>
    </row>
    <row r="539" spans="1:5" x14ac:dyDescent="0.25">
      <c r="A539" s="50" t="s">
        <v>1126</v>
      </c>
      <c r="B539" t="s">
        <v>1126</v>
      </c>
      <c r="E539" s="49" t="s">
        <v>4713</v>
      </c>
    </row>
    <row r="540" spans="1:5" x14ac:dyDescent="0.25">
      <c r="A540" s="50" t="s">
        <v>103</v>
      </c>
      <c r="B540" t="s">
        <v>2001</v>
      </c>
      <c r="E540" s="49" t="s">
        <v>4713</v>
      </c>
    </row>
    <row r="541" spans="1:5" x14ac:dyDescent="0.25">
      <c r="A541" s="50" t="s">
        <v>229</v>
      </c>
      <c r="B541" t="s">
        <v>430</v>
      </c>
      <c r="E541" s="49" t="s">
        <v>4713</v>
      </c>
    </row>
    <row r="542" spans="1:5" x14ac:dyDescent="0.25">
      <c r="A542" s="50" t="s">
        <v>1128</v>
      </c>
      <c r="B542" t="s">
        <v>1963</v>
      </c>
      <c r="E542" s="49" t="s">
        <v>4713</v>
      </c>
    </row>
    <row r="543" spans="1:5" x14ac:dyDescent="0.25">
      <c r="A543" s="50" t="s">
        <v>1130</v>
      </c>
      <c r="B543" t="s">
        <v>1130</v>
      </c>
      <c r="E543" s="49" t="s">
        <v>4713</v>
      </c>
    </row>
    <row r="544" spans="1:5" x14ac:dyDescent="0.25">
      <c r="A544" s="50" t="s">
        <v>699</v>
      </c>
      <c r="B544" t="s">
        <v>2758</v>
      </c>
      <c r="E544" s="49" t="s">
        <v>4713</v>
      </c>
    </row>
    <row r="545" spans="1:5" x14ac:dyDescent="0.25">
      <c r="A545" s="50" t="s">
        <v>1132</v>
      </c>
      <c r="B545" t="s">
        <v>324</v>
      </c>
      <c r="E545" s="49" t="s">
        <v>4713</v>
      </c>
    </row>
    <row r="546" spans="1:5" x14ac:dyDescent="0.25">
      <c r="A546" s="50" t="s">
        <v>1133</v>
      </c>
      <c r="B546" t="s">
        <v>4638</v>
      </c>
      <c r="E546" s="49" t="s">
        <v>4713</v>
      </c>
    </row>
    <row r="547" spans="1:5" x14ac:dyDescent="0.25">
      <c r="A547" s="50" t="s">
        <v>1135</v>
      </c>
      <c r="B547" t="s">
        <v>1135</v>
      </c>
      <c r="E547" s="49" t="s">
        <v>4713</v>
      </c>
    </row>
    <row r="548" spans="1:5" x14ac:dyDescent="0.25">
      <c r="A548" s="50" t="s">
        <v>1137</v>
      </c>
      <c r="B548" t="s">
        <v>326</v>
      </c>
      <c r="E548" s="49" t="s">
        <v>4713</v>
      </c>
    </row>
    <row r="549" spans="1:5" x14ac:dyDescent="0.25">
      <c r="A549" s="50" t="s">
        <v>701</v>
      </c>
      <c r="B549" t="s">
        <v>330</v>
      </c>
      <c r="E549" s="49" t="s">
        <v>4713</v>
      </c>
    </row>
    <row r="550" spans="1:5" x14ac:dyDescent="0.25">
      <c r="A550" s="50" t="s">
        <v>1139</v>
      </c>
      <c r="B550" t="s">
        <v>4641</v>
      </c>
      <c r="E550" s="49" t="s">
        <v>4713</v>
      </c>
    </row>
    <row r="551" spans="1:5" x14ac:dyDescent="0.25">
      <c r="A551" s="50" t="s">
        <v>327</v>
      </c>
      <c r="B551" t="s">
        <v>327</v>
      </c>
      <c r="E551" s="49" t="s">
        <v>4713</v>
      </c>
    </row>
    <row r="552" spans="1:5" x14ac:dyDescent="0.25">
      <c r="A552" s="50" t="s">
        <v>1142</v>
      </c>
      <c r="B552" t="s">
        <v>1142</v>
      </c>
      <c r="E552" s="49" t="s">
        <v>4713</v>
      </c>
    </row>
    <row r="553" spans="1:5" x14ac:dyDescent="0.25">
      <c r="A553" s="50" t="s">
        <v>266</v>
      </c>
      <c r="B553" t="s">
        <v>309</v>
      </c>
      <c r="E553" s="49" t="s">
        <v>4713</v>
      </c>
    </row>
    <row r="554" spans="1:5" x14ac:dyDescent="0.25">
      <c r="A554" s="50" t="s">
        <v>231</v>
      </c>
      <c r="B554" t="s">
        <v>231</v>
      </c>
      <c r="E554" s="49" t="s">
        <v>4713</v>
      </c>
    </row>
    <row r="555" spans="1:5" x14ac:dyDescent="0.25">
      <c r="A555" s="50" t="s">
        <v>68</v>
      </c>
      <c r="B555" t="s">
        <v>68</v>
      </c>
      <c r="E555" s="49" t="s">
        <v>4713</v>
      </c>
    </row>
    <row r="556" spans="1:5" x14ac:dyDescent="0.25">
      <c r="A556" s="50" t="s">
        <v>235</v>
      </c>
      <c r="B556" t="s">
        <v>399</v>
      </c>
      <c r="E556" s="49" t="s">
        <v>4713</v>
      </c>
    </row>
    <row r="557" spans="1:5" x14ac:dyDescent="0.25">
      <c r="A557" s="50" t="s">
        <v>113</v>
      </c>
      <c r="B557" t="s">
        <v>1982</v>
      </c>
      <c r="E557" s="49" t="s">
        <v>4713</v>
      </c>
    </row>
    <row r="558" spans="1:5" x14ac:dyDescent="0.25">
      <c r="A558" s="50" t="s">
        <v>1144</v>
      </c>
      <c r="B558" t="s">
        <v>4649</v>
      </c>
      <c r="E558" s="49" t="s">
        <v>4713</v>
      </c>
    </row>
    <row r="559" spans="1:5" x14ac:dyDescent="0.25">
      <c r="A559" s="50" t="s">
        <v>1146</v>
      </c>
      <c r="B559" t="s">
        <v>4650</v>
      </c>
      <c r="E559" s="49" t="s">
        <v>4713</v>
      </c>
    </row>
    <row r="560" spans="1:5" x14ac:dyDescent="0.25">
      <c r="A560" s="50" t="s">
        <v>1148</v>
      </c>
      <c r="B560" t="s">
        <v>4651</v>
      </c>
      <c r="E560" s="49" t="s">
        <v>4713</v>
      </c>
    </row>
    <row r="561" spans="1:5" x14ac:dyDescent="0.25">
      <c r="A561" s="50" t="s">
        <v>1150</v>
      </c>
      <c r="B561" t="s">
        <v>4653</v>
      </c>
      <c r="E561" s="49" t="s">
        <v>4713</v>
      </c>
    </row>
    <row r="562" spans="1:5" x14ac:dyDescent="0.25">
      <c r="A562" s="50" t="s">
        <v>1152</v>
      </c>
      <c r="B562" t="s">
        <v>1152</v>
      </c>
      <c r="E562" s="49" t="s">
        <v>4713</v>
      </c>
    </row>
    <row r="563" spans="1:5" x14ac:dyDescent="0.25">
      <c r="A563" s="50" t="s">
        <v>1154</v>
      </c>
      <c r="B563" t="s">
        <v>417</v>
      </c>
      <c r="E563" s="49" t="s">
        <v>4713</v>
      </c>
    </row>
    <row r="564" spans="1:5" x14ac:dyDescent="0.25">
      <c r="A564" s="50" t="s">
        <v>1156</v>
      </c>
      <c r="B564" t="s">
        <v>4661</v>
      </c>
      <c r="E564" s="49" t="s">
        <v>4713</v>
      </c>
    </row>
    <row r="565" spans="1:5" x14ac:dyDescent="0.25">
      <c r="A565" s="50" t="s">
        <v>1158</v>
      </c>
      <c r="B565" t="s">
        <v>1158</v>
      </c>
      <c r="E565" s="49" t="s">
        <v>4713</v>
      </c>
    </row>
    <row r="566" spans="1:5" x14ac:dyDescent="0.25">
      <c r="A566" s="50" t="s">
        <v>1160</v>
      </c>
      <c r="B566" t="s">
        <v>1160</v>
      </c>
      <c r="E566" s="49" t="s">
        <v>4713</v>
      </c>
    </row>
    <row r="567" spans="1:5" x14ac:dyDescent="0.25">
      <c r="A567" s="50" t="s">
        <v>264</v>
      </c>
      <c r="B567" t="s">
        <v>264</v>
      </c>
      <c r="E567" s="49" t="s">
        <v>4713</v>
      </c>
    </row>
    <row r="568" spans="1:5" x14ac:dyDescent="0.25">
      <c r="A568" s="50" t="s">
        <v>1162</v>
      </c>
      <c r="B568" t="s">
        <v>377</v>
      </c>
      <c r="E568" s="49" t="s">
        <v>4713</v>
      </c>
    </row>
    <row r="569" spans="1:5" x14ac:dyDescent="0.25">
      <c r="A569" s="50" t="s">
        <v>1163</v>
      </c>
      <c r="B569" t="s">
        <v>1163</v>
      </c>
      <c r="E569" s="49" t="s">
        <v>4713</v>
      </c>
    </row>
    <row r="570" spans="1:5" x14ac:dyDescent="0.25">
      <c r="A570" s="50" t="s">
        <v>1165</v>
      </c>
      <c r="B570" t="s">
        <v>1165</v>
      </c>
      <c r="E570" s="49" t="s">
        <v>4713</v>
      </c>
    </row>
    <row r="571" spans="1:5" x14ac:dyDescent="0.25">
      <c r="A571" s="50" t="s">
        <v>1167</v>
      </c>
      <c r="B571" t="s">
        <v>4668</v>
      </c>
      <c r="E571" s="49" t="s">
        <v>4713</v>
      </c>
    </row>
    <row r="572" spans="1:5" x14ac:dyDescent="0.25">
      <c r="A572" s="50" t="s">
        <v>1169</v>
      </c>
      <c r="B572" t="s">
        <v>4670</v>
      </c>
      <c r="E572" s="49" t="s">
        <v>4713</v>
      </c>
    </row>
    <row r="573" spans="1:5" x14ac:dyDescent="0.25">
      <c r="A573" s="50" t="s">
        <v>239</v>
      </c>
      <c r="B573" t="s">
        <v>432</v>
      </c>
      <c r="E573" s="49" t="s">
        <v>4713</v>
      </c>
    </row>
    <row r="574" spans="1:5" x14ac:dyDescent="0.25">
      <c r="A574" s="50" t="s">
        <v>1171</v>
      </c>
      <c r="B574" t="s">
        <v>4674</v>
      </c>
      <c r="E574" s="49" t="s">
        <v>4713</v>
      </c>
    </row>
    <row r="575" spans="1:5" x14ac:dyDescent="0.25">
      <c r="A575" s="50" t="s">
        <v>1173</v>
      </c>
      <c r="B575" t="s">
        <v>380</v>
      </c>
      <c r="E575" s="49" t="s">
        <v>4713</v>
      </c>
    </row>
    <row r="576" spans="1:5" x14ac:dyDescent="0.25">
      <c r="A576" s="50" t="s">
        <v>1175</v>
      </c>
      <c r="B576" t="s">
        <v>1175</v>
      </c>
      <c r="E576" s="49" t="s">
        <v>4713</v>
      </c>
    </row>
    <row r="577" spans="1:5" x14ac:dyDescent="0.25">
      <c r="A577" s="50" t="s">
        <v>102</v>
      </c>
      <c r="B577" t="s">
        <v>300</v>
      </c>
      <c r="E577" s="49" t="s">
        <v>4713</v>
      </c>
    </row>
    <row r="578" spans="1:5" x14ac:dyDescent="0.25">
      <c r="A578" s="50" t="s">
        <v>375</v>
      </c>
      <c r="B578" t="s">
        <v>375</v>
      </c>
      <c r="E578" s="49" t="s">
        <v>4713</v>
      </c>
    </row>
    <row r="579" spans="1:5" x14ac:dyDescent="0.25">
      <c r="A579" s="50" t="s">
        <v>1178</v>
      </c>
      <c r="B579" t="s">
        <v>4679</v>
      </c>
      <c r="E579" s="49" t="s">
        <v>4713</v>
      </c>
    </row>
    <row r="580" spans="1:5" x14ac:dyDescent="0.25">
      <c r="A580" s="50" t="s">
        <v>1180</v>
      </c>
      <c r="B580" t="s">
        <v>4680</v>
      </c>
      <c r="E580" s="49" t="s">
        <v>4713</v>
      </c>
    </row>
    <row r="581" spans="1:5" x14ac:dyDescent="0.25">
      <c r="A581" s="50" t="s">
        <v>1182</v>
      </c>
      <c r="B581" t="s">
        <v>1182</v>
      </c>
      <c r="E581" s="49" t="s">
        <v>4713</v>
      </c>
    </row>
    <row r="582" spans="1:5" x14ac:dyDescent="0.25">
      <c r="A582" s="50" t="s">
        <v>1184</v>
      </c>
      <c r="B582" t="s">
        <v>4687</v>
      </c>
      <c r="E582" s="49" t="s">
        <v>4713</v>
      </c>
    </row>
    <row r="583" spans="1:5" x14ac:dyDescent="0.25">
      <c r="A583" s="50" t="s">
        <v>1185</v>
      </c>
      <c r="B583" t="s">
        <v>1885</v>
      </c>
      <c r="E583" s="49" t="s">
        <v>4713</v>
      </c>
    </row>
    <row r="584" spans="1:5" x14ac:dyDescent="0.25">
      <c r="A584" s="50" t="s">
        <v>1186</v>
      </c>
      <c r="B584" t="s">
        <v>1879</v>
      </c>
      <c r="E584" s="49" t="s">
        <v>4713</v>
      </c>
    </row>
    <row r="585" spans="1:5" x14ac:dyDescent="0.25">
      <c r="A585" s="50" t="s">
        <v>66</v>
      </c>
      <c r="B585" t="s">
        <v>876</v>
      </c>
      <c r="E585" s="49" t="s">
        <v>4713</v>
      </c>
    </row>
    <row r="586" spans="1:5" x14ac:dyDescent="0.25">
      <c r="A586" s="50" t="s">
        <v>1187</v>
      </c>
      <c r="B586" t="s">
        <v>1886</v>
      </c>
      <c r="E586" s="49" t="s">
        <v>4713</v>
      </c>
    </row>
    <row r="587" spans="1:5" x14ac:dyDescent="0.25">
      <c r="A587" s="50" t="s">
        <v>233</v>
      </c>
      <c r="B587" t="s">
        <v>397</v>
      </c>
      <c r="E587" s="49" t="s">
        <v>4713</v>
      </c>
    </row>
    <row r="588" spans="1:5" x14ac:dyDescent="0.25">
      <c r="A588" s="50" t="s">
        <v>72</v>
      </c>
      <c r="B588" t="s">
        <v>916</v>
      </c>
      <c r="E588" s="49" t="s">
        <v>4713</v>
      </c>
    </row>
    <row r="589" spans="1:5" x14ac:dyDescent="0.25">
      <c r="A589" s="50" t="s">
        <v>1189</v>
      </c>
      <c r="B589" t="s">
        <v>4688</v>
      </c>
      <c r="E589" s="49" t="s">
        <v>4713</v>
      </c>
    </row>
    <row r="590" spans="1:5" x14ac:dyDescent="0.25">
      <c r="A590" s="50" t="s">
        <v>1191</v>
      </c>
      <c r="B590" t="s">
        <v>1191</v>
      </c>
      <c r="E590" s="49" t="s">
        <v>4713</v>
      </c>
    </row>
    <row r="591" spans="1:5" x14ac:dyDescent="0.25">
      <c r="A591" s="50" t="s">
        <v>1193</v>
      </c>
      <c r="B591" t="s">
        <v>1193</v>
      </c>
      <c r="E591" s="49" t="s">
        <v>4713</v>
      </c>
    </row>
    <row r="592" spans="1:5" x14ac:dyDescent="0.25">
      <c r="A592" s="50" t="s">
        <v>1195</v>
      </c>
      <c r="B592" t="s">
        <v>4691</v>
      </c>
      <c r="E592" s="49" t="s">
        <v>4713</v>
      </c>
    </row>
    <row r="593" spans="1:5" x14ac:dyDescent="0.25">
      <c r="A593" s="50" t="s">
        <v>1197</v>
      </c>
      <c r="B593" t="s">
        <v>4694</v>
      </c>
      <c r="E593" s="49" t="s">
        <v>4713</v>
      </c>
    </row>
    <row r="594" spans="1:5" x14ac:dyDescent="0.25">
      <c r="A594" s="50" t="s">
        <v>1199</v>
      </c>
      <c r="B594" t="s">
        <v>4695</v>
      </c>
      <c r="E594" s="49" t="s">
        <v>4713</v>
      </c>
    </row>
    <row r="595" spans="1:5" x14ac:dyDescent="0.25">
      <c r="A595" s="50" t="s">
        <v>1201</v>
      </c>
      <c r="B595" t="s">
        <v>1201</v>
      </c>
      <c r="E595" s="49" t="s">
        <v>4713</v>
      </c>
    </row>
    <row r="596" spans="1:5" x14ac:dyDescent="0.25">
      <c r="A596" s="50" t="s">
        <v>1202</v>
      </c>
      <c r="B596" t="s">
        <v>1202</v>
      </c>
      <c r="E596" s="49" t="s">
        <v>4713</v>
      </c>
    </row>
    <row r="597" spans="1:5" x14ac:dyDescent="0.25">
      <c r="A597" s="50" t="s">
        <v>40</v>
      </c>
      <c r="B597" t="s">
        <v>40</v>
      </c>
      <c r="E597" s="49" t="s">
        <v>4713</v>
      </c>
    </row>
    <row r="598" spans="1:5" x14ac:dyDescent="0.25">
      <c r="A598" s="50" t="s">
        <v>111</v>
      </c>
      <c r="B598" t="s">
        <v>1970</v>
      </c>
      <c r="E598" s="49" t="s">
        <v>4713</v>
      </c>
    </row>
    <row r="599" spans="1:5" x14ac:dyDescent="0.25">
      <c r="A599" s="50" t="s">
        <v>1204</v>
      </c>
      <c r="B599" t="s">
        <v>1204</v>
      </c>
      <c r="E599" s="49" t="s">
        <v>4713</v>
      </c>
    </row>
    <row r="600" spans="1:5" x14ac:dyDescent="0.25">
      <c r="A600" s="50" t="s">
        <v>1206</v>
      </c>
      <c r="B600" t="s">
        <v>1206</v>
      </c>
      <c r="E600" s="49" t="s">
        <v>4713</v>
      </c>
    </row>
    <row r="601" spans="1:5" x14ac:dyDescent="0.25">
      <c r="A601" s="50" t="s">
        <v>1207</v>
      </c>
      <c r="B601" t="s">
        <v>1207</v>
      </c>
      <c r="E601" s="49" t="s">
        <v>4713</v>
      </c>
    </row>
    <row r="602" spans="1:5" x14ac:dyDescent="0.25">
      <c r="A602" s="50" t="s">
        <v>1209</v>
      </c>
      <c r="B602" t="s">
        <v>4702</v>
      </c>
      <c r="E602" s="49" t="s">
        <v>4713</v>
      </c>
    </row>
    <row r="603" spans="1:5" x14ac:dyDescent="0.25">
      <c r="A603" s="50" t="s">
        <v>1210</v>
      </c>
      <c r="B603" t="s">
        <v>1210</v>
      </c>
      <c r="E603" s="49" t="s">
        <v>4713</v>
      </c>
    </row>
    <row r="604" spans="1:5" x14ac:dyDescent="0.25">
      <c r="A604" s="50" t="s">
        <v>1212</v>
      </c>
      <c r="B604" t="s">
        <v>4703</v>
      </c>
      <c r="E604" s="49" t="s">
        <v>4713</v>
      </c>
    </row>
    <row r="605" spans="1:5" x14ac:dyDescent="0.25">
      <c r="A605" s="50" t="s">
        <v>1213</v>
      </c>
      <c r="B605" t="s">
        <v>1213</v>
      </c>
      <c r="E605" s="49" t="s">
        <v>4713</v>
      </c>
    </row>
    <row r="606" spans="1:5" x14ac:dyDescent="0.25">
      <c r="A606" s="50" t="s">
        <v>1215</v>
      </c>
      <c r="B606" t="s">
        <v>4647</v>
      </c>
      <c r="E606" s="49" t="s">
        <v>4713</v>
      </c>
    </row>
    <row r="607" spans="1:5" x14ac:dyDescent="0.25">
      <c r="A607" s="50" t="s">
        <v>1217</v>
      </c>
      <c r="B607" t="s">
        <v>4707</v>
      </c>
      <c r="E607" s="49" t="s">
        <v>4713</v>
      </c>
    </row>
    <row r="608" spans="1:5" x14ac:dyDescent="0.25">
      <c r="A608" s="50" t="s">
        <v>1222</v>
      </c>
      <c r="B608" t="s">
        <v>1222</v>
      </c>
      <c r="E608" s="49" t="s">
        <v>4713</v>
      </c>
    </row>
    <row r="609" spans="1:5" x14ac:dyDescent="0.25">
      <c r="A609" s="50" t="s">
        <v>1224</v>
      </c>
      <c r="B609" t="s">
        <v>1224</v>
      </c>
      <c r="E609" s="49" t="s">
        <v>4713</v>
      </c>
    </row>
    <row r="610" spans="1:5" x14ac:dyDescent="0.25">
      <c r="A610" s="50" t="s">
        <v>1226</v>
      </c>
      <c r="B610" t="s">
        <v>1226</v>
      </c>
      <c r="E610" s="49" t="s">
        <v>4713</v>
      </c>
    </row>
    <row r="611" spans="1:5" x14ac:dyDescent="0.25">
      <c r="A611" s="50" t="s">
        <v>425</v>
      </c>
      <c r="B611" t="s">
        <v>425</v>
      </c>
      <c r="E611" s="49" t="s">
        <v>4713</v>
      </c>
    </row>
    <row r="612" spans="1:5" x14ac:dyDescent="0.25">
      <c r="A612" s="50" t="s">
        <v>1229</v>
      </c>
      <c r="B612" t="s">
        <v>1229</v>
      </c>
      <c r="E612" s="49" t="s">
        <v>4713</v>
      </c>
    </row>
    <row r="613" spans="1:5" x14ac:dyDescent="0.25">
      <c r="A613" s="50" t="s">
        <v>1232</v>
      </c>
      <c r="B613" t="s">
        <v>1232</v>
      </c>
      <c r="E613" s="49" t="s">
        <v>4713</v>
      </c>
    </row>
    <row r="614" spans="1:5" x14ac:dyDescent="0.25">
      <c r="A614" s="50" t="s">
        <v>1234</v>
      </c>
      <c r="B614" t="s">
        <v>4734</v>
      </c>
      <c r="E614" s="49" t="s">
        <v>4713</v>
      </c>
    </row>
    <row r="615" spans="1:5" x14ac:dyDescent="0.25">
      <c r="A615" s="50" t="s">
        <v>1235</v>
      </c>
      <c r="B615" t="s">
        <v>4735</v>
      </c>
      <c r="E615" s="49" t="s">
        <v>4713</v>
      </c>
    </row>
    <row r="616" spans="1:5" x14ac:dyDescent="0.25">
      <c r="A616" s="50" t="s">
        <v>1237</v>
      </c>
      <c r="B616" t="s">
        <v>1910</v>
      </c>
      <c r="E616" s="49" t="s">
        <v>4713</v>
      </c>
    </row>
    <row r="617" spans="1:5" x14ac:dyDescent="0.25">
      <c r="A617" s="50" t="s">
        <v>144</v>
      </c>
      <c r="B617" t="s">
        <v>144</v>
      </c>
      <c r="E617" s="49" t="s">
        <v>4713</v>
      </c>
    </row>
    <row r="618" spans="1:5" x14ac:dyDescent="0.25">
      <c r="A618" s="50" t="s">
        <v>1240</v>
      </c>
      <c r="B618" t="s">
        <v>4742</v>
      </c>
      <c r="E618" s="49" t="s">
        <v>4713</v>
      </c>
    </row>
    <row r="619" spans="1:5" x14ac:dyDescent="0.25">
      <c r="A619" s="50" t="s">
        <v>1242</v>
      </c>
      <c r="B619" t="s">
        <v>4746</v>
      </c>
      <c r="E619" s="49" t="s">
        <v>4713</v>
      </c>
    </row>
    <row r="620" spans="1:5" x14ac:dyDescent="0.25">
      <c r="A620" s="50" t="s">
        <v>253</v>
      </c>
      <c r="B620" t="s">
        <v>253</v>
      </c>
      <c r="E620" s="49" t="s">
        <v>4713</v>
      </c>
    </row>
    <row r="621" spans="1:5" x14ac:dyDescent="0.25">
      <c r="A621" s="50" t="s">
        <v>1245</v>
      </c>
      <c r="B621" t="s">
        <v>4750</v>
      </c>
      <c r="E621" s="49" t="s">
        <v>4713</v>
      </c>
    </row>
    <row r="622" spans="1:5" x14ac:dyDescent="0.25">
      <c r="A622" s="50" t="s">
        <v>1246</v>
      </c>
      <c r="B622" t="s">
        <v>1246</v>
      </c>
      <c r="E622" s="49" t="s">
        <v>4713</v>
      </c>
    </row>
    <row r="623" spans="1:5" x14ac:dyDescent="0.25">
      <c r="A623" s="50" t="s">
        <v>1248</v>
      </c>
      <c r="B623" t="s">
        <v>1248</v>
      </c>
      <c r="E623" s="49" t="s">
        <v>4713</v>
      </c>
    </row>
    <row r="624" spans="1:5" x14ac:dyDescent="0.25">
      <c r="A624" s="50" t="s">
        <v>1250</v>
      </c>
      <c r="B624" t="s">
        <v>1250</v>
      </c>
      <c r="E624" s="49" t="s">
        <v>4713</v>
      </c>
    </row>
    <row r="625" spans="1:5" x14ac:dyDescent="0.25">
      <c r="A625" s="50" t="s">
        <v>1252</v>
      </c>
      <c r="B625" t="s">
        <v>1252</v>
      </c>
      <c r="E625" s="49" t="s">
        <v>4713</v>
      </c>
    </row>
    <row r="626" spans="1:5" x14ac:dyDescent="0.25">
      <c r="A626" s="50" t="s">
        <v>1254</v>
      </c>
      <c r="B626" t="s">
        <v>1254</v>
      </c>
      <c r="E626" s="49" t="s">
        <v>4713</v>
      </c>
    </row>
    <row r="627" spans="1:5" x14ac:dyDescent="0.25">
      <c r="A627" s="50" t="s">
        <v>1256</v>
      </c>
      <c r="B627" t="s">
        <v>4777</v>
      </c>
      <c r="E627" s="49" t="s">
        <v>4713</v>
      </c>
    </row>
    <row r="628" spans="1:5" x14ac:dyDescent="0.25">
      <c r="A628" s="50" t="s">
        <v>1257</v>
      </c>
      <c r="B628" t="s">
        <v>4757</v>
      </c>
      <c r="E628" s="49" t="s">
        <v>4713</v>
      </c>
    </row>
    <row r="629" spans="1:5" x14ac:dyDescent="0.25">
      <c r="A629" s="50" t="s">
        <v>1259</v>
      </c>
      <c r="B629" t="s">
        <v>4778</v>
      </c>
      <c r="E629" s="49" t="s">
        <v>4713</v>
      </c>
    </row>
    <row r="630" spans="1:5" x14ac:dyDescent="0.25">
      <c r="A630" s="50" t="s">
        <v>1261</v>
      </c>
      <c r="B630" t="s">
        <v>1261</v>
      </c>
      <c r="E630" s="49" t="s">
        <v>4713</v>
      </c>
    </row>
    <row r="631" spans="1:5" x14ac:dyDescent="0.25">
      <c r="A631" s="50" t="s">
        <v>263</v>
      </c>
      <c r="B631" t="s">
        <v>263</v>
      </c>
      <c r="E631" s="49" t="s">
        <v>4713</v>
      </c>
    </row>
    <row r="632" spans="1:5" x14ac:dyDescent="0.25">
      <c r="A632" s="50" t="s">
        <v>1264</v>
      </c>
      <c r="B632" t="s">
        <v>303</v>
      </c>
      <c r="E632" s="49" t="s">
        <v>4713</v>
      </c>
    </row>
    <row r="633" spans="1:5" x14ac:dyDescent="0.25">
      <c r="A633" s="50" t="s">
        <v>1265</v>
      </c>
      <c r="B633" t="s">
        <v>4794</v>
      </c>
      <c r="E633" s="49" t="s">
        <v>4713</v>
      </c>
    </row>
    <row r="634" spans="1:5" x14ac:dyDescent="0.25">
      <c r="A634" s="50" t="s">
        <v>1266</v>
      </c>
      <c r="B634" t="s">
        <v>4795</v>
      </c>
      <c r="E634" s="49" t="s">
        <v>4713</v>
      </c>
    </row>
    <row r="635" spans="1:5" x14ac:dyDescent="0.25">
      <c r="A635" s="50" t="s">
        <v>117</v>
      </c>
      <c r="B635" t="s">
        <v>117</v>
      </c>
      <c r="E635" s="49" t="s">
        <v>4713</v>
      </c>
    </row>
    <row r="636" spans="1:5" x14ac:dyDescent="0.25">
      <c r="A636" s="50" t="s">
        <v>1268</v>
      </c>
      <c r="B636" t="s">
        <v>1268</v>
      </c>
      <c r="E636" s="49" t="s">
        <v>4713</v>
      </c>
    </row>
    <row r="637" spans="1:5" x14ac:dyDescent="0.25">
      <c r="A637" s="50" t="s">
        <v>426</v>
      </c>
      <c r="B637" t="s">
        <v>426</v>
      </c>
      <c r="E637" s="49" t="s">
        <v>4713</v>
      </c>
    </row>
    <row r="638" spans="1:5" x14ac:dyDescent="0.25">
      <c r="A638" s="50" t="s">
        <v>101</v>
      </c>
      <c r="B638" t="s">
        <v>101</v>
      </c>
      <c r="E638" s="49" t="s">
        <v>4713</v>
      </c>
    </row>
    <row r="639" spans="1:5" x14ac:dyDescent="0.25">
      <c r="A639" s="50" t="s">
        <v>1271</v>
      </c>
      <c r="B639" t="s">
        <v>1271</v>
      </c>
      <c r="E639" s="49" t="s">
        <v>4713</v>
      </c>
    </row>
    <row r="640" spans="1:5" x14ac:dyDescent="0.25">
      <c r="A640" s="50" t="s">
        <v>115</v>
      </c>
      <c r="B640" t="s">
        <v>1984</v>
      </c>
      <c r="E640" s="49" t="s">
        <v>4713</v>
      </c>
    </row>
    <row r="641" spans="1:5" x14ac:dyDescent="0.25">
      <c r="A641" s="50" t="s">
        <v>42</v>
      </c>
      <c r="B641" t="s">
        <v>913</v>
      </c>
      <c r="E641" s="49" t="s">
        <v>4713</v>
      </c>
    </row>
    <row r="642" spans="1:5" x14ac:dyDescent="0.25">
      <c r="A642" s="50" t="s">
        <v>50</v>
      </c>
      <c r="B642" t="s">
        <v>50</v>
      </c>
      <c r="E642" s="49" t="s">
        <v>4713</v>
      </c>
    </row>
    <row r="643" spans="1:5" x14ac:dyDescent="0.25">
      <c r="A643" s="50" t="s">
        <v>1273</v>
      </c>
      <c r="B643" t="s">
        <v>1314</v>
      </c>
      <c r="E643" s="49" t="s">
        <v>4713</v>
      </c>
    </row>
    <row r="644" spans="1:5" x14ac:dyDescent="0.25">
      <c r="A644" s="50" t="s">
        <v>1275</v>
      </c>
      <c r="B644" t="s">
        <v>4807</v>
      </c>
      <c r="E644" s="49" t="s">
        <v>4713</v>
      </c>
    </row>
    <row r="645" spans="1:5" x14ac:dyDescent="0.25">
      <c r="A645" s="50" t="s">
        <v>1277</v>
      </c>
      <c r="B645" t="s">
        <v>4809</v>
      </c>
      <c r="E645" s="49" t="s">
        <v>4713</v>
      </c>
    </row>
    <row r="646" spans="1:5" x14ac:dyDescent="0.25">
      <c r="A646" s="50" t="s">
        <v>1279</v>
      </c>
      <c r="B646" t="s">
        <v>4811</v>
      </c>
      <c r="E646" s="49" t="s">
        <v>4713</v>
      </c>
    </row>
    <row r="647" spans="1:5" x14ac:dyDescent="0.25">
      <c r="A647" s="50" t="s">
        <v>36</v>
      </c>
      <c r="B647" t="s">
        <v>1841</v>
      </c>
      <c r="E647" s="49" t="s">
        <v>4713</v>
      </c>
    </row>
    <row r="648" spans="1:5" x14ac:dyDescent="0.25">
      <c r="A648" s="50" t="s">
        <v>1281</v>
      </c>
      <c r="B648" t="s">
        <v>4813</v>
      </c>
      <c r="E648" s="49" t="s">
        <v>4713</v>
      </c>
    </row>
    <row r="649" spans="1:5" x14ac:dyDescent="0.25">
      <c r="A649" s="50" t="s">
        <v>1283</v>
      </c>
      <c r="B649" t="s">
        <v>1283</v>
      </c>
      <c r="E649" s="49" t="s">
        <v>4713</v>
      </c>
    </row>
    <row r="650" spans="1:5" x14ac:dyDescent="0.25">
      <c r="A650" s="50" t="s">
        <v>18</v>
      </c>
      <c r="B650" t="s">
        <v>386</v>
      </c>
      <c r="E650" s="49" t="s">
        <v>4713</v>
      </c>
    </row>
    <row r="651" spans="1:5" x14ac:dyDescent="0.25">
      <c r="A651" s="50" t="s">
        <v>934</v>
      </c>
      <c r="B651" t="s">
        <v>3403</v>
      </c>
      <c r="E651" s="49" t="s">
        <v>4713</v>
      </c>
    </row>
    <row r="652" spans="1:5" x14ac:dyDescent="0.25">
      <c r="A652" s="50" t="s">
        <v>936</v>
      </c>
      <c r="B652" t="s">
        <v>936</v>
      </c>
      <c r="E652" s="49" t="s">
        <v>4713</v>
      </c>
    </row>
    <row r="653" spans="1:5" x14ac:dyDescent="0.25">
      <c r="A653" s="50" t="s">
        <v>938</v>
      </c>
      <c r="B653" t="s">
        <v>938</v>
      </c>
      <c r="E653" s="49" t="s">
        <v>4713</v>
      </c>
    </row>
    <row r="654" spans="1:5" x14ac:dyDescent="0.25">
      <c r="A654" s="50" t="s">
        <v>19</v>
      </c>
      <c r="B654" t="s">
        <v>19</v>
      </c>
      <c r="E654" s="49" t="s">
        <v>4713</v>
      </c>
    </row>
    <row r="655" spans="1:5" x14ac:dyDescent="0.25">
      <c r="A655" s="50" t="s">
        <v>940</v>
      </c>
      <c r="B655" t="s">
        <v>940</v>
      </c>
      <c r="E655" s="49" t="s">
        <v>4713</v>
      </c>
    </row>
    <row r="656" spans="1:5" x14ac:dyDescent="0.25">
      <c r="A656" s="50" t="s">
        <v>942</v>
      </c>
      <c r="B656" t="s">
        <v>942</v>
      </c>
      <c r="E656" s="49" t="s">
        <v>4713</v>
      </c>
    </row>
    <row r="657" spans="1:5" x14ac:dyDescent="0.25">
      <c r="A657" s="50" t="s">
        <v>944</v>
      </c>
      <c r="B657" t="s">
        <v>4262</v>
      </c>
      <c r="E657" s="49" t="s">
        <v>4713</v>
      </c>
    </row>
    <row r="658" spans="1:5" x14ac:dyDescent="0.25">
      <c r="A658" s="50" t="s">
        <v>946</v>
      </c>
      <c r="B658" t="s">
        <v>4272</v>
      </c>
      <c r="E658" s="49" t="s">
        <v>4713</v>
      </c>
    </row>
    <row r="659" spans="1:5" x14ac:dyDescent="0.25">
      <c r="A659" s="50" t="s">
        <v>949</v>
      </c>
      <c r="B659" t="s">
        <v>949</v>
      </c>
      <c r="E659" s="49" t="s">
        <v>4713</v>
      </c>
    </row>
    <row r="660" spans="1:5" x14ac:dyDescent="0.25">
      <c r="A660" s="50" t="s">
        <v>951</v>
      </c>
      <c r="B660" t="s">
        <v>951</v>
      </c>
      <c r="E660" s="49" t="s">
        <v>4713</v>
      </c>
    </row>
    <row r="661" spans="1:5" x14ac:dyDescent="0.25">
      <c r="A661" s="50" t="s">
        <v>217</v>
      </c>
      <c r="B661" t="s">
        <v>1413</v>
      </c>
      <c r="E661" s="49" t="s">
        <v>4713</v>
      </c>
    </row>
    <row r="662" spans="1:5" x14ac:dyDescent="0.25">
      <c r="A662" s="50" t="s">
        <v>220</v>
      </c>
      <c r="B662" t="s">
        <v>1416</v>
      </c>
      <c r="E662" s="49" t="s">
        <v>4713</v>
      </c>
    </row>
    <row r="663" spans="1:5" x14ac:dyDescent="0.25">
      <c r="A663" s="50" t="s">
        <v>216</v>
      </c>
      <c r="B663" t="s">
        <v>216</v>
      </c>
      <c r="E663" s="49" t="s">
        <v>4713</v>
      </c>
    </row>
    <row r="664" spans="1:5" x14ac:dyDescent="0.25">
      <c r="A664" s="50" t="s">
        <v>25</v>
      </c>
      <c r="B664" t="s">
        <v>1596</v>
      </c>
      <c r="E664" s="49" t="s">
        <v>4713</v>
      </c>
    </row>
    <row r="665" spans="1:5" x14ac:dyDescent="0.25">
      <c r="A665" s="50" t="s">
        <v>953</v>
      </c>
      <c r="B665" t="s">
        <v>953</v>
      </c>
      <c r="E665" s="49" t="s">
        <v>4713</v>
      </c>
    </row>
    <row r="666" spans="1:5" x14ac:dyDescent="0.25">
      <c r="A666" s="50" t="s">
        <v>955</v>
      </c>
      <c r="B666" t="s">
        <v>955</v>
      </c>
      <c r="E666" s="49" t="s">
        <v>4713</v>
      </c>
    </row>
    <row r="667" spans="1:5" x14ac:dyDescent="0.25">
      <c r="A667" s="50" t="s">
        <v>956</v>
      </c>
      <c r="B667" t="s">
        <v>405</v>
      </c>
      <c r="E667" s="49" t="s">
        <v>4713</v>
      </c>
    </row>
    <row r="668" spans="1:5" x14ac:dyDescent="0.25">
      <c r="A668" s="50" t="s">
        <v>958</v>
      </c>
      <c r="B668" t="s">
        <v>958</v>
      </c>
      <c r="E668" s="49" t="s">
        <v>4713</v>
      </c>
    </row>
    <row r="669" spans="1:5" x14ac:dyDescent="0.25">
      <c r="A669" s="50" t="s">
        <v>226</v>
      </c>
      <c r="B669" t="s">
        <v>1418</v>
      </c>
      <c r="E669" s="49" t="s">
        <v>4713</v>
      </c>
    </row>
    <row r="670" spans="1:5" x14ac:dyDescent="0.25">
      <c r="A670" s="50" t="s">
        <v>960</v>
      </c>
      <c r="B670" t="s">
        <v>4333</v>
      </c>
      <c r="E670" s="49" t="s">
        <v>4713</v>
      </c>
    </row>
    <row r="671" spans="1:5" x14ac:dyDescent="0.25">
      <c r="A671" s="50" t="s">
        <v>962</v>
      </c>
      <c r="B671">
        <v>0</v>
      </c>
      <c r="E671" s="49" t="s">
        <v>4713</v>
      </c>
    </row>
    <row r="672" spans="1:5" x14ac:dyDescent="0.25">
      <c r="A672" s="50" t="s">
        <v>964</v>
      </c>
      <c r="B672" t="s">
        <v>964</v>
      </c>
      <c r="E672" s="49" t="s">
        <v>4713</v>
      </c>
    </row>
    <row r="673" spans="1:5" x14ac:dyDescent="0.25">
      <c r="A673" s="50" t="s">
        <v>967</v>
      </c>
      <c r="B673">
        <v>0</v>
      </c>
      <c r="E673" s="49" t="s">
        <v>4713</v>
      </c>
    </row>
    <row r="674" spans="1:5" x14ac:dyDescent="0.25">
      <c r="A674" s="50" t="s">
        <v>969</v>
      </c>
      <c r="B674" t="s">
        <v>403</v>
      </c>
      <c r="E674" s="49" t="s">
        <v>4713</v>
      </c>
    </row>
    <row r="675" spans="1:5" x14ac:dyDescent="0.25">
      <c r="A675" s="50" t="s">
        <v>971</v>
      </c>
      <c r="B675" t="s">
        <v>412</v>
      </c>
      <c r="E675" s="49" t="s">
        <v>4713</v>
      </c>
    </row>
    <row r="676" spans="1:5" x14ac:dyDescent="0.25">
      <c r="A676" s="50" t="s">
        <v>974</v>
      </c>
      <c r="B676" t="s">
        <v>974</v>
      </c>
      <c r="E676" s="49" t="s">
        <v>4713</v>
      </c>
    </row>
    <row r="677" spans="1:5" x14ac:dyDescent="0.25">
      <c r="A677" s="50" t="s">
        <v>976</v>
      </c>
      <c r="B677" t="s">
        <v>976</v>
      </c>
      <c r="E677" s="49" t="s">
        <v>4713</v>
      </c>
    </row>
    <row r="678" spans="1:5" x14ac:dyDescent="0.25">
      <c r="A678" s="50" t="s">
        <v>978</v>
      </c>
      <c r="B678" t="s">
        <v>978</v>
      </c>
      <c r="E678" s="49" t="s">
        <v>4713</v>
      </c>
    </row>
    <row r="679" spans="1:5" x14ac:dyDescent="0.25">
      <c r="A679" s="50" t="s">
        <v>980</v>
      </c>
      <c r="B679" t="s">
        <v>4404</v>
      </c>
      <c r="E679" s="49" t="s">
        <v>4713</v>
      </c>
    </row>
    <row r="680" spans="1:5" x14ac:dyDescent="0.25">
      <c r="A680" s="50" t="s">
        <v>413</v>
      </c>
      <c r="B680" t="s">
        <v>413</v>
      </c>
      <c r="E680" s="49" t="s">
        <v>4713</v>
      </c>
    </row>
    <row r="681" spans="1:5" x14ac:dyDescent="0.25">
      <c r="A681" s="50" t="s">
        <v>984</v>
      </c>
      <c r="B681" t="s">
        <v>984</v>
      </c>
      <c r="E681" s="49" t="s">
        <v>4713</v>
      </c>
    </row>
    <row r="682" spans="1:5" x14ac:dyDescent="0.25">
      <c r="A682" s="50" t="s">
        <v>987</v>
      </c>
      <c r="B682" t="s">
        <v>987</v>
      </c>
      <c r="E682" s="49" t="s">
        <v>4713</v>
      </c>
    </row>
    <row r="683" spans="1:5" x14ac:dyDescent="0.25">
      <c r="A683" s="50" t="s">
        <v>251</v>
      </c>
      <c r="B683" t="s">
        <v>251</v>
      </c>
      <c r="E683" s="49" t="s">
        <v>4713</v>
      </c>
    </row>
    <row r="684" spans="1:5" x14ac:dyDescent="0.25">
      <c r="A684" s="50" t="s">
        <v>989</v>
      </c>
      <c r="B684" t="s">
        <v>989</v>
      </c>
      <c r="E684" s="49" t="s">
        <v>4713</v>
      </c>
    </row>
    <row r="685" spans="1:5" x14ac:dyDescent="0.25">
      <c r="A685" s="50" t="s">
        <v>991</v>
      </c>
      <c r="B685" t="s">
        <v>991</v>
      </c>
      <c r="E685" s="49" t="s">
        <v>4713</v>
      </c>
    </row>
    <row r="686" spans="1:5" x14ac:dyDescent="0.25">
      <c r="A686" s="50" t="s">
        <v>993</v>
      </c>
      <c r="B686" t="s">
        <v>4345</v>
      </c>
      <c r="E686" s="49" t="s">
        <v>4713</v>
      </c>
    </row>
    <row r="687" spans="1:5" x14ac:dyDescent="0.25">
      <c r="A687" s="50" t="s">
        <v>995</v>
      </c>
      <c r="B687" t="s">
        <v>270</v>
      </c>
      <c r="E687" s="49" t="s">
        <v>4713</v>
      </c>
    </row>
    <row r="688" spans="1:5" x14ac:dyDescent="0.25">
      <c r="A688" s="50" t="s">
        <v>997</v>
      </c>
      <c r="B688" t="s">
        <v>1897</v>
      </c>
      <c r="E688" s="49" t="s">
        <v>4713</v>
      </c>
    </row>
    <row r="689" spans="1:5" x14ac:dyDescent="0.25">
      <c r="A689" s="50" t="s">
        <v>999</v>
      </c>
      <c r="B689" t="s">
        <v>1327</v>
      </c>
      <c r="E689" s="49" t="s">
        <v>4713</v>
      </c>
    </row>
    <row r="690" spans="1:5" x14ac:dyDescent="0.25">
      <c r="A690" s="50" t="s">
        <v>1002</v>
      </c>
      <c r="B690" t="s">
        <v>4329</v>
      </c>
      <c r="E690" s="49" t="s">
        <v>4713</v>
      </c>
    </row>
    <row r="691" spans="1:5" x14ac:dyDescent="0.25">
      <c r="A691" s="50" t="s">
        <v>1004</v>
      </c>
      <c r="B691" t="s">
        <v>4417</v>
      </c>
      <c r="E691" s="49" t="s">
        <v>4713</v>
      </c>
    </row>
    <row r="692" spans="1:5" x14ac:dyDescent="0.25">
      <c r="A692" s="50" t="s">
        <v>1006</v>
      </c>
      <c r="B692" t="s">
        <v>4298</v>
      </c>
      <c r="E692" s="49" t="s">
        <v>4713</v>
      </c>
    </row>
    <row r="693" spans="1:5" x14ac:dyDescent="0.25">
      <c r="A693" s="50" t="s">
        <v>1009</v>
      </c>
      <c r="B693" t="s">
        <v>1009</v>
      </c>
      <c r="E693" s="49" t="s">
        <v>4713</v>
      </c>
    </row>
    <row r="694" spans="1:5" x14ac:dyDescent="0.25">
      <c r="A694" s="50" t="s">
        <v>1011</v>
      </c>
      <c r="B694" t="s">
        <v>1011</v>
      </c>
      <c r="E694" s="49" t="s">
        <v>4713</v>
      </c>
    </row>
    <row r="695" spans="1:5" x14ac:dyDescent="0.25">
      <c r="A695" s="50" t="s">
        <v>1014</v>
      </c>
      <c r="B695" t="s">
        <v>1014</v>
      </c>
      <c r="E695" s="49" t="s">
        <v>4713</v>
      </c>
    </row>
    <row r="696" spans="1:5" x14ac:dyDescent="0.25">
      <c r="A696" s="50" t="s">
        <v>1017</v>
      </c>
      <c r="B696" t="s">
        <v>1017</v>
      </c>
      <c r="E696" s="49" t="s">
        <v>4713</v>
      </c>
    </row>
    <row r="697" spans="1:5" x14ac:dyDescent="0.25">
      <c r="A697" s="50" t="s">
        <v>1019</v>
      </c>
      <c r="B697" t="s">
        <v>4436</v>
      </c>
      <c r="E697" s="49" t="s">
        <v>4713</v>
      </c>
    </row>
    <row r="698" spans="1:5" x14ac:dyDescent="0.25">
      <c r="A698" s="50" t="s">
        <v>1021</v>
      </c>
      <c r="B698" t="s">
        <v>4409</v>
      </c>
      <c r="E698" s="49" t="s">
        <v>4713</v>
      </c>
    </row>
    <row r="699" spans="1:5" x14ac:dyDescent="0.25">
      <c r="A699" s="50" t="s">
        <v>1023</v>
      </c>
      <c r="B699" t="s">
        <v>4415</v>
      </c>
      <c r="E699" s="49" t="s">
        <v>4713</v>
      </c>
    </row>
    <row r="700" spans="1:5" x14ac:dyDescent="0.25">
      <c r="A700" s="50" t="s">
        <v>1026</v>
      </c>
      <c r="B700" t="s">
        <v>1026</v>
      </c>
      <c r="E700" s="49" t="s">
        <v>4713</v>
      </c>
    </row>
    <row r="701" spans="1:5" x14ac:dyDescent="0.25">
      <c r="A701" s="50" t="s">
        <v>1028</v>
      </c>
      <c r="B701" t="s">
        <v>4434</v>
      </c>
      <c r="E701" s="49" t="s">
        <v>4713</v>
      </c>
    </row>
    <row r="702" spans="1:5" x14ac:dyDescent="0.25">
      <c r="A702" s="50" t="s">
        <v>1030</v>
      </c>
      <c r="B702" t="s">
        <v>4437</v>
      </c>
      <c r="E702" s="49" t="s">
        <v>4713</v>
      </c>
    </row>
    <row r="703" spans="1:5" x14ac:dyDescent="0.25">
      <c r="A703" s="50" t="s">
        <v>1032</v>
      </c>
      <c r="B703" t="s">
        <v>1032</v>
      </c>
      <c r="E703" s="49" t="s">
        <v>4713</v>
      </c>
    </row>
    <row r="704" spans="1:5" x14ac:dyDescent="0.25">
      <c r="A704" s="50" t="s">
        <v>1035</v>
      </c>
      <c r="B704" t="s">
        <v>1035</v>
      </c>
      <c r="E704" s="49" t="s">
        <v>4713</v>
      </c>
    </row>
    <row r="705" spans="1:5" x14ac:dyDescent="0.25">
      <c r="A705" s="50" t="s">
        <v>243</v>
      </c>
      <c r="B705" t="s">
        <v>297</v>
      </c>
      <c r="E705" s="49" t="s">
        <v>4713</v>
      </c>
    </row>
    <row r="706" spans="1:5" x14ac:dyDescent="0.25">
      <c r="A706" s="50" t="s">
        <v>1040</v>
      </c>
      <c r="B706" t="s">
        <v>1040</v>
      </c>
      <c r="E706" s="49" t="s">
        <v>4713</v>
      </c>
    </row>
    <row r="707" spans="1:5" x14ac:dyDescent="0.25">
      <c r="A707" s="50" t="s">
        <v>1042</v>
      </c>
      <c r="B707" t="s">
        <v>1042</v>
      </c>
      <c r="E707" s="49" t="s">
        <v>4713</v>
      </c>
    </row>
    <row r="708" spans="1:5" x14ac:dyDescent="0.25">
      <c r="A708" s="50" t="s">
        <v>1045</v>
      </c>
      <c r="B708" t="s">
        <v>1045</v>
      </c>
      <c r="E708" s="49" t="s">
        <v>4713</v>
      </c>
    </row>
    <row r="709" spans="1:5" x14ac:dyDescent="0.25">
      <c r="A709" s="50" t="s">
        <v>1047</v>
      </c>
      <c r="B709" t="s">
        <v>1047</v>
      </c>
      <c r="E709" s="49" t="s">
        <v>4713</v>
      </c>
    </row>
    <row r="710" spans="1:5" x14ac:dyDescent="0.25">
      <c r="A710" s="50" t="s">
        <v>1048</v>
      </c>
      <c r="B710" t="s">
        <v>1048</v>
      </c>
      <c r="E710" s="49" t="s">
        <v>4713</v>
      </c>
    </row>
    <row r="711" spans="1:5" x14ac:dyDescent="0.25">
      <c r="A711" s="50" t="s">
        <v>1050</v>
      </c>
      <c r="B711" t="s">
        <v>4487</v>
      </c>
      <c r="E711" s="49" t="s">
        <v>4713</v>
      </c>
    </row>
    <row r="712" spans="1:5" x14ac:dyDescent="0.25">
      <c r="A712" s="50" t="s">
        <v>97</v>
      </c>
      <c r="B712" t="s">
        <v>2071</v>
      </c>
      <c r="E712" s="49" t="s">
        <v>4713</v>
      </c>
    </row>
    <row r="713" spans="1:5" x14ac:dyDescent="0.25">
      <c r="A713" s="50" t="s">
        <v>1054</v>
      </c>
      <c r="B713" t="s">
        <v>1933</v>
      </c>
      <c r="E713" s="49" t="s">
        <v>4713</v>
      </c>
    </row>
    <row r="714" spans="1:5" x14ac:dyDescent="0.25">
      <c r="A714" s="50" t="s">
        <v>1056</v>
      </c>
      <c r="B714" t="s">
        <v>1056</v>
      </c>
      <c r="E714" s="49" t="s">
        <v>4713</v>
      </c>
    </row>
    <row r="715" spans="1:5" x14ac:dyDescent="0.25">
      <c r="A715" s="50" t="s">
        <v>31</v>
      </c>
      <c r="B715" t="s">
        <v>31</v>
      </c>
      <c r="E715" s="49" t="s">
        <v>4713</v>
      </c>
    </row>
    <row r="716" spans="1:5" x14ac:dyDescent="0.25">
      <c r="A716" s="50" t="s">
        <v>32</v>
      </c>
      <c r="B716" t="s">
        <v>1754</v>
      </c>
      <c r="E716" s="49" t="s">
        <v>4713</v>
      </c>
    </row>
    <row r="717" spans="1:5" x14ac:dyDescent="0.25">
      <c r="A717" s="50" t="s">
        <v>1060</v>
      </c>
      <c r="B717" t="s">
        <v>1060</v>
      </c>
      <c r="E717" s="49" t="s">
        <v>4713</v>
      </c>
    </row>
    <row r="718" spans="1:5" x14ac:dyDescent="0.25">
      <c r="A718" s="50" t="s">
        <v>1062</v>
      </c>
      <c r="B718" t="s">
        <v>1062</v>
      </c>
      <c r="E718" s="49" t="s">
        <v>4713</v>
      </c>
    </row>
    <row r="719" spans="1:5" x14ac:dyDescent="0.25">
      <c r="A719" s="50" t="s">
        <v>1064</v>
      </c>
      <c r="B719" t="s">
        <v>1064</v>
      </c>
      <c r="E719" s="49" t="s">
        <v>4713</v>
      </c>
    </row>
    <row r="720" spans="1:5" x14ac:dyDescent="0.25">
      <c r="A720" s="50" t="s">
        <v>1066</v>
      </c>
      <c r="B720" t="s">
        <v>1066</v>
      </c>
      <c r="E720" s="49" t="s">
        <v>4713</v>
      </c>
    </row>
    <row r="721" spans="1:5" x14ac:dyDescent="0.25">
      <c r="A721" s="50" t="s">
        <v>1068</v>
      </c>
      <c r="B721" t="s">
        <v>4494</v>
      </c>
      <c r="E721" s="49" t="s">
        <v>4713</v>
      </c>
    </row>
    <row r="722" spans="1:5" x14ac:dyDescent="0.25">
      <c r="A722" s="50" t="s">
        <v>1070</v>
      </c>
      <c r="B722" t="s">
        <v>1070</v>
      </c>
      <c r="E722" s="49" t="s">
        <v>4713</v>
      </c>
    </row>
    <row r="723" spans="1:5" x14ac:dyDescent="0.25">
      <c r="A723" s="50" t="s">
        <v>1072</v>
      </c>
      <c r="B723">
        <v>0</v>
      </c>
      <c r="E723" s="49" t="s">
        <v>4713</v>
      </c>
    </row>
    <row r="724" spans="1:5" x14ac:dyDescent="0.25">
      <c r="A724" s="50" t="s">
        <v>1073</v>
      </c>
      <c r="B724" t="s">
        <v>4503</v>
      </c>
      <c r="E724" s="49" t="s">
        <v>4713</v>
      </c>
    </row>
    <row r="725" spans="1:5" x14ac:dyDescent="0.25">
      <c r="A725" s="50" t="s">
        <v>1075</v>
      </c>
      <c r="B725" t="s">
        <v>3680</v>
      </c>
      <c r="E725" s="49" t="s">
        <v>4713</v>
      </c>
    </row>
    <row r="726" spans="1:5" x14ac:dyDescent="0.25">
      <c r="A726" s="50" t="s">
        <v>1074</v>
      </c>
      <c r="B726" t="s">
        <v>1074</v>
      </c>
      <c r="E726" s="49" t="s">
        <v>4713</v>
      </c>
    </row>
    <row r="727" spans="1:5" x14ac:dyDescent="0.25">
      <c r="A727" s="50" t="s">
        <v>1076</v>
      </c>
      <c r="B727" t="s">
        <v>1076</v>
      </c>
      <c r="E727" s="49" t="s">
        <v>4713</v>
      </c>
    </row>
    <row r="728" spans="1:5" x14ac:dyDescent="0.25">
      <c r="A728" s="50" t="s">
        <v>1078</v>
      </c>
      <c r="B728" t="s">
        <v>1078</v>
      </c>
      <c r="E728" s="49" t="s">
        <v>4713</v>
      </c>
    </row>
    <row r="729" spans="1:5" x14ac:dyDescent="0.25">
      <c r="A729" s="50" t="s">
        <v>1080</v>
      </c>
      <c r="B729" t="s">
        <v>1080</v>
      </c>
      <c r="E729" s="49" t="s">
        <v>4713</v>
      </c>
    </row>
    <row r="730" spans="1:5" x14ac:dyDescent="0.25">
      <c r="A730" s="50" t="s">
        <v>1083</v>
      </c>
      <c r="B730" t="s">
        <v>1083</v>
      </c>
      <c r="E730" s="49" t="s">
        <v>4713</v>
      </c>
    </row>
    <row r="731" spans="1:5" x14ac:dyDescent="0.25">
      <c r="A731" s="50" t="s">
        <v>1085</v>
      </c>
      <c r="B731" t="s">
        <v>1085</v>
      </c>
      <c r="E731" s="49" t="s">
        <v>4713</v>
      </c>
    </row>
    <row r="732" spans="1:5" x14ac:dyDescent="0.25">
      <c r="A732" s="50" t="s">
        <v>1088</v>
      </c>
      <c r="B732" t="s">
        <v>4541</v>
      </c>
      <c r="E732" s="49" t="s">
        <v>4713</v>
      </c>
    </row>
    <row r="733" spans="1:5" x14ac:dyDescent="0.25">
      <c r="A733" s="50" t="s">
        <v>1090</v>
      </c>
      <c r="B733" t="s">
        <v>4534</v>
      </c>
      <c r="E733" s="49" t="s">
        <v>4713</v>
      </c>
    </row>
    <row r="734" spans="1:5" x14ac:dyDescent="0.25">
      <c r="A734" s="50" t="s">
        <v>1092</v>
      </c>
      <c r="B734" t="s">
        <v>1092</v>
      </c>
      <c r="E734" s="49" t="s">
        <v>4713</v>
      </c>
    </row>
    <row r="735" spans="1:5" x14ac:dyDescent="0.25">
      <c r="A735" s="50" t="s">
        <v>1094</v>
      </c>
      <c r="B735" t="s">
        <v>1912</v>
      </c>
      <c r="E735" s="49" t="s">
        <v>4713</v>
      </c>
    </row>
    <row r="736" spans="1:5" x14ac:dyDescent="0.25">
      <c r="A736" s="50" t="s">
        <v>1096</v>
      </c>
      <c r="B736" t="s">
        <v>4550</v>
      </c>
      <c r="E736" s="49" t="s">
        <v>4713</v>
      </c>
    </row>
    <row r="737" spans="1:5" x14ac:dyDescent="0.25">
      <c r="A737" s="50" t="s">
        <v>1098</v>
      </c>
      <c r="B737" t="s">
        <v>1098</v>
      </c>
      <c r="E737" s="49" t="s">
        <v>4713</v>
      </c>
    </row>
    <row r="738" spans="1:5" x14ac:dyDescent="0.25">
      <c r="A738" s="50" t="s">
        <v>1100</v>
      </c>
      <c r="B738" t="s">
        <v>4413</v>
      </c>
      <c r="E738" s="49" t="s">
        <v>4713</v>
      </c>
    </row>
    <row r="739" spans="1:5" x14ac:dyDescent="0.25">
      <c r="A739" s="50" t="s">
        <v>1102</v>
      </c>
      <c r="B739" t="s">
        <v>1102</v>
      </c>
      <c r="E739" s="49" t="s">
        <v>4713</v>
      </c>
    </row>
    <row r="740" spans="1:5" x14ac:dyDescent="0.25">
      <c r="A740" s="50" t="s">
        <v>1104</v>
      </c>
      <c r="B740" t="s">
        <v>1104</v>
      </c>
      <c r="E740" s="49" t="s">
        <v>4713</v>
      </c>
    </row>
    <row r="741" spans="1:5" x14ac:dyDescent="0.25">
      <c r="A741" s="50" t="s">
        <v>1106</v>
      </c>
      <c r="B741" t="s">
        <v>1106</v>
      </c>
      <c r="E741" s="49" t="s">
        <v>4713</v>
      </c>
    </row>
    <row r="742" spans="1:5" x14ac:dyDescent="0.25">
      <c r="A742" s="50" t="s">
        <v>34</v>
      </c>
      <c r="B742" t="s">
        <v>1753</v>
      </c>
      <c r="E742" s="49" t="s">
        <v>4713</v>
      </c>
    </row>
    <row r="743" spans="1:5" x14ac:dyDescent="0.25">
      <c r="A743" s="50" t="s">
        <v>1109</v>
      </c>
      <c r="B743" t="s">
        <v>1109</v>
      </c>
      <c r="E743" s="49" t="s">
        <v>4713</v>
      </c>
    </row>
    <row r="744" spans="1:5" x14ac:dyDescent="0.25">
      <c r="A744" s="50" t="s">
        <v>1111</v>
      </c>
      <c r="B744" t="s">
        <v>1111</v>
      </c>
      <c r="E744" s="49" t="s">
        <v>4713</v>
      </c>
    </row>
    <row r="745" spans="1:5" x14ac:dyDescent="0.25">
      <c r="A745" s="50" t="s">
        <v>381</v>
      </c>
      <c r="B745" t="s">
        <v>381</v>
      </c>
      <c r="E745" s="49" t="s">
        <v>4713</v>
      </c>
    </row>
    <row r="746" spans="1:5" x14ac:dyDescent="0.25">
      <c r="A746" s="50" t="s">
        <v>335</v>
      </c>
      <c r="B746" t="s">
        <v>335</v>
      </c>
      <c r="E746" s="49" t="s">
        <v>4713</v>
      </c>
    </row>
    <row r="747" spans="1:5" x14ac:dyDescent="0.25">
      <c r="A747" s="50" t="s">
        <v>1116</v>
      </c>
      <c r="B747" t="s">
        <v>1116</v>
      </c>
      <c r="E747" s="49" t="s">
        <v>4713</v>
      </c>
    </row>
    <row r="748" spans="1:5" x14ac:dyDescent="0.25">
      <c r="A748" s="50" t="s">
        <v>376</v>
      </c>
      <c r="B748" t="s">
        <v>376</v>
      </c>
      <c r="E748" s="49" t="s">
        <v>4713</v>
      </c>
    </row>
    <row r="749" spans="1:5" x14ac:dyDescent="0.25">
      <c r="A749" s="50" t="s">
        <v>1118</v>
      </c>
      <c r="B749" t="s">
        <v>4617</v>
      </c>
      <c r="E749" s="49" t="s">
        <v>4713</v>
      </c>
    </row>
    <row r="750" spans="1:5" x14ac:dyDescent="0.25">
      <c r="A750" s="50" t="s">
        <v>1120</v>
      </c>
      <c r="B750" t="s">
        <v>1120</v>
      </c>
      <c r="E750" s="49" t="s">
        <v>4713</v>
      </c>
    </row>
    <row r="751" spans="1:5" x14ac:dyDescent="0.25">
      <c r="A751" s="50" t="s">
        <v>1122</v>
      </c>
      <c r="B751" t="s">
        <v>4622</v>
      </c>
      <c r="E751" s="49" t="s">
        <v>4713</v>
      </c>
    </row>
    <row r="752" spans="1:5" x14ac:dyDescent="0.25">
      <c r="A752" s="50" t="s">
        <v>1124</v>
      </c>
      <c r="B752" t="s">
        <v>1315</v>
      </c>
      <c r="E752" s="49" t="s">
        <v>4713</v>
      </c>
    </row>
    <row r="753" spans="1:5" x14ac:dyDescent="0.25">
      <c r="A753" s="50" t="s">
        <v>1041</v>
      </c>
      <c r="B753" t="s">
        <v>4445</v>
      </c>
      <c r="E753" s="49" t="s">
        <v>4713</v>
      </c>
    </row>
    <row r="754" spans="1:5" x14ac:dyDescent="0.25">
      <c r="A754" s="50" t="s">
        <v>661</v>
      </c>
      <c r="B754" t="s">
        <v>4504</v>
      </c>
      <c r="E754" s="49" t="s">
        <v>4713</v>
      </c>
    </row>
    <row r="755" spans="1:5" x14ac:dyDescent="0.25">
      <c r="A755" s="50" t="s">
        <v>1127</v>
      </c>
      <c r="B755" t="s">
        <v>4624</v>
      </c>
      <c r="E755" s="49" t="s">
        <v>4713</v>
      </c>
    </row>
    <row r="756" spans="1:5" x14ac:dyDescent="0.25">
      <c r="A756" s="50" t="s">
        <v>35</v>
      </c>
      <c r="B756" t="s">
        <v>1840</v>
      </c>
      <c r="E756" s="49" t="s">
        <v>4713</v>
      </c>
    </row>
    <row r="757" spans="1:5" x14ac:dyDescent="0.25">
      <c r="A757" s="50" t="s">
        <v>100</v>
      </c>
      <c r="B757" t="s">
        <v>2000</v>
      </c>
      <c r="E757" s="49" t="s">
        <v>4713</v>
      </c>
    </row>
    <row r="758" spans="1:5" x14ac:dyDescent="0.25">
      <c r="A758" s="50" t="s">
        <v>1129</v>
      </c>
      <c r="B758" t="s">
        <v>1129</v>
      </c>
      <c r="E758" s="49" t="s">
        <v>4713</v>
      </c>
    </row>
    <row r="759" spans="1:5" x14ac:dyDescent="0.25">
      <c r="A759" s="50" t="s">
        <v>1131</v>
      </c>
      <c r="B759" t="s">
        <v>1956</v>
      </c>
      <c r="E759" s="49" t="s">
        <v>4713</v>
      </c>
    </row>
    <row r="760" spans="1:5" x14ac:dyDescent="0.25">
      <c r="A760" s="50" t="s">
        <v>325</v>
      </c>
      <c r="B760" t="s">
        <v>325</v>
      </c>
      <c r="E760" s="49" t="s">
        <v>4713</v>
      </c>
    </row>
    <row r="761" spans="1:5" x14ac:dyDescent="0.25">
      <c r="A761" s="50" t="s">
        <v>698</v>
      </c>
      <c r="B761" t="s">
        <v>337</v>
      </c>
      <c r="E761" s="49" t="s">
        <v>4713</v>
      </c>
    </row>
    <row r="762" spans="1:5" x14ac:dyDescent="0.25">
      <c r="A762" s="50" t="s">
        <v>1134</v>
      </c>
      <c r="B762" t="s">
        <v>1134</v>
      </c>
      <c r="E762" s="49" t="s">
        <v>4713</v>
      </c>
    </row>
    <row r="763" spans="1:5" x14ac:dyDescent="0.25">
      <c r="A763" s="50" t="s">
        <v>1136</v>
      </c>
      <c r="B763" t="s">
        <v>4637</v>
      </c>
      <c r="E763" s="49" t="s">
        <v>4713</v>
      </c>
    </row>
    <row r="764" spans="1:5" x14ac:dyDescent="0.25">
      <c r="A764" s="50" t="s">
        <v>338</v>
      </c>
      <c r="B764" t="s">
        <v>338</v>
      </c>
      <c r="E764" s="49" t="s">
        <v>4713</v>
      </c>
    </row>
    <row r="765" spans="1:5" x14ac:dyDescent="0.25">
      <c r="A765" s="50" t="s">
        <v>1138</v>
      </c>
      <c r="B765" t="s">
        <v>329</v>
      </c>
      <c r="E765" s="49" t="s">
        <v>4713</v>
      </c>
    </row>
    <row r="766" spans="1:5" x14ac:dyDescent="0.25">
      <c r="A766" s="50" t="s">
        <v>1140</v>
      </c>
      <c r="B766" t="s">
        <v>4642</v>
      </c>
      <c r="E766" s="49" t="s">
        <v>4713</v>
      </c>
    </row>
    <row r="767" spans="1:5" x14ac:dyDescent="0.25">
      <c r="A767" s="50" t="s">
        <v>1141</v>
      </c>
      <c r="B767" t="s">
        <v>331</v>
      </c>
      <c r="E767" s="49" t="s">
        <v>4713</v>
      </c>
    </row>
    <row r="768" spans="1:5" x14ac:dyDescent="0.25">
      <c r="A768" s="50" t="s">
        <v>336</v>
      </c>
      <c r="B768" t="s">
        <v>336</v>
      </c>
      <c r="E768" s="49" t="s">
        <v>4713</v>
      </c>
    </row>
    <row r="769" spans="1:5" x14ac:dyDescent="0.25">
      <c r="A769" s="50" t="s">
        <v>1143</v>
      </c>
      <c r="B769" t="s">
        <v>4706</v>
      </c>
      <c r="E769" s="49" t="s">
        <v>4713</v>
      </c>
    </row>
    <row r="770" spans="1:5" x14ac:dyDescent="0.25">
      <c r="A770" s="50" t="s">
        <v>110</v>
      </c>
      <c r="B770" t="s">
        <v>110</v>
      </c>
      <c r="E770" s="49" t="s">
        <v>4713</v>
      </c>
    </row>
    <row r="771" spans="1:5" x14ac:dyDescent="0.25">
      <c r="A771" s="50" t="s">
        <v>108</v>
      </c>
      <c r="B771" t="s">
        <v>1971</v>
      </c>
      <c r="E771" s="49" t="s">
        <v>4713</v>
      </c>
    </row>
    <row r="772" spans="1:5" x14ac:dyDescent="0.25">
      <c r="A772" s="50" t="s">
        <v>71</v>
      </c>
      <c r="B772" t="s">
        <v>71</v>
      </c>
      <c r="E772" s="49" t="s">
        <v>4713</v>
      </c>
    </row>
    <row r="773" spans="1:5" x14ac:dyDescent="0.25">
      <c r="A773" s="50" t="s">
        <v>41</v>
      </c>
      <c r="B773" t="s">
        <v>912</v>
      </c>
      <c r="E773" s="49" t="s">
        <v>4713</v>
      </c>
    </row>
    <row r="774" spans="1:5" x14ac:dyDescent="0.25">
      <c r="A774" s="50" t="s">
        <v>1145</v>
      </c>
      <c r="B774" t="s">
        <v>1145</v>
      </c>
      <c r="E774" s="49" t="s">
        <v>4713</v>
      </c>
    </row>
    <row r="775" spans="1:5" x14ac:dyDescent="0.25">
      <c r="A775" s="50" t="s">
        <v>1147</v>
      </c>
      <c r="B775" t="s">
        <v>1147</v>
      </c>
      <c r="E775" s="49" t="s">
        <v>4713</v>
      </c>
    </row>
    <row r="776" spans="1:5" x14ac:dyDescent="0.25">
      <c r="A776" s="50" t="s">
        <v>1149</v>
      </c>
      <c r="B776" t="s">
        <v>4652</v>
      </c>
      <c r="E776" s="49" t="s">
        <v>4713</v>
      </c>
    </row>
    <row r="777" spans="1:5" x14ac:dyDescent="0.25">
      <c r="A777" s="50" t="s">
        <v>1151</v>
      </c>
      <c r="B777" t="s">
        <v>4654</v>
      </c>
      <c r="E777" s="49" t="s">
        <v>4713</v>
      </c>
    </row>
    <row r="778" spans="1:5" x14ac:dyDescent="0.25">
      <c r="A778" s="50" t="s">
        <v>1153</v>
      </c>
      <c r="B778" t="s">
        <v>1153</v>
      </c>
      <c r="E778" s="49" t="s">
        <v>4713</v>
      </c>
    </row>
    <row r="779" spans="1:5" x14ac:dyDescent="0.25">
      <c r="A779" s="50" t="s">
        <v>1155</v>
      </c>
      <c r="B779" t="s">
        <v>427</v>
      </c>
      <c r="E779" s="49" t="s">
        <v>4713</v>
      </c>
    </row>
    <row r="780" spans="1:5" x14ac:dyDescent="0.25">
      <c r="A780" s="50" t="s">
        <v>1157</v>
      </c>
      <c r="B780" t="s">
        <v>4662</v>
      </c>
      <c r="E780" s="49" t="s">
        <v>4713</v>
      </c>
    </row>
    <row r="781" spans="1:5" x14ac:dyDescent="0.25">
      <c r="A781" s="50" t="s">
        <v>1159</v>
      </c>
      <c r="B781" t="s">
        <v>1159</v>
      </c>
      <c r="E781" s="49" t="s">
        <v>4713</v>
      </c>
    </row>
    <row r="782" spans="1:5" x14ac:dyDescent="0.25">
      <c r="A782" s="50" t="s">
        <v>262</v>
      </c>
      <c r="B782" t="s">
        <v>293</v>
      </c>
      <c r="E782" s="49" t="s">
        <v>4713</v>
      </c>
    </row>
    <row r="783" spans="1:5" x14ac:dyDescent="0.25">
      <c r="A783" s="50" t="s">
        <v>1161</v>
      </c>
      <c r="B783" t="s">
        <v>1967</v>
      </c>
      <c r="E783" s="49" t="s">
        <v>4713</v>
      </c>
    </row>
    <row r="784" spans="1:5" x14ac:dyDescent="0.25">
      <c r="A784" s="50" t="s">
        <v>323</v>
      </c>
      <c r="B784" t="s">
        <v>323</v>
      </c>
      <c r="E784" s="49" t="s">
        <v>4713</v>
      </c>
    </row>
    <row r="785" spans="1:5" x14ac:dyDescent="0.25">
      <c r="A785" s="50" t="s">
        <v>1164</v>
      </c>
      <c r="B785" t="s">
        <v>1164</v>
      </c>
      <c r="E785" s="49" t="s">
        <v>4713</v>
      </c>
    </row>
    <row r="786" spans="1:5" x14ac:dyDescent="0.25">
      <c r="A786" s="50" t="s">
        <v>1166</v>
      </c>
      <c r="B786" t="s">
        <v>4667</v>
      </c>
      <c r="E786" s="49" t="s">
        <v>4713</v>
      </c>
    </row>
    <row r="787" spans="1:5" x14ac:dyDescent="0.25">
      <c r="A787" s="50" t="s">
        <v>1168</v>
      </c>
      <c r="B787" t="s">
        <v>4669</v>
      </c>
      <c r="E787" s="49" t="s">
        <v>4713</v>
      </c>
    </row>
    <row r="788" spans="1:5" x14ac:dyDescent="0.25">
      <c r="A788" s="50" t="s">
        <v>1170</v>
      </c>
      <c r="B788" t="s">
        <v>4671</v>
      </c>
      <c r="E788" s="49" t="s">
        <v>4713</v>
      </c>
    </row>
    <row r="789" spans="1:5" x14ac:dyDescent="0.25">
      <c r="A789" s="50" t="s">
        <v>62</v>
      </c>
      <c r="B789" t="s">
        <v>62</v>
      </c>
      <c r="E789" s="49" t="s">
        <v>4713</v>
      </c>
    </row>
    <row r="790" spans="1:5" x14ac:dyDescent="0.25">
      <c r="A790" s="50" t="s">
        <v>1172</v>
      </c>
      <c r="B790" t="s">
        <v>1172</v>
      </c>
      <c r="E790" s="49" t="s">
        <v>4713</v>
      </c>
    </row>
    <row r="791" spans="1:5" x14ac:dyDescent="0.25">
      <c r="A791" s="50" t="s">
        <v>1174</v>
      </c>
      <c r="B791" t="s">
        <v>4677</v>
      </c>
      <c r="E791" s="49" t="s">
        <v>4713</v>
      </c>
    </row>
    <row r="792" spans="1:5" x14ac:dyDescent="0.25">
      <c r="A792" s="50" t="s">
        <v>1176</v>
      </c>
      <c r="B792" t="s">
        <v>1176</v>
      </c>
      <c r="E792" s="49" t="s">
        <v>4713</v>
      </c>
    </row>
    <row r="793" spans="1:5" x14ac:dyDescent="0.25">
      <c r="A793" s="50" t="s">
        <v>37</v>
      </c>
      <c r="B793" t="s">
        <v>37</v>
      </c>
      <c r="E793" s="49" t="s">
        <v>4713</v>
      </c>
    </row>
    <row r="794" spans="1:5" x14ac:dyDescent="0.25">
      <c r="A794" s="50" t="s">
        <v>1177</v>
      </c>
      <c r="B794" t="s">
        <v>1177</v>
      </c>
      <c r="E794" s="49" t="s">
        <v>4713</v>
      </c>
    </row>
    <row r="795" spans="1:5" x14ac:dyDescent="0.25">
      <c r="A795" s="50" t="s">
        <v>1179</v>
      </c>
      <c r="B795" t="s">
        <v>1179</v>
      </c>
      <c r="E795" s="49" t="s">
        <v>4713</v>
      </c>
    </row>
    <row r="796" spans="1:5" x14ac:dyDescent="0.25">
      <c r="A796" s="50" t="s">
        <v>1181</v>
      </c>
      <c r="B796" t="s">
        <v>418</v>
      </c>
      <c r="E796" s="49" t="s">
        <v>4713</v>
      </c>
    </row>
    <row r="797" spans="1:5" x14ac:dyDescent="0.25">
      <c r="A797" s="50" t="s">
        <v>1183</v>
      </c>
      <c r="B797" t="s">
        <v>1183</v>
      </c>
      <c r="E797" s="49" t="s">
        <v>4713</v>
      </c>
    </row>
    <row r="798" spans="1:5" x14ac:dyDescent="0.25">
      <c r="A798" s="50" t="s">
        <v>421</v>
      </c>
      <c r="B798" t="s">
        <v>421</v>
      </c>
      <c r="E798" s="49" t="s">
        <v>4713</v>
      </c>
    </row>
    <row r="799" spans="1:5" x14ac:dyDescent="0.25">
      <c r="A799" s="50" t="s">
        <v>237</v>
      </c>
      <c r="B799" t="s">
        <v>395</v>
      </c>
      <c r="E799" s="49" t="s">
        <v>4713</v>
      </c>
    </row>
    <row r="800" spans="1:5" x14ac:dyDescent="0.25">
      <c r="A800" s="50" t="s">
        <v>39</v>
      </c>
      <c r="B800" t="s">
        <v>875</v>
      </c>
      <c r="E800" s="49" t="s">
        <v>4713</v>
      </c>
    </row>
    <row r="801" spans="1:5" x14ac:dyDescent="0.25">
      <c r="A801" s="50" t="s">
        <v>69</v>
      </c>
      <c r="B801" t="s">
        <v>877</v>
      </c>
      <c r="E801" s="49" t="s">
        <v>4713</v>
      </c>
    </row>
    <row r="802" spans="1:5" x14ac:dyDescent="0.25">
      <c r="A802" s="50" t="s">
        <v>1188</v>
      </c>
      <c r="B802" t="s">
        <v>1188</v>
      </c>
      <c r="E802" s="49" t="s">
        <v>4713</v>
      </c>
    </row>
    <row r="803" spans="1:5" x14ac:dyDescent="0.25">
      <c r="A803" s="50" t="s">
        <v>49</v>
      </c>
      <c r="B803" t="s">
        <v>915</v>
      </c>
      <c r="E803" s="49" t="s">
        <v>4713</v>
      </c>
    </row>
    <row r="804" spans="1:5" x14ac:dyDescent="0.25">
      <c r="A804" s="50" t="s">
        <v>234</v>
      </c>
      <c r="B804" t="s">
        <v>398</v>
      </c>
      <c r="E804" s="49" t="s">
        <v>4713</v>
      </c>
    </row>
    <row r="805" spans="1:5" x14ac:dyDescent="0.25">
      <c r="A805" s="50" t="s">
        <v>1190</v>
      </c>
      <c r="B805" t="s">
        <v>4689</v>
      </c>
      <c r="E805" s="49" t="s">
        <v>4713</v>
      </c>
    </row>
    <row r="806" spans="1:5" x14ac:dyDescent="0.25">
      <c r="A806" s="50" t="s">
        <v>1192</v>
      </c>
      <c r="B806" t="s">
        <v>1192</v>
      </c>
      <c r="E806" s="49" t="s">
        <v>4713</v>
      </c>
    </row>
    <row r="807" spans="1:5" x14ac:dyDescent="0.25">
      <c r="A807" s="50" t="s">
        <v>1194</v>
      </c>
      <c r="B807" t="s">
        <v>4690</v>
      </c>
      <c r="E807" s="49" t="s">
        <v>4713</v>
      </c>
    </row>
    <row r="808" spans="1:5" x14ac:dyDescent="0.25">
      <c r="A808" s="50" t="s">
        <v>1196</v>
      </c>
      <c r="B808" t="s">
        <v>4692</v>
      </c>
      <c r="E808" s="49" t="s">
        <v>4713</v>
      </c>
    </row>
    <row r="809" spans="1:5" x14ac:dyDescent="0.25">
      <c r="A809" s="50" t="s">
        <v>1198</v>
      </c>
      <c r="B809" t="s">
        <v>1881</v>
      </c>
      <c r="E809" s="49" t="s">
        <v>4713</v>
      </c>
    </row>
    <row r="810" spans="1:5" x14ac:dyDescent="0.25">
      <c r="A810" s="50" t="s">
        <v>1200</v>
      </c>
      <c r="B810" t="s">
        <v>1200</v>
      </c>
      <c r="E810" s="49" t="s">
        <v>4713</v>
      </c>
    </row>
    <row r="811" spans="1:5" x14ac:dyDescent="0.25">
      <c r="A811" s="50" t="s">
        <v>96</v>
      </c>
      <c r="B811" t="s">
        <v>96</v>
      </c>
      <c r="E811" s="49" t="s">
        <v>4713</v>
      </c>
    </row>
    <row r="812" spans="1:5" x14ac:dyDescent="0.25">
      <c r="A812" s="50" t="s">
        <v>1203</v>
      </c>
      <c r="B812" t="s">
        <v>1203</v>
      </c>
      <c r="E812" s="49" t="s">
        <v>4713</v>
      </c>
    </row>
    <row r="813" spans="1:5" x14ac:dyDescent="0.25">
      <c r="A813" s="50" t="s">
        <v>230</v>
      </c>
      <c r="B813" t="s">
        <v>373</v>
      </c>
      <c r="E813" s="49" t="s">
        <v>4713</v>
      </c>
    </row>
    <row r="814" spans="1:5" x14ac:dyDescent="0.25">
      <c r="A814" s="50" t="s">
        <v>109</v>
      </c>
      <c r="B814" t="s">
        <v>1972</v>
      </c>
      <c r="E814" s="49" t="s">
        <v>4713</v>
      </c>
    </row>
    <row r="815" spans="1:5" x14ac:dyDescent="0.25">
      <c r="A815" s="50" t="s">
        <v>1205</v>
      </c>
      <c r="B815" t="s">
        <v>1205</v>
      </c>
      <c r="E815" s="49" t="s">
        <v>4713</v>
      </c>
    </row>
    <row r="816" spans="1:5" x14ac:dyDescent="0.25">
      <c r="A816" s="50" t="s">
        <v>84</v>
      </c>
      <c r="B816" t="s">
        <v>84</v>
      </c>
      <c r="E816" s="49" t="s">
        <v>4713</v>
      </c>
    </row>
    <row r="817" spans="1:5" x14ac:dyDescent="0.25">
      <c r="A817" s="50" t="s">
        <v>1208</v>
      </c>
      <c r="B817" t="s">
        <v>1208</v>
      </c>
      <c r="E817" s="49" t="s">
        <v>4713</v>
      </c>
    </row>
    <row r="818" spans="1:5" x14ac:dyDescent="0.25">
      <c r="A818" s="50" t="s">
        <v>83</v>
      </c>
      <c r="B818" t="s">
        <v>83</v>
      </c>
      <c r="E818" s="49" t="s">
        <v>4713</v>
      </c>
    </row>
    <row r="819" spans="1:5" x14ac:dyDescent="0.25">
      <c r="A819" s="50" t="s">
        <v>1211</v>
      </c>
      <c r="B819" t="s">
        <v>1211</v>
      </c>
      <c r="E819" s="49" t="s">
        <v>4713</v>
      </c>
    </row>
    <row r="820" spans="1:5" x14ac:dyDescent="0.25">
      <c r="A820" s="50" t="s">
        <v>1214</v>
      </c>
      <c r="B820" t="s">
        <v>4705</v>
      </c>
      <c r="E820" s="49" t="s">
        <v>4713</v>
      </c>
    </row>
    <row r="821" spans="1:5" x14ac:dyDescent="0.25">
      <c r="A821" s="50" t="s">
        <v>1216</v>
      </c>
      <c r="B821" t="s">
        <v>4648</v>
      </c>
      <c r="E821" s="49" t="s">
        <v>4713</v>
      </c>
    </row>
    <row r="822" spans="1:5" x14ac:dyDescent="0.25">
      <c r="A822" s="50" t="s">
        <v>1218</v>
      </c>
      <c r="B822" t="s">
        <v>4708</v>
      </c>
      <c r="E822" s="49" t="s">
        <v>4713</v>
      </c>
    </row>
    <row r="823" spans="1:5" x14ac:dyDescent="0.25">
      <c r="A823" s="50" t="s">
        <v>1223</v>
      </c>
      <c r="B823" t="s">
        <v>1223</v>
      </c>
      <c r="E823" s="49" t="s">
        <v>4713</v>
      </c>
    </row>
    <row r="824" spans="1:5" x14ac:dyDescent="0.25">
      <c r="A824" s="50" t="s">
        <v>1225</v>
      </c>
      <c r="B824" t="s">
        <v>1887</v>
      </c>
      <c r="E824" s="49" t="s">
        <v>4713</v>
      </c>
    </row>
    <row r="825" spans="1:5" x14ac:dyDescent="0.25">
      <c r="A825" s="50" t="s">
        <v>1227</v>
      </c>
      <c r="B825" t="s">
        <v>4709</v>
      </c>
      <c r="E825" s="49" t="s">
        <v>4713</v>
      </c>
    </row>
    <row r="826" spans="1:5" x14ac:dyDescent="0.25">
      <c r="A826" s="50" t="s">
        <v>1228</v>
      </c>
      <c r="B826" t="s">
        <v>4712</v>
      </c>
      <c r="E826" s="49" t="s">
        <v>4713</v>
      </c>
    </row>
    <row r="827" spans="1:5" x14ac:dyDescent="0.25">
      <c r="A827" s="50" t="s">
        <v>1230</v>
      </c>
      <c r="B827" t="s">
        <v>1230</v>
      </c>
      <c r="E827" s="49" t="s">
        <v>4713</v>
      </c>
    </row>
    <row r="828" spans="1:5" x14ac:dyDescent="0.25">
      <c r="A828" s="50" t="s">
        <v>1233</v>
      </c>
      <c r="B828" t="s">
        <v>4719</v>
      </c>
      <c r="E828" s="49" t="s">
        <v>4713</v>
      </c>
    </row>
    <row r="829" spans="1:5" x14ac:dyDescent="0.25">
      <c r="A829" s="50" t="s">
        <v>246</v>
      </c>
      <c r="B829" t="s">
        <v>290</v>
      </c>
      <c r="E829" s="49" t="s">
        <v>4713</v>
      </c>
    </row>
    <row r="830" spans="1:5" x14ac:dyDescent="0.25">
      <c r="A830" s="50" t="s">
        <v>1236</v>
      </c>
      <c r="B830" t="s">
        <v>1236</v>
      </c>
      <c r="E830" s="49" t="s">
        <v>4713</v>
      </c>
    </row>
    <row r="831" spans="1:5" x14ac:dyDescent="0.25">
      <c r="A831" s="50" t="s">
        <v>1238</v>
      </c>
      <c r="B831" t="s">
        <v>4740</v>
      </c>
      <c r="E831" s="49" t="s">
        <v>4713</v>
      </c>
    </row>
    <row r="832" spans="1:5" x14ac:dyDescent="0.25">
      <c r="A832" s="50" t="s">
        <v>1239</v>
      </c>
      <c r="B832" t="s">
        <v>1930</v>
      </c>
      <c r="E832" s="49" t="s">
        <v>4713</v>
      </c>
    </row>
    <row r="833" spans="1:5" x14ac:dyDescent="0.25">
      <c r="A833" s="50" t="s">
        <v>1241</v>
      </c>
      <c r="B833" t="s">
        <v>1951</v>
      </c>
      <c r="E833" s="49" t="s">
        <v>4713</v>
      </c>
    </row>
    <row r="834" spans="1:5" x14ac:dyDescent="0.25">
      <c r="A834" s="50" t="s">
        <v>1243</v>
      </c>
      <c r="B834" t="s">
        <v>1243</v>
      </c>
      <c r="E834" s="49" t="s">
        <v>4713</v>
      </c>
    </row>
    <row r="835" spans="1:5" x14ac:dyDescent="0.25">
      <c r="A835" s="50" t="s">
        <v>1244</v>
      </c>
      <c r="B835" t="s">
        <v>1244</v>
      </c>
      <c r="E835" s="49" t="s">
        <v>4713</v>
      </c>
    </row>
    <row r="836" spans="1:5" x14ac:dyDescent="0.25">
      <c r="A836" s="50" t="s">
        <v>254</v>
      </c>
      <c r="B836" t="s">
        <v>289</v>
      </c>
      <c r="E836" s="49" t="s">
        <v>4713</v>
      </c>
    </row>
    <row r="837" spans="1:5" x14ac:dyDescent="0.25">
      <c r="A837" s="50" t="s">
        <v>1247</v>
      </c>
      <c r="B837" t="s">
        <v>1247</v>
      </c>
      <c r="E837" s="49" t="s">
        <v>4713</v>
      </c>
    </row>
    <row r="838" spans="1:5" x14ac:dyDescent="0.25">
      <c r="A838" s="50" t="s">
        <v>1249</v>
      </c>
      <c r="B838" t="s">
        <v>1249</v>
      </c>
      <c r="E838" s="49" t="s">
        <v>4713</v>
      </c>
    </row>
    <row r="839" spans="1:5" x14ac:dyDescent="0.25">
      <c r="A839" s="50" t="s">
        <v>1251</v>
      </c>
      <c r="B839" t="s">
        <v>1251</v>
      </c>
      <c r="E839" s="49" t="s">
        <v>4713</v>
      </c>
    </row>
    <row r="840" spans="1:5" x14ac:dyDescent="0.25">
      <c r="A840" s="50" t="s">
        <v>1253</v>
      </c>
      <c r="B840" t="s">
        <v>1253</v>
      </c>
      <c r="E840" s="49" t="s">
        <v>4713</v>
      </c>
    </row>
    <row r="841" spans="1:5" x14ac:dyDescent="0.25">
      <c r="A841" s="50" t="s">
        <v>1255</v>
      </c>
      <c r="B841" t="s">
        <v>4776</v>
      </c>
      <c r="E841" s="49" t="s">
        <v>4713</v>
      </c>
    </row>
    <row r="842" spans="1:5" x14ac:dyDescent="0.25">
      <c r="A842" s="50" t="s">
        <v>271</v>
      </c>
      <c r="B842" t="s">
        <v>271</v>
      </c>
      <c r="E842" s="49" t="s">
        <v>4713</v>
      </c>
    </row>
    <row r="843" spans="1:5" x14ac:dyDescent="0.25">
      <c r="A843" s="50" t="s">
        <v>1258</v>
      </c>
      <c r="B843" t="s">
        <v>1258</v>
      </c>
      <c r="E843" s="49" t="s">
        <v>4713</v>
      </c>
    </row>
    <row r="844" spans="1:5" x14ac:dyDescent="0.25">
      <c r="A844" s="50" t="s">
        <v>1260</v>
      </c>
      <c r="B844" t="s">
        <v>4779</v>
      </c>
      <c r="E844" s="49" t="s">
        <v>4713</v>
      </c>
    </row>
    <row r="845" spans="1:5" x14ac:dyDescent="0.25">
      <c r="A845" s="50" t="s">
        <v>1262</v>
      </c>
      <c r="B845" t="s">
        <v>4784</v>
      </c>
      <c r="E845" s="49" t="s">
        <v>4713</v>
      </c>
    </row>
    <row r="846" spans="1:5" x14ac:dyDescent="0.25">
      <c r="A846" s="50" t="s">
        <v>1263</v>
      </c>
      <c r="B846" t="s">
        <v>1263</v>
      </c>
      <c r="E846" s="49" t="s">
        <v>4713</v>
      </c>
    </row>
    <row r="847" spans="1:5" x14ac:dyDescent="0.25">
      <c r="A847" s="50" t="s">
        <v>302</v>
      </c>
      <c r="B847" t="s">
        <v>302</v>
      </c>
      <c r="E847" s="49" t="s">
        <v>4713</v>
      </c>
    </row>
    <row r="848" spans="1:5" x14ac:dyDescent="0.25">
      <c r="A848" s="50" t="s">
        <v>273</v>
      </c>
      <c r="B848" t="s">
        <v>273</v>
      </c>
      <c r="E848" s="49" t="s">
        <v>4713</v>
      </c>
    </row>
    <row r="849" spans="1:5" x14ac:dyDescent="0.25">
      <c r="A849" s="50" t="s">
        <v>1267</v>
      </c>
      <c r="B849" t="s">
        <v>4796</v>
      </c>
      <c r="E849" s="49" t="s">
        <v>4713</v>
      </c>
    </row>
    <row r="850" spans="1:5" x14ac:dyDescent="0.25">
      <c r="A850" s="50" t="s">
        <v>228</v>
      </c>
      <c r="B850" t="s">
        <v>429</v>
      </c>
      <c r="E850" s="49" t="s">
        <v>4713</v>
      </c>
    </row>
    <row r="851" spans="1:5" x14ac:dyDescent="0.25">
      <c r="A851" s="50" t="s">
        <v>1269</v>
      </c>
      <c r="B851" t="s">
        <v>1269</v>
      </c>
      <c r="E851" s="49" t="s">
        <v>4713</v>
      </c>
    </row>
    <row r="852" spans="1:5" x14ac:dyDescent="0.25">
      <c r="A852" s="50" t="s">
        <v>1270</v>
      </c>
      <c r="B852" t="s">
        <v>4798</v>
      </c>
      <c r="E852" s="49" t="s">
        <v>4713</v>
      </c>
    </row>
    <row r="853" spans="1:5" x14ac:dyDescent="0.25">
      <c r="A853" s="50" t="s">
        <v>238</v>
      </c>
      <c r="B853" t="s">
        <v>431</v>
      </c>
      <c r="E853" s="49" t="s">
        <v>4713</v>
      </c>
    </row>
    <row r="854" spans="1:5" x14ac:dyDescent="0.25">
      <c r="A854" s="50" t="s">
        <v>1272</v>
      </c>
      <c r="B854" t="s">
        <v>4802</v>
      </c>
      <c r="E854" s="49" t="s">
        <v>4713</v>
      </c>
    </row>
    <row r="855" spans="1:5" x14ac:dyDescent="0.25">
      <c r="A855" s="50" t="s">
        <v>43</v>
      </c>
      <c r="B855" t="s">
        <v>914</v>
      </c>
      <c r="E855" s="49" t="s">
        <v>4713</v>
      </c>
    </row>
    <row r="856" spans="1:5" x14ac:dyDescent="0.25">
      <c r="A856" s="50" t="s">
        <v>240</v>
      </c>
      <c r="B856" t="s">
        <v>400</v>
      </c>
      <c r="E856" s="49" t="s">
        <v>4713</v>
      </c>
    </row>
    <row r="857" spans="1:5" x14ac:dyDescent="0.25">
      <c r="A857" s="50" t="s">
        <v>114</v>
      </c>
      <c r="B857" t="s">
        <v>1983</v>
      </c>
      <c r="E857" s="49" t="s">
        <v>4713</v>
      </c>
    </row>
    <row r="858" spans="1:5" x14ac:dyDescent="0.25">
      <c r="A858" s="50" t="s">
        <v>1274</v>
      </c>
      <c r="B858" t="s">
        <v>4805</v>
      </c>
      <c r="E858" s="49" t="s">
        <v>4713</v>
      </c>
    </row>
    <row r="859" spans="1:5" x14ac:dyDescent="0.25">
      <c r="A859" s="50" t="s">
        <v>1276</v>
      </c>
      <c r="B859" t="s">
        <v>4808</v>
      </c>
      <c r="E859" s="49" t="s">
        <v>4713</v>
      </c>
    </row>
    <row r="860" spans="1:5" x14ac:dyDescent="0.25">
      <c r="A860" s="50" t="s">
        <v>1278</v>
      </c>
      <c r="B860" t="s">
        <v>1278</v>
      </c>
      <c r="E860" s="49" t="s">
        <v>4713</v>
      </c>
    </row>
    <row r="861" spans="1:5" x14ac:dyDescent="0.25">
      <c r="A861" s="50" t="s">
        <v>1280</v>
      </c>
      <c r="B861" t="s">
        <v>1280</v>
      </c>
      <c r="E861" s="49" t="s">
        <v>4713</v>
      </c>
    </row>
    <row r="862" spans="1:5" x14ac:dyDescent="0.25">
      <c r="A862" s="50" t="s">
        <v>116</v>
      </c>
      <c r="B862" t="s">
        <v>116</v>
      </c>
      <c r="E862" s="49" t="s">
        <v>4713</v>
      </c>
    </row>
    <row r="863" spans="1:5" x14ac:dyDescent="0.25">
      <c r="A863" s="50" t="s">
        <v>1282</v>
      </c>
      <c r="B863" t="s">
        <v>4814</v>
      </c>
      <c r="E863" s="49" t="s">
        <v>4713</v>
      </c>
    </row>
    <row r="864" spans="1:5" x14ac:dyDescent="0.25">
      <c r="A864" s="50" t="s">
        <v>1284</v>
      </c>
      <c r="B864" t="s">
        <v>1284</v>
      </c>
      <c r="E864" s="49" t="s">
        <v>4713</v>
      </c>
    </row>
    <row r="865" spans="1:5" x14ac:dyDescent="0.25">
      <c r="A865" t="s">
        <v>2216</v>
      </c>
      <c r="B865" t="s">
        <v>5055</v>
      </c>
      <c r="E865" s="49" t="s">
        <v>4713</v>
      </c>
    </row>
    <row r="866" spans="1:5" x14ac:dyDescent="0.25">
      <c r="A866" t="s">
        <v>225</v>
      </c>
      <c r="B866" t="s">
        <v>1369</v>
      </c>
      <c r="E866" s="49" t="s">
        <v>4713</v>
      </c>
    </row>
    <row r="867" spans="1:5" x14ac:dyDescent="0.25">
      <c r="A867" t="s">
        <v>227</v>
      </c>
      <c r="B867" t="s">
        <v>227</v>
      </c>
      <c r="E867" s="49" t="s">
        <v>4713</v>
      </c>
    </row>
    <row r="868" spans="1:5" x14ac:dyDescent="0.25">
      <c r="A868" t="s">
        <v>2219</v>
      </c>
      <c r="B868" t="s">
        <v>5074</v>
      </c>
      <c r="E868" s="49" t="s">
        <v>4713</v>
      </c>
    </row>
    <row r="869" spans="1:5" x14ac:dyDescent="0.25">
      <c r="A869" t="s">
        <v>160</v>
      </c>
      <c r="B869" t="s">
        <v>160</v>
      </c>
      <c r="E869" s="49" t="s">
        <v>4713</v>
      </c>
    </row>
    <row r="870" spans="1:5" x14ac:dyDescent="0.25">
      <c r="A870" t="s">
        <v>2221</v>
      </c>
      <c r="B870" t="s">
        <v>5123</v>
      </c>
      <c r="E870" s="49" t="s">
        <v>4713</v>
      </c>
    </row>
    <row r="871" spans="1:5" x14ac:dyDescent="0.25">
      <c r="A871" t="s">
        <v>159</v>
      </c>
      <c r="B871" t="s">
        <v>2535</v>
      </c>
      <c r="E871" s="49" t="s">
        <v>4713</v>
      </c>
    </row>
    <row r="872" spans="1:5" x14ac:dyDescent="0.25">
      <c r="A872" t="s">
        <v>198</v>
      </c>
      <c r="B872" t="s">
        <v>198</v>
      </c>
      <c r="E872" s="49" t="s">
        <v>4713</v>
      </c>
    </row>
    <row r="873" spans="1:5" x14ac:dyDescent="0.25">
      <c r="A873" t="s">
        <v>783</v>
      </c>
      <c r="B873" t="s">
        <v>783</v>
      </c>
      <c r="E873" s="49" t="s">
        <v>4713</v>
      </c>
    </row>
    <row r="874" spans="1:5" x14ac:dyDescent="0.25">
      <c r="A874" t="s">
        <v>119</v>
      </c>
      <c r="B874" t="s">
        <v>1985</v>
      </c>
      <c r="E874" s="49" t="s">
        <v>4713</v>
      </c>
    </row>
    <row r="875" spans="1:5" x14ac:dyDescent="0.25">
      <c r="A875" t="s">
        <v>44</v>
      </c>
      <c r="B875" t="s">
        <v>44</v>
      </c>
      <c r="E875" s="49" t="s">
        <v>4713</v>
      </c>
    </row>
    <row r="876" spans="1:5" x14ac:dyDescent="0.25">
      <c r="A876" t="s">
        <v>107</v>
      </c>
      <c r="B876" t="s">
        <v>107</v>
      </c>
      <c r="E876" s="49" t="s">
        <v>4713</v>
      </c>
    </row>
    <row r="877" spans="1:5" x14ac:dyDescent="0.25">
      <c r="A877" t="s">
        <v>105</v>
      </c>
      <c r="B877" t="s">
        <v>105</v>
      </c>
      <c r="E877" s="49" t="s">
        <v>4713</v>
      </c>
    </row>
    <row r="878" spans="1:5" x14ac:dyDescent="0.25">
      <c r="A878" t="s">
        <v>241</v>
      </c>
      <c r="B878" t="s">
        <v>401</v>
      </c>
      <c r="E878" s="49" t="s">
        <v>4713</v>
      </c>
    </row>
    <row r="879" spans="1:5" x14ac:dyDescent="0.25">
      <c r="A879" t="s">
        <v>247</v>
      </c>
      <c r="B879" t="s">
        <v>247</v>
      </c>
      <c r="E879" s="49" t="s">
        <v>4713</v>
      </c>
    </row>
    <row r="880" spans="1:5" x14ac:dyDescent="0.25">
      <c r="A880" t="s">
        <v>2217</v>
      </c>
      <c r="B880" t="s">
        <v>5067</v>
      </c>
      <c r="E880" s="49" t="s">
        <v>4713</v>
      </c>
    </row>
    <row r="881" spans="1:5" x14ac:dyDescent="0.25">
      <c r="A881" t="s">
        <v>2218</v>
      </c>
      <c r="B881" t="s">
        <v>5073</v>
      </c>
      <c r="E881" s="49" t="s">
        <v>4713</v>
      </c>
    </row>
    <row r="882" spans="1:5" x14ac:dyDescent="0.25">
      <c r="A882" t="s">
        <v>2220</v>
      </c>
      <c r="B882" t="s">
        <v>5075</v>
      </c>
      <c r="E882" s="49" t="s">
        <v>4713</v>
      </c>
    </row>
    <row r="883" spans="1:5" x14ac:dyDescent="0.25">
      <c r="A883" t="s">
        <v>751</v>
      </c>
      <c r="B883" t="s">
        <v>3510</v>
      </c>
      <c r="E883" s="49" t="s">
        <v>4713</v>
      </c>
    </row>
    <row r="884" spans="1:5" x14ac:dyDescent="0.25">
      <c r="A884" t="s">
        <v>161</v>
      </c>
      <c r="B884" t="s">
        <v>2481</v>
      </c>
      <c r="E884" s="49" t="s">
        <v>4713</v>
      </c>
    </row>
    <row r="885" spans="1:5" x14ac:dyDescent="0.25">
      <c r="A885" t="s">
        <v>175</v>
      </c>
      <c r="B885" t="s">
        <v>2536</v>
      </c>
      <c r="E885" s="49" t="s">
        <v>4713</v>
      </c>
    </row>
    <row r="886" spans="1:5" x14ac:dyDescent="0.25">
      <c r="A886" t="s">
        <v>106</v>
      </c>
      <c r="B886" t="s">
        <v>1974</v>
      </c>
      <c r="E886" s="49" t="s">
        <v>4713</v>
      </c>
    </row>
    <row r="887" spans="1:5" x14ac:dyDescent="0.25">
      <c r="A887" t="s">
        <v>165</v>
      </c>
      <c r="B887" t="s">
        <v>2223</v>
      </c>
      <c r="E887" s="49" t="s">
        <v>4713</v>
      </c>
    </row>
    <row r="888" spans="1:5" x14ac:dyDescent="0.25">
      <c r="A888" t="s">
        <v>232</v>
      </c>
      <c r="B888" t="s">
        <v>396</v>
      </c>
      <c r="E888" s="49" t="s">
        <v>4713</v>
      </c>
    </row>
    <row r="889" spans="1:5" x14ac:dyDescent="0.25">
      <c r="A889" t="s">
        <v>112</v>
      </c>
      <c r="B889" t="s">
        <v>1981</v>
      </c>
      <c r="E889" s="49" t="s">
        <v>4713</v>
      </c>
    </row>
    <row r="890" spans="1:5" x14ac:dyDescent="0.25">
      <c r="A890" t="s">
        <v>645</v>
      </c>
      <c r="B890" t="s">
        <v>645</v>
      </c>
      <c r="E890" s="49" t="s">
        <v>4713</v>
      </c>
    </row>
    <row r="891" spans="1:5" x14ac:dyDescent="0.25">
      <c r="A891" t="s">
        <v>177</v>
      </c>
      <c r="B891" t="s">
        <v>2225</v>
      </c>
      <c r="E891" s="49" t="s">
        <v>4713</v>
      </c>
    </row>
    <row r="892" spans="1:5" x14ac:dyDescent="0.25">
      <c r="A892" t="s">
        <v>118</v>
      </c>
      <c r="B892" t="s">
        <v>118</v>
      </c>
      <c r="E892" s="49" t="s">
        <v>4713</v>
      </c>
    </row>
    <row r="893" spans="1:5" x14ac:dyDescent="0.25">
      <c r="A893" t="s">
        <v>98</v>
      </c>
      <c r="B893" s="61" t="s">
        <v>98</v>
      </c>
      <c r="E893" s="49" t="s">
        <v>4713</v>
      </c>
    </row>
    <row r="894" spans="1:5" x14ac:dyDescent="0.25">
      <c r="A894" t="s">
        <v>120</v>
      </c>
      <c r="B894" s="61" t="s">
        <v>1975</v>
      </c>
      <c r="E894" s="49" t="s">
        <v>4713</v>
      </c>
    </row>
    <row r="895" spans="1:5" x14ac:dyDescent="0.25">
      <c r="A895" t="s">
        <v>4011</v>
      </c>
      <c r="B895" s="61" t="s">
        <v>4011</v>
      </c>
      <c r="E895" s="49" t="s">
        <v>4713</v>
      </c>
    </row>
    <row r="896" spans="1:5" x14ac:dyDescent="0.25">
      <c r="A896" t="s">
        <v>195</v>
      </c>
      <c r="B896" s="61" t="s">
        <v>3685</v>
      </c>
      <c r="E896" s="49" t="s">
        <v>4713</v>
      </c>
    </row>
  </sheetData>
  <autoFilter ref="A1:E1" xr:uid="{9AB6C352-3DE9-4C93-A883-9D93887D916B}"/>
  <conditionalFormatting sqref="A1:A1048576">
    <cfRule type="duplicateValues" dxfId="19" priority="5"/>
  </conditionalFormatting>
  <conditionalFormatting sqref="C1:C1048576">
    <cfRule type="duplicateValues" dxfId="18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074E3-F409-4539-B73D-61BC4D7AB353}">
  <dimension ref="A1:AQ532"/>
  <sheetViews>
    <sheetView workbookViewId="0">
      <pane ySplit="2" topLeftCell="A373" activePane="bottomLeft" state="frozen"/>
      <selection pane="bottomLeft" activeCell="O478" sqref="A478:XFD478"/>
    </sheetView>
  </sheetViews>
  <sheetFormatPr defaultColWidth="8.85546875" defaultRowHeight="15" x14ac:dyDescent="0.25"/>
  <sheetData>
    <row r="1" spans="1:43" x14ac:dyDescent="0.25">
      <c r="A1">
        <f>COUNTA(C:C)</f>
        <v>531</v>
      </c>
      <c r="H1" s="32">
        <f>AVERAGE(H3:H83)/100</f>
        <v>0.42834567901234555</v>
      </c>
      <c r="I1" s="32">
        <f t="shared" ref="I1:W1" si="0">AVERAGE(I3:I83)/100</f>
        <v>0.28043209876543218</v>
      </c>
      <c r="J1" s="32">
        <f t="shared" si="0"/>
        <v>0.29116049382716047</v>
      </c>
      <c r="K1" s="32">
        <f t="shared" si="0"/>
        <v>0.70883950617283953</v>
      </c>
      <c r="L1" s="32">
        <f t="shared" si="0"/>
        <v>0.57165432098765434</v>
      </c>
      <c r="M1" s="32">
        <f t="shared" si="0"/>
        <v>0.71956790123456793</v>
      </c>
      <c r="N1" s="32">
        <f t="shared" si="0"/>
        <v>0.3221234567901235</v>
      </c>
      <c r="O1" s="32">
        <f t="shared" si="0"/>
        <v>0.4315679012345679</v>
      </c>
      <c r="P1" s="32">
        <f t="shared" si="0"/>
        <v>0.24627160493827169</v>
      </c>
      <c r="Q1" s="32">
        <f t="shared" si="0"/>
        <v>0.69177777777777782</v>
      </c>
      <c r="R1" s="32">
        <f t="shared" si="0"/>
        <v>0.76514814814814813</v>
      </c>
      <c r="S1" s="32">
        <f t="shared" si="0"/>
        <v>0.52598765432098749</v>
      </c>
      <c r="T1" s="32">
        <f t="shared" si="0"/>
        <v>0.4740123456790124</v>
      </c>
      <c r="U1" s="32">
        <f t="shared" si="0"/>
        <v>0.53224691358024701</v>
      </c>
      <c r="V1" s="32">
        <f t="shared" si="0"/>
        <v>0.55651851851851841</v>
      </c>
      <c r="W1" s="32">
        <f t="shared" si="0"/>
        <v>0.44348148148148148</v>
      </c>
      <c r="AB1" s="32">
        <f>COUNTIFS(AB3:AB83,"Green")/COUNTA(AB3:AB83)</f>
        <v>0.48148148148148145</v>
      </c>
      <c r="AC1" s="32">
        <f t="shared" ref="AC1:AQ1" si="1">COUNTIFS(AC3:AC83,"Green")/COUNTA(AC3:AC83)</f>
        <v>0.22222222222222221</v>
      </c>
      <c r="AD1" s="32">
        <f t="shared" si="1"/>
        <v>0.29629629629629628</v>
      </c>
      <c r="AE1" s="32">
        <f t="shared" si="1"/>
        <v>0.70370370370370372</v>
      </c>
      <c r="AF1" s="32">
        <f t="shared" si="1"/>
        <v>0.51851851851851849</v>
      </c>
      <c r="AG1" s="32">
        <f t="shared" si="1"/>
        <v>0.77777777777777779</v>
      </c>
      <c r="AH1" s="32">
        <f t="shared" si="1"/>
        <v>0.34567901234567899</v>
      </c>
      <c r="AI1" s="32">
        <f t="shared" si="1"/>
        <v>0.38271604938271603</v>
      </c>
      <c r="AJ1" s="32">
        <f t="shared" si="1"/>
        <v>0.27160493827160492</v>
      </c>
      <c r="AK1" s="32">
        <f t="shared" si="1"/>
        <v>0.81481481481481477</v>
      </c>
      <c r="AL1" s="32">
        <f t="shared" si="1"/>
        <v>0.85185185185185186</v>
      </c>
      <c r="AM1" s="32">
        <f t="shared" si="1"/>
        <v>0.65432098765432101</v>
      </c>
      <c r="AN1" s="32">
        <f t="shared" si="1"/>
        <v>0.34567901234567899</v>
      </c>
      <c r="AO1" s="32">
        <f t="shared" si="1"/>
        <v>0.62962962962962965</v>
      </c>
      <c r="AP1" s="32">
        <f t="shared" si="1"/>
        <v>0.65432098765432101</v>
      </c>
      <c r="AQ1" s="32">
        <f t="shared" si="1"/>
        <v>0.34567901234567899</v>
      </c>
    </row>
    <row r="2" spans="1:43" x14ac:dyDescent="0.25">
      <c r="A2" t="s">
        <v>857</v>
      </c>
      <c r="B2" t="s">
        <v>443</v>
      </c>
      <c r="C2" t="s">
        <v>0</v>
      </c>
      <c r="D2" t="s">
        <v>1</v>
      </c>
      <c r="E2" t="s">
        <v>2</v>
      </c>
      <c r="F2" t="s">
        <v>3</v>
      </c>
      <c r="G2" t="s">
        <v>444</v>
      </c>
      <c r="H2" s="28" t="s">
        <v>347</v>
      </c>
      <c r="I2" t="s">
        <v>4</v>
      </c>
      <c r="J2" s="28" t="s">
        <v>346</v>
      </c>
      <c r="K2" t="s">
        <v>5</v>
      </c>
      <c r="L2" t="s">
        <v>6</v>
      </c>
      <c r="M2" s="28" t="s">
        <v>2214</v>
      </c>
      <c r="N2" t="s">
        <v>7</v>
      </c>
      <c r="O2" t="s">
        <v>8</v>
      </c>
      <c r="P2" t="s">
        <v>9</v>
      </c>
      <c r="Q2" t="s">
        <v>10</v>
      </c>
      <c r="R2" t="s">
        <v>11</v>
      </c>
      <c r="S2" t="s">
        <v>12</v>
      </c>
      <c r="T2" t="s">
        <v>13</v>
      </c>
      <c r="U2" t="s">
        <v>14</v>
      </c>
      <c r="V2" t="s">
        <v>15</v>
      </c>
      <c r="W2" t="s">
        <v>16</v>
      </c>
      <c r="X2" t="s">
        <v>2107</v>
      </c>
      <c r="Y2" t="s">
        <v>2108</v>
      </c>
      <c r="Z2" t="s">
        <v>442</v>
      </c>
      <c r="AA2" t="s">
        <v>444</v>
      </c>
      <c r="AB2" t="s">
        <v>439</v>
      </c>
      <c r="AC2" t="s">
        <v>4</v>
      </c>
      <c r="AD2" t="s">
        <v>440</v>
      </c>
      <c r="AE2" t="s">
        <v>5</v>
      </c>
      <c r="AF2" t="s">
        <v>6</v>
      </c>
      <c r="AG2" t="s">
        <v>441</v>
      </c>
      <c r="AH2" t="s">
        <v>7</v>
      </c>
      <c r="AI2" t="s">
        <v>8</v>
      </c>
      <c r="AJ2" t="s">
        <v>9</v>
      </c>
      <c r="AK2" t="s">
        <v>2109</v>
      </c>
      <c r="AL2" t="s">
        <v>2110</v>
      </c>
      <c r="AM2" t="s">
        <v>2111</v>
      </c>
      <c r="AN2" t="s">
        <v>2112</v>
      </c>
      <c r="AO2" t="s">
        <v>2113</v>
      </c>
      <c r="AP2" t="s">
        <v>15</v>
      </c>
      <c r="AQ2" t="s">
        <v>16</v>
      </c>
    </row>
    <row r="3" spans="1:43" x14ac:dyDescent="0.25">
      <c r="C3" t="s">
        <v>242</v>
      </c>
      <c r="D3">
        <v>0.5</v>
      </c>
      <c r="E3" t="s">
        <v>243</v>
      </c>
      <c r="F3" t="s">
        <v>244</v>
      </c>
      <c r="H3">
        <v>47.1</v>
      </c>
      <c r="I3">
        <v>26.8</v>
      </c>
      <c r="J3">
        <v>26</v>
      </c>
      <c r="K3">
        <v>74</v>
      </c>
      <c r="L3">
        <v>52.9</v>
      </c>
      <c r="M3">
        <v>73.2</v>
      </c>
      <c r="N3">
        <v>40.200000000000003</v>
      </c>
      <c r="O3">
        <v>38.200000000000003</v>
      </c>
      <c r="P3">
        <v>21.6</v>
      </c>
      <c r="Q3">
        <v>76.599999999999994</v>
      </c>
      <c r="R3">
        <v>79.5</v>
      </c>
      <c r="S3">
        <v>55.1</v>
      </c>
      <c r="T3">
        <v>44.9</v>
      </c>
      <c r="U3">
        <v>50.9</v>
      </c>
      <c r="V3">
        <v>58.3</v>
      </c>
      <c r="W3">
        <v>41.7</v>
      </c>
      <c r="X3" t="s">
        <v>297</v>
      </c>
      <c r="Y3" t="s">
        <v>296</v>
      </c>
      <c r="Z3" t="s">
        <v>2114</v>
      </c>
      <c r="AA3" t="s">
        <v>2115</v>
      </c>
      <c r="AB3" t="s">
        <v>2116</v>
      </c>
      <c r="AC3" t="s">
        <v>2116</v>
      </c>
      <c r="AD3" t="s">
        <v>2117</v>
      </c>
      <c r="AE3" t="s">
        <v>2116</v>
      </c>
      <c r="AF3" t="s">
        <v>2117</v>
      </c>
      <c r="AG3" t="s">
        <v>2117</v>
      </c>
      <c r="AH3" t="s">
        <v>2116</v>
      </c>
      <c r="AI3" t="s">
        <v>2116</v>
      </c>
      <c r="AJ3" t="s">
        <v>2117</v>
      </c>
      <c r="AK3" t="s">
        <v>2117</v>
      </c>
      <c r="AL3" t="s">
        <v>2117</v>
      </c>
      <c r="AM3" t="s">
        <v>2117</v>
      </c>
      <c r="AN3" t="s">
        <v>2116</v>
      </c>
      <c r="AO3" t="s">
        <v>2116</v>
      </c>
      <c r="AP3" t="s">
        <v>2117</v>
      </c>
      <c r="AQ3" t="s">
        <v>2116</v>
      </c>
    </row>
    <row r="4" spans="1:43" x14ac:dyDescent="0.25">
      <c r="C4" t="s">
        <v>242</v>
      </c>
      <c r="D4">
        <v>0.5</v>
      </c>
      <c r="E4" t="s">
        <v>245</v>
      </c>
      <c r="F4" t="s">
        <v>246</v>
      </c>
      <c r="H4">
        <v>20.3</v>
      </c>
      <c r="I4">
        <v>27.1</v>
      </c>
      <c r="J4">
        <v>52.7</v>
      </c>
      <c r="K4">
        <v>47.3</v>
      </c>
      <c r="L4">
        <v>79.7</v>
      </c>
      <c r="M4">
        <v>72.900000000000006</v>
      </c>
      <c r="N4">
        <v>24.9</v>
      </c>
      <c r="O4">
        <v>41.7</v>
      </c>
      <c r="P4">
        <v>33.299999999999997</v>
      </c>
      <c r="Q4">
        <v>72.400000000000006</v>
      </c>
      <c r="R4">
        <v>79</v>
      </c>
      <c r="S4">
        <v>54.5</v>
      </c>
      <c r="T4">
        <v>45.5</v>
      </c>
      <c r="U4">
        <v>52.4</v>
      </c>
      <c r="V4">
        <v>55.6</v>
      </c>
      <c r="W4">
        <v>44.4</v>
      </c>
      <c r="X4" t="s">
        <v>291</v>
      </c>
      <c r="Y4" t="s">
        <v>290</v>
      </c>
      <c r="Z4" t="s">
        <v>2118</v>
      </c>
      <c r="AA4" t="s">
        <v>456</v>
      </c>
      <c r="AB4" t="s">
        <v>2116</v>
      </c>
      <c r="AC4" t="s">
        <v>2116</v>
      </c>
      <c r="AD4" t="s">
        <v>2117</v>
      </c>
      <c r="AE4" t="s">
        <v>2116</v>
      </c>
      <c r="AF4" t="s">
        <v>2117</v>
      </c>
      <c r="AG4" t="s">
        <v>2117</v>
      </c>
      <c r="AH4" t="s">
        <v>2116</v>
      </c>
      <c r="AI4" t="s">
        <v>2116</v>
      </c>
      <c r="AJ4" t="s">
        <v>2117</v>
      </c>
      <c r="AK4" t="s">
        <v>2117</v>
      </c>
      <c r="AL4" t="s">
        <v>2116</v>
      </c>
      <c r="AM4" t="s">
        <v>2116</v>
      </c>
      <c r="AN4" t="s">
        <v>2117</v>
      </c>
      <c r="AO4" t="s">
        <v>2117</v>
      </c>
      <c r="AP4" t="s">
        <v>2116</v>
      </c>
      <c r="AQ4" t="s">
        <v>2117</v>
      </c>
    </row>
    <row r="5" spans="1:43" x14ac:dyDescent="0.25">
      <c r="C5" t="s">
        <v>242</v>
      </c>
      <c r="D5">
        <v>0.5</v>
      </c>
      <c r="E5" t="s">
        <v>247</v>
      </c>
      <c r="F5" t="s">
        <v>248</v>
      </c>
      <c r="H5">
        <v>25.6</v>
      </c>
      <c r="I5">
        <v>28.1</v>
      </c>
      <c r="J5">
        <v>46.3</v>
      </c>
      <c r="K5">
        <v>53.7</v>
      </c>
      <c r="L5">
        <v>74.400000000000006</v>
      </c>
      <c r="M5">
        <v>71.900000000000006</v>
      </c>
      <c r="N5">
        <v>22.6</v>
      </c>
      <c r="O5">
        <v>44.7</v>
      </c>
      <c r="P5">
        <v>32.700000000000003</v>
      </c>
      <c r="Q5">
        <v>67.8</v>
      </c>
      <c r="R5">
        <v>78</v>
      </c>
      <c r="S5">
        <v>53</v>
      </c>
      <c r="T5">
        <v>47</v>
      </c>
      <c r="U5">
        <v>53</v>
      </c>
      <c r="V5">
        <v>56.7</v>
      </c>
      <c r="W5">
        <v>43.3</v>
      </c>
      <c r="X5" t="s">
        <v>247</v>
      </c>
      <c r="Y5" t="s">
        <v>282</v>
      </c>
      <c r="Z5" t="s">
        <v>2119</v>
      </c>
      <c r="AA5" t="s">
        <v>2120</v>
      </c>
      <c r="AB5" t="s">
        <v>2116</v>
      </c>
      <c r="AC5" t="s">
        <v>2117</v>
      </c>
      <c r="AD5" t="s">
        <v>2116</v>
      </c>
      <c r="AE5" t="s">
        <v>2117</v>
      </c>
      <c r="AF5" t="s">
        <v>2117</v>
      </c>
      <c r="AG5" t="s">
        <v>2116</v>
      </c>
      <c r="AH5" t="s">
        <v>2116</v>
      </c>
      <c r="AI5" t="s">
        <v>2117</v>
      </c>
      <c r="AJ5" t="s">
        <v>2116</v>
      </c>
      <c r="AK5" t="s">
        <v>2117</v>
      </c>
      <c r="AL5" t="s">
        <v>2117</v>
      </c>
      <c r="AM5" t="s">
        <v>2117</v>
      </c>
      <c r="AN5" t="s">
        <v>2116</v>
      </c>
      <c r="AO5" t="s">
        <v>2116</v>
      </c>
      <c r="AP5" t="s">
        <v>2117</v>
      </c>
      <c r="AQ5" t="s">
        <v>2116</v>
      </c>
    </row>
    <row r="6" spans="1:43" x14ac:dyDescent="0.25">
      <c r="C6" t="s">
        <v>242</v>
      </c>
      <c r="D6">
        <v>0.53125</v>
      </c>
      <c r="E6" t="s">
        <v>249</v>
      </c>
      <c r="F6" t="s">
        <v>144</v>
      </c>
      <c r="H6">
        <v>56.3</v>
      </c>
      <c r="I6">
        <v>27.1</v>
      </c>
      <c r="J6">
        <v>16.600000000000001</v>
      </c>
      <c r="K6">
        <v>83.4</v>
      </c>
      <c r="L6">
        <v>43.7</v>
      </c>
      <c r="M6">
        <v>72.900000000000006</v>
      </c>
      <c r="N6">
        <v>38.1</v>
      </c>
      <c r="O6">
        <v>46.9</v>
      </c>
      <c r="P6">
        <v>15</v>
      </c>
      <c r="Q6">
        <v>62.3</v>
      </c>
      <c r="R6">
        <v>69.400000000000006</v>
      </c>
      <c r="S6">
        <v>41.9</v>
      </c>
      <c r="T6">
        <v>58.1</v>
      </c>
      <c r="U6">
        <v>65.3</v>
      </c>
      <c r="V6">
        <v>43.5</v>
      </c>
      <c r="W6">
        <v>56.5</v>
      </c>
      <c r="X6" t="s">
        <v>283</v>
      </c>
      <c r="Y6" t="s">
        <v>144</v>
      </c>
      <c r="Z6" t="s">
        <v>2121</v>
      </c>
      <c r="AA6" t="s">
        <v>2122</v>
      </c>
      <c r="AB6" t="s">
        <v>2117</v>
      </c>
      <c r="AC6" t="s">
        <v>2116</v>
      </c>
      <c r="AD6" t="s">
        <v>2116</v>
      </c>
      <c r="AE6" t="s">
        <v>2117</v>
      </c>
      <c r="AF6" t="s">
        <v>2116</v>
      </c>
      <c r="AG6" t="s">
        <v>2117</v>
      </c>
      <c r="AH6" t="s">
        <v>2117</v>
      </c>
      <c r="AI6" t="s">
        <v>2116</v>
      </c>
      <c r="AJ6" t="s">
        <v>2116</v>
      </c>
      <c r="AK6" t="s">
        <v>2117</v>
      </c>
      <c r="AL6" t="s">
        <v>2117</v>
      </c>
      <c r="AM6" t="s">
        <v>2117</v>
      </c>
      <c r="AN6" t="s">
        <v>2116</v>
      </c>
      <c r="AO6" t="s">
        <v>2116</v>
      </c>
      <c r="AP6" t="s">
        <v>2117</v>
      </c>
      <c r="AQ6" t="s">
        <v>2116</v>
      </c>
    </row>
    <row r="7" spans="1:43" x14ac:dyDescent="0.25">
      <c r="C7" t="s">
        <v>242</v>
      </c>
      <c r="D7">
        <v>0.54166666666666663</v>
      </c>
      <c r="E7" t="s">
        <v>250</v>
      </c>
      <c r="F7" t="s">
        <v>251</v>
      </c>
      <c r="H7">
        <v>22.1</v>
      </c>
      <c r="I7">
        <v>30.6</v>
      </c>
      <c r="J7">
        <v>47.2</v>
      </c>
      <c r="K7">
        <v>52.8</v>
      </c>
      <c r="L7">
        <v>77.900000000000006</v>
      </c>
      <c r="M7">
        <v>69.400000000000006</v>
      </c>
      <c r="N7">
        <v>15.5</v>
      </c>
      <c r="O7">
        <v>46.9</v>
      </c>
      <c r="P7">
        <v>37.6</v>
      </c>
      <c r="Q7">
        <v>63</v>
      </c>
      <c r="R7">
        <v>68.400000000000006</v>
      </c>
      <c r="S7">
        <v>40.700000000000003</v>
      </c>
      <c r="T7">
        <v>59.3</v>
      </c>
      <c r="U7">
        <v>65.2</v>
      </c>
      <c r="V7">
        <v>46.1</v>
      </c>
      <c r="W7">
        <v>53.9</v>
      </c>
      <c r="X7" t="s">
        <v>250</v>
      </c>
      <c r="Y7" t="s">
        <v>251</v>
      </c>
      <c r="Z7" t="s">
        <v>2123</v>
      </c>
      <c r="AA7" t="s">
        <v>449</v>
      </c>
      <c r="AB7" t="s">
        <v>2116</v>
      </c>
      <c r="AC7" t="s">
        <v>2116</v>
      </c>
      <c r="AD7" t="s">
        <v>2117</v>
      </c>
      <c r="AE7" t="s">
        <v>2116</v>
      </c>
      <c r="AF7" t="s">
        <v>2117</v>
      </c>
      <c r="AG7" t="s">
        <v>2117</v>
      </c>
      <c r="AH7" t="s">
        <v>2116</v>
      </c>
      <c r="AI7" t="s">
        <v>2116</v>
      </c>
      <c r="AJ7" t="s">
        <v>2117</v>
      </c>
      <c r="AK7" t="s">
        <v>2117</v>
      </c>
      <c r="AL7" t="s">
        <v>2117</v>
      </c>
      <c r="AM7" t="s">
        <v>2116</v>
      </c>
      <c r="AN7" t="s">
        <v>2117</v>
      </c>
      <c r="AO7" t="s">
        <v>2117</v>
      </c>
      <c r="AP7" t="s">
        <v>2116</v>
      </c>
      <c r="AQ7" t="s">
        <v>2117</v>
      </c>
    </row>
    <row r="8" spans="1:43" x14ac:dyDescent="0.25">
      <c r="C8" t="s">
        <v>242</v>
      </c>
      <c r="D8">
        <v>0.54166666666666663</v>
      </c>
      <c r="E8" t="s">
        <v>252</v>
      </c>
      <c r="F8" t="s">
        <v>253</v>
      </c>
      <c r="H8">
        <v>44.9</v>
      </c>
      <c r="I8">
        <v>28.8</v>
      </c>
      <c r="J8">
        <v>26.2</v>
      </c>
      <c r="K8">
        <v>73.8</v>
      </c>
      <c r="L8">
        <v>55.1</v>
      </c>
      <c r="M8">
        <v>71.2</v>
      </c>
      <c r="N8">
        <v>34.299999999999997</v>
      </c>
      <c r="O8">
        <v>41.1</v>
      </c>
      <c r="P8">
        <v>24.6</v>
      </c>
      <c r="Q8">
        <v>73.099999999999994</v>
      </c>
      <c r="R8">
        <v>72.8</v>
      </c>
      <c r="S8">
        <v>46</v>
      </c>
      <c r="T8">
        <v>54</v>
      </c>
      <c r="U8">
        <v>59.8</v>
      </c>
      <c r="V8">
        <v>51.4</v>
      </c>
      <c r="W8">
        <v>48.6</v>
      </c>
      <c r="X8" t="s">
        <v>252</v>
      </c>
      <c r="Y8" t="s">
        <v>253</v>
      </c>
      <c r="Z8" t="s">
        <v>2124</v>
      </c>
      <c r="AA8" t="s">
        <v>2125</v>
      </c>
      <c r="AB8" t="s">
        <v>2117</v>
      </c>
      <c r="AC8" t="s">
        <v>2116</v>
      </c>
      <c r="AD8" t="s">
        <v>2116</v>
      </c>
      <c r="AE8" t="s">
        <v>2117</v>
      </c>
      <c r="AF8" t="s">
        <v>2116</v>
      </c>
      <c r="AG8" t="s">
        <v>2117</v>
      </c>
      <c r="AH8" t="s">
        <v>2116</v>
      </c>
      <c r="AI8" t="s">
        <v>2117</v>
      </c>
      <c r="AJ8" t="s">
        <v>2116</v>
      </c>
      <c r="AK8" t="s">
        <v>2116</v>
      </c>
      <c r="AL8" t="s">
        <v>2117</v>
      </c>
      <c r="AM8" t="s">
        <v>2116</v>
      </c>
      <c r="AN8" t="s">
        <v>2117</v>
      </c>
      <c r="AO8" t="s">
        <v>2117</v>
      </c>
      <c r="AP8" t="s">
        <v>2116</v>
      </c>
      <c r="AQ8" t="s">
        <v>2117</v>
      </c>
    </row>
    <row r="9" spans="1:43" x14ac:dyDescent="0.25">
      <c r="C9" t="s">
        <v>242</v>
      </c>
      <c r="D9">
        <v>0.54166666666666663</v>
      </c>
      <c r="E9" t="s">
        <v>254</v>
      </c>
      <c r="F9" t="s">
        <v>255</v>
      </c>
      <c r="H9">
        <v>35.9</v>
      </c>
      <c r="I9">
        <v>26.1</v>
      </c>
      <c r="J9">
        <v>38</v>
      </c>
      <c r="K9">
        <v>62</v>
      </c>
      <c r="L9">
        <v>64.099999999999994</v>
      </c>
      <c r="M9">
        <v>73.900000000000006</v>
      </c>
      <c r="N9">
        <v>18.3</v>
      </c>
      <c r="O9">
        <v>42.3</v>
      </c>
      <c r="P9">
        <v>39.4</v>
      </c>
      <c r="Q9">
        <v>70.3</v>
      </c>
      <c r="R9">
        <v>86.6</v>
      </c>
      <c r="S9">
        <v>66.5</v>
      </c>
      <c r="T9">
        <v>33.5</v>
      </c>
      <c r="U9">
        <v>38.9</v>
      </c>
      <c r="V9">
        <v>68.400000000000006</v>
      </c>
      <c r="W9">
        <v>31.6</v>
      </c>
      <c r="X9" t="s">
        <v>289</v>
      </c>
      <c r="Y9" t="s">
        <v>288</v>
      </c>
      <c r="Z9" t="s">
        <v>2126</v>
      </c>
      <c r="AA9" t="s">
        <v>2125</v>
      </c>
      <c r="AB9" t="s">
        <v>2117</v>
      </c>
      <c r="AC9" t="s">
        <v>2116</v>
      </c>
      <c r="AD9" t="s">
        <v>2116</v>
      </c>
      <c r="AE9" t="s">
        <v>2117</v>
      </c>
      <c r="AF9" t="s">
        <v>2116</v>
      </c>
      <c r="AG9" t="s">
        <v>2117</v>
      </c>
      <c r="AH9" t="s">
        <v>2116</v>
      </c>
      <c r="AI9" t="s">
        <v>2117</v>
      </c>
      <c r="AJ9" t="s">
        <v>2116</v>
      </c>
      <c r="AK9" t="s">
        <v>2116</v>
      </c>
      <c r="AL9" t="s">
        <v>2117</v>
      </c>
      <c r="AM9" t="s">
        <v>2116</v>
      </c>
      <c r="AN9" t="s">
        <v>2117</v>
      </c>
      <c r="AO9" t="s">
        <v>2117</v>
      </c>
      <c r="AP9" t="s">
        <v>2116</v>
      </c>
      <c r="AQ9" t="s">
        <v>2117</v>
      </c>
    </row>
    <row r="10" spans="1:43" x14ac:dyDescent="0.25">
      <c r="C10" t="s">
        <v>242</v>
      </c>
      <c r="D10">
        <v>0.58333333333333337</v>
      </c>
      <c r="E10" t="s">
        <v>256</v>
      </c>
      <c r="F10" t="s">
        <v>257</v>
      </c>
      <c r="H10">
        <v>41.2</v>
      </c>
      <c r="I10">
        <v>26.6</v>
      </c>
      <c r="J10">
        <v>32.1</v>
      </c>
      <c r="K10">
        <v>67.900000000000006</v>
      </c>
      <c r="L10">
        <v>58.8</v>
      </c>
      <c r="M10">
        <v>73.400000000000006</v>
      </c>
      <c r="N10">
        <v>37.9</v>
      </c>
      <c r="O10">
        <v>34.9</v>
      </c>
      <c r="P10">
        <v>27.1</v>
      </c>
      <c r="Q10">
        <v>82.7</v>
      </c>
      <c r="R10">
        <v>83.2</v>
      </c>
      <c r="S10">
        <v>60.9</v>
      </c>
      <c r="T10">
        <v>39.1</v>
      </c>
      <c r="U10">
        <v>44.8</v>
      </c>
      <c r="V10">
        <v>63.9</v>
      </c>
      <c r="W10">
        <v>36.1</v>
      </c>
      <c r="X10" t="s">
        <v>341</v>
      </c>
      <c r="Y10" t="s">
        <v>340</v>
      </c>
      <c r="Z10" t="s">
        <v>2127</v>
      </c>
      <c r="AA10" t="s">
        <v>2120</v>
      </c>
      <c r="AB10" t="s">
        <v>2116</v>
      </c>
      <c r="AC10" t="s">
        <v>2117</v>
      </c>
      <c r="AD10" t="s">
        <v>2116</v>
      </c>
      <c r="AE10" t="s">
        <v>2117</v>
      </c>
      <c r="AF10" t="s">
        <v>2117</v>
      </c>
      <c r="AG10" t="s">
        <v>2116</v>
      </c>
      <c r="AH10" t="s">
        <v>2117</v>
      </c>
      <c r="AI10" t="s">
        <v>2116</v>
      </c>
      <c r="AJ10" t="s">
        <v>2116</v>
      </c>
      <c r="AK10" t="s">
        <v>2117</v>
      </c>
      <c r="AL10" t="s">
        <v>2117</v>
      </c>
      <c r="AM10" t="s">
        <v>2117</v>
      </c>
      <c r="AN10" t="s">
        <v>2116</v>
      </c>
      <c r="AO10" t="s">
        <v>2116</v>
      </c>
      <c r="AP10" t="s">
        <v>2117</v>
      </c>
      <c r="AQ10" t="s">
        <v>2116</v>
      </c>
    </row>
    <row r="11" spans="1:43" x14ac:dyDescent="0.25">
      <c r="C11" t="s">
        <v>242</v>
      </c>
      <c r="D11">
        <v>0.58333333333333337</v>
      </c>
      <c r="E11" t="s">
        <v>146</v>
      </c>
      <c r="F11" t="s">
        <v>258</v>
      </c>
      <c r="H11">
        <v>22.7</v>
      </c>
      <c r="I11">
        <v>25.2</v>
      </c>
      <c r="J11">
        <v>52.1</v>
      </c>
      <c r="K11">
        <v>47.9</v>
      </c>
      <c r="L11">
        <v>77.3</v>
      </c>
      <c r="M11">
        <v>74.8</v>
      </c>
      <c r="N11">
        <v>20.399999999999999</v>
      </c>
      <c r="O11">
        <v>34</v>
      </c>
      <c r="P11">
        <v>45.7</v>
      </c>
      <c r="Q11">
        <v>83</v>
      </c>
      <c r="R11">
        <v>89</v>
      </c>
      <c r="S11">
        <v>71</v>
      </c>
      <c r="T11">
        <v>29</v>
      </c>
      <c r="U11">
        <v>35</v>
      </c>
      <c r="V11">
        <v>69.5</v>
      </c>
      <c r="W11">
        <v>30.5</v>
      </c>
      <c r="X11" t="s">
        <v>146</v>
      </c>
      <c r="Y11" t="s">
        <v>258</v>
      </c>
      <c r="Z11" t="s">
        <v>2128</v>
      </c>
      <c r="AA11" t="s">
        <v>447</v>
      </c>
      <c r="AB11" t="s">
        <v>2116</v>
      </c>
      <c r="AC11" t="s">
        <v>2117</v>
      </c>
      <c r="AD11" t="s">
        <v>2116</v>
      </c>
      <c r="AE11" t="s">
        <v>2117</v>
      </c>
      <c r="AF11" t="s">
        <v>2117</v>
      </c>
      <c r="AG11" t="s">
        <v>2116</v>
      </c>
      <c r="AH11" t="s">
        <v>2116</v>
      </c>
      <c r="AI11" t="s">
        <v>2117</v>
      </c>
      <c r="AJ11" t="s">
        <v>2116</v>
      </c>
      <c r="AK11" t="s">
        <v>2116</v>
      </c>
      <c r="AL11" t="s">
        <v>2116</v>
      </c>
      <c r="AM11" t="s">
        <v>2116</v>
      </c>
      <c r="AN11" t="s">
        <v>2117</v>
      </c>
      <c r="AO11" t="s">
        <v>2117</v>
      </c>
      <c r="AP11" t="s">
        <v>2116</v>
      </c>
      <c r="AQ11" t="s">
        <v>2117</v>
      </c>
    </row>
    <row r="12" spans="1:43" x14ac:dyDescent="0.25">
      <c r="C12" t="s">
        <v>242</v>
      </c>
      <c r="D12">
        <v>0.58333333333333337</v>
      </c>
      <c r="E12" t="s">
        <v>259</v>
      </c>
      <c r="F12" t="s">
        <v>260</v>
      </c>
      <c r="H12">
        <v>57.6</v>
      </c>
      <c r="I12">
        <v>24.8</v>
      </c>
      <c r="J12">
        <v>17.7</v>
      </c>
      <c r="K12">
        <v>82.3</v>
      </c>
      <c r="L12">
        <v>42.4</v>
      </c>
      <c r="M12">
        <v>75.2</v>
      </c>
      <c r="N12">
        <v>49.5</v>
      </c>
      <c r="O12">
        <v>40.1</v>
      </c>
      <c r="P12">
        <v>10.4</v>
      </c>
      <c r="Q12">
        <v>68.7</v>
      </c>
      <c r="R12">
        <v>79.3</v>
      </c>
      <c r="S12">
        <v>55</v>
      </c>
      <c r="T12">
        <v>45</v>
      </c>
      <c r="U12">
        <v>52.4</v>
      </c>
      <c r="V12">
        <v>54.2</v>
      </c>
      <c r="W12">
        <v>45.8</v>
      </c>
      <c r="X12" t="s">
        <v>269</v>
      </c>
      <c r="Y12" t="s">
        <v>268</v>
      </c>
      <c r="Z12" t="s">
        <v>2129</v>
      </c>
      <c r="AA12" t="s">
        <v>2130</v>
      </c>
      <c r="AB12" t="s">
        <v>2117</v>
      </c>
      <c r="AC12" t="s">
        <v>2116</v>
      </c>
      <c r="AD12" t="s">
        <v>2116</v>
      </c>
      <c r="AE12" t="s">
        <v>2117</v>
      </c>
      <c r="AF12" t="s">
        <v>2116</v>
      </c>
      <c r="AG12" t="s">
        <v>2117</v>
      </c>
      <c r="AH12" t="s">
        <v>2116</v>
      </c>
      <c r="AI12" t="s">
        <v>2117</v>
      </c>
      <c r="AJ12" t="s">
        <v>2116</v>
      </c>
      <c r="AK12" t="s">
        <v>2116</v>
      </c>
      <c r="AL12" t="s">
        <v>2117</v>
      </c>
      <c r="AM12" t="s">
        <v>2117</v>
      </c>
      <c r="AN12" t="s">
        <v>2116</v>
      </c>
      <c r="AO12" t="s">
        <v>2116</v>
      </c>
      <c r="AP12" t="s">
        <v>2117</v>
      </c>
      <c r="AQ12" t="s">
        <v>2116</v>
      </c>
    </row>
    <row r="13" spans="1:43" x14ac:dyDescent="0.25">
      <c r="C13" t="s">
        <v>242</v>
      </c>
      <c r="D13">
        <v>0.66666666666666663</v>
      </c>
      <c r="E13" t="s">
        <v>261</v>
      </c>
      <c r="F13" t="s">
        <v>188</v>
      </c>
      <c r="H13">
        <v>41.7</v>
      </c>
      <c r="I13">
        <v>25.5</v>
      </c>
      <c r="J13">
        <v>32.700000000000003</v>
      </c>
      <c r="K13">
        <v>67.3</v>
      </c>
      <c r="L13">
        <v>58.3</v>
      </c>
      <c r="M13">
        <v>74.5</v>
      </c>
      <c r="N13">
        <v>31.1</v>
      </c>
      <c r="O13">
        <v>40.200000000000003</v>
      </c>
      <c r="P13">
        <v>28.7</v>
      </c>
      <c r="Q13">
        <v>74.900000000000006</v>
      </c>
      <c r="R13">
        <v>88.5</v>
      </c>
      <c r="S13">
        <v>70</v>
      </c>
      <c r="T13">
        <v>30</v>
      </c>
      <c r="U13">
        <v>35.4</v>
      </c>
      <c r="V13">
        <v>70.900000000000006</v>
      </c>
      <c r="W13">
        <v>29.1</v>
      </c>
      <c r="X13" t="s">
        <v>311</v>
      </c>
      <c r="Y13" t="s">
        <v>310</v>
      </c>
      <c r="Z13" t="s">
        <v>2131</v>
      </c>
      <c r="AA13" t="s">
        <v>462</v>
      </c>
      <c r="AB13" t="s">
        <v>2117</v>
      </c>
      <c r="AC13" t="s">
        <v>2116</v>
      </c>
      <c r="AD13" t="s">
        <v>2116</v>
      </c>
      <c r="AE13" t="s">
        <v>2117</v>
      </c>
      <c r="AF13" t="s">
        <v>2116</v>
      </c>
      <c r="AG13" t="s">
        <v>2117</v>
      </c>
      <c r="AH13" t="s">
        <v>2116</v>
      </c>
      <c r="AI13" t="s">
        <v>2117</v>
      </c>
      <c r="AJ13" t="s">
        <v>2116</v>
      </c>
      <c r="AK13" t="s">
        <v>2117</v>
      </c>
      <c r="AL13" t="s">
        <v>2117</v>
      </c>
      <c r="AM13" t="s">
        <v>2117</v>
      </c>
      <c r="AN13" t="s">
        <v>2116</v>
      </c>
      <c r="AO13" t="s">
        <v>2117</v>
      </c>
      <c r="AP13" t="s">
        <v>2117</v>
      </c>
      <c r="AQ13" t="s">
        <v>2116</v>
      </c>
    </row>
    <row r="14" spans="1:43" x14ac:dyDescent="0.25">
      <c r="C14" t="s">
        <v>242</v>
      </c>
      <c r="D14">
        <v>0.66666666666666663</v>
      </c>
      <c r="E14" t="s">
        <v>117</v>
      </c>
      <c r="F14" t="s">
        <v>102</v>
      </c>
      <c r="H14">
        <v>43.7</v>
      </c>
      <c r="I14">
        <v>28.7</v>
      </c>
      <c r="J14">
        <v>27.5</v>
      </c>
      <c r="K14">
        <v>72.5</v>
      </c>
      <c r="L14">
        <v>56.3</v>
      </c>
      <c r="M14">
        <v>71.3</v>
      </c>
      <c r="N14">
        <v>38.200000000000003</v>
      </c>
      <c r="O14">
        <v>42.6</v>
      </c>
      <c r="P14">
        <v>19.100000000000001</v>
      </c>
      <c r="Q14">
        <v>69.5</v>
      </c>
      <c r="R14">
        <v>73.900000000000006</v>
      </c>
      <c r="S14">
        <v>47.3</v>
      </c>
      <c r="T14">
        <v>52.7</v>
      </c>
      <c r="U14">
        <v>58.4</v>
      </c>
      <c r="V14">
        <v>52.8</v>
      </c>
      <c r="W14">
        <v>47.2</v>
      </c>
      <c r="X14" t="s">
        <v>117</v>
      </c>
      <c r="Y14" t="s">
        <v>300</v>
      </c>
      <c r="Z14" t="s">
        <v>2132</v>
      </c>
      <c r="AA14" t="s">
        <v>462</v>
      </c>
      <c r="AB14" t="s">
        <v>2117</v>
      </c>
      <c r="AC14" t="s">
        <v>2116</v>
      </c>
      <c r="AD14" t="s">
        <v>2116</v>
      </c>
      <c r="AE14" t="s">
        <v>2117</v>
      </c>
      <c r="AF14" t="s">
        <v>2116</v>
      </c>
      <c r="AG14" t="s">
        <v>2117</v>
      </c>
      <c r="AH14" t="s">
        <v>2116</v>
      </c>
      <c r="AI14" t="s">
        <v>2117</v>
      </c>
      <c r="AJ14" t="s">
        <v>2116</v>
      </c>
      <c r="AK14" t="s">
        <v>2117</v>
      </c>
      <c r="AL14" t="s">
        <v>2117</v>
      </c>
      <c r="AM14" t="s">
        <v>2117</v>
      </c>
      <c r="AN14" t="s">
        <v>2116</v>
      </c>
      <c r="AO14" t="s">
        <v>2117</v>
      </c>
      <c r="AP14" t="s">
        <v>2117</v>
      </c>
      <c r="AQ14" t="s">
        <v>2116</v>
      </c>
    </row>
    <row r="15" spans="1:43" x14ac:dyDescent="0.25">
      <c r="C15" t="s">
        <v>242</v>
      </c>
      <c r="D15">
        <v>0.67708333333333337</v>
      </c>
      <c r="E15" t="s">
        <v>262</v>
      </c>
      <c r="F15" t="s">
        <v>263</v>
      </c>
      <c r="H15">
        <v>36.700000000000003</v>
      </c>
      <c r="I15">
        <v>25.5</v>
      </c>
      <c r="J15">
        <v>37.799999999999997</v>
      </c>
      <c r="K15">
        <v>62.2</v>
      </c>
      <c r="L15">
        <v>63.3</v>
      </c>
      <c r="M15">
        <v>74.5</v>
      </c>
      <c r="N15">
        <v>37</v>
      </c>
      <c r="O15">
        <v>34.4</v>
      </c>
      <c r="P15">
        <v>28.6</v>
      </c>
      <c r="Q15">
        <v>83.7</v>
      </c>
      <c r="R15">
        <v>91.2</v>
      </c>
      <c r="S15">
        <v>75.3</v>
      </c>
      <c r="T15">
        <v>24.7</v>
      </c>
      <c r="U15">
        <v>29.6</v>
      </c>
      <c r="V15">
        <v>75.3</v>
      </c>
      <c r="W15">
        <v>24.7</v>
      </c>
      <c r="X15" t="s">
        <v>293</v>
      </c>
      <c r="Y15" t="s">
        <v>263</v>
      </c>
      <c r="Z15" t="s">
        <v>2133</v>
      </c>
      <c r="AA15" t="s">
        <v>447</v>
      </c>
      <c r="AB15" t="s">
        <v>2116</v>
      </c>
      <c r="AC15" t="s">
        <v>2117</v>
      </c>
      <c r="AD15" t="s">
        <v>2116</v>
      </c>
      <c r="AE15" t="s">
        <v>2117</v>
      </c>
      <c r="AF15" t="s">
        <v>2117</v>
      </c>
      <c r="AG15" t="s">
        <v>2116</v>
      </c>
      <c r="AH15" t="s">
        <v>2116</v>
      </c>
      <c r="AI15" t="s">
        <v>2117</v>
      </c>
      <c r="AJ15" t="s">
        <v>2116</v>
      </c>
      <c r="AK15" t="s">
        <v>2116</v>
      </c>
      <c r="AL15" t="s">
        <v>2116</v>
      </c>
      <c r="AM15" t="s">
        <v>2116</v>
      </c>
      <c r="AN15" t="s">
        <v>2117</v>
      </c>
      <c r="AO15" t="s">
        <v>2117</v>
      </c>
      <c r="AP15" t="s">
        <v>2116</v>
      </c>
      <c r="AQ15" t="s">
        <v>2117</v>
      </c>
    </row>
    <row r="16" spans="1:43" x14ac:dyDescent="0.25">
      <c r="C16" t="s">
        <v>242</v>
      </c>
      <c r="D16">
        <v>0.67708333333333337</v>
      </c>
      <c r="E16" t="s">
        <v>168</v>
      </c>
      <c r="F16" t="s">
        <v>264</v>
      </c>
      <c r="H16">
        <v>47.3</v>
      </c>
      <c r="I16">
        <v>25.6</v>
      </c>
      <c r="J16">
        <v>27.1</v>
      </c>
      <c r="K16">
        <v>72.900000000000006</v>
      </c>
      <c r="L16">
        <v>52.7</v>
      </c>
      <c r="M16">
        <v>74.400000000000006</v>
      </c>
      <c r="N16">
        <v>28.2</v>
      </c>
      <c r="O16">
        <v>46.1</v>
      </c>
      <c r="P16">
        <v>25.7</v>
      </c>
      <c r="Q16">
        <v>65.7</v>
      </c>
      <c r="R16">
        <v>85</v>
      </c>
      <c r="S16">
        <v>63.8</v>
      </c>
      <c r="T16">
        <v>36.200000000000003</v>
      </c>
      <c r="U16">
        <v>42.1</v>
      </c>
      <c r="V16">
        <v>65.2</v>
      </c>
      <c r="W16">
        <v>34.799999999999997</v>
      </c>
      <c r="X16" t="s">
        <v>168</v>
      </c>
      <c r="Y16" t="s">
        <v>264</v>
      </c>
      <c r="Z16" t="s">
        <v>2134</v>
      </c>
      <c r="AA16" t="s">
        <v>2135</v>
      </c>
      <c r="AB16" t="s">
        <v>2117</v>
      </c>
      <c r="AC16" t="s">
        <v>2116</v>
      </c>
      <c r="AD16" t="s">
        <v>2116</v>
      </c>
      <c r="AE16" t="s">
        <v>2117</v>
      </c>
      <c r="AF16" t="s">
        <v>2116</v>
      </c>
      <c r="AG16" t="s">
        <v>2117</v>
      </c>
      <c r="AH16" t="s">
        <v>2117</v>
      </c>
      <c r="AI16" t="s">
        <v>2116</v>
      </c>
      <c r="AJ16" t="s">
        <v>2116</v>
      </c>
      <c r="AK16" t="s">
        <v>2117</v>
      </c>
      <c r="AL16" t="s">
        <v>2117</v>
      </c>
      <c r="AM16" t="s">
        <v>2117</v>
      </c>
      <c r="AN16" t="s">
        <v>2116</v>
      </c>
      <c r="AO16" t="s">
        <v>2116</v>
      </c>
      <c r="AP16" t="s">
        <v>2117</v>
      </c>
      <c r="AQ16" t="s">
        <v>2116</v>
      </c>
    </row>
    <row r="17" spans="2:43" x14ac:dyDescent="0.25">
      <c r="C17" t="s">
        <v>242</v>
      </c>
      <c r="D17">
        <v>0.67708333333333337</v>
      </c>
      <c r="E17" t="s">
        <v>162</v>
      </c>
      <c r="F17" t="s">
        <v>265</v>
      </c>
      <c r="H17">
        <v>52.6</v>
      </c>
      <c r="I17">
        <v>24.4</v>
      </c>
      <c r="J17">
        <v>23</v>
      </c>
      <c r="K17">
        <v>77</v>
      </c>
      <c r="L17">
        <v>47.4</v>
      </c>
      <c r="M17">
        <v>75.599999999999994</v>
      </c>
      <c r="N17">
        <v>50</v>
      </c>
      <c r="O17">
        <v>32</v>
      </c>
      <c r="P17">
        <v>18</v>
      </c>
      <c r="Q17">
        <v>83.8</v>
      </c>
      <c r="R17">
        <v>89</v>
      </c>
      <c r="S17">
        <v>71.099999999999994</v>
      </c>
      <c r="T17">
        <v>28.9</v>
      </c>
      <c r="U17">
        <v>35</v>
      </c>
      <c r="V17">
        <v>69.5</v>
      </c>
      <c r="W17">
        <v>30.5</v>
      </c>
      <c r="X17" t="s">
        <v>292</v>
      </c>
      <c r="Y17" t="s">
        <v>265</v>
      </c>
      <c r="Z17" t="s">
        <v>2136</v>
      </c>
      <c r="AA17" t="s">
        <v>2137</v>
      </c>
      <c r="AB17" t="s">
        <v>2117</v>
      </c>
      <c r="AC17" t="s">
        <v>2116</v>
      </c>
      <c r="AD17" t="s">
        <v>2116</v>
      </c>
      <c r="AE17" t="s">
        <v>2117</v>
      </c>
      <c r="AF17" t="s">
        <v>2116</v>
      </c>
      <c r="AG17" t="s">
        <v>2117</v>
      </c>
      <c r="AH17" t="s">
        <v>2117</v>
      </c>
      <c r="AI17" t="s">
        <v>2116</v>
      </c>
      <c r="AJ17" t="s">
        <v>2116</v>
      </c>
      <c r="AK17" t="s">
        <v>2117</v>
      </c>
      <c r="AL17" t="s">
        <v>2117</v>
      </c>
      <c r="AM17" t="s">
        <v>2117</v>
      </c>
      <c r="AN17" t="s">
        <v>2116</v>
      </c>
      <c r="AO17" t="s">
        <v>2116</v>
      </c>
      <c r="AP17" t="s">
        <v>2117</v>
      </c>
      <c r="AQ17" t="s">
        <v>2116</v>
      </c>
    </row>
    <row r="18" spans="2:43" x14ac:dyDescent="0.25">
      <c r="C18" t="s">
        <v>242</v>
      </c>
      <c r="D18">
        <v>0.83333333333333337</v>
      </c>
      <c r="E18" t="s">
        <v>266</v>
      </c>
      <c r="F18" t="s">
        <v>267</v>
      </c>
      <c r="H18">
        <v>56.9</v>
      </c>
      <c r="I18">
        <v>24</v>
      </c>
      <c r="J18">
        <v>19.100000000000001</v>
      </c>
      <c r="K18">
        <v>80.900000000000006</v>
      </c>
      <c r="L18">
        <v>43.1</v>
      </c>
      <c r="M18">
        <v>76</v>
      </c>
      <c r="N18">
        <v>45.8</v>
      </c>
      <c r="O18">
        <v>40.6</v>
      </c>
      <c r="P18">
        <v>13.6</v>
      </c>
      <c r="Q18">
        <v>69.8</v>
      </c>
      <c r="R18">
        <v>85.5</v>
      </c>
      <c r="S18">
        <v>64.900000000000006</v>
      </c>
      <c r="T18">
        <v>35.1</v>
      </c>
      <c r="U18">
        <v>42.1</v>
      </c>
      <c r="V18">
        <v>62.7</v>
      </c>
      <c r="W18">
        <v>37.299999999999997</v>
      </c>
      <c r="X18" t="s">
        <v>309</v>
      </c>
      <c r="Y18" t="s">
        <v>267</v>
      </c>
      <c r="Z18" t="s">
        <v>2138</v>
      </c>
      <c r="AA18" t="s">
        <v>2139</v>
      </c>
      <c r="AB18" t="s">
        <v>2116</v>
      </c>
      <c r="AC18" t="s">
        <v>2116</v>
      </c>
      <c r="AD18" t="s">
        <v>2117</v>
      </c>
      <c r="AE18" t="s">
        <v>2116</v>
      </c>
      <c r="AF18" t="s">
        <v>2117</v>
      </c>
      <c r="AG18" t="s">
        <v>2117</v>
      </c>
      <c r="AH18" t="s">
        <v>2116</v>
      </c>
      <c r="AI18" t="s">
        <v>2116</v>
      </c>
      <c r="AJ18" t="s">
        <v>2117</v>
      </c>
      <c r="AK18" t="s">
        <v>2117</v>
      </c>
      <c r="AL18" t="s">
        <v>2117</v>
      </c>
      <c r="AM18" t="s">
        <v>2117</v>
      </c>
      <c r="AN18" t="s">
        <v>2116</v>
      </c>
      <c r="AO18" t="s">
        <v>2116</v>
      </c>
      <c r="AP18" t="s">
        <v>2117</v>
      </c>
      <c r="AQ18" t="s">
        <v>2116</v>
      </c>
    </row>
    <row r="19" spans="2:43" x14ac:dyDescent="0.25">
      <c r="B19" t="s">
        <v>445</v>
      </c>
      <c r="C19" t="s">
        <v>213</v>
      </c>
      <c r="D19">
        <v>0.27083333333333331</v>
      </c>
      <c r="E19" t="s">
        <v>214</v>
      </c>
      <c r="F19" t="s">
        <v>215</v>
      </c>
      <c r="G19" t="s">
        <v>458</v>
      </c>
      <c r="H19">
        <v>37.200000000000003</v>
      </c>
      <c r="I19">
        <v>25.5</v>
      </c>
      <c r="J19">
        <v>37.299999999999997</v>
      </c>
      <c r="K19">
        <v>62.7</v>
      </c>
      <c r="L19">
        <v>62.8</v>
      </c>
      <c r="M19">
        <v>74.5</v>
      </c>
      <c r="N19">
        <v>27.1</v>
      </c>
      <c r="O19">
        <v>38.6</v>
      </c>
      <c r="P19">
        <v>34.299999999999997</v>
      </c>
      <c r="Q19">
        <v>77.400000000000006</v>
      </c>
      <c r="R19">
        <v>90.2</v>
      </c>
      <c r="S19">
        <v>73.400000000000006</v>
      </c>
      <c r="T19">
        <v>26.6</v>
      </c>
      <c r="U19">
        <v>31.7</v>
      </c>
      <c r="V19">
        <v>73.7</v>
      </c>
      <c r="W19">
        <v>26.3</v>
      </c>
      <c r="X19" t="s">
        <v>1335</v>
      </c>
      <c r="Y19" t="s">
        <v>1336</v>
      </c>
      <c r="Z19" t="s">
        <v>2140</v>
      </c>
      <c r="AA19" t="s">
        <v>462</v>
      </c>
      <c r="AB19" t="s">
        <v>2117</v>
      </c>
      <c r="AC19" t="s">
        <v>2116</v>
      </c>
      <c r="AD19" t="s">
        <v>2116</v>
      </c>
      <c r="AE19" t="s">
        <v>2117</v>
      </c>
      <c r="AF19" t="s">
        <v>2116</v>
      </c>
      <c r="AG19" t="s">
        <v>2117</v>
      </c>
      <c r="AH19" t="s">
        <v>2117</v>
      </c>
      <c r="AI19" t="s">
        <v>2116</v>
      </c>
      <c r="AJ19" t="s">
        <v>2116</v>
      </c>
      <c r="AK19" t="s">
        <v>2117</v>
      </c>
      <c r="AL19" t="s">
        <v>2117</v>
      </c>
      <c r="AM19" t="s">
        <v>2117</v>
      </c>
      <c r="AN19" t="s">
        <v>2116</v>
      </c>
      <c r="AO19" t="s">
        <v>2117</v>
      </c>
      <c r="AP19" t="s">
        <v>2117</v>
      </c>
      <c r="AQ19" t="s">
        <v>2116</v>
      </c>
    </row>
    <row r="20" spans="2:43" x14ac:dyDescent="0.25">
      <c r="B20" t="s">
        <v>446</v>
      </c>
      <c r="C20" t="s">
        <v>213</v>
      </c>
      <c r="D20">
        <v>0.3125</v>
      </c>
      <c r="E20" t="s">
        <v>216</v>
      </c>
      <c r="F20" t="s">
        <v>217</v>
      </c>
      <c r="G20" t="s">
        <v>459</v>
      </c>
      <c r="H20">
        <v>27.2</v>
      </c>
      <c r="I20">
        <v>35.700000000000003</v>
      </c>
      <c r="J20">
        <v>37.1</v>
      </c>
      <c r="K20">
        <v>62.9</v>
      </c>
      <c r="L20">
        <v>72.8</v>
      </c>
      <c r="M20">
        <v>64.3</v>
      </c>
      <c r="N20">
        <v>19.8</v>
      </c>
      <c r="O20">
        <v>53.7</v>
      </c>
      <c r="P20">
        <v>26.6</v>
      </c>
      <c r="Q20">
        <v>54.5</v>
      </c>
      <c r="R20">
        <v>55</v>
      </c>
      <c r="S20">
        <v>26.9</v>
      </c>
      <c r="T20">
        <v>73.099999999999994</v>
      </c>
      <c r="U20">
        <v>77.2</v>
      </c>
      <c r="V20">
        <v>36.200000000000003</v>
      </c>
      <c r="W20">
        <v>63.8</v>
      </c>
      <c r="X20" t="s">
        <v>216</v>
      </c>
      <c r="Y20" t="s">
        <v>1413</v>
      </c>
      <c r="Z20" t="s">
        <v>2141</v>
      </c>
      <c r="AA20" t="s">
        <v>459</v>
      </c>
      <c r="AB20" t="s">
        <v>2116</v>
      </c>
      <c r="AC20" t="s">
        <v>2117</v>
      </c>
      <c r="AD20" t="s">
        <v>2116</v>
      </c>
      <c r="AE20" t="s">
        <v>2117</v>
      </c>
      <c r="AF20" t="s">
        <v>2117</v>
      </c>
      <c r="AG20" t="s">
        <v>2116</v>
      </c>
      <c r="AH20" t="s">
        <v>2116</v>
      </c>
      <c r="AI20" t="s">
        <v>2117</v>
      </c>
      <c r="AJ20" t="s">
        <v>2116</v>
      </c>
      <c r="AK20" t="s">
        <v>2117</v>
      </c>
      <c r="AL20" t="s">
        <v>2117</v>
      </c>
      <c r="AM20" t="s">
        <v>2116</v>
      </c>
      <c r="AN20" t="s">
        <v>2117</v>
      </c>
      <c r="AO20" t="s">
        <v>2117</v>
      </c>
      <c r="AP20" t="s">
        <v>2117</v>
      </c>
      <c r="AQ20" t="s">
        <v>2116</v>
      </c>
    </row>
    <row r="21" spans="2:43" x14ac:dyDescent="0.25">
      <c r="B21" t="s">
        <v>446</v>
      </c>
      <c r="C21" t="s">
        <v>213</v>
      </c>
      <c r="D21">
        <v>0.3125</v>
      </c>
      <c r="E21" t="s">
        <v>218</v>
      </c>
      <c r="F21" t="s">
        <v>219</v>
      </c>
      <c r="G21" t="s">
        <v>447</v>
      </c>
      <c r="H21">
        <v>45.5</v>
      </c>
      <c r="I21">
        <v>29.2</v>
      </c>
      <c r="J21">
        <v>25.4</v>
      </c>
      <c r="K21">
        <v>74.599999999999994</v>
      </c>
      <c r="L21">
        <v>54.5</v>
      </c>
      <c r="M21">
        <v>70.8</v>
      </c>
      <c r="N21">
        <v>32.200000000000003</v>
      </c>
      <c r="O21">
        <v>46.9</v>
      </c>
      <c r="P21">
        <v>20.9</v>
      </c>
      <c r="Q21">
        <v>64</v>
      </c>
      <c r="R21">
        <v>71.2</v>
      </c>
      <c r="S21">
        <v>43.9</v>
      </c>
      <c r="T21">
        <v>56.1</v>
      </c>
      <c r="U21">
        <v>61.8</v>
      </c>
      <c r="V21">
        <v>49.6</v>
      </c>
      <c r="W21">
        <v>50.4</v>
      </c>
      <c r="X21" t="s">
        <v>1414</v>
      </c>
      <c r="Y21" t="s">
        <v>1415</v>
      </c>
      <c r="Z21" t="s">
        <v>2142</v>
      </c>
      <c r="AA21" t="s">
        <v>447</v>
      </c>
      <c r="AB21" t="s">
        <v>2116</v>
      </c>
      <c r="AC21" t="s">
        <v>2117</v>
      </c>
      <c r="AD21" t="s">
        <v>2116</v>
      </c>
      <c r="AE21" t="s">
        <v>2117</v>
      </c>
      <c r="AF21" t="s">
        <v>2117</v>
      </c>
      <c r="AG21" t="s">
        <v>2116</v>
      </c>
      <c r="AH21" t="s">
        <v>2116</v>
      </c>
      <c r="AI21" t="s">
        <v>2117</v>
      </c>
      <c r="AJ21" t="s">
        <v>2116</v>
      </c>
      <c r="AK21" t="s">
        <v>2116</v>
      </c>
      <c r="AL21" t="s">
        <v>2116</v>
      </c>
      <c r="AM21" t="s">
        <v>2116</v>
      </c>
      <c r="AN21" t="s">
        <v>2117</v>
      </c>
      <c r="AO21" t="s">
        <v>2117</v>
      </c>
      <c r="AP21" t="s">
        <v>2116</v>
      </c>
      <c r="AQ21" t="s">
        <v>2117</v>
      </c>
    </row>
    <row r="22" spans="2:43" x14ac:dyDescent="0.25">
      <c r="B22" t="s">
        <v>446</v>
      </c>
      <c r="C22" t="s">
        <v>213</v>
      </c>
      <c r="D22">
        <v>0.3125</v>
      </c>
      <c r="E22" t="s">
        <v>220</v>
      </c>
      <c r="F22" t="s">
        <v>221</v>
      </c>
      <c r="G22" t="s">
        <v>460</v>
      </c>
      <c r="H22">
        <v>38.1</v>
      </c>
      <c r="I22">
        <v>29.3</v>
      </c>
      <c r="J22">
        <v>32.6</v>
      </c>
      <c r="K22">
        <v>67.400000000000006</v>
      </c>
      <c r="L22">
        <v>61.9</v>
      </c>
      <c r="M22">
        <v>70.7</v>
      </c>
      <c r="N22">
        <v>22.6</v>
      </c>
      <c r="O22">
        <v>42.5</v>
      </c>
      <c r="P22">
        <v>34.9</v>
      </c>
      <c r="Q22">
        <v>71</v>
      </c>
      <c r="R22">
        <v>74.2</v>
      </c>
      <c r="S22">
        <v>47.7</v>
      </c>
      <c r="T22">
        <v>52.3</v>
      </c>
      <c r="U22">
        <v>57.7</v>
      </c>
      <c r="V22">
        <v>53.9</v>
      </c>
      <c r="W22">
        <v>46.1</v>
      </c>
      <c r="X22" t="s">
        <v>1416</v>
      </c>
      <c r="Y22" t="s">
        <v>1417</v>
      </c>
      <c r="Z22" t="s">
        <v>2143</v>
      </c>
      <c r="AA22" t="s">
        <v>460</v>
      </c>
      <c r="AB22" t="s">
        <v>2116</v>
      </c>
      <c r="AC22" t="s">
        <v>2116</v>
      </c>
      <c r="AD22" t="s">
        <v>2117</v>
      </c>
      <c r="AE22" t="s">
        <v>2116</v>
      </c>
      <c r="AF22" t="s">
        <v>2117</v>
      </c>
      <c r="AG22" t="s">
        <v>2117</v>
      </c>
      <c r="AH22" t="s">
        <v>2116</v>
      </c>
      <c r="AI22" t="s">
        <v>2117</v>
      </c>
      <c r="AJ22" t="s">
        <v>2116</v>
      </c>
      <c r="AK22" t="s">
        <v>2117</v>
      </c>
      <c r="AL22" t="s">
        <v>2117</v>
      </c>
      <c r="AM22" t="s">
        <v>2117</v>
      </c>
      <c r="AN22" t="s">
        <v>2116</v>
      </c>
      <c r="AO22" t="s">
        <v>2117</v>
      </c>
      <c r="AP22" t="s">
        <v>2117</v>
      </c>
      <c r="AQ22" t="s">
        <v>2116</v>
      </c>
    </row>
    <row r="23" spans="2:43" x14ac:dyDescent="0.25">
      <c r="B23" t="s">
        <v>448</v>
      </c>
      <c r="C23" t="s">
        <v>213</v>
      </c>
      <c r="D23">
        <v>0.54166666666666663</v>
      </c>
      <c r="E23" t="s">
        <v>222</v>
      </c>
      <c r="F23" t="s">
        <v>223</v>
      </c>
      <c r="G23" t="s">
        <v>449</v>
      </c>
      <c r="H23">
        <v>43.2</v>
      </c>
      <c r="I23">
        <v>29.2</v>
      </c>
      <c r="J23">
        <v>27.6</v>
      </c>
      <c r="K23">
        <v>72.400000000000006</v>
      </c>
      <c r="L23">
        <v>56.8</v>
      </c>
      <c r="M23">
        <v>70.8</v>
      </c>
      <c r="N23">
        <v>37.700000000000003</v>
      </c>
      <c r="O23">
        <v>45.4</v>
      </c>
      <c r="P23">
        <v>16.899999999999999</v>
      </c>
      <c r="Q23">
        <v>64.8</v>
      </c>
      <c r="R23">
        <v>72.599999999999994</v>
      </c>
      <c r="S23">
        <v>45.7</v>
      </c>
      <c r="T23">
        <v>54.3</v>
      </c>
      <c r="U23">
        <v>60</v>
      </c>
      <c r="V23">
        <v>51.5</v>
      </c>
      <c r="W23">
        <v>48.5</v>
      </c>
      <c r="X23" t="s">
        <v>1343</v>
      </c>
      <c r="Y23" t="s">
        <v>1344</v>
      </c>
      <c r="Z23" t="s">
        <v>2144</v>
      </c>
      <c r="AA23" t="s">
        <v>449</v>
      </c>
      <c r="AB23" t="s">
        <v>2116</v>
      </c>
      <c r="AC23" t="s">
        <v>2116</v>
      </c>
      <c r="AD23" t="s">
        <v>2117</v>
      </c>
      <c r="AE23" t="s">
        <v>2116</v>
      </c>
      <c r="AF23" t="s">
        <v>2117</v>
      </c>
      <c r="AG23" t="s">
        <v>2117</v>
      </c>
      <c r="AH23" t="s">
        <v>2116</v>
      </c>
      <c r="AI23" t="s">
        <v>2116</v>
      </c>
      <c r="AJ23" t="s">
        <v>2117</v>
      </c>
      <c r="AK23" t="s">
        <v>2117</v>
      </c>
      <c r="AL23" t="s">
        <v>2117</v>
      </c>
      <c r="AM23" t="s">
        <v>2116</v>
      </c>
      <c r="AN23" t="s">
        <v>2117</v>
      </c>
      <c r="AO23" t="s">
        <v>2117</v>
      </c>
      <c r="AP23" t="s">
        <v>2116</v>
      </c>
      <c r="AQ23" t="s">
        <v>2117</v>
      </c>
    </row>
    <row r="24" spans="2:43" x14ac:dyDescent="0.25">
      <c r="B24" t="s">
        <v>450</v>
      </c>
      <c r="C24" t="s">
        <v>213</v>
      </c>
      <c r="D24">
        <v>0.54166666666666663</v>
      </c>
      <c r="E24" t="s">
        <v>224</v>
      </c>
      <c r="F24" t="s">
        <v>225</v>
      </c>
      <c r="G24" t="s">
        <v>449</v>
      </c>
      <c r="H24">
        <v>37.4</v>
      </c>
      <c r="I24">
        <v>26.8</v>
      </c>
      <c r="J24">
        <v>35.700000000000003</v>
      </c>
      <c r="K24">
        <v>64.3</v>
      </c>
      <c r="L24">
        <v>62.6</v>
      </c>
      <c r="M24">
        <v>73.2</v>
      </c>
      <c r="N24">
        <v>21.4</v>
      </c>
      <c r="O24">
        <v>40.5</v>
      </c>
      <c r="P24">
        <v>38.1</v>
      </c>
      <c r="Q24">
        <v>73.7</v>
      </c>
      <c r="R24">
        <v>83.3</v>
      </c>
      <c r="S24">
        <v>61.1</v>
      </c>
      <c r="T24">
        <v>38.9</v>
      </c>
      <c r="U24">
        <v>44.5</v>
      </c>
      <c r="V24">
        <v>64.3</v>
      </c>
      <c r="W24">
        <v>35.700000000000003</v>
      </c>
      <c r="X24" t="s">
        <v>1368</v>
      </c>
      <c r="Y24" t="s">
        <v>1369</v>
      </c>
      <c r="Z24" t="s">
        <v>2145</v>
      </c>
      <c r="AA24" t="s">
        <v>449</v>
      </c>
      <c r="AB24" t="s">
        <v>2116</v>
      </c>
      <c r="AC24" t="s">
        <v>2116</v>
      </c>
      <c r="AD24" t="s">
        <v>2117</v>
      </c>
      <c r="AE24" t="s">
        <v>2116</v>
      </c>
      <c r="AF24" t="s">
        <v>2117</v>
      </c>
      <c r="AG24" t="s">
        <v>2117</v>
      </c>
      <c r="AH24" t="s">
        <v>2116</v>
      </c>
      <c r="AI24" t="s">
        <v>2116</v>
      </c>
      <c r="AJ24" t="s">
        <v>2117</v>
      </c>
      <c r="AK24" t="s">
        <v>2117</v>
      </c>
      <c r="AL24" t="s">
        <v>2117</v>
      </c>
      <c r="AM24" t="s">
        <v>2116</v>
      </c>
      <c r="AN24" t="s">
        <v>2117</v>
      </c>
      <c r="AO24" t="s">
        <v>2117</v>
      </c>
      <c r="AP24" t="s">
        <v>2116</v>
      </c>
      <c r="AQ24" t="s">
        <v>2117</v>
      </c>
    </row>
    <row r="25" spans="2:43" x14ac:dyDescent="0.25">
      <c r="B25" t="s">
        <v>451</v>
      </c>
      <c r="C25" t="s">
        <v>213</v>
      </c>
      <c r="D25">
        <v>0.58333333333333337</v>
      </c>
      <c r="E25" t="s">
        <v>226</v>
      </c>
      <c r="F25" t="s">
        <v>227</v>
      </c>
      <c r="G25" t="s">
        <v>461</v>
      </c>
      <c r="H25">
        <v>55.1</v>
      </c>
      <c r="I25">
        <v>24.1</v>
      </c>
      <c r="J25">
        <v>20.9</v>
      </c>
      <c r="K25">
        <v>79.099999999999994</v>
      </c>
      <c r="L25">
        <v>44.9</v>
      </c>
      <c r="M25">
        <v>75.900000000000006</v>
      </c>
      <c r="N25">
        <v>37.9</v>
      </c>
      <c r="O25">
        <v>38.200000000000003</v>
      </c>
      <c r="P25">
        <v>23.9</v>
      </c>
      <c r="Q25">
        <v>77.2</v>
      </c>
      <c r="R25">
        <v>90.1</v>
      </c>
      <c r="S25">
        <v>73.2</v>
      </c>
      <c r="T25">
        <v>26.8</v>
      </c>
      <c r="U25">
        <v>32.9</v>
      </c>
      <c r="V25">
        <v>70.400000000000006</v>
      </c>
      <c r="W25">
        <v>29.6</v>
      </c>
      <c r="X25" t="s">
        <v>1418</v>
      </c>
      <c r="Y25" t="s">
        <v>227</v>
      </c>
      <c r="Z25" t="s">
        <v>2146</v>
      </c>
      <c r="AA25" t="s">
        <v>461</v>
      </c>
      <c r="AB25" t="s">
        <v>2116</v>
      </c>
      <c r="AC25" t="s">
        <v>2116</v>
      </c>
      <c r="AD25" t="s">
        <v>2117</v>
      </c>
      <c r="AE25" t="s">
        <v>2116</v>
      </c>
      <c r="AF25" t="s">
        <v>2117</v>
      </c>
      <c r="AG25" t="s">
        <v>2117</v>
      </c>
      <c r="AH25" t="s">
        <v>2116</v>
      </c>
      <c r="AI25" t="s">
        <v>2116</v>
      </c>
      <c r="AJ25" t="s">
        <v>2117</v>
      </c>
      <c r="AK25" t="s">
        <v>2117</v>
      </c>
      <c r="AL25" t="s">
        <v>2117</v>
      </c>
      <c r="AM25" t="s">
        <v>2117</v>
      </c>
      <c r="AN25" t="s">
        <v>2116</v>
      </c>
      <c r="AO25" t="s">
        <v>2116</v>
      </c>
      <c r="AP25" t="s">
        <v>2117</v>
      </c>
      <c r="AQ25" t="s">
        <v>2116</v>
      </c>
    </row>
    <row r="26" spans="2:43" x14ac:dyDescent="0.25">
      <c r="B26" t="s">
        <v>452</v>
      </c>
      <c r="C26" t="s">
        <v>213</v>
      </c>
      <c r="D26">
        <v>0.77083333333333337</v>
      </c>
      <c r="E26" t="s">
        <v>228</v>
      </c>
      <c r="F26" t="s">
        <v>229</v>
      </c>
      <c r="G26" t="s">
        <v>453</v>
      </c>
      <c r="H26">
        <v>38</v>
      </c>
      <c r="I26">
        <v>34.4</v>
      </c>
      <c r="J26">
        <v>27.6</v>
      </c>
      <c r="K26">
        <v>72.400000000000006</v>
      </c>
      <c r="L26">
        <v>62</v>
      </c>
      <c r="M26">
        <v>65.599999999999994</v>
      </c>
      <c r="N26">
        <v>19.899999999999999</v>
      </c>
      <c r="O26">
        <v>56.3</v>
      </c>
      <c r="P26">
        <v>23.8</v>
      </c>
      <c r="Q26">
        <v>50.8</v>
      </c>
      <c r="R26">
        <v>57.1</v>
      </c>
      <c r="S26">
        <v>28.8</v>
      </c>
      <c r="T26">
        <v>71.2</v>
      </c>
      <c r="U26">
        <v>75.5</v>
      </c>
      <c r="V26">
        <v>37.9</v>
      </c>
      <c r="W26">
        <v>62.1</v>
      </c>
      <c r="X26" t="s">
        <v>429</v>
      </c>
      <c r="Y26" t="s">
        <v>430</v>
      </c>
      <c r="Z26" t="s">
        <v>2147</v>
      </c>
      <c r="AA26" t="s">
        <v>453</v>
      </c>
      <c r="AB26" t="s">
        <v>2117</v>
      </c>
      <c r="AC26" t="s">
        <v>2116</v>
      </c>
      <c r="AD26" t="s">
        <v>2116</v>
      </c>
      <c r="AE26" t="s">
        <v>2117</v>
      </c>
      <c r="AF26" t="s">
        <v>2116</v>
      </c>
      <c r="AG26" t="s">
        <v>2117</v>
      </c>
      <c r="AH26" t="s">
        <v>2116</v>
      </c>
      <c r="AI26" t="s">
        <v>2117</v>
      </c>
      <c r="AJ26" t="s">
        <v>2116</v>
      </c>
      <c r="AK26" t="s">
        <v>2116</v>
      </c>
      <c r="AL26" t="s">
        <v>2116</v>
      </c>
      <c r="AM26" t="s">
        <v>2116</v>
      </c>
      <c r="AN26" t="s">
        <v>2117</v>
      </c>
      <c r="AO26" t="s">
        <v>2117</v>
      </c>
      <c r="AP26" t="s">
        <v>2116</v>
      </c>
      <c r="AQ26" t="s">
        <v>2117</v>
      </c>
    </row>
    <row r="27" spans="2:43" x14ac:dyDescent="0.25">
      <c r="B27" t="s">
        <v>454</v>
      </c>
      <c r="C27" t="s">
        <v>213</v>
      </c>
      <c r="D27">
        <v>0.8125</v>
      </c>
      <c r="E27" t="s">
        <v>230</v>
      </c>
      <c r="F27" t="s">
        <v>231</v>
      </c>
      <c r="G27" t="s">
        <v>459</v>
      </c>
      <c r="H27">
        <v>39.799999999999997</v>
      </c>
      <c r="I27">
        <v>28.7</v>
      </c>
      <c r="J27">
        <v>31.5</v>
      </c>
      <c r="K27">
        <v>68.5</v>
      </c>
      <c r="L27">
        <v>60.2</v>
      </c>
      <c r="M27">
        <v>71.3</v>
      </c>
      <c r="N27">
        <v>34.299999999999997</v>
      </c>
      <c r="O27">
        <v>40.700000000000003</v>
      </c>
      <c r="P27">
        <v>24.9</v>
      </c>
      <c r="Q27">
        <v>73.7</v>
      </c>
      <c r="R27">
        <v>75.8</v>
      </c>
      <c r="S27">
        <v>49.8</v>
      </c>
      <c r="T27">
        <v>50.2</v>
      </c>
      <c r="U27">
        <v>55.8</v>
      </c>
      <c r="V27">
        <v>55.4</v>
      </c>
      <c r="W27">
        <v>44.6</v>
      </c>
      <c r="X27" t="s">
        <v>373</v>
      </c>
      <c r="Y27" t="s">
        <v>231</v>
      </c>
      <c r="Z27" t="s">
        <v>2148</v>
      </c>
      <c r="AA27" t="s">
        <v>459</v>
      </c>
      <c r="AB27" t="s">
        <v>2116</v>
      </c>
      <c r="AC27" t="s">
        <v>2117</v>
      </c>
      <c r="AD27" t="s">
        <v>2116</v>
      </c>
      <c r="AE27" t="s">
        <v>2117</v>
      </c>
      <c r="AF27" t="s">
        <v>2117</v>
      </c>
      <c r="AG27" t="s">
        <v>2116</v>
      </c>
      <c r="AH27" t="s">
        <v>2117</v>
      </c>
      <c r="AI27" t="s">
        <v>2116</v>
      </c>
      <c r="AJ27" t="s">
        <v>2116</v>
      </c>
      <c r="AK27" t="s">
        <v>2117</v>
      </c>
      <c r="AL27" t="s">
        <v>2117</v>
      </c>
      <c r="AM27" t="s">
        <v>2116</v>
      </c>
      <c r="AN27" t="s">
        <v>2117</v>
      </c>
      <c r="AO27" t="s">
        <v>2117</v>
      </c>
      <c r="AP27" t="s">
        <v>2117</v>
      </c>
      <c r="AQ27" t="s">
        <v>2116</v>
      </c>
    </row>
    <row r="28" spans="2:43" x14ac:dyDescent="0.25">
      <c r="B28" t="s">
        <v>455</v>
      </c>
      <c r="C28" t="s">
        <v>213</v>
      </c>
      <c r="D28">
        <v>0.8125</v>
      </c>
      <c r="E28" t="s">
        <v>232</v>
      </c>
      <c r="F28" t="s">
        <v>233</v>
      </c>
      <c r="G28" t="s">
        <v>462</v>
      </c>
      <c r="H28">
        <v>50.5</v>
      </c>
      <c r="I28">
        <v>28.3</v>
      </c>
      <c r="J28">
        <v>21.2</v>
      </c>
      <c r="K28">
        <v>78.8</v>
      </c>
      <c r="L28">
        <v>49.5</v>
      </c>
      <c r="M28">
        <v>71.7</v>
      </c>
      <c r="N28">
        <v>29.5</v>
      </c>
      <c r="O28">
        <v>48.4</v>
      </c>
      <c r="P28">
        <v>22.1</v>
      </c>
      <c r="Q28">
        <v>62</v>
      </c>
      <c r="R28">
        <v>70.7</v>
      </c>
      <c r="S28">
        <v>43.4</v>
      </c>
      <c r="T28">
        <v>56.6</v>
      </c>
      <c r="U28">
        <v>62.9</v>
      </c>
      <c r="V28">
        <v>47.5</v>
      </c>
      <c r="W28">
        <v>52.5</v>
      </c>
      <c r="X28" t="s">
        <v>396</v>
      </c>
      <c r="Y28" t="s">
        <v>397</v>
      </c>
      <c r="Z28" t="s">
        <v>2149</v>
      </c>
      <c r="AA28" t="s">
        <v>462</v>
      </c>
      <c r="AB28" t="s">
        <v>2117</v>
      </c>
      <c r="AC28" t="s">
        <v>2116</v>
      </c>
      <c r="AD28" t="s">
        <v>2116</v>
      </c>
      <c r="AE28" t="s">
        <v>2117</v>
      </c>
      <c r="AF28" t="s">
        <v>2116</v>
      </c>
      <c r="AG28" t="s">
        <v>2117</v>
      </c>
      <c r="AH28" t="s">
        <v>2116</v>
      </c>
      <c r="AI28" t="s">
        <v>2116</v>
      </c>
      <c r="AJ28" t="s">
        <v>2117</v>
      </c>
      <c r="AK28" t="s">
        <v>2117</v>
      </c>
      <c r="AL28" t="s">
        <v>2117</v>
      </c>
      <c r="AM28" t="s">
        <v>2117</v>
      </c>
      <c r="AN28" t="s">
        <v>2116</v>
      </c>
      <c r="AO28" t="s">
        <v>2117</v>
      </c>
      <c r="AP28" t="s">
        <v>2117</v>
      </c>
      <c r="AQ28" t="s">
        <v>2116</v>
      </c>
    </row>
    <row r="29" spans="2:43" x14ac:dyDescent="0.25">
      <c r="B29" t="s">
        <v>455</v>
      </c>
      <c r="C29" t="s">
        <v>213</v>
      </c>
      <c r="D29">
        <v>0.8125</v>
      </c>
      <c r="E29" t="s">
        <v>234</v>
      </c>
      <c r="F29" t="s">
        <v>235</v>
      </c>
      <c r="G29" t="s">
        <v>456</v>
      </c>
      <c r="H29">
        <v>41.5</v>
      </c>
      <c r="I29">
        <v>31.1</v>
      </c>
      <c r="J29">
        <v>27.4</v>
      </c>
      <c r="K29">
        <v>72.599999999999994</v>
      </c>
      <c r="L29">
        <v>58.5</v>
      </c>
      <c r="M29">
        <v>68.900000000000006</v>
      </c>
      <c r="N29">
        <v>20</v>
      </c>
      <c r="O29">
        <v>52</v>
      </c>
      <c r="P29">
        <v>28.1</v>
      </c>
      <c r="Q29">
        <v>56.9</v>
      </c>
      <c r="R29">
        <v>66.5</v>
      </c>
      <c r="S29">
        <v>38.4</v>
      </c>
      <c r="T29">
        <v>61.6</v>
      </c>
      <c r="U29">
        <v>66.8</v>
      </c>
      <c r="V29">
        <v>45.8</v>
      </c>
      <c r="W29">
        <v>54.2</v>
      </c>
      <c r="X29" t="s">
        <v>398</v>
      </c>
      <c r="Y29" t="s">
        <v>399</v>
      </c>
      <c r="Z29" t="s">
        <v>2150</v>
      </c>
      <c r="AA29" t="s">
        <v>456</v>
      </c>
      <c r="AB29" t="s">
        <v>2116</v>
      </c>
      <c r="AC29" t="s">
        <v>2116</v>
      </c>
      <c r="AD29" t="s">
        <v>2117</v>
      </c>
      <c r="AE29" t="s">
        <v>2116</v>
      </c>
      <c r="AF29" t="s">
        <v>2117</v>
      </c>
      <c r="AG29" t="s">
        <v>2117</v>
      </c>
      <c r="AH29" t="s">
        <v>2116</v>
      </c>
      <c r="AI29" t="s">
        <v>2117</v>
      </c>
      <c r="AJ29" t="s">
        <v>2116</v>
      </c>
      <c r="AK29" t="s">
        <v>2116</v>
      </c>
      <c r="AL29" t="s">
        <v>2116</v>
      </c>
      <c r="AM29" t="s">
        <v>2116</v>
      </c>
      <c r="AN29" t="s">
        <v>2117</v>
      </c>
      <c r="AO29" t="s">
        <v>2117</v>
      </c>
      <c r="AP29" t="s">
        <v>2116</v>
      </c>
      <c r="AQ29" t="s">
        <v>2117</v>
      </c>
    </row>
    <row r="30" spans="2:43" x14ac:dyDescent="0.25">
      <c r="B30" t="s">
        <v>457</v>
      </c>
      <c r="C30" t="s">
        <v>213</v>
      </c>
      <c r="D30">
        <v>0.83333333333333337</v>
      </c>
      <c r="E30" t="s">
        <v>236</v>
      </c>
      <c r="F30" t="s">
        <v>237</v>
      </c>
      <c r="G30" t="s">
        <v>460</v>
      </c>
      <c r="H30">
        <v>37.5</v>
      </c>
      <c r="I30">
        <v>29.8</v>
      </c>
      <c r="J30">
        <v>32.700000000000003</v>
      </c>
      <c r="K30">
        <v>67.3</v>
      </c>
      <c r="L30">
        <v>62.5</v>
      </c>
      <c r="M30">
        <v>70.2</v>
      </c>
      <c r="N30">
        <v>21.1</v>
      </c>
      <c r="O30">
        <v>54.7</v>
      </c>
      <c r="P30">
        <v>24.2</v>
      </c>
      <c r="Q30">
        <v>53.1</v>
      </c>
      <c r="R30">
        <v>72.5</v>
      </c>
      <c r="S30">
        <v>45.5</v>
      </c>
      <c r="T30">
        <v>54.5</v>
      </c>
      <c r="U30">
        <v>59.8</v>
      </c>
      <c r="V30">
        <v>52.2</v>
      </c>
      <c r="W30">
        <v>47.8</v>
      </c>
      <c r="X30" t="s">
        <v>236</v>
      </c>
      <c r="Y30" t="s">
        <v>395</v>
      </c>
      <c r="Z30" t="s">
        <v>2151</v>
      </c>
      <c r="AA30" t="s">
        <v>460</v>
      </c>
      <c r="AB30" t="s">
        <v>2116</v>
      </c>
      <c r="AC30" t="s">
        <v>2116</v>
      </c>
      <c r="AD30" t="s">
        <v>2117</v>
      </c>
      <c r="AE30" t="s">
        <v>2116</v>
      </c>
      <c r="AF30" t="s">
        <v>2117</v>
      </c>
      <c r="AG30" t="s">
        <v>2117</v>
      </c>
      <c r="AH30" t="s">
        <v>2116</v>
      </c>
      <c r="AI30" t="s">
        <v>2117</v>
      </c>
      <c r="AJ30" t="s">
        <v>2116</v>
      </c>
      <c r="AK30" t="s">
        <v>2117</v>
      </c>
      <c r="AL30" t="s">
        <v>2117</v>
      </c>
      <c r="AM30" t="s">
        <v>2117</v>
      </c>
      <c r="AN30" t="s">
        <v>2116</v>
      </c>
      <c r="AO30" t="s">
        <v>2117</v>
      </c>
      <c r="AP30" t="s">
        <v>2117</v>
      </c>
      <c r="AQ30" t="s">
        <v>2116</v>
      </c>
    </row>
    <row r="31" spans="2:43" x14ac:dyDescent="0.25">
      <c r="B31" t="s">
        <v>452</v>
      </c>
      <c r="C31" t="s">
        <v>213</v>
      </c>
      <c r="D31">
        <v>0.875</v>
      </c>
      <c r="E31" t="s">
        <v>238</v>
      </c>
      <c r="F31" t="s">
        <v>239</v>
      </c>
      <c r="G31" t="s">
        <v>462</v>
      </c>
      <c r="H31">
        <v>43.1</v>
      </c>
      <c r="I31">
        <v>31.7</v>
      </c>
      <c r="J31">
        <v>25.1</v>
      </c>
      <c r="K31">
        <v>74.900000000000006</v>
      </c>
      <c r="L31">
        <v>56.9</v>
      </c>
      <c r="M31">
        <v>68.3</v>
      </c>
      <c r="N31">
        <v>19.5</v>
      </c>
      <c r="O31">
        <v>55.3</v>
      </c>
      <c r="P31">
        <v>25.2</v>
      </c>
      <c r="Q31">
        <v>52.2</v>
      </c>
      <c r="R31">
        <v>63.3</v>
      </c>
      <c r="S31">
        <v>35</v>
      </c>
      <c r="T31">
        <v>65</v>
      </c>
      <c r="U31">
        <v>70.2</v>
      </c>
      <c r="V31">
        <v>42.4</v>
      </c>
      <c r="W31">
        <v>57.6</v>
      </c>
      <c r="X31" t="s">
        <v>431</v>
      </c>
      <c r="Y31" t="s">
        <v>432</v>
      </c>
      <c r="Z31" t="s">
        <v>2152</v>
      </c>
      <c r="AA31" t="s">
        <v>462</v>
      </c>
      <c r="AB31" t="s">
        <v>2117</v>
      </c>
      <c r="AC31" t="s">
        <v>2116</v>
      </c>
      <c r="AD31" t="s">
        <v>2116</v>
      </c>
      <c r="AE31" t="s">
        <v>2117</v>
      </c>
      <c r="AF31" t="s">
        <v>2116</v>
      </c>
      <c r="AG31" t="s">
        <v>2117</v>
      </c>
      <c r="AH31" t="s">
        <v>2117</v>
      </c>
      <c r="AI31" t="s">
        <v>2116</v>
      </c>
      <c r="AJ31" t="s">
        <v>2116</v>
      </c>
      <c r="AK31" t="s">
        <v>2117</v>
      </c>
      <c r="AL31" t="s">
        <v>2117</v>
      </c>
      <c r="AM31" t="s">
        <v>2117</v>
      </c>
      <c r="AN31" t="s">
        <v>2116</v>
      </c>
      <c r="AO31" t="s">
        <v>2117</v>
      </c>
      <c r="AP31" t="s">
        <v>2117</v>
      </c>
      <c r="AQ31" t="s">
        <v>2116</v>
      </c>
    </row>
    <row r="32" spans="2:43" x14ac:dyDescent="0.25">
      <c r="B32" t="s">
        <v>455</v>
      </c>
      <c r="C32" t="s">
        <v>213</v>
      </c>
      <c r="D32">
        <v>0.89930555555555558</v>
      </c>
      <c r="E32" t="s">
        <v>240</v>
      </c>
      <c r="F32" t="s">
        <v>241</v>
      </c>
      <c r="G32" t="s">
        <v>462</v>
      </c>
      <c r="H32">
        <v>43.1</v>
      </c>
      <c r="I32">
        <v>30.3</v>
      </c>
      <c r="J32">
        <v>26.6</v>
      </c>
      <c r="K32">
        <v>73.400000000000006</v>
      </c>
      <c r="L32">
        <v>56.9</v>
      </c>
      <c r="M32">
        <v>69.7</v>
      </c>
      <c r="N32">
        <v>33.700000000000003</v>
      </c>
      <c r="O32">
        <v>44.9</v>
      </c>
      <c r="P32">
        <v>21.4</v>
      </c>
      <c r="Q32">
        <v>66.8</v>
      </c>
      <c r="R32">
        <v>68.599999999999994</v>
      </c>
      <c r="S32">
        <v>40.799999999999997</v>
      </c>
      <c r="T32">
        <v>59.2</v>
      </c>
      <c r="U32">
        <v>64.599999999999994</v>
      </c>
      <c r="V32">
        <v>47.5</v>
      </c>
      <c r="W32">
        <v>52.5</v>
      </c>
      <c r="X32" t="s">
        <v>400</v>
      </c>
      <c r="Y32" t="s">
        <v>401</v>
      </c>
      <c r="Z32" t="s">
        <v>2153</v>
      </c>
      <c r="AA32" t="s">
        <v>462</v>
      </c>
      <c r="AB32" t="s">
        <v>2117</v>
      </c>
      <c r="AC32" t="s">
        <v>2116</v>
      </c>
      <c r="AD32" t="s">
        <v>2116</v>
      </c>
      <c r="AE32" t="s">
        <v>2117</v>
      </c>
      <c r="AF32" t="s">
        <v>2116</v>
      </c>
      <c r="AG32" t="s">
        <v>2117</v>
      </c>
      <c r="AH32" t="s">
        <v>2117</v>
      </c>
      <c r="AI32" t="s">
        <v>2116</v>
      </c>
      <c r="AJ32" t="s">
        <v>2116</v>
      </c>
      <c r="AK32" t="s">
        <v>2117</v>
      </c>
      <c r="AL32" t="s">
        <v>2117</v>
      </c>
      <c r="AM32" t="s">
        <v>2117</v>
      </c>
      <c r="AN32" t="s">
        <v>2116</v>
      </c>
      <c r="AO32" t="s">
        <v>2117</v>
      </c>
      <c r="AP32" t="s">
        <v>2117</v>
      </c>
      <c r="AQ32" t="s">
        <v>2116</v>
      </c>
    </row>
    <row r="33" spans="2:43" x14ac:dyDescent="0.25">
      <c r="B33" t="s">
        <v>463</v>
      </c>
      <c r="C33" t="s">
        <v>17</v>
      </c>
      <c r="D33">
        <v>0.25</v>
      </c>
      <c r="E33" t="s">
        <v>18</v>
      </c>
      <c r="F33" t="s">
        <v>19</v>
      </c>
      <c r="H33">
        <v>43.3</v>
      </c>
      <c r="I33">
        <v>25.2</v>
      </c>
      <c r="J33">
        <v>31.5</v>
      </c>
      <c r="K33">
        <v>68.5</v>
      </c>
      <c r="L33">
        <v>56.7</v>
      </c>
      <c r="M33">
        <v>74.8</v>
      </c>
      <c r="N33">
        <v>32.5</v>
      </c>
      <c r="O33">
        <v>33.9</v>
      </c>
      <c r="P33">
        <v>33.6</v>
      </c>
      <c r="Q33">
        <v>84.8</v>
      </c>
      <c r="R33">
        <v>91.3</v>
      </c>
      <c r="S33">
        <v>75.599999999999994</v>
      </c>
      <c r="T33">
        <v>24.4</v>
      </c>
      <c r="U33">
        <v>29.4</v>
      </c>
      <c r="V33">
        <v>75.099999999999994</v>
      </c>
      <c r="W33">
        <v>24.9</v>
      </c>
      <c r="X33" t="s">
        <v>894</v>
      </c>
      <c r="Y33" t="s">
        <v>19</v>
      </c>
      <c r="Z33" t="s">
        <v>2154</v>
      </c>
      <c r="AA33" t="s">
        <v>2135</v>
      </c>
      <c r="AB33" t="s">
        <v>2117</v>
      </c>
      <c r="AC33" t="s">
        <v>2116</v>
      </c>
      <c r="AD33" t="s">
        <v>2116</v>
      </c>
      <c r="AE33" t="s">
        <v>2117</v>
      </c>
      <c r="AF33" t="s">
        <v>2116</v>
      </c>
      <c r="AG33" t="s">
        <v>2117</v>
      </c>
      <c r="AH33" t="s">
        <v>2117</v>
      </c>
      <c r="AI33" t="s">
        <v>2116</v>
      </c>
      <c r="AJ33" t="s">
        <v>2116</v>
      </c>
      <c r="AK33" t="s">
        <v>2117</v>
      </c>
      <c r="AL33" t="s">
        <v>2117</v>
      </c>
      <c r="AM33" t="s">
        <v>2117</v>
      </c>
      <c r="AN33" t="s">
        <v>2116</v>
      </c>
      <c r="AO33" t="s">
        <v>2116</v>
      </c>
      <c r="AP33" t="s">
        <v>2117</v>
      </c>
      <c r="AQ33" t="s">
        <v>2116</v>
      </c>
    </row>
    <row r="34" spans="2:43" x14ac:dyDescent="0.25">
      <c r="B34" t="s">
        <v>445</v>
      </c>
      <c r="C34" t="s">
        <v>17</v>
      </c>
      <c r="D34">
        <v>0.27083333333333331</v>
      </c>
      <c r="E34" t="s">
        <v>21</v>
      </c>
      <c r="F34" t="s">
        <v>22</v>
      </c>
      <c r="H34">
        <v>64.099999999999994</v>
      </c>
      <c r="I34">
        <v>24.1</v>
      </c>
      <c r="J34">
        <v>11.8</v>
      </c>
      <c r="K34">
        <v>88.2</v>
      </c>
      <c r="L34">
        <v>35.9</v>
      </c>
      <c r="M34">
        <v>75.900000000000006</v>
      </c>
      <c r="N34">
        <v>56.6</v>
      </c>
      <c r="O34">
        <v>29.2</v>
      </c>
      <c r="P34">
        <v>14.2</v>
      </c>
      <c r="Q34">
        <v>85.5</v>
      </c>
      <c r="R34">
        <v>93.6</v>
      </c>
      <c r="S34">
        <v>80.8</v>
      </c>
      <c r="T34">
        <v>19.2</v>
      </c>
      <c r="U34">
        <v>26</v>
      </c>
      <c r="V34">
        <v>71.400000000000006</v>
      </c>
      <c r="W34">
        <v>28.6</v>
      </c>
      <c r="X34" t="s">
        <v>892</v>
      </c>
      <c r="Y34" t="s">
        <v>22</v>
      </c>
      <c r="Z34" t="s">
        <v>2155</v>
      </c>
      <c r="AA34" t="s">
        <v>462</v>
      </c>
      <c r="AB34" t="s">
        <v>2117</v>
      </c>
      <c r="AC34" t="s">
        <v>2116</v>
      </c>
      <c r="AD34" t="s">
        <v>2116</v>
      </c>
      <c r="AE34" t="s">
        <v>2117</v>
      </c>
      <c r="AF34" t="s">
        <v>2116</v>
      </c>
      <c r="AG34" t="s">
        <v>2117</v>
      </c>
      <c r="AH34" t="s">
        <v>2116</v>
      </c>
      <c r="AI34" t="s">
        <v>2117</v>
      </c>
      <c r="AJ34" t="s">
        <v>2116</v>
      </c>
      <c r="AK34" t="s">
        <v>2117</v>
      </c>
      <c r="AL34" t="s">
        <v>2117</v>
      </c>
      <c r="AM34" t="s">
        <v>2117</v>
      </c>
      <c r="AN34" t="s">
        <v>2116</v>
      </c>
      <c r="AO34" t="s">
        <v>2117</v>
      </c>
      <c r="AP34" t="s">
        <v>2117</v>
      </c>
      <c r="AQ34" t="s">
        <v>2116</v>
      </c>
    </row>
    <row r="35" spans="2:43" x14ac:dyDescent="0.25">
      <c r="B35" t="s">
        <v>464</v>
      </c>
      <c r="C35" t="s">
        <v>17</v>
      </c>
      <c r="D35">
        <v>0.30208333333333331</v>
      </c>
      <c r="E35" t="s">
        <v>23</v>
      </c>
      <c r="F35" t="s">
        <v>24</v>
      </c>
      <c r="H35">
        <v>65.5</v>
      </c>
      <c r="I35">
        <v>26</v>
      </c>
      <c r="J35">
        <v>8.5</v>
      </c>
      <c r="K35">
        <v>91.5</v>
      </c>
      <c r="L35">
        <v>34.5</v>
      </c>
      <c r="M35">
        <v>74</v>
      </c>
      <c r="N35">
        <v>60.3</v>
      </c>
      <c r="O35">
        <v>28.6</v>
      </c>
      <c r="P35">
        <v>11.1</v>
      </c>
      <c r="Q35">
        <v>84</v>
      </c>
      <c r="R35">
        <v>95.2</v>
      </c>
      <c r="S35">
        <v>84.7</v>
      </c>
      <c r="T35">
        <v>15.3</v>
      </c>
      <c r="U35">
        <v>22.1</v>
      </c>
      <c r="V35">
        <v>72.3</v>
      </c>
      <c r="W35">
        <v>27.7</v>
      </c>
      <c r="X35" t="s">
        <v>23</v>
      </c>
      <c r="Y35" t="s">
        <v>24</v>
      </c>
      <c r="Z35" t="s">
        <v>2156</v>
      </c>
      <c r="AA35" t="s">
        <v>2157</v>
      </c>
      <c r="AB35" t="s">
        <v>2117</v>
      </c>
      <c r="AC35" t="s">
        <v>2116</v>
      </c>
      <c r="AD35" t="s">
        <v>2116</v>
      </c>
      <c r="AE35" t="s">
        <v>2117</v>
      </c>
      <c r="AF35" t="s">
        <v>2116</v>
      </c>
      <c r="AG35" t="s">
        <v>2117</v>
      </c>
      <c r="AH35" t="s">
        <v>2117</v>
      </c>
      <c r="AI35" t="s">
        <v>2116</v>
      </c>
      <c r="AJ35" t="s">
        <v>2116</v>
      </c>
      <c r="AK35" t="s">
        <v>2117</v>
      </c>
      <c r="AL35" t="s">
        <v>2117</v>
      </c>
      <c r="AM35" t="s">
        <v>2117</v>
      </c>
      <c r="AN35" t="s">
        <v>2116</v>
      </c>
      <c r="AO35" t="s">
        <v>2116</v>
      </c>
      <c r="AP35" t="s">
        <v>2117</v>
      </c>
      <c r="AQ35" t="s">
        <v>2116</v>
      </c>
    </row>
    <row r="36" spans="2:43" x14ac:dyDescent="0.25">
      <c r="B36" t="s">
        <v>446</v>
      </c>
      <c r="C36" t="s">
        <v>17</v>
      </c>
      <c r="D36">
        <v>0.3125</v>
      </c>
      <c r="E36" t="s">
        <v>25</v>
      </c>
      <c r="F36" t="s">
        <v>26</v>
      </c>
      <c r="H36">
        <v>35.299999999999997</v>
      </c>
      <c r="I36">
        <v>31.7</v>
      </c>
      <c r="J36">
        <v>33</v>
      </c>
      <c r="K36">
        <v>67</v>
      </c>
      <c r="L36">
        <v>64.7</v>
      </c>
      <c r="M36">
        <v>68.3</v>
      </c>
      <c r="N36">
        <v>12.1</v>
      </c>
      <c r="O36">
        <v>54.7</v>
      </c>
      <c r="P36">
        <v>33.200000000000003</v>
      </c>
      <c r="Q36">
        <v>51.6</v>
      </c>
      <c r="R36">
        <v>66.599999999999994</v>
      </c>
      <c r="S36">
        <v>38.6</v>
      </c>
      <c r="T36">
        <v>61.4</v>
      </c>
      <c r="U36">
        <v>66.400000000000006</v>
      </c>
      <c r="V36">
        <v>46.6</v>
      </c>
      <c r="W36">
        <v>53.4</v>
      </c>
      <c r="X36" t="s">
        <v>1596</v>
      </c>
      <c r="Y36" t="s">
        <v>1597</v>
      </c>
      <c r="Z36" t="s">
        <v>2158</v>
      </c>
      <c r="AA36" t="s">
        <v>461</v>
      </c>
      <c r="AB36" t="s">
        <v>2116</v>
      </c>
      <c r="AC36" t="s">
        <v>2116</v>
      </c>
      <c r="AD36" t="s">
        <v>2117</v>
      </c>
      <c r="AE36" t="s">
        <v>2116</v>
      </c>
      <c r="AF36" t="s">
        <v>2117</v>
      </c>
      <c r="AG36" t="s">
        <v>2117</v>
      </c>
      <c r="AH36" t="s">
        <v>2116</v>
      </c>
      <c r="AI36" t="s">
        <v>2117</v>
      </c>
      <c r="AJ36" t="s">
        <v>2116</v>
      </c>
      <c r="AK36" t="s">
        <v>2117</v>
      </c>
      <c r="AL36" t="s">
        <v>2117</v>
      </c>
      <c r="AM36" t="s">
        <v>2117</v>
      </c>
      <c r="AN36" t="s">
        <v>2116</v>
      </c>
      <c r="AO36" t="s">
        <v>2116</v>
      </c>
      <c r="AP36" t="s">
        <v>2117</v>
      </c>
      <c r="AQ36" t="s">
        <v>2116</v>
      </c>
    </row>
    <row r="37" spans="2:43" x14ac:dyDescent="0.25">
      <c r="B37" t="s">
        <v>446</v>
      </c>
      <c r="C37" t="s">
        <v>17</v>
      </c>
      <c r="D37">
        <v>0.3125</v>
      </c>
      <c r="E37" t="s">
        <v>27</v>
      </c>
      <c r="F37" t="s">
        <v>28</v>
      </c>
      <c r="H37">
        <v>52.2</v>
      </c>
      <c r="I37">
        <v>28.9</v>
      </c>
      <c r="J37">
        <v>19</v>
      </c>
      <c r="K37">
        <v>81</v>
      </c>
      <c r="L37">
        <v>47.8</v>
      </c>
      <c r="M37">
        <v>71.099999999999994</v>
      </c>
      <c r="N37">
        <v>40.4</v>
      </c>
      <c r="O37">
        <v>47.4</v>
      </c>
      <c r="P37">
        <v>12.2</v>
      </c>
      <c r="Q37">
        <v>60.4</v>
      </c>
      <c r="R37">
        <v>66.5</v>
      </c>
      <c r="S37">
        <v>38.6</v>
      </c>
      <c r="T37">
        <v>61.4</v>
      </c>
      <c r="U37">
        <v>67.8</v>
      </c>
      <c r="V37">
        <v>42.6</v>
      </c>
      <c r="W37">
        <v>57.4</v>
      </c>
      <c r="X37" t="s">
        <v>27</v>
      </c>
      <c r="Y37" t="s">
        <v>28</v>
      </c>
      <c r="Z37" t="s">
        <v>2159</v>
      </c>
      <c r="AA37" t="s">
        <v>2130</v>
      </c>
      <c r="AB37" t="s">
        <v>2117</v>
      </c>
      <c r="AC37" t="s">
        <v>2116</v>
      </c>
      <c r="AD37" t="s">
        <v>2116</v>
      </c>
      <c r="AE37" t="s">
        <v>2117</v>
      </c>
      <c r="AF37" t="s">
        <v>2116</v>
      </c>
      <c r="AG37" t="s">
        <v>2117</v>
      </c>
      <c r="AH37" t="s">
        <v>2117</v>
      </c>
      <c r="AI37" t="s">
        <v>2116</v>
      </c>
      <c r="AJ37" t="s">
        <v>2116</v>
      </c>
      <c r="AK37" t="s">
        <v>2117</v>
      </c>
      <c r="AL37" t="s">
        <v>2117</v>
      </c>
      <c r="AM37" t="s">
        <v>2117</v>
      </c>
      <c r="AN37" t="s">
        <v>2116</v>
      </c>
      <c r="AO37" t="s">
        <v>2116</v>
      </c>
      <c r="AP37" t="s">
        <v>2117</v>
      </c>
      <c r="AQ37" t="s">
        <v>2116</v>
      </c>
    </row>
    <row r="38" spans="2:43" x14ac:dyDescent="0.25">
      <c r="B38" t="s">
        <v>446</v>
      </c>
      <c r="C38" t="s">
        <v>17</v>
      </c>
      <c r="D38">
        <v>0.3125</v>
      </c>
      <c r="E38" t="s">
        <v>29</v>
      </c>
      <c r="F38" t="s">
        <v>30</v>
      </c>
      <c r="H38">
        <v>27.1</v>
      </c>
      <c r="I38">
        <v>29.7</v>
      </c>
      <c r="J38">
        <v>43.2</v>
      </c>
      <c r="K38">
        <v>56.8</v>
      </c>
      <c r="L38">
        <v>72.900000000000006</v>
      </c>
      <c r="M38">
        <v>70.3</v>
      </c>
      <c r="N38">
        <v>22.6</v>
      </c>
      <c r="O38">
        <v>48.8</v>
      </c>
      <c r="P38">
        <v>28.6</v>
      </c>
      <c r="Q38">
        <v>61.7</v>
      </c>
      <c r="R38">
        <v>73.099999999999994</v>
      </c>
      <c r="S38">
        <v>46.3</v>
      </c>
      <c r="T38">
        <v>53.7</v>
      </c>
      <c r="U38">
        <v>59.4</v>
      </c>
      <c r="V38">
        <v>52</v>
      </c>
      <c r="W38">
        <v>48</v>
      </c>
      <c r="X38" t="s">
        <v>1598</v>
      </c>
      <c r="Y38" t="s">
        <v>1599</v>
      </c>
      <c r="Z38" t="s">
        <v>2160</v>
      </c>
      <c r="AA38" t="s">
        <v>459</v>
      </c>
      <c r="AB38" t="s">
        <v>2116</v>
      </c>
      <c r="AC38" t="s">
        <v>2117</v>
      </c>
      <c r="AD38" t="s">
        <v>2116</v>
      </c>
      <c r="AE38" t="s">
        <v>2117</v>
      </c>
      <c r="AF38" t="s">
        <v>2117</v>
      </c>
      <c r="AG38" t="s">
        <v>2116</v>
      </c>
      <c r="AH38" t="s">
        <v>2116</v>
      </c>
      <c r="AI38" t="s">
        <v>2117</v>
      </c>
      <c r="AJ38" t="s">
        <v>2116</v>
      </c>
      <c r="AK38" t="s">
        <v>2117</v>
      </c>
      <c r="AL38" t="s">
        <v>2117</v>
      </c>
      <c r="AM38" t="s">
        <v>2116</v>
      </c>
      <c r="AN38" t="s">
        <v>2117</v>
      </c>
      <c r="AO38" t="s">
        <v>2117</v>
      </c>
      <c r="AP38" t="s">
        <v>2117</v>
      </c>
      <c r="AQ38" t="s">
        <v>2116</v>
      </c>
    </row>
    <row r="39" spans="2:43" x14ac:dyDescent="0.25">
      <c r="B39" t="s">
        <v>465</v>
      </c>
      <c r="C39" t="s">
        <v>17</v>
      </c>
      <c r="D39">
        <v>0.58333333333333337</v>
      </c>
      <c r="E39" t="s">
        <v>31</v>
      </c>
      <c r="F39" t="s">
        <v>32</v>
      </c>
      <c r="H39">
        <v>63.3</v>
      </c>
      <c r="I39">
        <v>22.6</v>
      </c>
      <c r="J39">
        <v>14.1</v>
      </c>
      <c r="K39">
        <v>85.9</v>
      </c>
      <c r="L39">
        <v>36.700000000000003</v>
      </c>
      <c r="M39">
        <v>77.400000000000006</v>
      </c>
      <c r="N39">
        <v>53.2</v>
      </c>
      <c r="O39">
        <v>33.6</v>
      </c>
      <c r="P39">
        <v>13.2</v>
      </c>
      <c r="Q39">
        <v>78.900000000000006</v>
      </c>
      <c r="R39">
        <v>86.7</v>
      </c>
      <c r="S39">
        <v>67.099999999999994</v>
      </c>
      <c r="T39">
        <v>32.9</v>
      </c>
      <c r="U39">
        <v>40.9</v>
      </c>
      <c r="V39">
        <v>60.9</v>
      </c>
      <c r="W39">
        <v>39.1</v>
      </c>
      <c r="X39" t="s">
        <v>31</v>
      </c>
      <c r="Y39" t="s">
        <v>1754</v>
      </c>
      <c r="Z39" t="s">
        <v>2161</v>
      </c>
      <c r="AA39" t="s">
        <v>2162</v>
      </c>
      <c r="AB39" t="s">
        <v>2117</v>
      </c>
      <c r="AC39" t="s">
        <v>2116</v>
      </c>
      <c r="AD39" t="s">
        <v>2116</v>
      </c>
      <c r="AE39" t="s">
        <v>2117</v>
      </c>
      <c r="AF39" t="s">
        <v>2116</v>
      </c>
      <c r="AG39" t="s">
        <v>2117</v>
      </c>
      <c r="AH39" t="s">
        <v>2117</v>
      </c>
      <c r="AI39" t="s">
        <v>2116</v>
      </c>
      <c r="AJ39" t="s">
        <v>2116</v>
      </c>
      <c r="AK39" t="s">
        <v>2117</v>
      </c>
      <c r="AL39" t="s">
        <v>2117</v>
      </c>
      <c r="AM39" t="s">
        <v>2117</v>
      </c>
      <c r="AN39" t="s">
        <v>2116</v>
      </c>
      <c r="AO39" t="s">
        <v>2117</v>
      </c>
      <c r="AP39" t="s">
        <v>2116</v>
      </c>
      <c r="AQ39" t="s">
        <v>2117</v>
      </c>
    </row>
    <row r="40" spans="2:43" x14ac:dyDescent="0.25">
      <c r="B40" t="s">
        <v>465</v>
      </c>
      <c r="C40" t="s">
        <v>17</v>
      </c>
      <c r="D40">
        <v>0.58333333333333337</v>
      </c>
      <c r="E40" t="s">
        <v>33</v>
      </c>
      <c r="F40" t="s">
        <v>34</v>
      </c>
      <c r="H40">
        <v>36.299999999999997</v>
      </c>
      <c r="I40">
        <v>27.4</v>
      </c>
      <c r="J40">
        <v>36.200000000000003</v>
      </c>
      <c r="K40">
        <v>63.8</v>
      </c>
      <c r="L40">
        <v>63.7</v>
      </c>
      <c r="M40">
        <v>72.599999999999994</v>
      </c>
      <c r="N40">
        <v>26.6</v>
      </c>
      <c r="O40">
        <v>39.1</v>
      </c>
      <c r="P40">
        <v>34.299999999999997</v>
      </c>
      <c r="Q40">
        <v>76.599999999999994</v>
      </c>
      <c r="R40">
        <v>81.2</v>
      </c>
      <c r="S40">
        <v>57.7</v>
      </c>
      <c r="T40">
        <v>42.3</v>
      </c>
      <c r="U40">
        <v>47.9</v>
      </c>
      <c r="V40">
        <v>61.7</v>
      </c>
      <c r="W40">
        <v>38.299999999999997</v>
      </c>
      <c r="X40" t="s">
        <v>33</v>
      </c>
      <c r="Y40" t="s">
        <v>1753</v>
      </c>
      <c r="Z40" t="s">
        <v>2163</v>
      </c>
      <c r="AA40" t="s">
        <v>460</v>
      </c>
      <c r="AB40" t="s">
        <v>2116</v>
      </c>
      <c r="AC40" t="s">
        <v>2116</v>
      </c>
      <c r="AD40" t="s">
        <v>2117</v>
      </c>
      <c r="AE40" t="s">
        <v>2116</v>
      </c>
      <c r="AF40" t="s">
        <v>2117</v>
      </c>
      <c r="AG40" t="s">
        <v>2117</v>
      </c>
      <c r="AH40" t="s">
        <v>2116</v>
      </c>
      <c r="AI40" t="s">
        <v>2116</v>
      </c>
      <c r="AJ40" t="s">
        <v>2117</v>
      </c>
      <c r="AK40" t="s">
        <v>2117</v>
      </c>
      <c r="AL40" t="s">
        <v>2117</v>
      </c>
      <c r="AM40" t="s">
        <v>2117</v>
      </c>
      <c r="AN40" t="s">
        <v>2116</v>
      </c>
      <c r="AO40" t="s">
        <v>2117</v>
      </c>
      <c r="AP40" t="s">
        <v>2117</v>
      </c>
      <c r="AQ40" t="s">
        <v>2116</v>
      </c>
    </row>
    <row r="41" spans="2:43" x14ac:dyDescent="0.25">
      <c r="B41" t="s">
        <v>452</v>
      </c>
      <c r="C41" t="s">
        <v>17</v>
      </c>
      <c r="D41">
        <v>0.66666666666666663</v>
      </c>
      <c r="E41" t="s">
        <v>35</v>
      </c>
      <c r="F41" t="s">
        <v>36</v>
      </c>
      <c r="H41">
        <v>44.3</v>
      </c>
      <c r="I41">
        <v>31.2</v>
      </c>
      <c r="J41">
        <v>24.4</v>
      </c>
      <c r="K41">
        <v>75.599999999999994</v>
      </c>
      <c r="L41">
        <v>55.7</v>
      </c>
      <c r="M41">
        <v>68.8</v>
      </c>
      <c r="N41">
        <v>32</v>
      </c>
      <c r="O41">
        <v>51.5</v>
      </c>
      <c r="P41">
        <v>16.399999999999999</v>
      </c>
      <c r="Q41">
        <v>56.6</v>
      </c>
      <c r="R41">
        <v>64.400000000000006</v>
      </c>
      <c r="S41">
        <v>36.1</v>
      </c>
      <c r="T41">
        <v>63.9</v>
      </c>
      <c r="U41">
        <v>69.2</v>
      </c>
      <c r="V41">
        <v>43.1</v>
      </c>
      <c r="W41">
        <v>56.9</v>
      </c>
      <c r="X41" t="s">
        <v>1840</v>
      </c>
      <c r="Y41" t="s">
        <v>1841</v>
      </c>
      <c r="Z41" t="s">
        <v>2164</v>
      </c>
      <c r="AA41" t="s">
        <v>2162</v>
      </c>
      <c r="AB41" t="s">
        <v>2117</v>
      </c>
      <c r="AC41" t="s">
        <v>2116</v>
      </c>
      <c r="AD41" t="s">
        <v>2116</v>
      </c>
      <c r="AE41" t="s">
        <v>2117</v>
      </c>
      <c r="AF41" t="s">
        <v>2116</v>
      </c>
      <c r="AG41" t="s">
        <v>2117</v>
      </c>
      <c r="AH41" t="s">
        <v>2117</v>
      </c>
      <c r="AI41" t="s">
        <v>2116</v>
      </c>
      <c r="AJ41" t="s">
        <v>2116</v>
      </c>
      <c r="AK41" t="s">
        <v>2117</v>
      </c>
      <c r="AL41" t="s">
        <v>2117</v>
      </c>
      <c r="AM41" t="s">
        <v>2117</v>
      </c>
      <c r="AN41" t="s">
        <v>2116</v>
      </c>
      <c r="AO41" t="s">
        <v>2117</v>
      </c>
      <c r="AP41" t="s">
        <v>2116</v>
      </c>
      <c r="AQ41" t="s">
        <v>2117</v>
      </c>
    </row>
    <row r="42" spans="2:43" x14ac:dyDescent="0.25">
      <c r="B42" t="s">
        <v>452</v>
      </c>
      <c r="C42" t="s">
        <v>17</v>
      </c>
      <c r="D42">
        <v>0.77083333333333337</v>
      </c>
      <c r="E42" t="s">
        <v>37</v>
      </c>
      <c r="F42" t="s">
        <v>38</v>
      </c>
      <c r="H42">
        <v>62.4</v>
      </c>
      <c r="I42">
        <v>23.4</v>
      </c>
      <c r="J42">
        <v>14.2</v>
      </c>
      <c r="K42">
        <v>85.8</v>
      </c>
      <c r="L42">
        <v>37.6</v>
      </c>
      <c r="M42">
        <v>76.599999999999994</v>
      </c>
      <c r="N42">
        <v>44</v>
      </c>
      <c r="O42">
        <v>41.1</v>
      </c>
      <c r="P42">
        <v>14.8</v>
      </c>
      <c r="Q42">
        <v>69.8</v>
      </c>
      <c r="R42">
        <v>79.400000000000006</v>
      </c>
      <c r="S42">
        <v>55.3</v>
      </c>
      <c r="T42">
        <v>44.7</v>
      </c>
      <c r="U42">
        <v>53.1</v>
      </c>
      <c r="V42">
        <v>51.6</v>
      </c>
      <c r="W42">
        <v>48.4</v>
      </c>
      <c r="X42" t="s">
        <v>37</v>
      </c>
      <c r="Y42" t="s">
        <v>38</v>
      </c>
      <c r="Z42" t="s">
        <v>2165</v>
      </c>
      <c r="AA42" t="s">
        <v>2162</v>
      </c>
      <c r="AB42" t="s">
        <v>2117</v>
      </c>
      <c r="AC42" t="s">
        <v>2116</v>
      </c>
      <c r="AD42" t="s">
        <v>2116</v>
      </c>
      <c r="AE42" t="s">
        <v>2117</v>
      </c>
      <c r="AF42" t="s">
        <v>2116</v>
      </c>
      <c r="AG42" t="s">
        <v>2117</v>
      </c>
      <c r="AH42" t="s">
        <v>2117</v>
      </c>
      <c r="AI42" t="s">
        <v>2116</v>
      </c>
      <c r="AJ42" t="s">
        <v>2116</v>
      </c>
      <c r="AK42" t="s">
        <v>2117</v>
      </c>
      <c r="AL42" t="s">
        <v>2117</v>
      </c>
      <c r="AM42" t="s">
        <v>2117</v>
      </c>
      <c r="AN42" t="s">
        <v>2116</v>
      </c>
      <c r="AO42" t="s">
        <v>2117</v>
      </c>
      <c r="AP42" t="s">
        <v>2116</v>
      </c>
      <c r="AQ42" t="s">
        <v>2117</v>
      </c>
    </row>
    <row r="43" spans="2:43" x14ac:dyDescent="0.25">
      <c r="B43" t="s">
        <v>454</v>
      </c>
      <c r="C43" t="s">
        <v>17</v>
      </c>
      <c r="D43">
        <v>0.8125</v>
      </c>
      <c r="E43" t="s">
        <v>39</v>
      </c>
      <c r="F43" t="s">
        <v>40</v>
      </c>
      <c r="H43">
        <v>32.4</v>
      </c>
      <c r="I43">
        <v>30.2</v>
      </c>
      <c r="J43">
        <v>37.4</v>
      </c>
      <c r="K43">
        <v>62.6</v>
      </c>
      <c r="L43">
        <v>67.599999999999994</v>
      </c>
      <c r="M43">
        <v>69.8</v>
      </c>
      <c r="N43">
        <v>24.9</v>
      </c>
      <c r="O43">
        <v>44.7</v>
      </c>
      <c r="P43">
        <v>30.4</v>
      </c>
      <c r="Q43">
        <v>68</v>
      </c>
      <c r="R43">
        <v>71.900000000000006</v>
      </c>
      <c r="S43">
        <v>44.9</v>
      </c>
      <c r="T43">
        <v>55.1</v>
      </c>
      <c r="U43">
        <v>60.5</v>
      </c>
      <c r="V43">
        <v>51.6</v>
      </c>
      <c r="W43">
        <v>48.4</v>
      </c>
      <c r="X43" t="s">
        <v>875</v>
      </c>
      <c r="Y43" t="s">
        <v>40</v>
      </c>
      <c r="Z43" t="s">
        <v>2166</v>
      </c>
      <c r="AA43" t="s">
        <v>2115</v>
      </c>
      <c r="AB43" t="s">
        <v>2116</v>
      </c>
      <c r="AC43" t="s">
        <v>2116</v>
      </c>
      <c r="AD43" t="s">
        <v>2117</v>
      </c>
      <c r="AE43" t="s">
        <v>2116</v>
      </c>
      <c r="AF43" t="s">
        <v>2117</v>
      </c>
      <c r="AG43" t="s">
        <v>2117</v>
      </c>
      <c r="AH43" t="s">
        <v>2116</v>
      </c>
      <c r="AI43" t="s">
        <v>2116</v>
      </c>
      <c r="AJ43" t="s">
        <v>2117</v>
      </c>
      <c r="AK43" t="s">
        <v>2117</v>
      </c>
      <c r="AL43" t="s">
        <v>2117</v>
      </c>
      <c r="AM43" t="s">
        <v>2117</v>
      </c>
      <c r="AN43" t="s">
        <v>2116</v>
      </c>
      <c r="AO43" t="s">
        <v>2116</v>
      </c>
      <c r="AP43" t="s">
        <v>2117</v>
      </c>
      <c r="AQ43" t="s">
        <v>2116</v>
      </c>
    </row>
    <row r="44" spans="2:43" x14ac:dyDescent="0.25">
      <c r="B44" t="s">
        <v>455</v>
      </c>
      <c r="C44" t="s">
        <v>17</v>
      </c>
      <c r="D44">
        <v>0.8125</v>
      </c>
      <c r="E44" t="s">
        <v>41</v>
      </c>
      <c r="F44" t="s">
        <v>42</v>
      </c>
      <c r="H44">
        <v>42.8</v>
      </c>
      <c r="I44">
        <v>28.3</v>
      </c>
      <c r="J44">
        <v>28.9</v>
      </c>
      <c r="K44">
        <v>71.099999999999994</v>
      </c>
      <c r="L44">
        <v>57.2</v>
      </c>
      <c r="M44">
        <v>71.7</v>
      </c>
      <c r="N44">
        <v>30.7</v>
      </c>
      <c r="O44">
        <v>43.9</v>
      </c>
      <c r="P44">
        <v>25.3</v>
      </c>
      <c r="Q44">
        <v>68.900000000000006</v>
      </c>
      <c r="R44">
        <v>76.099999999999994</v>
      </c>
      <c r="S44">
        <v>50.4</v>
      </c>
      <c r="T44">
        <v>49.6</v>
      </c>
      <c r="U44">
        <v>55.4</v>
      </c>
      <c r="V44">
        <v>55.4</v>
      </c>
      <c r="W44">
        <v>44.6</v>
      </c>
      <c r="X44" t="s">
        <v>912</v>
      </c>
      <c r="Y44" t="s">
        <v>913</v>
      </c>
      <c r="Z44" t="s">
        <v>2167</v>
      </c>
      <c r="AA44" t="s">
        <v>456</v>
      </c>
      <c r="AB44" t="s">
        <v>2116</v>
      </c>
      <c r="AC44" t="s">
        <v>2116</v>
      </c>
      <c r="AD44" t="s">
        <v>2117</v>
      </c>
      <c r="AE44" t="s">
        <v>2116</v>
      </c>
      <c r="AF44" t="s">
        <v>2117</v>
      </c>
      <c r="AG44" t="s">
        <v>2117</v>
      </c>
      <c r="AH44" t="s">
        <v>2116</v>
      </c>
      <c r="AI44" t="s">
        <v>2116</v>
      </c>
      <c r="AJ44" t="s">
        <v>2117</v>
      </c>
      <c r="AK44" t="s">
        <v>2117</v>
      </c>
      <c r="AL44" t="s">
        <v>2116</v>
      </c>
      <c r="AM44" t="s">
        <v>2116</v>
      </c>
      <c r="AN44" t="s">
        <v>2117</v>
      </c>
      <c r="AO44" t="s">
        <v>2117</v>
      </c>
      <c r="AP44" t="s">
        <v>2116</v>
      </c>
      <c r="AQ44" t="s">
        <v>2117</v>
      </c>
    </row>
    <row r="45" spans="2:43" x14ac:dyDescent="0.25">
      <c r="B45" t="s">
        <v>455</v>
      </c>
      <c r="C45" t="s">
        <v>17</v>
      </c>
      <c r="D45">
        <v>0.8125</v>
      </c>
      <c r="E45" t="s">
        <v>43</v>
      </c>
      <c r="F45" t="s">
        <v>44</v>
      </c>
      <c r="H45">
        <v>61.3</v>
      </c>
      <c r="I45">
        <v>24.4</v>
      </c>
      <c r="J45">
        <v>14.3</v>
      </c>
      <c r="K45">
        <v>85.7</v>
      </c>
      <c r="L45">
        <v>38.700000000000003</v>
      </c>
      <c r="M45">
        <v>75.599999999999994</v>
      </c>
      <c r="N45">
        <v>48.2</v>
      </c>
      <c r="O45">
        <v>37.1</v>
      </c>
      <c r="P45">
        <v>14.7</v>
      </c>
      <c r="Q45">
        <v>75.099999999999994</v>
      </c>
      <c r="R45">
        <v>75.3</v>
      </c>
      <c r="S45">
        <v>49.5</v>
      </c>
      <c r="T45">
        <v>50.5</v>
      </c>
      <c r="U45">
        <v>58.8</v>
      </c>
      <c r="V45">
        <v>47.3</v>
      </c>
      <c r="W45">
        <v>52.7</v>
      </c>
      <c r="X45" t="s">
        <v>914</v>
      </c>
      <c r="Y45" t="s">
        <v>44</v>
      </c>
      <c r="Z45" t="s">
        <v>2168</v>
      </c>
      <c r="AA45" t="s">
        <v>2169</v>
      </c>
      <c r="AB45" t="s">
        <v>2117</v>
      </c>
      <c r="AC45" t="s">
        <v>2116</v>
      </c>
      <c r="AD45" t="s">
        <v>2116</v>
      </c>
      <c r="AE45" t="s">
        <v>2117</v>
      </c>
      <c r="AF45" t="s">
        <v>2116</v>
      </c>
      <c r="AG45" t="s">
        <v>2117</v>
      </c>
      <c r="AH45" t="s">
        <v>2116</v>
      </c>
      <c r="AI45" t="s">
        <v>2117</v>
      </c>
      <c r="AJ45" t="s">
        <v>2116</v>
      </c>
      <c r="AK45" t="s">
        <v>2117</v>
      </c>
      <c r="AL45" t="s">
        <v>2117</v>
      </c>
      <c r="AM45" t="s">
        <v>2117</v>
      </c>
      <c r="AN45" t="s">
        <v>2116</v>
      </c>
      <c r="AO45" t="s">
        <v>2116</v>
      </c>
      <c r="AP45" t="s">
        <v>2117</v>
      </c>
      <c r="AQ45" t="s">
        <v>2116</v>
      </c>
    </row>
    <row r="46" spans="2:43" x14ac:dyDescent="0.25">
      <c r="B46" t="s">
        <v>466</v>
      </c>
      <c r="C46" t="s">
        <v>17</v>
      </c>
      <c r="D46">
        <v>0.8125</v>
      </c>
      <c r="E46" t="s">
        <v>45</v>
      </c>
      <c r="F46" t="s">
        <v>46</v>
      </c>
      <c r="H46">
        <v>58.8</v>
      </c>
      <c r="I46">
        <v>23.7</v>
      </c>
      <c r="J46">
        <v>17.5</v>
      </c>
      <c r="K46">
        <v>82.5</v>
      </c>
      <c r="L46">
        <v>41.2</v>
      </c>
      <c r="M46">
        <v>76.3</v>
      </c>
      <c r="N46">
        <v>38.9</v>
      </c>
      <c r="O46">
        <v>38.700000000000003</v>
      </c>
      <c r="P46">
        <v>22.4</v>
      </c>
      <c r="Q46">
        <v>76.099999999999994</v>
      </c>
      <c r="R46">
        <v>84.6</v>
      </c>
      <c r="S46">
        <v>63.3</v>
      </c>
      <c r="T46">
        <v>36.700000000000003</v>
      </c>
      <c r="U46">
        <v>44.1</v>
      </c>
      <c r="V46">
        <v>60.5</v>
      </c>
      <c r="W46">
        <v>39.5</v>
      </c>
      <c r="X46" t="s">
        <v>1870</v>
      </c>
      <c r="Y46" t="s">
        <v>1871</v>
      </c>
      <c r="Z46" t="s">
        <v>2170</v>
      </c>
      <c r="AA46" t="s">
        <v>2171</v>
      </c>
      <c r="AB46" t="s">
        <v>2117</v>
      </c>
      <c r="AC46" t="s">
        <v>2116</v>
      </c>
      <c r="AD46" t="s">
        <v>2116</v>
      </c>
      <c r="AE46" t="s">
        <v>2117</v>
      </c>
      <c r="AF46" t="s">
        <v>2116</v>
      </c>
      <c r="AG46" t="s">
        <v>2117</v>
      </c>
      <c r="AH46" t="s">
        <v>2117</v>
      </c>
      <c r="AI46" t="s">
        <v>2116</v>
      </c>
      <c r="AJ46" t="s">
        <v>2116</v>
      </c>
      <c r="AK46" t="s">
        <v>2117</v>
      </c>
      <c r="AL46" t="s">
        <v>2117</v>
      </c>
      <c r="AM46" t="s">
        <v>2117</v>
      </c>
      <c r="AN46" t="s">
        <v>2116</v>
      </c>
      <c r="AO46" t="s">
        <v>2116</v>
      </c>
      <c r="AP46" t="s">
        <v>2116</v>
      </c>
      <c r="AQ46" t="s">
        <v>2117</v>
      </c>
    </row>
    <row r="47" spans="2:43" x14ac:dyDescent="0.25">
      <c r="B47" t="s">
        <v>467</v>
      </c>
      <c r="C47" t="s">
        <v>17</v>
      </c>
      <c r="D47">
        <v>0.83333333333333337</v>
      </c>
      <c r="E47" t="s">
        <v>47</v>
      </c>
      <c r="F47" t="s">
        <v>48</v>
      </c>
      <c r="H47">
        <v>44</v>
      </c>
      <c r="I47">
        <v>26.5</v>
      </c>
      <c r="J47">
        <v>29.5</v>
      </c>
      <c r="K47">
        <v>70.5</v>
      </c>
      <c r="L47">
        <v>56</v>
      </c>
      <c r="M47">
        <v>73.5</v>
      </c>
      <c r="N47">
        <v>36</v>
      </c>
      <c r="O47">
        <v>41.2</v>
      </c>
      <c r="P47">
        <v>22.7</v>
      </c>
      <c r="Q47">
        <v>72.5</v>
      </c>
      <c r="R47">
        <v>82.6</v>
      </c>
      <c r="S47">
        <v>59.9</v>
      </c>
      <c r="T47">
        <v>40.1</v>
      </c>
      <c r="U47">
        <v>45.9</v>
      </c>
      <c r="V47">
        <v>62.7</v>
      </c>
      <c r="W47">
        <v>37.299999999999997</v>
      </c>
      <c r="X47" t="s">
        <v>47</v>
      </c>
      <c r="Y47" t="s">
        <v>48</v>
      </c>
      <c r="Z47" t="s">
        <v>2172</v>
      </c>
      <c r="AA47" t="s">
        <v>2125</v>
      </c>
      <c r="AB47" t="s">
        <v>2117</v>
      </c>
      <c r="AC47" t="s">
        <v>2116</v>
      </c>
      <c r="AD47" t="s">
        <v>2116</v>
      </c>
      <c r="AE47" t="s">
        <v>2117</v>
      </c>
      <c r="AF47" t="s">
        <v>2116</v>
      </c>
      <c r="AG47" t="s">
        <v>2117</v>
      </c>
      <c r="AH47" t="s">
        <v>2116</v>
      </c>
      <c r="AI47" t="s">
        <v>2117</v>
      </c>
      <c r="AJ47" t="s">
        <v>2116</v>
      </c>
      <c r="AK47" t="s">
        <v>2116</v>
      </c>
      <c r="AL47" t="s">
        <v>2117</v>
      </c>
      <c r="AM47" t="s">
        <v>2116</v>
      </c>
      <c r="AN47" t="s">
        <v>2117</v>
      </c>
      <c r="AO47" t="s">
        <v>2117</v>
      </c>
      <c r="AP47" t="s">
        <v>2116</v>
      </c>
      <c r="AQ47" t="s">
        <v>2117</v>
      </c>
    </row>
    <row r="48" spans="2:43" x14ac:dyDescent="0.25">
      <c r="B48" t="s">
        <v>455</v>
      </c>
      <c r="C48" t="s">
        <v>17</v>
      </c>
      <c r="D48">
        <v>0.85416666666666663</v>
      </c>
      <c r="E48" t="s">
        <v>49</v>
      </c>
      <c r="F48" t="s">
        <v>50</v>
      </c>
      <c r="H48">
        <v>36.200000000000003</v>
      </c>
      <c r="I48">
        <v>31.2</v>
      </c>
      <c r="J48">
        <v>32.6</v>
      </c>
      <c r="K48">
        <v>67.400000000000006</v>
      </c>
      <c r="L48">
        <v>63.8</v>
      </c>
      <c r="M48">
        <v>68.8</v>
      </c>
      <c r="N48">
        <v>36.799999999999997</v>
      </c>
      <c r="O48">
        <v>47.6</v>
      </c>
      <c r="P48">
        <v>15.6</v>
      </c>
      <c r="Q48">
        <v>61.5</v>
      </c>
      <c r="R48">
        <v>68.099999999999994</v>
      </c>
      <c r="S48">
        <v>40.200000000000003</v>
      </c>
      <c r="T48">
        <v>59.8</v>
      </c>
      <c r="U48">
        <v>64.8</v>
      </c>
      <c r="V48">
        <v>47.9</v>
      </c>
      <c r="W48">
        <v>52.1</v>
      </c>
      <c r="X48" t="s">
        <v>915</v>
      </c>
      <c r="Y48" t="s">
        <v>50</v>
      </c>
      <c r="Z48" t="s">
        <v>2173</v>
      </c>
      <c r="AA48" t="s">
        <v>459</v>
      </c>
      <c r="AB48" t="s">
        <v>2116</v>
      </c>
      <c r="AC48" t="s">
        <v>2117</v>
      </c>
      <c r="AD48" t="s">
        <v>2116</v>
      </c>
      <c r="AE48" t="s">
        <v>2117</v>
      </c>
      <c r="AF48" t="s">
        <v>2117</v>
      </c>
      <c r="AG48" t="s">
        <v>2116</v>
      </c>
      <c r="AH48" t="s">
        <v>2116</v>
      </c>
      <c r="AI48" t="s">
        <v>2116</v>
      </c>
      <c r="AJ48" t="s">
        <v>2117</v>
      </c>
      <c r="AK48" t="s">
        <v>2117</v>
      </c>
      <c r="AL48" t="s">
        <v>2117</v>
      </c>
      <c r="AM48" t="s">
        <v>2116</v>
      </c>
      <c r="AN48" t="s">
        <v>2117</v>
      </c>
      <c r="AO48" t="s">
        <v>2117</v>
      </c>
      <c r="AP48" t="s">
        <v>2117</v>
      </c>
      <c r="AQ48" t="s">
        <v>2116</v>
      </c>
    </row>
    <row r="49" spans="2:43" x14ac:dyDescent="0.25">
      <c r="B49" t="s">
        <v>468</v>
      </c>
      <c r="C49" t="s">
        <v>17</v>
      </c>
      <c r="D49">
        <v>0.85416666666666663</v>
      </c>
      <c r="E49" t="s">
        <v>51</v>
      </c>
      <c r="F49" t="s">
        <v>52</v>
      </c>
      <c r="H49">
        <v>43.3</v>
      </c>
      <c r="I49">
        <v>27.2</v>
      </c>
      <c r="J49">
        <v>29.5</v>
      </c>
      <c r="K49">
        <v>70.5</v>
      </c>
      <c r="L49">
        <v>56.7</v>
      </c>
      <c r="M49">
        <v>72.8</v>
      </c>
      <c r="N49">
        <v>39.299999999999997</v>
      </c>
      <c r="O49">
        <v>39.9</v>
      </c>
      <c r="P49">
        <v>20.8</v>
      </c>
      <c r="Q49">
        <v>73.8</v>
      </c>
      <c r="R49">
        <v>79.900000000000006</v>
      </c>
      <c r="S49">
        <v>55.8</v>
      </c>
      <c r="T49">
        <v>44.2</v>
      </c>
      <c r="U49">
        <v>50</v>
      </c>
      <c r="V49">
        <v>59.6</v>
      </c>
      <c r="W49">
        <v>40.4</v>
      </c>
      <c r="X49" t="s">
        <v>860</v>
      </c>
      <c r="Y49" t="s">
        <v>861</v>
      </c>
      <c r="Z49" t="s">
        <v>2174</v>
      </c>
      <c r="AA49" t="s">
        <v>460</v>
      </c>
      <c r="AB49" t="s">
        <v>2116</v>
      </c>
      <c r="AC49" t="s">
        <v>2116</v>
      </c>
      <c r="AD49" t="s">
        <v>2117</v>
      </c>
      <c r="AE49" t="s">
        <v>2116</v>
      </c>
      <c r="AF49" t="s">
        <v>2117</v>
      </c>
      <c r="AG49" t="s">
        <v>2117</v>
      </c>
      <c r="AH49" t="s">
        <v>2116</v>
      </c>
      <c r="AI49" t="s">
        <v>2116</v>
      </c>
      <c r="AJ49" t="s">
        <v>2117</v>
      </c>
      <c r="AK49" t="s">
        <v>2117</v>
      </c>
      <c r="AL49" t="s">
        <v>2117</v>
      </c>
      <c r="AM49" t="s">
        <v>2117</v>
      </c>
      <c r="AN49" t="s">
        <v>2116</v>
      </c>
      <c r="AO49" t="s">
        <v>2117</v>
      </c>
      <c r="AP49" t="s">
        <v>2117</v>
      </c>
      <c r="AQ49" t="s">
        <v>2116</v>
      </c>
    </row>
    <row r="50" spans="2:43" x14ac:dyDescent="0.25">
      <c r="B50" t="s">
        <v>468</v>
      </c>
      <c r="C50" t="s">
        <v>17</v>
      </c>
      <c r="D50">
        <v>0.85416666666666663</v>
      </c>
      <c r="E50" t="s">
        <v>53</v>
      </c>
      <c r="F50" t="s">
        <v>54</v>
      </c>
      <c r="H50">
        <v>33.1</v>
      </c>
      <c r="I50">
        <v>25.5</v>
      </c>
      <c r="J50">
        <v>41.4</v>
      </c>
      <c r="K50">
        <v>58.6</v>
      </c>
      <c r="L50">
        <v>66.900000000000006</v>
      </c>
      <c r="M50">
        <v>74.5</v>
      </c>
      <c r="N50">
        <v>28</v>
      </c>
      <c r="O50">
        <v>35.799999999999997</v>
      </c>
      <c r="P50">
        <v>36.200000000000003</v>
      </c>
      <c r="Q50">
        <v>81.8</v>
      </c>
      <c r="R50">
        <v>91.3</v>
      </c>
      <c r="S50">
        <v>75.599999999999994</v>
      </c>
      <c r="T50">
        <v>24.4</v>
      </c>
      <c r="U50">
        <v>29.4</v>
      </c>
      <c r="V50">
        <v>75.3</v>
      </c>
      <c r="W50">
        <v>24.7</v>
      </c>
      <c r="X50" t="s">
        <v>53</v>
      </c>
      <c r="Y50" t="s">
        <v>54</v>
      </c>
      <c r="Z50" t="s">
        <v>2175</v>
      </c>
      <c r="AA50" t="s">
        <v>2176</v>
      </c>
      <c r="AB50" t="s">
        <v>2117</v>
      </c>
      <c r="AC50" t="s">
        <v>2116</v>
      </c>
      <c r="AD50" t="s">
        <v>2116</v>
      </c>
      <c r="AE50" t="s">
        <v>2117</v>
      </c>
      <c r="AF50" t="s">
        <v>2116</v>
      </c>
      <c r="AG50" t="s">
        <v>2117</v>
      </c>
      <c r="AH50" t="s">
        <v>2117</v>
      </c>
      <c r="AI50" t="s">
        <v>2116</v>
      </c>
      <c r="AJ50" t="s">
        <v>2116</v>
      </c>
      <c r="AK50" t="s">
        <v>2117</v>
      </c>
      <c r="AL50" t="s">
        <v>2117</v>
      </c>
      <c r="AM50" t="s">
        <v>2117</v>
      </c>
      <c r="AN50" t="s">
        <v>2116</v>
      </c>
      <c r="AO50" t="s">
        <v>2116</v>
      </c>
      <c r="AP50" t="s">
        <v>2117</v>
      </c>
      <c r="AQ50" t="s">
        <v>2116</v>
      </c>
    </row>
    <row r="51" spans="2:43" x14ac:dyDescent="0.25">
      <c r="B51" t="s">
        <v>468</v>
      </c>
      <c r="C51" t="s">
        <v>17</v>
      </c>
      <c r="D51">
        <v>0.85416666666666663</v>
      </c>
      <c r="E51" t="s">
        <v>55</v>
      </c>
      <c r="F51" t="s">
        <v>56</v>
      </c>
      <c r="H51">
        <v>45.4</v>
      </c>
      <c r="I51">
        <v>25.1</v>
      </c>
      <c r="J51">
        <v>29.5</v>
      </c>
      <c r="K51">
        <v>70.5</v>
      </c>
      <c r="L51">
        <v>54.6</v>
      </c>
      <c r="M51">
        <v>74.900000000000006</v>
      </c>
      <c r="N51">
        <v>38.9</v>
      </c>
      <c r="O51">
        <v>35.4</v>
      </c>
      <c r="P51">
        <v>25.7</v>
      </c>
      <c r="Q51">
        <v>81.599999999999994</v>
      </c>
      <c r="R51">
        <v>90.5</v>
      </c>
      <c r="S51">
        <v>74.099999999999994</v>
      </c>
      <c r="T51">
        <v>25.9</v>
      </c>
      <c r="U51">
        <v>31.2</v>
      </c>
      <c r="V51">
        <v>73.599999999999994</v>
      </c>
      <c r="W51">
        <v>26.4</v>
      </c>
      <c r="X51" t="s">
        <v>55</v>
      </c>
      <c r="Y51" t="s">
        <v>56</v>
      </c>
      <c r="Z51" t="s">
        <v>2177</v>
      </c>
      <c r="AA51" t="s">
        <v>2169</v>
      </c>
      <c r="AB51" t="s">
        <v>2117</v>
      </c>
      <c r="AC51" t="s">
        <v>2116</v>
      </c>
      <c r="AD51" t="s">
        <v>2116</v>
      </c>
      <c r="AE51" t="s">
        <v>2117</v>
      </c>
      <c r="AF51" t="s">
        <v>2116</v>
      </c>
      <c r="AG51" t="s">
        <v>2117</v>
      </c>
      <c r="AH51" t="s">
        <v>2116</v>
      </c>
      <c r="AI51" t="s">
        <v>2117</v>
      </c>
      <c r="AJ51" t="s">
        <v>2116</v>
      </c>
      <c r="AK51" t="s">
        <v>2117</v>
      </c>
      <c r="AL51" t="s">
        <v>2117</v>
      </c>
      <c r="AM51" t="s">
        <v>2117</v>
      </c>
      <c r="AN51" t="s">
        <v>2116</v>
      </c>
      <c r="AO51" t="s">
        <v>2116</v>
      </c>
      <c r="AP51" t="s">
        <v>2117</v>
      </c>
      <c r="AQ51" t="s">
        <v>2116</v>
      </c>
    </row>
    <row r="52" spans="2:43" x14ac:dyDescent="0.25">
      <c r="B52" t="s">
        <v>468</v>
      </c>
      <c r="C52" t="s">
        <v>17</v>
      </c>
      <c r="D52">
        <v>0.85416666666666663</v>
      </c>
      <c r="E52" t="s">
        <v>57</v>
      </c>
      <c r="F52" t="s">
        <v>58</v>
      </c>
      <c r="H52">
        <v>52.8</v>
      </c>
      <c r="I52">
        <v>25.4</v>
      </c>
      <c r="J52">
        <v>21.8</v>
      </c>
      <c r="K52">
        <v>78.2</v>
      </c>
      <c r="L52">
        <v>47.2</v>
      </c>
      <c r="M52">
        <v>74.599999999999994</v>
      </c>
      <c r="N52">
        <v>34.700000000000003</v>
      </c>
      <c r="O52">
        <v>41.2</v>
      </c>
      <c r="P52">
        <v>24.1</v>
      </c>
      <c r="Q52">
        <v>72.900000000000006</v>
      </c>
      <c r="R52">
        <v>81.900000000000006</v>
      </c>
      <c r="S52">
        <v>58.8</v>
      </c>
      <c r="T52">
        <v>41.2</v>
      </c>
      <c r="U52">
        <v>47.9</v>
      </c>
      <c r="V52">
        <v>59.5</v>
      </c>
      <c r="W52">
        <v>40.5</v>
      </c>
      <c r="X52" t="s">
        <v>57</v>
      </c>
      <c r="Y52" t="s">
        <v>58</v>
      </c>
      <c r="Z52" t="s">
        <v>2178</v>
      </c>
      <c r="AA52" t="s">
        <v>447</v>
      </c>
      <c r="AB52" t="s">
        <v>2116</v>
      </c>
      <c r="AC52" t="s">
        <v>2117</v>
      </c>
      <c r="AD52" t="s">
        <v>2116</v>
      </c>
      <c r="AE52" t="s">
        <v>2117</v>
      </c>
      <c r="AF52" t="s">
        <v>2117</v>
      </c>
      <c r="AG52" t="s">
        <v>2116</v>
      </c>
      <c r="AH52" t="s">
        <v>2116</v>
      </c>
      <c r="AI52" t="s">
        <v>2117</v>
      </c>
      <c r="AJ52" t="s">
        <v>2116</v>
      </c>
      <c r="AK52" t="s">
        <v>2116</v>
      </c>
      <c r="AL52" t="s">
        <v>2116</v>
      </c>
      <c r="AM52" t="s">
        <v>2116</v>
      </c>
      <c r="AN52" t="s">
        <v>2117</v>
      </c>
      <c r="AO52" t="s">
        <v>2117</v>
      </c>
      <c r="AP52" t="s">
        <v>2116</v>
      </c>
      <c r="AQ52" t="s">
        <v>2117</v>
      </c>
    </row>
    <row r="53" spans="2:43" x14ac:dyDescent="0.25">
      <c r="B53" t="s">
        <v>468</v>
      </c>
      <c r="C53" t="s">
        <v>17</v>
      </c>
      <c r="D53">
        <v>0.85416666666666663</v>
      </c>
      <c r="E53" t="s">
        <v>59</v>
      </c>
      <c r="F53" t="s">
        <v>60</v>
      </c>
      <c r="H53">
        <v>44.6</v>
      </c>
      <c r="I53">
        <v>25.7</v>
      </c>
      <c r="J53">
        <v>29.7</v>
      </c>
      <c r="K53">
        <v>70.3</v>
      </c>
      <c r="L53">
        <v>55.4</v>
      </c>
      <c r="M53">
        <v>74.3</v>
      </c>
      <c r="N53">
        <v>29.3</v>
      </c>
      <c r="O53">
        <v>40.1</v>
      </c>
      <c r="P53">
        <v>30.6</v>
      </c>
      <c r="Q53">
        <v>75.099999999999994</v>
      </c>
      <c r="R53">
        <v>86</v>
      </c>
      <c r="S53">
        <v>65.599999999999994</v>
      </c>
      <c r="T53">
        <v>34.4</v>
      </c>
      <c r="U53">
        <v>40.1</v>
      </c>
      <c r="V53">
        <v>67.099999999999994</v>
      </c>
      <c r="W53">
        <v>32.9</v>
      </c>
      <c r="X53" t="s">
        <v>59</v>
      </c>
      <c r="Y53" t="s">
        <v>60</v>
      </c>
      <c r="Z53" t="s">
        <v>2179</v>
      </c>
      <c r="AA53" t="s">
        <v>2130</v>
      </c>
      <c r="AB53" t="s">
        <v>2117</v>
      </c>
      <c r="AC53" t="s">
        <v>2116</v>
      </c>
      <c r="AD53" t="s">
        <v>2116</v>
      </c>
      <c r="AE53" t="s">
        <v>2117</v>
      </c>
      <c r="AF53" t="s">
        <v>2116</v>
      </c>
      <c r="AG53" t="s">
        <v>2117</v>
      </c>
      <c r="AH53" t="s">
        <v>2116</v>
      </c>
      <c r="AI53" t="s">
        <v>2117</v>
      </c>
      <c r="AJ53" t="s">
        <v>2116</v>
      </c>
      <c r="AK53" t="s">
        <v>2117</v>
      </c>
      <c r="AL53" t="s">
        <v>2117</v>
      </c>
      <c r="AM53" t="s">
        <v>2117</v>
      </c>
      <c r="AN53" t="s">
        <v>2116</v>
      </c>
      <c r="AO53" t="s">
        <v>2116</v>
      </c>
      <c r="AP53" t="s">
        <v>2117</v>
      </c>
      <c r="AQ53" t="s">
        <v>2116</v>
      </c>
    </row>
    <row r="54" spans="2:43" x14ac:dyDescent="0.25">
      <c r="B54" t="s">
        <v>452</v>
      </c>
      <c r="C54" t="s">
        <v>17</v>
      </c>
      <c r="D54">
        <v>0.875</v>
      </c>
      <c r="E54" t="s">
        <v>61</v>
      </c>
      <c r="F54" t="s">
        <v>62</v>
      </c>
      <c r="H54">
        <v>22.9</v>
      </c>
      <c r="I54">
        <v>37.6</v>
      </c>
      <c r="J54">
        <v>39.5</v>
      </c>
      <c r="K54">
        <v>60.5</v>
      </c>
      <c r="L54">
        <v>77.099999999999994</v>
      </c>
      <c r="M54">
        <v>62.4</v>
      </c>
      <c r="N54">
        <v>17.7</v>
      </c>
      <c r="O54">
        <v>57.9</v>
      </c>
      <c r="P54">
        <v>24.4</v>
      </c>
      <c r="Q54">
        <v>48.7</v>
      </c>
      <c r="R54">
        <v>49.4</v>
      </c>
      <c r="S54">
        <v>22.2</v>
      </c>
      <c r="T54">
        <v>77.8</v>
      </c>
      <c r="U54">
        <v>81.7</v>
      </c>
      <c r="V54">
        <v>31</v>
      </c>
      <c r="W54">
        <v>69</v>
      </c>
      <c r="X54" t="s">
        <v>61</v>
      </c>
      <c r="Y54" t="s">
        <v>62</v>
      </c>
      <c r="Z54" t="s">
        <v>2180</v>
      </c>
      <c r="AA54" t="s">
        <v>459</v>
      </c>
      <c r="AB54" t="s">
        <v>2116</v>
      </c>
      <c r="AC54" t="s">
        <v>2117</v>
      </c>
      <c r="AD54" t="s">
        <v>2116</v>
      </c>
      <c r="AE54" t="s">
        <v>2117</v>
      </c>
      <c r="AF54" t="s">
        <v>2117</v>
      </c>
      <c r="AG54" t="s">
        <v>2116</v>
      </c>
      <c r="AH54" t="s">
        <v>2116</v>
      </c>
      <c r="AI54" t="s">
        <v>2116</v>
      </c>
      <c r="AJ54" t="s">
        <v>2117</v>
      </c>
      <c r="AK54" t="s">
        <v>2117</v>
      </c>
      <c r="AL54" t="s">
        <v>2117</v>
      </c>
      <c r="AM54" t="s">
        <v>2116</v>
      </c>
      <c r="AN54" t="s">
        <v>2117</v>
      </c>
      <c r="AO54" t="s">
        <v>2117</v>
      </c>
      <c r="AP54" t="s">
        <v>2117</v>
      </c>
      <c r="AQ54" t="s">
        <v>2116</v>
      </c>
    </row>
    <row r="55" spans="2:43" x14ac:dyDescent="0.25">
      <c r="B55" t="s">
        <v>468</v>
      </c>
      <c r="C55" t="s">
        <v>17</v>
      </c>
      <c r="D55">
        <v>0.88541666666666663</v>
      </c>
      <c r="E55" t="s">
        <v>63</v>
      </c>
      <c r="F55" t="s">
        <v>64</v>
      </c>
      <c r="H55">
        <v>51.3</v>
      </c>
      <c r="I55">
        <v>26.4</v>
      </c>
      <c r="J55">
        <v>22.4</v>
      </c>
      <c r="K55">
        <v>77.599999999999994</v>
      </c>
      <c r="L55">
        <v>48.7</v>
      </c>
      <c r="M55">
        <v>73.599999999999994</v>
      </c>
      <c r="N55">
        <v>31.4</v>
      </c>
      <c r="O55">
        <v>45.9</v>
      </c>
      <c r="P55">
        <v>22.7</v>
      </c>
      <c r="Q55">
        <v>65.7</v>
      </c>
      <c r="R55">
        <v>78.400000000000006</v>
      </c>
      <c r="S55">
        <v>53.6</v>
      </c>
      <c r="T55">
        <v>46.4</v>
      </c>
      <c r="U55">
        <v>53</v>
      </c>
      <c r="V55">
        <v>55.8</v>
      </c>
      <c r="W55">
        <v>44.2</v>
      </c>
      <c r="X55" t="s">
        <v>63</v>
      </c>
      <c r="Y55" t="s">
        <v>862</v>
      </c>
      <c r="Z55" t="s">
        <v>2181</v>
      </c>
      <c r="AA55" t="s">
        <v>2120</v>
      </c>
      <c r="AB55" t="s">
        <v>2116</v>
      </c>
      <c r="AC55" t="s">
        <v>2117</v>
      </c>
      <c r="AD55" t="s">
        <v>2116</v>
      </c>
      <c r="AE55" t="s">
        <v>2117</v>
      </c>
      <c r="AF55" t="s">
        <v>2117</v>
      </c>
      <c r="AG55" t="s">
        <v>2116</v>
      </c>
      <c r="AH55" t="s">
        <v>2117</v>
      </c>
      <c r="AI55" t="s">
        <v>2116</v>
      </c>
      <c r="AJ55" t="s">
        <v>2116</v>
      </c>
      <c r="AK55" t="s">
        <v>2117</v>
      </c>
      <c r="AL55" t="s">
        <v>2117</v>
      </c>
      <c r="AM55" t="s">
        <v>2117</v>
      </c>
      <c r="AN55" t="s">
        <v>2116</v>
      </c>
      <c r="AO55" t="s">
        <v>2116</v>
      </c>
      <c r="AP55" t="s">
        <v>2117</v>
      </c>
      <c r="AQ55" t="s">
        <v>2116</v>
      </c>
    </row>
    <row r="56" spans="2:43" x14ac:dyDescent="0.25">
      <c r="B56" t="s">
        <v>454</v>
      </c>
      <c r="C56" t="s">
        <v>17</v>
      </c>
      <c r="D56">
        <v>0.89583333333333337</v>
      </c>
      <c r="E56" t="s">
        <v>65</v>
      </c>
      <c r="F56" t="s">
        <v>66</v>
      </c>
      <c r="H56">
        <v>22.2</v>
      </c>
      <c r="I56">
        <v>28.1</v>
      </c>
      <c r="J56">
        <v>49.7</v>
      </c>
      <c r="K56">
        <v>50.3</v>
      </c>
      <c r="L56">
        <v>77.8</v>
      </c>
      <c r="M56">
        <v>71.900000000000006</v>
      </c>
      <c r="N56">
        <v>15.1</v>
      </c>
      <c r="O56">
        <v>45</v>
      </c>
      <c r="P56">
        <v>39.9</v>
      </c>
      <c r="Q56">
        <v>65.400000000000006</v>
      </c>
      <c r="R56">
        <v>76.599999999999994</v>
      </c>
      <c r="S56">
        <v>51.1</v>
      </c>
      <c r="T56">
        <v>48.9</v>
      </c>
      <c r="U56">
        <v>55.4</v>
      </c>
      <c r="V56">
        <v>54</v>
      </c>
      <c r="W56">
        <v>46</v>
      </c>
      <c r="X56" t="s">
        <v>65</v>
      </c>
      <c r="Y56" t="s">
        <v>876</v>
      </c>
      <c r="Z56" t="s">
        <v>2182</v>
      </c>
      <c r="AA56" t="s">
        <v>2183</v>
      </c>
      <c r="AB56" t="s">
        <v>2116</v>
      </c>
      <c r="AC56" t="s">
        <v>2116</v>
      </c>
      <c r="AD56" t="s">
        <v>2117</v>
      </c>
      <c r="AE56" t="s">
        <v>2116</v>
      </c>
      <c r="AF56" t="s">
        <v>2117</v>
      </c>
      <c r="AG56" t="s">
        <v>2117</v>
      </c>
      <c r="AH56" t="s">
        <v>2116</v>
      </c>
      <c r="AI56" t="s">
        <v>2116</v>
      </c>
      <c r="AJ56" t="s">
        <v>2117</v>
      </c>
      <c r="AK56" t="s">
        <v>2117</v>
      </c>
      <c r="AL56" t="s">
        <v>2117</v>
      </c>
      <c r="AM56" t="s">
        <v>2117</v>
      </c>
      <c r="AN56" t="s">
        <v>2116</v>
      </c>
      <c r="AO56" t="s">
        <v>2116</v>
      </c>
      <c r="AP56" t="s">
        <v>2116</v>
      </c>
      <c r="AQ56" t="s">
        <v>2117</v>
      </c>
    </row>
    <row r="57" spans="2:43" x14ac:dyDescent="0.25">
      <c r="B57" t="s">
        <v>454</v>
      </c>
      <c r="C57" t="s">
        <v>17</v>
      </c>
      <c r="D57">
        <v>0.89583333333333337</v>
      </c>
      <c r="E57" t="s">
        <v>67</v>
      </c>
      <c r="F57" t="s">
        <v>68</v>
      </c>
      <c r="H57">
        <v>46.5</v>
      </c>
      <c r="I57">
        <v>28</v>
      </c>
      <c r="J57">
        <v>25.6</v>
      </c>
      <c r="K57">
        <v>74.400000000000006</v>
      </c>
      <c r="L57">
        <v>53.5</v>
      </c>
      <c r="M57">
        <v>72</v>
      </c>
      <c r="N57">
        <v>31.3</v>
      </c>
      <c r="O57">
        <v>43.9</v>
      </c>
      <c r="P57">
        <v>24.8</v>
      </c>
      <c r="Q57">
        <v>69</v>
      </c>
      <c r="R57">
        <v>75.2</v>
      </c>
      <c r="S57">
        <v>49.2</v>
      </c>
      <c r="T57">
        <v>50.8</v>
      </c>
      <c r="U57">
        <v>56.8</v>
      </c>
      <c r="V57">
        <v>53.6</v>
      </c>
      <c r="W57">
        <v>46.4</v>
      </c>
      <c r="X57" t="s">
        <v>67</v>
      </c>
      <c r="Y57" t="s">
        <v>68</v>
      </c>
      <c r="Z57" t="s">
        <v>2184</v>
      </c>
      <c r="AA57" t="s">
        <v>460</v>
      </c>
      <c r="AB57" t="s">
        <v>2116</v>
      </c>
      <c r="AC57" t="s">
        <v>2116</v>
      </c>
      <c r="AD57" t="s">
        <v>2117</v>
      </c>
      <c r="AE57" t="s">
        <v>2116</v>
      </c>
      <c r="AF57" t="s">
        <v>2117</v>
      </c>
      <c r="AG57" t="s">
        <v>2117</v>
      </c>
      <c r="AH57" t="s">
        <v>2116</v>
      </c>
      <c r="AI57" t="s">
        <v>2116</v>
      </c>
      <c r="AJ57" t="s">
        <v>2117</v>
      </c>
      <c r="AK57" t="s">
        <v>2117</v>
      </c>
      <c r="AL57" t="s">
        <v>2117</v>
      </c>
      <c r="AM57" t="s">
        <v>2117</v>
      </c>
      <c r="AN57" t="s">
        <v>2116</v>
      </c>
      <c r="AO57" t="s">
        <v>2117</v>
      </c>
      <c r="AP57" t="s">
        <v>2117</v>
      </c>
      <c r="AQ57" t="s">
        <v>2116</v>
      </c>
    </row>
    <row r="58" spans="2:43" x14ac:dyDescent="0.25">
      <c r="B58" t="s">
        <v>454</v>
      </c>
      <c r="C58" t="s">
        <v>17</v>
      </c>
      <c r="D58">
        <v>0.89583333333333337</v>
      </c>
      <c r="E58" t="s">
        <v>69</v>
      </c>
      <c r="F58" t="s">
        <v>70</v>
      </c>
      <c r="H58">
        <v>41.8</v>
      </c>
      <c r="I58">
        <v>30.5</v>
      </c>
      <c r="J58">
        <v>27.7</v>
      </c>
      <c r="K58">
        <v>72.3</v>
      </c>
      <c r="L58">
        <v>58.2</v>
      </c>
      <c r="M58">
        <v>69.5</v>
      </c>
      <c r="N58">
        <v>33.700000000000003</v>
      </c>
      <c r="O58">
        <v>46.5</v>
      </c>
      <c r="P58">
        <v>19.7</v>
      </c>
      <c r="Q58">
        <v>64.2</v>
      </c>
      <c r="R58">
        <v>68.3</v>
      </c>
      <c r="S58">
        <v>40.5</v>
      </c>
      <c r="T58">
        <v>59.5</v>
      </c>
      <c r="U58">
        <v>64.8</v>
      </c>
      <c r="V58">
        <v>47.5</v>
      </c>
      <c r="W58">
        <v>52.5</v>
      </c>
      <c r="X58" t="s">
        <v>877</v>
      </c>
      <c r="Y58" t="s">
        <v>878</v>
      </c>
      <c r="Z58" t="s">
        <v>2185</v>
      </c>
      <c r="AA58" t="s">
        <v>460</v>
      </c>
      <c r="AB58" t="s">
        <v>2116</v>
      </c>
      <c r="AC58" t="s">
        <v>2116</v>
      </c>
      <c r="AD58" t="s">
        <v>2117</v>
      </c>
      <c r="AE58" t="s">
        <v>2116</v>
      </c>
      <c r="AF58" t="s">
        <v>2117</v>
      </c>
      <c r="AG58" t="s">
        <v>2117</v>
      </c>
      <c r="AH58" t="s">
        <v>2117</v>
      </c>
      <c r="AI58" t="s">
        <v>2116</v>
      </c>
      <c r="AJ58" t="s">
        <v>2116</v>
      </c>
      <c r="AK58" t="s">
        <v>2117</v>
      </c>
      <c r="AL58" t="s">
        <v>2117</v>
      </c>
      <c r="AM58" t="s">
        <v>2117</v>
      </c>
      <c r="AN58" t="s">
        <v>2116</v>
      </c>
      <c r="AO58" t="s">
        <v>2117</v>
      </c>
      <c r="AP58" t="s">
        <v>2117</v>
      </c>
      <c r="AQ58" t="s">
        <v>2116</v>
      </c>
    </row>
    <row r="59" spans="2:43" x14ac:dyDescent="0.25">
      <c r="B59" t="s">
        <v>455</v>
      </c>
      <c r="C59" t="s">
        <v>17</v>
      </c>
      <c r="D59">
        <v>0.89583333333333337</v>
      </c>
      <c r="E59" t="s">
        <v>71</v>
      </c>
      <c r="F59" t="s">
        <v>72</v>
      </c>
      <c r="H59">
        <v>44</v>
      </c>
      <c r="I59">
        <v>28.5</v>
      </c>
      <c r="J59">
        <v>27.5</v>
      </c>
      <c r="K59">
        <v>72.5</v>
      </c>
      <c r="L59">
        <v>56</v>
      </c>
      <c r="M59">
        <v>71.5</v>
      </c>
      <c r="N59">
        <v>27.7</v>
      </c>
      <c r="O59">
        <v>48.1</v>
      </c>
      <c r="P59">
        <v>24.2</v>
      </c>
      <c r="Q59">
        <v>62.7</v>
      </c>
      <c r="R59">
        <v>74.599999999999994</v>
      </c>
      <c r="S59">
        <v>48.3</v>
      </c>
      <c r="T59">
        <v>51.7</v>
      </c>
      <c r="U59">
        <v>57.5</v>
      </c>
      <c r="V59">
        <v>53.5</v>
      </c>
      <c r="W59">
        <v>46.5</v>
      </c>
      <c r="X59" t="s">
        <v>71</v>
      </c>
      <c r="Y59" t="s">
        <v>916</v>
      </c>
      <c r="Z59" t="s">
        <v>2186</v>
      </c>
      <c r="AA59" t="s">
        <v>462</v>
      </c>
      <c r="AB59" t="s">
        <v>2117</v>
      </c>
      <c r="AC59" t="s">
        <v>2116</v>
      </c>
      <c r="AD59" t="s">
        <v>2116</v>
      </c>
      <c r="AE59" t="s">
        <v>2117</v>
      </c>
      <c r="AF59" t="s">
        <v>2116</v>
      </c>
      <c r="AG59" t="s">
        <v>2117</v>
      </c>
      <c r="AH59" t="s">
        <v>2117</v>
      </c>
      <c r="AI59" t="s">
        <v>2116</v>
      </c>
      <c r="AJ59" t="s">
        <v>2116</v>
      </c>
      <c r="AK59" t="s">
        <v>2117</v>
      </c>
      <c r="AL59" t="s">
        <v>2117</v>
      </c>
      <c r="AM59" t="s">
        <v>2117</v>
      </c>
      <c r="AN59" t="s">
        <v>2116</v>
      </c>
      <c r="AO59" t="s">
        <v>2117</v>
      </c>
      <c r="AP59" t="s">
        <v>2117</v>
      </c>
      <c r="AQ59" t="s">
        <v>2116</v>
      </c>
    </row>
    <row r="60" spans="2:43" x14ac:dyDescent="0.25">
      <c r="B60" t="s">
        <v>468</v>
      </c>
      <c r="C60" t="s">
        <v>17</v>
      </c>
      <c r="D60">
        <v>0.89583333333333337</v>
      </c>
      <c r="E60" t="s">
        <v>73</v>
      </c>
      <c r="F60" t="s">
        <v>74</v>
      </c>
      <c r="H60">
        <v>37.5</v>
      </c>
      <c r="I60">
        <v>28.3</v>
      </c>
      <c r="J60">
        <v>34.200000000000003</v>
      </c>
      <c r="K60">
        <v>65.8</v>
      </c>
      <c r="L60">
        <v>62.5</v>
      </c>
      <c r="M60">
        <v>71.7</v>
      </c>
      <c r="N60">
        <v>35.200000000000003</v>
      </c>
      <c r="O60">
        <v>44.3</v>
      </c>
      <c r="P60">
        <v>20.5</v>
      </c>
      <c r="Q60">
        <v>67.5</v>
      </c>
      <c r="R60">
        <v>77.7</v>
      </c>
      <c r="S60">
        <v>52.5</v>
      </c>
      <c r="T60">
        <v>47.5</v>
      </c>
      <c r="U60">
        <v>53.1</v>
      </c>
      <c r="V60">
        <v>57.7</v>
      </c>
      <c r="W60">
        <v>42.3</v>
      </c>
      <c r="X60" t="s">
        <v>73</v>
      </c>
      <c r="Y60" t="s">
        <v>74</v>
      </c>
      <c r="Z60" t="s">
        <v>2187</v>
      </c>
      <c r="AA60" t="s">
        <v>2130</v>
      </c>
      <c r="AB60" t="s">
        <v>2117</v>
      </c>
      <c r="AC60" t="s">
        <v>2116</v>
      </c>
      <c r="AD60" t="s">
        <v>2116</v>
      </c>
      <c r="AE60" t="s">
        <v>2117</v>
      </c>
      <c r="AF60" t="s">
        <v>2116</v>
      </c>
      <c r="AG60" t="s">
        <v>2117</v>
      </c>
      <c r="AH60" t="s">
        <v>2116</v>
      </c>
      <c r="AI60" t="s">
        <v>2117</v>
      </c>
      <c r="AJ60" t="s">
        <v>2116</v>
      </c>
      <c r="AK60" t="s">
        <v>2117</v>
      </c>
      <c r="AL60" t="s">
        <v>2117</v>
      </c>
      <c r="AM60" t="s">
        <v>2117</v>
      </c>
      <c r="AN60" t="s">
        <v>2116</v>
      </c>
      <c r="AO60" t="s">
        <v>2116</v>
      </c>
      <c r="AP60" t="s">
        <v>2117</v>
      </c>
      <c r="AQ60" t="s">
        <v>2116</v>
      </c>
    </row>
    <row r="61" spans="2:43" x14ac:dyDescent="0.25">
      <c r="B61" t="s">
        <v>468</v>
      </c>
      <c r="C61" t="s">
        <v>17</v>
      </c>
      <c r="D61">
        <v>0.89583333333333337</v>
      </c>
      <c r="E61" t="s">
        <v>75</v>
      </c>
      <c r="F61" t="s">
        <v>76</v>
      </c>
      <c r="H61">
        <v>47.6</v>
      </c>
      <c r="I61">
        <v>26</v>
      </c>
      <c r="J61">
        <v>26.4</v>
      </c>
      <c r="K61">
        <v>73.599999999999994</v>
      </c>
      <c r="L61">
        <v>52.4</v>
      </c>
      <c r="M61">
        <v>74</v>
      </c>
      <c r="N61">
        <v>30.7</v>
      </c>
      <c r="O61">
        <v>44.1</v>
      </c>
      <c r="P61">
        <v>25.3</v>
      </c>
      <c r="Q61">
        <v>68.8</v>
      </c>
      <c r="R61">
        <v>82.8</v>
      </c>
      <c r="S61">
        <v>60.2</v>
      </c>
      <c r="T61">
        <v>39.799999999999997</v>
      </c>
      <c r="U61">
        <v>45.8</v>
      </c>
      <c r="V61">
        <v>62.3</v>
      </c>
      <c r="W61">
        <v>37.700000000000003</v>
      </c>
      <c r="X61" t="s">
        <v>75</v>
      </c>
      <c r="Y61" t="s">
        <v>76</v>
      </c>
      <c r="Z61" t="s">
        <v>2188</v>
      </c>
      <c r="AA61" t="s">
        <v>459</v>
      </c>
      <c r="AB61" t="s">
        <v>2116</v>
      </c>
      <c r="AC61" t="s">
        <v>2117</v>
      </c>
      <c r="AD61" t="s">
        <v>2116</v>
      </c>
      <c r="AE61" t="s">
        <v>2117</v>
      </c>
      <c r="AF61" t="s">
        <v>2117</v>
      </c>
      <c r="AG61" t="s">
        <v>2116</v>
      </c>
      <c r="AH61" t="s">
        <v>2117</v>
      </c>
      <c r="AI61" t="s">
        <v>2116</v>
      </c>
      <c r="AJ61" t="s">
        <v>2116</v>
      </c>
      <c r="AK61" t="s">
        <v>2117</v>
      </c>
      <c r="AL61" t="s">
        <v>2117</v>
      </c>
      <c r="AM61" t="s">
        <v>2116</v>
      </c>
      <c r="AN61" t="s">
        <v>2117</v>
      </c>
      <c r="AO61" t="s">
        <v>2117</v>
      </c>
      <c r="AP61" t="s">
        <v>2117</v>
      </c>
      <c r="AQ61" t="s">
        <v>2116</v>
      </c>
    </row>
    <row r="62" spans="2:43" x14ac:dyDescent="0.25">
      <c r="B62" t="s">
        <v>468</v>
      </c>
      <c r="C62" t="s">
        <v>17</v>
      </c>
      <c r="D62">
        <v>0.89583333333333337</v>
      </c>
      <c r="E62" t="s">
        <v>77</v>
      </c>
      <c r="F62" t="s">
        <v>78</v>
      </c>
      <c r="H62">
        <v>61.5</v>
      </c>
      <c r="I62">
        <v>23.2</v>
      </c>
      <c r="J62">
        <v>15.3</v>
      </c>
      <c r="K62">
        <v>84.7</v>
      </c>
      <c r="L62">
        <v>38.5</v>
      </c>
      <c r="M62">
        <v>76.8</v>
      </c>
      <c r="N62">
        <v>41.4</v>
      </c>
      <c r="O62">
        <v>37.1</v>
      </c>
      <c r="P62">
        <v>21.5</v>
      </c>
      <c r="Q62">
        <v>78.099999999999994</v>
      </c>
      <c r="R62">
        <v>83.5</v>
      </c>
      <c r="S62">
        <v>61.6</v>
      </c>
      <c r="T62">
        <v>38.4</v>
      </c>
      <c r="U62">
        <v>46.4</v>
      </c>
      <c r="V62">
        <v>57.5</v>
      </c>
      <c r="W62">
        <v>42.5</v>
      </c>
      <c r="X62" t="s">
        <v>863</v>
      </c>
      <c r="Y62" t="s">
        <v>864</v>
      </c>
      <c r="Z62" t="s">
        <v>2189</v>
      </c>
      <c r="AA62" t="s">
        <v>453</v>
      </c>
      <c r="AB62" t="s">
        <v>2117</v>
      </c>
      <c r="AC62" t="s">
        <v>2116</v>
      </c>
      <c r="AD62" t="s">
        <v>2116</v>
      </c>
      <c r="AE62" t="s">
        <v>2117</v>
      </c>
      <c r="AF62" t="s">
        <v>2116</v>
      </c>
      <c r="AG62" t="s">
        <v>2117</v>
      </c>
      <c r="AH62" t="s">
        <v>2116</v>
      </c>
      <c r="AI62" t="s">
        <v>2117</v>
      </c>
      <c r="AJ62" t="s">
        <v>2116</v>
      </c>
      <c r="AK62" t="s">
        <v>2116</v>
      </c>
      <c r="AL62" t="s">
        <v>2116</v>
      </c>
      <c r="AM62" t="s">
        <v>2116</v>
      </c>
      <c r="AN62" t="s">
        <v>2117</v>
      </c>
      <c r="AO62" t="s">
        <v>2117</v>
      </c>
      <c r="AP62" t="s">
        <v>2116</v>
      </c>
      <c r="AQ62" t="s">
        <v>2117</v>
      </c>
    </row>
    <row r="63" spans="2:43" x14ac:dyDescent="0.25">
      <c r="B63" t="s">
        <v>468</v>
      </c>
      <c r="C63" t="s">
        <v>17</v>
      </c>
      <c r="D63">
        <v>0.89583333333333337</v>
      </c>
      <c r="E63" t="s">
        <v>79</v>
      </c>
      <c r="F63" t="s">
        <v>80</v>
      </c>
      <c r="H63">
        <v>30.7</v>
      </c>
      <c r="I63">
        <v>27.4</v>
      </c>
      <c r="J63">
        <v>41.9</v>
      </c>
      <c r="K63">
        <v>58.1</v>
      </c>
      <c r="L63">
        <v>69.3</v>
      </c>
      <c r="M63">
        <v>72.599999999999994</v>
      </c>
      <c r="N63">
        <v>29.3</v>
      </c>
      <c r="O63">
        <v>38.4</v>
      </c>
      <c r="P63">
        <v>32.299999999999997</v>
      </c>
      <c r="Q63">
        <v>77.8</v>
      </c>
      <c r="R63">
        <v>81.3</v>
      </c>
      <c r="S63">
        <v>57.9</v>
      </c>
      <c r="T63">
        <v>42.1</v>
      </c>
      <c r="U63">
        <v>47.8</v>
      </c>
      <c r="V63">
        <v>61.4</v>
      </c>
      <c r="W63">
        <v>38.6</v>
      </c>
      <c r="X63" t="s">
        <v>79</v>
      </c>
      <c r="Y63" t="s">
        <v>865</v>
      </c>
      <c r="Z63" t="s">
        <v>2190</v>
      </c>
      <c r="AA63" t="s">
        <v>462</v>
      </c>
      <c r="AB63" t="s">
        <v>2117</v>
      </c>
      <c r="AC63" t="s">
        <v>2116</v>
      </c>
      <c r="AD63" t="s">
        <v>2116</v>
      </c>
      <c r="AE63" t="s">
        <v>2117</v>
      </c>
      <c r="AF63" t="s">
        <v>2116</v>
      </c>
      <c r="AG63" t="s">
        <v>2117</v>
      </c>
      <c r="AH63" t="s">
        <v>2117</v>
      </c>
      <c r="AI63" t="s">
        <v>2116</v>
      </c>
      <c r="AJ63" t="s">
        <v>2116</v>
      </c>
      <c r="AK63" t="s">
        <v>2117</v>
      </c>
      <c r="AL63" t="s">
        <v>2117</v>
      </c>
      <c r="AM63" t="s">
        <v>2117</v>
      </c>
      <c r="AN63" t="s">
        <v>2116</v>
      </c>
      <c r="AO63" t="s">
        <v>2117</v>
      </c>
      <c r="AP63" t="s">
        <v>2117</v>
      </c>
      <c r="AQ63" t="s">
        <v>2116</v>
      </c>
    </row>
    <row r="64" spans="2:43" x14ac:dyDescent="0.25">
      <c r="B64" t="s">
        <v>467</v>
      </c>
      <c r="C64" t="s">
        <v>17</v>
      </c>
      <c r="D64">
        <v>0.91666666666666663</v>
      </c>
      <c r="E64" t="s">
        <v>81</v>
      </c>
      <c r="F64" t="s">
        <v>82</v>
      </c>
      <c r="H64">
        <v>50</v>
      </c>
      <c r="I64">
        <v>25.8</v>
      </c>
      <c r="J64">
        <v>24.1</v>
      </c>
      <c r="K64">
        <v>75.900000000000006</v>
      </c>
      <c r="L64">
        <v>50</v>
      </c>
      <c r="M64">
        <v>74.2</v>
      </c>
      <c r="N64">
        <v>32.1</v>
      </c>
      <c r="O64">
        <v>45.3</v>
      </c>
      <c r="P64">
        <v>22.6</v>
      </c>
      <c r="Q64">
        <v>66.599999999999994</v>
      </c>
      <c r="R64">
        <v>82</v>
      </c>
      <c r="S64">
        <v>58.9</v>
      </c>
      <c r="T64">
        <v>41.1</v>
      </c>
      <c r="U64">
        <v>47.4</v>
      </c>
      <c r="V64">
        <v>60.5</v>
      </c>
      <c r="W64">
        <v>39.5</v>
      </c>
      <c r="X64" t="s">
        <v>1882</v>
      </c>
      <c r="Y64" t="s">
        <v>82</v>
      </c>
      <c r="Z64" t="s">
        <v>2191</v>
      </c>
      <c r="AA64" t="s">
        <v>2125</v>
      </c>
      <c r="AB64" t="s">
        <v>2117</v>
      </c>
      <c r="AC64" t="s">
        <v>2116</v>
      </c>
      <c r="AD64" t="s">
        <v>2116</v>
      </c>
      <c r="AE64" t="s">
        <v>2117</v>
      </c>
      <c r="AF64" t="s">
        <v>2116</v>
      </c>
      <c r="AG64" t="s">
        <v>2117</v>
      </c>
      <c r="AH64" t="s">
        <v>2116</v>
      </c>
      <c r="AI64" t="s">
        <v>2117</v>
      </c>
      <c r="AJ64" t="s">
        <v>2116</v>
      </c>
      <c r="AK64" t="s">
        <v>2116</v>
      </c>
      <c r="AL64" t="s">
        <v>2117</v>
      </c>
      <c r="AM64" t="s">
        <v>2116</v>
      </c>
      <c r="AN64" t="s">
        <v>2117</v>
      </c>
      <c r="AO64" t="s">
        <v>2117</v>
      </c>
      <c r="AP64" t="s">
        <v>2116</v>
      </c>
      <c r="AQ64" t="s">
        <v>2117</v>
      </c>
    </row>
    <row r="65" spans="2:43" x14ac:dyDescent="0.25">
      <c r="B65" t="s">
        <v>466</v>
      </c>
      <c r="C65" t="s">
        <v>17</v>
      </c>
      <c r="D65">
        <v>0.91666666666666663</v>
      </c>
      <c r="E65" t="s">
        <v>83</v>
      </c>
      <c r="F65" t="s">
        <v>84</v>
      </c>
      <c r="H65">
        <v>25</v>
      </c>
      <c r="I65">
        <v>26.7</v>
      </c>
      <c r="J65">
        <v>48.3</v>
      </c>
      <c r="K65">
        <v>51.7</v>
      </c>
      <c r="L65">
        <v>75</v>
      </c>
      <c r="M65">
        <v>73.3</v>
      </c>
      <c r="N65">
        <v>17.600000000000001</v>
      </c>
      <c r="O65">
        <v>41.5</v>
      </c>
      <c r="P65">
        <v>40.9</v>
      </c>
      <c r="Q65">
        <v>71.3</v>
      </c>
      <c r="R65">
        <v>82.6</v>
      </c>
      <c r="S65">
        <v>60</v>
      </c>
      <c r="T65">
        <v>40</v>
      </c>
      <c r="U65">
        <v>46.2</v>
      </c>
      <c r="V65">
        <v>61.7</v>
      </c>
      <c r="W65">
        <v>38.299999999999997</v>
      </c>
      <c r="X65" t="s">
        <v>83</v>
      </c>
      <c r="Y65" t="s">
        <v>84</v>
      </c>
      <c r="Z65" t="s">
        <v>2192</v>
      </c>
      <c r="AA65" t="s">
        <v>2183</v>
      </c>
      <c r="AB65" t="s">
        <v>2116</v>
      </c>
      <c r="AC65" t="s">
        <v>2116</v>
      </c>
      <c r="AD65" t="s">
        <v>2117</v>
      </c>
      <c r="AE65" t="s">
        <v>2116</v>
      </c>
      <c r="AF65" t="s">
        <v>2117</v>
      </c>
      <c r="AG65" t="s">
        <v>2117</v>
      </c>
      <c r="AH65" t="s">
        <v>2116</v>
      </c>
      <c r="AI65" t="s">
        <v>2116</v>
      </c>
      <c r="AJ65" t="s">
        <v>2117</v>
      </c>
      <c r="AK65" t="s">
        <v>2117</v>
      </c>
      <c r="AL65" t="s">
        <v>2117</v>
      </c>
      <c r="AM65" t="s">
        <v>2117</v>
      </c>
      <c r="AN65" t="s">
        <v>2116</v>
      </c>
      <c r="AO65" t="s">
        <v>2116</v>
      </c>
      <c r="AP65" t="s">
        <v>2116</v>
      </c>
      <c r="AQ65" t="s">
        <v>2117</v>
      </c>
    </row>
    <row r="66" spans="2:43" x14ac:dyDescent="0.25">
      <c r="B66" t="s">
        <v>468</v>
      </c>
      <c r="C66" t="s">
        <v>17</v>
      </c>
      <c r="D66">
        <v>0.9375</v>
      </c>
      <c r="E66" t="s">
        <v>85</v>
      </c>
      <c r="F66" t="s">
        <v>86</v>
      </c>
      <c r="H66">
        <v>47.7</v>
      </c>
      <c r="I66">
        <v>25.2</v>
      </c>
      <c r="J66">
        <v>27.1</v>
      </c>
      <c r="K66">
        <v>72.900000000000006</v>
      </c>
      <c r="L66">
        <v>52.3</v>
      </c>
      <c r="M66">
        <v>74.8</v>
      </c>
      <c r="N66">
        <v>40</v>
      </c>
      <c r="O66">
        <v>34.5</v>
      </c>
      <c r="P66">
        <v>25.5</v>
      </c>
      <c r="Q66">
        <v>83</v>
      </c>
      <c r="R66">
        <v>87.4</v>
      </c>
      <c r="S66">
        <v>68.099999999999994</v>
      </c>
      <c r="T66">
        <v>31.9</v>
      </c>
      <c r="U66">
        <v>37.700000000000003</v>
      </c>
      <c r="V66">
        <v>68.5</v>
      </c>
      <c r="W66">
        <v>31.5</v>
      </c>
      <c r="X66" t="s">
        <v>85</v>
      </c>
      <c r="Y66" t="s">
        <v>86</v>
      </c>
      <c r="Z66" t="s">
        <v>2193</v>
      </c>
      <c r="AA66" t="s">
        <v>453</v>
      </c>
      <c r="AB66" t="s">
        <v>2117</v>
      </c>
      <c r="AC66" t="s">
        <v>2116</v>
      </c>
      <c r="AD66" t="s">
        <v>2116</v>
      </c>
      <c r="AE66" t="s">
        <v>2117</v>
      </c>
      <c r="AF66" t="s">
        <v>2116</v>
      </c>
      <c r="AG66" t="s">
        <v>2117</v>
      </c>
      <c r="AH66" t="s">
        <v>2116</v>
      </c>
      <c r="AI66" t="s">
        <v>2117</v>
      </c>
      <c r="AJ66" t="s">
        <v>2116</v>
      </c>
      <c r="AK66" t="s">
        <v>2116</v>
      </c>
      <c r="AL66" t="s">
        <v>2116</v>
      </c>
      <c r="AM66" t="s">
        <v>2116</v>
      </c>
      <c r="AN66" t="s">
        <v>2117</v>
      </c>
      <c r="AO66" t="s">
        <v>2117</v>
      </c>
      <c r="AP66" t="s">
        <v>2116</v>
      </c>
      <c r="AQ66" t="s">
        <v>2117</v>
      </c>
    </row>
    <row r="67" spans="2:43" x14ac:dyDescent="0.25">
      <c r="B67" t="s">
        <v>468</v>
      </c>
      <c r="C67" t="s">
        <v>17</v>
      </c>
      <c r="D67">
        <v>0.97916666666666663</v>
      </c>
      <c r="E67" t="s">
        <v>87</v>
      </c>
      <c r="F67" t="s">
        <v>88</v>
      </c>
      <c r="H67">
        <v>45</v>
      </c>
      <c r="I67">
        <v>27.3</v>
      </c>
      <c r="J67">
        <v>27.7</v>
      </c>
      <c r="K67">
        <v>72.3</v>
      </c>
      <c r="L67">
        <v>55</v>
      </c>
      <c r="M67">
        <v>72.7</v>
      </c>
      <c r="N67">
        <v>30.8</v>
      </c>
      <c r="O67">
        <v>45</v>
      </c>
      <c r="P67">
        <v>24.2</v>
      </c>
      <c r="Q67">
        <v>67.3</v>
      </c>
      <c r="R67">
        <v>78.8</v>
      </c>
      <c r="S67">
        <v>54.1</v>
      </c>
      <c r="T67">
        <v>45.9</v>
      </c>
      <c r="U67">
        <v>51.8</v>
      </c>
      <c r="V67">
        <v>58</v>
      </c>
      <c r="W67">
        <v>42</v>
      </c>
      <c r="X67" t="s">
        <v>87</v>
      </c>
      <c r="Y67" t="s">
        <v>866</v>
      </c>
      <c r="Z67" t="s">
        <v>2194</v>
      </c>
      <c r="AA67" t="s">
        <v>2115</v>
      </c>
      <c r="AB67" t="s">
        <v>2116</v>
      </c>
      <c r="AC67" t="s">
        <v>2116</v>
      </c>
      <c r="AD67" t="s">
        <v>2117</v>
      </c>
      <c r="AE67" t="s">
        <v>2116</v>
      </c>
      <c r="AF67" t="s">
        <v>2117</v>
      </c>
      <c r="AG67" t="s">
        <v>2117</v>
      </c>
      <c r="AH67" t="s">
        <v>2116</v>
      </c>
      <c r="AI67" t="s">
        <v>2116</v>
      </c>
      <c r="AJ67" t="s">
        <v>2117</v>
      </c>
      <c r="AK67" t="s">
        <v>2117</v>
      </c>
      <c r="AL67" t="s">
        <v>2117</v>
      </c>
      <c r="AM67" t="s">
        <v>2117</v>
      </c>
      <c r="AN67" t="s">
        <v>2116</v>
      </c>
      <c r="AO67" t="s">
        <v>2116</v>
      </c>
      <c r="AP67" t="s">
        <v>2117</v>
      </c>
      <c r="AQ67" t="s">
        <v>2116</v>
      </c>
    </row>
    <row r="68" spans="2:43" x14ac:dyDescent="0.25">
      <c r="B68" t="s">
        <v>468</v>
      </c>
      <c r="C68" t="s">
        <v>17</v>
      </c>
      <c r="D68">
        <v>0.97916666666666663</v>
      </c>
      <c r="E68" t="s">
        <v>89</v>
      </c>
      <c r="F68" t="s">
        <v>90</v>
      </c>
      <c r="H68">
        <v>47.4</v>
      </c>
      <c r="I68">
        <v>26.5</v>
      </c>
      <c r="J68">
        <v>26.1</v>
      </c>
      <c r="K68">
        <v>73.900000000000006</v>
      </c>
      <c r="L68">
        <v>52.6</v>
      </c>
      <c r="M68">
        <v>73.5</v>
      </c>
      <c r="N68">
        <v>30.8</v>
      </c>
      <c r="O68">
        <v>40.9</v>
      </c>
      <c r="P68">
        <v>28.3</v>
      </c>
      <c r="Q68">
        <v>73.900000000000006</v>
      </c>
      <c r="R68">
        <v>80.7</v>
      </c>
      <c r="S68">
        <v>57</v>
      </c>
      <c r="T68">
        <v>43</v>
      </c>
      <c r="U68">
        <v>49.1</v>
      </c>
      <c r="V68">
        <v>59.8</v>
      </c>
      <c r="W68">
        <v>40.200000000000003</v>
      </c>
      <c r="X68" t="s">
        <v>89</v>
      </c>
      <c r="Y68" t="s">
        <v>90</v>
      </c>
      <c r="Z68" t="s">
        <v>2195</v>
      </c>
      <c r="AA68" t="s">
        <v>2130</v>
      </c>
      <c r="AB68" t="s">
        <v>2117</v>
      </c>
      <c r="AC68" t="s">
        <v>2116</v>
      </c>
      <c r="AD68" t="s">
        <v>2116</v>
      </c>
      <c r="AE68" t="s">
        <v>2117</v>
      </c>
      <c r="AF68" t="s">
        <v>2116</v>
      </c>
      <c r="AG68" t="s">
        <v>2117</v>
      </c>
      <c r="AH68" t="s">
        <v>2117</v>
      </c>
      <c r="AI68" t="s">
        <v>2116</v>
      </c>
      <c r="AJ68" t="s">
        <v>2116</v>
      </c>
      <c r="AK68" t="s">
        <v>2117</v>
      </c>
      <c r="AL68" t="s">
        <v>2117</v>
      </c>
      <c r="AM68" t="s">
        <v>2117</v>
      </c>
      <c r="AN68" t="s">
        <v>2116</v>
      </c>
      <c r="AO68" t="s">
        <v>2116</v>
      </c>
      <c r="AP68" t="s">
        <v>2117</v>
      </c>
      <c r="AQ68" t="s">
        <v>2116</v>
      </c>
    </row>
    <row r="69" spans="2:43" x14ac:dyDescent="0.25">
      <c r="B69" t="s">
        <v>468</v>
      </c>
      <c r="C69" t="s">
        <v>17</v>
      </c>
      <c r="D69">
        <v>0.97916666666666663</v>
      </c>
      <c r="E69" t="s">
        <v>91</v>
      </c>
      <c r="F69" t="s">
        <v>92</v>
      </c>
      <c r="H69">
        <v>40</v>
      </c>
      <c r="I69">
        <v>25.6</v>
      </c>
      <c r="J69">
        <v>34.299999999999997</v>
      </c>
      <c r="K69">
        <v>65.7</v>
      </c>
      <c r="L69">
        <v>60</v>
      </c>
      <c r="M69">
        <v>74.400000000000006</v>
      </c>
      <c r="N69">
        <v>38.5</v>
      </c>
      <c r="O69">
        <v>32.200000000000003</v>
      </c>
      <c r="P69">
        <v>29.3</v>
      </c>
      <c r="Q69">
        <v>86.9</v>
      </c>
      <c r="R69">
        <v>88.4</v>
      </c>
      <c r="S69">
        <v>69.8</v>
      </c>
      <c r="T69">
        <v>30.2</v>
      </c>
      <c r="U69">
        <v>35.5</v>
      </c>
      <c r="V69">
        <v>70.900000000000006</v>
      </c>
      <c r="W69">
        <v>29.1</v>
      </c>
      <c r="X69" t="s">
        <v>91</v>
      </c>
      <c r="Y69" t="s">
        <v>867</v>
      </c>
      <c r="Z69" t="s">
        <v>2196</v>
      </c>
      <c r="AA69" t="s">
        <v>2120</v>
      </c>
      <c r="AB69" t="s">
        <v>2116</v>
      </c>
      <c r="AC69" t="s">
        <v>2117</v>
      </c>
      <c r="AD69" t="s">
        <v>2116</v>
      </c>
      <c r="AE69" t="s">
        <v>2117</v>
      </c>
      <c r="AF69" t="s">
        <v>2117</v>
      </c>
      <c r="AG69" t="s">
        <v>2116</v>
      </c>
      <c r="AH69" t="s">
        <v>2116</v>
      </c>
      <c r="AI69" t="s">
        <v>2116</v>
      </c>
      <c r="AJ69" t="s">
        <v>2117</v>
      </c>
      <c r="AK69" t="s">
        <v>2117</v>
      </c>
      <c r="AL69" t="s">
        <v>2117</v>
      </c>
      <c r="AM69" t="s">
        <v>2117</v>
      </c>
      <c r="AN69" t="s">
        <v>2116</v>
      </c>
      <c r="AO69" t="s">
        <v>2116</v>
      </c>
      <c r="AP69" t="s">
        <v>2117</v>
      </c>
      <c r="AQ69" t="s">
        <v>2116</v>
      </c>
    </row>
    <row r="70" spans="2:43" x14ac:dyDescent="0.25">
      <c r="B70" t="s">
        <v>468</v>
      </c>
      <c r="C70" t="s">
        <v>17</v>
      </c>
      <c r="D70">
        <v>0.97916666666666663</v>
      </c>
      <c r="E70" t="s">
        <v>93</v>
      </c>
      <c r="F70" t="s">
        <v>94</v>
      </c>
      <c r="H70">
        <v>66.2</v>
      </c>
      <c r="I70">
        <v>22.6</v>
      </c>
      <c r="J70">
        <v>11.2</v>
      </c>
      <c r="K70">
        <v>88.8</v>
      </c>
      <c r="L70">
        <v>33.799999999999997</v>
      </c>
      <c r="M70">
        <v>77.400000000000006</v>
      </c>
      <c r="N70">
        <v>54.6</v>
      </c>
      <c r="O70">
        <v>31</v>
      </c>
      <c r="P70">
        <v>14.4</v>
      </c>
      <c r="Q70">
        <v>83.2</v>
      </c>
      <c r="R70">
        <v>91.2</v>
      </c>
      <c r="S70">
        <v>75.8</v>
      </c>
      <c r="T70">
        <v>24.2</v>
      </c>
      <c r="U70">
        <v>32.1</v>
      </c>
      <c r="V70">
        <v>65.8</v>
      </c>
      <c r="W70">
        <v>34.200000000000003</v>
      </c>
      <c r="X70" t="s">
        <v>93</v>
      </c>
      <c r="Y70" t="s">
        <v>868</v>
      </c>
      <c r="Z70" t="s">
        <v>2197</v>
      </c>
      <c r="AA70" t="s">
        <v>2183</v>
      </c>
      <c r="AB70" t="s">
        <v>2116</v>
      </c>
      <c r="AC70" t="s">
        <v>2116</v>
      </c>
      <c r="AD70" t="s">
        <v>2117</v>
      </c>
      <c r="AE70" t="s">
        <v>2116</v>
      </c>
      <c r="AF70" t="s">
        <v>2117</v>
      </c>
      <c r="AG70" t="s">
        <v>2117</v>
      </c>
      <c r="AH70" t="s">
        <v>2116</v>
      </c>
      <c r="AI70" t="s">
        <v>2116</v>
      </c>
      <c r="AJ70" t="s">
        <v>2117</v>
      </c>
      <c r="AK70" t="s">
        <v>2117</v>
      </c>
      <c r="AL70" t="s">
        <v>2117</v>
      </c>
      <c r="AM70" t="s">
        <v>2117</v>
      </c>
      <c r="AN70" t="s">
        <v>2116</v>
      </c>
      <c r="AO70" t="s">
        <v>2116</v>
      </c>
      <c r="AP70" t="s">
        <v>2116</v>
      </c>
      <c r="AQ70" t="s">
        <v>2117</v>
      </c>
    </row>
    <row r="71" spans="2:43" x14ac:dyDescent="0.25">
      <c r="B71" t="s">
        <v>466</v>
      </c>
      <c r="C71" t="s">
        <v>95</v>
      </c>
      <c r="D71">
        <v>0.5</v>
      </c>
      <c r="E71" t="s">
        <v>96</v>
      </c>
      <c r="F71" t="s">
        <v>97</v>
      </c>
      <c r="H71">
        <v>44.3</v>
      </c>
      <c r="I71">
        <v>27.3</v>
      </c>
      <c r="J71">
        <v>28.4</v>
      </c>
      <c r="K71">
        <v>71.599999999999994</v>
      </c>
      <c r="L71">
        <v>55.7</v>
      </c>
      <c r="M71">
        <v>72.7</v>
      </c>
      <c r="N71">
        <v>21.9</v>
      </c>
      <c r="O71">
        <v>45.3</v>
      </c>
      <c r="P71">
        <v>32.799999999999997</v>
      </c>
      <c r="Q71">
        <v>66.7</v>
      </c>
      <c r="R71">
        <v>79.2</v>
      </c>
      <c r="S71">
        <v>54.7</v>
      </c>
      <c r="T71">
        <v>45.3</v>
      </c>
      <c r="U71">
        <v>51.2</v>
      </c>
      <c r="V71">
        <v>58.6</v>
      </c>
      <c r="W71">
        <v>41.4</v>
      </c>
      <c r="X71" t="s">
        <v>96</v>
      </c>
      <c r="Y71" t="s">
        <v>2071</v>
      </c>
      <c r="Z71" t="s">
        <v>2198</v>
      </c>
      <c r="AA71" t="s">
        <v>2162</v>
      </c>
      <c r="AB71" t="s">
        <v>2117</v>
      </c>
      <c r="AC71" t="s">
        <v>2116</v>
      </c>
      <c r="AD71" t="s">
        <v>2116</v>
      </c>
      <c r="AE71" t="s">
        <v>2117</v>
      </c>
      <c r="AF71" t="s">
        <v>2116</v>
      </c>
      <c r="AG71" t="s">
        <v>2117</v>
      </c>
      <c r="AH71" t="s">
        <v>2117</v>
      </c>
      <c r="AI71" t="s">
        <v>2116</v>
      </c>
      <c r="AJ71" t="s">
        <v>2116</v>
      </c>
      <c r="AK71" t="s">
        <v>2117</v>
      </c>
      <c r="AL71" t="s">
        <v>2117</v>
      </c>
      <c r="AM71" t="s">
        <v>2117</v>
      </c>
      <c r="AN71" t="s">
        <v>2116</v>
      </c>
      <c r="AO71" t="s">
        <v>2117</v>
      </c>
      <c r="AP71" t="s">
        <v>2116</v>
      </c>
      <c r="AQ71" t="s">
        <v>2117</v>
      </c>
    </row>
    <row r="72" spans="2:43" x14ac:dyDescent="0.25">
      <c r="B72" t="s">
        <v>469</v>
      </c>
      <c r="C72" t="s">
        <v>95</v>
      </c>
      <c r="D72">
        <v>0.67708333333333337</v>
      </c>
      <c r="E72" t="s">
        <v>98</v>
      </c>
      <c r="F72" t="s">
        <v>99</v>
      </c>
      <c r="H72">
        <v>33.200000000000003</v>
      </c>
      <c r="I72">
        <v>28.2</v>
      </c>
      <c r="J72">
        <v>38.6</v>
      </c>
      <c r="K72">
        <v>61.4</v>
      </c>
      <c r="L72">
        <v>66.8</v>
      </c>
      <c r="M72">
        <v>71.8</v>
      </c>
      <c r="N72">
        <v>25</v>
      </c>
      <c r="O72">
        <v>45.6</v>
      </c>
      <c r="P72">
        <v>29.4</v>
      </c>
      <c r="Q72">
        <v>66.599999999999994</v>
      </c>
      <c r="R72">
        <v>78.599999999999994</v>
      </c>
      <c r="S72">
        <v>53.8</v>
      </c>
      <c r="T72">
        <v>46.2</v>
      </c>
      <c r="U72">
        <v>51.8</v>
      </c>
      <c r="V72">
        <v>58.6</v>
      </c>
      <c r="W72">
        <v>41.4</v>
      </c>
      <c r="X72" t="s">
        <v>98</v>
      </c>
      <c r="Y72" t="s">
        <v>2045</v>
      </c>
      <c r="Z72" t="s">
        <v>2199</v>
      </c>
      <c r="AA72" t="s">
        <v>2200</v>
      </c>
      <c r="AB72" t="s">
        <v>2116</v>
      </c>
      <c r="AC72" t="s">
        <v>2116</v>
      </c>
      <c r="AD72" t="s">
        <v>2117</v>
      </c>
      <c r="AE72" t="s">
        <v>2116</v>
      </c>
      <c r="AF72" t="s">
        <v>2117</v>
      </c>
      <c r="AG72" t="s">
        <v>2117</v>
      </c>
      <c r="AH72" t="s">
        <v>2116</v>
      </c>
      <c r="AI72" t="s">
        <v>2116</v>
      </c>
      <c r="AJ72" t="s">
        <v>2117</v>
      </c>
      <c r="AK72" t="s">
        <v>2117</v>
      </c>
      <c r="AL72" t="s">
        <v>2117</v>
      </c>
      <c r="AM72" t="s">
        <v>2117</v>
      </c>
      <c r="AN72" t="s">
        <v>2116</v>
      </c>
      <c r="AO72" t="s">
        <v>2116</v>
      </c>
      <c r="AP72" t="s">
        <v>2117</v>
      </c>
      <c r="AQ72" t="s">
        <v>2116</v>
      </c>
    </row>
    <row r="73" spans="2:43" x14ac:dyDescent="0.25">
      <c r="B73" t="s">
        <v>452</v>
      </c>
      <c r="C73" t="s">
        <v>95</v>
      </c>
      <c r="D73">
        <v>0.77083333333333337</v>
      </c>
      <c r="E73" t="s">
        <v>100</v>
      </c>
      <c r="F73" t="s">
        <v>101</v>
      </c>
      <c r="H73">
        <v>45.3</v>
      </c>
      <c r="I73">
        <v>31.8</v>
      </c>
      <c r="J73">
        <v>22.9</v>
      </c>
      <c r="K73">
        <v>77.099999999999994</v>
      </c>
      <c r="L73">
        <v>54.7</v>
      </c>
      <c r="M73">
        <v>68.2</v>
      </c>
      <c r="N73">
        <v>40.200000000000003</v>
      </c>
      <c r="O73">
        <v>45.8</v>
      </c>
      <c r="P73">
        <v>14</v>
      </c>
      <c r="Q73">
        <v>63.2</v>
      </c>
      <c r="R73">
        <v>61.5</v>
      </c>
      <c r="S73">
        <v>33.200000000000003</v>
      </c>
      <c r="T73">
        <v>66.8</v>
      </c>
      <c r="U73">
        <v>72.099999999999994</v>
      </c>
      <c r="V73">
        <v>40.299999999999997</v>
      </c>
      <c r="W73">
        <v>59.7</v>
      </c>
      <c r="X73" t="s">
        <v>2000</v>
      </c>
      <c r="Y73" t="s">
        <v>101</v>
      </c>
      <c r="Z73" t="s">
        <v>2201</v>
      </c>
      <c r="AA73" t="s">
        <v>459</v>
      </c>
      <c r="AB73" t="s">
        <v>2116</v>
      </c>
      <c r="AC73" t="s">
        <v>2117</v>
      </c>
      <c r="AD73" t="s">
        <v>2116</v>
      </c>
      <c r="AE73" t="s">
        <v>2117</v>
      </c>
      <c r="AF73" t="s">
        <v>2117</v>
      </c>
      <c r="AG73" t="s">
        <v>2116</v>
      </c>
      <c r="AH73" t="s">
        <v>2116</v>
      </c>
      <c r="AI73" t="s">
        <v>2116</v>
      </c>
      <c r="AJ73" t="s">
        <v>2117</v>
      </c>
      <c r="AK73" t="s">
        <v>2117</v>
      </c>
      <c r="AL73" t="s">
        <v>2117</v>
      </c>
      <c r="AM73" t="s">
        <v>2116</v>
      </c>
      <c r="AN73" t="s">
        <v>2117</v>
      </c>
      <c r="AO73" t="s">
        <v>2117</v>
      </c>
      <c r="AP73" t="s">
        <v>2117</v>
      </c>
      <c r="AQ73" t="s">
        <v>2116</v>
      </c>
    </row>
    <row r="74" spans="2:43" x14ac:dyDescent="0.25">
      <c r="B74" t="s">
        <v>452</v>
      </c>
      <c r="C74" t="s">
        <v>95</v>
      </c>
      <c r="D74">
        <v>0.77083333333333337</v>
      </c>
      <c r="E74" t="s">
        <v>102</v>
      </c>
      <c r="F74" t="s">
        <v>103</v>
      </c>
      <c r="H74">
        <v>35.700000000000003</v>
      </c>
      <c r="I74">
        <v>31.5</v>
      </c>
      <c r="J74">
        <v>32.700000000000003</v>
      </c>
      <c r="K74">
        <v>67.3</v>
      </c>
      <c r="L74">
        <v>64.3</v>
      </c>
      <c r="M74">
        <v>68.5</v>
      </c>
      <c r="N74">
        <v>28.3</v>
      </c>
      <c r="O74">
        <v>47.6</v>
      </c>
      <c r="P74">
        <v>24.1</v>
      </c>
      <c r="Q74">
        <v>63.3</v>
      </c>
      <c r="R74">
        <v>67.099999999999994</v>
      </c>
      <c r="S74">
        <v>39.1</v>
      </c>
      <c r="T74">
        <v>60.9</v>
      </c>
      <c r="U74">
        <v>65.900000000000006</v>
      </c>
      <c r="V74">
        <v>47</v>
      </c>
      <c r="W74">
        <v>53</v>
      </c>
      <c r="X74" t="s">
        <v>300</v>
      </c>
      <c r="Y74" t="s">
        <v>2001</v>
      </c>
      <c r="Z74" t="s">
        <v>2202</v>
      </c>
      <c r="AA74" t="s">
        <v>462</v>
      </c>
      <c r="AB74" t="s">
        <v>2117</v>
      </c>
      <c r="AC74" t="s">
        <v>2116</v>
      </c>
      <c r="AD74" t="s">
        <v>2116</v>
      </c>
      <c r="AE74" t="s">
        <v>2117</v>
      </c>
      <c r="AF74" t="s">
        <v>2116</v>
      </c>
      <c r="AG74" t="s">
        <v>2117</v>
      </c>
      <c r="AH74" t="s">
        <v>2116</v>
      </c>
      <c r="AI74" t="s">
        <v>2117</v>
      </c>
      <c r="AJ74" t="s">
        <v>2116</v>
      </c>
      <c r="AK74" t="s">
        <v>2117</v>
      </c>
      <c r="AL74" t="s">
        <v>2117</v>
      </c>
      <c r="AM74" t="s">
        <v>2117</v>
      </c>
      <c r="AN74" t="s">
        <v>2116</v>
      </c>
      <c r="AO74" t="s">
        <v>2117</v>
      </c>
      <c r="AP74" t="s">
        <v>2117</v>
      </c>
      <c r="AQ74" t="s">
        <v>2116</v>
      </c>
    </row>
    <row r="75" spans="2:43" x14ac:dyDescent="0.25">
      <c r="B75" t="s">
        <v>470</v>
      </c>
      <c r="C75" t="s">
        <v>95</v>
      </c>
      <c r="D75">
        <v>0.8125</v>
      </c>
      <c r="E75" t="s">
        <v>104</v>
      </c>
      <c r="F75" t="s">
        <v>105</v>
      </c>
      <c r="H75">
        <v>43.5</v>
      </c>
      <c r="I75">
        <v>31.4</v>
      </c>
      <c r="J75">
        <v>25.1</v>
      </c>
      <c r="K75">
        <v>74.900000000000006</v>
      </c>
      <c r="L75">
        <v>56.5</v>
      </c>
      <c r="M75">
        <v>68.599999999999994</v>
      </c>
      <c r="N75">
        <v>26.7</v>
      </c>
      <c r="O75">
        <v>51.7</v>
      </c>
      <c r="P75">
        <v>21.6</v>
      </c>
      <c r="Q75">
        <v>57.4</v>
      </c>
      <c r="R75">
        <v>64.2</v>
      </c>
      <c r="S75">
        <v>36</v>
      </c>
      <c r="T75">
        <v>64</v>
      </c>
      <c r="U75">
        <v>69.3</v>
      </c>
      <c r="V75">
        <v>43.2</v>
      </c>
      <c r="W75">
        <v>56.8</v>
      </c>
      <c r="X75" t="s">
        <v>1973</v>
      </c>
      <c r="Y75" t="s">
        <v>105</v>
      </c>
      <c r="Z75" t="s">
        <v>2203</v>
      </c>
      <c r="AA75" t="s">
        <v>462</v>
      </c>
      <c r="AB75" t="s">
        <v>2117</v>
      </c>
      <c r="AC75" t="s">
        <v>2116</v>
      </c>
      <c r="AD75" t="s">
        <v>2116</v>
      </c>
      <c r="AE75" t="s">
        <v>2117</v>
      </c>
      <c r="AF75" t="s">
        <v>2116</v>
      </c>
      <c r="AG75" t="s">
        <v>2117</v>
      </c>
      <c r="AH75" t="s">
        <v>2117</v>
      </c>
      <c r="AI75" t="s">
        <v>2116</v>
      </c>
      <c r="AJ75" t="s">
        <v>2116</v>
      </c>
      <c r="AK75" t="s">
        <v>2117</v>
      </c>
      <c r="AL75" t="s">
        <v>2117</v>
      </c>
      <c r="AM75" t="s">
        <v>2117</v>
      </c>
      <c r="AN75" t="s">
        <v>2116</v>
      </c>
      <c r="AO75" t="s">
        <v>2117</v>
      </c>
      <c r="AP75" t="s">
        <v>2117</v>
      </c>
      <c r="AQ75" t="s">
        <v>2116</v>
      </c>
    </row>
    <row r="76" spans="2:43" x14ac:dyDescent="0.25">
      <c r="B76" t="s">
        <v>470</v>
      </c>
      <c r="C76" t="s">
        <v>95</v>
      </c>
      <c r="D76">
        <v>0.8125</v>
      </c>
      <c r="E76" t="s">
        <v>106</v>
      </c>
      <c r="F76" t="s">
        <v>107</v>
      </c>
      <c r="H76">
        <v>30.5</v>
      </c>
      <c r="I76">
        <v>34.9</v>
      </c>
      <c r="J76">
        <v>34.700000000000003</v>
      </c>
      <c r="K76">
        <v>65.3</v>
      </c>
      <c r="L76">
        <v>69.5</v>
      </c>
      <c r="M76">
        <v>65.099999999999994</v>
      </c>
      <c r="N76">
        <v>29</v>
      </c>
      <c r="O76">
        <v>48.7</v>
      </c>
      <c r="P76">
        <v>22.3</v>
      </c>
      <c r="Q76">
        <v>61.6</v>
      </c>
      <c r="R76">
        <v>57.5</v>
      </c>
      <c r="S76">
        <v>29.2</v>
      </c>
      <c r="T76">
        <v>70.8</v>
      </c>
      <c r="U76">
        <v>75.099999999999994</v>
      </c>
      <c r="V76">
        <v>38.5</v>
      </c>
      <c r="W76">
        <v>61.5</v>
      </c>
      <c r="X76" t="s">
        <v>1974</v>
      </c>
      <c r="Y76" t="s">
        <v>107</v>
      </c>
      <c r="Z76" t="s">
        <v>2204</v>
      </c>
      <c r="AA76" t="s">
        <v>461</v>
      </c>
      <c r="AB76" t="s">
        <v>2116</v>
      </c>
      <c r="AC76" t="s">
        <v>2116</v>
      </c>
      <c r="AD76" t="s">
        <v>2117</v>
      </c>
      <c r="AE76" t="s">
        <v>2116</v>
      </c>
      <c r="AF76" t="s">
        <v>2117</v>
      </c>
      <c r="AG76" t="s">
        <v>2117</v>
      </c>
      <c r="AH76" t="s">
        <v>2117</v>
      </c>
      <c r="AI76" t="s">
        <v>2116</v>
      </c>
      <c r="AJ76" t="s">
        <v>2116</v>
      </c>
      <c r="AK76" t="s">
        <v>2117</v>
      </c>
      <c r="AL76" t="s">
        <v>2117</v>
      </c>
      <c r="AM76" t="s">
        <v>2117</v>
      </c>
      <c r="AN76" t="s">
        <v>2116</v>
      </c>
      <c r="AO76" t="s">
        <v>2116</v>
      </c>
      <c r="AP76" t="s">
        <v>2117</v>
      </c>
      <c r="AQ76" t="s">
        <v>2116</v>
      </c>
    </row>
    <row r="77" spans="2:43" x14ac:dyDescent="0.25">
      <c r="B77" t="s">
        <v>454</v>
      </c>
      <c r="C77" t="s">
        <v>95</v>
      </c>
      <c r="D77">
        <v>0.8125</v>
      </c>
      <c r="E77" t="s">
        <v>108</v>
      </c>
      <c r="F77" t="s">
        <v>109</v>
      </c>
      <c r="H77">
        <v>46.7</v>
      </c>
      <c r="I77">
        <v>26.3</v>
      </c>
      <c r="J77">
        <v>27</v>
      </c>
      <c r="K77">
        <v>73</v>
      </c>
      <c r="L77">
        <v>53.3</v>
      </c>
      <c r="M77">
        <v>73.7</v>
      </c>
      <c r="N77">
        <v>42</v>
      </c>
      <c r="O77">
        <v>39.200000000000003</v>
      </c>
      <c r="P77">
        <v>18.899999999999999</v>
      </c>
      <c r="Q77">
        <v>74.2</v>
      </c>
      <c r="R77">
        <v>81.900000000000006</v>
      </c>
      <c r="S77">
        <v>58.9</v>
      </c>
      <c r="T77">
        <v>41.1</v>
      </c>
      <c r="U77">
        <v>47.1</v>
      </c>
      <c r="V77">
        <v>61.4</v>
      </c>
      <c r="W77">
        <v>38.6</v>
      </c>
      <c r="X77" t="s">
        <v>1971</v>
      </c>
      <c r="Y77" t="s">
        <v>1972</v>
      </c>
      <c r="Z77" t="s">
        <v>2205</v>
      </c>
      <c r="AA77" t="s">
        <v>447</v>
      </c>
      <c r="AB77" t="s">
        <v>2116</v>
      </c>
      <c r="AC77" t="s">
        <v>2117</v>
      </c>
      <c r="AD77" t="s">
        <v>2116</v>
      </c>
      <c r="AE77" t="s">
        <v>2117</v>
      </c>
      <c r="AF77" t="s">
        <v>2117</v>
      </c>
      <c r="AG77" t="s">
        <v>2116</v>
      </c>
      <c r="AH77" t="s">
        <v>2116</v>
      </c>
      <c r="AI77" t="s">
        <v>2117</v>
      </c>
      <c r="AJ77" t="s">
        <v>2116</v>
      </c>
      <c r="AK77" t="s">
        <v>2116</v>
      </c>
      <c r="AL77" t="s">
        <v>2116</v>
      </c>
      <c r="AM77" t="s">
        <v>2116</v>
      </c>
      <c r="AN77" t="s">
        <v>2117</v>
      </c>
      <c r="AO77" t="s">
        <v>2117</v>
      </c>
      <c r="AP77" t="s">
        <v>2116</v>
      </c>
      <c r="AQ77" t="s">
        <v>2117</v>
      </c>
    </row>
    <row r="78" spans="2:43" x14ac:dyDescent="0.25">
      <c r="B78" t="s">
        <v>454</v>
      </c>
      <c r="C78" t="s">
        <v>95</v>
      </c>
      <c r="D78">
        <v>0.8125</v>
      </c>
      <c r="E78" t="s">
        <v>110</v>
      </c>
      <c r="F78" t="s">
        <v>111</v>
      </c>
      <c r="H78">
        <v>47.1</v>
      </c>
      <c r="I78">
        <v>28.8</v>
      </c>
      <c r="J78">
        <v>24</v>
      </c>
      <c r="K78">
        <v>76</v>
      </c>
      <c r="L78">
        <v>52.9</v>
      </c>
      <c r="M78">
        <v>71.2</v>
      </c>
      <c r="N78">
        <v>32.4</v>
      </c>
      <c r="O78">
        <v>42.6</v>
      </c>
      <c r="P78">
        <v>25</v>
      </c>
      <c r="Q78">
        <v>70.8</v>
      </c>
      <c r="R78">
        <v>71.3</v>
      </c>
      <c r="S78">
        <v>44.1</v>
      </c>
      <c r="T78">
        <v>55.9</v>
      </c>
      <c r="U78">
        <v>61.9</v>
      </c>
      <c r="V78">
        <v>49.2</v>
      </c>
      <c r="W78">
        <v>50.8</v>
      </c>
      <c r="X78" t="s">
        <v>110</v>
      </c>
      <c r="Y78" t="s">
        <v>1970</v>
      </c>
      <c r="Z78" t="s">
        <v>2206</v>
      </c>
      <c r="AA78" t="s">
        <v>2162</v>
      </c>
      <c r="AB78" t="s">
        <v>2117</v>
      </c>
      <c r="AC78" t="s">
        <v>2116</v>
      </c>
      <c r="AD78" t="s">
        <v>2116</v>
      </c>
      <c r="AE78" t="s">
        <v>2117</v>
      </c>
      <c r="AF78" t="s">
        <v>2116</v>
      </c>
      <c r="AG78" t="s">
        <v>2117</v>
      </c>
      <c r="AH78" t="s">
        <v>2117</v>
      </c>
      <c r="AI78" t="s">
        <v>2116</v>
      </c>
      <c r="AJ78" t="s">
        <v>2116</v>
      </c>
      <c r="AK78" t="s">
        <v>2117</v>
      </c>
      <c r="AL78" t="s">
        <v>2117</v>
      </c>
      <c r="AM78" t="s">
        <v>2117</v>
      </c>
      <c r="AN78" t="s">
        <v>2116</v>
      </c>
      <c r="AO78" t="s">
        <v>2117</v>
      </c>
      <c r="AP78" t="s">
        <v>2116</v>
      </c>
      <c r="AQ78" t="s">
        <v>2117</v>
      </c>
    </row>
    <row r="79" spans="2:43" x14ac:dyDescent="0.25">
      <c r="B79" t="s">
        <v>455</v>
      </c>
      <c r="C79" t="s">
        <v>95</v>
      </c>
      <c r="D79">
        <v>0.8125</v>
      </c>
      <c r="E79" t="s">
        <v>112</v>
      </c>
      <c r="F79" t="s">
        <v>113</v>
      </c>
      <c r="H79">
        <v>34.799999999999997</v>
      </c>
      <c r="I79">
        <v>33</v>
      </c>
      <c r="J79">
        <v>32.200000000000003</v>
      </c>
      <c r="K79">
        <v>67.8</v>
      </c>
      <c r="L79">
        <v>65.2</v>
      </c>
      <c r="M79">
        <v>67</v>
      </c>
      <c r="N79">
        <v>31.5</v>
      </c>
      <c r="O79">
        <v>51.1</v>
      </c>
      <c r="P79">
        <v>17.399999999999999</v>
      </c>
      <c r="Q79">
        <v>57.4</v>
      </c>
      <c r="R79">
        <v>62.7</v>
      </c>
      <c r="S79">
        <v>34.299999999999997</v>
      </c>
      <c r="T79">
        <v>65.7</v>
      </c>
      <c r="U79">
        <v>70.400000000000006</v>
      </c>
      <c r="V79">
        <v>43</v>
      </c>
      <c r="W79">
        <v>57</v>
      </c>
      <c r="X79" t="s">
        <v>1981</v>
      </c>
      <c r="Y79" t="s">
        <v>1982</v>
      </c>
      <c r="Z79" t="s">
        <v>2207</v>
      </c>
      <c r="AA79" t="s">
        <v>462</v>
      </c>
      <c r="AB79" t="s">
        <v>2117</v>
      </c>
      <c r="AC79" t="s">
        <v>2116</v>
      </c>
      <c r="AD79" t="s">
        <v>2116</v>
      </c>
      <c r="AE79" t="s">
        <v>2117</v>
      </c>
      <c r="AF79" t="s">
        <v>2116</v>
      </c>
      <c r="AG79" t="s">
        <v>2117</v>
      </c>
      <c r="AH79" t="s">
        <v>2116</v>
      </c>
      <c r="AI79" t="s">
        <v>2117</v>
      </c>
      <c r="AJ79" t="s">
        <v>2116</v>
      </c>
      <c r="AK79" t="s">
        <v>2117</v>
      </c>
      <c r="AL79" t="s">
        <v>2117</v>
      </c>
      <c r="AM79" t="s">
        <v>2117</v>
      </c>
      <c r="AN79" t="s">
        <v>2116</v>
      </c>
      <c r="AO79" t="s">
        <v>2117</v>
      </c>
      <c r="AP79" t="s">
        <v>2117</v>
      </c>
      <c r="AQ79" t="s">
        <v>2116</v>
      </c>
    </row>
    <row r="80" spans="2:43" x14ac:dyDescent="0.25">
      <c r="B80" t="s">
        <v>455</v>
      </c>
      <c r="C80" t="s">
        <v>95</v>
      </c>
      <c r="D80">
        <v>0.85416666666666663</v>
      </c>
      <c r="E80" t="s">
        <v>114</v>
      </c>
      <c r="F80" t="s">
        <v>115</v>
      </c>
      <c r="H80">
        <v>40</v>
      </c>
      <c r="I80">
        <v>34.6</v>
      </c>
      <c r="J80">
        <v>25.4</v>
      </c>
      <c r="K80">
        <v>74.599999999999994</v>
      </c>
      <c r="L80">
        <v>60</v>
      </c>
      <c r="M80">
        <v>65.400000000000006</v>
      </c>
      <c r="N80">
        <v>25.1</v>
      </c>
      <c r="O80">
        <v>52.4</v>
      </c>
      <c r="P80">
        <v>22.4</v>
      </c>
      <c r="Q80">
        <v>56.4</v>
      </c>
      <c r="R80">
        <v>55.4</v>
      </c>
      <c r="S80">
        <v>27.3</v>
      </c>
      <c r="T80">
        <v>72.7</v>
      </c>
      <c r="U80">
        <v>77</v>
      </c>
      <c r="V80">
        <v>36.1</v>
      </c>
      <c r="W80">
        <v>63.9</v>
      </c>
      <c r="X80" t="s">
        <v>1983</v>
      </c>
      <c r="Y80" t="s">
        <v>1984</v>
      </c>
      <c r="Z80" t="s">
        <v>2208</v>
      </c>
      <c r="AA80" t="s">
        <v>456</v>
      </c>
      <c r="AB80" t="s">
        <v>2116</v>
      </c>
      <c r="AC80" t="s">
        <v>2116</v>
      </c>
      <c r="AD80" t="s">
        <v>2117</v>
      </c>
      <c r="AE80" t="s">
        <v>2116</v>
      </c>
      <c r="AF80" t="s">
        <v>2117</v>
      </c>
      <c r="AG80" t="s">
        <v>2117</v>
      </c>
      <c r="AH80" t="s">
        <v>2116</v>
      </c>
      <c r="AI80" t="s">
        <v>2117</v>
      </c>
      <c r="AJ80" t="s">
        <v>2116</v>
      </c>
      <c r="AK80" t="s">
        <v>2116</v>
      </c>
      <c r="AL80" t="s">
        <v>2116</v>
      </c>
      <c r="AM80" t="s">
        <v>2116</v>
      </c>
      <c r="AN80" t="s">
        <v>2117</v>
      </c>
      <c r="AO80" t="s">
        <v>2117</v>
      </c>
      <c r="AP80" t="s">
        <v>2116</v>
      </c>
      <c r="AQ80" t="s">
        <v>2117</v>
      </c>
    </row>
    <row r="81" spans="2:43" x14ac:dyDescent="0.25">
      <c r="B81" t="s">
        <v>452</v>
      </c>
      <c r="C81" t="s">
        <v>95</v>
      </c>
      <c r="D81">
        <v>0.875</v>
      </c>
      <c r="E81" t="s">
        <v>116</v>
      </c>
      <c r="F81" t="s">
        <v>117</v>
      </c>
      <c r="H81">
        <v>42.2</v>
      </c>
      <c r="I81">
        <v>30.6</v>
      </c>
      <c r="J81">
        <v>27.2</v>
      </c>
      <c r="K81">
        <v>72.8</v>
      </c>
      <c r="L81">
        <v>57.8</v>
      </c>
      <c r="M81">
        <v>69.400000000000006</v>
      </c>
      <c r="N81">
        <v>27</v>
      </c>
      <c r="O81">
        <v>47.3</v>
      </c>
      <c r="P81">
        <v>25.7</v>
      </c>
      <c r="Q81">
        <v>64</v>
      </c>
      <c r="R81">
        <v>67.8</v>
      </c>
      <c r="S81">
        <v>39.9</v>
      </c>
      <c r="T81">
        <v>60.1</v>
      </c>
      <c r="U81">
        <v>65.400000000000006</v>
      </c>
      <c r="V81">
        <v>46.9</v>
      </c>
      <c r="W81">
        <v>53.1</v>
      </c>
      <c r="X81" t="s">
        <v>116</v>
      </c>
      <c r="Y81" t="s">
        <v>117</v>
      </c>
      <c r="Z81" t="s">
        <v>2209</v>
      </c>
      <c r="AA81" t="s">
        <v>459</v>
      </c>
      <c r="AB81" t="s">
        <v>2116</v>
      </c>
      <c r="AC81" t="s">
        <v>2117</v>
      </c>
      <c r="AD81" t="s">
        <v>2116</v>
      </c>
      <c r="AE81" t="s">
        <v>2117</v>
      </c>
      <c r="AF81" t="s">
        <v>2117</v>
      </c>
      <c r="AG81" t="s">
        <v>2116</v>
      </c>
      <c r="AH81" t="s">
        <v>2117</v>
      </c>
      <c r="AI81" t="s">
        <v>2116</v>
      </c>
      <c r="AJ81" t="s">
        <v>2116</v>
      </c>
      <c r="AK81" t="s">
        <v>2117</v>
      </c>
      <c r="AL81" t="s">
        <v>2117</v>
      </c>
      <c r="AM81" t="s">
        <v>2116</v>
      </c>
      <c r="AN81" t="s">
        <v>2117</v>
      </c>
      <c r="AO81" t="s">
        <v>2117</v>
      </c>
      <c r="AP81" t="s">
        <v>2117</v>
      </c>
      <c r="AQ81" t="s">
        <v>2116</v>
      </c>
    </row>
    <row r="82" spans="2:43" x14ac:dyDescent="0.25">
      <c r="B82" t="s">
        <v>455</v>
      </c>
      <c r="C82" t="s">
        <v>95</v>
      </c>
      <c r="D82">
        <v>0.89583333333333337</v>
      </c>
      <c r="E82" t="s">
        <v>118</v>
      </c>
      <c r="F82" t="s">
        <v>119</v>
      </c>
      <c r="H82">
        <v>32.200000000000003</v>
      </c>
      <c r="I82">
        <v>36</v>
      </c>
      <c r="J82">
        <v>31.8</v>
      </c>
      <c r="K82">
        <v>68.2</v>
      </c>
      <c r="L82">
        <v>67.8</v>
      </c>
      <c r="M82">
        <v>64</v>
      </c>
      <c r="N82">
        <v>27.5</v>
      </c>
      <c r="O82">
        <v>52.4</v>
      </c>
      <c r="P82">
        <v>20.2</v>
      </c>
      <c r="Q82">
        <v>56.2</v>
      </c>
      <c r="R82">
        <v>53.9</v>
      </c>
      <c r="S82">
        <v>25.9</v>
      </c>
      <c r="T82">
        <v>74.099999999999994</v>
      </c>
      <c r="U82">
        <v>78</v>
      </c>
      <c r="V82">
        <v>35.700000000000003</v>
      </c>
      <c r="W82">
        <v>64.3</v>
      </c>
      <c r="X82" t="s">
        <v>118</v>
      </c>
      <c r="Y82" t="s">
        <v>1985</v>
      </c>
      <c r="Z82" t="s">
        <v>2210</v>
      </c>
      <c r="AA82" t="s">
        <v>2157</v>
      </c>
      <c r="AB82" t="s">
        <v>2117</v>
      </c>
      <c r="AC82" t="s">
        <v>2116</v>
      </c>
      <c r="AD82" t="s">
        <v>2116</v>
      </c>
      <c r="AE82" t="s">
        <v>2117</v>
      </c>
      <c r="AF82" t="s">
        <v>2116</v>
      </c>
      <c r="AG82" t="s">
        <v>2117</v>
      </c>
      <c r="AH82" t="s">
        <v>2117</v>
      </c>
      <c r="AI82" t="s">
        <v>2116</v>
      </c>
      <c r="AJ82" t="s">
        <v>2116</v>
      </c>
      <c r="AK82" t="s">
        <v>2117</v>
      </c>
      <c r="AL82" t="s">
        <v>2117</v>
      </c>
      <c r="AM82" t="s">
        <v>2117</v>
      </c>
      <c r="AN82" t="s">
        <v>2116</v>
      </c>
      <c r="AO82" t="s">
        <v>2116</v>
      </c>
      <c r="AP82" t="s">
        <v>2117</v>
      </c>
      <c r="AQ82" t="s">
        <v>2116</v>
      </c>
    </row>
    <row r="83" spans="2:43" x14ac:dyDescent="0.25">
      <c r="B83" t="s">
        <v>470</v>
      </c>
      <c r="C83" t="s">
        <v>95</v>
      </c>
      <c r="D83">
        <v>0.90625</v>
      </c>
      <c r="E83" t="s">
        <v>120</v>
      </c>
      <c r="F83" t="s">
        <v>121</v>
      </c>
      <c r="H83">
        <v>48.5</v>
      </c>
      <c r="I83">
        <v>31</v>
      </c>
      <c r="J83">
        <v>20.6</v>
      </c>
      <c r="K83">
        <v>79.400000000000006</v>
      </c>
      <c r="L83">
        <v>51.5</v>
      </c>
      <c r="M83">
        <v>69</v>
      </c>
      <c r="N83">
        <v>40</v>
      </c>
      <c r="O83">
        <v>46.1</v>
      </c>
      <c r="P83">
        <v>14</v>
      </c>
      <c r="Q83">
        <v>62.9</v>
      </c>
      <c r="R83">
        <v>62.1</v>
      </c>
      <c r="S83">
        <v>33.799999999999997</v>
      </c>
      <c r="T83">
        <v>66.2</v>
      </c>
      <c r="U83">
        <v>71.900000000000006</v>
      </c>
      <c r="V83">
        <v>39.700000000000003</v>
      </c>
      <c r="W83">
        <v>60.3</v>
      </c>
      <c r="X83" t="s">
        <v>1975</v>
      </c>
      <c r="Y83" t="s">
        <v>121</v>
      </c>
      <c r="Z83" t="s">
        <v>2211</v>
      </c>
      <c r="AA83" t="s">
        <v>459</v>
      </c>
      <c r="AB83" t="s">
        <v>2116</v>
      </c>
      <c r="AC83" t="s">
        <v>2117</v>
      </c>
      <c r="AD83" t="s">
        <v>2116</v>
      </c>
      <c r="AE83" t="s">
        <v>2117</v>
      </c>
      <c r="AF83" t="s">
        <v>2117</v>
      </c>
      <c r="AG83" t="s">
        <v>2116</v>
      </c>
      <c r="AH83" t="s">
        <v>2116</v>
      </c>
      <c r="AI83" t="s">
        <v>2117</v>
      </c>
      <c r="AJ83" t="s">
        <v>2116</v>
      </c>
      <c r="AK83" t="s">
        <v>2117</v>
      </c>
      <c r="AL83" t="s">
        <v>2117</v>
      </c>
      <c r="AM83" t="s">
        <v>2116</v>
      </c>
      <c r="AN83" t="s">
        <v>2117</v>
      </c>
      <c r="AO83" t="s">
        <v>2117</v>
      </c>
      <c r="AP83" t="s">
        <v>2117</v>
      </c>
      <c r="AQ83" t="s">
        <v>2116</v>
      </c>
    </row>
    <row r="84" spans="2:43" x14ac:dyDescent="0.25">
      <c r="B84" t="s">
        <v>471</v>
      </c>
      <c r="C84" t="s">
        <v>122</v>
      </c>
      <c r="D84">
        <v>0.27083333333333331</v>
      </c>
      <c r="E84" t="s">
        <v>123</v>
      </c>
      <c r="F84" t="s">
        <v>124</v>
      </c>
      <c r="H84">
        <v>53.9</v>
      </c>
      <c r="I84">
        <v>26</v>
      </c>
      <c r="J84">
        <v>20.100000000000001</v>
      </c>
      <c r="K84">
        <v>79.900000000000006</v>
      </c>
      <c r="L84">
        <v>46.1</v>
      </c>
      <c r="M84">
        <v>74</v>
      </c>
      <c r="N84">
        <v>37.799999999999997</v>
      </c>
      <c r="O84">
        <v>42.3</v>
      </c>
      <c r="P84">
        <v>19.899999999999999</v>
      </c>
      <c r="Q84">
        <v>70.2</v>
      </c>
      <c r="R84">
        <v>77.5</v>
      </c>
      <c r="S84">
        <v>52.3</v>
      </c>
      <c r="T84">
        <v>47.7</v>
      </c>
      <c r="U84">
        <v>54.6</v>
      </c>
      <c r="V84">
        <v>53.7</v>
      </c>
      <c r="W84">
        <v>46.3</v>
      </c>
      <c r="X84" t="s">
        <v>2243</v>
      </c>
      <c r="Y84" t="s">
        <v>124</v>
      </c>
      <c r="Z84" t="s">
        <v>2711</v>
      </c>
      <c r="AA84" t="s">
        <v>2171</v>
      </c>
      <c r="AB84" t="s">
        <v>2117</v>
      </c>
      <c r="AC84" t="s">
        <v>2116</v>
      </c>
      <c r="AD84" t="s">
        <v>2116</v>
      </c>
      <c r="AE84" t="s">
        <v>2117</v>
      </c>
      <c r="AF84" t="s">
        <v>2116</v>
      </c>
      <c r="AG84" t="s">
        <v>2117</v>
      </c>
      <c r="AH84" t="s">
        <v>2117</v>
      </c>
      <c r="AI84" t="s">
        <v>2116</v>
      </c>
      <c r="AJ84" t="s">
        <v>2116</v>
      </c>
      <c r="AK84" t="s">
        <v>2117</v>
      </c>
      <c r="AL84" t="s">
        <v>2117</v>
      </c>
      <c r="AM84" t="s">
        <v>2117</v>
      </c>
      <c r="AN84" t="s">
        <v>2116</v>
      </c>
      <c r="AO84" t="s">
        <v>2116</v>
      </c>
      <c r="AP84" t="s">
        <v>2116</v>
      </c>
      <c r="AQ84" t="s">
        <v>2117</v>
      </c>
    </row>
    <row r="85" spans="2:43" x14ac:dyDescent="0.25">
      <c r="B85" t="s">
        <v>472</v>
      </c>
      <c r="C85" t="s">
        <v>122</v>
      </c>
      <c r="D85">
        <v>0.27083333333333331</v>
      </c>
      <c r="E85" t="s">
        <v>125</v>
      </c>
      <c r="F85" t="s">
        <v>126</v>
      </c>
      <c r="H85">
        <v>32.200000000000003</v>
      </c>
      <c r="I85">
        <v>29</v>
      </c>
      <c r="J85">
        <v>38.9</v>
      </c>
      <c r="K85">
        <v>61.1</v>
      </c>
      <c r="L85">
        <v>67.8</v>
      </c>
      <c r="M85">
        <v>71</v>
      </c>
      <c r="N85">
        <v>26.6</v>
      </c>
      <c r="O85">
        <v>47.4</v>
      </c>
      <c r="P85">
        <v>26</v>
      </c>
      <c r="Q85">
        <v>63.9</v>
      </c>
      <c r="R85">
        <v>76.099999999999994</v>
      </c>
      <c r="S85">
        <v>50.2</v>
      </c>
      <c r="T85">
        <v>49.8</v>
      </c>
      <c r="U85">
        <v>55.3</v>
      </c>
      <c r="V85">
        <v>55.8</v>
      </c>
      <c r="W85">
        <v>44.2</v>
      </c>
      <c r="X85" t="s">
        <v>2245</v>
      </c>
      <c r="Y85" t="s">
        <v>126</v>
      </c>
      <c r="Z85" t="s">
        <v>2712</v>
      </c>
      <c r="AA85" t="s">
        <v>447</v>
      </c>
      <c r="AB85" t="s">
        <v>2116</v>
      </c>
      <c r="AC85" t="s">
        <v>2117</v>
      </c>
      <c r="AD85" t="s">
        <v>2116</v>
      </c>
      <c r="AE85" t="s">
        <v>2117</v>
      </c>
      <c r="AF85" t="s">
        <v>2117</v>
      </c>
      <c r="AG85" t="s">
        <v>2116</v>
      </c>
      <c r="AH85" t="s">
        <v>2116</v>
      </c>
      <c r="AI85" t="s">
        <v>2117</v>
      </c>
      <c r="AJ85" t="s">
        <v>2116</v>
      </c>
      <c r="AK85" t="s">
        <v>2116</v>
      </c>
      <c r="AL85" t="s">
        <v>2116</v>
      </c>
      <c r="AM85" t="s">
        <v>2116</v>
      </c>
      <c r="AN85" t="s">
        <v>2117</v>
      </c>
      <c r="AO85" t="s">
        <v>2117</v>
      </c>
      <c r="AP85" t="s">
        <v>2116</v>
      </c>
      <c r="AQ85" t="s">
        <v>2117</v>
      </c>
    </row>
    <row r="86" spans="2:43" x14ac:dyDescent="0.25">
      <c r="B86" t="s">
        <v>472</v>
      </c>
      <c r="C86" t="s">
        <v>122</v>
      </c>
      <c r="D86">
        <v>0.27083333333333331</v>
      </c>
      <c r="E86" t="s">
        <v>127</v>
      </c>
      <c r="F86" t="s">
        <v>128</v>
      </c>
      <c r="H86">
        <v>48.4</v>
      </c>
      <c r="I86">
        <v>26.9</v>
      </c>
      <c r="J86">
        <v>24.7</v>
      </c>
      <c r="K86">
        <v>75.3</v>
      </c>
      <c r="L86">
        <v>51.6</v>
      </c>
      <c r="M86">
        <v>73.099999999999994</v>
      </c>
      <c r="N86">
        <v>31.8</v>
      </c>
      <c r="O86">
        <v>43.3</v>
      </c>
      <c r="P86">
        <v>24.9</v>
      </c>
      <c r="Q86">
        <v>69.8</v>
      </c>
      <c r="R86">
        <v>78.3</v>
      </c>
      <c r="S86">
        <v>53.4</v>
      </c>
      <c r="T86">
        <v>46.6</v>
      </c>
      <c r="U86">
        <v>52.8</v>
      </c>
      <c r="V86">
        <v>56.6</v>
      </c>
      <c r="W86">
        <v>43.4</v>
      </c>
      <c r="X86" t="s">
        <v>392</v>
      </c>
      <c r="Y86" t="s">
        <v>2246</v>
      </c>
      <c r="Z86" t="s">
        <v>2713</v>
      </c>
      <c r="AA86" t="s">
        <v>447</v>
      </c>
      <c r="AB86" t="s">
        <v>2116</v>
      </c>
      <c r="AC86" t="s">
        <v>2117</v>
      </c>
      <c r="AD86" t="s">
        <v>2116</v>
      </c>
      <c r="AE86" t="s">
        <v>2117</v>
      </c>
      <c r="AF86" t="s">
        <v>2117</v>
      </c>
      <c r="AG86" t="s">
        <v>2116</v>
      </c>
      <c r="AH86" t="s">
        <v>2116</v>
      </c>
      <c r="AI86" t="s">
        <v>2117</v>
      </c>
      <c r="AJ86" t="s">
        <v>2116</v>
      </c>
      <c r="AK86" t="s">
        <v>2116</v>
      </c>
      <c r="AL86" t="s">
        <v>2116</v>
      </c>
      <c r="AM86" t="s">
        <v>2116</v>
      </c>
      <c r="AN86" t="s">
        <v>2117</v>
      </c>
      <c r="AO86" t="s">
        <v>2117</v>
      </c>
      <c r="AP86" t="s">
        <v>2116</v>
      </c>
      <c r="AQ86" t="s">
        <v>2117</v>
      </c>
    </row>
    <row r="87" spans="2:43" x14ac:dyDescent="0.25">
      <c r="B87" t="s">
        <v>472</v>
      </c>
      <c r="C87" t="s">
        <v>122</v>
      </c>
      <c r="D87">
        <v>0.27083333333333331</v>
      </c>
      <c r="E87" t="s">
        <v>129</v>
      </c>
      <c r="F87" t="s">
        <v>130</v>
      </c>
      <c r="H87">
        <v>30.5</v>
      </c>
      <c r="I87">
        <v>27.6</v>
      </c>
      <c r="J87">
        <v>41.9</v>
      </c>
      <c r="K87">
        <v>58.1</v>
      </c>
      <c r="L87">
        <v>69.5</v>
      </c>
      <c r="M87">
        <v>72.400000000000006</v>
      </c>
      <c r="N87">
        <v>21.8</v>
      </c>
      <c r="O87">
        <v>40.700000000000003</v>
      </c>
      <c r="P87">
        <v>37.5</v>
      </c>
      <c r="Q87">
        <v>73.599999999999994</v>
      </c>
      <c r="R87">
        <v>80.5</v>
      </c>
      <c r="S87">
        <v>56.7</v>
      </c>
      <c r="T87">
        <v>43.3</v>
      </c>
      <c r="U87">
        <v>49.1</v>
      </c>
      <c r="V87">
        <v>60.5</v>
      </c>
      <c r="W87">
        <v>39.5</v>
      </c>
      <c r="X87" t="s">
        <v>129</v>
      </c>
      <c r="Y87" t="s">
        <v>130</v>
      </c>
      <c r="Z87" t="s">
        <v>2714</v>
      </c>
      <c r="AA87" t="s">
        <v>2169</v>
      </c>
      <c r="AB87" t="s">
        <v>2117</v>
      </c>
      <c r="AC87" t="s">
        <v>2116</v>
      </c>
      <c r="AD87" t="s">
        <v>2116</v>
      </c>
      <c r="AE87" t="s">
        <v>2117</v>
      </c>
      <c r="AF87" t="s">
        <v>2116</v>
      </c>
      <c r="AG87" t="s">
        <v>2117</v>
      </c>
      <c r="AH87" t="s">
        <v>2117</v>
      </c>
      <c r="AI87" t="s">
        <v>2116</v>
      </c>
      <c r="AJ87" t="s">
        <v>2116</v>
      </c>
      <c r="AK87" t="s">
        <v>2117</v>
      </c>
      <c r="AL87" t="s">
        <v>2117</v>
      </c>
      <c r="AM87" t="s">
        <v>2117</v>
      </c>
      <c r="AN87" t="s">
        <v>2116</v>
      </c>
      <c r="AO87" t="s">
        <v>2116</v>
      </c>
      <c r="AP87" t="s">
        <v>2117</v>
      </c>
      <c r="AQ87" t="s">
        <v>2116</v>
      </c>
    </row>
    <row r="88" spans="2:43" x14ac:dyDescent="0.25">
      <c r="B88" t="s">
        <v>472</v>
      </c>
      <c r="C88" t="s">
        <v>122</v>
      </c>
      <c r="D88">
        <v>0.30208333333333331</v>
      </c>
      <c r="E88" t="s">
        <v>131</v>
      </c>
      <c r="F88" t="s">
        <v>132</v>
      </c>
      <c r="H88">
        <v>56.6</v>
      </c>
      <c r="I88">
        <v>24.4</v>
      </c>
      <c r="J88">
        <v>19</v>
      </c>
      <c r="K88">
        <v>81</v>
      </c>
      <c r="L88">
        <v>43.4</v>
      </c>
      <c r="M88">
        <v>75.599999999999994</v>
      </c>
      <c r="N88">
        <v>43.7</v>
      </c>
      <c r="O88">
        <v>38.299999999999997</v>
      </c>
      <c r="P88">
        <v>17.899999999999999</v>
      </c>
      <c r="Q88">
        <v>75</v>
      </c>
      <c r="R88">
        <v>83.1</v>
      </c>
      <c r="S88">
        <v>60.9</v>
      </c>
      <c r="T88">
        <v>39.1</v>
      </c>
      <c r="U88">
        <v>46.2</v>
      </c>
      <c r="V88">
        <v>59.6</v>
      </c>
      <c r="W88">
        <v>40.4</v>
      </c>
      <c r="X88" t="s">
        <v>131</v>
      </c>
      <c r="Y88" t="s">
        <v>2247</v>
      </c>
      <c r="Z88" t="s">
        <v>2715</v>
      </c>
      <c r="AA88" t="s">
        <v>460</v>
      </c>
      <c r="AB88" t="s">
        <v>2116</v>
      </c>
      <c r="AC88" t="s">
        <v>2116</v>
      </c>
      <c r="AD88" t="s">
        <v>2117</v>
      </c>
      <c r="AE88" t="s">
        <v>2116</v>
      </c>
      <c r="AF88" t="s">
        <v>2117</v>
      </c>
      <c r="AG88" t="s">
        <v>2117</v>
      </c>
      <c r="AH88" t="s">
        <v>2116</v>
      </c>
      <c r="AI88" t="s">
        <v>2117</v>
      </c>
      <c r="AJ88" t="s">
        <v>2116</v>
      </c>
      <c r="AK88" t="s">
        <v>2116</v>
      </c>
      <c r="AL88" t="s">
        <v>2117</v>
      </c>
      <c r="AM88" t="s">
        <v>2117</v>
      </c>
      <c r="AN88" t="s">
        <v>2116</v>
      </c>
      <c r="AO88" t="s">
        <v>2117</v>
      </c>
      <c r="AP88" t="s">
        <v>2117</v>
      </c>
      <c r="AQ88" t="s">
        <v>2116</v>
      </c>
    </row>
    <row r="89" spans="2:43" x14ac:dyDescent="0.25">
      <c r="B89" t="s">
        <v>472</v>
      </c>
      <c r="C89" t="s">
        <v>122</v>
      </c>
      <c r="D89">
        <v>0.3125</v>
      </c>
      <c r="E89" t="s">
        <v>133</v>
      </c>
      <c r="F89" t="s">
        <v>134</v>
      </c>
      <c r="H89">
        <v>65.8</v>
      </c>
      <c r="I89">
        <v>22.5</v>
      </c>
      <c r="J89">
        <v>11.7</v>
      </c>
      <c r="K89">
        <v>88.3</v>
      </c>
      <c r="L89">
        <v>34.200000000000003</v>
      </c>
      <c r="M89">
        <v>77.5</v>
      </c>
      <c r="N89">
        <v>54.4</v>
      </c>
      <c r="O89">
        <v>36.700000000000003</v>
      </c>
      <c r="P89">
        <v>8.8000000000000007</v>
      </c>
      <c r="Q89">
        <v>71.7</v>
      </c>
      <c r="R89">
        <v>78.099999999999994</v>
      </c>
      <c r="S89">
        <v>53.4</v>
      </c>
      <c r="T89">
        <v>46.6</v>
      </c>
      <c r="U89">
        <v>56</v>
      </c>
      <c r="V89">
        <v>47.4</v>
      </c>
      <c r="W89">
        <v>52.6</v>
      </c>
      <c r="X89" t="s">
        <v>133</v>
      </c>
      <c r="Y89" t="s">
        <v>134</v>
      </c>
      <c r="Z89" t="s">
        <v>2716</v>
      </c>
      <c r="AA89" t="s">
        <v>453</v>
      </c>
      <c r="AB89" t="s">
        <v>2117</v>
      </c>
      <c r="AC89" t="s">
        <v>2116</v>
      </c>
      <c r="AD89" t="s">
        <v>2116</v>
      </c>
      <c r="AE89" t="s">
        <v>2117</v>
      </c>
      <c r="AF89" t="s">
        <v>2116</v>
      </c>
      <c r="AG89" t="s">
        <v>2117</v>
      </c>
      <c r="AH89" t="s">
        <v>2117</v>
      </c>
      <c r="AI89" t="s">
        <v>2116</v>
      </c>
      <c r="AJ89" t="s">
        <v>2116</v>
      </c>
      <c r="AK89" t="s">
        <v>2117</v>
      </c>
      <c r="AL89" t="s">
        <v>2116</v>
      </c>
      <c r="AM89" t="s">
        <v>2116</v>
      </c>
      <c r="AN89" t="s">
        <v>2117</v>
      </c>
      <c r="AO89" t="s">
        <v>2117</v>
      </c>
      <c r="AP89" t="s">
        <v>2116</v>
      </c>
      <c r="AQ89" t="s">
        <v>2117</v>
      </c>
    </row>
    <row r="90" spans="2:43" x14ac:dyDescent="0.25">
      <c r="B90" t="s">
        <v>473</v>
      </c>
      <c r="C90" t="s">
        <v>122</v>
      </c>
      <c r="D90">
        <v>0.3125</v>
      </c>
      <c r="E90" t="s">
        <v>135</v>
      </c>
      <c r="F90" t="s">
        <v>136</v>
      </c>
      <c r="H90">
        <v>33.5</v>
      </c>
      <c r="I90">
        <v>27.9</v>
      </c>
      <c r="J90">
        <v>38.6</v>
      </c>
      <c r="K90">
        <v>61.4</v>
      </c>
      <c r="L90">
        <v>66.5</v>
      </c>
      <c r="M90">
        <v>72.099999999999994</v>
      </c>
      <c r="N90">
        <v>22.3</v>
      </c>
      <c r="O90">
        <v>48.2</v>
      </c>
      <c r="P90">
        <v>29.4</v>
      </c>
      <c r="Q90">
        <v>62.5</v>
      </c>
      <c r="R90">
        <v>79.8</v>
      </c>
      <c r="S90">
        <v>55.6</v>
      </c>
      <c r="T90">
        <v>44.4</v>
      </c>
      <c r="U90">
        <v>50</v>
      </c>
      <c r="V90">
        <v>60</v>
      </c>
      <c r="W90">
        <v>40</v>
      </c>
      <c r="X90" t="s">
        <v>2581</v>
      </c>
      <c r="Y90" t="s">
        <v>136</v>
      </c>
      <c r="Z90" t="s">
        <v>2717</v>
      </c>
      <c r="AA90" t="s">
        <v>459</v>
      </c>
      <c r="AB90" t="s">
        <v>2116</v>
      </c>
      <c r="AC90" t="s">
        <v>2117</v>
      </c>
      <c r="AD90" t="s">
        <v>2116</v>
      </c>
      <c r="AE90" t="s">
        <v>2117</v>
      </c>
      <c r="AF90" t="s">
        <v>2117</v>
      </c>
      <c r="AG90" t="s">
        <v>2116</v>
      </c>
      <c r="AH90" t="s">
        <v>2116</v>
      </c>
      <c r="AI90" t="s">
        <v>2117</v>
      </c>
      <c r="AJ90" t="s">
        <v>2116</v>
      </c>
      <c r="AK90" t="s">
        <v>2116</v>
      </c>
      <c r="AL90" t="s">
        <v>2117</v>
      </c>
      <c r="AM90" t="s">
        <v>2116</v>
      </c>
      <c r="AN90" t="s">
        <v>2117</v>
      </c>
      <c r="AO90" t="s">
        <v>2117</v>
      </c>
      <c r="AP90" t="s">
        <v>2117</v>
      </c>
      <c r="AQ90" t="s">
        <v>2116</v>
      </c>
    </row>
    <row r="91" spans="2:43" x14ac:dyDescent="0.25">
      <c r="B91" t="s">
        <v>473</v>
      </c>
      <c r="C91" t="s">
        <v>122</v>
      </c>
      <c r="D91">
        <v>0.3125</v>
      </c>
      <c r="E91" t="s">
        <v>137</v>
      </c>
      <c r="F91" t="s">
        <v>138</v>
      </c>
      <c r="H91">
        <v>49.2</v>
      </c>
      <c r="I91">
        <v>27</v>
      </c>
      <c r="J91">
        <v>23.8</v>
      </c>
      <c r="K91">
        <v>76.2</v>
      </c>
      <c r="L91">
        <v>50.8</v>
      </c>
      <c r="M91">
        <v>73</v>
      </c>
      <c r="N91">
        <v>36.4</v>
      </c>
      <c r="O91">
        <v>46.5</v>
      </c>
      <c r="P91">
        <v>17.100000000000001</v>
      </c>
      <c r="Q91">
        <v>63.4</v>
      </c>
      <c r="R91">
        <v>77.3</v>
      </c>
      <c r="S91">
        <v>52</v>
      </c>
      <c r="T91">
        <v>48</v>
      </c>
      <c r="U91">
        <v>54.3</v>
      </c>
      <c r="V91">
        <v>55.1</v>
      </c>
      <c r="W91">
        <v>44.9</v>
      </c>
      <c r="X91" t="s">
        <v>2582</v>
      </c>
      <c r="Y91" t="s">
        <v>138</v>
      </c>
      <c r="Z91" t="s">
        <v>2718</v>
      </c>
      <c r="AA91" t="s">
        <v>2176</v>
      </c>
      <c r="AB91" t="s">
        <v>2117</v>
      </c>
      <c r="AC91" t="s">
        <v>2116</v>
      </c>
      <c r="AD91" t="s">
        <v>2116</v>
      </c>
      <c r="AE91" t="s">
        <v>2117</v>
      </c>
      <c r="AF91" t="s">
        <v>2116</v>
      </c>
      <c r="AG91" t="s">
        <v>2117</v>
      </c>
      <c r="AH91" t="s">
        <v>2116</v>
      </c>
      <c r="AI91" t="s">
        <v>2117</v>
      </c>
      <c r="AJ91" t="s">
        <v>2116</v>
      </c>
      <c r="AK91" t="s">
        <v>2117</v>
      </c>
      <c r="AL91" t="s">
        <v>2117</v>
      </c>
      <c r="AM91" t="s">
        <v>2117</v>
      </c>
      <c r="AN91" t="s">
        <v>2116</v>
      </c>
      <c r="AO91" t="s">
        <v>2116</v>
      </c>
      <c r="AP91" t="s">
        <v>2117</v>
      </c>
      <c r="AQ91" t="s">
        <v>2116</v>
      </c>
    </row>
    <row r="92" spans="2:43" x14ac:dyDescent="0.25">
      <c r="B92" t="s">
        <v>469</v>
      </c>
      <c r="C92" t="s">
        <v>122</v>
      </c>
      <c r="D92">
        <v>0.625</v>
      </c>
      <c r="E92" t="s">
        <v>147</v>
      </c>
      <c r="F92" t="s">
        <v>148</v>
      </c>
      <c r="H92">
        <v>32.5</v>
      </c>
      <c r="I92">
        <v>27.6</v>
      </c>
      <c r="J92">
        <v>39.9</v>
      </c>
      <c r="K92">
        <v>60.1</v>
      </c>
      <c r="L92">
        <v>67.5</v>
      </c>
      <c r="M92">
        <v>72.400000000000006</v>
      </c>
      <c r="N92">
        <v>27.5</v>
      </c>
      <c r="O92">
        <v>38.6</v>
      </c>
      <c r="P92">
        <v>33.9</v>
      </c>
      <c r="Q92">
        <v>77.400000000000006</v>
      </c>
      <c r="R92">
        <v>80.900000000000006</v>
      </c>
      <c r="S92">
        <v>57.2</v>
      </c>
      <c r="T92">
        <v>42.8</v>
      </c>
      <c r="U92">
        <v>48.5</v>
      </c>
      <c r="V92">
        <v>61.1</v>
      </c>
      <c r="W92">
        <v>38.9</v>
      </c>
      <c r="X92" t="s">
        <v>147</v>
      </c>
      <c r="Y92" t="s">
        <v>148</v>
      </c>
      <c r="Z92" t="s">
        <v>2719</v>
      </c>
      <c r="AA92" t="s">
        <v>2125</v>
      </c>
      <c r="AB92" t="s">
        <v>2117</v>
      </c>
      <c r="AC92" t="s">
        <v>2116</v>
      </c>
      <c r="AD92" t="s">
        <v>2116</v>
      </c>
      <c r="AE92" t="s">
        <v>2117</v>
      </c>
      <c r="AF92" t="s">
        <v>2116</v>
      </c>
      <c r="AG92" t="s">
        <v>2117</v>
      </c>
      <c r="AH92" t="s">
        <v>2117</v>
      </c>
      <c r="AI92" t="s">
        <v>2116</v>
      </c>
      <c r="AJ92" t="s">
        <v>2116</v>
      </c>
      <c r="AK92" t="s">
        <v>2117</v>
      </c>
      <c r="AL92" t="s">
        <v>2117</v>
      </c>
      <c r="AM92" t="s">
        <v>2116</v>
      </c>
      <c r="AN92" t="s">
        <v>2117</v>
      </c>
      <c r="AO92" t="s">
        <v>2117</v>
      </c>
      <c r="AP92" t="s">
        <v>2116</v>
      </c>
      <c r="AQ92" t="s">
        <v>2117</v>
      </c>
    </row>
    <row r="93" spans="2:43" x14ac:dyDescent="0.25">
      <c r="B93" t="s">
        <v>477</v>
      </c>
      <c r="C93" t="s">
        <v>122</v>
      </c>
      <c r="D93">
        <v>0.65625</v>
      </c>
      <c r="E93" t="s">
        <v>149</v>
      </c>
      <c r="F93" t="s">
        <v>150</v>
      </c>
      <c r="H93">
        <v>34.6</v>
      </c>
      <c r="I93">
        <v>28.6</v>
      </c>
      <c r="J93">
        <v>36.9</v>
      </c>
      <c r="K93">
        <v>63.1</v>
      </c>
      <c r="L93">
        <v>65.400000000000006</v>
      </c>
      <c r="M93">
        <v>71.400000000000006</v>
      </c>
      <c r="N93">
        <v>23.9</v>
      </c>
      <c r="O93">
        <v>44.7</v>
      </c>
      <c r="P93">
        <v>31.3</v>
      </c>
      <c r="Q93">
        <v>67.8</v>
      </c>
      <c r="R93">
        <v>77.3</v>
      </c>
      <c r="S93">
        <v>52</v>
      </c>
      <c r="T93">
        <v>48</v>
      </c>
      <c r="U93">
        <v>53.6</v>
      </c>
      <c r="V93">
        <v>57.3</v>
      </c>
      <c r="W93">
        <v>42.7</v>
      </c>
      <c r="X93" t="s">
        <v>149</v>
      </c>
      <c r="Y93" t="s">
        <v>2491</v>
      </c>
      <c r="Z93" t="s">
        <v>2720</v>
      </c>
      <c r="AA93" t="s">
        <v>460</v>
      </c>
      <c r="AB93" t="s">
        <v>2116</v>
      </c>
      <c r="AC93" t="s">
        <v>2116</v>
      </c>
      <c r="AD93" t="s">
        <v>2117</v>
      </c>
      <c r="AE93" t="s">
        <v>2116</v>
      </c>
      <c r="AF93" t="s">
        <v>2117</v>
      </c>
      <c r="AG93" t="s">
        <v>2117</v>
      </c>
      <c r="AH93" t="s">
        <v>2116</v>
      </c>
      <c r="AI93" t="s">
        <v>2117</v>
      </c>
      <c r="AJ93" t="s">
        <v>2116</v>
      </c>
      <c r="AK93" t="s">
        <v>2117</v>
      </c>
      <c r="AL93" t="s">
        <v>2117</v>
      </c>
      <c r="AM93" t="s">
        <v>2117</v>
      </c>
      <c r="AN93" t="s">
        <v>2116</v>
      </c>
      <c r="AO93" t="s">
        <v>2117</v>
      </c>
      <c r="AP93" t="s">
        <v>2117</v>
      </c>
      <c r="AQ93" t="s">
        <v>2116</v>
      </c>
    </row>
    <row r="94" spans="2:43" x14ac:dyDescent="0.25">
      <c r="B94" t="s">
        <v>477</v>
      </c>
      <c r="C94" t="s">
        <v>122</v>
      </c>
      <c r="D94">
        <v>0.65625</v>
      </c>
      <c r="E94" t="s">
        <v>151</v>
      </c>
      <c r="F94" t="s">
        <v>152</v>
      </c>
      <c r="H94">
        <v>50.3</v>
      </c>
      <c r="I94">
        <v>28.2</v>
      </c>
      <c r="J94">
        <v>21.5</v>
      </c>
      <c r="K94">
        <v>78.5</v>
      </c>
      <c r="L94">
        <v>49.7</v>
      </c>
      <c r="M94">
        <v>71.8</v>
      </c>
      <c r="N94">
        <v>39.4</v>
      </c>
      <c r="O94">
        <v>46.9</v>
      </c>
      <c r="P94">
        <v>13.8</v>
      </c>
      <c r="Q94">
        <v>61.8</v>
      </c>
      <c r="R94">
        <v>71.2</v>
      </c>
      <c r="S94">
        <v>44</v>
      </c>
      <c r="T94">
        <v>56</v>
      </c>
      <c r="U94">
        <v>62.3</v>
      </c>
      <c r="V94">
        <v>48.1</v>
      </c>
      <c r="W94">
        <v>51.9</v>
      </c>
      <c r="X94" t="s">
        <v>151</v>
      </c>
      <c r="Y94" t="s">
        <v>152</v>
      </c>
      <c r="Z94" t="s">
        <v>2721</v>
      </c>
      <c r="AA94" t="s">
        <v>462</v>
      </c>
      <c r="AB94" t="s">
        <v>2117</v>
      </c>
      <c r="AC94" t="s">
        <v>2116</v>
      </c>
      <c r="AD94" t="s">
        <v>2116</v>
      </c>
      <c r="AE94" t="s">
        <v>2117</v>
      </c>
      <c r="AF94" t="s">
        <v>2116</v>
      </c>
      <c r="AG94" t="s">
        <v>2117</v>
      </c>
      <c r="AH94" t="s">
        <v>2117</v>
      </c>
      <c r="AI94" t="s">
        <v>2116</v>
      </c>
      <c r="AJ94" t="s">
        <v>2116</v>
      </c>
      <c r="AK94" t="s">
        <v>2117</v>
      </c>
      <c r="AL94" t="s">
        <v>2117</v>
      </c>
      <c r="AM94" t="s">
        <v>2117</v>
      </c>
      <c r="AN94" t="s">
        <v>2116</v>
      </c>
      <c r="AO94" t="s">
        <v>2117</v>
      </c>
      <c r="AP94" t="s">
        <v>2117</v>
      </c>
      <c r="AQ94" t="s">
        <v>2116</v>
      </c>
    </row>
    <row r="95" spans="2:43" x14ac:dyDescent="0.25">
      <c r="B95" t="s">
        <v>477</v>
      </c>
      <c r="C95" t="s">
        <v>122</v>
      </c>
      <c r="D95">
        <v>0.65625</v>
      </c>
      <c r="E95" t="s">
        <v>153</v>
      </c>
      <c r="F95" t="s">
        <v>154</v>
      </c>
      <c r="H95">
        <v>39.1</v>
      </c>
      <c r="I95">
        <v>31.5</v>
      </c>
      <c r="J95">
        <v>29.3</v>
      </c>
      <c r="K95">
        <v>70.7</v>
      </c>
      <c r="L95">
        <v>60.9</v>
      </c>
      <c r="M95">
        <v>68.5</v>
      </c>
      <c r="N95">
        <v>26.3</v>
      </c>
      <c r="O95">
        <v>50.9</v>
      </c>
      <c r="P95">
        <v>22.8</v>
      </c>
      <c r="Q95">
        <v>58.5</v>
      </c>
      <c r="R95">
        <v>66</v>
      </c>
      <c r="S95">
        <v>37.9</v>
      </c>
      <c r="T95">
        <v>62.1</v>
      </c>
      <c r="U95">
        <v>67.2</v>
      </c>
      <c r="V95">
        <v>45.7</v>
      </c>
      <c r="W95">
        <v>54.3</v>
      </c>
      <c r="X95" t="s">
        <v>2492</v>
      </c>
      <c r="Y95" t="s">
        <v>154</v>
      </c>
      <c r="Z95" t="s">
        <v>2722</v>
      </c>
      <c r="AA95" t="s">
        <v>462</v>
      </c>
      <c r="AB95" t="s">
        <v>2117</v>
      </c>
      <c r="AC95" t="s">
        <v>2116</v>
      </c>
      <c r="AD95" t="s">
        <v>2116</v>
      </c>
      <c r="AE95" t="s">
        <v>2117</v>
      </c>
      <c r="AF95" t="s">
        <v>2116</v>
      </c>
      <c r="AG95" t="s">
        <v>2117</v>
      </c>
      <c r="AH95" t="s">
        <v>2117</v>
      </c>
      <c r="AI95" t="s">
        <v>2116</v>
      </c>
      <c r="AJ95" t="s">
        <v>2116</v>
      </c>
      <c r="AK95" t="s">
        <v>2117</v>
      </c>
      <c r="AL95" t="s">
        <v>2117</v>
      </c>
      <c r="AM95" t="s">
        <v>2117</v>
      </c>
      <c r="AN95" t="s">
        <v>2116</v>
      </c>
      <c r="AO95" t="s">
        <v>2117</v>
      </c>
      <c r="AP95" t="s">
        <v>2117</v>
      </c>
      <c r="AQ95" t="s">
        <v>2116</v>
      </c>
    </row>
    <row r="96" spans="2:43" x14ac:dyDescent="0.25">
      <c r="B96" t="s">
        <v>477</v>
      </c>
      <c r="C96" t="s">
        <v>122</v>
      </c>
      <c r="D96">
        <v>0.65625</v>
      </c>
      <c r="E96" t="s">
        <v>155</v>
      </c>
      <c r="F96" t="s">
        <v>156</v>
      </c>
      <c r="H96">
        <v>34.4</v>
      </c>
      <c r="I96">
        <v>29.3</v>
      </c>
      <c r="J96">
        <v>36.299999999999997</v>
      </c>
      <c r="K96">
        <v>63.7</v>
      </c>
      <c r="L96">
        <v>65.599999999999994</v>
      </c>
      <c r="M96">
        <v>70.7</v>
      </c>
      <c r="N96">
        <v>30.4</v>
      </c>
      <c r="O96">
        <v>45.6</v>
      </c>
      <c r="P96">
        <v>24.1</v>
      </c>
      <c r="Q96">
        <v>66.400000000000006</v>
      </c>
      <c r="R96">
        <v>74.8</v>
      </c>
      <c r="S96">
        <v>48.6</v>
      </c>
      <c r="T96">
        <v>51.4</v>
      </c>
      <c r="U96">
        <v>56.9</v>
      </c>
      <c r="V96">
        <v>54.6</v>
      </c>
      <c r="W96">
        <v>45.4</v>
      </c>
      <c r="X96" t="s">
        <v>2493</v>
      </c>
      <c r="Y96" t="s">
        <v>2494</v>
      </c>
      <c r="Z96" t="s">
        <v>2723</v>
      </c>
      <c r="AA96" t="s">
        <v>2135</v>
      </c>
      <c r="AB96" t="s">
        <v>2117</v>
      </c>
      <c r="AC96" t="s">
        <v>2116</v>
      </c>
      <c r="AD96" t="s">
        <v>2116</v>
      </c>
      <c r="AE96" t="s">
        <v>2117</v>
      </c>
      <c r="AF96" t="s">
        <v>2116</v>
      </c>
      <c r="AG96" t="s">
        <v>2117</v>
      </c>
      <c r="AH96" t="s">
        <v>2116</v>
      </c>
      <c r="AI96" t="s">
        <v>2117</v>
      </c>
      <c r="AJ96" t="s">
        <v>2116</v>
      </c>
      <c r="AK96" t="s">
        <v>2117</v>
      </c>
      <c r="AL96" t="s">
        <v>2117</v>
      </c>
      <c r="AM96" t="s">
        <v>2117</v>
      </c>
      <c r="AN96" t="s">
        <v>2116</v>
      </c>
      <c r="AO96" t="s">
        <v>2116</v>
      </c>
      <c r="AP96" t="s">
        <v>2117</v>
      </c>
      <c r="AQ96" t="s">
        <v>2116</v>
      </c>
    </row>
    <row r="97" spans="2:43" x14ac:dyDescent="0.25">
      <c r="B97" t="s">
        <v>478</v>
      </c>
      <c r="C97" t="s">
        <v>122</v>
      </c>
      <c r="D97">
        <v>0.66666666666666663</v>
      </c>
      <c r="E97" t="s">
        <v>157</v>
      </c>
      <c r="F97" t="s">
        <v>158</v>
      </c>
      <c r="H97">
        <v>52</v>
      </c>
      <c r="I97">
        <v>26.3</v>
      </c>
      <c r="J97">
        <v>21.7</v>
      </c>
      <c r="K97">
        <v>78.3</v>
      </c>
      <c r="L97">
        <v>48</v>
      </c>
      <c r="M97">
        <v>73.7</v>
      </c>
      <c r="N97">
        <v>32.700000000000003</v>
      </c>
      <c r="O97">
        <v>43.1</v>
      </c>
      <c r="P97">
        <v>24.2</v>
      </c>
      <c r="Q97">
        <v>70.099999999999994</v>
      </c>
      <c r="R97">
        <v>77.900000000000006</v>
      </c>
      <c r="S97">
        <v>52.9</v>
      </c>
      <c r="T97">
        <v>47.1</v>
      </c>
      <c r="U97">
        <v>53.8</v>
      </c>
      <c r="V97">
        <v>54.9</v>
      </c>
      <c r="W97">
        <v>45.1</v>
      </c>
      <c r="X97" t="s">
        <v>2490</v>
      </c>
      <c r="Y97" t="s">
        <v>158</v>
      </c>
      <c r="Z97" t="s">
        <v>2724</v>
      </c>
      <c r="AA97" t="s">
        <v>459</v>
      </c>
      <c r="AB97" t="s">
        <v>2116</v>
      </c>
      <c r="AC97" t="s">
        <v>2117</v>
      </c>
      <c r="AD97" t="s">
        <v>2116</v>
      </c>
      <c r="AE97" t="s">
        <v>2117</v>
      </c>
      <c r="AF97" t="s">
        <v>2117</v>
      </c>
      <c r="AG97" t="s">
        <v>2116</v>
      </c>
      <c r="AH97" t="s">
        <v>2116</v>
      </c>
      <c r="AI97" t="s">
        <v>2116</v>
      </c>
      <c r="AJ97" t="s">
        <v>2117</v>
      </c>
      <c r="AK97" t="s">
        <v>2117</v>
      </c>
      <c r="AL97" t="s">
        <v>2117</v>
      </c>
      <c r="AM97" t="s">
        <v>2116</v>
      </c>
      <c r="AN97" t="s">
        <v>2117</v>
      </c>
      <c r="AO97" t="s">
        <v>2117</v>
      </c>
      <c r="AP97" t="s">
        <v>2117</v>
      </c>
      <c r="AQ97" t="s">
        <v>2116</v>
      </c>
    </row>
    <row r="98" spans="2:43" x14ac:dyDescent="0.25">
      <c r="B98" t="s">
        <v>479</v>
      </c>
      <c r="C98" t="s">
        <v>122</v>
      </c>
      <c r="D98">
        <v>0.66666666666666663</v>
      </c>
      <c r="E98" t="s">
        <v>159</v>
      </c>
      <c r="F98" t="s">
        <v>160</v>
      </c>
      <c r="H98">
        <v>37.9</v>
      </c>
      <c r="I98">
        <v>32.5</v>
      </c>
      <c r="J98">
        <v>29.6</v>
      </c>
      <c r="K98">
        <v>70.400000000000006</v>
      </c>
      <c r="L98">
        <v>62.1</v>
      </c>
      <c r="M98">
        <v>67.5</v>
      </c>
      <c r="N98">
        <v>29.3</v>
      </c>
      <c r="O98">
        <v>53.2</v>
      </c>
      <c r="P98">
        <v>17.5</v>
      </c>
      <c r="Q98">
        <v>54.7</v>
      </c>
      <c r="R98">
        <v>63.2</v>
      </c>
      <c r="S98">
        <v>34.799999999999997</v>
      </c>
      <c r="T98">
        <v>65.2</v>
      </c>
      <c r="U98">
        <v>70</v>
      </c>
      <c r="V98">
        <v>43.2</v>
      </c>
      <c r="W98">
        <v>56.8</v>
      </c>
      <c r="X98" t="s">
        <v>2535</v>
      </c>
      <c r="Y98" t="s">
        <v>160</v>
      </c>
      <c r="Z98" t="s">
        <v>2725</v>
      </c>
      <c r="AA98" t="s">
        <v>453</v>
      </c>
      <c r="AB98" t="s">
        <v>2117</v>
      </c>
      <c r="AC98" t="s">
        <v>2116</v>
      </c>
      <c r="AD98" t="s">
        <v>2116</v>
      </c>
      <c r="AE98" t="s">
        <v>2117</v>
      </c>
      <c r="AF98" t="s">
        <v>2116</v>
      </c>
      <c r="AG98" t="s">
        <v>2117</v>
      </c>
      <c r="AH98" t="s">
        <v>2116</v>
      </c>
      <c r="AI98" t="s">
        <v>2117</v>
      </c>
      <c r="AJ98" t="s">
        <v>2116</v>
      </c>
      <c r="AK98" t="s">
        <v>2116</v>
      </c>
      <c r="AL98" t="s">
        <v>2116</v>
      </c>
      <c r="AM98" t="s">
        <v>2116</v>
      </c>
      <c r="AN98" t="s">
        <v>2117</v>
      </c>
      <c r="AO98" t="s">
        <v>2117</v>
      </c>
      <c r="AP98" t="s">
        <v>2116</v>
      </c>
      <c r="AQ98" t="s">
        <v>2117</v>
      </c>
    </row>
    <row r="99" spans="2:43" x14ac:dyDescent="0.25">
      <c r="B99" t="s">
        <v>480</v>
      </c>
      <c r="C99" t="s">
        <v>122</v>
      </c>
      <c r="D99">
        <v>0.67708333333333337</v>
      </c>
      <c r="E99" t="s">
        <v>163</v>
      </c>
      <c r="F99" t="s">
        <v>164</v>
      </c>
      <c r="H99">
        <v>38.4</v>
      </c>
      <c r="I99">
        <v>25.5</v>
      </c>
      <c r="J99">
        <v>36.1</v>
      </c>
      <c r="K99">
        <v>63.9</v>
      </c>
      <c r="L99">
        <v>61.6</v>
      </c>
      <c r="M99">
        <v>74.5</v>
      </c>
      <c r="N99">
        <v>38.299999999999997</v>
      </c>
      <c r="O99">
        <v>36.799999999999997</v>
      </c>
      <c r="P99">
        <v>25</v>
      </c>
      <c r="Q99">
        <v>79.5</v>
      </c>
      <c r="R99">
        <v>93.2</v>
      </c>
      <c r="S99">
        <v>79.7</v>
      </c>
      <c r="T99">
        <v>20.3</v>
      </c>
      <c r="U99">
        <v>24.8</v>
      </c>
      <c r="V99">
        <v>78.8</v>
      </c>
      <c r="W99">
        <v>21.2</v>
      </c>
      <c r="X99" t="s">
        <v>2482</v>
      </c>
      <c r="Y99" t="s">
        <v>164</v>
      </c>
      <c r="Z99" t="s">
        <v>2726</v>
      </c>
      <c r="AA99" t="s">
        <v>462</v>
      </c>
      <c r="AB99" t="s">
        <v>2117</v>
      </c>
      <c r="AC99" t="s">
        <v>2116</v>
      </c>
      <c r="AD99" t="s">
        <v>2116</v>
      </c>
      <c r="AE99" t="s">
        <v>2117</v>
      </c>
      <c r="AF99" t="s">
        <v>2116</v>
      </c>
      <c r="AG99" t="s">
        <v>2117</v>
      </c>
      <c r="AH99" t="s">
        <v>2117</v>
      </c>
      <c r="AI99" t="s">
        <v>2116</v>
      </c>
      <c r="AJ99" t="s">
        <v>2116</v>
      </c>
      <c r="AK99" t="s">
        <v>2117</v>
      </c>
      <c r="AL99" t="s">
        <v>2117</v>
      </c>
      <c r="AM99" t="s">
        <v>2117</v>
      </c>
      <c r="AN99" t="s">
        <v>2116</v>
      </c>
      <c r="AO99" t="s">
        <v>2117</v>
      </c>
      <c r="AP99" t="s">
        <v>2117</v>
      </c>
      <c r="AQ99" t="s">
        <v>2116</v>
      </c>
    </row>
    <row r="100" spans="2:43" x14ac:dyDescent="0.25">
      <c r="B100" t="s">
        <v>470</v>
      </c>
      <c r="C100" t="s">
        <v>122</v>
      </c>
      <c r="D100">
        <v>0.69791666666666663</v>
      </c>
      <c r="E100" t="s">
        <v>165</v>
      </c>
      <c r="F100" t="s">
        <v>166</v>
      </c>
      <c r="H100">
        <v>43.1</v>
      </c>
      <c r="I100">
        <v>31.9</v>
      </c>
      <c r="J100">
        <v>25</v>
      </c>
      <c r="K100">
        <v>75</v>
      </c>
      <c r="L100">
        <v>56.9</v>
      </c>
      <c r="M100">
        <v>68.099999999999994</v>
      </c>
      <c r="N100">
        <v>34.700000000000003</v>
      </c>
      <c r="O100">
        <v>47.3</v>
      </c>
      <c r="P100">
        <v>18</v>
      </c>
      <c r="Q100">
        <v>62.6</v>
      </c>
      <c r="R100">
        <v>62.8</v>
      </c>
      <c r="S100">
        <v>34.4</v>
      </c>
      <c r="T100">
        <v>65.599999999999994</v>
      </c>
      <c r="U100">
        <v>70.7</v>
      </c>
      <c r="V100">
        <v>42</v>
      </c>
      <c r="W100">
        <v>58</v>
      </c>
      <c r="X100" t="s">
        <v>2223</v>
      </c>
      <c r="Y100" t="s">
        <v>2224</v>
      </c>
      <c r="Z100" t="s">
        <v>2727</v>
      </c>
      <c r="AA100" t="s">
        <v>453</v>
      </c>
      <c r="AB100" t="s">
        <v>2117</v>
      </c>
      <c r="AC100" t="s">
        <v>2116</v>
      </c>
      <c r="AD100" t="s">
        <v>2116</v>
      </c>
      <c r="AE100" t="s">
        <v>2117</v>
      </c>
      <c r="AF100" t="s">
        <v>2116</v>
      </c>
      <c r="AG100" t="s">
        <v>2117</v>
      </c>
      <c r="AH100" t="s">
        <v>2116</v>
      </c>
      <c r="AI100" t="s">
        <v>2117</v>
      </c>
      <c r="AJ100" t="s">
        <v>2116</v>
      </c>
      <c r="AK100" t="s">
        <v>2116</v>
      </c>
      <c r="AL100" t="s">
        <v>2116</v>
      </c>
      <c r="AM100" t="s">
        <v>2116</v>
      </c>
      <c r="AN100" t="s">
        <v>2117</v>
      </c>
      <c r="AO100" t="s">
        <v>2117</v>
      </c>
      <c r="AP100" t="s">
        <v>2116</v>
      </c>
      <c r="AQ100" t="s">
        <v>2117</v>
      </c>
    </row>
    <row r="101" spans="2:43" x14ac:dyDescent="0.25">
      <c r="B101" t="s">
        <v>480</v>
      </c>
      <c r="C101" t="s">
        <v>122</v>
      </c>
      <c r="D101">
        <v>0.70833333333333337</v>
      </c>
      <c r="E101" t="s">
        <v>169</v>
      </c>
      <c r="F101" t="s">
        <v>170</v>
      </c>
      <c r="H101">
        <v>31</v>
      </c>
      <c r="I101">
        <v>25.6</v>
      </c>
      <c r="J101">
        <v>43.4</v>
      </c>
      <c r="K101">
        <v>56.6</v>
      </c>
      <c r="L101">
        <v>69</v>
      </c>
      <c r="M101">
        <v>74.400000000000006</v>
      </c>
      <c r="N101">
        <v>17.5</v>
      </c>
      <c r="O101">
        <v>40.299999999999997</v>
      </c>
      <c r="P101">
        <v>42.3</v>
      </c>
      <c r="Q101">
        <v>72.900000000000006</v>
      </c>
      <c r="R101">
        <v>89.1</v>
      </c>
      <c r="S101">
        <v>71.3</v>
      </c>
      <c r="T101">
        <v>28.7</v>
      </c>
      <c r="U101">
        <v>34.1</v>
      </c>
      <c r="V101">
        <v>71.7</v>
      </c>
      <c r="W101">
        <v>28.3</v>
      </c>
      <c r="X101" t="s">
        <v>169</v>
      </c>
      <c r="Y101" t="s">
        <v>170</v>
      </c>
      <c r="Z101" t="s">
        <v>2728</v>
      </c>
      <c r="AA101" t="s">
        <v>2115</v>
      </c>
      <c r="AB101" t="s">
        <v>2116</v>
      </c>
      <c r="AC101" t="s">
        <v>2116</v>
      </c>
      <c r="AD101" t="s">
        <v>2117</v>
      </c>
      <c r="AE101" t="s">
        <v>2116</v>
      </c>
      <c r="AF101" t="s">
        <v>2117</v>
      </c>
      <c r="AG101" t="s">
        <v>2117</v>
      </c>
      <c r="AH101" t="s">
        <v>2116</v>
      </c>
      <c r="AI101" t="s">
        <v>2116</v>
      </c>
      <c r="AJ101" t="s">
        <v>2117</v>
      </c>
      <c r="AK101" t="s">
        <v>2117</v>
      </c>
      <c r="AL101" t="s">
        <v>2117</v>
      </c>
      <c r="AM101" t="s">
        <v>2117</v>
      </c>
      <c r="AN101" t="s">
        <v>2116</v>
      </c>
      <c r="AO101" t="s">
        <v>2116</v>
      </c>
      <c r="AP101" t="s">
        <v>2117</v>
      </c>
      <c r="AQ101" t="s">
        <v>2116</v>
      </c>
    </row>
    <row r="102" spans="2:43" x14ac:dyDescent="0.25">
      <c r="B102" t="s">
        <v>482</v>
      </c>
      <c r="C102" t="s">
        <v>122</v>
      </c>
      <c r="D102">
        <v>0.70833333333333337</v>
      </c>
      <c r="E102" t="s">
        <v>171</v>
      </c>
      <c r="F102" t="s">
        <v>172</v>
      </c>
      <c r="H102">
        <v>40.799999999999997</v>
      </c>
      <c r="I102">
        <v>29.9</v>
      </c>
      <c r="J102">
        <v>29.3</v>
      </c>
      <c r="K102">
        <v>70.7</v>
      </c>
      <c r="L102">
        <v>59.2</v>
      </c>
      <c r="M102">
        <v>70.099999999999994</v>
      </c>
      <c r="N102">
        <v>22</v>
      </c>
      <c r="O102">
        <v>48.5</v>
      </c>
      <c r="P102">
        <v>29.5</v>
      </c>
      <c r="Q102">
        <v>62.1</v>
      </c>
      <c r="R102">
        <v>71</v>
      </c>
      <c r="S102">
        <v>43.7</v>
      </c>
      <c r="T102">
        <v>56.3</v>
      </c>
      <c r="U102">
        <v>61.8</v>
      </c>
      <c r="V102">
        <v>50.3</v>
      </c>
      <c r="W102">
        <v>49.7</v>
      </c>
      <c r="X102" t="s">
        <v>171</v>
      </c>
      <c r="Y102" t="s">
        <v>2538</v>
      </c>
      <c r="Z102" t="s">
        <v>2729</v>
      </c>
      <c r="AA102" t="s">
        <v>2130</v>
      </c>
      <c r="AB102" t="s">
        <v>2117</v>
      </c>
      <c r="AC102" t="s">
        <v>2116</v>
      </c>
      <c r="AD102" t="s">
        <v>2116</v>
      </c>
      <c r="AE102" t="s">
        <v>2117</v>
      </c>
      <c r="AF102" t="s">
        <v>2116</v>
      </c>
      <c r="AG102" t="s">
        <v>2117</v>
      </c>
      <c r="AH102" t="s">
        <v>2117</v>
      </c>
      <c r="AI102" t="s">
        <v>2116</v>
      </c>
      <c r="AJ102" t="s">
        <v>2116</v>
      </c>
      <c r="AK102" t="s">
        <v>2117</v>
      </c>
      <c r="AL102" t="s">
        <v>2117</v>
      </c>
      <c r="AM102" t="s">
        <v>2117</v>
      </c>
      <c r="AN102" t="s">
        <v>2116</v>
      </c>
      <c r="AO102" t="s">
        <v>2116</v>
      </c>
      <c r="AP102" t="s">
        <v>2117</v>
      </c>
      <c r="AQ102" t="s">
        <v>2116</v>
      </c>
    </row>
    <row r="103" spans="2:43" x14ac:dyDescent="0.25">
      <c r="B103" t="s">
        <v>483</v>
      </c>
      <c r="C103" t="s">
        <v>122</v>
      </c>
      <c r="D103">
        <v>0.75347222222222221</v>
      </c>
      <c r="E103" t="s">
        <v>173</v>
      </c>
      <c r="F103" t="s">
        <v>174</v>
      </c>
      <c r="H103">
        <v>51.5</v>
      </c>
      <c r="I103">
        <v>29.7</v>
      </c>
      <c r="J103">
        <v>18.8</v>
      </c>
      <c r="K103">
        <v>81.2</v>
      </c>
      <c r="L103">
        <v>48.5</v>
      </c>
      <c r="M103">
        <v>70.3</v>
      </c>
      <c r="N103">
        <v>39.1</v>
      </c>
      <c r="O103">
        <v>44.2</v>
      </c>
      <c r="P103">
        <v>16.7</v>
      </c>
      <c r="Q103">
        <v>66.5</v>
      </c>
      <c r="R103">
        <v>63.9</v>
      </c>
      <c r="S103">
        <v>35.700000000000003</v>
      </c>
      <c r="T103">
        <v>64.3</v>
      </c>
      <c r="U103">
        <v>70.5</v>
      </c>
      <c r="V103">
        <v>40.299999999999997</v>
      </c>
      <c r="W103">
        <v>59.7</v>
      </c>
      <c r="X103" t="s">
        <v>420</v>
      </c>
      <c r="Y103" t="s">
        <v>2389</v>
      </c>
      <c r="Z103" t="s">
        <v>2730</v>
      </c>
      <c r="AA103" t="s">
        <v>456</v>
      </c>
      <c r="AB103" t="s">
        <v>2116</v>
      </c>
      <c r="AC103" t="s">
        <v>2116</v>
      </c>
      <c r="AD103" t="s">
        <v>2117</v>
      </c>
      <c r="AE103" t="s">
        <v>2116</v>
      </c>
      <c r="AF103" t="s">
        <v>2117</v>
      </c>
      <c r="AG103" t="s">
        <v>2117</v>
      </c>
      <c r="AH103" t="s">
        <v>2116</v>
      </c>
      <c r="AI103" t="s">
        <v>2117</v>
      </c>
      <c r="AJ103" t="s">
        <v>2116</v>
      </c>
      <c r="AK103" t="s">
        <v>2116</v>
      </c>
      <c r="AL103" t="s">
        <v>2116</v>
      </c>
      <c r="AM103" t="s">
        <v>2116</v>
      </c>
      <c r="AN103" t="s">
        <v>2117</v>
      </c>
      <c r="AO103" t="s">
        <v>2117</v>
      </c>
      <c r="AP103" t="s">
        <v>2116</v>
      </c>
      <c r="AQ103" t="s">
        <v>2117</v>
      </c>
    </row>
    <row r="104" spans="2:43" x14ac:dyDescent="0.25">
      <c r="B104" t="s">
        <v>479</v>
      </c>
      <c r="C104" t="s">
        <v>122</v>
      </c>
      <c r="D104">
        <v>0.77083333333333337</v>
      </c>
      <c r="E104" t="s">
        <v>175</v>
      </c>
      <c r="F104" t="s">
        <v>176</v>
      </c>
      <c r="H104">
        <v>46.3</v>
      </c>
      <c r="I104">
        <v>29.2</v>
      </c>
      <c r="J104">
        <v>24.5</v>
      </c>
      <c r="K104">
        <v>75.5</v>
      </c>
      <c r="L104">
        <v>53.7</v>
      </c>
      <c r="M104">
        <v>70.8</v>
      </c>
      <c r="N104">
        <v>31.9</v>
      </c>
      <c r="O104">
        <v>47</v>
      </c>
      <c r="P104">
        <v>21.1</v>
      </c>
      <c r="Q104">
        <v>63.8</v>
      </c>
      <c r="R104">
        <v>70.599999999999994</v>
      </c>
      <c r="S104">
        <v>43.3</v>
      </c>
      <c r="T104">
        <v>56.7</v>
      </c>
      <c r="U104">
        <v>62.5</v>
      </c>
      <c r="V104">
        <v>48.8</v>
      </c>
      <c r="W104">
        <v>51.2</v>
      </c>
      <c r="X104" t="s">
        <v>2536</v>
      </c>
      <c r="Y104" t="s">
        <v>176</v>
      </c>
      <c r="Z104" t="s">
        <v>2731</v>
      </c>
      <c r="AA104" t="s">
        <v>460</v>
      </c>
      <c r="AB104" t="s">
        <v>2116</v>
      </c>
      <c r="AC104" t="s">
        <v>2116</v>
      </c>
      <c r="AD104" t="s">
        <v>2117</v>
      </c>
      <c r="AE104" t="s">
        <v>2116</v>
      </c>
      <c r="AF104" t="s">
        <v>2117</v>
      </c>
      <c r="AG104" t="s">
        <v>2117</v>
      </c>
      <c r="AH104" t="s">
        <v>2117</v>
      </c>
      <c r="AI104" t="s">
        <v>2116</v>
      </c>
      <c r="AJ104" t="s">
        <v>2116</v>
      </c>
      <c r="AK104" t="s">
        <v>2117</v>
      </c>
      <c r="AL104" t="s">
        <v>2117</v>
      </c>
      <c r="AM104" t="s">
        <v>2117</v>
      </c>
      <c r="AN104" t="s">
        <v>2116</v>
      </c>
      <c r="AO104" t="s">
        <v>2117</v>
      </c>
      <c r="AP104" t="s">
        <v>2117</v>
      </c>
      <c r="AQ104" t="s">
        <v>2116</v>
      </c>
    </row>
    <row r="105" spans="2:43" x14ac:dyDescent="0.25">
      <c r="B105" t="s">
        <v>470</v>
      </c>
      <c r="C105" t="s">
        <v>122</v>
      </c>
      <c r="D105">
        <v>0.79166666666666663</v>
      </c>
      <c r="E105" t="s">
        <v>177</v>
      </c>
      <c r="F105" t="s">
        <v>178</v>
      </c>
      <c r="H105">
        <v>43.9</v>
      </c>
      <c r="I105">
        <v>31</v>
      </c>
      <c r="J105">
        <v>25.1</v>
      </c>
      <c r="K105">
        <v>74.900000000000006</v>
      </c>
      <c r="L105">
        <v>56.1</v>
      </c>
      <c r="M105">
        <v>69</v>
      </c>
      <c r="N105">
        <v>28.5</v>
      </c>
      <c r="O105">
        <v>46</v>
      </c>
      <c r="P105">
        <v>25.5</v>
      </c>
      <c r="Q105">
        <v>65.900000000000006</v>
      </c>
      <c r="R105">
        <v>65.400000000000006</v>
      </c>
      <c r="S105">
        <v>37.299999999999997</v>
      </c>
      <c r="T105">
        <v>62.7</v>
      </c>
      <c r="U105">
        <v>68.099999999999994</v>
      </c>
      <c r="V105">
        <v>44.3</v>
      </c>
      <c r="W105">
        <v>55.7</v>
      </c>
      <c r="X105" t="s">
        <v>2225</v>
      </c>
      <c r="Y105" t="s">
        <v>178</v>
      </c>
      <c r="Z105" t="s">
        <v>2732</v>
      </c>
      <c r="AA105" t="s">
        <v>462</v>
      </c>
      <c r="AB105" t="s">
        <v>2117</v>
      </c>
      <c r="AC105" t="s">
        <v>2116</v>
      </c>
      <c r="AD105" t="s">
        <v>2116</v>
      </c>
      <c r="AE105" t="s">
        <v>2117</v>
      </c>
      <c r="AF105" t="s">
        <v>2116</v>
      </c>
      <c r="AG105" t="s">
        <v>2117</v>
      </c>
      <c r="AH105" t="s">
        <v>2116</v>
      </c>
      <c r="AI105" t="s">
        <v>2117</v>
      </c>
      <c r="AJ105" t="s">
        <v>2116</v>
      </c>
      <c r="AK105" t="s">
        <v>2117</v>
      </c>
      <c r="AL105" t="s">
        <v>2117</v>
      </c>
      <c r="AM105" t="s">
        <v>2117</v>
      </c>
      <c r="AN105" t="s">
        <v>2116</v>
      </c>
      <c r="AO105" t="s">
        <v>2117</v>
      </c>
      <c r="AP105" t="s">
        <v>2117</v>
      </c>
      <c r="AQ105" t="s">
        <v>2116</v>
      </c>
    </row>
    <row r="106" spans="2:43" x14ac:dyDescent="0.25">
      <c r="B106" t="s">
        <v>470</v>
      </c>
      <c r="C106" t="s">
        <v>122</v>
      </c>
      <c r="D106">
        <v>0.79166666666666663</v>
      </c>
      <c r="E106" t="s">
        <v>179</v>
      </c>
      <c r="F106" t="s">
        <v>180</v>
      </c>
      <c r="H106">
        <v>44.7</v>
      </c>
      <c r="I106">
        <v>32.1</v>
      </c>
      <c r="J106">
        <v>23.2</v>
      </c>
      <c r="K106">
        <v>76.8</v>
      </c>
      <c r="L106">
        <v>55.3</v>
      </c>
      <c r="M106">
        <v>67.900000000000006</v>
      </c>
      <c r="N106">
        <v>23.7</v>
      </c>
      <c r="O106">
        <v>53</v>
      </c>
      <c r="P106">
        <v>23.3</v>
      </c>
      <c r="Q106">
        <v>55.5</v>
      </c>
      <c r="R106">
        <v>61</v>
      </c>
      <c r="S106">
        <v>32.6</v>
      </c>
      <c r="T106">
        <v>67.400000000000006</v>
      </c>
      <c r="U106">
        <v>72.5</v>
      </c>
      <c r="V106">
        <v>39.9</v>
      </c>
      <c r="W106">
        <v>60.1</v>
      </c>
      <c r="X106" t="s">
        <v>2226</v>
      </c>
      <c r="Y106" t="s">
        <v>2227</v>
      </c>
      <c r="Z106" t="s">
        <v>2733</v>
      </c>
      <c r="AA106" t="s">
        <v>453</v>
      </c>
      <c r="AB106" t="s">
        <v>2117</v>
      </c>
      <c r="AC106" t="s">
        <v>2116</v>
      </c>
      <c r="AD106" t="s">
        <v>2116</v>
      </c>
      <c r="AE106" t="s">
        <v>2117</v>
      </c>
      <c r="AF106" t="s">
        <v>2116</v>
      </c>
      <c r="AG106" t="s">
        <v>2117</v>
      </c>
      <c r="AH106" t="s">
        <v>2117</v>
      </c>
      <c r="AI106" t="s">
        <v>2116</v>
      </c>
      <c r="AJ106" t="s">
        <v>2116</v>
      </c>
      <c r="AK106" t="s">
        <v>2117</v>
      </c>
      <c r="AL106" t="s">
        <v>2116</v>
      </c>
      <c r="AM106" t="s">
        <v>2116</v>
      </c>
      <c r="AN106" t="s">
        <v>2117</v>
      </c>
      <c r="AO106" t="s">
        <v>2117</v>
      </c>
      <c r="AP106" t="s">
        <v>2116</v>
      </c>
      <c r="AQ106" t="s">
        <v>2117</v>
      </c>
    </row>
    <row r="107" spans="2:43" x14ac:dyDescent="0.25">
      <c r="B107" t="s">
        <v>484</v>
      </c>
      <c r="C107" t="s">
        <v>122</v>
      </c>
      <c r="D107">
        <v>0.79166666666666663</v>
      </c>
      <c r="E107" t="s">
        <v>181</v>
      </c>
      <c r="F107" t="s">
        <v>182</v>
      </c>
      <c r="H107">
        <v>46.3</v>
      </c>
      <c r="I107">
        <v>25.9</v>
      </c>
      <c r="J107">
        <v>27.8</v>
      </c>
      <c r="K107">
        <v>72.2</v>
      </c>
      <c r="L107">
        <v>53.7</v>
      </c>
      <c r="M107">
        <v>74.099999999999994</v>
      </c>
      <c r="N107">
        <v>23.2</v>
      </c>
      <c r="O107">
        <v>44.9</v>
      </c>
      <c r="P107">
        <v>31.9</v>
      </c>
      <c r="Q107">
        <v>67.5</v>
      </c>
      <c r="R107">
        <v>84.5</v>
      </c>
      <c r="S107">
        <v>62.9</v>
      </c>
      <c r="T107">
        <v>37.1</v>
      </c>
      <c r="U107">
        <v>43</v>
      </c>
      <c r="V107">
        <v>64.7</v>
      </c>
      <c r="W107">
        <v>35.299999999999997</v>
      </c>
      <c r="X107" t="s">
        <v>181</v>
      </c>
      <c r="Y107" t="s">
        <v>182</v>
      </c>
      <c r="Z107" t="s">
        <v>2734</v>
      </c>
      <c r="AA107" t="s">
        <v>461</v>
      </c>
      <c r="AB107" t="s">
        <v>2116</v>
      </c>
      <c r="AC107" t="s">
        <v>2116</v>
      </c>
      <c r="AD107" t="s">
        <v>2117</v>
      </c>
      <c r="AE107" t="s">
        <v>2116</v>
      </c>
      <c r="AF107" t="s">
        <v>2117</v>
      </c>
      <c r="AG107" t="s">
        <v>2117</v>
      </c>
      <c r="AH107" t="s">
        <v>2117</v>
      </c>
      <c r="AI107" t="s">
        <v>2116</v>
      </c>
      <c r="AJ107" t="s">
        <v>2116</v>
      </c>
      <c r="AK107" t="s">
        <v>2117</v>
      </c>
      <c r="AL107" t="s">
        <v>2117</v>
      </c>
      <c r="AM107" t="s">
        <v>2117</v>
      </c>
      <c r="AN107" t="s">
        <v>2116</v>
      </c>
      <c r="AO107" t="s">
        <v>2116</v>
      </c>
      <c r="AP107" t="s">
        <v>2117</v>
      </c>
      <c r="AQ107" t="s">
        <v>2116</v>
      </c>
    </row>
    <row r="108" spans="2:43" x14ac:dyDescent="0.25">
      <c r="B108" t="s">
        <v>485</v>
      </c>
      <c r="C108" t="s">
        <v>122</v>
      </c>
      <c r="D108">
        <v>0.79166666666666663</v>
      </c>
      <c r="E108" t="s">
        <v>183</v>
      </c>
      <c r="F108" t="s">
        <v>184</v>
      </c>
      <c r="H108">
        <v>36.1</v>
      </c>
      <c r="I108">
        <v>30.4</v>
      </c>
      <c r="J108">
        <v>33.4</v>
      </c>
      <c r="K108">
        <v>66.599999999999994</v>
      </c>
      <c r="L108">
        <v>63.9</v>
      </c>
      <c r="M108">
        <v>69.599999999999994</v>
      </c>
      <c r="N108">
        <v>26.1</v>
      </c>
      <c r="O108">
        <v>45.3</v>
      </c>
      <c r="P108">
        <v>28.6</v>
      </c>
      <c r="Q108">
        <v>67</v>
      </c>
      <c r="R108">
        <v>70.599999999999994</v>
      </c>
      <c r="S108">
        <v>43.2</v>
      </c>
      <c r="T108">
        <v>56.8</v>
      </c>
      <c r="U108">
        <v>62</v>
      </c>
      <c r="V108">
        <v>50.4</v>
      </c>
      <c r="W108">
        <v>49.6</v>
      </c>
      <c r="X108" t="s">
        <v>2384</v>
      </c>
      <c r="Y108" t="s">
        <v>2385</v>
      </c>
      <c r="Z108" t="s">
        <v>2735</v>
      </c>
      <c r="AA108" t="s">
        <v>2736</v>
      </c>
      <c r="AB108" t="s">
        <v>2116</v>
      </c>
      <c r="AC108" t="s">
        <v>2117</v>
      </c>
      <c r="AD108" t="s">
        <v>2116</v>
      </c>
      <c r="AE108" t="s">
        <v>2117</v>
      </c>
      <c r="AF108" t="s">
        <v>2117</v>
      </c>
      <c r="AG108" t="s">
        <v>2116</v>
      </c>
      <c r="AH108" t="s">
        <v>2116</v>
      </c>
      <c r="AI108" t="s">
        <v>2117</v>
      </c>
      <c r="AJ108" t="s">
        <v>2116</v>
      </c>
      <c r="AK108" t="s">
        <v>2116</v>
      </c>
      <c r="AL108" t="s">
        <v>2116</v>
      </c>
      <c r="AM108" t="s">
        <v>2116</v>
      </c>
      <c r="AN108" t="s">
        <v>2117</v>
      </c>
      <c r="AO108" t="s">
        <v>2117</v>
      </c>
      <c r="AP108" t="s">
        <v>2116</v>
      </c>
      <c r="AQ108" t="s">
        <v>2117</v>
      </c>
    </row>
    <row r="109" spans="2:43" x14ac:dyDescent="0.25">
      <c r="B109" t="s">
        <v>486</v>
      </c>
      <c r="C109" t="s">
        <v>122</v>
      </c>
      <c r="D109">
        <v>0.8125</v>
      </c>
      <c r="E109" t="s">
        <v>185</v>
      </c>
      <c r="F109" t="s">
        <v>186</v>
      </c>
      <c r="H109">
        <v>55.7</v>
      </c>
      <c r="I109">
        <v>25.9</v>
      </c>
      <c r="J109">
        <v>18.399999999999999</v>
      </c>
      <c r="K109">
        <v>81.599999999999994</v>
      </c>
      <c r="L109">
        <v>44.3</v>
      </c>
      <c r="M109">
        <v>74.099999999999994</v>
      </c>
      <c r="N109">
        <v>45.9</v>
      </c>
      <c r="O109">
        <v>38.4</v>
      </c>
      <c r="P109">
        <v>15.7</v>
      </c>
      <c r="Q109">
        <v>73.900000000000006</v>
      </c>
      <c r="R109">
        <v>75.5</v>
      </c>
      <c r="S109">
        <v>49.7</v>
      </c>
      <c r="T109">
        <v>50.3</v>
      </c>
      <c r="U109">
        <v>57.5</v>
      </c>
      <c r="V109">
        <v>50.6</v>
      </c>
      <c r="W109">
        <v>49.4</v>
      </c>
      <c r="X109" t="s">
        <v>1323</v>
      </c>
      <c r="Y109" t="s">
        <v>2607</v>
      </c>
      <c r="Z109" t="s">
        <v>2737</v>
      </c>
      <c r="AA109" t="s">
        <v>2736</v>
      </c>
      <c r="AB109" t="s">
        <v>2116</v>
      </c>
      <c r="AC109" t="s">
        <v>2117</v>
      </c>
      <c r="AD109" t="s">
        <v>2116</v>
      </c>
      <c r="AE109" t="s">
        <v>2117</v>
      </c>
      <c r="AF109" t="s">
        <v>2117</v>
      </c>
      <c r="AG109" t="s">
        <v>2116</v>
      </c>
      <c r="AH109" t="s">
        <v>2116</v>
      </c>
      <c r="AI109" t="s">
        <v>2117</v>
      </c>
      <c r="AJ109" t="s">
        <v>2116</v>
      </c>
      <c r="AK109" t="s">
        <v>2116</v>
      </c>
      <c r="AL109" t="s">
        <v>2116</v>
      </c>
      <c r="AM109" t="s">
        <v>2116</v>
      </c>
      <c r="AN109" t="s">
        <v>2117</v>
      </c>
      <c r="AO109" t="s">
        <v>2117</v>
      </c>
      <c r="AP109" t="s">
        <v>2116</v>
      </c>
      <c r="AQ109" t="s">
        <v>2117</v>
      </c>
    </row>
    <row r="110" spans="2:43" x14ac:dyDescent="0.25">
      <c r="B110" t="s">
        <v>483</v>
      </c>
      <c r="C110" t="s">
        <v>122</v>
      </c>
      <c r="D110">
        <v>0.83333333333333337</v>
      </c>
      <c r="E110" t="s">
        <v>189</v>
      </c>
      <c r="F110" t="s">
        <v>190</v>
      </c>
      <c r="H110">
        <v>54.3</v>
      </c>
      <c r="I110">
        <v>29.8</v>
      </c>
      <c r="J110">
        <v>15.9</v>
      </c>
      <c r="K110">
        <v>84.1</v>
      </c>
      <c r="L110">
        <v>45.7</v>
      </c>
      <c r="M110">
        <v>70.2</v>
      </c>
      <c r="N110">
        <v>41.3</v>
      </c>
      <c r="O110">
        <v>45.6</v>
      </c>
      <c r="P110">
        <v>13</v>
      </c>
      <c r="Q110">
        <v>63</v>
      </c>
      <c r="R110">
        <v>60.2</v>
      </c>
      <c r="S110">
        <v>32</v>
      </c>
      <c r="T110">
        <v>68</v>
      </c>
      <c r="U110">
        <v>74.5</v>
      </c>
      <c r="V110">
        <v>35.4</v>
      </c>
      <c r="W110">
        <v>64.599999999999994</v>
      </c>
      <c r="X110" t="s">
        <v>189</v>
      </c>
      <c r="Y110" t="s">
        <v>100</v>
      </c>
      <c r="Z110" t="s">
        <v>2738</v>
      </c>
      <c r="AA110" t="s">
        <v>456</v>
      </c>
      <c r="AB110" t="s">
        <v>2116</v>
      </c>
      <c r="AC110" t="s">
        <v>2116</v>
      </c>
      <c r="AD110" t="s">
        <v>2117</v>
      </c>
      <c r="AE110" t="s">
        <v>2116</v>
      </c>
      <c r="AF110" t="s">
        <v>2117</v>
      </c>
      <c r="AG110" t="s">
        <v>2117</v>
      </c>
      <c r="AH110" t="s">
        <v>2116</v>
      </c>
      <c r="AI110" t="s">
        <v>2116</v>
      </c>
      <c r="AJ110" t="s">
        <v>2117</v>
      </c>
      <c r="AK110" t="s">
        <v>2117</v>
      </c>
      <c r="AL110" t="s">
        <v>2116</v>
      </c>
      <c r="AM110" t="s">
        <v>2116</v>
      </c>
      <c r="AN110" t="s">
        <v>2117</v>
      </c>
      <c r="AO110" t="s">
        <v>2117</v>
      </c>
      <c r="AP110" t="s">
        <v>2116</v>
      </c>
      <c r="AQ110" t="s">
        <v>2117</v>
      </c>
    </row>
    <row r="111" spans="2:43" x14ac:dyDescent="0.25">
      <c r="B111" t="s">
        <v>466</v>
      </c>
      <c r="C111" t="s">
        <v>122</v>
      </c>
      <c r="D111">
        <v>0.83333333333333337</v>
      </c>
      <c r="E111" t="s">
        <v>191</v>
      </c>
      <c r="F111" t="s">
        <v>192</v>
      </c>
      <c r="H111">
        <v>42.3</v>
      </c>
      <c r="I111">
        <v>25.3</v>
      </c>
      <c r="J111">
        <v>32.4</v>
      </c>
      <c r="K111">
        <v>67.599999999999994</v>
      </c>
      <c r="L111">
        <v>57.7</v>
      </c>
      <c r="M111">
        <v>74.7</v>
      </c>
      <c r="N111">
        <v>36</v>
      </c>
      <c r="O111">
        <v>33.700000000000003</v>
      </c>
      <c r="P111">
        <v>30.3</v>
      </c>
      <c r="Q111">
        <v>84.8</v>
      </c>
      <c r="R111">
        <v>89.8</v>
      </c>
      <c r="S111">
        <v>72.599999999999994</v>
      </c>
      <c r="T111">
        <v>27.4</v>
      </c>
      <c r="U111">
        <v>32.6</v>
      </c>
      <c r="V111">
        <v>72.900000000000006</v>
      </c>
      <c r="W111">
        <v>27.1</v>
      </c>
      <c r="X111" t="s">
        <v>191</v>
      </c>
      <c r="Y111" t="s">
        <v>192</v>
      </c>
      <c r="Z111" t="s">
        <v>2739</v>
      </c>
      <c r="AA111" t="s">
        <v>2740</v>
      </c>
      <c r="AB111" t="s">
        <v>2116</v>
      </c>
      <c r="AC111" t="s">
        <v>2116</v>
      </c>
      <c r="AD111" t="s">
        <v>2117</v>
      </c>
      <c r="AE111" t="s">
        <v>2116</v>
      </c>
      <c r="AF111" t="s">
        <v>2117</v>
      </c>
      <c r="AG111" t="s">
        <v>2117</v>
      </c>
      <c r="AH111" t="s">
        <v>2116</v>
      </c>
      <c r="AI111" t="s">
        <v>2117</v>
      </c>
      <c r="AJ111" t="s">
        <v>2116</v>
      </c>
      <c r="AK111" t="s">
        <v>2116</v>
      </c>
      <c r="AL111" t="s">
        <v>2117</v>
      </c>
      <c r="AM111" t="s">
        <v>2117</v>
      </c>
      <c r="AN111" t="s">
        <v>2116</v>
      </c>
      <c r="AO111" t="s">
        <v>2117</v>
      </c>
      <c r="AP111" t="s">
        <v>2116</v>
      </c>
      <c r="AQ111" t="s">
        <v>2117</v>
      </c>
    </row>
    <row r="112" spans="2:43" x14ac:dyDescent="0.25">
      <c r="B112" t="s">
        <v>487</v>
      </c>
      <c r="C112" t="s">
        <v>122</v>
      </c>
      <c r="D112">
        <v>0.84027777777777779</v>
      </c>
      <c r="E112" t="s">
        <v>193</v>
      </c>
      <c r="F112" t="s">
        <v>194</v>
      </c>
      <c r="H112">
        <v>50</v>
      </c>
      <c r="I112">
        <v>29.5</v>
      </c>
      <c r="J112">
        <v>20.5</v>
      </c>
      <c r="K112">
        <v>79.5</v>
      </c>
      <c r="L112">
        <v>50</v>
      </c>
      <c r="M112">
        <v>70.5</v>
      </c>
      <c r="N112" t="s">
        <v>20</v>
      </c>
      <c r="O112" t="s">
        <v>20</v>
      </c>
      <c r="P112" t="s">
        <v>20</v>
      </c>
      <c r="Q112" t="s">
        <v>20</v>
      </c>
      <c r="R112">
        <v>66.400000000000006</v>
      </c>
      <c r="S112">
        <v>38.4</v>
      </c>
      <c r="T112">
        <v>61.6</v>
      </c>
      <c r="U112">
        <v>67.7</v>
      </c>
      <c r="V112">
        <v>43.3</v>
      </c>
      <c r="W112">
        <v>56.7</v>
      </c>
      <c r="X112" t="s">
        <v>193</v>
      </c>
      <c r="Y112" t="s">
        <v>194</v>
      </c>
      <c r="Z112" t="s">
        <v>2741</v>
      </c>
      <c r="AA112" t="s">
        <v>453</v>
      </c>
      <c r="AB112" t="s">
        <v>2117</v>
      </c>
      <c r="AC112" t="s">
        <v>2116</v>
      </c>
      <c r="AD112" t="s">
        <v>2116</v>
      </c>
      <c r="AE112" t="s">
        <v>2117</v>
      </c>
      <c r="AF112" t="s">
        <v>2116</v>
      </c>
      <c r="AG112" t="s">
        <v>2117</v>
      </c>
      <c r="AH112" t="s">
        <v>2116</v>
      </c>
      <c r="AI112" t="s">
        <v>2117</v>
      </c>
      <c r="AJ112" t="s">
        <v>2116</v>
      </c>
      <c r="AK112" t="s">
        <v>2116</v>
      </c>
      <c r="AL112" t="s">
        <v>2116</v>
      </c>
      <c r="AM112" t="s">
        <v>2116</v>
      </c>
      <c r="AN112" t="s">
        <v>2117</v>
      </c>
      <c r="AO112" t="s">
        <v>2117</v>
      </c>
      <c r="AP112" t="s">
        <v>2116</v>
      </c>
      <c r="AQ112" t="s">
        <v>2117</v>
      </c>
    </row>
    <row r="113" spans="2:43" x14ac:dyDescent="0.25">
      <c r="B113" t="s">
        <v>467</v>
      </c>
      <c r="C113" t="s">
        <v>122</v>
      </c>
      <c r="D113">
        <v>0.875</v>
      </c>
      <c r="E113" t="s">
        <v>195</v>
      </c>
      <c r="F113" t="s">
        <v>196</v>
      </c>
      <c r="H113">
        <v>38.6</v>
      </c>
      <c r="I113">
        <v>30</v>
      </c>
      <c r="J113">
        <v>31.5</v>
      </c>
      <c r="K113">
        <v>68.5</v>
      </c>
      <c r="L113">
        <v>61.4</v>
      </c>
      <c r="M113">
        <v>70</v>
      </c>
      <c r="N113">
        <v>33.1</v>
      </c>
      <c r="O113">
        <v>45.7</v>
      </c>
      <c r="P113">
        <v>21.2</v>
      </c>
      <c r="Q113">
        <v>65.7</v>
      </c>
      <c r="R113">
        <v>71.599999999999994</v>
      </c>
      <c r="S113">
        <v>44.4</v>
      </c>
      <c r="T113">
        <v>55.6</v>
      </c>
      <c r="U113">
        <v>60.9</v>
      </c>
      <c r="V113">
        <v>51.2</v>
      </c>
      <c r="W113">
        <v>48.8</v>
      </c>
      <c r="X113">
        <v>0</v>
      </c>
      <c r="Y113">
        <v>0</v>
      </c>
      <c r="Z113" t="s">
        <v>2742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</row>
    <row r="114" spans="2:43" x14ac:dyDescent="0.25">
      <c r="B114" t="s">
        <v>470</v>
      </c>
      <c r="C114" t="s">
        <v>122</v>
      </c>
      <c r="D114">
        <v>0.88541666666666663</v>
      </c>
      <c r="E114" t="s">
        <v>197</v>
      </c>
      <c r="F114" t="s">
        <v>198</v>
      </c>
      <c r="H114">
        <v>43.9</v>
      </c>
      <c r="I114">
        <v>32</v>
      </c>
      <c r="J114">
        <v>24.1</v>
      </c>
      <c r="K114">
        <v>75.900000000000006</v>
      </c>
      <c r="L114">
        <v>56.1</v>
      </c>
      <c r="M114">
        <v>68</v>
      </c>
      <c r="N114">
        <v>35.700000000000003</v>
      </c>
      <c r="O114">
        <v>49</v>
      </c>
      <c r="P114">
        <v>15.3</v>
      </c>
      <c r="Q114">
        <v>59.6</v>
      </c>
      <c r="R114">
        <v>62</v>
      </c>
      <c r="S114">
        <v>33.6</v>
      </c>
      <c r="T114">
        <v>66.400000000000006</v>
      </c>
      <c r="U114">
        <v>71.5</v>
      </c>
      <c r="V114">
        <v>41</v>
      </c>
      <c r="W114">
        <v>59</v>
      </c>
      <c r="X114" t="s">
        <v>2228</v>
      </c>
      <c r="Y114" t="s">
        <v>198</v>
      </c>
      <c r="Z114" t="s">
        <v>2743</v>
      </c>
      <c r="AA114" t="s">
        <v>453</v>
      </c>
      <c r="AB114" t="s">
        <v>2117</v>
      </c>
      <c r="AC114" t="s">
        <v>2116</v>
      </c>
      <c r="AD114" t="s">
        <v>2116</v>
      </c>
      <c r="AE114" t="s">
        <v>2117</v>
      </c>
      <c r="AF114" t="s">
        <v>2116</v>
      </c>
      <c r="AG114" t="s">
        <v>2117</v>
      </c>
      <c r="AH114" t="s">
        <v>2116</v>
      </c>
      <c r="AI114" t="s">
        <v>2117</v>
      </c>
      <c r="AJ114" t="s">
        <v>2116</v>
      </c>
      <c r="AK114" t="s">
        <v>2116</v>
      </c>
      <c r="AL114" t="s">
        <v>2116</v>
      </c>
      <c r="AM114" t="s">
        <v>2116</v>
      </c>
      <c r="AN114" t="s">
        <v>2117</v>
      </c>
      <c r="AO114" t="s">
        <v>2117</v>
      </c>
      <c r="AP114" t="s">
        <v>2116</v>
      </c>
      <c r="AQ114" t="s">
        <v>2117</v>
      </c>
    </row>
    <row r="115" spans="2:43" x14ac:dyDescent="0.25">
      <c r="B115" t="s">
        <v>470</v>
      </c>
      <c r="C115" t="s">
        <v>122</v>
      </c>
      <c r="D115">
        <v>0.88541666666666663</v>
      </c>
      <c r="E115" t="s">
        <v>199</v>
      </c>
      <c r="F115" t="s">
        <v>200</v>
      </c>
      <c r="H115">
        <v>32.5</v>
      </c>
      <c r="I115">
        <v>33</v>
      </c>
      <c r="J115">
        <v>34.5</v>
      </c>
      <c r="K115">
        <v>65.5</v>
      </c>
      <c r="L115">
        <v>67.5</v>
      </c>
      <c r="M115">
        <v>67</v>
      </c>
      <c r="N115">
        <v>19.899999999999999</v>
      </c>
      <c r="O115">
        <v>52.5</v>
      </c>
      <c r="P115">
        <v>27.6</v>
      </c>
      <c r="Q115">
        <v>56.1</v>
      </c>
      <c r="R115">
        <v>62.9</v>
      </c>
      <c r="S115">
        <v>34.5</v>
      </c>
      <c r="T115">
        <v>65.5</v>
      </c>
      <c r="U115">
        <v>70.2</v>
      </c>
      <c r="V115">
        <v>43.2</v>
      </c>
      <c r="W115">
        <v>56.8</v>
      </c>
      <c r="X115" t="s">
        <v>2229</v>
      </c>
      <c r="Y115" t="s">
        <v>2230</v>
      </c>
      <c r="Z115" t="s">
        <v>2744</v>
      </c>
      <c r="AA115" t="s">
        <v>2120</v>
      </c>
      <c r="AB115" t="s">
        <v>2116</v>
      </c>
      <c r="AC115" t="s">
        <v>2117</v>
      </c>
      <c r="AD115" t="s">
        <v>2116</v>
      </c>
      <c r="AE115" t="s">
        <v>2117</v>
      </c>
      <c r="AF115" t="s">
        <v>2117</v>
      </c>
      <c r="AG115" t="s">
        <v>2116</v>
      </c>
      <c r="AH115" t="s">
        <v>2117</v>
      </c>
      <c r="AI115" t="s">
        <v>2116</v>
      </c>
      <c r="AJ115" t="s">
        <v>2116</v>
      </c>
      <c r="AK115" t="s">
        <v>2117</v>
      </c>
      <c r="AL115" t="s">
        <v>2117</v>
      </c>
      <c r="AM115" t="s">
        <v>2117</v>
      </c>
      <c r="AN115" t="s">
        <v>2116</v>
      </c>
      <c r="AO115" t="s">
        <v>2116</v>
      </c>
      <c r="AP115" t="s">
        <v>2117</v>
      </c>
      <c r="AQ115" t="s">
        <v>2116</v>
      </c>
    </row>
    <row r="116" spans="2:43" x14ac:dyDescent="0.25">
      <c r="B116" t="s">
        <v>485</v>
      </c>
      <c r="C116" t="s">
        <v>122</v>
      </c>
      <c r="D116">
        <v>0.89583333333333337</v>
      </c>
      <c r="E116" t="s">
        <v>201</v>
      </c>
      <c r="F116" t="s">
        <v>202</v>
      </c>
      <c r="H116">
        <v>50.7</v>
      </c>
      <c r="I116">
        <v>25.6</v>
      </c>
      <c r="J116">
        <v>23.7</v>
      </c>
      <c r="K116">
        <v>76.3</v>
      </c>
      <c r="L116">
        <v>49.3</v>
      </c>
      <c r="M116">
        <v>74.400000000000006</v>
      </c>
      <c r="N116">
        <v>33.9</v>
      </c>
      <c r="O116">
        <v>40.1</v>
      </c>
      <c r="P116">
        <v>25.9</v>
      </c>
      <c r="Q116">
        <v>74.7</v>
      </c>
      <c r="R116">
        <v>82.8</v>
      </c>
      <c r="S116">
        <v>60.2</v>
      </c>
      <c r="T116">
        <v>39.799999999999997</v>
      </c>
      <c r="U116">
        <v>46.1</v>
      </c>
      <c r="V116">
        <v>61.4</v>
      </c>
      <c r="W116">
        <v>38.6</v>
      </c>
      <c r="X116" t="s">
        <v>201</v>
      </c>
      <c r="Y116" t="s">
        <v>202</v>
      </c>
      <c r="Z116" t="s">
        <v>2745</v>
      </c>
      <c r="AA116" t="s">
        <v>2130</v>
      </c>
      <c r="AB116" t="s">
        <v>2117</v>
      </c>
      <c r="AC116" t="s">
        <v>2116</v>
      </c>
      <c r="AD116" t="s">
        <v>2116</v>
      </c>
      <c r="AE116" t="s">
        <v>2117</v>
      </c>
      <c r="AF116" t="s">
        <v>2116</v>
      </c>
      <c r="AG116" t="s">
        <v>2117</v>
      </c>
      <c r="AH116" t="s">
        <v>2116</v>
      </c>
      <c r="AI116" t="s">
        <v>2117</v>
      </c>
      <c r="AJ116" t="s">
        <v>2116</v>
      </c>
      <c r="AK116" t="s">
        <v>2116</v>
      </c>
      <c r="AL116" t="s">
        <v>2117</v>
      </c>
      <c r="AM116" t="s">
        <v>2117</v>
      </c>
      <c r="AN116" t="s">
        <v>2116</v>
      </c>
      <c r="AO116" t="s">
        <v>2116</v>
      </c>
      <c r="AP116" t="s">
        <v>2117</v>
      </c>
      <c r="AQ116" t="s">
        <v>2116</v>
      </c>
    </row>
    <row r="117" spans="2:43" x14ac:dyDescent="0.25">
      <c r="B117" t="s">
        <v>488</v>
      </c>
      <c r="C117" t="s">
        <v>122</v>
      </c>
      <c r="D117">
        <v>0.89583333333333337</v>
      </c>
      <c r="E117" t="s">
        <v>203</v>
      </c>
      <c r="F117" t="s">
        <v>204</v>
      </c>
      <c r="H117">
        <v>35.4</v>
      </c>
      <c r="I117">
        <v>28.2</v>
      </c>
      <c r="J117">
        <v>36.4</v>
      </c>
      <c r="K117">
        <v>63.6</v>
      </c>
      <c r="L117">
        <v>64.599999999999994</v>
      </c>
      <c r="M117">
        <v>71.8</v>
      </c>
      <c r="N117">
        <v>27.4</v>
      </c>
      <c r="O117">
        <v>41.8</v>
      </c>
      <c r="P117">
        <v>30.8</v>
      </c>
      <c r="Q117">
        <v>72.400000000000006</v>
      </c>
      <c r="R117">
        <v>78.400000000000006</v>
      </c>
      <c r="S117">
        <v>53.5</v>
      </c>
      <c r="T117">
        <v>46.5</v>
      </c>
      <c r="U117">
        <v>52</v>
      </c>
      <c r="V117">
        <v>58.5</v>
      </c>
      <c r="W117">
        <v>41.5</v>
      </c>
      <c r="X117" t="s">
        <v>203</v>
      </c>
      <c r="Y117" t="s">
        <v>204</v>
      </c>
      <c r="Z117" t="s">
        <v>2746</v>
      </c>
      <c r="AA117" t="s">
        <v>453</v>
      </c>
      <c r="AB117" t="s">
        <v>2117</v>
      </c>
      <c r="AC117" t="s">
        <v>2116</v>
      </c>
      <c r="AD117" t="s">
        <v>2116</v>
      </c>
      <c r="AE117" t="s">
        <v>2117</v>
      </c>
      <c r="AF117" t="s">
        <v>2116</v>
      </c>
      <c r="AG117" t="s">
        <v>2117</v>
      </c>
      <c r="AH117" t="s">
        <v>2117</v>
      </c>
      <c r="AI117" t="s">
        <v>2116</v>
      </c>
      <c r="AJ117" t="s">
        <v>2116</v>
      </c>
      <c r="AK117" t="s">
        <v>2117</v>
      </c>
      <c r="AL117" t="s">
        <v>2116</v>
      </c>
      <c r="AM117" t="s">
        <v>2116</v>
      </c>
      <c r="AN117" t="s">
        <v>2117</v>
      </c>
      <c r="AO117" t="s">
        <v>2117</v>
      </c>
      <c r="AP117" t="s">
        <v>2116</v>
      </c>
      <c r="AQ117" t="s">
        <v>2117</v>
      </c>
    </row>
    <row r="118" spans="2:43" x14ac:dyDescent="0.25">
      <c r="B118" t="s">
        <v>487</v>
      </c>
      <c r="C118" t="s">
        <v>122</v>
      </c>
      <c r="D118">
        <v>0.92708333333333337</v>
      </c>
      <c r="E118" t="s">
        <v>205</v>
      </c>
      <c r="F118" t="s">
        <v>206</v>
      </c>
      <c r="H118">
        <v>53.3</v>
      </c>
      <c r="I118">
        <v>28.1</v>
      </c>
      <c r="J118">
        <v>18.600000000000001</v>
      </c>
      <c r="K118">
        <v>81.400000000000006</v>
      </c>
      <c r="L118">
        <v>46.7</v>
      </c>
      <c r="M118">
        <v>71.900000000000006</v>
      </c>
      <c r="N118">
        <v>35.9</v>
      </c>
      <c r="O118">
        <v>50.3</v>
      </c>
      <c r="P118">
        <v>13.8</v>
      </c>
      <c r="Q118">
        <v>57.4</v>
      </c>
      <c r="R118">
        <v>68.599999999999994</v>
      </c>
      <c r="S118">
        <v>41</v>
      </c>
      <c r="T118">
        <v>59</v>
      </c>
      <c r="U118">
        <v>65.7</v>
      </c>
      <c r="V118">
        <v>44.2</v>
      </c>
      <c r="W118">
        <v>55.8</v>
      </c>
      <c r="X118" t="s">
        <v>205</v>
      </c>
      <c r="Y118" t="s">
        <v>2388</v>
      </c>
      <c r="Z118" t="s">
        <v>2747</v>
      </c>
      <c r="AA118" t="s">
        <v>2125</v>
      </c>
      <c r="AB118" t="s">
        <v>2117</v>
      </c>
      <c r="AC118" t="s">
        <v>2116</v>
      </c>
      <c r="AD118" t="s">
        <v>2116</v>
      </c>
      <c r="AE118" t="s">
        <v>2117</v>
      </c>
      <c r="AF118" t="s">
        <v>2116</v>
      </c>
      <c r="AG118" t="s">
        <v>2117</v>
      </c>
      <c r="AH118" t="s">
        <v>2116</v>
      </c>
      <c r="AI118" t="s">
        <v>2117</v>
      </c>
      <c r="AJ118" t="s">
        <v>2116</v>
      </c>
      <c r="AK118" t="s">
        <v>2116</v>
      </c>
      <c r="AL118" t="s">
        <v>2117</v>
      </c>
      <c r="AM118" t="s">
        <v>2116</v>
      </c>
      <c r="AN118" t="s">
        <v>2117</v>
      </c>
      <c r="AO118" t="s">
        <v>2117</v>
      </c>
      <c r="AP118" t="s">
        <v>2116</v>
      </c>
      <c r="AQ118" t="s">
        <v>2117</v>
      </c>
    </row>
    <row r="119" spans="2:43" x14ac:dyDescent="0.25">
      <c r="B119" t="s">
        <v>489</v>
      </c>
      <c r="C119" t="s">
        <v>122</v>
      </c>
      <c r="D119">
        <v>0.9375</v>
      </c>
      <c r="E119" t="s">
        <v>207</v>
      </c>
      <c r="F119" t="s">
        <v>208</v>
      </c>
      <c r="H119">
        <v>30.7</v>
      </c>
      <c r="I119">
        <v>29.8</v>
      </c>
      <c r="J119">
        <v>39.4</v>
      </c>
      <c r="K119">
        <v>60.6</v>
      </c>
      <c r="L119">
        <v>69.3</v>
      </c>
      <c r="M119">
        <v>70.2</v>
      </c>
      <c r="N119">
        <v>19.100000000000001</v>
      </c>
      <c r="O119">
        <v>49.2</v>
      </c>
      <c r="P119">
        <v>31.7</v>
      </c>
      <c r="Q119">
        <v>60.6</v>
      </c>
      <c r="R119">
        <v>73.099999999999994</v>
      </c>
      <c r="S119">
        <v>46.3</v>
      </c>
      <c r="T119">
        <v>53.7</v>
      </c>
      <c r="U119">
        <v>59.2</v>
      </c>
      <c r="V119">
        <v>52.6</v>
      </c>
      <c r="W119">
        <v>47.4</v>
      </c>
      <c r="X119" t="s">
        <v>2534</v>
      </c>
      <c r="Y119" t="s">
        <v>208</v>
      </c>
      <c r="Z119" t="s">
        <v>2748</v>
      </c>
      <c r="AA119" t="s">
        <v>2120</v>
      </c>
      <c r="AB119" t="s">
        <v>2116</v>
      </c>
      <c r="AC119" t="s">
        <v>2117</v>
      </c>
      <c r="AD119" t="s">
        <v>2116</v>
      </c>
      <c r="AE119" t="s">
        <v>2117</v>
      </c>
      <c r="AF119" t="s">
        <v>2117</v>
      </c>
      <c r="AG119" t="s">
        <v>2116</v>
      </c>
      <c r="AH119" t="s">
        <v>2117</v>
      </c>
      <c r="AI119" t="s">
        <v>2116</v>
      </c>
      <c r="AJ119" t="s">
        <v>2116</v>
      </c>
      <c r="AK119" t="s">
        <v>2117</v>
      </c>
      <c r="AL119" t="s">
        <v>2117</v>
      </c>
      <c r="AM119" t="s">
        <v>2117</v>
      </c>
      <c r="AN119" t="s">
        <v>2116</v>
      </c>
      <c r="AO119" t="s">
        <v>2116</v>
      </c>
      <c r="AP119" t="s">
        <v>2117</v>
      </c>
      <c r="AQ119" t="s">
        <v>2116</v>
      </c>
    </row>
    <row r="120" spans="2:43" x14ac:dyDescent="0.25">
      <c r="B120" t="s">
        <v>482</v>
      </c>
      <c r="C120" t="s">
        <v>122</v>
      </c>
      <c r="D120">
        <v>0.9375</v>
      </c>
      <c r="E120" t="s">
        <v>209</v>
      </c>
      <c r="F120" t="s">
        <v>210</v>
      </c>
      <c r="H120">
        <v>49.3</v>
      </c>
      <c r="I120">
        <v>27.9</v>
      </c>
      <c r="J120">
        <v>22.8</v>
      </c>
      <c r="K120">
        <v>77.2</v>
      </c>
      <c r="L120">
        <v>50.7</v>
      </c>
      <c r="M120">
        <v>72.099999999999994</v>
      </c>
      <c r="N120">
        <v>37.6</v>
      </c>
      <c r="O120">
        <v>44</v>
      </c>
      <c r="P120">
        <v>18.399999999999999</v>
      </c>
      <c r="Q120">
        <v>67.3</v>
      </c>
      <c r="R120">
        <v>73.400000000000006</v>
      </c>
      <c r="S120">
        <v>46.8</v>
      </c>
      <c r="T120">
        <v>53.2</v>
      </c>
      <c r="U120">
        <v>59.4</v>
      </c>
      <c r="V120">
        <v>50.8</v>
      </c>
      <c r="W120">
        <v>49.2</v>
      </c>
      <c r="X120" t="s">
        <v>209</v>
      </c>
      <c r="Y120" t="s">
        <v>210</v>
      </c>
      <c r="Z120" t="s">
        <v>2749</v>
      </c>
      <c r="AA120" t="s">
        <v>462</v>
      </c>
      <c r="AB120" t="s">
        <v>2117</v>
      </c>
      <c r="AC120" t="s">
        <v>2116</v>
      </c>
      <c r="AD120" t="s">
        <v>2116</v>
      </c>
      <c r="AE120" t="s">
        <v>2117</v>
      </c>
      <c r="AF120" t="s">
        <v>2116</v>
      </c>
      <c r="AG120" t="s">
        <v>2117</v>
      </c>
      <c r="AH120" t="s">
        <v>2117</v>
      </c>
      <c r="AI120" t="s">
        <v>2116</v>
      </c>
      <c r="AJ120" t="s">
        <v>2116</v>
      </c>
      <c r="AK120" t="s">
        <v>2117</v>
      </c>
      <c r="AL120" t="s">
        <v>2117</v>
      </c>
      <c r="AM120" t="s">
        <v>2117</v>
      </c>
      <c r="AN120" t="s">
        <v>2116</v>
      </c>
      <c r="AO120" t="s">
        <v>2117</v>
      </c>
      <c r="AP120" t="s">
        <v>2117</v>
      </c>
      <c r="AQ120" t="s">
        <v>2116</v>
      </c>
    </row>
    <row r="121" spans="2:43" x14ac:dyDescent="0.25">
      <c r="B121" t="s">
        <v>484</v>
      </c>
      <c r="C121" t="s">
        <v>122</v>
      </c>
      <c r="D121">
        <v>0.95833333333333337</v>
      </c>
      <c r="E121" t="s">
        <v>211</v>
      </c>
      <c r="F121" t="s">
        <v>212</v>
      </c>
      <c r="H121">
        <v>33</v>
      </c>
      <c r="I121">
        <v>29.4</v>
      </c>
      <c r="J121">
        <v>37.5</v>
      </c>
      <c r="K121">
        <v>62.5</v>
      </c>
      <c r="L121">
        <v>67</v>
      </c>
      <c r="M121">
        <v>70.599999999999994</v>
      </c>
      <c r="N121">
        <v>32.1</v>
      </c>
      <c r="O121">
        <v>48.1</v>
      </c>
      <c r="P121">
        <v>19.8</v>
      </c>
      <c r="Q121">
        <v>62</v>
      </c>
      <c r="R121">
        <v>74.400000000000006</v>
      </c>
      <c r="S121">
        <v>48</v>
      </c>
      <c r="T121">
        <v>52</v>
      </c>
      <c r="U121">
        <v>57.4</v>
      </c>
      <c r="V121">
        <v>54.1</v>
      </c>
      <c r="W121">
        <v>45.9</v>
      </c>
      <c r="X121" t="s">
        <v>2383</v>
      </c>
      <c r="Y121" t="s">
        <v>212</v>
      </c>
      <c r="Z121" t="s">
        <v>2750</v>
      </c>
      <c r="AA121" t="s">
        <v>453</v>
      </c>
      <c r="AB121" t="s">
        <v>2117</v>
      </c>
      <c r="AC121" t="s">
        <v>2116</v>
      </c>
      <c r="AD121" t="s">
        <v>2116</v>
      </c>
      <c r="AE121" t="s">
        <v>2117</v>
      </c>
      <c r="AF121" t="s">
        <v>2116</v>
      </c>
      <c r="AG121" t="s">
        <v>2117</v>
      </c>
      <c r="AH121" t="s">
        <v>2116</v>
      </c>
      <c r="AI121" t="s">
        <v>2117</v>
      </c>
      <c r="AJ121" t="s">
        <v>2116</v>
      </c>
      <c r="AK121" t="s">
        <v>2116</v>
      </c>
      <c r="AL121" t="s">
        <v>2116</v>
      </c>
      <c r="AM121" t="s">
        <v>2116</v>
      </c>
      <c r="AN121" t="s">
        <v>2117</v>
      </c>
      <c r="AO121" t="s">
        <v>2117</v>
      </c>
      <c r="AP121" t="s">
        <v>2116</v>
      </c>
      <c r="AQ121" t="s">
        <v>2117</v>
      </c>
    </row>
    <row r="122" spans="2:43" x14ac:dyDescent="0.25">
      <c r="B122" t="s">
        <v>463</v>
      </c>
      <c r="C122" t="s">
        <v>490</v>
      </c>
      <c r="D122">
        <v>4.1666666666666664E-2</v>
      </c>
      <c r="E122" t="s">
        <v>491</v>
      </c>
      <c r="F122" t="s">
        <v>492</v>
      </c>
      <c r="H122">
        <v>46</v>
      </c>
      <c r="I122">
        <v>25.3</v>
      </c>
      <c r="J122">
        <v>28.7</v>
      </c>
      <c r="K122">
        <v>71.3</v>
      </c>
      <c r="L122">
        <v>54</v>
      </c>
      <c r="M122">
        <v>74.7</v>
      </c>
      <c r="N122">
        <v>41.7</v>
      </c>
      <c r="O122">
        <v>34.6</v>
      </c>
      <c r="P122">
        <v>23.7</v>
      </c>
      <c r="Q122">
        <v>82.4</v>
      </c>
      <c r="R122">
        <v>87.6</v>
      </c>
      <c r="S122">
        <v>68.5</v>
      </c>
      <c r="T122">
        <v>31.5</v>
      </c>
      <c r="U122">
        <v>37.200000000000003</v>
      </c>
      <c r="V122">
        <v>69.099999999999994</v>
      </c>
      <c r="W122">
        <v>30.9</v>
      </c>
      <c r="X122" t="s">
        <v>491</v>
      </c>
      <c r="Y122" t="s">
        <v>492</v>
      </c>
      <c r="Z122" t="s">
        <v>4012</v>
      </c>
      <c r="AA122" t="s">
        <v>453</v>
      </c>
      <c r="AB122" t="s">
        <v>2117</v>
      </c>
      <c r="AC122" t="s">
        <v>2116</v>
      </c>
      <c r="AD122" t="s">
        <v>2116</v>
      </c>
      <c r="AE122" t="s">
        <v>2117</v>
      </c>
      <c r="AF122" t="s">
        <v>2116</v>
      </c>
      <c r="AG122" t="s">
        <v>2117</v>
      </c>
      <c r="AH122" t="s">
        <v>2116</v>
      </c>
      <c r="AI122" t="s">
        <v>2117</v>
      </c>
      <c r="AJ122" t="s">
        <v>2116</v>
      </c>
      <c r="AK122" t="s">
        <v>2116</v>
      </c>
      <c r="AL122" t="s">
        <v>2116</v>
      </c>
      <c r="AM122" t="s">
        <v>2116</v>
      </c>
      <c r="AN122" t="s">
        <v>2117</v>
      </c>
      <c r="AO122" t="s">
        <v>2117</v>
      </c>
      <c r="AP122" t="s">
        <v>2116</v>
      </c>
      <c r="AQ122" t="s">
        <v>2117</v>
      </c>
    </row>
    <row r="123" spans="2:43" x14ac:dyDescent="0.25">
      <c r="B123" t="s">
        <v>445</v>
      </c>
      <c r="C123" t="s">
        <v>490</v>
      </c>
      <c r="D123">
        <v>6.25E-2</v>
      </c>
      <c r="E123" t="s">
        <v>493</v>
      </c>
      <c r="F123" t="s">
        <v>494</v>
      </c>
      <c r="H123">
        <v>35.299999999999997</v>
      </c>
      <c r="I123">
        <v>25.6</v>
      </c>
      <c r="J123">
        <v>39.1</v>
      </c>
      <c r="K123">
        <v>60.9</v>
      </c>
      <c r="L123">
        <v>64.7</v>
      </c>
      <c r="M123">
        <v>74.400000000000006</v>
      </c>
      <c r="N123">
        <v>33.700000000000003</v>
      </c>
      <c r="O123">
        <v>36.4</v>
      </c>
      <c r="P123">
        <v>30</v>
      </c>
      <c r="Q123">
        <v>80.900000000000006</v>
      </c>
      <c r="R123">
        <v>93.4</v>
      </c>
      <c r="S123">
        <v>80.2</v>
      </c>
      <c r="T123">
        <v>19.8</v>
      </c>
      <c r="U123">
        <v>24.3</v>
      </c>
      <c r="V123">
        <v>79.2</v>
      </c>
      <c r="W123">
        <v>20.8</v>
      </c>
      <c r="X123" t="s">
        <v>493</v>
      </c>
      <c r="Y123" t="s">
        <v>2786</v>
      </c>
      <c r="Z123" t="s">
        <v>4013</v>
      </c>
      <c r="AA123" t="s">
        <v>2120</v>
      </c>
      <c r="AB123" t="s">
        <v>2116</v>
      </c>
      <c r="AC123" t="s">
        <v>2117</v>
      </c>
      <c r="AD123" t="s">
        <v>2116</v>
      </c>
      <c r="AE123" t="s">
        <v>2117</v>
      </c>
      <c r="AF123" t="s">
        <v>2117</v>
      </c>
      <c r="AG123" t="s">
        <v>2116</v>
      </c>
      <c r="AH123" t="s">
        <v>2116</v>
      </c>
      <c r="AI123" t="s">
        <v>2117</v>
      </c>
      <c r="AJ123" t="s">
        <v>2116</v>
      </c>
      <c r="AK123" t="s">
        <v>2117</v>
      </c>
      <c r="AL123" t="s">
        <v>2117</v>
      </c>
      <c r="AM123" t="s">
        <v>2117</v>
      </c>
      <c r="AN123" t="s">
        <v>2116</v>
      </c>
      <c r="AO123" t="s">
        <v>2116</v>
      </c>
      <c r="AP123" t="s">
        <v>2117</v>
      </c>
      <c r="AQ123" t="s">
        <v>2116</v>
      </c>
    </row>
    <row r="124" spans="2:43" x14ac:dyDescent="0.25">
      <c r="B124" t="s">
        <v>464</v>
      </c>
      <c r="C124" t="s">
        <v>490</v>
      </c>
      <c r="D124">
        <v>6.25E-2</v>
      </c>
      <c r="E124" t="s">
        <v>24</v>
      </c>
      <c r="F124" t="s">
        <v>495</v>
      </c>
      <c r="H124">
        <v>12.8</v>
      </c>
      <c r="I124">
        <v>24.3</v>
      </c>
      <c r="J124">
        <v>62.9</v>
      </c>
      <c r="K124">
        <v>37.1</v>
      </c>
      <c r="L124">
        <v>87.2</v>
      </c>
      <c r="M124">
        <v>75.7</v>
      </c>
      <c r="N124">
        <v>16.600000000000001</v>
      </c>
      <c r="O124">
        <v>34.4</v>
      </c>
      <c r="P124">
        <v>49</v>
      </c>
      <c r="Q124">
        <v>81</v>
      </c>
      <c r="R124">
        <v>91.8</v>
      </c>
      <c r="S124">
        <v>76.900000000000006</v>
      </c>
      <c r="T124">
        <v>23.1</v>
      </c>
      <c r="U124">
        <v>30.3</v>
      </c>
      <c r="V124">
        <v>68.7</v>
      </c>
      <c r="W124">
        <v>31.3</v>
      </c>
      <c r="X124" t="s">
        <v>24</v>
      </c>
      <c r="Y124" t="s">
        <v>495</v>
      </c>
      <c r="Z124" t="s">
        <v>4014</v>
      </c>
      <c r="AA124" t="s">
        <v>4015</v>
      </c>
      <c r="AB124" t="s">
        <v>2116</v>
      </c>
      <c r="AC124" t="s">
        <v>2116</v>
      </c>
      <c r="AD124" t="s">
        <v>2117</v>
      </c>
      <c r="AE124" t="s">
        <v>2116</v>
      </c>
      <c r="AF124" t="s">
        <v>2117</v>
      </c>
      <c r="AG124" t="s">
        <v>2117</v>
      </c>
      <c r="AH124" t="s">
        <v>2116</v>
      </c>
      <c r="AI124" t="s">
        <v>2116</v>
      </c>
      <c r="AJ124" t="s">
        <v>2117</v>
      </c>
      <c r="AK124" t="s">
        <v>2117</v>
      </c>
      <c r="AL124" t="s">
        <v>2117</v>
      </c>
      <c r="AM124" t="s">
        <v>2117</v>
      </c>
      <c r="AN124" t="s">
        <v>2116</v>
      </c>
      <c r="AO124" t="s">
        <v>2116</v>
      </c>
      <c r="AP124" t="s">
        <v>2116</v>
      </c>
      <c r="AQ124" t="s">
        <v>2117</v>
      </c>
    </row>
    <row r="125" spans="2:43" x14ac:dyDescent="0.25">
      <c r="B125" t="s">
        <v>464</v>
      </c>
      <c r="C125" t="s">
        <v>490</v>
      </c>
      <c r="D125">
        <v>6.25E-2</v>
      </c>
      <c r="E125" t="s">
        <v>496</v>
      </c>
      <c r="F125" t="s">
        <v>23</v>
      </c>
      <c r="H125">
        <v>39</v>
      </c>
      <c r="I125">
        <v>25.4</v>
      </c>
      <c r="J125">
        <v>35.6</v>
      </c>
      <c r="K125">
        <v>64.400000000000006</v>
      </c>
      <c r="L125">
        <v>61</v>
      </c>
      <c r="M125">
        <v>74.599999999999994</v>
      </c>
      <c r="N125">
        <v>32.799999999999997</v>
      </c>
      <c r="O125">
        <v>37.1</v>
      </c>
      <c r="P125">
        <v>30.2</v>
      </c>
      <c r="Q125">
        <v>79.8</v>
      </c>
      <c r="R125">
        <v>91.4</v>
      </c>
      <c r="S125">
        <v>75.900000000000006</v>
      </c>
      <c r="T125">
        <v>24.1</v>
      </c>
      <c r="U125">
        <v>29</v>
      </c>
      <c r="V125">
        <v>75.7</v>
      </c>
      <c r="W125">
        <v>24.3</v>
      </c>
      <c r="X125" t="s">
        <v>496</v>
      </c>
      <c r="Y125" t="s">
        <v>23</v>
      </c>
      <c r="Z125" t="s">
        <v>4016</v>
      </c>
      <c r="AA125" t="s">
        <v>447</v>
      </c>
      <c r="AB125" t="s">
        <v>2116</v>
      </c>
      <c r="AC125" t="s">
        <v>2117</v>
      </c>
      <c r="AD125" t="s">
        <v>2116</v>
      </c>
      <c r="AE125" t="s">
        <v>2117</v>
      </c>
      <c r="AF125" t="s">
        <v>2117</v>
      </c>
      <c r="AG125" t="s">
        <v>2116</v>
      </c>
      <c r="AH125" t="s">
        <v>2116</v>
      </c>
      <c r="AI125" t="s">
        <v>2117</v>
      </c>
      <c r="AJ125" t="s">
        <v>2116</v>
      </c>
      <c r="AK125" t="s">
        <v>2116</v>
      </c>
      <c r="AL125" t="s">
        <v>2116</v>
      </c>
      <c r="AM125" t="s">
        <v>2116</v>
      </c>
      <c r="AN125" t="s">
        <v>2117</v>
      </c>
      <c r="AO125" t="s">
        <v>2117</v>
      </c>
      <c r="AP125" t="s">
        <v>2116</v>
      </c>
      <c r="AQ125" t="s">
        <v>2117</v>
      </c>
    </row>
    <row r="126" spans="2:43" x14ac:dyDescent="0.25">
      <c r="B126" t="s">
        <v>445</v>
      </c>
      <c r="C126" t="s">
        <v>490</v>
      </c>
      <c r="D126">
        <v>8.3333333333333329E-2</v>
      </c>
      <c r="E126" t="s">
        <v>497</v>
      </c>
      <c r="F126" t="s">
        <v>22</v>
      </c>
      <c r="H126">
        <v>44.6</v>
      </c>
      <c r="I126">
        <v>25.3</v>
      </c>
      <c r="J126">
        <v>30.1</v>
      </c>
      <c r="K126">
        <v>69.900000000000006</v>
      </c>
      <c r="L126">
        <v>55.4</v>
      </c>
      <c r="M126">
        <v>74.7</v>
      </c>
      <c r="N126">
        <v>42.7</v>
      </c>
      <c r="O126">
        <v>39.299999999999997</v>
      </c>
      <c r="P126">
        <v>18</v>
      </c>
      <c r="Q126">
        <v>73.7</v>
      </c>
      <c r="R126">
        <v>88.7</v>
      </c>
      <c r="S126">
        <v>70.400000000000006</v>
      </c>
      <c r="T126">
        <v>29.6</v>
      </c>
      <c r="U126">
        <v>35</v>
      </c>
      <c r="V126">
        <v>70.900000000000006</v>
      </c>
      <c r="W126">
        <v>29.1</v>
      </c>
      <c r="X126" t="s">
        <v>497</v>
      </c>
      <c r="Y126" t="s">
        <v>22</v>
      </c>
      <c r="Z126" t="s">
        <v>4017</v>
      </c>
      <c r="AA126" t="s">
        <v>460</v>
      </c>
      <c r="AB126" t="s">
        <v>2116</v>
      </c>
      <c r="AC126" t="s">
        <v>2116</v>
      </c>
      <c r="AD126" t="s">
        <v>2117</v>
      </c>
      <c r="AE126" t="s">
        <v>2116</v>
      </c>
      <c r="AF126" t="s">
        <v>2117</v>
      </c>
      <c r="AG126" t="s">
        <v>2117</v>
      </c>
      <c r="AH126" t="s">
        <v>2116</v>
      </c>
      <c r="AI126" t="s">
        <v>2116</v>
      </c>
      <c r="AJ126" t="s">
        <v>2117</v>
      </c>
      <c r="AK126" t="s">
        <v>2117</v>
      </c>
      <c r="AL126" t="s">
        <v>2117</v>
      </c>
      <c r="AM126" t="s">
        <v>2117</v>
      </c>
      <c r="AN126" t="s">
        <v>2116</v>
      </c>
      <c r="AO126" t="s">
        <v>2117</v>
      </c>
      <c r="AP126" t="s">
        <v>2117</v>
      </c>
      <c r="AQ126" t="s">
        <v>2116</v>
      </c>
    </row>
    <row r="127" spans="2:43" x14ac:dyDescent="0.25">
      <c r="B127" t="s">
        <v>498</v>
      </c>
      <c r="C127" t="s">
        <v>490</v>
      </c>
      <c r="D127">
        <v>8.3333333333333329E-2</v>
      </c>
      <c r="E127" t="s">
        <v>499</v>
      </c>
      <c r="F127" t="s">
        <v>500</v>
      </c>
      <c r="H127">
        <v>44.7</v>
      </c>
      <c r="I127">
        <v>25.8</v>
      </c>
      <c r="J127">
        <v>29.4</v>
      </c>
      <c r="K127">
        <v>70.599999999999994</v>
      </c>
      <c r="L127">
        <v>55.3</v>
      </c>
      <c r="M127">
        <v>74.2</v>
      </c>
      <c r="N127">
        <v>41.5</v>
      </c>
      <c r="O127">
        <v>38.799999999999997</v>
      </c>
      <c r="P127">
        <v>19.7</v>
      </c>
      <c r="Q127">
        <v>75</v>
      </c>
      <c r="R127">
        <v>85.5</v>
      </c>
      <c r="S127">
        <v>64.7</v>
      </c>
      <c r="T127">
        <v>35.299999999999997</v>
      </c>
      <c r="U127">
        <v>41</v>
      </c>
      <c r="V127">
        <v>66.400000000000006</v>
      </c>
      <c r="W127">
        <v>33.6</v>
      </c>
      <c r="X127" t="s">
        <v>499</v>
      </c>
      <c r="Y127" t="s">
        <v>500</v>
      </c>
      <c r="Z127" t="s">
        <v>4018</v>
      </c>
      <c r="AA127" t="s">
        <v>453</v>
      </c>
      <c r="AB127" t="s">
        <v>2117</v>
      </c>
      <c r="AC127" t="s">
        <v>2116</v>
      </c>
      <c r="AD127" t="s">
        <v>2116</v>
      </c>
      <c r="AE127" t="s">
        <v>2117</v>
      </c>
      <c r="AF127" t="s">
        <v>2116</v>
      </c>
      <c r="AG127" t="s">
        <v>2117</v>
      </c>
      <c r="AH127" t="s">
        <v>2117</v>
      </c>
      <c r="AI127" t="s">
        <v>2116</v>
      </c>
      <c r="AJ127" t="s">
        <v>2116</v>
      </c>
      <c r="AK127" t="s">
        <v>2117</v>
      </c>
      <c r="AL127" t="s">
        <v>2116</v>
      </c>
      <c r="AM127" t="s">
        <v>2116</v>
      </c>
      <c r="AN127" t="s">
        <v>2117</v>
      </c>
      <c r="AO127" t="s">
        <v>2117</v>
      </c>
      <c r="AP127" t="s">
        <v>2116</v>
      </c>
      <c r="AQ127" t="s">
        <v>2117</v>
      </c>
    </row>
    <row r="128" spans="2:43" x14ac:dyDescent="0.25">
      <c r="B128" t="s">
        <v>498</v>
      </c>
      <c r="C128" t="s">
        <v>490</v>
      </c>
      <c r="D128">
        <v>8.3333333333333329E-2</v>
      </c>
      <c r="E128" t="s">
        <v>501</v>
      </c>
      <c r="F128" t="s">
        <v>502</v>
      </c>
      <c r="H128">
        <v>49.8</v>
      </c>
      <c r="I128">
        <v>24.8</v>
      </c>
      <c r="J128">
        <v>25.4</v>
      </c>
      <c r="K128">
        <v>74.599999999999994</v>
      </c>
      <c r="L128">
        <v>50.2</v>
      </c>
      <c r="M128">
        <v>75.2</v>
      </c>
      <c r="N128">
        <v>37</v>
      </c>
      <c r="O128">
        <v>36.799999999999997</v>
      </c>
      <c r="P128">
        <v>26.2</v>
      </c>
      <c r="Q128">
        <v>79.7</v>
      </c>
      <c r="R128">
        <v>88.8</v>
      </c>
      <c r="S128">
        <v>70.8</v>
      </c>
      <c r="T128">
        <v>29.2</v>
      </c>
      <c r="U128">
        <v>35</v>
      </c>
      <c r="V128">
        <v>70.099999999999994</v>
      </c>
      <c r="W128">
        <v>29.9</v>
      </c>
      <c r="X128" t="s">
        <v>2799</v>
      </c>
      <c r="Y128" t="s">
        <v>502</v>
      </c>
      <c r="Z128" t="s">
        <v>4019</v>
      </c>
      <c r="AA128" t="s">
        <v>2120</v>
      </c>
      <c r="AB128" t="s">
        <v>2116</v>
      </c>
      <c r="AC128" t="s">
        <v>2117</v>
      </c>
      <c r="AD128" t="s">
        <v>2116</v>
      </c>
      <c r="AE128" t="s">
        <v>2117</v>
      </c>
      <c r="AF128" t="s">
        <v>2117</v>
      </c>
      <c r="AG128" t="s">
        <v>2116</v>
      </c>
      <c r="AH128" t="s">
        <v>2116</v>
      </c>
      <c r="AI128" t="s">
        <v>2117</v>
      </c>
      <c r="AJ128" t="s">
        <v>2116</v>
      </c>
      <c r="AK128" t="s">
        <v>2117</v>
      </c>
      <c r="AL128" t="s">
        <v>2117</v>
      </c>
      <c r="AM128" t="s">
        <v>2117</v>
      </c>
      <c r="AN128" t="s">
        <v>2116</v>
      </c>
      <c r="AO128" t="s">
        <v>2116</v>
      </c>
      <c r="AP128" t="s">
        <v>2117</v>
      </c>
      <c r="AQ128" t="s">
        <v>2116</v>
      </c>
    </row>
    <row r="129" spans="2:43" x14ac:dyDescent="0.25">
      <c r="B129" t="s">
        <v>472</v>
      </c>
      <c r="C129" t="s">
        <v>490</v>
      </c>
      <c r="D129">
        <v>8.3333333333333329E-2</v>
      </c>
      <c r="E129" t="s">
        <v>503</v>
      </c>
      <c r="F129" t="s">
        <v>504</v>
      </c>
      <c r="H129">
        <v>42.4</v>
      </c>
      <c r="I129">
        <v>25.9</v>
      </c>
      <c r="J129">
        <v>31.6</v>
      </c>
      <c r="K129">
        <v>68.400000000000006</v>
      </c>
      <c r="L129">
        <v>57.6</v>
      </c>
      <c r="M129">
        <v>74.099999999999994</v>
      </c>
      <c r="N129">
        <v>38.4</v>
      </c>
      <c r="O129">
        <v>37.799999999999997</v>
      </c>
      <c r="P129">
        <v>23.8</v>
      </c>
      <c r="Q129">
        <v>77.8</v>
      </c>
      <c r="R129">
        <v>86</v>
      </c>
      <c r="S129">
        <v>65.5</v>
      </c>
      <c r="T129">
        <v>34.5</v>
      </c>
      <c r="U129">
        <v>40.1</v>
      </c>
      <c r="V129">
        <v>67.3</v>
      </c>
      <c r="W129">
        <v>32.700000000000003</v>
      </c>
      <c r="X129" t="s">
        <v>2803</v>
      </c>
      <c r="Y129" t="s">
        <v>2804</v>
      </c>
      <c r="Z129" t="s">
        <v>4020</v>
      </c>
      <c r="AA129" t="s">
        <v>461</v>
      </c>
      <c r="AB129" t="s">
        <v>2116</v>
      </c>
      <c r="AC129" t="s">
        <v>2116</v>
      </c>
      <c r="AD129" t="s">
        <v>2117</v>
      </c>
      <c r="AE129" t="s">
        <v>2116</v>
      </c>
      <c r="AF129" t="s">
        <v>2117</v>
      </c>
      <c r="AG129" t="s">
        <v>2117</v>
      </c>
      <c r="AH129" t="s">
        <v>2117</v>
      </c>
      <c r="AI129" t="s">
        <v>2116</v>
      </c>
      <c r="AJ129" t="s">
        <v>2116</v>
      </c>
      <c r="AK129" t="s">
        <v>2117</v>
      </c>
      <c r="AL129" t="s">
        <v>2117</v>
      </c>
      <c r="AM129" t="s">
        <v>2117</v>
      </c>
      <c r="AN129" t="s">
        <v>2116</v>
      </c>
      <c r="AO129" t="s">
        <v>2116</v>
      </c>
      <c r="AP129" t="s">
        <v>2117</v>
      </c>
      <c r="AQ129" t="s">
        <v>2116</v>
      </c>
    </row>
    <row r="130" spans="2:43" x14ac:dyDescent="0.25">
      <c r="B130" t="s">
        <v>498</v>
      </c>
      <c r="C130" t="s">
        <v>490</v>
      </c>
      <c r="D130">
        <v>0.10416666666666667</v>
      </c>
      <c r="E130" t="s">
        <v>505</v>
      </c>
      <c r="F130" t="s">
        <v>506</v>
      </c>
      <c r="H130">
        <v>29.2</v>
      </c>
      <c r="I130">
        <v>28</v>
      </c>
      <c r="J130">
        <v>42.8</v>
      </c>
      <c r="K130">
        <v>57.2</v>
      </c>
      <c r="L130">
        <v>70.8</v>
      </c>
      <c r="M130">
        <v>72</v>
      </c>
      <c r="N130">
        <v>33</v>
      </c>
      <c r="O130">
        <v>39.4</v>
      </c>
      <c r="P130">
        <v>27.6</v>
      </c>
      <c r="Q130">
        <v>76</v>
      </c>
      <c r="R130">
        <v>79</v>
      </c>
      <c r="S130">
        <v>54.4</v>
      </c>
      <c r="T130">
        <v>45.6</v>
      </c>
      <c r="U130">
        <v>51.4</v>
      </c>
      <c r="V130">
        <v>58.6</v>
      </c>
      <c r="W130">
        <v>41.4</v>
      </c>
      <c r="X130" t="s">
        <v>505</v>
      </c>
      <c r="Y130" t="s">
        <v>2800</v>
      </c>
      <c r="Z130" t="s">
        <v>4021</v>
      </c>
      <c r="AA130" t="s">
        <v>453</v>
      </c>
      <c r="AB130" t="s">
        <v>2117</v>
      </c>
      <c r="AC130" t="s">
        <v>2116</v>
      </c>
      <c r="AD130" t="s">
        <v>2116</v>
      </c>
      <c r="AE130" t="s">
        <v>2117</v>
      </c>
      <c r="AF130" t="s">
        <v>2116</v>
      </c>
      <c r="AG130" t="s">
        <v>2117</v>
      </c>
      <c r="AH130" t="s">
        <v>2117</v>
      </c>
      <c r="AI130" t="s">
        <v>2116</v>
      </c>
      <c r="AJ130" t="s">
        <v>2116</v>
      </c>
      <c r="AK130" t="s">
        <v>2117</v>
      </c>
      <c r="AL130" t="s">
        <v>2116</v>
      </c>
      <c r="AM130" t="s">
        <v>2116</v>
      </c>
      <c r="AN130" t="s">
        <v>2117</v>
      </c>
      <c r="AO130" t="s">
        <v>2117</v>
      </c>
      <c r="AP130" t="s">
        <v>2116</v>
      </c>
      <c r="AQ130" t="s">
        <v>2117</v>
      </c>
    </row>
    <row r="131" spans="2:43" x14ac:dyDescent="0.25">
      <c r="B131" t="s">
        <v>498</v>
      </c>
      <c r="C131" t="s">
        <v>490</v>
      </c>
      <c r="D131">
        <v>0.10416666666666667</v>
      </c>
      <c r="E131" t="s">
        <v>507</v>
      </c>
      <c r="F131" t="s">
        <v>508</v>
      </c>
      <c r="H131">
        <v>46</v>
      </c>
      <c r="I131">
        <v>26.5</v>
      </c>
      <c r="J131">
        <v>27.5</v>
      </c>
      <c r="K131">
        <v>72.5</v>
      </c>
      <c r="L131">
        <v>54</v>
      </c>
      <c r="M131">
        <v>73.5</v>
      </c>
      <c r="N131">
        <v>34.1</v>
      </c>
      <c r="O131">
        <v>39.6</v>
      </c>
      <c r="P131">
        <v>26.2</v>
      </c>
      <c r="Q131">
        <v>75.5</v>
      </c>
      <c r="R131">
        <v>81.5</v>
      </c>
      <c r="S131">
        <v>58.2</v>
      </c>
      <c r="T131">
        <v>41.8</v>
      </c>
      <c r="U131">
        <v>47.7</v>
      </c>
      <c r="V131">
        <v>61</v>
      </c>
      <c r="W131">
        <v>39</v>
      </c>
      <c r="X131" t="s">
        <v>2801</v>
      </c>
      <c r="Y131" t="s">
        <v>508</v>
      </c>
      <c r="Z131" t="s">
        <v>4022</v>
      </c>
      <c r="AA131" t="s">
        <v>461</v>
      </c>
      <c r="AB131" t="s">
        <v>2116</v>
      </c>
      <c r="AC131" t="s">
        <v>2116</v>
      </c>
      <c r="AD131" t="s">
        <v>2117</v>
      </c>
      <c r="AE131" t="s">
        <v>2116</v>
      </c>
      <c r="AF131" t="s">
        <v>2117</v>
      </c>
      <c r="AG131" t="s">
        <v>2117</v>
      </c>
      <c r="AH131" t="s">
        <v>2116</v>
      </c>
      <c r="AI131" t="s">
        <v>2116</v>
      </c>
      <c r="AJ131" t="s">
        <v>2117</v>
      </c>
      <c r="AK131" t="s">
        <v>2117</v>
      </c>
      <c r="AL131" t="s">
        <v>2117</v>
      </c>
      <c r="AM131" t="s">
        <v>2117</v>
      </c>
      <c r="AN131" t="s">
        <v>2116</v>
      </c>
      <c r="AO131" t="s">
        <v>2116</v>
      </c>
      <c r="AP131" t="s">
        <v>2117</v>
      </c>
      <c r="AQ131" t="s">
        <v>2116</v>
      </c>
    </row>
    <row r="132" spans="2:43" x14ac:dyDescent="0.25">
      <c r="B132" t="s">
        <v>498</v>
      </c>
      <c r="C132" t="s">
        <v>490</v>
      </c>
      <c r="D132">
        <v>0.10416666666666667</v>
      </c>
      <c r="E132" t="s">
        <v>509</v>
      </c>
      <c r="F132" t="s">
        <v>510</v>
      </c>
      <c r="H132">
        <v>10.7</v>
      </c>
      <c r="I132">
        <v>24</v>
      </c>
      <c r="J132">
        <v>65.2</v>
      </c>
      <c r="K132">
        <v>34.799999999999997</v>
      </c>
      <c r="L132">
        <v>89.3</v>
      </c>
      <c r="M132">
        <v>76</v>
      </c>
      <c r="N132">
        <v>12.8</v>
      </c>
      <c r="O132">
        <v>33.1</v>
      </c>
      <c r="P132">
        <v>54.2</v>
      </c>
      <c r="Q132">
        <v>80.7</v>
      </c>
      <c r="R132">
        <v>91.5</v>
      </c>
      <c r="S132">
        <v>76.400000000000006</v>
      </c>
      <c r="T132">
        <v>23.6</v>
      </c>
      <c r="U132">
        <v>31.5</v>
      </c>
      <c r="V132">
        <v>66.2</v>
      </c>
      <c r="W132">
        <v>33.799999999999997</v>
      </c>
      <c r="X132" t="s">
        <v>509</v>
      </c>
      <c r="Y132" t="s">
        <v>1287</v>
      </c>
      <c r="Z132" t="s">
        <v>4023</v>
      </c>
      <c r="AA132" t="s">
        <v>4024</v>
      </c>
      <c r="AB132" t="s">
        <v>2116</v>
      </c>
      <c r="AC132" t="s">
        <v>2116</v>
      </c>
      <c r="AD132" t="s">
        <v>2117</v>
      </c>
      <c r="AE132" t="s">
        <v>2116</v>
      </c>
      <c r="AF132" t="s">
        <v>2117</v>
      </c>
      <c r="AG132" t="s">
        <v>2117</v>
      </c>
      <c r="AH132" t="s">
        <v>2117</v>
      </c>
      <c r="AI132" t="s">
        <v>2116</v>
      </c>
      <c r="AJ132" t="s">
        <v>2116</v>
      </c>
      <c r="AK132" t="s">
        <v>2117</v>
      </c>
      <c r="AL132" t="s">
        <v>2117</v>
      </c>
      <c r="AM132" t="s">
        <v>2117</v>
      </c>
      <c r="AN132" t="s">
        <v>2116</v>
      </c>
      <c r="AO132" t="s">
        <v>2116</v>
      </c>
      <c r="AP132" t="s">
        <v>2117</v>
      </c>
      <c r="AQ132" t="s">
        <v>2116</v>
      </c>
    </row>
    <row r="133" spans="2:43" x14ac:dyDescent="0.25">
      <c r="B133" t="s">
        <v>445</v>
      </c>
      <c r="C133" t="s">
        <v>490</v>
      </c>
      <c r="D133">
        <v>0.14583333333333334</v>
      </c>
      <c r="E133" t="s">
        <v>511</v>
      </c>
      <c r="F133" t="s">
        <v>512</v>
      </c>
      <c r="H133">
        <v>49</v>
      </c>
      <c r="I133">
        <v>25.1</v>
      </c>
      <c r="J133">
        <v>25.9</v>
      </c>
      <c r="K133">
        <v>74.099999999999994</v>
      </c>
      <c r="L133">
        <v>51</v>
      </c>
      <c r="M133">
        <v>74.900000000000006</v>
      </c>
      <c r="N133">
        <v>30.6</v>
      </c>
      <c r="O133">
        <v>41.7</v>
      </c>
      <c r="P133">
        <v>27.7</v>
      </c>
      <c r="Q133">
        <v>72.5</v>
      </c>
      <c r="R133">
        <v>86.9</v>
      </c>
      <c r="S133">
        <v>67.2</v>
      </c>
      <c r="T133">
        <v>32.799999999999997</v>
      </c>
      <c r="U133">
        <v>38.700000000000003</v>
      </c>
      <c r="V133">
        <v>67.400000000000006</v>
      </c>
      <c r="W133">
        <v>32.6</v>
      </c>
      <c r="X133" t="s">
        <v>511</v>
      </c>
      <c r="Y133" t="s">
        <v>512</v>
      </c>
      <c r="Z133" t="s">
        <v>4025</v>
      </c>
      <c r="AA133" t="s">
        <v>459</v>
      </c>
      <c r="AB133" t="s">
        <v>2116</v>
      </c>
      <c r="AC133" t="s">
        <v>2117</v>
      </c>
      <c r="AD133" t="s">
        <v>2116</v>
      </c>
      <c r="AE133" t="s">
        <v>2117</v>
      </c>
      <c r="AF133" t="s">
        <v>2117</v>
      </c>
      <c r="AG133" t="s">
        <v>2116</v>
      </c>
      <c r="AH133" t="s">
        <v>2117</v>
      </c>
      <c r="AI133" t="s">
        <v>2116</v>
      </c>
      <c r="AJ133" t="s">
        <v>2116</v>
      </c>
      <c r="AK133" t="s">
        <v>2117</v>
      </c>
      <c r="AL133" t="s">
        <v>2117</v>
      </c>
      <c r="AM133" t="s">
        <v>2116</v>
      </c>
      <c r="AN133" t="s">
        <v>2117</v>
      </c>
      <c r="AO133" t="s">
        <v>2117</v>
      </c>
      <c r="AP133" t="s">
        <v>2117</v>
      </c>
      <c r="AQ133" t="s">
        <v>2116</v>
      </c>
    </row>
    <row r="134" spans="2:43" x14ac:dyDescent="0.25">
      <c r="B134" t="s">
        <v>463</v>
      </c>
      <c r="C134" t="s">
        <v>490</v>
      </c>
      <c r="D134">
        <v>0.14583333333333334</v>
      </c>
      <c r="E134" t="s">
        <v>513</v>
      </c>
      <c r="F134" t="s">
        <v>514</v>
      </c>
      <c r="H134">
        <v>36</v>
      </c>
      <c r="I134">
        <v>25.7</v>
      </c>
      <c r="J134">
        <v>38.299999999999997</v>
      </c>
      <c r="K134">
        <v>61.7</v>
      </c>
      <c r="L134">
        <v>64</v>
      </c>
      <c r="M134">
        <v>74.3</v>
      </c>
      <c r="N134">
        <v>33.5</v>
      </c>
      <c r="O134">
        <v>34.4</v>
      </c>
      <c r="P134">
        <v>32.1</v>
      </c>
      <c r="Q134">
        <v>84</v>
      </c>
      <c r="R134">
        <v>89.1</v>
      </c>
      <c r="S134">
        <v>71.3</v>
      </c>
      <c r="T134">
        <v>28.7</v>
      </c>
      <c r="U134">
        <v>33.9</v>
      </c>
      <c r="V134">
        <v>72.099999999999994</v>
      </c>
      <c r="W134">
        <v>27.9</v>
      </c>
      <c r="X134" t="s">
        <v>513</v>
      </c>
      <c r="Y134" t="s">
        <v>514</v>
      </c>
      <c r="Z134" t="s">
        <v>4026</v>
      </c>
      <c r="AA134" t="s">
        <v>456</v>
      </c>
      <c r="AB134" t="s">
        <v>2116</v>
      </c>
      <c r="AC134" t="s">
        <v>2116</v>
      </c>
      <c r="AD134" t="s">
        <v>2117</v>
      </c>
      <c r="AE134" t="s">
        <v>2116</v>
      </c>
      <c r="AF134" t="s">
        <v>2117</v>
      </c>
      <c r="AG134" t="s">
        <v>2117</v>
      </c>
      <c r="AH134" t="s">
        <v>2116</v>
      </c>
      <c r="AI134" t="s">
        <v>2117</v>
      </c>
      <c r="AJ134" t="s">
        <v>2116</v>
      </c>
      <c r="AK134" t="s">
        <v>2116</v>
      </c>
      <c r="AL134" t="s">
        <v>2116</v>
      </c>
      <c r="AM134" t="s">
        <v>2116</v>
      </c>
      <c r="AN134" t="s">
        <v>2117</v>
      </c>
      <c r="AO134" t="s">
        <v>2117</v>
      </c>
      <c r="AP134" t="s">
        <v>2116</v>
      </c>
      <c r="AQ134" t="s">
        <v>2117</v>
      </c>
    </row>
    <row r="135" spans="2:43" x14ac:dyDescent="0.25">
      <c r="B135" t="s">
        <v>463</v>
      </c>
      <c r="C135" t="s">
        <v>490</v>
      </c>
      <c r="D135">
        <v>0.14583333333333334</v>
      </c>
      <c r="E135" t="s">
        <v>515</v>
      </c>
      <c r="F135" t="s">
        <v>516</v>
      </c>
      <c r="H135">
        <v>48.3</v>
      </c>
      <c r="I135">
        <v>24.9</v>
      </c>
      <c r="J135">
        <v>26.8</v>
      </c>
      <c r="K135">
        <v>73.2</v>
      </c>
      <c r="L135">
        <v>51.7</v>
      </c>
      <c r="M135">
        <v>75.099999999999994</v>
      </c>
      <c r="N135">
        <v>37.799999999999997</v>
      </c>
      <c r="O135">
        <v>35.5</v>
      </c>
      <c r="P135">
        <v>26.7</v>
      </c>
      <c r="Q135">
        <v>81.7</v>
      </c>
      <c r="R135">
        <v>89.1</v>
      </c>
      <c r="S135">
        <v>71.2</v>
      </c>
      <c r="T135">
        <v>28.8</v>
      </c>
      <c r="U135">
        <v>34.4</v>
      </c>
      <c r="V135">
        <v>70.8</v>
      </c>
      <c r="W135">
        <v>29.2</v>
      </c>
      <c r="X135" t="s">
        <v>515</v>
      </c>
      <c r="Y135" t="s">
        <v>2796</v>
      </c>
      <c r="Z135" t="s">
        <v>4027</v>
      </c>
      <c r="AA135" t="s">
        <v>453</v>
      </c>
      <c r="AB135" t="s">
        <v>2117</v>
      </c>
      <c r="AC135" t="s">
        <v>2116</v>
      </c>
      <c r="AD135" t="s">
        <v>2116</v>
      </c>
      <c r="AE135" t="s">
        <v>2117</v>
      </c>
      <c r="AF135" t="s">
        <v>2116</v>
      </c>
      <c r="AG135" t="s">
        <v>2117</v>
      </c>
      <c r="AH135" t="s">
        <v>2116</v>
      </c>
      <c r="AI135" t="s">
        <v>2117</v>
      </c>
      <c r="AJ135" t="s">
        <v>2116</v>
      </c>
      <c r="AK135" t="s">
        <v>2116</v>
      </c>
      <c r="AL135" t="s">
        <v>2116</v>
      </c>
      <c r="AM135" t="s">
        <v>2116</v>
      </c>
      <c r="AN135" t="s">
        <v>2117</v>
      </c>
      <c r="AO135" t="s">
        <v>2117</v>
      </c>
      <c r="AP135" t="s">
        <v>2116</v>
      </c>
      <c r="AQ135" t="s">
        <v>2117</v>
      </c>
    </row>
    <row r="136" spans="2:43" x14ac:dyDescent="0.25">
      <c r="B136" t="s">
        <v>471</v>
      </c>
      <c r="C136" t="s">
        <v>490</v>
      </c>
      <c r="D136">
        <v>0.16666666666666666</v>
      </c>
      <c r="E136" t="s">
        <v>517</v>
      </c>
      <c r="F136" t="s">
        <v>518</v>
      </c>
      <c r="H136">
        <v>27.1</v>
      </c>
      <c r="I136">
        <v>28.9</v>
      </c>
      <c r="J136">
        <v>44</v>
      </c>
      <c r="K136">
        <v>56</v>
      </c>
      <c r="L136">
        <v>72.900000000000006</v>
      </c>
      <c r="M136">
        <v>71.099999999999994</v>
      </c>
      <c r="N136">
        <v>24.5</v>
      </c>
      <c r="O136">
        <v>42.5</v>
      </c>
      <c r="P136">
        <v>33</v>
      </c>
      <c r="Q136">
        <v>71.3</v>
      </c>
      <c r="R136">
        <v>75.7</v>
      </c>
      <c r="S136">
        <v>49.8</v>
      </c>
      <c r="T136">
        <v>50.2</v>
      </c>
      <c r="U136">
        <v>56.1</v>
      </c>
      <c r="V136">
        <v>54.6</v>
      </c>
      <c r="W136">
        <v>45.4</v>
      </c>
      <c r="X136" t="s">
        <v>2787</v>
      </c>
      <c r="Y136" t="s">
        <v>518</v>
      </c>
      <c r="Z136" t="s">
        <v>4028</v>
      </c>
      <c r="AA136" t="s">
        <v>462</v>
      </c>
      <c r="AB136" t="s">
        <v>2117</v>
      </c>
      <c r="AC136" t="s">
        <v>2116</v>
      </c>
      <c r="AD136" t="s">
        <v>2116</v>
      </c>
      <c r="AE136" t="s">
        <v>2117</v>
      </c>
      <c r="AF136" t="s">
        <v>2116</v>
      </c>
      <c r="AG136" t="s">
        <v>2117</v>
      </c>
      <c r="AH136" t="s">
        <v>2116</v>
      </c>
      <c r="AI136" t="s">
        <v>2116</v>
      </c>
      <c r="AJ136" t="s">
        <v>2117</v>
      </c>
      <c r="AK136" t="s">
        <v>2117</v>
      </c>
      <c r="AL136" t="s">
        <v>2117</v>
      </c>
      <c r="AM136" t="s">
        <v>2117</v>
      </c>
      <c r="AN136" t="s">
        <v>2116</v>
      </c>
      <c r="AO136" t="s">
        <v>2117</v>
      </c>
      <c r="AP136" t="s">
        <v>2117</v>
      </c>
      <c r="AQ136" t="s">
        <v>2116</v>
      </c>
    </row>
    <row r="137" spans="2:43" x14ac:dyDescent="0.25">
      <c r="B137" t="s">
        <v>472</v>
      </c>
      <c r="C137" t="s">
        <v>490</v>
      </c>
      <c r="D137">
        <v>0.16666666666666666</v>
      </c>
      <c r="E137" t="s">
        <v>519</v>
      </c>
      <c r="F137" t="s">
        <v>520</v>
      </c>
      <c r="H137">
        <v>39.6</v>
      </c>
      <c r="I137">
        <v>27</v>
      </c>
      <c r="J137">
        <v>33.4</v>
      </c>
      <c r="K137">
        <v>66.599999999999994</v>
      </c>
      <c r="L137">
        <v>60.4</v>
      </c>
      <c r="M137">
        <v>73</v>
      </c>
      <c r="N137">
        <v>32.1</v>
      </c>
      <c r="O137">
        <v>41.3</v>
      </c>
      <c r="P137">
        <v>26.6</v>
      </c>
      <c r="Q137">
        <v>73.099999999999994</v>
      </c>
      <c r="R137">
        <v>82.1</v>
      </c>
      <c r="S137">
        <v>59.1</v>
      </c>
      <c r="T137">
        <v>40.9</v>
      </c>
      <c r="U137">
        <v>46.5</v>
      </c>
      <c r="V137">
        <v>62.7</v>
      </c>
      <c r="W137">
        <v>37.299999999999997</v>
      </c>
      <c r="X137" t="s">
        <v>519</v>
      </c>
      <c r="Y137" t="s">
        <v>520</v>
      </c>
      <c r="Z137" t="s">
        <v>4029</v>
      </c>
      <c r="AA137" t="s">
        <v>449</v>
      </c>
      <c r="AB137" t="s">
        <v>2116</v>
      </c>
      <c r="AC137" t="s">
        <v>2116</v>
      </c>
      <c r="AD137" t="s">
        <v>2117</v>
      </c>
      <c r="AE137" t="s">
        <v>2116</v>
      </c>
      <c r="AF137" t="s">
        <v>2117</v>
      </c>
      <c r="AG137" t="s">
        <v>2117</v>
      </c>
      <c r="AH137" t="s">
        <v>2116</v>
      </c>
      <c r="AI137" t="s">
        <v>2117</v>
      </c>
      <c r="AJ137" t="s">
        <v>2116</v>
      </c>
      <c r="AK137" t="s">
        <v>2116</v>
      </c>
      <c r="AL137" t="s">
        <v>2117</v>
      </c>
      <c r="AM137" t="s">
        <v>2116</v>
      </c>
      <c r="AN137" t="s">
        <v>2117</v>
      </c>
      <c r="AO137" t="s">
        <v>2117</v>
      </c>
      <c r="AP137" t="s">
        <v>2116</v>
      </c>
      <c r="AQ137" t="s">
        <v>2117</v>
      </c>
    </row>
    <row r="138" spans="2:43" x14ac:dyDescent="0.25">
      <c r="B138" t="s">
        <v>521</v>
      </c>
      <c r="C138" t="s">
        <v>490</v>
      </c>
      <c r="D138">
        <v>0.16666666666666666</v>
      </c>
      <c r="E138" t="s">
        <v>522</v>
      </c>
      <c r="F138" t="s">
        <v>523</v>
      </c>
      <c r="H138">
        <v>45.5</v>
      </c>
      <c r="I138">
        <v>25.2</v>
      </c>
      <c r="J138">
        <v>29.3</v>
      </c>
      <c r="K138">
        <v>70.7</v>
      </c>
      <c r="L138">
        <v>54.5</v>
      </c>
      <c r="M138">
        <v>74.8</v>
      </c>
      <c r="N138">
        <v>39.299999999999997</v>
      </c>
      <c r="O138">
        <v>35.6</v>
      </c>
      <c r="P138">
        <v>25.1</v>
      </c>
      <c r="Q138">
        <v>81.3</v>
      </c>
      <c r="R138">
        <v>89.1</v>
      </c>
      <c r="S138">
        <v>71.2</v>
      </c>
      <c r="T138">
        <v>28.8</v>
      </c>
      <c r="U138">
        <v>34.200000000000003</v>
      </c>
      <c r="V138">
        <v>71.400000000000006</v>
      </c>
      <c r="W138">
        <v>28.6</v>
      </c>
      <c r="X138" t="s">
        <v>522</v>
      </c>
      <c r="Y138" t="s">
        <v>523</v>
      </c>
      <c r="Z138" t="s">
        <v>4030</v>
      </c>
      <c r="AA138" t="s">
        <v>2171</v>
      </c>
      <c r="AB138" t="s">
        <v>2117</v>
      </c>
      <c r="AC138" t="s">
        <v>2116</v>
      </c>
      <c r="AD138" t="s">
        <v>2116</v>
      </c>
      <c r="AE138" t="s">
        <v>2117</v>
      </c>
      <c r="AF138" t="s">
        <v>2116</v>
      </c>
      <c r="AG138" t="s">
        <v>2117</v>
      </c>
      <c r="AH138" t="s">
        <v>2117</v>
      </c>
      <c r="AI138" t="s">
        <v>2116</v>
      </c>
      <c r="AJ138" t="s">
        <v>2116</v>
      </c>
      <c r="AK138" t="s">
        <v>2117</v>
      </c>
      <c r="AL138" t="s">
        <v>2117</v>
      </c>
      <c r="AM138" t="s">
        <v>2117</v>
      </c>
      <c r="AN138" t="s">
        <v>2116</v>
      </c>
      <c r="AO138" t="s">
        <v>2116</v>
      </c>
      <c r="AP138" t="s">
        <v>2116</v>
      </c>
      <c r="AQ138" t="s">
        <v>2117</v>
      </c>
    </row>
    <row r="139" spans="2:43" x14ac:dyDescent="0.25">
      <c r="B139" t="s">
        <v>521</v>
      </c>
      <c r="C139" t="s">
        <v>490</v>
      </c>
      <c r="D139">
        <v>0.16666666666666666</v>
      </c>
      <c r="E139" t="s">
        <v>524</v>
      </c>
      <c r="F139" t="s">
        <v>525</v>
      </c>
      <c r="H139">
        <v>60</v>
      </c>
      <c r="I139">
        <v>23.3</v>
      </c>
      <c r="J139">
        <v>16.7</v>
      </c>
      <c r="K139">
        <v>83.3</v>
      </c>
      <c r="L139">
        <v>40</v>
      </c>
      <c r="M139">
        <v>76.7</v>
      </c>
      <c r="N139">
        <v>56.5</v>
      </c>
      <c r="O139">
        <v>30.6</v>
      </c>
      <c r="P139">
        <v>12.9</v>
      </c>
      <c r="Q139">
        <v>82.7</v>
      </c>
      <c r="R139">
        <v>88.7</v>
      </c>
      <c r="S139">
        <v>70.7</v>
      </c>
      <c r="T139">
        <v>29.3</v>
      </c>
      <c r="U139">
        <v>36.4</v>
      </c>
      <c r="V139">
        <v>66</v>
      </c>
      <c r="W139">
        <v>34</v>
      </c>
      <c r="X139" t="s">
        <v>2805</v>
      </c>
      <c r="Y139" t="s">
        <v>525</v>
      </c>
      <c r="Z139" t="s">
        <v>4031</v>
      </c>
      <c r="AA139" t="s">
        <v>447</v>
      </c>
      <c r="AB139" t="s">
        <v>2116</v>
      </c>
      <c r="AC139" t="s">
        <v>2117</v>
      </c>
      <c r="AD139" t="s">
        <v>2116</v>
      </c>
      <c r="AE139" t="s">
        <v>2117</v>
      </c>
      <c r="AF139" t="s">
        <v>2117</v>
      </c>
      <c r="AG139" t="s">
        <v>2116</v>
      </c>
      <c r="AH139" t="s">
        <v>2116</v>
      </c>
      <c r="AI139" t="s">
        <v>2117</v>
      </c>
      <c r="AJ139" t="s">
        <v>2116</v>
      </c>
      <c r="AK139" t="s">
        <v>2116</v>
      </c>
      <c r="AL139" t="s">
        <v>2116</v>
      </c>
      <c r="AM139" t="s">
        <v>2116</v>
      </c>
      <c r="AN139" t="s">
        <v>2117</v>
      </c>
      <c r="AO139" t="s">
        <v>2117</v>
      </c>
      <c r="AP139" t="s">
        <v>2116</v>
      </c>
      <c r="AQ139" t="s">
        <v>2117</v>
      </c>
    </row>
    <row r="140" spans="2:43" x14ac:dyDescent="0.25">
      <c r="B140" t="s">
        <v>521</v>
      </c>
      <c r="C140" t="s">
        <v>490</v>
      </c>
      <c r="D140">
        <v>0.16666666666666666</v>
      </c>
      <c r="E140" t="s">
        <v>526</v>
      </c>
      <c r="F140" t="s">
        <v>393</v>
      </c>
      <c r="H140">
        <v>41.1</v>
      </c>
      <c r="I140">
        <v>25.3</v>
      </c>
      <c r="J140">
        <v>33.6</v>
      </c>
      <c r="K140">
        <v>66.400000000000006</v>
      </c>
      <c r="L140">
        <v>58.9</v>
      </c>
      <c r="M140">
        <v>74.7</v>
      </c>
      <c r="N140">
        <v>37.700000000000003</v>
      </c>
      <c r="O140">
        <v>34.299999999999997</v>
      </c>
      <c r="P140">
        <v>28.1</v>
      </c>
      <c r="Q140">
        <v>83.8</v>
      </c>
      <c r="R140">
        <v>92</v>
      </c>
      <c r="S140">
        <v>77</v>
      </c>
      <c r="T140">
        <v>23</v>
      </c>
      <c r="U140">
        <v>27.8</v>
      </c>
      <c r="V140">
        <v>76.5</v>
      </c>
      <c r="W140">
        <v>23.5</v>
      </c>
      <c r="X140" t="s">
        <v>2806</v>
      </c>
      <c r="Y140" t="s">
        <v>393</v>
      </c>
      <c r="Z140" t="s">
        <v>4032</v>
      </c>
      <c r="AA140" t="s">
        <v>449</v>
      </c>
      <c r="AB140" t="s">
        <v>2116</v>
      </c>
      <c r="AC140" t="s">
        <v>2116</v>
      </c>
      <c r="AD140" t="s">
        <v>2117</v>
      </c>
      <c r="AE140" t="s">
        <v>2116</v>
      </c>
      <c r="AF140" t="s">
        <v>2117</v>
      </c>
      <c r="AG140" t="s">
        <v>2117</v>
      </c>
      <c r="AH140" t="s">
        <v>2116</v>
      </c>
      <c r="AI140" t="s">
        <v>2116</v>
      </c>
      <c r="AJ140" t="s">
        <v>2117</v>
      </c>
      <c r="AK140" t="s">
        <v>2117</v>
      </c>
      <c r="AL140" t="s">
        <v>2117</v>
      </c>
      <c r="AM140" t="s">
        <v>2116</v>
      </c>
      <c r="AN140" t="s">
        <v>2117</v>
      </c>
      <c r="AO140" t="s">
        <v>2117</v>
      </c>
      <c r="AP140" t="s">
        <v>2116</v>
      </c>
      <c r="AQ140" t="s">
        <v>2117</v>
      </c>
    </row>
    <row r="141" spans="2:43" x14ac:dyDescent="0.25">
      <c r="B141" t="s">
        <v>521</v>
      </c>
      <c r="C141" t="s">
        <v>490</v>
      </c>
      <c r="D141">
        <v>0.16666666666666666</v>
      </c>
      <c r="E141" t="s">
        <v>527</v>
      </c>
      <c r="F141" t="s">
        <v>528</v>
      </c>
      <c r="H141">
        <v>54.4</v>
      </c>
      <c r="I141">
        <v>24.4</v>
      </c>
      <c r="J141">
        <v>21.2</v>
      </c>
      <c r="K141">
        <v>78.8</v>
      </c>
      <c r="L141">
        <v>45.6</v>
      </c>
      <c r="M141">
        <v>75.599999999999994</v>
      </c>
      <c r="N141">
        <v>41.6</v>
      </c>
      <c r="O141">
        <v>34.299999999999997</v>
      </c>
      <c r="P141">
        <v>24.1</v>
      </c>
      <c r="Q141">
        <v>82.9</v>
      </c>
      <c r="R141">
        <v>92.2</v>
      </c>
      <c r="S141">
        <v>77.7</v>
      </c>
      <c r="T141">
        <v>22.3</v>
      </c>
      <c r="U141">
        <v>27.9</v>
      </c>
      <c r="V141">
        <v>74.2</v>
      </c>
      <c r="W141">
        <v>25.8</v>
      </c>
      <c r="X141" t="s">
        <v>2808</v>
      </c>
      <c r="Y141" t="s">
        <v>528</v>
      </c>
      <c r="Z141" t="s">
        <v>4033</v>
      </c>
      <c r="AA141" t="s">
        <v>459</v>
      </c>
      <c r="AB141" t="s">
        <v>2116</v>
      </c>
      <c r="AC141" t="s">
        <v>2117</v>
      </c>
      <c r="AD141" t="s">
        <v>2116</v>
      </c>
      <c r="AE141" t="s">
        <v>2117</v>
      </c>
      <c r="AF141" t="s">
        <v>2117</v>
      </c>
      <c r="AG141" t="s">
        <v>2116</v>
      </c>
      <c r="AH141" t="s">
        <v>2116</v>
      </c>
      <c r="AI141" t="s">
        <v>2116</v>
      </c>
      <c r="AJ141" t="s">
        <v>2117</v>
      </c>
      <c r="AK141" t="s">
        <v>2117</v>
      </c>
      <c r="AL141" t="s">
        <v>2117</v>
      </c>
      <c r="AM141" t="s">
        <v>2116</v>
      </c>
      <c r="AN141" t="s">
        <v>2117</v>
      </c>
      <c r="AO141" t="s">
        <v>2117</v>
      </c>
      <c r="AP141" t="s">
        <v>2117</v>
      </c>
      <c r="AQ141" t="s">
        <v>2116</v>
      </c>
    </row>
    <row r="142" spans="2:43" x14ac:dyDescent="0.25">
      <c r="B142" t="s">
        <v>521</v>
      </c>
      <c r="C142" t="s">
        <v>490</v>
      </c>
      <c r="D142">
        <v>0.16666666666666666</v>
      </c>
      <c r="E142" t="s">
        <v>529</v>
      </c>
      <c r="F142" t="s">
        <v>530</v>
      </c>
      <c r="H142">
        <v>39.299999999999997</v>
      </c>
      <c r="I142">
        <v>25.5</v>
      </c>
      <c r="J142">
        <v>35.200000000000003</v>
      </c>
      <c r="K142">
        <v>64.8</v>
      </c>
      <c r="L142">
        <v>60.7</v>
      </c>
      <c r="M142">
        <v>74.5</v>
      </c>
      <c r="N142">
        <v>32.4</v>
      </c>
      <c r="O142">
        <v>36</v>
      </c>
      <c r="P142">
        <v>31.5</v>
      </c>
      <c r="Q142">
        <v>81.5</v>
      </c>
      <c r="R142">
        <v>89.7</v>
      </c>
      <c r="S142">
        <v>72.400000000000006</v>
      </c>
      <c r="T142">
        <v>27.6</v>
      </c>
      <c r="U142">
        <v>32.700000000000003</v>
      </c>
      <c r="V142">
        <v>73</v>
      </c>
      <c r="W142">
        <v>27</v>
      </c>
      <c r="X142" t="s">
        <v>529</v>
      </c>
      <c r="Y142" t="s">
        <v>2809</v>
      </c>
      <c r="Z142" t="s">
        <v>4034</v>
      </c>
      <c r="AA142" t="s">
        <v>460</v>
      </c>
      <c r="AB142" t="s">
        <v>2116</v>
      </c>
      <c r="AC142" t="s">
        <v>2116</v>
      </c>
      <c r="AD142" t="s">
        <v>2117</v>
      </c>
      <c r="AE142" t="s">
        <v>2116</v>
      </c>
      <c r="AF142" t="s">
        <v>2117</v>
      </c>
      <c r="AG142" t="s">
        <v>2117</v>
      </c>
      <c r="AH142" t="s">
        <v>2116</v>
      </c>
      <c r="AI142" t="s">
        <v>2117</v>
      </c>
      <c r="AJ142" t="s">
        <v>2116</v>
      </c>
      <c r="AK142" t="s">
        <v>2116</v>
      </c>
      <c r="AL142" t="s">
        <v>2117</v>
      </c>
      <c r="AM142" t="s">
        <v>2117</v>
      </c>
      <c r="AN142" t="s">
        <v>2116</v>
      </c>
      <c r="AO142" t="s">
        <v>2117</v>
      </c>
      <c r="AP142" t="s">
        <v>2117</v>
      </c>
      <c r="AQ142" t="s">
        <v>2116</v>
      </c>
    </row>
    <row r="143" spans="2:43" x14ac:dyDescent="0.25">
      <c r="B143" t="s">
        <v>471</v>
      </c>
      <c r="C143" t="s">
        <v>490</v>
      </c>
      <c r="D143">
        <v>0.1875</v>
      </c>
      <c r="E143" t="s">
        <v>531</v>
      </c>
      <c r="F143" t="s">
        <v>532</v>
      </c>
      <c r="H143">
        <v>39.4</v>
      </c>
      <c r="I143">
        <v>27.2</v>
      </c>
      <c r="J143">
        <v>33.4</v>
      </c>
      <c r="K143">
        <v>66.599999999999994</v>
      </c>
      <c r="L143">
        <v>60.6</v>
      </c>
      <c r="M143">
        <v>72.8</v>
      </c>
      <c r="N143">
        <v>33.200000000000003</v>
      </c>
      <c r="O143">
        <v>41.6</v>
      </c>
      <c r="P143">
        <v>25.1</v>
      </c>
      <c r="Q143">
        <v>72.3</v>
      </c>
      <c r="R143">
        <v>81.599999999999994</v>
      </c>
      <c r="S143">
        <v>58.3</v>
      </c>
      <c r="T143">
        <v>41.7</v>
      </c>
      <c r="U143">
        <v>47.4</v>
      </c>
      <c r="V143">
        <v>62</v>
      </c>
      <c r="W143">
        <v>38</v>
      </c>
      <c r="X143" t="s">
        <v>2788</v>
      </c>
      <c r="Y143" t="s">
        <v>532</v>
      </c>
      <c r="Z143" t="s">
        <v>4035</v>
      </c>
      <c r="AA143" t="s">
        <v>2183</v>
      </c>
      <c r="AB143" t="s">
        <v>2116</v>
      </c>
      <c r="AC143" t="s">
        <v>2116</v>
      </c>
      <c r="AD143" t="s">
        <v>2117</v>
      </c>
      <c r="AE143" t="s">
        <v>2116</v>
      </c>
      <c r="AF143" t="s">
        <v>2117</v>
      </c>
      <c r="AG143" t="s">
        <v>2117</v>
      </c>
      <c r="AH143" t="s">
        <v>2116</v>
      </c>
      <c r="AI143" t="s">
        <v>2116</v>
      </c>
      <c r="AJ143" t="s">
        <v>2117</v>
      </c>
      <c r="AK143" t="s">
        <v>2117</v>
      </c>
      <c r="AL143" t="s">
        <v>2117</v>
      </c>
      <c r="AM143" t="s">
        <v>2117</v>
      </c>
      <c r="AN143" t="s">
        <v>2116</v>
      </c>
      <c r="AO143" t="s">
        <v>2116</v>
      </c>
      <c r="AP143" t="s">
        <v>2116</v>
      </c>
      <c r="AQ143" t="s">
        <v>2117</v>
      </c>
    </row>
    <row r="144" spans="2:43" x14ac:dyDescent="0.25">
      <c r="B144" t="s">
        <v>445</v>
      </c>
      <c r="C144" t="s">
        <v>490</v>
      </c>
      <c r="D144">
        <v>0.20833333333333334</v>
      </c>
      <c r="E144" t="s">
        <v>533</v>
      </c>
      <c r="F144" t="s">
        <v>21</v>
      </c>
      <c r="H144">
        <v>53.8</v>
      </c>
      <c r="I144">
        <v>24.6</v>
      </c>
      <c r="J144">
        <v>21.6</v>
      </c>
      <c r="K144">
        <v>78.400000000000006</v>
      </c>
      <c r="L144">
        <v>46.2</v>
      </c>
      <c r="M144">
        <v>75.400000000000006</v>
      </c>
      <c r="N144">
        <v>40.9</v>
      </c>
      <c r="O144">
        <v>35.1</v>
      </c>
      <c r="P144">
        <v>24</v>
      </c>
      <c r="Q144">
        <v>81.7</v>
      </c>
      <c r="R144">
        <v>92.9</v>
      </c>
      <c r="S144">
        <v>79.099999999999994</v>
      </c>
      <c r="T144">
        <v>20.9</v>
      </c>
      <c r="U144">
        <v>26.4</v>
      </c>
      <c r="V144">
        <v>75.599999999999994</v>
      </c>
      <c r="W144">
        <v>24.4</v>
      </c>
      <c r="X144" t="s">
        <v>903</v>
      </c>
      <c r="Y144" t="s">
        <v>892</v>
      </c>
      <c r="Z144" t="s">
        <v>4036</v>
      </c>
      <c r="AA144" t="s">
        <v>4037</v>
      </c>
      <c r="AB144" t="s">
        <v>2117</v>
      </c>
      <c r="AC144" t="s">
        <v>2116</v>
      </c>
      <c r="AD144" t="s">
        <v>2116</v>
      </c>
      <c r="AE144" t="s">
        <v>2117</v>
      </c>
      <c r="AF144" t="s">
        <v>2116</v>
      </c>
      <c r="AG144" t="s">
        <v>2117</v>
      </c>
      <c r="AH144" t="s">
        <v>2117</v>
      </c>
      <c r="AI144" t="s">
        <v>2116</v>
      </c>
      <c r="AJ144" t="s">
        <v>2116</v>
      </c>
      <c r="AK144" t="s">
        <v>2117</v>
      </c>
      <c r="AL144" t="s">
        <v>2117</v>
      </c>
      <c r="AM144" t="s">
        <v>2117</v>
      </c>
      <c r="AN144" t="s">
        <v>2116</v>
      </c>
      <c r="AO144" t="s">
        <v>2116</v>
      </c>
      <c r="AP144" t="s">
        <v>2117</v>
      </c>
      <c r="AQ144" t="s">
        <v>2116</v>
      </c>
    </row>
    <row r="145" spans="2:43" x14ac:dyDescent="0.25">
      <c r="B145" t="s">
        <v>471</v>
      </c>
      <c r="C145" t="s">
        <v>490</v>
      </c>
      <c r="D145">
        <v>0.20833333333333334</v>
      </c>
      <c r="E145" t="s">
        <v>534</v>
      </c>
      <c r="F145" t="s">
        <v>535</v>
      </c>
      <c r="H145">
        <v>56.5</v>
      </c>
      <c r="I145">
        <v>24.2</v>
      </c>
      <c r="J145">
        <v>19.2</v>
      </c>
      <c r="K145">
        <v>80.8</v>
      </c>
      <c r="L145">
        <v>43.5</v>
      </c>
      <c r="M145">
        <v>75.8</v>
      </c>
      <c r="N145">
        <v>45.3</v>
      </c>
      <c r="O145">
        <v>37.1</v>
      </c>
      <c r="P145">
        <v>17.600000000000001</v>
      </c>
      <c r="Q145">
        <v>76.599999999999994</v>
      </c>
      <c r="R145">
        <v>84.2</v>
      </c>
      <c r="S145">
        <v>62.6</v>
      </c>
      <c r="T145">
        <v>37.4</v>
      </c>
      <c r="U145">
        <v>44.4</v>
      </c>
      <c r="V145">
        <v>61.1</v>
      </c>
      <c r="W145">
        <v>38.9</v>
      </c>
      <c r="X145" t="s">
        <v>2789</v>
      </c>
      <c r="Y145" t="s">
        <v>2790</v>
      </c>
      <c r="Z145" t="s">
        <v>4038</v>
      </c>
      <c r="AA145" t="s">
        <v>4037</v>
      </c>
      <c r="AB145" t="s">
        <v>2117</v>
      </c>
      <c r="AC145" t="s">
        <v>2116</v>
      </c>
      <c r="AD145" t="s">
        <v>2116</v>
      </c>
      <c r="AE145" t="s">
        <v>2117</v>
      </c>
      <c r="AF145" t="s">
        <v>2116</v>
      </c>
      <c r="AG145" t="s">
        <v>2117</v>
      </c>
      <c r="AH145" t="s">
        <v>2117</v>
      </c>
      <c r="AI145" t="s">
        <v>2116</v>
      </c>
      <c r="AJ145" t="s">
        <v>2116</v>
      </c>
      <c r="AK145" t="s">
        <v>2117</v>
      </c>
      <c r="AL145" t="s">
        <v>2117</v>
      </c>
      <c r="AM145" t="s">
        <v>2117</v>
      </c>
      <c r="AN145" t="s">
        <v>2116</v>
      </c>
      <c r="AO145" t="s">
        <v>2116</v>
      </c>
      <c r="AP145" t="s">
        <v>2117</v>
      </c>
      <c r="AQ145" t="s">
        <v>2116</v>
      </c>
    </row>
    <row r="146" spans="2:43" x14ac:dyDescent="0.25">
      <c r="B146" t="s">
        <v>536</v>
      </c>
      <c r="C146" t="s">
        <v>490</v>
      </c>
      <c r="D146">
        <v>0.21875</v>
      </c>
      <c r="E146" t="s">
        <v>537</v>
      </c>
      <c r="F146" t="s">
        <v>538</v>
      </c>
      <c r="H146">
        <v>60.4</v>
      </c>
      <c r="I146">
        <v>23.2</v>
      </c>
      <c r="J146">
        <v>16.399999999999999</v>
      </c>
      <c r="K146">
        <v>83.6</v>
      </c>
      <c r="L146">
        <v>39.6</v>
      </c>
      <c r="M146">
        <v>76.8</v>
      </c>
      <c r="N146">
        <v>45.6</v>
      </c>
      <c r="O146">
        <v>34.9</v>
      </c>
      <c r="P146">
        <v>19.600000000000001</v>
      </c>
      <c r="Q146">
        <v>80.599999999999994</v>
      </c>
      <c r="R146">
        <v>88.7</v>
      </c>
      <c r="S146">
        <v>70.599999999999994</v>
      </c>
      <c r="T146">
        <v>29.4</v>
      </c>
      <c r="U146">
        <v>36.6</v>
      </c>
      <c r="V146">
        <v>65.599999999999994</v>
      </c>
      <c r="W146">
        <v>34.4</v>
      </c>
      <c r="X146" t="s">
        <v>537</v>
      </c>
      <c r="Y146" t="s">
        <v>2798</v>
      </c>
      <c r="Z146" t="s">
        <v>4039</v>
      </c>
      <c r="AA146" t="s">
        <v>459</v>
      </c>
      <c r="AB146" t="s">
        <v>2116</v>
      </c>
      <c r="AC146" t="s">
        <v>2117</v>
      </c>
      <c r="AD146" t="s">
        <v>2116</v>
      </c>
      <c r="AE146" t="s">
        <v>2117</v>
      </c>
      <c r="AF146" t="s">
        <v>2117</v>
      </c>
      <c r="AG146" t="s">
        <v>2116</v>
      </c>
      <c r="AH146" t="s">
        <v>2116</v>
      </c>
      <c r="AI146" t="s">
        <v>2117</v>
      </c>
      <c r="AJ146" t="s">
        <v>2116</v>
      </c>
      <c r="AK146" t="s">
        <v>2116</v>
      </c>
      <c r="AL146" t="s">
        <v>2117</v>
      </c>
      <c r="AM146" t="s">
        <v>2116</v>
      </c>
      <c r="AN146" t="s">
        <v>2117</v>
      </c>
      <c r="AO146" t="s">
        <v>2117</v>
      </c>
      <c r="AP146" t="s">
        <v>2117</v>
      </c>
      <c r="AQ146" t="s">
        <v>2116</v>
      </c>
    </row>
    <row r="147" spans="2:43" x14ac:dyDescent="0.25">
      <c r="B147" t="s">
        <v>471</v>
      </c>
      <c r="C147" t="s">
        <v>490</v>
      </c>
      <c r="D147">
        <v>0.22916666666666666</v>
      </c>
      <c r="E147" t="s">
        <v>539</v>
      </c>
      <c r="F147" t="s">
        <v>540</v>
      </c>
      <c r="H147">
        <v>33.799999999999997</v>
      </c>
      <c r="I147">
        <v>28.4</v>
      </c>
      <c r="J147">
        <v>37.799999999999997</v>
      </c>
      <c r="K147">
        <v>62.2</v>
      </c>
      <c r="L147">
        <v>66.2</v>
      </c>
      <c r="M147">
        <v>71.599999999999994</v>
      </c>
      <c r="N147">
        <v>30</v>
      </c>
      <c r="O147">
        <v>41</v>
      </c>
      <c r="P147">
        <v>29.1</v>
      </c>
      <c r="Q147">
        <v>73.8</v>
      </c>
      <c r="R147">
        <v>77.8</v>
      </c>
      <c r="S147">
        <v>52.7</v>
      </c>
      <c r="T147">
        <v>47.3</v>
      </c>
      <c r="U147">
        <v>52.9</v>
      </c>
      <c r="V147">
        <v>57.8</v>
      </c>
      <c r="W147">
        <v>42.2</v>
      </c>
      <c r="X147" t="s">
        <v>2791</v>
      </c>
      <c r="Y147" t="s">
        <v>2792</v>
      </c>
      <c r="Z147" t="s">
        <v>4040</v>
      </c>
      <c r="AA147" t="s">
        <v>447</v>
      </c>
      <c r="AB147" t="s">
        <v>2116</v>
      </c>
      <c r="AC147" t="s">
        <v>2117</v>
      </c>
      <c r="AD147" t="s">
        <v>2116</v>
      </c>
      <c r="AE147" t="s">
        <v>2117</v>
      </c>
      <c r="AF147" t="s">
        <v>2117</v>
      </c>
      <c r="AG147" t="s">
        <v>2116</v>
      </c>
      <c r="AH147" t="s">
        <v>2116</v>
      </c>
      <c r="AI147" t="s">
        <v>2117</v>
      </c>
      <c r="AJ147" t="s">
        <v>2116</v>
      </c>
      <c r="AK147" t="s">
        <v>2116</v>
      </c>
      <c r="AL147" t="s">
        <v>2116</v>
      </c>
      <c r="AM147" t="s">
        <v>2116</v>
      </c>
      <c r="AN147" t="s">
        <v>2117</v>
      </c>
      <c r="AO147" t="s">
        <v>2117</v>
      </c>
      <c r="AP147" t="s">
        <v>2116</v>
      </c>
      <c r="AQ147" t="s">
        <v>2117</v>
      </c>
    </row>
    <row r="148" spans="2:43" x14ac:dyDescent="0.25">
      <c r="B148" t="s">
        <v>471</v>
      </c>
      <c r="C148" t="s">
        <v>490</v>
      </c>
      <c r="D148">
        <v>0.26041666666666669</v>
      </c>
      <c r="E148" t="s">
        <v>541</v>
      </c>
      <c r="F148" t="s">
        <v>542</v>
      </c>
      <c r="H148">
        <v>23.4</v>
      </c>
      <c r="I148">
        <v>31.1</v>
      </c>
      <c r="J148">
        <v>45.5</v>
      </c>
      <c r="K148">
        <v>54.5</v>
      </c>
      <c r="L148">
        <v>76.599999999999994</v>
      </c>
      <c r="M148">
        <v>68.900000000000006</v>
      </c>
      <c r="N148">
        <v>17.5</v>
      </c>
      <c r="O148">
        <v>52.7</v>
      </c>
      <c r="P148">
        <v>29.7</v>
      </c>
      <c r="Q148">
        <v>55.5</v>
      </c>
      <c r="R148">
        <v>67.5</v>
      </c>
      <c r="S148">
        <v>39.6</v>
      </c>
      <c r="T148">
        <v>60.4</v>
      </c>
      <c r="U148">
        <v>66.099999999999994</v>
      </c>
      <c r="V148">
        <v>45.6</v>
      </c>
      <c r="W148">
        <v>54.4</v>
      </c>
      <c r="X148" t="s">
        <v>2793</v>
      </c>
      <c r="Y148" t="s">
        <v>542</v>
      </c>
      <c r="Z148" t="s">
        <v>4041</v>
      </c>
      <c r="AA148" t="s">
        <v>453</v>
      </c>
      <c r="AB148" t="s">
        <v>2117</v>
      </c>
      <c r="AC148" t="s">
        <v>2116</v>
      </c>
      <c r="AD148" t="s">
        <v>2116</v>
      </c>
      <c r="AE148" t="s">
        <v>2117</v>
      </c>
      <c r="AF148" t="s">
        <v>2116</v>
      </c>
      <c r="AG148" t="s">
        <v>2117</v>
      </c>
      <c r="AH148" t="s">
        <v>2116</v>
      </c>
      <c r="AI148" t="s">
        <v>2117</v>
      </c>
      <c r="AJ148" t="s">
        <v>2116</v>
      </c>
      <c r="AK148" t="s">
        <v>2116</v>
      </c>
      <c r="AL148" t="s">
        <v>2116</v>
      </c>
      <c r="AM148" t="s">
        <v>2116</v>
      </c>
      <c r="AN148" t="s">
        <v>2117</v>
      </c>
      <c r="AO148" t="s">
        <v>2117</v>
      </c>
      <c r="AP148" t="s">
        <v>2116</v>
      </c>
      <c r="AQ148" t="s">
        <v>2117</v>
      </c>
    </row>
    <row r="149" spans="2:43" x14ac:dyDescent="0.25">
      <c r="B149" t="s">
        <v>543</v>
      </c>
      <c r="C149" t="s">
        <v>490</v>
      </c>
      <c r="D149">
        <v>0.27083333333333331</v>
      </c>
      <c r="E149" t="s">
        <v>544</v>
      </c>
      <c r="F149" t="s">
        <v>545</v>
      </c>
      <c r="H149">
        <v>41.2</v>
      </c>
      <c r="I149">
        <v>27.2</v>
      </c>
      <c r="J149">
        <v>31.6</v>
      </c>
      <c r="K149">
        <v>68.400000000000006</v>
      </c>
      <c r="L149">
        <v>58.8</v>
      </c>
      <c r="M149">
        <v>72.8</v>
      </c>
      <c r="N149">
        <v>24.8</v>
      </c>
      <c r="O149">
        <v>49.5</v>
      </c>
      <c r="P149">
        <v>25.6</v>
      </c>
      <c r="Q149">
        <v>60.7</v>
      </c>
      <c r="R149">
        <v>80.900000000000006</v>
      </c>
      <c r="S149">
        <v>57.2</v>
      </c>
      <c r="T149">
        <v>42.8</v>
      </c>
      <c r="U149">
        <v>48.5</v>
      </c>
      <c r="V149">
        <v>61</v>
      </c>
      <c r="W149">
        <v>39</v>
      </c>
      <c r="X149" t="s">
        <v>409</v>
      </c>
      <c r="Y149" t="s">
        <v>3118</v>
      </c>
      <c r="Z149" t="s">
        <v>4042</v>
      </c>
      <c r="AA149" t="s">
        <v>449</v>
      </c>
      <c r="AB149" t="s">
        <v>2116</v>
      </c>
      <c r="AC149" t="s">
        <v>2116</v>
      </c>
      <c r="AD149" t="s">
        <v>2117</v>
      </c>
      <c r="AE149" t="s">
        <v>2116</v>
      </c>
      <c r="AF149" t="s">
        <v>2117</v>
      </c>
      <c r="AG149" t="s">
        <v>2117</v>
      </c>
      <c r="AH149" t="s">
        <v>2116</v>
      </c>
      <c r="AI149" t="s">
        <v>2116</v>
      </c>
      <c r="AJ149" t="s">
        <v>2117</v>
      </c>
      <c r="AK149" t="s">
        <v>2117</v>
      </c>
      <c r="AL149" t="s">
        <v>2117</v>
      </c>
      <c r="AM149" t="s">
        <v>2116</v>
      </c>
      <c r="AN149" t="s">
        <v>2117</v>
      </c>
      <c r="AO149" t="s">
        <v>2117</v>
      </c>
      <c r="AP149" t="s">
        <v>2116</v>
      </c>
      <c r="AQ149" t="s">
        <v>2117</v>
      </c>
    </row>
    <row r="150" spans="2:43" x14ac:dyDescent="0.25">
      <c r="B150" t="s">
        <v>546</v>
      </c>
      <c r="C150" t="s">
        <v>490</v>
      </c>
      <c r="D150">
        <v>0.27083333333333331</v>
      </c>
      <c r="E150" t="s">
        <v>402</v>
      </c>
      <c r="F150" t="s">
        <v>547</v>
      </c>
      <c r="H150">
        <v>42.8</v>
      </c>
      <c r="I150">
        <v>37.4</v>
      </c>
      <c r="J150">
        <v>19.899999999999999</v>
      </c>
      <c r="K150">
        <v>80.099999999999994</v>
      </c>
      <c r="L150">
        <v>57.2</v>
      </c>
      <c r="M150">
        <v>62.6</v>
      </c>
      <c r="N150">
        <v>31.5</v>
      </c>
      <c r="O150">
        <v>54.7</v>
      </c>
      <c r="P150">
        <v>13.8</v>
      </c>
      <c r="Q150">
        <v>51.8</v>
      </c>
      <c r="R150">
        <v>45.6</v>
      </c>
      <c r="S150">
        <v>19.3</v>
      </c>
      <c r="T150">
        <v>80.7</v>
      </c>
      <c r="U150">
        <v>84.6</v>
      </c>
      <c r="V150">
        <v>27.3</v>
      </c>
      <c r="W150">
        <v>72.7</v>
      </c>
      <c r="X150" t="s">
        <v>402</v>
      </c>
      <c r="Y150" t="s">
        <v>3124</v>
      </c>
      <c r="Z150" t="s">
        <v>4043</v>
      </c>
      <c r="AA150" t="s">
        <v>2125</v>
      </c>
      <c r="AB150" t="s">
        <v>2117</v>
      </c>
      <c r="AC150" t="s">
        <v>2116</v>
      </c>
      <c r="AD150" t="s">
        <v>2116</v>
      </c>
      <c r="AE150" t="s">
        <v>2117</v>
      </c>
      <c r="AF150" t="s">
        <v>2116</v>
      </c>
      <c r="AG150" t="s">
        <v>2117</v>
      </c>
      <c r="AH150" t="s">
        <v>2117</v>
      </c>
      <c r="AI150" t="s">
        <v>2116</v>
      </c>
      <c r="AJ150" t="s">
        <v>2116</v>
      </c>
      <c r="AK150" t="s">
        <v>2117</v>
      </c>
      <c r="AL150" t="s">
        <v>2117</v>
      </c>
      <c r="AM150" t="s">
        <v>2116</v>
      </c>
      <c r="AN150" t="s">
        <v>2117</v>
      </c>
      <c r="AO150" t="s">
        <v>2117</v>
      </c>
      <c r="AP150" t="s">
        <v>2116</v>
      </c>
      <c r="AQ150" t="s">
        <v>2117</v>
      </c>
    </row>
    <row r="151" spans="2:43" x14ac:dyDescent="0.25">
      <c r="B151" t="s">
        <v>498</v>
      </c>
      <c r="C151" t="s">
        <v>490</v>
      </c>
      <c r="D151">
        <v>0.28125</v>
      </c>
      <c r="E151" t="s">
        <v>548</v>
      </c>
      <c r="F151" t="s">
        <v>549</v>
      </c>
      <c r="H151">
        <v>61.5</v>
      </c>
      <c r="I151">
        <v>23.1</v>
      </c>
      <c r="J151">
        <v>15.3</v>
      </c>
      <c r="K151">
        <v>84.7</v>
      </c>
      <c r="L151">
        <v>38.5</v>
      </c>
      <c r="M151">
        <v>76.900000000000006</v>
      </c>
      <c r="N151">
        <v>61.2</v>
      </c>
      <c r="O151">
        <v>27.6</v>
      </c>
      <c r="P151">
        <v>11.2</v>
      </c>
      <c r="Q151">
        <v>85.5</v>
      </c>
      <c r="R151">
        <v>90.3</v>
      </c>
      <c r="S151">
        <v>73.8</v>
      </c>
      <c r="T151">
        <v>26.2</v>
      </c>
      <c r="U151">
        <v>33.299999999999997</v>
      </c>
      <c r="V151">
        <v>67.599999999999994</v>
      </c>
      <c r="W151">
        <v>32.4</v>
      </c>
      <c r="X151" t="s">
        <v>2802</v>
      </c>
      <c r="Y151" t="s">
        <v>549</v>
      </c>
      <c r="Z151" t="s">
        <v>4044</v>
      </c>
      <c r="AA151" t="s">
        <v>2115</v>
      </c>
      <c r="AB151" t="s">
        <v>2116</v>
      </c>
      <c r="AC151" t="s">
        <v>2116</v>
      </c>
      <c r="AD151" t="s">
        <v>2117</v>
      </c>
      <c r="AE151" t="s">
        <v>2116</v>
      </c>
      <c r="AF151" t="s">
        <v>2117</v>
      </c>
      <c r="AG151" t="s">
        <v>2117</v>
      </c>
      <c r="AH151" t="s">
        <v>2116</v>
      </c>
      <c r="AI151" t="s">
        <v>2116</v>
      </c>
      <c r="AJ151" t="s">
        <v>2117</v>
      </c>
      <c r="AK151" t="s">
        <v>2117</v>
      </c>
      <c r="AL151" t="s">
        <v>2117</v>
      </c>
      <c r="AM151" t="s">
        <v>2117</v>
      </c>
      <c r="AN151" t="s">
        <v>2116</v>
      </c>
      <c r="AO151" t="s">
        <v>2116</v>
      </c>
      <c r="AP151" t="s">
        <v>2117</v>
      </c>
      <c r="AQ151" t="s">
        <v>2116</v>
      </c>
    </row>
    <row r="152" spans="2:43" x14ac:dyDescent="0.25">
      <c r="B152" t="s">
        <v>446</v>
      </c>
      <c r="C152" t="s">
        <v>490</v>
      </c>
      <c r="D152">
        <v>0.3125</v>
      </c>
      <c r="E152" t="s">
        <v>30</v>
      </c>
      <c r="F152" t="s">
        <v>219</v>
      </c>
      <c r="H152">
        <v>35.200000000000003</v>
      </c>
      <c r="I152">
        <v>31</v>
      </c>
      <c r="J152">
        <v>33.799999999999997</v>
      </c>
      <c r="K152">
        <v>66.2</v>
      </c>
      <c r="L152">
        <v>64.8</v>
      </c>
      <c r="M152">
        <v>69</v>
      </c>
      <c r="N152">
        <v>22.8</v>
      </c>
      <c r="O152">
        <v>49</v>
      </c>
      <c r="P152">
        <v>28.2</v>
      </c>
      <c r="Q152">
        <v>61.3</v>
      </c>
      <c r="R152">
        <v>68.900000000000006</v>
      </c>
      <c r="S152">
        <v>41.1</v>
      </c>
      <c r="T152">
        <v>58.9</v>
      </c>
      <c r="U152">
        <v>64</v>
      </c>
      <c r="V152">
        <v>48.7</v>
      </c>
      <c r="W152">
        <v>51.3</v>
      </c>
      <c r="X152" t="s">
        <v>1599</v>
      </c>
      <c r="Y152" t="s">
        <v>1415</v>
      </c>
      <c r="Z152" t="s">
        <v>4045</v>
      </c>
      <c r="AA152" t="s">
        <v>2169</v>
      </c>
      <c r="AB152" t="s">
        <v>2117</v>
      </c>
      <c r="AC152" t="s">
        <v>2116</v>
      </c>
      <c r="AD152" t="s">
        <v>2116</v>
      </c>
      <c r="AE152" t="s">
        <v>2117</v>
      </c>
      <c r="AF152" t="s">
        <v>2116</v>
      </c>
      <c r="AG152" t="s">
        <v>2117</v>
      </c>
      <c r="AH152" t="s">
        <v>2117</v>
      </c>
      <c r="AI152" t="s">
        <v>2116</v>
      </c>
      <c r="AJ152" t="s">
        <v>2116</v>
      </c>
      <c r="AK152" t="s">
        <v>2117</v>
      </c>
      <c r="AL152" t="s">
        <v>2117</v>
      </c>
      <c r="AM152" t="s">
        <v>2117</v>
      </c>
      <c r="AN152" t="s">
        <v>2116</v>
      </c>
      <c r="AO152" t="s">
        <v>2116</v>
      </c>
      <c r="AP152" t="s">
        <v>2117</v>
      </c>
      <c r="AQ152" t="s">
        <v>2116</v>
      </c>
    </row>
    <row r="153" spans="2:43" x14ac:dyDescent="0.25">
      <c r="B153" t="s">
        <v>446</v>
      </c>
      <c r="C153" t="s">
        <v>490</v>
      </c>
      <c r="D153">
        <v>0.3125</v>
      </c>
      <c r="E153" t="s">
        <v>28</v>
      </c>
      <c r="F153" t="s">
        <v>218</v>
      </c>
      <c r="H153">
        <v>38.4</v>
      </c>
      <c r="I153">
        <v>32.700000000000003</v>
      </c>
      <c r="J153">
        <v>28.9</v>
      </c>
      <c r="K153">
        <v>71.099999999999994</v>
      </c>
      <c r="L153">
        <v>61.6</v>
      </c>
      <c r="M153">
        <v>67.3</v>
      </c>
      <c r="N153">
        <v>23.6</v>
      </c>
      <c r="O153">
        <v>51.4</v>
      </c>
      <c r="P153">
        <v>25</v>
      </c>
      <c r="Q153">
        <v>57.8</v>
      </c>
      <c r="R153">
        <v>62.3</v>
      </c>
      <c r="S153">
        <v>33.9</v>
      </c>
      <c r="T153">
        <v>66.099999999999994</v>
      </c>
      <c r="U153">
        <v>70.900000000000006</v>
      </c>
      <c r="V153">
        <v>42.4</v>
      </c>
      <c r="W153">
        <v>57.6</v>
      </c>
      <c r="X153" t="s">
        <v>28</v>
      </c>
      <c r="Y153" t="s">
        <v>1414</v>
      </c>
      <c r="Z153" t="s">
        <v>4046</v>
      </c>
      <c r="AA153" t="s">
        <v>449</v>
      </c>
      <c r="AB153" t="s">
        <v>2116</v>
      </c>
      <c r="AC153" t="s">
        <v>2116</v>
      </c>
      <c r="AD153" t="s">
        <v>2117</v>
      </c>
      <c r="AE153" t="s">
        <v>2116</v>
      </c>
      <c r="AF153" t="s">
        <v>2117</v>
      </c>
      <c r="AG153" t="s">
        <v>2117</v>
      </c>
      <c r="AH153" t="s">
        <v>2116</v>
      </c>
      <c r="AI153" t="s">
        <v>2116</v>
      </c>
      <c r="AJ153" t="s">
        <v>2117</v>
      </c>
      <c r="AK153" t="s">
        <v>2117</v>
      </c>
      <c r="AL153" t="s">
        <v>2117</v>
      </c>
      <c r="AM153" t="s">
        <v>2116</v>
      </c>
      <c r="AN153" t="s">
        <v>2117</v>
      </c>
      <c r="AO153" t="s">
        <v>2117</v>
      </c>
      <c r="AP153" t="s">
        <v>2116</v>
      </c>
      <c r="AQ153" t="s">
        <v>2117</v>
      </c>
    </row>
    <row r="154" spans="2:43" x14ac:dyDescent="0.25">
      <c r="B154" t="s">
        <v>473</v>
      </c>
      <c r="C154" t="s">
        <v>490</v>
      </c>
      <c r="D154">
        <v>0.3125</v>
      </c>
      <c r="E154" t="s">
        <v>550</v>
      </c>
      <c r="F154" t="s">
        <v>551</v>
      </c>
      <c r="H154">
        <v>48.6</v>
      </c>
      <c r="I154">
        <v>27.2</v>
      </c>
      <c r="J154">
        <v>24.2</v>
      </c>
      <c r="K154">
        <v>75.8</v>
      </c>
      <c r="L154">
        <v>51.4</v>
      </c>
      <c r="M154">
        <v>72.8</v>
      </c>
      <c r="N154">
        <v>30.2</v>
      </c>
      <c r="O154">
        <v>45.9</v>
      </c>
      <c r="P154">
        <v>23.8</v>
      </c>
      <c r="Q154">
        <v>65.8</v>
      </c>
      <c r="R154">
        <v>76.900000000000006</v>
      </c>
      <c r="S154">
        <v>51.5</v>
      </c>
      <c r="T154">
        <v>48.5</v>
      </c>
      <c r="U154">
        <v>54.7</v>
      </c>
      <c r="V154">
        <v>55</v>
      </c>
      <c r="W154">
        <v>45</v>
      </c>
      <c r="X154" t="s">
        <v>3630</v>
      </c>
      <c r="Y154" t="s">
        <v>3631</v>
      </c>
      <c r="Z154" t="s">
        <v>4047</v>
      </c>
      <c r="AA154" t="s">
        <v>2139</v>
      </c>
      <c r="AB154" t="s">
        <v>2116</v>
      </c>
      <c r="AC154" t="s">
        <v>2116</v>
      </c>
      <c r="AD154" t="s">
        <v>2117</v>
      </c>
      <c r="AE154" t="s">
        <v>2116</v>
      </c>
      <c r="AF154" t="s">
        <v>2117</v>
      </c>
      <c r="AG154" t="s">
        <v>2117</v>
      </c>
      <c r="AH154" t="s">
        <v>2116</v>
      </c>
      <c r="AI154" t="s">
        <v>2117</v>
      </c>
      <c r="AJ154" t="s">
        <v>2116</v>
      </c>
      <c r="AK154" t="s">
        <v>2117</v>
      </c>
      <c r="AL154" t="s">
        <v>2117</v>
      </c>
      <c r="AM154" t="s">
        <v>2117</v>
      </c>
      <c r="AN154" t="s">
        <v>2116</v>
      </c>
      <c r="AO154" t="s">
        <v>2116</v>
      </c>
      <c r="AP154" t="s">
        <v>2117</v>
      </c>
      <c r="AQ154" t="s">
        <v>2116</v>
      </c>
    </row>
    <row r="155" spans="2:43" x14ac:dyDescent="0.25">
      <c r="B155" t="s">
        <v>473</v>
      </c>
      <c r="C155" t="s">
        <v>490</v>
      </c>
      <c r="D155">
        <v>0.3125</v>
      </c>
      <c r="E155" t="s">
        <v>552</v>
      </c>
      <c r="F155" t="s">
        <v>553</v>
      </c>
      <c r="H155">
        <v>45.4</v>
      </c>
      <c r="I155">
        <v>25.4</v>
      </c>
      <c r="J155">
        <v>29.1</v>
      </c>
      <c r="K155">
        <v>70.900000000000006</v>
      </c>
      <c r="L155">
        <v>54.6</v>
      </c>
      <c r="M155">
        <v>74.599999999999994</v>
      </c>
      <c r="N155">
        <v>35.6</v>
      </c>
      <c r="O155">
        <v>39.1</v>
      </c>
      <c r="P155">
        <v>25.3</v>
      </c>
      <c r="Q155">
        <v>76.099999999999994</v>
      </c>
      <c r="R155">
        <v>87.2</v>
      </c>
      <c r="S155">
        <v>67.7</v>
      </c>
      <c r="T155">
        <v>32.299999999999997</v>
      </c>
      <c r="U155">
        <v>37.9</v>
      </c>
      <c r="V155">
        <v>68.599999999999994</v>
      </c>
      <c r="W155">
        <v>31.4</v>
      </c>
      <c r="X155" t="s">
        <v>3632</v>
      </c>
      <c r="Y155" t="s">
        <v>553</v>
      </c>
      <c r="Z155" t="s">
        <v>4048</v>
      </c>
      <c r="AA155" t="s">
        <v>460</v>
      </c>
      <c r="AB155" t="s">
        <v>2116</v>
      </c>
      <c r="AC155" t="s">
        <v>2116</v>
      </c>
      <c r="AD155" t="s">
        <v>2117</v>
      </c>
      <c r="AE155" t="s">
        <v>2116</v>
      </c>
      <c r="AF155" t="s">
        <v>2117</v>
      </c>
      <c r="AG155" t="s">
        <v>2117</v>
      </c>
      <c r="AH155" t="s">
        <v>2116</v>
      </c>
      <c r="AI155" t="s">
        <v>2116</v>
      </c>
      <c r="AJ155" t="s">
        <v>2117</v>
      </c>
      <c r="AK155" t="s">
        <v>2117</v>
      </c>
      <c r="AL155" t="s">
        <v>2117</v>
      </c>
      <c r="AM155" t="s">
        <v>2117</v>
      </c>
      <c r="AN155" t="s">
        <v>2116</v>
      </c>
      <c r="AO155" t="s">
        <v>2117</v>
      </c>
      <c r="AP155" t="s">
        <v>2117</v>
      </c>
      <c r="AQ155" t="s">
        <v>2116</v>
      </c>
    </row>
    <row r="156" spans="2:43" x14ac:dyDescent="0.25">
      <c r="B156" t="s">
        <v>473</v>
      </c>
      <c r="C156" t="s">
        <v>490</v>
      </c>
      <c r="D156">
        <v>0.3125</v>
      </c>
      <c r="E156" t="s">
        <v>554</v>
      </c>
      <c r="F156" t="s">
        <v>555</v>
      </c>
      <c r="H156">
        <v>47.3</v>
      </c>
      <c r="I156">
        <v>27.7</v>
      </c>
      <c r="J156">
        <v>25</v>
      </c>
      <c r="K156">
        <v>75</v>
      </c>
      <c r="L156">
        <v>52.7</v>
      </c>
      <c r="M156">
        <v>72.3</v>
      </c>
      <c r="N156">
        <v>41.1</v>
      </c>
      <c r="O156">
        <v>40.200000000000003</v>
      </c>
      <c r="P156">
        <v>18.7</v>
      </c>
      <c r="Q156">
        <v>72.7</v>
      </c>
      <c r="R156">
        <v>75.599999999999994</v>
      </c>
      <c r="S156">
        <v>49.7</v>
      </c>
      <c r="T156">
        <v>50.3</v>
      </c>
      <c r="U156">
        <v>56.4</v>
      </c>
      <c r="V156">
        <v>53.8</v>
      </c>
      <c r="W156">
        <v>46.2</v>
      </c>
      <c r="X156" t="s">
        <v>3633</v>
      </c>
      <c r="Y156" t="s">
        <v>3634</v>
      </c>
      <c r="Z156" t="s">
        <v>4049</v>
      </c>
      <c r="AA156" t="s">
        <v>2169</v>
      </c>
      <c r="AB156" t="s">
        <v>2117</v>
      </c>
      <c r="AC156" t="s">
        <v>2116</v>
      </c>
      <c r="AD156" t="s">
        <v>2116</v>
      </c>
      <c r="AE156" t="s">
        <v>2117</v>
      </c>
      <c r="AF156" t="s">
        <v>2116</v>
      </c>
      <c r="AG156" t="s">
        <v>2117</v>
      </c>
      <c r="AH156" t="s">
        <v>2117</v>
      </c>
      <c r="AI156" t="s">
        <v>2116</v>
      </c>
      <c r="AJ156" t="s">
        <v>2116</v>
      </c>
      <c r="AK156" t="s">
        <v>2117</v>
      </c>
      <c r="AL156" t="s">
        <v>2117</v>
      </c>
      <c r="AM156" t="s">
        <v>2117</v>
      </c>
      <c r="AN156" t="s">
        <v>2116</v>
      </c>
      <c r="AO156" t="s">
        <v>2116</v>
      </c>
      <c r="AP156" t="s">
        <v>2117</v>
      </c>
      <c r="AQ156" t="s">
        <v>2116</v>
      </c>
    </row>
    <row r="157" spans="2:43" x14ac:dyDescent="0.25">
      <c r="B157" t="s">
        <v>473</v>
      </c>
      <c r="C157" t="s">
        <v>490</v>
      </c>
      <c r="D157">
        <v>0.3125</v>
      </c>
      <c r="E157" t="s">
        <v>556</v>
      </c>
      <c r="F157" t="s">
        <v>557</v>
      </c>
      <c r="H157">
        <v>39.9</v>
      </c>
      <c r="I157">
        <v>28</v>
      </c>
      <c r="J157">
        <v>32.1</v>
      </c>
      <c r="K157">
        <v>67.900000000000006</v>
      </c>
      <c r="L157">
        <v>60.1</v>
      </c>
      <c r="M157">
        <v>72</v>
      </c>
      <c r="N157">
        <v>36</v>
      </c>
      <c r="O157">
        <v>43</v>
      </c>
      <c r="P157">
        <v>21</v>
      </c>
      <c r="Q157">
        <v>69.5</v>
      </c>
      <c r="R157">
        <v>78.3</v>
      </c>
      <c r="S157">
        <v>53.3</v>
      </c>
      <c r="T157">
        <v>46.7</v>
      </c>
      <c r="U157">
        <v>52.3</v>
      </c>
      <c r="V157">
        <v>58.1</v>
      </c>
      <c r="W157">
        <v>41.9</v>
      </c>
      <c r="X157" t="s">
        <v>556</v>
      </c>
      <c r="Y157" t="s">
        <v>3635</v>
      </c>
      <c r="Z157" t="s">
        <v>4050</v>
      </c>
      <c r="AA157" t="s">
        <v>459</v>
      </c>
      <c r="AB157" t="s">
        <v>2116</v>
      </c>
      <c r="AC157" t="s">
        <v>2117</v>
      </c>
      <c r="AD157" t="s">
        <v>2116</v>
      </c>
      <c r="AE157" t="s">
        <v>2117</v>
      </c>
      <c r="AF157" t="s">
        <v>2117</v>
      </c>
      <c r="AG157" t="s">
        <v>2116</v>
      </c>
      <c r="AH157" t="s">
        <v>2117</v>
      </c>
      <c r="AI157" t="s">
        <v>2116</v>
      </c>
      <c r="AJ157" t="s">
        <v>2116</v>
      </c>
      <c r="AK157" t="s">
        <v>2117</v>
      </c>
      <c r="AL157" t="s">
        <v>2117</v>
      </c>
      <c r="AM157" t="s">
        <v>2116</v>
      </c>
      <c r="AN157" t="s">
        <v>2117</v>
      </c>
      <c r="AO157" t="s">
        <v>2117</v>
      </c>
      <c r="AP157" t="s">
        <v>2117</v>
      </c>
      <c r="AQ157" t="s">
        <v>2116</v>
      </c>
    </row>
    <row r="158" spans="2:43" x14ac:dyDescent="0.25">
      <c r="B158" t="s">
        <v>558</v>
      </c>
      <c r="C158" t="s">
        <v>490</v>
      </c>
      <c r="D158">
        <v>0.33333333333333331</v>
      </c>
      <c r="E158" t="s">
        <v>559</v>
      </c>
      <c r="F158" t="s">
        <v>560</v>
      </c>
      <c r="H158">
        <v>41.5</v>
      </c>
      <c r="I158">
        <v>28.2</v>
      </c>
      <c r="J158">
        <v>30.4</v>
      </c>
      <c r="K158">
        <v>69.599999999999994</v>
      </c>
      <c r="L158">
        <v>58.5</v>
      </c>
      <c r="M158">
        <v>71.8</v>
      </c>
      <c r="N158">
        <v>30.6</v>
      </c>
      <c r="O158">
        <v>38.5</v>
      </c>
      <c r="P158">
        <v>30.9</v>
      </c>
      <c r="Q158">
        <v>77.599999999999994</v>
      </c>
      <c r="R158">
        <v>77.2</v>
      </c>
      <c r="S158">
        <v>51.8</v>
      </c>
      <c r="T158">
        <v>48.2</v>
      </c>
      <c r="U158">
        <v>53.9</v>
      </c>
      <c r="V158">
        <v>56.7</v>
      </c>
      <c r="W158">
        <v>43.3</v>
      </c>
      <c r="X158" t="s">
        <v>559</v>
      </c>
      <c r="Y158" t="s">
        <v>560</v>
      </c>
      <c r="Z158" t="s">
        <v>4051</v>
      </c>
      <c r="AA158" t="s">
        <v>462</v>
      </c>
      <c r="AB158" t="s">
        <v>2117</v>
      </c>
      <c r="AC158" t="s">
        <v>2116</v>
      </c>
      <c r="AD158" t="s">
        <v>2116</v>
      </c>
      <c r="AE158" t="s">
        <v>2117</v>
      </c>
      <c r="AF158" t="s">
        <v>2116</v>
      </c>
      <c r="AG158" t="s">
        <v>2117</v>
      </c>
      <c r="AH158" t="s">
        <v>2117</v>
      </c>
      <c r="AI158" t="s">
        <v>2116</v>
      </c>
      <c r="AJ158" t="s">
        <v>2116</v>
      </c>
      <c r="AK158" t="s">
        <v>2117</v>
      </c>
      <c r="AL158" t="s">
        <v>2117</v>
      </c>
      <c r="AM158" t="s">
        <v>2117</v>
      </c>
      <c r="AN158" t="s">
        <v>2116</v>
      </c>
      <c r="AO158" t="s">
        <v>2117</v>
      </c>
      <c r="AP158" t="s">
        <v>2117</v>
      </c>
      <c r="AQ158" t="s">
        <v>2116</v>
      </c>
    </row>
    <row r="159" spans="2:43" x14ac:dyDescent="0.25">
      <c r="B159" t="s">
        <v>558</v>
      </c>
      <c r="C159" t="s">
        <v>490</v>
      </c>
      <c r="D159">
        <v>0.33333333333333331</v>
      </c>
      <c r="E159" t="s">
        <v>561</v>
      </c>
      <c r="F159" t="s">
        <v>562</v>
      </c>
      <c r="H159">
        <v>38.700000000000003</v>
      </c>
      <c r="I159">
        <v>29.1</v>
      </c>
      <c r="J159">
        <v>32.200000000000003</v>
      </c>
      <c r="K159">
        <v>67.8</v>
      </c>
      <c r="L159">
        <v>61.3</v>
      </c>
      <c r="M159">
        <v>70.900000000000006</v>
      </c>
      <c r="N159">
        <v>27.6</v>
      </c>
      <c r="O159">
        <v>43.5</v>
      </c>
      <c r="P159">
        <v>28.9</v>
      </c>
      <c r="Q159">
        <v>69.8</v>
      </c>
      <c r="R159">
        <v>74.599999999999994</v>
      </c>
      <c r="S159">
        <v>48.3</v>
      </c>
      <c r="T159">
        <v>51.7</v>
      </c>
      <c r="U159">
        <v>57.2</v>
      </c>
      <c r="V159">
        <v>54.3</v>
      </c>
      <c r="W159">
        <v>45.7</v>
      </c>
      <c r="X159" t="s">
        <v>3120</v>
      </c>
      <c r="Y159" t="s">
        <v>3121</v>
      </c>
      <c r="Z159" t="s">
        <v>4052</v>
      </c>
      <c r="AA159" t="s">
        <v>460</v>
      </c>
      <c r="AB159" t="s">
        <v>2116</v>
      </c>
      <c r="AC159" t="s">
        <v>2116</v>
      </c>
      <c r="AD159" t="s">
        <v>2117</v>
      </c>
      <c r="AE159" t="s">
        <v>2116</v>
      </c>
      <c r="AF159" t="s">
        <v>2117</v>
      </c>
      <c r="AG159" t="s">
        <v>2117</v>
      </c>
      <c r="AH159" t="s">
        <v>2116</v>
      </c>
      <c r="AI159" t="s">
        <v>2117</v>
      </c>
      <c r="AJ159" t="s">
        <v>2116</v>
      </c>
      <c r="AK159" t="s">
        <v>2116</v>
      </c>
      <c r="AL159" t="s">
        <v>2117</v>
      </c>
      <c r="AM159" t="s">
        <v>2117</v>
      </c>
      <c r="AN159" t="s">
        <v>2116</v>
      </c>
      <c r="AO159" t="s">
        <v>2117</v>
      </c>
      <c r="AP159" t="s">
        <v>2117</v>
      </c>
      <c r="AQ159" t="s">
        <v>2116</v>
      </c>
    </row>
    <row r="160" spans="2:43" x14ac:dyDescent="0.25">
      <c r="B160" t="s">
        <v>558</v>
      </c>
      <c r="C160" t="s">
        <v>490</v>
      </c>
      <c r="D160">
        <v>0.33333333333333331</v>
      </c>
      <c r="E160" t="s">
        <v>563</v>
      </c>
      <c r="F160" t="s">
        <v>564</v>
      </c>
      <c r="H160">
        <v>43</v>
      </c>
      <c r="I160">
        <v>28.8</v>
      </c>
      <c r="J160">
        <v>28.2</v>
      </c>
      <c r="K160">
        <v>71.8</v>
      </c>
      <c r="L160">
        <v>57</v>
      </c>
      <c r="M160">
        <v>71.2</v>
      </c>
      <c r="N160">
        <v>29.2</v>
      </c>
      <c r="O160">
        <v>46.2</v>
      </c>
      <c r="P160">
        <v>24.7</v>
      </c>
      <c r="Q160">
        <v>65.599999999999994</v>
      </c>
      <c r="R160">
        <v>74</v>
      </c>
      <c r="S160">
        <v>47.5</v>
      </c>
      <c r="T160">
        <v>52.5</v>
      </c>
      <c r="U160">
        <v>58.2</v>
      </c>
      <c r="V160">
        <v>53</v>
      </c>
      <c r="W160">
        <v>47</v>
      </c>
      <c r="X160" t="s">
        <v>1601</v>
      </c>
      <c r="Y160" t="s">
        <v>564</v>
      </c>
      <c r="Z160" t="s">
        <v>4053</v>
      </c>
      <c r="AA160" t="s">
        <v>2162</v>
      </c>
      <c r="AB160" t="s">
        <v>2117</v>
      </c>
      <c r="AC160" t="s">
        <v>2116</v>
      </c>
      <c r="AD160" t="s">
        <v>2116</v>
      </c>
      <c r="AE160" t="s">
        <v>2117</v>
      </c>
      <c r="AF160" t="s">
        <v>2116</v>
      </c>
      <c r="AG160" t="s">
        <v>2117</v>
      </c>
      <c r="AH160" t="s">
        <v>2117</v>
      </c>
      <c r="AI160" t="s">
        <v>2116</v>
      </c>
      <c r="AJ160" t="s">
        <v>2116</v>
      </c>
      <c r="AK160" t="s">
        <v>2117</v>
      </c>
      <c r="AL160" t="s">
        <v>2117</v>
      </c>
      <c r="AM160" t="s">
        <v>2117</v>
      </c>
      <c r="AN160" t="s">
        <v>2116</v>
      </c>
      <c r="AO160" t="s">
        <v>2117</v>
      </c>
      <c r="AP160" t="s">
        <v>2116</v>
      </c>
      <c r="AQ160" t="s">
        <v>2117</v>
      </c>
    </row>
    <row r="161" spans="2:43" x14ac:dyDescent="0.25">
      <c r="B161" t="s">
        <v>546</v>
      </c>
      <c r="C161" t="s">
        <v>490</v>
      </c>
      <c r="D161">
        <v>0.33333333333333331</v>
      </c>
      <c r="E161" t="s">
        <v>565</v>
      </c>
      <c r="F161" t="s">
        <v>566</v>
      </c>
      <c r="H161">
        <v>42.6</v>
      </c>
      <c r="I161">
        <v>31.3</v>
      </c>
      <c r="J161">
        <v>26.1</v>
      </c>
      <c r="K161">
        <v>73.900000000000006</v>
      </c>
      <c r="L161">
        <v>57.4</v>
      </c>
      <c r="M161">
        <v>68.7</v>
      </c>
      <c r="N161">
        <v>31.5</v>
      </c>
      <c r="O161">
        <v>45.7</v>
      </c>
      <c r="P161">
        <v>22.8</v>
      </c>
      <c r="Q161">
        <v>65.900000000000006</v>
      </c>
      <c r="R161">
        <v>65.099999999999994</v>
      </c>
      <c r="S161">
        <v>36.9</v>
      </c>
      <c r="T161">
        <v>63.1</v>
      </c>
      <c r="U161">
        <v>68.3</v>
      </c>
      <c r="V161">
        <v>44.3</v>
      </c>
      <c r="W161">
        <v>55.7</v>
      </c>
      <c r="X161" t="s">
        <v>3125</v>
      </c>
      <c r="Y161" t="s">
        <v>3126</v>
      </c>
      <c r="Z161" t="s">
        <v>4054</v>
      </c>
      <c r="AA161" t="s">
        <v>447</v>
      </c>
      <c r="AB161" t="s">
        <v>2116</v>
      </c>
      <c r="AC161" t="s">
        <v>2117</v>
      </c>
      <c r="AD161" t="s">
        <v>2116</v>
      </c>
      <c r="AE161" t="s">
        <v>2117</v>
      </c>
      <c r="AF161" t="s">
        <v>2117</v>
      </c>
      <c r="AG161" t="s">
        <v>2116</v>
      </c>
      <c r="AH161" t="s">
        <v>2116</v>
      </c>
      <c r="AI161" t="s">
        <v>2117</v>
      </c>
      <c r="AJ161" t="s">
        <v>2116</v>
      </c>
      <c r="AK161" t="s">
        <v>2116</v>
      </c>
      <c r="AL161" t="s">
        <v>2116</v>
      </c>
      <c r="AM161" t="s">
        <v>2116</v>
      </c>
      <c r="AN161" t="s">
        <v>2117</v>
      </c>
      <c r="AO161" t="s">
        <v>2117</v>
      </c>
      <c r="AP161" t="s">
        <v>2116</v>
      </c>
      <c r="AQ161" t="s">
        <v>2117</v>
      </c>
    </row>
    <row r="162" spans="2:43" x14ac:dyDescent="0.25">
      <c r="B162" t="s">
        <v>546</v>
      </c>
      <c r="C162" t="s">
        <v>490</v>
      </c>
      <c r="D162">
        <v>0.33333333333333331</v>
      </c>
      <c r="E162" t="s">
        <v>567</v>
      </c>
      <c r="F162" t="s">
        <v>568</v>
      </c>
      <c r="H162">
        <v>58.1</v>
      </c>
      <c r="I162">
        <v>27.8</v>
      </c>
      <c r="J162">
        <v>14.1</v>
      </c>
      <c r="K162">
        <v>85.9</v>
      </c>
      <c r="L162">
        <v>41.9</v>
      </c>
      <c r="M162">
        <v>72.2</v>
      </c>
      <c r="N162">
        <v>35.700000000000003</v>
      </c>
      <c r="O162">
        <v>51.4</v>
      </c>
      <c r="P162">
        <v>13</v>
      </c>
      <c r="Q162">
        <v>55.8</v>
      </c>
      <c r="R162">
        <v>63.5</v>
      </c>
      <c r="S162">
        <v>35.4</v>
      </c>
      <c r="T162">
        <v>64.599999999999994</v>
      </c>
      <c r="U162">
        <v>72.099999999999994</v>
      </c>
      <c r="V162">
        <v>36.5</v>
      </c>
      <c r="W162">
        <v>63.5</v>
      </c>
      <c r="X162" t="s">
        <v>3127</v>
      </c>
      <c r="Y162" t="s">
        <v>568</v>
      </c>
      <c r="Z162" t="s">
        <v>4055</v>
      </c>
      <c r="AA162" t="s">
        <v>459</v>
      </c>
      <c r="AB162" t="s">
        <v>2116</v>
      </c>
      <c r="AC162" t="s">
        <v>2117</v>
      </c>
      <c r="AD162" t="s">
        <v>2116</v>
      </c>
      <c r="AE162" t="s">
        <v>2117</v>
      </c>
      <c r="AF162" t="s">
        <v>2117</v>
      </c>
      <c r="AG162" t="s">
        <v>2116</v>
      </c>
      <c r="AH162" t="s">
        <v>2116</v>
      </c>
      <c r="AI162" t="s">
        <v>2117</v>
      </c>
      <c r="AJ162" t="s">
        <v>2116</v>
      </c>
      <c r="AK162" t="s">
        <v>2116</v>
      </c>
      <c r="AL162" t="s">
        <v>2117</v>
      </c>
      <c r="AM162" t="s">
        <v>2116</v>
      </c>
      <c r="AN162" t="s">
        <v>2117</v>
      </c>
      <c r="AO162" t="s">
        <v>2117</v>
      </c>
      <c r="AP162" t="s">
        <v>2117</v>
      </c>
      <c r="AQ162" t="s">
        <v>2116</v>
      </c>
    </row>
    <row r="163" spans="2:43" x14ac:dyDescent="0.25">
      <c r="B163" t="s">
        <v>569</v>
      </c>
      <c r="C163" t="s">
        <v>490</v>
      </c>
      <c r="D163">
        <v>0.33333333333333331</v>
      </c>
      <c r="E163" t="s">
        <v>570</v>
      </c>
      <c r="F163" t="s">
        <v>255</v>
      </c>
      <c r="H163">
        <v>33.799999999999997</v>
      </c>
      <c r="I163">
        <v>27.1</v>
      </c>
      <c r="J163">
        <v>39.1</v>
      </c>
      <c r="K163">
        <v>60.9</v>
      </c>
      <c r="L163">
        <v>66.2</v>
      </c>
      <c r="M163">
        <v>72.900000000000006</v>
      </c>
      <c r="N163">
        <v>12.7</v>
      </c>
      <c r="O163">
        <v>46.9</v>
      </c>
      <c r="P163">
        <v>40.299999999999997</v>
      </c>
      <c r="Q163">
        <v>61.9</v>
      </c>
      <c r="R163">
        <v>82.7</v>
      </c>
      <c r="S163">
        <v>60</v>
      </c>
      <c r="T163">
        <v>40</v>
      </c>
      <c r="U163">
        <v>45.7</v>
      </c>
      <c r="V163">
        <v>63.3</v>
      </c>
      <c r="W163">
        <v>36.700000000000003</v>
      </c>
      <c r="X163" t="s">
        <v>3381</v>
      </c>
      <c r="Y163" t="s">
        <v>288</v>
      </c>
      <c r="Z163" t="s">
        <v>4056</v>
      </c>
      <c r="AA163" t="s">
        <v>4057</v>
      </c>
      <c r="AB163" t="s">
        <v>2116</v>
      </c>
      <c r="AC163" t="s">
        <v>2116</v>
      </c>
      <c r="AD163" t="s">
        <v>2117</v>
      </c>
      <c r="AE163" t="s">
        <v>2116</v>
      </c>
      <c r="AF163" t="s">
        <v>2117</v>
      </c>
      <c r="AG163" t="s">
        <v>2117</v>
      </c>
      <c r="AH163" t="s">
        <v>2116</v>
      </c>
      <c r="AI163" t="s">
        <v>2116</v>
      </c>
      <c r="AJ163" t="s">
        <v>2117</v>
      </c>
      <c r="AK163" t="s">
        <v>2117</v>
      </c>
      <c r="AL163" t="s">
        <v>2117</v>
      </c>
      <c r="AM163" t="s">
        <v>2117</v>
      </c>
      <c r="AN163" t="s">
        <v>2116</v>
      </c>
      <c r="AO163" t="s">
        <v>2116</v>
      </c>
      <c r="AP163" t="s">
        <v>2117</v>
      </c>
      <c r="AQ163" t="s">
        <v>2116</v>
      </c>
    </row>
    <row r="164" spans="2:43" x14ac:dyDescent="0.25">
      <c r="B164" t="s">
        <v>558</v>
      </c>
      <c r="C164" t="s">
        <v>490</v>
      </c>
      <c r="D164">
        <v>0.35416666666666669</v>
      </c>
      <c r="E164" t="s">
        <v>571</v>
      </c>
      <c r="F164" t="s">
        <v>572</v>
      </c>
      <c r="H164">
        <v>28.2</v>
      </c>
      <c r="I164">
        <v>27.4</v>
      </c>
      <c r="J164">
        <v>44.4</v>
      </c>
      <c r="K164">
        <v>55.6</v>
      </c>
      <c r="L164">
        <v>71.8</v>
      </c>
      <c r="M164">
        <v>72.599999999999994</v>
      </c>
      <c r="N164">
        <v>23</v>
      </c>
      <c r="O164">
        <v>38.6</v>
      </c>
      <c r="P164">
        <v>38.4</v>
      </c>
      <c r="Q164">
        <v>77</v>
      </c>
      <c r="R164">
        <v>80.900000000000006</v>
      </c>
      <c r="S164">
        <v>57.3</v>
      </c>
      <c r="T164">
        <v>42.7</v>
      </c>
      <c r="U164">
        <v>48.6</v>
      </c>
      <c r="V164">
        <v>60.6</v>
      </c>
      <c r="W164">
        <v>39.4</v>
      </c>
      <c r="X164" t="s">
        <v>571</v>
      </c>
      <c r="Y164" t="s">
        <v>3122</v>
      </c>
      <c r="Z164" t="s">
        <v>4058</v>
      </c>
      <c r="AA164" t="s">
        <v>449</v>
      </c>
      <c r="AB164" t="s">
        <v>2116</v>
      </c>
      <c r="AC164" t="s">
        <v>2116</v>
      </c>
      <c r="AD164" t="s">
        <v>2117</v>
      </c>
      <c r="AE164" t="s">
        <v>2116</v>
      </c>
      <c r="AF164" t="s">
        <v>2117</v>
      </c>
      <c r="AG164" t="s">
        <v>2117</v>
      </c>
      <c r="AH164" t="s">
        <v>2116</v>
      </c>
      <c r="AI164" t="s">
        <v>2117</v>
      </c>
      <c r="AJ164" t="s">
        <v>2116</v>
      </c>
      <c r="AK164" t="s">
        <v>2116</v>
      </c>
      <c r="AL164" t="s">
        <v>2117</v>
      </c>
      <c r="AM164" t="s">
        <v>2116</v>
      </c>
      <c r="AN164" t="s">
        <v>2117</v>
      </c>
      <c r="AO164" t="s">
        <v>2117</v>
      </c>
      <c r="AP164" t="s">
        <v>2116</v>
      </c>
      <c r="AQ164" t="s">
        <v>2117</v>
      </c>
    </row>
    <row r="165" spans="2:43" x14ac:dyDescent="0.25">
      <c r="B165" t="s">
        <v>558</v>
      </c>
      <c r="C165" t="s">
        <v>490</v>
      </c>
      <c r="D165">
        <v>0.35416666666666669</v>
      </c>
      <c r="E165" t="s">
        <v>573</v>
      </c>
      <c r="F165" t="s">
        <v>574</v>
      </c>
      <c r="H165">
        <v>22.3</v>
      </c>
      <c r="I165">
        <v>38.6</v>
      </c>
      <c r="J165">
        <v>39.200000000000003</v>
      </c>
      <c r="K165">
        <v>60.8</v>
      </c>
      <c r="L165">
        <v>77.7</v>
      </c>
      <c r="M165">
        <v>61.4</v>
      </c>
      <c r="N165">
        <v>16.899999999999999</v>
      </c>
      <c r="O165">
        <v>61.8</v>
      </c>
      <c r="P165">
        <v>21.3</v>
      </c>
      <c r="Q165">
        <v>43.4</v>
      </c>
      <c r="R165">
        <v>46.9</v>
      </c>
      <c r="S165">
        <v>20.2</v>
      </c>
      <c r="T165">
        <v>79.8</v>
      </c>
      <c r="U165">
        <v>83.4</v>
      </c>
      <c r="V165">
        <v>29.1</v>
      </c>
      <c r="W165">
        <v>70.900000000000006</v>
      </c>
      <c r="X165" t="s">
        <v>3123</v>
      </c>
      <c r="Y165" t="s">
        <v>574</v>
      </c>
      <c r="Z165" t="s">
        <v>4059</v>
      </c>
      <c r="AA165" t="s">
        <v>459</v>
      </c>
      <c r="AB165" t="s">
        <v>2116</v>
      </c>
      <c r="AC165" t="s">
        <v>2117</v>
      </c>
      <c r="AD165" t="s">
        <v>2116</v>
      </c>
      <c r="AE165" t="s">
        <v>2117</v>
      </c>
      <c r="AF165" t="s">
        <v>2117</v>
      </c>
      <c r="AG165" t="s">
        <v>2116</v>
      </c>
      <c r="AH165" t="s">
        <v>2116</v>
      </c>
      <c r="AI165" t="s">
        <v>2117</v>
      </c>
      <c r="AJ165" t="s">
        <v>2116</v>
      </c>
      <c r="AK165" t="s">
        <v>2117</v>
      </c>
      <c r="AL165" t="s">
        <v>2117</v>
      </c>
      <c r="AM165" t="s">
        <v>2116</v>
      </c>
      <c r="AN165" t="s">
        <v>2117</v>
      </c>
      <c r="AO165" t="s">
        <v>2117</v>
      </c>
      <c r="AP165" t="s">
        <v>2117</v>
      </c>
      <c r="AQ165" t="s">
        <v>2116</v>
      </c>
    </row>
    <row r="166" spans="2:43" x14ac:dyDescent="0.25">
      <c r="B166" t="s">
        <v>546</v>
      </c>
      <c r="C166" t="s">
        <v>490</v>
      </c>
      <c r="D166">
        <v>0.35416666666666669</v>
      </c>
      <c r="E166" t="s">
        <v>575</v>
      </c>
      <c r="F166" t="s">
        <v>576</v>
      </c>
      <c r="H166">
        <v>47.9</v>
      </c>
      <c r="I166">
        <v>31.3</v>
      </c>
      <c r="J166">
        <v>20.8</v>
      </c>
      <c r="K166">
        <v>79.2</v>
      </c>
      <c r="L166">
        <v>52.1</v>
      </c>
      <c r="M166">
        <v>68.7</v>
      </c>
      <c r="N166">
        <v>36</v>
      </c>
      <c r="O166">
        <v>51.9</v>
      </c>
      <c r="P166">
        <v>12.1</v>
      </c>
      <c r="Q166">
        <v>54.7</v>
      </c>
      <c r="R166">
        <v>61.4</v>
      </c>
      <c r="S166">
        <v>33.1</v>
      </c>
      <c r="T166">
        <v>66.900000000000006</v>
      </c>
      <c r="U166">
        <v>72.5</v>
      </c>
      <c r="V166">
        <v>39.299999999999997</v>
      </c>
      <c r="W166">
        <v>60.7</v>
      </c>
      <c r="X166" t="s">
        <v>3128</v>
      </c>
      <c r="Y166" t="s">
        <v>576</v>
      </c>
      <c r="Z166" t="s">
        <v>4060</v>
      </c>
      <c r="AA166" t="s">
        <v>2162</v>
      </c>
      <c r="AB166" t="s">
        <v>2117</v>
      </c>
      <c r="AC166" t="s">
        <v>2116</v>
      </c>
      <c r="AD166" t="s">
        <v>2116</v>
      </c>
      <c r="AE166" t="s">
        <v>2117</v>
      </c>
      <c r="AF166" t="s">
        <v>2116</v>
      </c>
      <c r="AG166" t="s">
        <v>2117</v>
      </c>
      <c r="AH166" t="s">
        <v>2117</v>
      </c>
      <c r="AI166" t="s">
        <v>2116</v>
      </c>
      <c r="AJ166" t="s">
        <v>2116</v>
      </c>
      <c r="AK166" t="s">
        <v>2117</v>
      </c>
      <c r="AL166" t="s">
        <v>2117</v>
      </c>
      <c r="AM166" t="s">
        <v>2117</v>
      </c>
      <c r="AN166" t="s">
        <v>2116</v>
      </c>
      <c r="AO166" t="s">
        <v>2117</v>
      </c>
      <c r="AP166" t="s">
        <v>2116</v>
      </c>
      <c r="AQ166" t="s">
        <v>2117</v>
      </c>
    </row>
    <row r="167" spans="2:43" x14ac:dyDescent="0.25">
      <c r="B167" t="s">
        <v>546</v>
      </c>
      <c r="C167" t="s">
        <v>490</v>
      </c>
      <c r="D167">
        <v>0.35416666666666669</v>
      </c>
      <c r="E167" t="s">
        <v>577</v>
      </c>
      <c r="F167" t="s">
        <v>578</v>
      </c>
      <c r="H167">
        <v>42.1</v>
      </c>
      <c r="I167">
        <v>29.7</v>
      </c>
      <c r="J167">
        <v>28.2</v>
      </c>
      <c r="K167">
        <v>71.8</v>
      </c>
      <c r="L167">
        <v>57.9</v>
      </c>
      <c r="M167">
        <v>70.3</v>
      </c>
      <c r="N167">
        <v>40.9</v>
      </c>
      <c r="O167">
        <v>38.4</v>
      </c>
      <c r="P167">
        <v>20.7</v>
      </c>
      <c r="Q167">
        <v>75.900000000000006</v>
      </c>
      <c r="R167">
        <v>71</v>
      </c>
      <c r="S167">
        <v>43.7</v>
      </c>
      <c r="T167">
        <v>56.3</v>
      </c>
      <c r="U167">
        <v>61.8</v>
      </c>
      <c r="V167">
        <v>50.1</v>
      </c>
      <c r="W167">
        <v>49.9</v>
      </c>
      <c r="X167" t="s">
        <v>3129</v>
      </c>
      <c r="Y167" t="s">
        <v>578</v>
      </c>
      <c r="Z167" t="s">
        <v>4061</v>
      </c>
      <c r="AA167" t="s">
        <v>460</v>
      </c>
      <c r="AB167" t="s">
        <v>2116</v>
      </c>
      <c r="AC167" t="s">
        <v>2116</v>
      </c>
      <c r="AD167" t="s">
        <v>2117</v>
      </c>
      <c r="AE167" t="s">
        <v>2116</v>
      </c>
      <c r="AF167" t="s">
        <v>2117</v>
      </c>
      <c r="AG167" t="s">
        <v>2117</v>
      </c>
      <c r="AH167" t="s">
        <v>2116</v>
      </c>
      <c r="AI167" t="s">
        <v>2117</v>
      </c>
      <c r="AJ167" t="s">
        <v>2116</v>
      </c>
      <c r="AK167" t="s">
        <v>2116</v>
      </c>
      <c r="AL167" t="s">
        <v>2117</v>
      </c>
      <c r="AM167" t="s">
        <v>2117</v>
      </c>
      <c r="AN167" t="s">
        <v>2116</v>
      </c>
      <c r="AO167" t="s">
        <v>2117</v>
      </c>
      <c r="AP167" t="s">
        <v>2117</v>
      </c>
      <c r="AQ167" t="s">
        <v>2116</v>
      </c>
    </row>
    <row r="168" spans="2:43" x14ac:dyDescent="0.25">
      <c r="B168" t="s">
        <v>546</v>
      </c>
      <c r="C168" t="s">
        <v>490</v>
      </c>
      <c r="D168">
        <v>0.35416666666666669</v>
      </c>
      <c r="E168" t="s">
        <v>579</v>
      </c>
      <c r="F168" t="s">
        <v>580</v>
      </c>
      <c r="H168">
        <v>47.1</v>
      </c>
      <c r="I168">
        <v>32</v>
      </c>
      <c r="J168">
        <v>20.9</v>
      </c>
      <c r="K168">
        <v>79.099999999999994</v>
      </c>
      <c r="L168">
        <v>52.9</v>
      </c>
      <c r="M168">
        <v>68</v>
      </c>
      <c r="N168">
        <v>27.5</v>
      </c>
      <c r="O168">
        <v>54.4</v>
      </c>
      <c r="P168">
        <v>18</v>
      </c>
      <c r="Q168">
        <v>53.1</v>
      </c>
      <c r="R168">
        <v>59.5</v>
      </c>
      <c r="S168">
        <v>31.1</v>
      </c>
      <c r="T168">
        <v>68.900000000000006</v>
      </c>
      <c r="U168">
        <v>74.2</v>
      </c>
      <c r="V168">
        <v>37.799999999999997</v>
      </c>
      <c r="W168">
        <v>62.2</v>
      </c>
      <c r="X168" t="s">
        <v>1600</v>
      </c>
      <c r="Y168" t="s">
        <v>580</v>
      </c>
      <c r="Z168" t="s">
        <v>4062</v>
      </c>
      <c r="AA168" t="s">
        <v>2120</v>
      </c>
      <c r="AB168" t="s">
        <v>2116</v>
      </c>
      <c r="AC168" t="s">
        <v>2117</v>
      </c>
      <c r="AD168" t="s">
        <v>2116</v>
      </c>
      <c r="AE168" t="s">
        <v>2117</v>
      </c>
      <c r="AF168" t="s">
        <v>2117</v>
      </c>
      <c r="AG168" t="s">
        <v>2116</v>
      </c>
      <c r="AH168" t="s">
        <v>2116</v>
      </c>
      <c r="AI168" t="s">
        <v>2116</v>
      </c>
      <c r="AJ168" t="s">
        <v>2117</v>
      </c>
      <c r="AK168" t="s">
        <v>2117</v>
      </c>
      <c r="AL168" t="s">
        <v>2117</v>
      </c>
      <c r="AM168" t="s">
        <v>2117</v>
      </c>
      <c r="AN168" t="s">
        <v>2116</v>
      </c>
      <c r="AO168" t="s">
        <v>2116</v>
      </c>
      <c r="AP168" t="s">
        <v>2117</v>
      </c>
      <c r="AQ168" t="s">
        <v>2116</v>
      </c>
    </row>
    <row r="169" spans="2:43" x14ac:dyDescent="0.25">
      <c r="B169" t="s">
        <v>543</v>
      </c>
      <c r="C169" t="s">
        <v>490</v>
      </c>
      <c r="D169">
        <v>0.3576388888888889</v>
      </c>
      <c r="E169" t="s">
        <v>581</v>
      </c>
      <c r="F169" t="s">
        <v>582</v>
      </c>
      <c r="H169">
        <v>44.2</v>
      </c>
      <c r="I169">
        <v>27.3</v>
      </c>
      <c r="J169">
        <v>28.6</v>
      </c>
      <c r="K169">
        <v>71.400000000000006</v>
      </c>
      <c r="L169">
        <v>55.8</v>
      </c>
      <c r="M169">
        <v>72.7</v>
      </c>
      <c r="N169">
        <v>26.1</v>
      </c>
      <c r="O169">
        <v>44.4</v>
      </c>
      <c r="P169">
        <v>29.4</v>
      </c>
      <c r="Q169">
        <v>68.400000000000006</v>
      </c>
      <c r="R169">
        <v>79.5</v>
      </c>
      <c r="S169">
        <v>55.1</v>
      </c>
      <c r="T169">
        <v>44.9</v>
      </c>
      <c r="U169">
        <v>50.8</v>
      </c>
      <c r="V169">
        <v>58.9</v>
      </c>
      <c r="W169">
        <v>41.1</v>
      </c>
      <c r="X169" t="s">
        <v>3119</v>
      </c>
      <c r="Y169" t="s">
        <v>407</v>
      </c>
      <c r="Z169" t="s">
        <v>4063</v>
      </c>
      <c r="AA169" t="s">
        <v>456</v>
      </c>
      <c r="AB169" t="s">
        <v>2116</v>
      </c>
      <c r="AC169" t="s">
        <v>2116</v>
      </c>
      <c r="AD169" t="s">
        <v>2117</v>
      </c>
      <c r="AE169" t="s">
        <v>2116</v>
      </c>
      <c r="AF169" t="s">
        <v>2117</v>
      </c>
      <c r="AG169" t="s">
        <v>2117</v>
      </c>
      <c r="AH169" t="s">
        <v>2116</v>
      </c>
      <c r="AI169" t="s">
        <v>2117</v>
      </c>
      <c r="AJ169" t="s">
        <v>2116</v>
      </c>
      <c r="AK169" t="s">
        <v>2116</v>
      </c>
      <c r="AL169" t="s">
        <v>2116</v>
      </c>
      <c r="AM169" t="s">
        <v>2116</v>
      </c>
      <c r="AN169" t="s">
        <v>2117</v>
      </c>
      <c r="AO169" t="s">
        <v>2117</v>
      </c>
      <c r="AP169" t="s">
        <v>2116</v>
      </c>
      <c r="AQ169" t="s">
        <v>2117</v>
      </c>
    </row>
    <row r="170" spans="2:43" x14ac:dyDescent="0.25">
      <c r="B170" t="s">
        <v>543</v>
      </c>
      <c r="C170" t="s">
        <v>490</v>
      </c>
      <c r="D170">
        <v>0.3576388888888889</v>
      </c>
      <c r="E170" t="s">
        <v>404</v>
      </c>
      <c r="F170" t="s">
        <v>583</v>
      </c>
      <c r="H170">
        <v>43.4</v>
      </c>
      <c r="I170">
        <v>26</v>
      </c>
      <c r="J170">
        <v>30.6</v>
      </c>
      <c r="K170">
        <v>69.400000000000006</v>
      </c>
      <c r="L170">
        <v>56.6</v>
      </c>
      <c r="M170">
        <v>74</v>
      </c>
      <c r="N170">
        <v>32.6</v>
      </c>
      <c r="O170">
        <v>41</v>
      </c>
      <c r="P170">
        <v>26.4</v>
      </c>
      <c r="Q170">
        <v>73.5</v>
      </c>
      <c r="R170">
        <v>85.3</v>
      </c>
      <c r="S170">
        <v>64.3</v>
      </c>
      <c r="T170">
        <v>35.700000000000003</v>
      </c>
      <c r="U170">
        <v>41.4</v>
      </c>
      <c r="V170">
        <v>66.3</v>
      </c>
      <c r="W170">
        <v>33.700000000000003</v>
      </c>
      <c r="X170" t="s">
        <v>404</v>
      </c>
      <c r="Y170" t="s">
        <v>408</v>
      </c>
      <c r="Z170" t="s">
        <v>4064</v>
      </c>
      <c r="AA170" t="s">
        <v>2125</v>
      </c>
      <c r="AB170" t="s">
        <v>2117</v>
      </c>
      <c r="AC170" t="s">
        <v>2116</v>
      </c>
      <c r="AD170" t="s">
        <v>2116</v>
      </c>
      <c r="AE170" t="s">
        <v>2117</v>
      </c>
      <c r="AF170" t="s">
        <v>2116</v>
      </c>
      <c r="AG170" t="s">
        <v>2117</v>
      </c>
      <c r="AH170" t="s">
        <v>2117</v>
      </c>
      <c r="AI170" t="s">
        <v>2116</v>
      </c>
      <c r="AJ170" t="s">
        <v>2116</v>
      </c>
      <c r="AK170" t="s">
        <v>2117</v>
      </c>
      <c r="AL170" t="s">
        <v>2117</v>
      </c>
      <c r="AM170" t="s">
        <v>2116</v>
      </c>
      <c r="AN170" t="s">
        <v>2117</v>
      </c>
      <c r="AO170" t="s">
        <v>2117</v>
      </c>
      <c r="AP170" t="s">
        <v>2116</v>
      </c>
      <c r="AQ170" t="s">
        <v>2117</v>
      </c>
    </row>
    <row r="171" spans="2:43" x14ac:dyDescent="0.25">
      <c r="B171" t="s">
        <v>584</v>
      </c>
      <c r="C171" t="s">
        <v>490</v>
      </c>
      <c r="D171">
        <v>0.375</v>
      </c>
      <c r="E171" t="s">
        <v>585</v>
      </c>
      <c r="F171" t="s">
        <v>586</v>
      </c>
      <c r="H171">
        <v>45.5</v>
      </c>
      <c r="I171">
        <v>32.5</v>
      </c>
      <c r="J171">
        <v>22</v>
      </c>
      <c r="K171">
        <v>78</v>
      </c>
      <c r="L171">
        <v>54.5</v>
      </c>
      <c r="M171">
        <v>67.5</v>
      </c>
      <c r="N171">
        <v>32.200000000000003</v>
      </c>
      <c r="O171">
        <v>52.2</v>
      </c>
      <c r="P171">
        <v>15.6</v>
      </c>
      <c r="Q171">
        <v>55.6</v>
      </c>
      <c r="R171">
        <v>58.9</v>
      </c>
      <c r="S171">
        <v>30.6</v>
      </c>
      <c r="T171">
        <v>69.400000000000006</v>
      </c>
      <c r="U171">
        <v>74.5</v>
      </c>
      <c r="V171">
        <v>37.799999999999997</v>
      </c>
      <c r="W171">
        <v>62.2</v>
      </c>
      <c r="X171" t="s">
        <v>3378</v>
      </c>
      <c r="Y171" t="s">
        <v>586</v>
      </c>
      <c r="Z171" t="s">
        <v>4065</v>
      </c>
      <c r="AA171" t="s">
        <v>460</v>
      </c>
      <c r="AB171" t="s">
        <v>2116</v>
      </c>
      <c r="AC171" t="s">
        <v>2116</v>
      </c>
      <c r="AD171" t="s">
        <v>2117</v>
      </c>
      <c r="AE171" t="s">
        <v>2116</v>
      </c>
      <c r="AF171" t="s">
        <v>2117</v>
      </c>
      <c r="AG171" t="s">
        <v>2117</v>
      </c>
      <c r="AH171" t="s">
        <v>2116</v>
      </c>
      <c r="AI171" t="s">
        <v>2116</v>
      </c>
      <c r="AJ171" t="s">
        <v>2117</v>
      </c>
      <c r="AK171" t="s">
        <v>2117</v>
      </c>
      <c r="AL171" t="s">
        <v>2117</v>
      </c>
      <c r="AM171" t="s">
        <v>2117</v>
      </c>
      <c r="AN171" t="s">
        <v>2116</v>
      </c>
      <c r="AO171" t="s">
        <v>2117</v>
      </c>
      <c r="AP171" t="s">
        <v>2117</v>
      </c>
      <c r="AQ171" t="s">
        <v>2116</v>
      </c>
    </row>
    <row r="172" spans="2:43" x14ac:dyDescent="0.25">
      <c r="B172" t="s">
        <v>543</v>
      </c>
      <c r="C172" t="s">
        <v>490</v>
      </c>
      <c r="D172">
        <v>0.375</v>
      </c>
      <c r="E172" t="s">
        <v>410</v>
      </c>
      <c r="F172" t="s">
        <v>406</v>
      </c>
      <c r="H172">
        <v>39.5</v>
      </c>
      <c r="I172">
        <v>28.3</v>
      </c>
      <c r="J172">
        <v>32.200000000000003</v>
      </c>
      <c r="K172">
        <v>67.8</v>
      </c>
      <c r="L172">
        <v>60.5</v>
      </c>
      <c r="M172">
        <v>71.7</v>
      </c>
      <c r="N172">
        <v>30.1</v>
      </c>
      <c r="O172">
        <v>44.3</v>
      </c>
      <c r="P172">
        <v>25.5</v>
      </c>
      <c r="Q172">
        <v>68.400000000000006</v>
      </c>
      <c r="R172">
        <v>77.3</v>
      </c>
      <c r="S172">
        <v>51.9</v>
      </c>
      <c r="T172">
        <v>48.1</v>
      </c>
      <c r="U172">
        <v>53.7</v>
      </c>
      <c r="V172">
        <v>57.1</v>
      </c>
      <c r="W172">
        <v>42.9</v>
      </c>
      <c r="X172" t="s">
        <v>410</v>
      </c>
      <c r="Y172" t="s">
        <v>406</v>
      </c>
      <c r="Z172" t="s">
        <v>4066</v>
      </c>
      <c r="AA172" t="s">
        <v>453</v>
      </c>
      <c r="AB172" t="s">
        <v>2117</v>
      </c>
      <c r="AC172" t="s">
        <v>2116</v>
      </c>
      <c r="AD172" t="s">
        <v>2116</v>
      </c>
      <c r="AE172" t="s">
        <v>2117</v>
      </c>
      <c r="AF172" t="s">
        <v>2116</v>
      </c>
      <c r="AG172" t="s">
        <v>2117</v>
      </c>
      <c r="AH172" t="s">
        <v>2117</v>
      </c>
      <c r="AI172" t="s">
        <v>2116</v>
      </c>
      <c r="AJ172" t="s">
        <v>2116</v>
      </c>
      <c r="AK172" t="s">
        <v>2117</v>
      </c>
      <c r="AL172" t="s">
        <v>2116</v>
      </c>
      <c r="AM172" t="s">
        <v>2116</v>
      </c>
      <c r="AN172" t="s">
        <v>2117</v>
      </c>
      <c r="AO172" t="s">
        <v>2117</v>
      </c>
      <c r="AP172" t="s">
        <v>2116</v>
      </c>
      <c r="AQ172" t="s">
        <v>2117</v>
      </c>
    </row>
    <row r="173" spans="2:43" x14ac:dyDescent="0.25">
      <c r="B173" t="s">
        <v>448</v>
      </c>
      <c r="C173" t="s">
        <v>490</v>
      </c>
      <c r="D173">
        <v>0.375</v>
      </c>
      <c r="E173" t="s">
        <v>587</v>
      </c>
      <c r="F173" t="s">
        <v>222</v>
      </c>
      <c r="H173">
        <v>55</v>
      </c>
      <c r="I173">
        <v>25.5</v>
      </c>
      <c r="J173">
        <v>19.600000000000001</v>
      </c>
      <c r="K173">
        <v>80.400000000000006</v>
      </c>
      <c r="L173">
        <v>45</v>
      </c>
      <c r="M173">
        <v>74.5</v>
      </c>
      <c r="N173">
        <v>31</v>
      </c>
      <c r="O173">
        <v>43.7</v>
      </c>
      <c r="P173">
        <v>25.3</v>
      </c>
      <c r="Q173">
        <v>69.2</v>
      </c>
      <c r="R173">
        <v>78.8</v>
      </c>
      <c r="S173">
        <v>54.2</v>
      </c>
      <c r="T173">
        <v>45.8</v>
      </c>
      <c r="U173">
        <v>52.8</v>
      </c>
      <c r="V173">
        <v>54.8</v>
      </c>
      <c r="W173">
        <v>45.2</v>
      </c>
      <c r="X173" t="s">
        <v>3206</v>
      </c>
      <c r="Y173" t="s">
        <v>1343</v>
      </c>
      <c r="Z173" t="s">
        <v>4067</v>
      </c>
      <c r="AA173" t="s">
        <v>2130</v>
      </c>
      <c r="AB173" t="s">
        <v>2117</v>
      </c>
      <c r="AC173" t="s">
        <v>2116</v>
      </c>
      <c r="AD173" t="s">
        <v>2116</v>
      </c>
      <c r="AE173" t="s">
        <v>2117</v>
      </c>
      <c r="AF173" t="s">
        <v>2116</v>
      </c>
      <c r="AG173" t="s">
        <v>2117</v>
      </c>
      <c r="AH173" t="s">
        <v>2117</v>
      </c>
      <c r="AI173" t="s">
        <v>2116</v>
      </c>
      <c r="AJ173" t="s">
        <v>2116</v>
      </c>
      <c r="AK173" t="s">
        <v>2117</v>
      </c>
      <c r="AL173" t="s">
        <v>2117</v>
      </c>
      <c r="AM173" t="s">
        <v>2117</v>
      </c>
      <c r="AN173" t="s">
        <v>2116</v>
      </c>
      <c r="AO173" t="s">
        <v>2116</v>
      </c>
      <c r="AP173" t="s">
        <v>2117</v>
      </c>
      <c r="AQ173" t="s">
        <v>2116</v>
      </c>
    </row>
    <row r="174" spans="2:43" x14ac:dyDescent="0.25">
      <c r="B174" t="s">
        <v>450</v>
      </c>
      <c r="C174" t="s">
        <v>490</v>
      </c>
      <c r="D174">
        <v>0.375</v>
      </c>
      <c r="E174" t="s">
        <v>588</v>
      </c>
      <c r="F174" t="s">
        <v>224</v>
      </c>
      <c r="H174">
        <v>64.900000000000006</v>
      </c>
      <c r="I174">
        <v>22.2</v>
      </c>
      <c r="J174">
        <v>12.9</v>
      </c>
      <c r="K174">
        <v>87.1</v>
      </c>
      <c r="L174">
        <v>35.1</v>
      </c>
      <c r="M174">
        <v>77.8</v>
      </c>
      <c r="N174">
        <v>57.8</v>
      </c>
      <c r="O174">
        <v>31.3</v>
      </c>
      <c r="P174">
        <v>10.9</v>
      </c>
      <c r="Q174">
        <v>80.2</v>
      </c>
      <c r="R174">
        <v>84.8</v>
      </c>
      <c r="S174">
        <v>63.8</v>
      </c>
      <c r="T174">
        <v>36.200000000000003</v>
      </c>
      <c r="U174">
        <v>44.8</v>
      </c>
      <c r="V174">
        <v>57.1</v>
      </c>
      <c r="W174">
        <v>42.9</v>
      </c>
      <c r="X174" t="s">
        <v>588</v>
      </c>
      <c r="Y174" t="s">
        <v>1368</v>
      </c>
      <c r="Z174" t="s">
        <v>4068</v>
      </c>
      <c r="AA174" t="s">
        <v>4037</v>
      </c>
      <c r="AB174" t="s">
        <v>2117</v>
      </c>
      <c r="AC174" t="s">
        <v>2116</v>
      </c>
      <c r="AD174" t="s">
        <v>2116</v>
      </c>
      <c r="AE174" t="s">
        <v>2117</v>
      </c>
      <c r="AF174" t="s">
        <v>2116</v>
      </c>
      <c r="AG174" t="s">
        <v>2117</v>
      </c>
      <c r="AH174" t="s">
        <v>2117</v>
      </c>
      <c r="AI174" t="s">
        <v>2116</v>
      </c>
      <c r="AJ174" t="s">
        <v>2116</v>
      </c>
      <c r="AK174" t="s">
        <v>2117</v>
      </c>
      <c r="AL174" t="s">
        <v>2117</v>
      </c>
      <c r="AM174" t="s">
        <v>2117</v>
      </c>
      <c r="AN174" t="s">
        <v>2116</v>
      </c>
      <c r="AO174" t="s">
        <v>2116</v>
      </c>
      <c r="AP174" t="s">
        <v>2117</v>
      </c>
      <c r="AQ174" t="s">
        <v>2116</v>
      </c>
    </row>
    <row r="175" spans="2:43" x14ac:dyDescent="0.25">
      <c r="B175" t="s">
        <v>584</v>
      </c>
      <c r="C175" t="s">
        <v>490</v>
      </c>
      <c r="D175">
        <v>0.41666666666666669</v>
      </c>
      <c r="E175" t="s">
        <v>589</v>
      </c>
      <c r="F175" t="s">
        <v>590</v>
      </c>
      <c r="H175">
        <v>47.9</v>
      </c>
      <c r="I175">
        <v>28.5</v>
      </c>
      <c r="J175">
        <v>23.6</v>
      </c>
      <c r="K175">
        <v>76.400000000000006</v>
      </c>
      <c r="L175">
        <v>52.1</v>
      </c>
      <c r="M175">
        <v>71.5</v>
      </c>
      <c r="N175">
        <v>30.5</v>
      </c>
      <c r="O175">
        <v>52</v>
      </c>
      <c r="P175">
        <v>17.5</v>
      </c>
      <c r="Q175">
        <v>56.3</v>
      </c>
      <c r="R175">
        <v>72.099999999999994</v>
      </c>
      <c r="S175">
        <v>45.2</v>
      </c>
      <c r="T175">
        <v>54.8</v>
      </c>
      <c r="U175">
        <v>60.9</v>
      </c>
      <c r="V175">
        <v>49.9</v>
      </c>
      <c r="W175">
        <v>50.1</v>
      </c>
      <c r="X175" t="s">
        <v>3377</v>
      </c>
      <c r="Y175" t="s">
        <v>590</v>
      </c>
      <c r="Z175" t="s">
        <v>4069</v>
      </c>
      <c r="AA175" t="s">
        <v>460</v>
      </c>
      <c r="AB175" t="s">
        <v>2116</v>
      </c>
      <c r="AC175" t="s">
        <v>2116</v>
      </c>
      <c r="AD175" t="s">
        <v>2117</v>
      </c>
      <c r="AE175" t="s">
        <v>2116</v>
      </c>
      <c r="AF175" t="s">
        <v>2117</v>
      </c>
      <c r="AG175" t="s">
        <v>2117</v>
      </c>
      <c r="AH175" t="s">
        <v>2116</v>
      </c>
      <c r="AI175" t="s">
        <v>2117</v>
      </c>
      <c r="AJ175" t="s">
        <v>2116</v>
      </c>
      <c r="AK175" t="s">
        <v>2116</v>
      </c>
      <c r="AL175" t="s">
        <v>2117</v>
      </c>
      <c r="AM175" t="s">
        <v>2117</v>
      </c>
      <c r="AN175" t="s">
        <v>2116</v>
      </c>
      <c r="AO175" t="s">
        <v>2117</v>
      </c>
      <c r="AP175" t="s">
        <v>2117</v>
      </c>
      <c r="AQ175" t="s">
        <v>2116</v>
      </c>
    </row>
    <row r="176" spans="2:43" x14ac:dyDescent="0.25">
      <c r="B176" t="s">
        <v>448</v>
      </c>
      <c r="C176" t="s">
        <v>490</v>
      </c>
      <c r="D176">
        <v>0.41666666666666669</v>
      </c>
      <c r="E176" t="s">
        <v>591</v>
      </c>
      <c r="F176" t="s">
        <v>223</v>
      </c>
      <c r="H176">
        <v>38.200000000000003</v>
      </c>
      <c r="I176">
        <v>30.9</v>
      </c>
      <c r="J176">
        <v>30.8</v>
      </c>
      <c r="K176">
        <v>69.2</v>
      </c>
      <c r="L176">
        <v>61.8</v>
      </c>
      <c r="M176">
        <v>69.099999999999994</v>
      </c>
      <c r="N176">
        <v>36.4</v>
      </c>
      <c r="O176">
        <v>48.3</v>
      </c>
      <c r="P176">
        <v>15.3</v>
      </c>
      <c r="Q176">
        <v>60.5</v>
      </c>
      <c r="R176">
        <v>68.400000000000006</v>
      </c>
      <c r="S176">
        <v>40.6</v>
      </c>
      <c r="T176">
        <v>59.4</v>
      </c>
      <c r="U176">
        <v>64.599999999999994</v>
      </c>
      <c r="V176">
        <v>48.1</v>
      </c>
      <c r="W176">
        <v>51.9</v>
      </c>
      <c r="X176" t="s">
        <v>591</v>
      </c>
      <c r="Y176" t="s">
        <v>1344</v>
      </c>
      <c r="Z176" t="s">
        <v>4070</v>
      </c>
      <c r="AA176" t="s">
        <v>2125</v>
      </c>
      <c r="AB176" t="s">
        <v>2117</v>
      </c>
      <c r="AC176" t="s">
        <v>2116</v>
      </c>
      <c r="AD176" t="s">
        <v>2116</v>
      </c>
      <c r="AE176" t="s">
        <v>2117</v>
      </c>
      <c r="AF176" t="s">
        <v>2116</v>
      </c>
      <c r="AG176" t="s">
        <v>2117</v>
      </c>
      <c r="AH176" t="s">
        <v>2117</v>
      </c>
      <c r="AI176" t="s">
        <v>2116</v>
      </c>
      <c r="AJ176" t="s">
        <v>2116</v>
      </c>
      <c r="AK176" t="s">
        <v>2117</v>
      </c>
      <c r="AL176" t="s">
        <v>2117</v>
      </c>
      <c r="AM176" t="s">
        <v>2116</v>
      </c>
      <c r="AN176" t="s">
        <v>2117</v>
      </c>
      <c r="AO176" t="s">
        <v>2117</v>
      </c>
      <c r="AP176" t="s">
        <v>2116</v>
      </c>
      <c r="AQ176" t="s">
        <v>2117</v>
      </c>
    </row>
    <row r="177" spans="2:43" x14ac:dyDescent="0.25">
      <c r="B177" t="s">
        <v>448</v>
      </c>
      <c r="C177" t="s">
        <v>490</v>
      </c>
      <c r="D177">
        <v>0.41666666666666669</v>
      </c>
      <c r="E177" t="s">
        <v>592</v>
      </c>
      <c r="F177" t="s">
        <v>593</v>
      </c>
      <c r="H177">
        <v>31.6</v>
      </c>
      <c r="I177">
        <v>30.8</v>
      </c>
      <c r="J177">
        <v>37.700000000000003</v>
      </c>
      <c r="K177">
        <v>62.3</v>
      </c>
      <c r="L177">
        <v>68.400000000000006</v>
      </c>
      <c r="M177">
        <v>69.2</v>
      </c>
      <c r="N177">
        <v>30.7</v>
      </c>
      <c r="O177">
        <v>49.5</v>
      </c>
      <c r="P177">
        <v>19.8</v>
      </c>
      <c r="Q177">
        <v>60.1</v>
      </c>
      <c r="R177">
        <v>70</v>
      </c>
      <c r="S177">
        <v>42.5</v>
      </c>
      <c r="T177">
        <v>57.5</v>
      </c>
      <c r="U177">
        <v>62.7</v>
      </c>
      <c r="V177">
        <v>49.7</v>
      </c>
      <c r="W177">
        <v>50.3</v>
      </c>
      <c r="X177" t="s">
        <v>3207</v>
      </c>
      <c r="Y177" t="s">
        <v>593</v>
      </c>
      <c r="Z177" t="s">
        <v>4071</v>
      </c>
      <c r="AA177" t="s">
        <v>4072</v>
      </c>
      <c r="AB177" t="s">
        <v>2116</v>
      </c>
      <c r="AC177" t="s">
        <v>2117</v>
      </c>
      <c r="AD177" t="s">
        <v>2116</v>
      </c>
      <c r="AE177" t="s">
        <v>2117</v>
      </c>
      <c r="AF177" t="s">
        <v>2117</v>
      </c>
      <c r="AG177" t="s">
        <v>2116</v>
      </c>
      <c r="AH177" t="s">
        <v>2117</v>
      </c>
      <c r="AI177" t="s">
        <v>2116</v>
      </c>
      <c r="AJ177" t="s">
        <v>2116</v>
      </c>
      <c r="AK177" t="s">
        <v>2117</v>
      </c>
      <c r="AL177" t="s">
        <v>2117</v>
      </c>
      <c r="AM177" t="s">
        <v>2117</v>
      </c>
      <c r="AN177" t="s">
        <v>2116</v>
      </c>
      <c r="AO177" t="s">
        <v>2116</v>
      </c>
      <c r="AP177" t="s">
        <v>2117</v>
      </c>
      <c r="AQ177" t="s">
        <v>2116</v>
      </c>
    </row>
    <row r="178" spans="2:43" x14ac:dyDescent="0.25">
      <c r="B178" t="s">
        <v>448</v>
      </c>
      <c r="C178" t="s">
        <v>490</v>
      </c>
      <c r="D178">
        <v>0.41666666666666669</v>
      </c>
      <c r="E178" t="s">
        <v>594</v>
      </c>
      <c r="F178" t="s">
        <v>595</v>
      </c>
      <c r="H178">
        <v>40.6</v>
      </c>
      <c r="I178">
        <v>29.2</v>
      </c>
      <c r="J178">
        <v>30.1</v>
      </c>
      <c r="K178">
        <v>69.900000000000006</v>
      </c>
      <c r="L178">
        <v>59.4</v>
      </c>
      <c r="M178">
        <v>70.8</v>
      </c>
      <c r="N178">
        <v>23.8</v>
      </c>
      <c r="O178">
        <v>51.7</v>
      </c>
      <c r="P178">
        <v>24.6</v>
      </c>
      <c r="Q178">
        <v>57.5</v>
      </c>
      <c r="R178">
        <v>73.5</v>
      </c>
      <c r="S178">
        <v>46.8</v>
      </c>
      <c r="T178">
        <v>53.2</v>
      </c>
      <c r="U178">
        <v>58.7</v>
      </c>
      <c r="V178">
        <v>52.9</v>
      </c>
      <c r="W178">
        <v>47.1</v>
      </c>
      <c r="X178" t="s">
        <v>3208</v>
      </c>
      <c r="Y178" t="s">
        <v>3209</v>
      </c>
      <c r="Z178" t="s">
        <v>4073</v>
      </c>
      <c r="AA178" t="s">
        <v>447</v>
      </c>
      <c r="AB178" t="s">
        <v>2116</v>
      </c>
      <c r="AC178" t="s">
        <v>2117</v>
      </c>
      <c r="AD178" t="s">
        <v>2116</v>
      </c>
      <c r="AE178" t="s">
        <v>2117</v>
      </c>
      <c r="AF178" t="s">
        <v>2117</v>
      </c>
      <c r="AG178" t="s">
        <v>2116</v>
      </c>
      <c r="AH178" t="s">
        <v>2116</v>
      </c>
      <c r="AI178" t="s">
        <v>2117</v>
      </c>
      <c r="AJ178" t="s">
        <v>2116</v>
      </c>
      <c r="AK178" t="s">
        <v>2116</v>
      </c>
      <c r="AL178" t="s">
        <v>2116</v>
      </c>
      <c r="AM178" t="s">
        <v>2116</v>
      </c>
      <c r="AN178" t="s">
        <v>2117</v>
      </c>
      <c r="AO178" t="s">
        <v>2117</v>
      </c>
      <c r="AP178" t="s">
        <v>2116</v>
      </c>
      <c r="AQ178" t="s">
        <v>2117</v>
      </c>
    </row>
    <row r="179" spans="2:43" x14ac:dyDescent="0.25">
      <c r="B179" t="s">
        <v>569</v>
      </c>
      <c r="C179" t="s">
        <v>490</v>
      </c>
      <c r="D179">
        <v>0.41666666666666669</v>
      </c>
      <c r="E179" t="s">
        <v>596</v>
      </c>
      <c r="F179" t="s">
        <v>597</v>
      </c>
      <c r="H179">
        <v>50.9</v>
      </c>
      <c r="I179">
        <v>24.9</v>
      </c>
      <c r="J179">
        <v>24.2</v>
      </c>
      <c r="K179">
        <v>75.8</v>
      </c>
      <c r="L179">
        <v>49.1</v>
      </c>
      <c r="M179">
        <v>75.099999999999994</v>
      </c>
      <c r="N179">
        <v>37.700000000000003</v>
      </c>
      <c r="O179">
        <v>39.6</v>
      </c>
      <c r="P179">
        <v>22.7</v>
      </c>
      <c r="Q179">
        <v>74.8</v>
      </c>
      <c r="R179">
        <v>86.4</v>
      </c>
      <c r="S179">
        <v>66.2</v>
      </c>
      <c r="T179">
        <v>33.799999999999997</v>
      </c>
      <c r="U179">
        <v>39.9</v>
      </c>
      <c r="V179">
        <v>66.099999999999994</v>
      </c>
      <c r="W179">
        <v>33.9</v>
      </c>
      <c r="X179" t="s">
        <v>3382</v>
      </c>
      <c r="Y179" t="s">
        <v>597</v>
      </c>
      <c r="Z179" t="s">
        <v>4074</v>
      </c>
      <c r="AA179" t="s">
        <v>459</v>
      </c>
      <c r="AB179" t="s">
        <v>2116</v>
      </c>
      <c r="AC179" t="s">
        <v>2117</v>
      </c>
      <c r="AD179" t="s">
        <v>2116</v>
      </c>
      <c r="AE179" t="s">
        <v>2117</v>
      </c>
      <c r="AF179" t="s">
        <v>2117</v>
      </c>
      <c r="AG179" t="s">
        <v>2116</v>
      </c>
      <c r="AH179" t="s">
        <v>2116</v>
      </c>
      <c r="AI179" t="s">
        <v>2116</v>
      </c>
      <c r="AJ179" t="s">
        <v>2117</v>
      </c>
      <c r="AK179" t="s">
        <v>2117</v>
      </c>
      <c r="AL179" t="s">
        <v>2117</v>
      </c>
      <c r="AM179" t="s">
        <v>2116</v>
      </c>
      <c r="AN179" t="s">
        <v>2117</v>
      </c>
      <c r="AO179" t="s">
        <v>2117</v>
      </c>
      <c r="AP179" t="s">
        <v>2117</v>
      </c>
      <c r="AQ179" t="s">
        <v>2116</v>
      </c>
    </row>
    <row r="180" spans="2:43" x14ac:dyDescent="0.25">
      <c r="B180" t="s">
        <v>476</v>
      </c>
      <c r="C180" t="s">
        <v>490</v>
      </c>
      <c r="D180">
        <v>0.41666666666666669</v>
      </c>
      <c r="E180" t="s">
        <v>598</v>
      </c>
      <c r="F180" t="s">
        <v>258</v>
      </c>
      <c r="H180">
        <v>26.1</v>
      </c>
      <c r="I180">
        <v>26.7</v>
      </c>
      <c r="J180">
        <v>47.2</v>
      </c>
      <c r="K180">
        <v>52.8</v>
      </c>
      <c r="L180">
        <v>73.900000000000006</v>
      </c>
      <c r="M180">
        <v>73.3</v>
      </c>
      <c r="N180">
        <v>17.5</v>
      </c>
      <c r="O180">
        <v>38.200000000000003</v>
      </c>
      <c r="P180">
        <v>44.2</v>
      </c>
      <c r="Q180">
        <v>75.900000000000006</v>
      </c>
      <c r="R180">
        <v>83.1</v>
      </c>
      <c r="S180">
        <v>60.8</v>
      </c>
      <c r="T180">
        <v>39.200000000000003</v>
      </c>
      <c r="U180">
        <v>45.3</v>
      </c>
      <c r="V180">
        <v>62.7</v>
      </c>
      <c r="W180">
        <v>37.299999999999997</v>
      </c>
      <c r="X180" t="s">
        <v>2751</v>
      </c>
      <c r="Y180" t="s">
        <v>258</v>
      </c>
      <c r="Z180" t="s">
        <v>4075</v>
      </c>
      <c r="AA180" t="s">
        <v>456</v>
      </c>
      <c r="AB180" t="s">
        <v>2116</v>
      </c>
      <c r="AC180" t="s">
        <v>2116</v>
      </c>
      <c r="AD180" t="s">
        <v>2117</v>
      </c>
      <c r="AE180" t="s">
        <v>2116</v>
      </c>
      <c r="AF180" t="s">
        <v>2117</v>
      </c>
      <c r="AG180" t="s">
        <v>2117</v>
      </c>
      <c r="AH180" t="s">
        <v>2116</v>
      </c>
      <c r="AI180" t="s">
        <v>2116</v>
      </c>
      <c r="AJ180" t="s">
        <v>2117</v>
      </c>
      <c r="AK180" t="s">
        <v>2117</v>
      </c>
      <c r="AL180" t="s">
        <v>2116</v>
      </c>
      <c r="AM180" t="s">
        <v>2116</v>
      </c>
      <c r="AN180" t="s">
        <v>2117</v>
      </c>
      <c r="AO180" t="s">
        <v>2117</v>
      </c>
      <c r="AP180" t="s">
        <v>2116</v>
      </c>
      <c r="AQ180" t="s">
        <v>2117</v>
      </c>
    </row>
    <row r="181" spans="2:43" x14ac:dyDescent="0.25">
      <c r="B181" t="s">
        <v>451</v>
      </c>
      <c r="C181" t="s">
        <v>490</v>
      </c>
      <c r="D181">
        <v>0.41666666666666669</v>
      </c>
      <c r="E181" t="s">
        <v>599</v>
      </c>
      <c r="F181" t="s">
        <v>600</v>
      </c>
      <c r="H181">
        <v>38.200000000000003</v>
      </c>
      <c r="I181">
        <v>25.8</v>
      </c>
      <c r="J181">
        <v>36</v>
      </c>
      <c r="K181">
        <v>64</v>
      </c>
      <c r="L181">
        <v>61.8</v>
      </c>
      <c r="M181">
        <v>74.2</v>
      </c>
      <c r="N181">
        <v>26.7</v>
      </c>
      <c r="O181">
        <v>40.6</v>
      </c>
      <c r="P181">
        <v>32.700000000000003</v>
      </c>
      <c r="Q181">
        <v>74.3</v>
      </c>
      <c r="R181">
        <v>87.9</v>
      </c>
      <c r="S181">
        <v>69</v>
      </c>
      <c r="T181">
        <v>31</v>
      </c>
      <c r="U181">
        <v>36.4</v>
      </c>
      <c r="V181">
        <v>70.3</v>
      </c>
      <c r="W181">
        <v>29.7</v>
      </c>
      <c r="X181" t="s">
        <v>599</v>
      </c>
      <c r="Y181" t="s">
        <v>600</v>
      </c>
      <c r="Z181" t="s">
        <v>4076</v>
      </c>
      <c r="AA181" t="s">
        <v>447</v>
      </c>
      <c r="AB181" t="s">
        <v>2116</v>
      </c>
      <c r="AC181" t="s">
        <v>2117</v>
      </c>
      <c r="AD181" t="s">
        <v>2116</v>
      </c>
      <c r="AE181" t="s">
        <v>2117</v>
      </c>
      <c r="AF181" t="s">
        <v>2117</v>
      </c>
      <c r="AG181" t="s">
        <v>2116</v>
      </c>
      <c r="AH181" t="s">
        <v>2116</v>
      </c>
      <c r="AI181" t="s">
        <v>2117</v>
      </c>
      <c r="AJ181" t="s">
        <v>2116</v>
      </c>
      <c r="AK181" t="s">
        <v>2116</v>
      </c>
      <c r="AL181" t="s">
        <v>2116</v>
      </c>
      <c r="AM181" t="s">
        <v>2116</v>
      </c>
      <c r="AN181" t="s">
        <v>2117</v>
      </c>
      <c r="AO181" t="s">
        <v>2117</v>
      </c>
      <c r="AP181" t="s">
        <v>2116</v>
      </c>
      <c r="AQ181" t="s">
        <v>2117</v>
      </c>
    </row>
    <row r="182" spans="2:43" x14ac:dyDescent="0.25">
      <c r="B182" t="s">
        <v>474</v>
      </c>
      <c r="C182" t="s">
        <v>490</v>
      </c>
      <c r="D182">
        <v>0.4375</v>
      </c>
      <c r="E182" t="s">
        <v>250</v>
      </c>
      <c r="F182" t="s">
        <v>601</v>
      </c>
      <c r="H182">
        <v>22.1</v>
      </c>
      <c r="I182">
        <v>29.7</v>
      </c>
      <c r="J182">
        <v>48.2</v>
      </c>
      <c r="K182">
        <v>51.8</v>
      </c>
      <c r="L182">
        <v>77.900000000000006</v>
      </c>
      <c r="M182">
        <v>70.3</v>
      </c>
      <c r="N182">
        <v>21.1</v>
      </c>
      <c r="O182">
        <v>47.1</v>
      </c>
      <c r="P182">
        <v>31.8</v>
      </c>
      <c r="Q182">
        <v>64</v>
      </c>
      <c r="R182">
        <v>71.400000000000006</v>
      </c>
      <c r="S182">
        <v>44.2</v>
      </c>
      <c r="T182">
        <v>55.8</v>
      </c>
      <c r="U182">
        <v>61.9</v>
      </c>
      <c r="V182">
        <v>48.8</v>
      </c>
      <c r="W182">
        <v>51.2</v>
      </c>
      <c r="X182" t="s">
        <v>250</v>
      </c>
      <c r="Y182" t="s">
        <v>601</v>
      </c>
      <c r="Z182" t="s">
        <v>4077</v>
      </c>
      <c r="AA182" t="s">
        <v>459</v>
      </c>
      <c r="AB182" t="s">
        <v>2116</v>
      </c>
      <c r="AC182" t="s">
        <v>2117</v>
      </c>
      <c r="AD182" t="s">
        <v>2116</v>
      </c>
      <c r="AE182" t="s">
        <v>2117</v>
      </c>
      <c r="AF182" t="s">
        <v>2117</v>
      </c>
      <c r="AG182" t="s">
        <v>2116</v>
      </c>
      <c r="AH182" t="s">
        <v>2117</v>
      </c>
      <c r="AI182" t="s">
        <v>2116</v>
      </c>
      <c r="AJ182" t="s">
        <v>2116</v>
      </c>
      <c r="AK182" t="s">
        <v>2117</v>
      </c>
      <c r="AL182" t="s">
        <v>2117</v>
      </c>
      <c r="AM182" t="s">
        <v>2116</v>
      </c>
      <c r="AN182" t="s">
        <v>2117</v>
      </c>
      <c r="AO182" t="s">
        <v>2117</v>
      </c>
      <c r="AP182" t="s">
        <v>2117</v>
      </c>
      <c r="AQ182" t="s">
        <v>2116</v>
      </c>
    </row>
    <row r="183" spans="2:43" x14ac:dyDescent="0.25">
      <c r="B183" t="s">
        <v>474</v>
      </c>
      <c r="C183" t="s">
        <v>490</v>
      </c>
      <c r="D183">
        <v>0.45833333333333331</v>
      </c>
      <c r="E183" t="s">
        <v>602</v>
      </c>
      <c r="F183" t="s">
        <v>603</v>
      </c>
      <c r="H183">
        <v>46.8</v>
      </c>
      <c r="I183">
        <v>28.5</v>
      </c>
      <c r="J183">
        <v>24.7</v>
      </c>
      <c r="K183">
        <v>75.3</v>
      </c>
      <c r="L183">
        <v>53.2</v>
      </c>
      <c r="M183">
        <v>71.5</v>
      </c>
      <c r="N183">
        <v>36.700000000000003</v>
      </c>
      <c r="O183">
        <v>41.4</v>
      </c>
      <c r="P183">
        <v>21.9</v>
      </c>
      <c r="Q183">
        <v>72</v>
      </c>
      <c r="R183">
        <v>72.8</v>
      </c>
      <c r="S183">
        <v>46.1</v>
      </c>
      <c r="T183">
        <v>53.9</v>
      </c>
      <c r="U183">
        <v>59.9</v>
      </c>
      <c r="V183">
        <v>51</v>
      </c>
      <c r="W183">
        <v>49</v>
      </c>
      <c r="X183" t="s">
        <v>357</v>
      </c>
      <c r="Y183" t="s">
        <v>3205</v>
      </c>
      <c r="Z183" t="s">
        <v>4078</v>
      </c>
      <c r="AA183" t="s">
        <v>2130</v>
      </c>
      <c r="AB183" t="s">
        <v>2117</v>
      </c>
      <c r="AC183" t="s">
        <v>2116</v>
      </c>
      <c r="AD183" t="s">
        <v>2116</v>
      </c>
      <c r="AE183" t="s">
        <v>2117</v>
      </c>
      <c r="AF183" t="s">
        <v>2116</v>
      </c>
      <c r="AG183" t="s">
        <v>2117</v>
      </c>
      <c r="AH183" t="s">
        <v>2117</v>
      </c>
      <c r="AI183" t="s">
        <v>2116</v>
      </c>
      <c r="AJ183" t="s">
        <v>2116</v>
      </c>
      <c r="AK183" t="s">
        <v>2117</v>
      </c>
      <c r="AL183" t="s">
        <v>2117</v>
      </c>
      <c r="AM183" t="s">
        <v>2117</v>
      </c>
      <c r="AN183" t="s">
        <v>2116</v>
      </c>
      <c r="AO183" t="s">
        <v>2116</v>
      </c>
      <c r="AP183" t="s">
        <v>2117</v>
      </c>
      <c r="AQ183" t="s">
        <v>2116</v>
      </c>
    </row>
    <row r="184" spans="2:43" x14ac:dyDescent="0.25">
      <c r="B184" t="s">
        <v>469</v>
      </c>
      <c r="C184" t="s">
        <v>490</v>
      </c>
      <c r="D184">
        <v>0.45833333333333331</v>
      </c>
      <c r="E184" t="s">
        <v>604</v>
      </c>
      <c r="F184" t="s">
        <v>605</v>
      </c>
      <c r="H184">
        <v>56.9</v>
      </c>
      <c r="I184">
        <v>25.1</v>
      </c>
      <c r="J184">
        <v>18</v>
      </c>
      <c r="K184">
        <v>82</v>
      </c>
      <c r="L184">
        <v>43.1</v>
      </c>
      <c r="M184">
        <v>74.900000000000006</v>
      </c>
      <c r="N184">
        <v>49.3</v>
      </c>
      <c r="O184">
        <v>30.9</v>
      </c>
      <c r="P184">
        <v>19.899999999999999</v>
      </c>
      <c r="Q184">
        <v>86.3</v>
      </c>
      <c r="R184">
        <v>94.3</v>
      </c>
      <c r="S184">
        <v>82.4</v>
      </c>
      <c r="T184">
        <v>17.600000000000001</v>
      </c>
      <c r="U184">
        <v>23</v>
      </c>
      <c r="V184">
        <v>77.099999999999994</v>
      </c>
      <c r="W184">
        <v>22.9</v>
      </c>
      <c r="X184" t="s">
        <v>604</v>
      </c>
      <c r="Y184" t="s">
        <v>605</v>
      </c>
      <c r="Z184" t="s">
        <v>4079</v>
      </c>
      <c r="AA184" t="s">
        <v>2736</v>
      </c>
      <c r="AB184" t="s">
        <v>2116</v>
      </c>
      <c r="AC184" t="s">
        <v>2117</v>
      </c>
      <c r="AD184" t="s">
        <v>2116</v>
      </c>
      <c r="AE184" t="s">
        <v>2117</v>
      </c>
      <c r="AF184" t="s">
        <v>2117</v>
      </c>
      <c r="AG184" t="s">
        <v>2116</v>
      </c>
      <c r="AH184" t="s">
        <v>2116</v>
      </c>
      <c r="AI184" t="s">
        <v>2117</v>
      </c>
      <c r="AJ184" t="s">
        <v>2116</v>
      </c>
      <c r="AK184" t="s">
        <v>2116</v>
      </c>
      <c r="AL184" t="s">
        <v>2116</v>
      </c>
      <c r="AM184" t="s">
        <v>2116</v>
      </c>
      <c r="AN184" t="s">
        <v>2117</v>
      </c>
      <c r="AO184" t="s">
        <v>2117</v>
      </c>
      <c r="AP184" t="s">
        <v>2116</v>
      </c>
      <c r="AQ184" t="s">
        <v>2117</v>
      </c>
    </row>
    <row r="185" spans="2:43" x14ac:dyDescent="0.25">
      <c r="B185" t="s">
        <v>469</v>
      </c>
      <c r="C185" t="s">
        <v>490</v>
      </c>
      <c r="D185">
        <v>0.45833333333333331</v>
      </c>
      <c r="E185" t="s">
        <v>606</v>
      </c>
      <c r="F185" t="s">
        <v>607</v>
      </c>
      <c r="H185">
        <v>32.4</v>
      </c>
      <c r="I185">
        <v>25.6</v>
      </c>
      <c r="J185">
        <v>42</v>
      </c>
      <c r="K185">
        <v>58</v>
      </c>
      <c r="L185">
        <v>67.599999999999994</v>
      </c>
      <c r="M185">
        <v>74.400000000000006</v>
      </c>
      <c r="N185">
        <v>32.700000000000003</v>
      </c>
      <c r="O185">
        <v>36.1</v>
      </c>
      <c r="P185">
        <v>31.2</v>
      </c>
      <c r="Q185">
        <v>81.3</v>
      </c>
      <c r="R185">
        <v>89.7</v>
      </c>
      <c r="S185">
        <v>72.400000000000006</v>
      </c>
      <c r="T185">
        <v>27.6</v>
      </c>
      <c r="U185">
        <v>32.9</v>
      </c>
      <c r="V185">
        <v>72.7</v>
      </c>
      <c r="W185">
        <v>27.3</v>
      </c>
      <c r="X185" t="s">
        <v>606</v>
      </c>
      <c r="Y185" t="s">
        <v>1361</v>
      </c>
      <c r="Z185" t="s">
        <v>4080</v>
      </c>
      <c r="AA185" t="s">
        <v>2125</v>
      </c>
      <c r="AB185" t="s">
        <v>2117</v>
      </c>
      <c r="AC185" t="s">
        <v>2116</v>
      </c>
      <c r="AD185" t="s">
        <v>2116</v>
      </c>
      <c r="AE185" t="s">
        <v>2117</v>
      </c>
      <c r="AF185" t="s">
        <v>2116</v>
      </c>
      <c r="AG185" t="s">
        <v>2117</v>
      </c>
      <c r="AH185" t="s">
        <v>2117</v>
      </c>
      <c r="AI185" t="s">
        <v>2116</v>
      </c>
      <c r="AJ185" t="s">
        <v>2116</v>
      </c>
      <c r="AK185" t="s">
        <v>2117</v>
      </c>
      <c r="AL185" t="s">
        <v>2117</v>
      </c>
      <c r="AM185" t="s">
        <v>2116</v>
      </c>
      <c r="AN185" t="s">
        <v>2117</v>
      </c>
      <c r="AO185" t="s">
        <v>2117</v>
      </c>
      <c r="AP185" t="s">
        <v>2116</v>
      </c>
      <c r="AQ185" t="s">
        <v>2117</v>
      </c>
    </row>
    <row r="186" spans="2:43" x14ac:dyDescent="0.25">
      <c r="B186" t="s">
        <v>480</v>
      </c>
      <c r="C186" t="s">
        <v>490</v>
      </c>
      <c r="D186">
        <v>0.45833333333333331</v>
      </c>
      <c r="E186" t="s">
        <v>608</v>
      </c>
      <c r="F186" t="s">
        <v>609</v>
      </c>
      <c r="H186">
        <v>52.8</v>
      </c>
      <c r="I186">
        <v>24.4</v>
      </c>
      <c r="J186">
        <v>22.8</v>
      </c>
      <c r="K186">
        <v>77.2</v>
      </c>
      <c r="L186">
        <v>47.2</v>
      </c>
      <c r="M186">
        <v>75.599999999999994</v>
      </c>
      <c r="N186">
        <v>49.9</v>
      </c>
      <c r="O186">
        <v>33.1</v>
      </c>
      <c r="P186">
        <v>16.899999999999999</v>
      </c>
      <c r="Q186">
        <v>81.7</v>
      </c>
      <c r="R186">
        <v>90.6</v>
      </c>
      <c r="S186">
        <v>74.3</v>
      </c>
      <c r="T186">
        <v>25.7</v>
      </c>
      <c r="U186">
        <v>31.5</v>
      </c>
      <c r="V186">
        <v>72</v>
      </c>
      <c r="W186">
        <v>28</v>
      </c>
      <c r="X186" t="s">
        <v>3342</v>
      </c>
      <c r="Y186" t="s">
        <v>3343</v>
      </c>
      <c r="Z186" t="s">
        <v>4081</v>
      </c>
      <c r="AA186" t="s">
        <v>2157</v>
      </c>
      <c r="AB186" t="s">
        <v>2117</v>
      </c>
      <c r="AC186" t="s">
        <v>2116</v>
      </c>
      <c r="AD186" t="s">
        <v>2116</v>
      </c>
      <c r="AE186" t="s">
        <v>2117</v>
      </c>
      <c r="AF186" t="s">
        <v>2116</v>
      </c>
      <c r="AG186" t="s">
        <v>2117</v>
      </c>
      <c r="AH186" t="s">
        <v>2116</v>
      </c>
      <c r="AI186" t="s">
        <v>2116</v>
      </c>
      <c r="AJ186" t="s">
        <v>2117</v>
      </c>
      <c r="AK186" t="s">
        <v>2117</v>
      </c>
      <c r="AL186" t="s">
        <v>2117</v>
      </c>
      <c r="AM186" t="s">
        <v>2117</v>
      </c>
      <c r="AN186" t="s">
        <v>2116</v>
      </c>
      <c r="AO186" t="s">
        <v>2116</v>
      </c>
      <c r="AP186" t="s">
        <v>2117</v>
      </c>
      <c r="AQ186" t="s">
        <v>2116</v>
      </c>
    </row>
    <row r="187" spans="2:43" x14ac:dyDescent="0.25">
      <c r="B187" t="s">
        <v>569</v>
      </c>
      <c r="C187" t="s">
        <v>490</v>
      </c>
      <c r="D187">
        <v>0.45833333333333331</v>
      </c>
      <c r="E187" t="s">
        <v>610</v>
      </c>
      <c r="F187" t="s">
        <v>611</v>
      </c>
      <c r="H187">
        <v>60.9</v>
      </c>
      <c r="I187">
        <v>23.4</v>
      </c>
      <c r="J187">
        <v>15.7</v>
      </c>
      <c r="K187">
        <v>84.3</v>
      </c>
      <c r="L187">
        <v>39.1</v>
      </c>
      <c r="M187">
        <v>76.599999999999994</v>
      </c>
      <c r="N187">
        <v>41.7</v>
      </c>
      <c r="O187">
        <v>39</v>
      </c>
      <c r="P187">
        <v>19.3</v>
      </c>
      <c r="Q187">
        <v>74.599999999999994</v>
      </c>
      <c r="R187">
        <v>82.7</v>
      </c>
      <c r="S187">
        <v>60.3</v>
      </c>
      <c r="T187">
        <v>39.700000000000003</v>
      </c>
      <c r="U187">
        <v>47.7</v>
      </c>
      <c r="V187">
        <v>56.8</v>
      </c>
      <c r="W187">
        <v>43.2</v>
      </c>
      <c r="X187" t="s">
        <v>3383</v>
      </c>
      <c r="Y187" t="s">
        <v>3384</v>
      </c>
      <c r="Z187" t="s">
        <v>4082</v>
      </c>
      <c r="AA187" t="s">
        <v>459</v>
      </c>
      <c r="AB187" t="s">
        <v>2116</v>
      </c>
      <c r="AC187" t="s">
        <v>2117</v>
      </c>
      <c r="AD187" t="s">
        <v>2116</v>
      </c>
      <c r="AE187" t="s">
        <v>2117</v>
      </c>
      <c r="AF187" t="s">
        <v>2117</v>
      </c>
      <c r="AG187" t="s">
        <v>2116</v>
      </c>
      <c r="AH187" t="s">
        <v>2116</v>
      </c>
      <c r="AI187" t="s">
        <v>2116</v>
      </c>
      <c r="AJ187" t="s">
        <v>2117</v>
      </c>
      <c r="AK187" t="s">
        <v>2117</v>
      </c>
      <c r="AL187" t="s">
        <v>2117</v>
      </c>
      <c r="AM187" t="s">
        <v>2116</v>
      </c>
      <c r="AN187" t="s">
        <v>2117</v>
      </c>
      <c r="AO187" t="s">
        <v>2117</v>
      </c>
      <c r="AP187" t="s">
        <v>2117</v>
      </c>
      <c r="AQ187" t="s">
        <v>2116</v>
      </c>
    </row>
    <row r="188" spans="2:43" x14ac:dyDescent="0.25">
      <c r="B188" t="s">
        <v>450</v>
      </c>
      <c r="C188" t="s">
        <v>490</v>
      </c>
      <c r="D188">
        <v>0.45833333333333331</v>
      </c>
      <c r="E188" t="s">
        <v>248</v>
      </c>
      <c r="F188" t="s">
        <v>612</v>
      </c>
      <c r="H188">
        <v>62</v>
      </c>
      <c r="I188">
        <v>23.3</v>
      </c>
      <c r="J188">
        <v>14.7</v>
      </c>
      <c r="K188">
        <v>85.3</v>
      </c>
      <c r="L188">
        <v>38</v>
      </c>
      <c r="M188">
        <v>76.7</v>
      </c>
      <c r="N188">
        <v>46.9</v>
      </c>
      <c r="O188">
        <v>39.6</v>
      </c>
      <c r="P188">
        <v>13.6</v>
      </c>
      <c r="Q188">
        <v>71.2</v>
      </c>
      <c r="R188">
        <v>81.3</v>
      </c>
      <c r="S188">
        <v>58.1</v>
      </c>
      <c r="T188">
        <v>41.9</v>
      </c>
      <c r="U188">
        <v>50.1</v>
      </c>
      <c r="V188">
        <v>54.2</v>
      </c>
      <c r="W188">
        <v>45.8</v>
      </c>
      <c r="X188" t="s">
        <v>282</v>
      </c>
      <c r="Y188" t="s">
        <v>3389</v>
      </c>
      <c r="Z188" t="s">
        <v>4083</v>
      </c>
      <c r="AA188" t="s">
        <v>462</v>
      </c>
      <c r="AB188" t="s">
        <v>2117</v>
      </c>
      <c r="AC188" t="s">
        <v>2116</v>
      </c>
      <c r="AD188" t="s">
        <v>2116</v>
      </c>
      <c r="AE188" t="s">
        <v>2117</v>
      </c>
      <c r="AF188" t="s">
        <v>2116</v>
      </c>
      <c r="AG188" t="s">
        <v>2117</v>
      </c>
      <c r="AH188" t="s">
        <v>2116</v>
      </c>
      <c r="AI188" t="s">
        <v>2117</v>
      </c>
      <c r="AJ188" t="s">
        <v>2116</v>
      </c>
      <c r="AK188" t="s">
        <v>2117</v>
      </c>
      <c r="AL188" t="s">
        <v>2117</v>
      </c>
      <c r="AM188" t="s">
        <v>2117</v>
      </c>
      <c r="AN188" t="s">
        <v>2116</v>
      </c>
      <c r="AO188" t="s">
        <v>2117</v>
      </c>
      <c r="AP188" t="s">
        <v>2117</v>
      </c>
      <c r="AQ188" t="s">
        <v>2116</v>
      </c>
    </row>
    <row r="189" spans="2:43" x14ac:dyDescent="0.25">
      <c r="B189" t="s">
        <v>465</v>
      </c>
      <c r="C189" t="s">
        <v>490</v>
      </c>
      <c r="D189">
        <v>0.45833333333333331</v>
      </c>
      <c r="E189" t="s">
        <v>613</v>
      </c>
      <c r="F189" t="s">
        <v>614</v>
      </c>
      <c r="H189">
        <v>49.6</v>
      </c>
      <c r="I189">
        <v>26.5</v>
      </c>
      <c r="J189">
        <v>23.9</v>
      </c>
      <c r="K189">
        <v>76.099999999999994</v>
      </c>
      <c r="L189">
        <v>50.4</v>
      </c>
      <c r="M189">
        <v>73.5</v>
      </c>
      <c r="N189">
        <v>25.9</v>
      </c>
      <c r="O189">
        <v>45.5</v>
      </c>
      <c r="P189">
        <v>28.6</v>
      </c>
      <c r="Q189">
        <v>66.7</v>
      </c>
      <c r="R189">
        <v>79.2</v>
      </c>
      <c r="S189">
        <v>54.8</v>
      </c>
      <c r="T189">
        <v>45.2</v>
      </c>
      <c r="U189">
        <v>51.6</v>
      </c>
      <c r="V189">
        <v>57.3</v>
      </c>
      <c r="W189">
        <v>42.7</v>
      </c>
      <c r="X189" t="s">
        <v>613</v>
      </c>
      <c r="Y189" t="s">
        <v>614</v>
      </c>
      <c r="Z189" t="s">
        <v>4084</v>
      </c>
      <c r="AA189" t="s">
        <v>460</v>
      </c>
      <c r="AB189" t="s">
        <v>2116</v>
      </c>
      <c r="AC189" t="s">
        <v>2116</v>
      </c>
      <c r="AD189" t="s">
        <v>2117</v>
      </c>
      <c r="AE189" t="s">
        <v>2116</v>
      </c>
      <c r="AF189" t="s">
        <v>2117</v>
      </c>
      <c r="AG189" t="s">
        <v>2117</v>
      </c>
      <c r="AH189" t="s">
        <v>2116</v>
      </c>
      <c r="AI189" t="s">
        <v>2117</v>
      </c>
      <c r="AJ189" t="s">
        <v>2116</v>
      </c>
      <c r="AK189" t="s">
        <v>2117</v>
      </c>
      <c r="AL189" t="s">
        <v>2117</v>
      </c>
      <c r="AM189" t="s">
        <v>2117</v>
      </c>
      <c r="AN189" t="s">
        <v>2116</v>
      </c>
      <c r="AO189" t="s">
        <v>2117</v>
      </c>
      <c r="AP189" t="s">
        <v>2117</v>
      </c>
      <c r="AQ189" t="s">
        <v>2116</v>
      </c>
    </row>
    <row r="190" spans="2:43" x14ac:dyDescent="0.25">
      <c r="B190" t="s">
        <v>584</v>
      </c>
      <c r="C190" t="s">
        <v>490</v>
      </c>
      <c r="D190">
        <v>0.5</v>
      </c>
      <c r="E190" t="s">
        <v>615</v>
      </c>
      <c r="F190" t="s">
        <v>616</v>
      </c>
      <c r="H190">
        <v>46.8</v>
      </c>
      <c r="I190">
        <v>28</v>
      </c>
      <c r="J190">
        <v>25.2</v>
      </c>
      <c r="K190">
        <v>74.8</v>
      </c>
      <c r="L190">
        <v>53.2</v>
      </c>
      <c r="M190">
        <v>72</v>
      </c>
      <c r="N190">
        <v>37.9</v>
      </c>
      <c r="O190">
        <v>48.5</v>
      </c>
      <c r="P190">
        <v>13.6</v>
      </c>
      <c r="Q190">
        <v>59.7</v>
      </c>
      <c r="R190">
        <v>74.8</v>
      </c>
      <c r="S190">
        <v>48.7</v>
      </c>
      <c r="T190">
        <v>51.3</v>
      </c>
      <c r="U190">
        <v>57.4</v>
      </c>
      <c r="V190">
        <v>53.1</v>
      </c>
      <c r="W190">
        <v>46.9</v>
      </c>
      <c r="X190" t="s">
        <v>3379</v>
      </c>
      <c r="Y190" t="s">
        <v>3380</v>
      </c>
      <c r="Z190" t="s">
        <v>4085</v>
      </c>
      <c r="AA190" t="s">
        <v>462</v>
      </c>
      <c r="AB190" t="s">
        <v>2117</v>
      </c>
      <c r="AC190" t="s">
        <v>2116</v>
      </c>
      <c r="AD190" t="s">
        <v>2116</v>
      </c>
      <c r="AE190" t="s">
        <v>2117</v>
      </c>
      <c r="AF190" t="s">
        <v>2116</v>
      </c>
      <c r="AG190" t="s">
        <v>2117</v>
      </c>
      <c r="AH190" t="s">
        <v>2117</v>
      </c>
      <c r="AI190" t="s">
        <v>2116</v>
      </c>
      <c r="AJ190" t="s">
        <v>2116</v>
      </c>
      <c r="AK190" t="s">
        <v>2117</v>
      </c>
      <c r="AL190" t="s">
        <v>2117</v>
      </c>
      <c r="AM190" t="s">
        <v>2117</v>
      </c>
      <c r="AN190" t="s">
        <v>2116</v>
      </c>
      <c r="AO190" t="s">
        <v>2117</v>
      </c>
      <c r="AP190" t="s">
        <v>2117</v>
      </c>
      <c r="AQ190" t="s">
        <v>2116</v>
      </c>
    </row>
    <row r="191" spans="2:43" x14ac:dyDescent="0.25">
      <c r="B191" t="s">
        <v>448</v>
      </c>
      <c r="C191" t="s">
        <v>490</v>
      </c>
      <c r="D191">
        <v>0.5</v>
      </c>
      <c r="E191" t="s">
        <v>617</v>
      </c>
      <c r="F191" t="s">
        <v>618</v>
      </c>
      <c r="H191">
        <v>44.8</v>
      </c>
      <c r="I191">
        <v>30</v>
      </c>
      <c r="J191">
        <v>25.3</v>
      </c>
      <c r="K191">
        <v>74.7</v>
      </c>
      <c r="L191">
        <v>55.2</v>
      </c>
      <c r="M191">
        <v>70</v>
      </c>
      <c r="N191">
        <v>26.8</v>
      </c>
      <c r="O191">
        <v>50.8</v>
      </c>
      <c r="P191">
        <v>22.5</v>
      </c>
      <c r="Q191">
        <v>58.7</v>
      </c>
      <c r="R191">
        <v>68.599999999999994</v>
      </c>
      <c r="S191">
        <v>40.9</v>
      </c>
      <c r="T191">
        <v>59.1</v>
      </c>
      <c r="U191">
        <v>64.7</v>
      </c>
      <c r="V191">
        <v>47.2</v>
      </c>
      <c r="W191">
        <v>52.8</v>
      </c>
      <c r="X191" t="s">
        <v>3210</v>
      </c>
      <c r="Y191" t="s">
        <v>618</v>
      </c>
      <c r="Z191" t="s">
        <v>4086</v>
      </c>
      <c r="AA191" t="s">
        <v>459</v>
      </c>
      <c r="AB191" t="s">
        <v>2116</v>
      </c>
      <c r="AC191" t="s">
        <v>2117</v>
      </c>
      <c r="AD191" t="s">
        <v>2116</v>
      </c>
      <c r="AE191" t="s">
        <v>2117</v>
      </c>
      <c r="AF191" t="s">
        <v>2117</v>
      </c>
      <c r="AG191" t="s">
        <v>2116</v>
      </c>
      <c r="AH191" t="s">
        <v>2116</v>
      </c>
      <c r="AI191" t="s">
        <v>2116</v>
      </c>
      <c r="AJ191" t="s">
        <v>2117</v>
      </c>
      <c r="AK191" t="s">
        <v>2117</v>
      </c>
      <c r="AL191" t="s">
        <v>2117</v>
      </c>
      <c r="AM191" t="s">
        <v>2116</v>
      </c>
      <c r="AN191" t="s">
        <v>2117</v>
      </c>
      <c r="AO191" t="s">
        <v>2117</v>
      </c>
      <c r="AP191" t="s">
        <v>2117</v>
      </c>
      <c r="AQ191" t="s">
        <v>2116</v>
      </c>
    </row>
    <row r="192" spans="2:43" x14ac:dyDescent="0.25">
      <c r="B192" t="s">
        <v>569</v>
      </c>
      <c r="C192" t="s">
        <v>490</v>
      </c>
      <c r="D192">
        <v>0.5</v>
      </c>
      <c r="E192" t="s">
        <v>619</v>
      </c>
      <c r="F192" t="s">
        <v>620</v>
      </c>
      <c r="H192">
        <v>22.5</v>
      </c>
      <c r="I192">
        <v>26.1</v>
      </c>
      <c r="J192">
        <v>51.5</v>
      </c>
      <c r="K192">
        <v>48.5</v>
      </c>
      <c r="L192">
        <v>77.5</v>
      </c>
      <c r="M192">
        <v>73.900000000000006</v>
      </c>
      <c r="N192">
        <v>22</v>
      </c>
      <c r="O192">
        <v>46.8</v>
      </c>
      <c r="P192">
        <v>31.1</v>
      </c>
      <c r="Q192">
        <v>64.5</v>
      </c>
      <c r="R192">
        <v>84</v>
      </c>
      <c r="S192">
        <v>62.3</v>
      </c>
      <c r="T192">
        <v>37.700000000000003</v>
      </c>
      <c r="U192">
        <v>44.2</v>
      </c>
      <c r="V192">
        <v>62.6</v>
      </c>
      <c r="W192">
        <v>37.4</v>
      </c>
      <c r="X192" t="s">
        <v>3385</v>
      </c>
      <c r="Y192" t="s">
        <v>620</v>
      </c>
      <c r="Z192" t="s">
        <v>4087</v>
      </c>
      <c r="AA192" t="s">
        <v>460</v>
      </c>
      <c r="AB192" t="s">
        <v>2116</v>
      </c>
      <c r="AC192" t="s">
        <v>2116</v>
      </c>
      <c r="AD192" t="s">
        <v>2117</v>
      </c>
      <c r="AE192" t="s">
        <v>2116</v>
      </c>
      <c r="AF192" t="s">
        <v>2117</v>
      </c>
      <c r="AG192" t="s">
        <v>2117</v>
      </c>
      <c r="AH192" t="s">
        <v>2116</v>
      </c>
      <c r="AI192" t="s">
        <v>2117</v>
      </c>
      <c r="AJ192" t="s">
        <v>2116</v>
      </c>
      <c r="AK192" t="s">
        <v>2116</v>
      </c>
      <c r="AL192" t="s">
        <v>2117</v>
      </c>
      <c r="AM192" t="s">
        <v>2117</v>
      </c>
      <c r="AN192" t="s">
        <v>2116</v>
      </c>
      <c r="AO192" t="s">
        <v>2117</v>
      </c>
      <c r="AP192" t="s">
        <v>2117</v>
      </c>
      <c r="AQ192" t="s">
        <v>2116</v>
      </c>
    </row>
    <row r="193" spans="2:43" x14ac:dyDescent="0.25">
      <c r="B193" t="s">
        <v>450</v>
      </c>
      <c r="C193" t="s">
        <v>490</v>
      </c>
      <c r="D193">
        <v>0.5</v>
      </c>
      <c r="E193" t="s">
        <v>621</v>
      </c>
      <c r="F193" t="s">
        <v>622</v>
      </c>
      <c r="H193">
        <v>71.900000000000006</v>
      </c>
      <c r="I193">
        <v>20.399999999999999</v>
      </c>
      <c r="J193">
        <v>7.6</v>
      </c>
      <c r="K193">
        <v>92.4</v>
      </c>
      <c r="L193">
        <v>28.1</v>
      </c>
      <c r="M193">
        <v>79.599999999999994</v>
      </c>
      <c r="N193">
        <v>50.7</v>
      </c>
      <c r="O193">
        <v>39.1</v>
      </c>
      <c r="P193">
        <v>10.199999999999999</v>
      </c>
      <c r="Q193">
        <v>69.8</v>
      </c>
      <c r="R193">
        <v>75.900000000000006</v>
      </c>
      <c r="S193">
        <v>50.7</v>
      </c>
      <c r="T193">
        <v>49.3</v>
      </c>
      <c r="U193">
        <v>60.8</v>
      </c>
      <c r="V193">
        <v>39</v>
      </c>
      <c r="W193">
        <v>61</v>
      </c>
      <c r="X193" t="s">
        <v>621</v>
      </c>
      <c r="Y193" t="s">
        <v>3390</v>
      </c>
      <c r="Z193" t="s">
        <v>4088</v>
      </c>
      <c r="AA193" t="s">
        <v>2125</v>
      </c>
      <c r="AB193" t="s">
        <v>2117</v>
      </c>
      <c r="AC193" t="s">
        <v>2116</v>
      </c>
      <c r="AD193" t="s">
        <v>2116</v>
      </c>
      <c r="AE193" t="s">
        <v>2117</v>
      </c>
      <c r="AF193" t="s">
        <v>2116</v>
      </c>
      <c r="AG193" t="s">
        <v>2117</v>
      </c>
      <c r="AH193" t="s">
        <v>2117</v>
      </c>
      <c r="AI193" t="s">
        <v>2116</v>
      </c>
      <c r="AJ193" t="s">
        <v>2116</v>
      </c>
      <c r="AK193" t="s">
        <v>2117</v>
      </c>
      <c r="AL193" t="s">
        <v>2117</v>
      </c>
      <c r="AM193" t="s">
        <v>2116</v>
      </c>
      <c r="AN193" t="s">
        <v>2117</v>
      </c>
      <c r="AO193" t="s">
        <v>2117</v>
      </c>
      <c r="AP193" t="s">
        <v>2116</v>
      </c>
      <c r="AQ193" t="s">
        <v>2117</v>
      </c>
    </row>
    <row r="194" spans="2:43" x14ac:dyDescent="0.25">
      <c r="B194" t="s">
        <v>486</v>
      </c>
      <c r="C194" t="s">
        <v>490</v>
      </c>
      <c r="D194">
        <v>0.5</v>
      </c>
      <c r="E194" t="s">
        <v>623</v>
      </c>
      <c r="F194" t="s">
        <v>624</v>
      </c>
      <c r="H194">
        <v>43.4</v>
      </c>
      <c r="I194">
        <v>29.3</v>
      </c>
      <c r="J194">
        <v>27.3</v>
      </c>
      <c r="K194">
        <v>72.7</v>
      </c>
      <c r="L194">
        <v>56.6</v>
      </c>
      <c r="M194">
        <v>70.7</v>
      </c>
      <c r="N194">
        <v>30.1</v>
      </c>
      <c r="O194">
        <v>44</v>
      </c>
      <c r="P194">
        <v>25.9</v>
      </c>
      <c r="Q194">
        <v>68.900000000000006</v>
      </c>
      <c r="R194">
        <v>72</v>
      </c>
      <c r="S194">
        <v>44.9</v>
      </c>
      <c r="T194">
        <v>55.1</v>
      </c>
      <c r="U194">
        <v>60.7</v>
      </c>
      <c r="V194">
        <v>50.8</v>
      </c>
      <c r="W194">
        <v>49.2</v>
      </c>
      <c r="X194" t="s">
        <v>623</v>
      </c>
      <c r="Y194" t="s">
        <v>1320</v>
      </c>
      <c r="Z194" t="s">
        <v>4089</v>
      </c>
      <c r="AA194" t="s">
        <v>2736</v>
      </c>
      <c r="AB194" t="s">
        <v>2116</v>
      </c>
      <c r="AC194" t="s">
        <v>2117</v>
      </c>
      <c r="AD194" t="s">
        <v>2116</v>
      </c>
      <c r="AE194" t="s">
        <v>2117</v>
      </c>
      <c r="AF194" t="s">
        <v>2117</v>
      </c>
      <c r="AG194" t="s">
        <v>2116</v>
      </c>
      <c r="AH194" t="s">
        <v>2116</v>
      </c>
      <c r="AI194" t="s">
        <v>2117</v>
      </c>
      <c r="AJ194" t="s">
        <v>2116</v>
      </c>
      <c r="AK194" t="s">
        <v>2116</v>
      </c>
      <c r="AL194" t="s">
        <v>2116</v>
      </c>
      <c r="AM194" t="s">
        <v>2116</v>
      </c>
      <c r="AN194" t="s">
        <v>2117</v>
      </c>
      <c r="AO194" t="s">
        <v>2117</v>
      </c>
      <c r="AP194" t="s">
        <v>2116</v>
      </c>
      <c r="AQ194" t="s">
        <v>2117</v>
      </c>
    </row>
    <row r="195" spans="2:43" x14ac:dyDescent="0.25">
      <c r="B195" t="s">
        <v>476</v>
      </c>
      <c r="C195" t="s">
        <v>490</v>
      </c>
      <c r="D195">
        <v>0.52083333333333337</v>
      </c>
      <c r="E195" t="s">
        <v>256</v>
      </c>
      <c r="F195" t="s">
        <v>625</v>
      </c>
      <c r="H195">
        <v>36.6</v>
      </c>
      <c r="I195">
        <v>29.1</v>
      </c>
      <c r="J195">
        <v>34.299999999999997</v>
      </c>
      <c r="K195">
        <v>65.7</v>
      </c>
      <c r="L195">
        <v>63.4</v>
      </c>
      <c r="M195">
        <v>70.900000000000006</v>
      </c>
      <c r="N195">
        <v>31.9</v>
      </c>
      <c r="O195">
        <v>42.8</v>
      </c>
      <c r="P195">
        <v>25.3</v>
      </c>
      <c r="Q195">
        <v>70.599999999999994</v>
      </c>
      <c r="R195">
        <v>75.099999999999994</v>
      </c>
      <c r="S195">
        <v>49</v>
      </c>
      <c r="T195">
        <v>51</v>
      </c>
      <c r="U195">
        <v>56.5</v>
      </c>
      <c r="V195">
        <v>54.9</v>
      </c>
      <c r="W195">
        <v>45.1</v>
      </c>
      <c r="X195" t="s">
        <v>341</v>
      </c>
      <c r="Y195" t="s">
        <v>355</v>
      </c>
      <c r="Z195" t="s">
        <v>4090</v>
      </c>
      <c r="AA195" t="s">
        <v>462</v>
      </c>
      <c r="AB195" t="s">
        <v>2117</v>
      </c>
      <c r="AC195" t="s">
        <v>2116</v>
      </c>
      <c r="AD195" t="s">
        <v>2116</v>
      </c>
      <c r="AE195" t="s">
        <v>2117</v>
      </c>
      <c r="AF195" t="s">
        <v>2116</v>
      </c>
      <c r="AG195" t="s">
        <v>2117</v>
      </c>
      <c r="AH195" t="s">
        <v>2116</v>
      </c>
      <c r="AI195" t="s">
        <v>2117</v>
      </c>
      <c r="AJ195" t="s">
        <v>2116</v>
      </c>
      <c r="AK195" t="s">
        <v>2117</v>
      </c>
      <c r="AL195" t="s">
        <v>2117</v>
      </c>
      <c r="AM195" t="s">
        <v>2117</v>
      </c>
      <c r="AN195" t="s">
        <v>2116</v>
      </c>
      <c r="AO195" t="s">
        <v>2117</v>
      </c>
      <c r="AP195" t="s">
        <v>2117</v>
      </c>
      <c r="AQ195" t="s">
        <v>2116</v>
      </c>
    </row>
    <row r="196" spans="2:43" x14ac:dyDescent="0.25">
      <c r="B196" t="s">
        <v>626</v>
      </c>
      <c r="C196" t="s">
        <v>490</v>
      </c>
      <c r="D196">
        <v>0.54166666666666663</v>
      </c>
      <c r="E196" t="s">
        <v>627</v>
      </c>
      <c r="F196" t="s">
        <v>628</v>
      </c>
      <c r="H196">
        <v>35.700000000000003</v>
      </c>
      <c r="I196">
        <v>25.6</v>
      </c>
      <c r="J196">
        <v>38.700000000000003</v>
      </c>
      <c r="K196">
        <v>61.3</v>
      </c>
      <c r="L196">
        <v>64.3</v>
      </c>
      <c r="M196">
        <v>74.400000000000006</v>
      </c>
      <c r="N196">
        <v>38.5</v>
      </c>
      <c r="O196">
        <v>32.4</v>
      </c>
      <c r="P196">
        <v>29.1</v>
      </c>
      <c r="Q196">
        <v>86.6</v>
      </c>
      <c r="R196">
        <v>93.3</v>
      </c>
      <c r="S196">
        <v>80</v>
      </c>
      <c r="T196">
        <v>20</v>
      </c>
      <c r="U196">
        <v>24.6</v>
      </c>
      <c r="V196">
        <v>79</v>
      </c>
      <c r="W196">
        <v>21</v>
      </c>
      <c r="X196" t="s">
        <v>3201</v>
      </c>
      <c r="Y196" t="s">
        <v>1672</v>
      </c>
      <c r="Z196" t="s">
        <v>4091</v>
      </c>
      <c r="AA196" t="s">
        <v>4092</v>
      </c>
      <c r="AB196" t="s">
        <v>2116</v>
      </c>
      <c r="AC196" t="s">
        <v>2116</v>
      </c>
      <c r="AD196" t="s">
        <v>2117</v>
      </c>
      <c r="AE196" t="s">
        <v>2116</v>
      </c>
      <c r="AF196" t="s">
        <v>2117</v>
      </c>
      <c r="AG196" t="s">
        <v>2117</v>
      </c>
      <c r="AH196" t="s">
        <v>2116</v>
      </c>
      <c r="AI196" t="s">
        <v>2116</v>
      </c>
      <c r="AJ196" t="s">
        <v>2117</v>
      </c>
      <c r="AK196" t="s">
        <v>2117</v>
      </c>
      <c r="AL196" t="s">
        <v>2117</v>
      </c>
      <c r="AM196" t="s">
        <v>2117</v>
      </c>
      <c r="AN196" t="s">
        <v>2116</v>
      </c>
      <c r="AO196" t="s">
        <v>2116</v>
      </c>
      <c r="AP196" t="s">
        <v>2116</v>
      </c>
      <c r="AQ196" t="s">
        <v>2117</v>
      </c>
    </row>
    <row r="197" spans="2:43" x14ac:dyDescent="0.25">
      <c r="B197" t="s">
        <v>478</v>
      </c>
      <c r="C197" t="s">
        <v>490</v>
      </c>
      <c r="D197">
        <v>0.54166666666666663</v>
      </c>
      <c r="E197" t="s">
        <v>629</v>
      </c>
      <c r="F197" t="s">
        <v>630</v>
      </c>
      <c r="H197">
        <v>46.4</v>
      </c>
      <c r="I197">
        <v>25.8</v>
      </c>
      <c r="J197">
        <v>27.8</v>
      </c>
      <c r="K197">
        <v>72.2</v>
      </c>
      <c r="L197">
        <v>53.6</v>
      </c>
      <c r="M197">
        <v>74.2</v>
      </c>
      <c r="N197">
        <v>35.4</v>
      </c>
      <c r="O197">
        <v>40.4</v>
      </c>
      <c r="P197">
        <v>24.2</v>
      </c>
      <c r="Q197">
        <v>74.099999999999994</v>
      </c>
      <c r="R197">
        <v>84.5</v>
      </c>
      <c r="S197">
        <v>63</v>
      </c>
      <c r="T197">
        <v>37</v>
      </c>
      <c r="U197">
        <v>42.9</v>
      </c>
      <c r="V197">
        <v>64.7</v>
      </c>
      <c r="W197">
        <v>35.299999999999997</v>
      </c>
      <c r="X197" t="s">
        <v>3357</v>
      </c>
      <c r="Y197" t="s">
        <v>3358</v>
      </c>
      <c r="Z197" t="s">
        <v>4093</v>
      </c>
      <c r="AA197" t="s">
        <v>447</v>
      </c>
      <c r="AB197" t="s">
        <v>2116</v>
      </c>
      <c r="AC197" t="s">
        <v>2117</v>
      </c>
      <c r="AD197" t="s">
        <v>2116</v>
      </c>
      <c r="AE197" t="s">
        <v>2117</v>
      </c>
      <c r="AF197" t="s">
        <v>2117</v>
      </c>
      <c r="AG197" t="s">
        <v>2116</v>
      </c>
      <c r="AH197" t="s">
        <v>2116</v>
      </c>
      <c r="AI197" t="s">
        <v>2117</v>
      </c>
      <c r="AJ197" t="s">
        <v>2116</v>
      </c>
      <c r="AK197" t="s">
        <v>2116</v>
      </c>
      <c r="AL197" t="s">
        <v>2116</v>
      </c>
      <c r="AM197" t="s">
        <v>2116</v>
      </c>
      <c r="AN197" t="s">
        <v>2117</v>
      </c>
      <c r="AO197" t="s">
        <v>2117</v>
      </c>
      <c r="AP197" t="s">
        <v>2116</v>
      </c>
      <c r="AQ197" t="s">
        <v>2117</v>
      </c>
    </row>
    <row r="198" spans="2:43" x14ac:dyDescent="0.25">
      <c r="B198" t="s">
        <v>480</v>
      </c>
      <c r="C198" t="s">
        <v>490</v>
      </c>
      <c r="D198">
        <v>0.54166666666666663</v>
      </c>
      <c r="E198" t="s">
        <v>631</v>
      </c>
      <c r="F198" t="s">
        <v>632</v>
      </c>
      <c r="H198">
        <v>49.8</v>
      </c>
      <c r="I198">
        <v>25.1</v>
      </c>
      <c r="J198">
        <v>25.1</v>
      </c>
      <c r="K198">
        <v>74.900000000000006</v>
      </c>
      <c r="L198">
        <v>50.2</v>
      </c>
      <c r="M198">
        <v>74.900000000000006</v>
      </c>
      <c r="N198">
        <v>35.700000000000003</v>
      </c>
      <c r="O198">
        <v>39.700000000000003</v>
      </c>
      <c r="P198">
        <v>24.6</v>
      </c>
      <c r="Q198">
        <v>75.099999999999994</v>
      </c>
      <c r="R198">
        <v>86</v>
      </c>
      <c r="S198">
        <v>65.599999999999994</v>
      </c>
      <c r="T198">
        <v>34.4</v>
      </c>
      <c r="U198">
        <v>40.5</v>
      </c>
      <c r="V198">
        <v>65.900000000000006</v>
      </c>
      <c r="W198">
        <v>34.1</v>
      </c>
      <c r="X198" t="s">
        <v>631</v>
      </c>
      <c r="Y198" t="s">
        <v>632</v>
      </c>
      <c r="Z198" t="s">
        <v>4094</v>
      </c>
      <c r="AA198" t="s">
        <v>456</v>
      </c>
      <c r="AB198" t="s">
        <v>2116</v>
      </c>
      <c r="AC198" t="s">
        <v>2116</v>
      </c>
      <c r="AD198" t="s">
        <v>2117</v>
      </c>
      <c r="AE198" t="s">
        <v>2116</v>
      </c>
      <c r="AF198" t="s">
        <v>2117</v>
      </c>
      <c r="AG198" t="s">
        <v>2117</v>
      </c>
      <c r="AH198" t="s">
        <v>2116</v>
      </c>
      <c r="AI198" t="s">
        <v>2117</v>
      </c>
      <c r="AJ198" t="s">
        <v>2116</v>
      </c>
      <c r="AK198" t="s">
        <v>2116</v>
      </c>
      <c r="AL198" t="s">
        <v>2116</v>
      </c>
      <c r="AM198" t="s">
        <v>2116</v>
      </c>
      <c r="AN198" t="s">
        <v>2117</v>
      </c>
      <c r="AO198" t="s">
        <v>2117</v>
      </c>
      <c r="AP198" t="s">
        <v>2116</v>
      </c>
      <c r="AQ198" t="s">
        <v>2117</v>
      </c>
    </row>
    <row r="199" spans="2:43" x14ac:dyDescent="0.25">
      <c r="B199" t="s">
        <v>480</v>
      </c>
      <c r="C199" t="s">
        <v>490</v>
      </c>
      <c r="D199">
        <v>0.54166666666666663</v>
      </c>
      <c r="E199" t="s">
        <v>633</v>
      </c>
      <c r="F199" t="s">
        <v>634</v>
      </c>
      <c r="H199">
        <v>49</v>
      </c>
      <c r="I199">
        <v>26.6</v>
      </c>
      <c r="J199">
        <v>24.4</v>
      </c>
      <c r="K199">
        <v>75.599999999999994</v>
      </c>
      <c r="L199">
        <v>51</v>
      </c>
      <c r="M199">
        <v>73.400000000000006</v>
      </c>
      <c r="N199">
        <v>49.6</v>
      </c>
      <c r="O199">
        <v>27.9</v>
      </c>
      <c r="P199">
        <v>22.5</v>
      </c>
      <c r="Q199">
        <v>91.3</v>
      </c>
      <c r="R199">
        <v>95.8</v>
      </c>
      <c r="S199">
        <v>86.2</v>
      </c>
      <c r="T199">
        <v>13.8</v>
      </c>
      <c r="U199">
        <v>17.899999999999999</v>
      </c>
      <c r="V199">
        <v>82.8</v>
      </c>
      <c r="W199">
        <v>17.2</v>
      </c>
      <c r="X199" t="s">
        <v>3345</v>
      </c>
      <c r="Y199" t="s">
        <v>634</v>
      </c>
      <c r="Z199" t="s">
        <v>4095</v>
      </c>
      <c r="AA199" t="s">
        <v>459</v>
      </c>
      <c r="AB199" t="s">
        <v>2116</v>
      </c>
      <c r="AC199" t="s">
        <v>2117</v>
      </c>
      <c r="AD199" t="s">
        <v>2116</v>
      </c>
      <c r="AE199" t="s">
        <v>2117</v>
      </c>
      <c r="AF199" t="s">
        <v>2117</v>
      </c>
      <c r="AG199" t="s">
        <v>2116</v>
      </c>
      <c r="AH199" t="s">
        <v>2116</v>
      </c>
      <c r="AI199" t="s">
        <v>2117</v>
      </c>
      <c r="AJ199" t="s">
        <v>2116</v>
      </c>
      <c r="AK199" t="s">
        <v>2116</v>
      </c>
      <c r="AL199" t="s">
        <v>2117</v>
      </c>
      <c r="AM199" t="s">
        <v>2116</v>
      </c>
      <c r="AN199" t="s">
        <v>2117</v>
      </c>
      <c r="AO199" t="s">
        <v>2117</v>
      </c>
      <c r="AP199" t="s">
        <v>2117</v>
      </c>
      <c r="AQ199" t="s">
        <v>2116</v>
      </c>
    </row>
    <row r="200" spans="2:43" x14ac:dyDescent="0.25">
      <c r="B200" t="s">
        <v>475</v>
      </c>
      <c r="C200" t="s">
        <v>490</v>
      </c>
      <c r="D200">
        <v>0.54166666666666663</v>
      </c>
      <c r="E200" t="s">
        <v>635</v>
      </c>
      <c r="F200" t="s">
        <v>249</v>
      </c>
      <c r="H200">
        <v>48.1</v>
      </c>
      <c r="I200">
        <v>28.2</v>
      </c>
      <c r="J200">
        <v>23.7</v>
      </c>
      <c r="K200">
        <v>76.3</v>
      </c>
      <c r="L200">
        <v>51.9</v>
      </c>
      <c r="M200">
        <v>71.8</v>
      </c>
      <c r="N200">
        <v>36</v>
      </c>
      <c r="O200">
        <v>45.3</v>
      </c>
      <c r="P200">
        <v>18.7</v>
      </c>
      <c r="Q200">
        <v>65.599999999999994</v>
      </c>
      <c r="R200">
        <v>73</v>
      </c>
      <c r="S200">
        <v>46.3</v>
      </c>
      <c r="T200">
        <v>53.7</v>
      </c>
      <c r="U200">
        <v>59.8</v>
      </c>
      <c r="V200">
        <v>50.8</v>
      </c>
      <c r="W200">
        <v>49.2</v>
      </c>
      <c r="X200" t="s">
        <v>369</v>
      </c>
      <c r="Y200" t="s">
        <v>283</v>
      </c>
      <c r="Z200" t="s">
        <v>4096</v>
      </c>
      <c r="AA200" t="s">
        <v>2736</v>
      </c>
      <c r="AB200" t="s">
        <v>2116</v>
      </c>
      <c r="AC200" t="s">
        <v>2117</v>
      </c>
      <c r="AD200" t="s">
        <v>2116</v>
      </c>
      <c r="AE200" t="s">
        <v>2117</v>
      </c>
      <c r="AF200" t="s">
        <v>2117</v>
      </c>
      <c r="AG200" t="s">
        <v>2116</v>
      </c>
      <c r="AH200" t="s">
        <v>2116</v>
      </c>
      <c r="AI200" t="s">
        <v>2117</v>
      </c>
      <c r="AJ200" t="s">
        <v>2116</v>
      </c>
      <c r="AK200" t="s">
        <v>2116</v>
      </c>
      <c r="AL200" t="s">
        <v>2116</v>
      </c>
      <c r="AM200" t="s">
        <v>2116</v>
      </c>
      <c r="AN200" t="s">
        <v>2117</v>
      </c>
      <c r="AO200" t="s">
        <v>2117</v>
      </c>
      <c r="AP200" t="s">
        <v>2116</v>
      </c>
      <c r="AQ200" t="s">
        <v>2117</v>
      </c>
    </row>
    <row r="201" spans="2:43" x14ac:dyDescent="0.25">
      <c r="B201" t="s">
        <v>450</v>
      </c>
      <c r="C201" t="s">
        <v>490</v>
      </c>
      <c r="D201">
        <v>0.54166666666666663</v>
      </c>
      <c r="E201" t="s">
        <v>636</v>
      </c>
      <c r="F201" t="s">
        <v>637</v>
      </c>
      <c r="H201">
        <v>35.6</v>
      </c>
      <c r="I201">
        <v>30.7</v>
      </c>
      <c r="J201">
        <v>33.700000000000003</v>
      </c>
      <c r="K201">
        <v>66.3</v>
      </c>
      <c r="L201">
        <v>64.400000000000006</v>
      </c>
      <c r="M201">
        <v>69.3</v>
      </c>
      <c r="N201">
        <v>30.3</v>
      </c>
      <c r="O201">
        <v>42.6</v>
      </c>
      <c r="P201">
        <v>27.1</v>
      </c>
      <c r="Q201">
        <v>71.2</v>
      </c>
      <c r="R201">
        <v>70</v>
      </c>
      <c r="S201">
        <v>42.5</v>
      </c>
      <c r="T201">
        <v>57.5</v>
      </c>
      <c r="U201">
        <v>62.7</v>
      </c>
      <c r="V201">
        <v>49.8</v>
      </c>
      <c r="W201">
        <v>50.2</v>
      </c>
      <c r="X201" t="s">
        <v>636</v>
      </c>
      <c r="Y201" t="s">
        <v>637</v>
      </c>
      <c r="Z201" t="s">
        <v>4097</v>
      </c>
      <c r="AA201" t="s">
        <v>453</v>
      </c>
      <c r="AB201" t="s">
        <v>2117</v>
      </c>
      <c r="AC201" t="s">
        <v>2116</v>
      </c>
      <c r="AD201" t="s">
        <v>2116</v>
      </c>
      <c r="AE201" t="s">
        <v>2117</v>
      </c>
      <c r="AF201" t="s">
        <v>2116</v>
      </c>
      <c r="AG201" t="s">
        <v>2117</v>
      </c>
      <c r="AH201" t="s">
        <v>2116</v>
      </c>
      <c r="AI201" t="s">
        <v>2117</v>
      </c>
      <c r="AJ201" t="s">
        <v>2116</v>
      </c>
      <c r="AK201" t="s">
        <v>2116</v>
      </c>
      <c r="AL201" t="s">
        <v>2116</v>
      </c>
      <c r="AM201" t="s">
        <v>2116</v>
      </c>
      <c r="AN201" t="s">
        <v>2117</v>
      </c>
      <c r="AO201" t="s">
        <v>2117</v>
      </c>
      <c r="AP201" t="s">
        <v>2116</v>
      </c>
      <c r="AQ201" t="s">
        <v>2117</v>
      </c>
    </row>
    <row r="202" spans="2:43" x14ac:dyDescent="0.25">
      <c r="B202" t="s">
        <v>638</v>
      </c>
      <c r="C202" t="s">
        <v>490</v>
      </c>
      <c r="D202">
        <v>0.54166666666666663</v>
      </c>
      <c r="E202" t="s">
        <v>639</v>
      </c>
      <c r="F202" t="s">
        <v>640</v>
      </c>
      <c r="H202">
        <v>64.099999999999994</v>
      </c>
      <c r="I202">
        <v>23.2</v>
      </c>
      <c r="J202">
        <v>12.6</v>
      </c>
      <c r="K202">
        <v>87.4</v>
      </c>
      <c r="L202">
        <v>35.9</v>
      </c>
      <c r="M202">
        <v>76.8</v>
      </c>
      <c r="N202">
        <v>38.200000000000003</v>
      </c>
      <c r="O202">
        <v>38.700000000000003</v>
      </c>
      <c r="P202">
        <v>23.1</v>
      </c>
      <c r="Q202">
        <v>76.2</v>
      </c>
      <c r="R202">
        <v>92.1</v>
      </c>
      <c r="S202">
        <v>77.5</v>
      </c>
      <c r="T202">
        <v>22.5</v>
      </c>
      <c r="U202">
        <v>29.7</v>
      </c>
      <c r="V202">
        <v>68.900000000000006</v>
      </c>
      <c r="W202">
        <v>31.1</v>
      </c>
      <c r="X202" t="s">
        <v>639</v>
      </c>
      <c r="Y202" t="s">
        <v>3437</v>
      </c>
      <c r="Z202" t="s">
        <v>4098</v>
      </c>
      <c r="AA202" t="s">
        <v>459</v>
      </c>
      <c r="AB202" t="s">
        <v>2116</v>
      </c>
      <c r="AC202" t="s">
        <v>2117</v>
      </c>
      <c r="AD202" t="s">
        <v>2116</v>
      </c>
      <c r="AE202" t="s">
        <v>2117</v>
      </c>
      <c r="AF202" t="s">
        <v>2117</v>
      </c>
      <c r="AG202" t="s">
        <v>2116</v>
      </c>
      <c r="AH202" t="s">
        <v>2116</v>
      </c>
      <c r="AI202" t="s">
        <v>2117</v>
      </c>
      <c r="AJ202" t="s">
        <v>2116</v>
      </c>
      <c r="AK202" t="s">
        <v>2116</v>
      </c>
      <c r="AL202" t="s">
        <v>2117</v>
      </c>
      <c r="AM202" t="s">
        <v>2116</v>
      </c>
      <c r="AN202" t="s">
        <v>2117</v>
      </c>
      <c r="AO202" t="s">
        <v>2117</v>
      </c>
      <c r="AP202" t="s">
        <v>2117</v>
      </c>
      <c r="AQ202" t="s">
        <v>2116</v>
      </c>
    </row>
    <row r="203" spans="2:43" x14ac:dyDescent="0.25">
      <c r="B203" t="s">
        <v>488</v>
      </c>
      <c r="C203" t="s">
        <v>490</v>
      </c>
      <c r="D203">
        <v>0.5625</v>
      </c>
      <c r="E203" t="s">
        <v>641</v>
      </c>
      <c r="F203" t="s">
        <v>642</v>
      </c>
      <c r="H203">
        <v>59.1</v>
      </c>
      <c r="I203">
        <v>24.2</v>
      </c>
      <c r="J203">
        <v>16.7</v>
      </c>
      <c r="K203">
        <v>83.3</v>
      </c>
      <c r="L203">
        <v>40.9</v>
      </c>
      <c r="M203">
        <v>75.8</v>
      </c>
      <c r="N203">
        <v>50.5</v>
      </c>
      <c r="O203">
        <v>34.200000000000003</v>
      </c>
      <c r="P203">
        <v>15.4</v>
      </c>
      <c r="Q203">
        <v>79.5</v>
      </c>
      <c r="R203">
        <v>80.3</v>
      </c>
      <c r="S203">
        <v>56.6</v>
      </c>
      <c r="T203">
        <v>43.4</v>
      </c>
      <c r="U203">
        <v>51.1</v>
      </c>
      <c r="V203">
        <v>54.7</v>
      </c>
      <c r="W203">
        <v>45.3</v>
      </c>
      <c r="X203" t="s">
        <v>641</v>
      </c>
      <c r="Y203" t="s">
        <v>642</v>
      </c>
      <c r="Z203" t="s">
        <v>4099</v>
      </c>
      <c r="AA203" t="s">
        <v>2125</v>
      </c>
      <c r="AB203" t="s">
        <v>2117</v>
      </c>
      <c r="AC203" t="s">
        <v>2116</v>
      </c>
      <c r="AD203" t="s">
        <v>2116</v>
      </c>
      <c r="AE203" t="s">
        <v>2117</v>
      </c>
      <c r="AF203" t="s">
        <v>2116</v>
      </c>
      <c r="AG203" t="s">
        <v>2117</v>
      </c>
      <c r="AH203" t="s">
        <v>2117</v>
      </c>
      <c r="AI203" t="s">
        <v>2116</v>
      </c>
      <c r="AJ203" t="s">
        <v>2116</v>
      </c>
      <c r="AK203" t="s">
        <v>2117</v>
      </c>
      <c r="AL203" t="s">
        <v>2117</v>
      </c>
      <c r="AM203" t="s">
        <v>2116</v>
      </c>
      <c r="AN203" t="s">
        <v>2117</v>
      </c>
      <c r="AO203" t="s">
        <v>2117</v>
      </c>
      <c r="AP203" t="s">
        <v>2116</v>
      </c>
      <c r="AQ203" t="s">
        <v>2117</v>
      </c>
    </row>
    <row r="204" spans="2:43" x14ac:dyDescent="0.25">
      <c r="B204" t="s">
        <v>480</v>
      </c>
      <c r="C204" t="s">
        <v>490</v>
      </c>
      <c r="D204">
        <v>0.58333333333333337</v>
      </c>
      <c r="E204" t="s">
        <v>643</v>
      </c>
      <c r="F204" t="s">
        <v>644</v>
      </c>
      <c r="H204">
        <v>52.4</v>
      </c>
      <c r="I204">
        <v>24.4</v>
      </c>
      <c r="J204">
        <v>23.2</v>
      </c>
      <c r="K204">
        <v>76.8</v>
      </c>
      <c r="L204">
        <v>47.6</v>
      </c>
      <c r="M204">
        <v>75.599999999999994</v>
      </c>
      <c r="N204">
        <v>42.5</v>
      </c>
      <c r="O204">
        <v>35.700000000000003</v>
      </c>
      <c r="P204">
        <v>21.8</v>
      </c>
      <c r="Q204">
        <v>80.099999999999994</v>
      </c>
      <c r="R204">
        <v>89.4</v>
      </c>
      <c r="S204">
        <v>71.900000000000006</v>
      </c>
      <c r="T204">
        <v>28.1</v>
      </c>
      <c r="U204">
        <v>34.1</v>
      </c>
      <c r="V204">
        <v>70.2</v>
      </c>
      <c r="W204">
        <v>29.8</v>
      </c>
      <c r="X204" t="s">
        <v>643</v>
      </c>
      <c r="Y204" t="s">
        <v>3344</v>
      </c>
      <c r="Z204" t="s">
        <v>4100</v>
      </c>
      <c r="AA204" t="s">
        <v>458</v>
      </c>
      <c r="AB204" t="s">
        <v>2116</v>
      </c>
      <c r="AC204" t="s">
        <v>2116</v>
      </c>
      <c r="AD204" t="s">
        <v>2117</v>
      </c>
      <c r="AE204" t="s">
        <v>2116</v>
      </c>
      <c r="AF204" t="s">
        <v>2117</v>
      </c>
      <c r="AG204" t="s">
        <v>2117</v>
      </c>
      <c r="AH204" t="s">
        <v>2117</v>
      </c>
      <c r="AI204" t="s">
        <v>2116</v>
      </c>
      <c r="AJ204" t="s">
        <v>2116</v>
      </c>
      <c r="AK204" t="s">
        <v>2117</v>
      </c>
      <c r="AL204" t="s">
        <v>2117</v>
      </c>
      <c r="AM204" t="s">
        <v>2117</v>
      </c>
      <c r="AN204" t="s">
        <v>2116</v>
      </c>
      <c r="AO204" t="s">
        <v>2116</v>
      </c>
      <c r="AP204" t="s">
        <v>2117</v>
      </c>
      <c r="AQ204" t="s">
        <v>2116</v>
      </c>
    </row>
    <row r="205" spans="2:43" x14ac:dyDescent="0.25">
      <c r="B205" t="s">
        <v>470</v>
      </c>
      <c r="C205" t="s">
        <v>490</v>
      </c>
      <c r="D205">
        <v>0.61458333333333337</v>
      </c>
      <c r="E205" t="s">
        <v>645</v>
      </c>
      <c r="F205" t="s">
        <v>646</v>
      </c>
      <c r="H205">
        <v>21.6</v>
      </c>
      <c r="I205">
        <v>34.799999999999997</v>
      </c>
      <c r="J205">
        <v>43.6</v>
      </c>
      <c r="K205">
        <v>56.4</v>
      </c>
      <c r="L205">
        <v>78.400000000000006</v>
      </c>
      <c r="M205">
        <v>65.2</v>
      </c>
      <c r="N205">
        <v>18.3</v>
      </c>
      <c r="O205">
        <v>55.3</v>
      </c>
      <c r="P205">
        <v>26.4</v>
      </c>
      <c r="Q205">
        <v>52.1</v>
      </c>
      <c r="R205">
        <v>56.3</v>
      </c>
      <c r="S205">
        <v>28.1</v>
      </c>
      <c r="T205">
        <v>71.900000000000006</v>
      </c>
      <c r="U205">
        <v>76.7</v>
      </c>
      <c r="V205">
        <v>35.799999999999997</v>
      </c>
      <c r="W205">
        <v>64.2</v>
      </c>
      <c r="X205" t="s">
        <v>645</v>
      </c>
      <c r="Y205" t="s">
        <v>1324</v>
      </c>
      <c r="Z205" t="s">
        <v>4101</v>
      </c>
      <c r="AA205" t="s">
        <v>453</v>
      </c>
      <c r="AB205" t="s">
        <v>2117</v>
      </c>
      <c r="AC205" t="s">
        <v>2116</v>
      </c>
      <c r="AD205" t="s">
        <v>2116</v>
      </c>
      <c r="AE205" t="s">
        <v>2117</v>
      </c>
      <c r="AF205" t="s">
        <v>2116</v>
      </c>
      <c r="AG205" t="s">
        <v>2117</v>
      </c>
      <c r="AH205" t="s">
        <v>2116</v>
      </c>
      <c r="AI205" t="s">
        <v>2117</v>
      </c>
      <c r="AJ205" t="s">
        <v>2116</v>
      </c>
      <c r="AK205" t="s">
        <v>2116</v>
      </c>
      <c r="AL205" t="s">
        <v>2116</v>
      </c>
      <c r="AM205" t="s">
        <v>2116</v>
      </c>
      <c r="AN205" t="s">
        <v>2117</v>
      </c>
      <c r="AO205" t="s">
        <v>2117</v>
      </c>
      <c r="AP205" t="s">
        <v>2116</v>
      </c>
      <c r="AQ205" t="s">
        <v>2117</v>
      </c>
    </row>
    <row r="206" spans="2:43" x14ac:dyDescent="0.25">
      <c r="B206" t="s">
        <v>647</v>
      </c>
      <c r="C206" t="s">
        <v>490</v>
      </c>
      <c r="D206">
        <v>0.625</v>
      </c>
      <c r="E206" t="s">
        <v>648</v>
      </c>
      <c r="F206" t="s">
        <v>649</v>
      </c>
      <c r="H206">
        <v>37.5</v>
      </c>
      <c r="I206">
        <v>36.6</v>
      </c>
      <c r="J206">
        <v>25.9</v>
      </c>
      <c r="K206">
        <v>74.099999999999994</v>
      </c>
      <c r="L206">
        <v>62.5</v>
      </c>
      <c r="M206">
        <v>63.4</v>
      </c>
      <c r="N206">
        <v>25.5</v>
      </c>
      <c r="O206">
        <v>53.6</v>
      </c>
      <c r="P206">
        <v>20.8</v>
      </c>
      <c r="Q206">
        <v>54.5</v>
      </c>
      <c r="R206">
        <v>50.8</v>
      </c>
      <c r="S206">
        <v>23.3</v>
      </c>
      <c r="T206">
        <v>76.7</v>
      </c>
      <c r="U206">
        <v>80.5</v>
      </c>
      <c r="V206">
        <v>32.700000000000003</v>
      </c>
      <c r="W206">
        <v>67.3</v>
      </c>
      <c r="X206" t="s">
        <v>2754</v>
      </c>
      <c r="Y206" t="s">
        <v>2755</v>
      </c>
      <c r="Z206" t="s">
        <v>4102</v>
      </c>
      <c r="AA206" t="s">
        <v>460</v>
      </c>
      <c r="AB206" t="s">
        <v>2116</v>
      </c>
      <c r="AC206" t="s">
        <v>2116</v>
      </c>
      <c r="AD206" t="s">
        <v>2117</v>
      </c>
      <c r="AE206" t="s">
        <v>2116</v>
      </c>
      <c r="AF206" t="s">
        <v>2117</v>
      </c>
      <c r="AG206" t="s">
        <v>2117</v>
      </c>
      <c r="AH206" t="s">
        <v>2116</v>
      </c>
      <c r="AI206" t="s">
        <v>2116</v>
      </c>
      <c r="AJ206" t="s">
        <v>2117</v>
      </c>
      <c r="AK206" t="s">
        <v>2117</v>
      </c>
      <c r="AL206" t="s">
        <v>2117</v>
      </c>
      <c r="AM206" t="s">
        <v>2117</v>
      </c>
      <c r="AN206" t="s">
        <v>2116</v>
      </c>
      <c r="AO206" t="s">
        <v>2117</v>
      </c>
      <c r="AP206" t="s">
        <v>2117</v>
      </c>
      <c r="AQ206" t="s">
        <v>2116</v>
      </c>
    </row>
    <row r="207" spans="2:43" x14ac:dyDescent="0.25">
      <c r="B207" t="s">
        <v>650</v>
      </c>
      <c r="C207" t="s">
        <v>490</v>
      </c>
      <c r="D207">
        <v>0.625</v>
      </c>
      <c r="E207" t="s">
        <v>651</v>
      </c>
      <c r="F207" t="s">
        <v>652</v>
      </c>
      <c r="H207">
        <v>37.5</v>
      </c>
      <c r="I207">
        <v>32.6</v>
      </c>
      <c r="J207">
        <v>29.9</v>
      </c>
      <c r="K207">
        <v>70.099999999999994</v>
      </c>
      <c r="L207">
        <v>62.5</v>
      </c>
      <c r="M207">
        <v>67.400000000000006</v>
      </c>
      <c r="N207">
        <v>30</v>
      </c>
      <c r="O207">
        <v>49.3</v>
      </c>
      <c r="P207">
        <v>20.8</v>
      </c>
      <c r="Q207">
        <v>60.6</v>
      </c>
      <c r="R207">
        <v>63.1</v>
      </c>
      <c r="S207">
        <v>34.700000000000003</v>
      </c>
      <c r="T207">
        <v>65.3</v>
      </c>
      <c r="U207">
        <v>70.099999999999994</v>
      </c>
      <c r="V207">
        <v>43.2</v>
      </c>
      <c r="W207">
        <v>56.8</v>
      </c>
      <c r="X207">
        <v>0</v>
      </c>
      <c r="Y207">
        <v>0</v>
      </c>
      <c r="Z207" t="s">
        <v>4103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</row>
    <row r="208" spans="2:43" x14ac:dyDescent="0.25">
      <c r="B208" t="s">
        <v>650</v>
      </c>
      <c r="C208" t="s">
        <v>490</v>
      </c>
      <c r="D208">
        <v>0.625</v>
      </c>
      <c r="E208" t="s">
        <v>653</v>
      </c>
      <c r="F208" t="s">
        <v>654</v>
      </c>
      <c r="H208">
        <v>31.3</v>
      </c>
      <c r="I208">
        <v>39.1</v>
      </c>
      <c r="J208">
        <v>29.7</v>
      </c>
      <c r="K208">
        <v>70.3</v>
      </c>
      <c r="L208">
        <v>68.7</v>
      </c>
      <c r="M208">
        <v>60.9</v>
      </c>
      <c r="N208">
        <v>29.3</v>
      </c>
      <c r="O208">
        <v>54.3</v>
      </c>
      <c r="P208">
        <v>16.399999999999999</v>
      </c>
      <c r="Q208">
        <v>53</v>
      </c>
      <c r="R208">
        <v>45.9</v>
      </c>
      <c r="S208">
        <v>19.399999999999999</v>
      </c>
      <c r="T208">
        <v>80.599999999999994</v>
      </c>
      <c r="U208">
        <v>83.8</v>
      </c>
      <c r="V208">
        <v>29.4</v>
      </c>
      <c r="W208">
        <v>70.599999999999994</v>
      </c>
      <c r="X208" t="s">
        <v>319</v>
      </c>
      <c r="Y208" t="s">
        <v>2771</v>
      </c>
      <c r="Z208" t="s">
        <v>4104</v>
      </c>
      <c r="AA208" t="s">
        <v>456</v>
      </c>
      <c r="AB208" t="s">
        <v>2116</v>
      </c>
      <c r="AC208" t="s">
        <v>2116</v>
      </c>
      <c r="AD208" t="s">
        <v>2117</v>
      </c>
      <c r="AE208" t="s">
        <v>2116</v>
      </c>
      <c r="AF208" t="s">
        <v>2117</v>
      </c>
      <c r="AG208" t="s">
        <v>2117</v>
      </c>
      <c r="AH208" t="s">
        <v>2116</v>
      </c>
      <c r="AI208" t="s">
        <v>2117</v>
      </c>
      <c r="AJ208" t="s">
        <v>2116</v>
      </c>
      <c r="AK208" t="s">
        <v>2116</v>
      </c>
      <c r="AL208" t="s">
        <v>2116</v>
      </c>
      <c r="AM208" t="s">
        <v>2116</v>
      </c>
      <c r="AN208" t="s">
        <v>2117</v>
      </c>
      <c r="AO208" t="s">
        <v>2117</v>
      </c>
      <c r="AP208" t="s">
        <v>2116</v>
      </c>
      <c r="AQ208" t="s">
        <v>2117</v>
      </c>
    </row>
    <row r="209" spans="2:43" x14ac:dyDescent="0.25">
      <c r="B209" t="s">
        <v>650</v>
      </c>
      <c r="C209" t="s">
        <v>490</v>
      </c>
      <c r="D209">
        <v>0.625</v>
      </c>
      <c r="E209" t="s">
        <v>655</v>
      </c>
      <c r="F209" t="s">
        <v>656</v>
      </c>
      <c r="H209">
        <v>39.4</v>
      </c>
      <c r="I209">
        <v>34.5</v>
      </c>
      <c r="J209">
        <v>26.1</v>
      </c>
      <c r="K209">
        <v>73.900000000000006</v>
      </c>
      <c r="L209">
        <v>60.6</v>
      </c>
      <c r="M209">
        <v>65.5</v>
      </c>
      <c r="N209">
        <v>25</v>
      </c>
      <c r="O209">
        <v>52.2</v>
      </c>
      <c r="P209">
        <v>22.8</v>
      </c>
      <c r="Q209">
        <v>56.7</v>
      </c>
      <c r="R209">
        <v>56.3</v>
      </c>
      <c r="S209">
        <v>28.1</v>
      </c>
      <c r="T209">
        <v>71.900000000000006</v>
      </c>
      <c r="U209">
        <v>76.3</v>
      </c>
      <c r="V209">
        <v>36.9</v>
      </c>
      <c r="W209">
        <v>63.1</v>
      </c>
      <c r="X209">
        <v>0</v>
      </c>
      <c r="Y209">
        <v>0</v>
      </c>
      <c r="Z209" t="s">
        <v>4103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</row>
    <row r="210" spans="2:43" x14ac:dyDescent="0.25">
      <c r="B210" t="s">
        <v>650</v>
      </c>
      <c r="C210" t="s">
        <v>490</v>
      </c>
      <c r="D210">
        <v>0.625</v>
      </c>
      <c r="E210" t="s">
        <v>321</v>
      </c>
      <c r="F210" t="s">
        <v>657</v>
      </c>
      <c r="H210">
        <v>37.299999999999997</v>
      </c>
      <c r="I210">
        <v>34.799999999999997</v>
      </c>
      <c r="J210">
        <v>28</v>
      </c>
      <c r="K210">
        <v>72</v>
      </c>
      <c r="L210">
        <v>62.7</v>
      </c>
      <c r="M210">
        <v>65.2</v>
      </c>
      <c r="N210">
        <v>24.1</v>
      </c>
      <c r="O210">
        <v>57.9</v>
      </c>
      <c r="P210">
        <v>18</v>
      </c>
      <c r="Q210">
        <v>48.6</v>
      </c>
      <c r="R210">
        <v>56.2</v>
      </c>
      <c r="S210">
        <v>28</v>
      </c>
      <c r="T210">
        <v>72</v>
      </c>
      <c r="U210">
        <v>76.2</v>
      </c>
      <c r="V210">
        <v>37.200000000000003</v>
      </c>
      <c r="W210">
        <v>62.8</v>
      </c>
      <c r="X210" t="s">
        <v>321</v>
      </c>
      <c r="Y210" t="s">
        <v>657</v>
      </c>
      <c r="Z210" t="s">
        <v>4105</v>
      </c>
      <c r="AA210" t="s">
        <v>456</v>
      </c>
      <c r="AB210" t="s">
        <v>2116</v>
      </c>
      <c r="AC210" t="s">
        <v>2116</v>
      </c>
      <c r="AD210" t="s">
        <v>2117</v>
      </c>
      <c r="AE210" t="s">
        <v>2116</v>
      </c>
      <c r="AF210" t="s">
        <v>2117</v>
      </c>
      <c r="AG210" t="s">
        <v>2117</v>
      </c>
      <c r="AH210" t="s">
        <v>2116</v>
      </c>
      <c r="AI210" t="s">
        <v>2116</v>
      </c>
      <c r="AJ210" t="s">
        <v>2117</v>
      </c>
      <c r="AK210" t="s">
        <v>2117</v>
      </c>
      <c r="AL210" t="s">
        <v>2116</v>
      </c>
      <c r="AM210" t="s">
        <v>2116</v>
      </c>
      <c r="AN210" t="s">
        <v>2117</v>
      </c>
      <c r="AO210" t="s">
        <v>2117</v>
      </c>
      <c r="AP210" t="s">
        <v>2116</v>
      </c>
      <c r="AQ210" t="s">
        <v>2117</v>
      </c>
    </row>
    <row r="211" spans="2:43" x14ac:dyDescent="0.25">
      <c r="B211" t="s">
        <v>650</v>
      </c>
      <c r="C211" t="s">
        <v>490</v>
      </c>
      <c r="D211">
        <v>0.625</v>
      </c>
      <c r="E211" t="s">
        <v>658</v>
      </c>
      <c r="F211" t="s">
        <v>659</v>
      </c>
      <c r="H211">
        <v>52.3</v>
      </c>
      <c r="I211">
        <v>31.8</v>
      </c>
      <c r="J211">
        <v>16</v>
      </c>
      <c r="K211">
        <v>84</v>
      </c>
      <c r="L211">
        <v>47.7</v>
      </c>
      <c r="M211">
        <v>68.2</v>
      </c>
      <c r="N211">
        <v>30.8</v>
      </c>
      <c r="O211">
        <v>55.6</v>
      </c>
      <c r="P211">
        <v>13.6</v>
      </c>
      <c r="Q211">
        <v>50.7</v>
      </c>
      <c r="R211">
        <v>55.1</v>
      </c>
      <c r="S211">
        <v>27.2</v>
      </c>
      <c r="T211">
        <v>72.8</v>
      </c>
      <c r="U211">
        <v>78.7</v>
      </c>
      <c r="V211">
        <v>31.7</v>
      </c>
      <c r="W211">
        <v>68.3</v>
      </c>
      <c r="X211" t="s">
        <v>2775</v>
      </c>
      <c r="Y211" t="s">
        <v>2776</v>
      </c>
      <c r="Z211" t="s">
        <v>4106</v>
      </c>
      <c r="AA211" t="s">
        <v>456</v>
      </c>
      <c r="AB211" t="s">
        <v>2116</v>
      </c>
      <c r="AC211" t="s">
        <v>2116</v>
      </c>
      <c r="AD211" t="s">
        <v>2117</v>
      </c>
      <c r="AE211" t="s">
        <v>2116</v>
      </c>
      <c r="AF211" t="s">
        <v>2117</v>
      </c>
      <c r="AG211" t="s">
        <v>2117</v>
      </c>
      <c r="AH211" t="s">
        <v>2116</v>
      </c>
      <c r="AI211" t="s">
        <v>2116</v>
      </c>
      <c r="AJ211" t="s">
        <v>2117</v>
      </c>
      <c r="AK211" t="s">
        <v>2117</v>
      </c>
      <c r="AL211" t="s">
        <v>2116</v>
      </c>
      <c r="AM211" t="s">
        <v>2116</v>
      </c>
      <c r="AN211" t="s">
        <v>2117</v>
      </c>
      <c r="AO211" t="s">
        <v>2117</v>
      </c>
      <c r="AP211" t="s">
        <v>2116</v>
      </c>
      <c r="AQ211" t="s">
        <v>2117</v>
      </c>
    </row>
    <row r="212" spans="2:43" x14ac:dyDescent="0.25">
      <c r="B212" t="s">
        <v>650</v>
      </c>
      <c r="C212" t="s">
        <v>490</v>
      </c>
      <c r="D212">
        <v>0.625</v>
      </c>
      <c r="E212" t="s">
        <v>660</v>
      </c>
      <c r="F212" t="s">
        <v>315</v>
      </c>
      <c r="H212">
        <v>54.6</v>
      </c>
      <c r="I212">
        <v>29.6</v>
      </c>
      <c r="J212">
        <v>15.8</v>
      </c>
      <c r="K212">
        <v>84.2</v>
      </c>
      <c r="L212">
        <v>45.4</v>
      </c>
      <c r="M212">
        <v>70.400000000000006</v>
      </c>
      <c r="N212">
        <v>34.700000000000003</v>
      </c>
      <c r="O212">
        <v>49.2</v>
      </c>
      <c r="P212">
        <v>16.100000000000001</v>
      </c>
      <c r="Q212">
        <v>59.6</v>
      </c>
      <c r="R212">
        <v>60.6</v>
      </c>
      <c r="S212">
        <v>32.4</v>
      </c>
      <c r="T212">
        <v>67.599999999999994</v>
      </c>
      <c r="U212">
        <v>74.2</v>
      </c>
      <c r="V212">
        <v>35.6</v>
      </c>
      <c r="W212">
        <v>64.400000000000006</v>
      </c>
      <c r="X212" t="s">
        <v>313</v>
      </c>
      <c r="Y212" t="s">
        <v>315</v>
      </c>
      <c r="Z212" t="s">
        <v>4107</v>
      </c>
      <c r="AA212" t="s">
        <v>453</v>
      </c>
      <c r="AB212" t="s">
        <v>2117</v>
      </c>
      <c r="AC212" t="s">
        <v>2116</v>
      </c>
      <c r="AD212" t="s">
        <v>2116</v>
      </c>
      <c r="AE212" t="s">
        <v>2117</v>
      </c>
      <c r="AF212" t="s">
        <v>2116</v>
      </c>
      <c r="AG212" t="s">
        <v>2117</v>
      </c>
      <c r="AH212" t="s">
        <v>2116</v>
      </c>
      <c r="AI212" t="s">
        <v>2117</v>
      </c>
      <c r="AJ212" t="s">
        <v>2116</v>
      </c>
      <c r="AK212" t="s">
        <v>2116</v>
      </c>
      <c r="AL212" t="s">
        <v>2116</v>
      </c>
      <c r="AM212" t="s">
        <v>2116</v>
      </c>
      <c r="AN212" t="s">
        <v>2117</v>
      </c>
      <c r="AO212" t="s">
        <v>2117</v>
      </c>
      <c r="AP212" t="s">
        <v>2116</v>
      </c>
      <c r="AQ212" t="s">
        <v>2117</v>
      </c>
    </row>
    <row r="213" spans="2:43" x14ac:dyDescent="0.25">
      <c r="B213" t="s">
        <v>650</v>
      </c>
      <c r="C213" t="s">
        <v>490</v>
      </c>
      <c r="D213">
        <v>0.625</v>
      </c>
      <c r="E213" t="s">
        <v>661</v>
      </c>
      <c r="F213" t="s">
        <v>662</v>
      </c>
      <c r="H213">
        <v>32.5</v>
      </c>
      <c r="I213">
        <v>34.1</v>
      </c>
      <c r="J213">
        <v>33.4</v>
      </c>
      <c r="K213">
        <v>66.599999999999994</v>
      </c>
      <c r="L213">
        <v>67.5</v>
      </c>
      <c r="M213">
        <v>65.900000000000006</v>
      </c>
      <c r="N213">
        <v>25.7</v>
      </c>
      <c r="O213">
        <v>54.7</v>
      </c>
      <c r="P213">
        <v>19.600000000000001</v>
      </c>
      <c r="Q213">
        <v>52.9</v>
      </c>
      <c r="R213">
        <v>59.6</v>
      </c>
      <c r="S213">
        <v>31.2</v>
      </c>
      <c r="T213">
        <v>68.8</v>
      </c>
      <c r="U213">
        <v>73.2</v>
      </c>
      <c r="V213">
        <v>40.4</v>
      </c>
      <c r="W213">
        <v>59.6</v>
      </c>
      <c r="X213">
        <v>0</v>
      </c>
      <c r="Y213">
        <v>0</v>
      </c>
      <c r="Z213" t="s">
        <v>4103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</row>
    <row r="214" spans="2:43" x14ac:dyDescent="0.25">
      <c r="B214" t="s">
        <v>650</v>
      </c>
      <c r="C214" t="s">
        <v>490</v>
      </c>
      <c r="D214">
        <v>0.625</v>
      </c>
      <c r="E214" t="s">
        <v>663</v>
      </c>
      <c r="F214" t="s">
        <v>664</v>
      </c>
      <c r="H214">
        <v>43.5</v>
      </c>
      <c r="I214">
        <v>32.6</v>
      </c>
      <c r="J214">
        <v>24</v>
      </c>
      <c r="K214">
        <v>76</v>
      </c>
      <c r="L214">
        <v>56.5</v>
      </c>
      <c r="M214">
        <v>67.400000000000006</v>
      </c>
      <c r="N214">
        <v>28.6</v>
      </c>
      <c r="O214">
        <v>53.6</v>
      </c>
      <c r="P214">
        <v>17.8</v>
      </c>
      <c r="Q214">
        <v>54.2</v>
      </c>
      <c r="R214">
        <v>60.2</v>
      </c>
      <c r="S214">
        <v>31.9</v>
      </c>
      <c r="T214">
        <v>68.099999999999994</v>
      </c>
      <c r="U214">
        <v>73.099999999999994</v>
      </c>
      <c r="V214">
        <v>39.5</v>
      </c>
      <c r="W214">
        <v>60.5</v>
      </c>
      <c r="X214">
        <v>0</v>
      </c>
      <c r="Y214">
        <v>0</v>
      </c>
      <c r="Z214" t="s">
        <v>4103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</row>
    <row r="215" spans="2:43" x14ac:dyDescent="0.25">
      <c r="B215" t="s">
        <v>650</v>
      </c>
      <c r="C215" t="s">
        <v>490</v>
      </c>
      <c r="D215">
        <v>0.625</v>
      </c>
      <c r="E215" t="s">
        <v>379</v>
      </c>
      <c r="F215" t="s">
        <v>665</v>
      </c>
      <c r="H215">
        <v>43.8</v>
      </c>
      <c r="I215">
        <v>32.9</v>
      </c>
      <c r="J215">
        <v>23.2</v>
      </c>
      <c r="K215">
        <v>76.8</v>
      </c>
      <c r="L215">
        <v>56.2</v>
      </c>
      <c r="M215">
        <v>67.099999999999994</v>
      </c>
      <c r="N215">
        <v>31.6</v>
      </c>
      <c r="O215">
        <v>52.3</v>
      </c>
      <c r="P215">
        <v>16.100000000000001</v>
      </c>
      <c r="Q215">
        <v>55.5</v>
      </c>
      <c r="R215">
        <v>58.7</v>
      </c>
      <c r="S215">
        <v>30.4</v>
      </c>
      <c r="T215">
        <v>69.599999999999994</v>
      </c>
      <c r="U215">
        <v>74.5</v>
      </c>
      <c r="V215">
        <v>38.1</v>
      </c>
      <c r="W215">
        <v>61.9</v>
      </c>
      <c r="X215">
        <v>0</v>
      </c>
      <c r="Y215">
        <v>0</v>
      </c>
      <c r="Z215" t="s">
        <v>4103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</row>
    <row r="216" spans="2:43" x14ac:dyDescent="0.25">
      <c r="B216" t="s">
        <v>650</v>
      </c>
      <c r="C216" t="s">
        <v>490</v>
      </c>
      <c r="D216">
        <v>0.625</v>
      </c>
      <c r="E216" t="s">
        <v>316</v>
      </c>
      <c r="F216" t="s">
        <v>666</v>
      </c>
      <c r="H216">
        <v>41.7</v>
      </c>
      <c r="I216">
        <v>35.299999999999997</v>
      </c>
      <c r="J216">
        <v>23</v>
      </c>
      <c r="K216">
        <v>77</v>
      </c>
      <c r="L216">
        <v>58.3</v>
      </c>
      <c r="M216">
        <v>64.7</v>
      </c>
      <c r="N216">
        <v>26.8</v>
      </c>
      <c r="O216">
        <v>50.7</v>
      </c>
      <c r="P216">
        <v>22.5</v>
      </c>
      <c r="Q216">
        <v>58.7</v>
      </c>
      <c r="R216">
        <v>52.3</v>
      </c>
      <c r="S216">
        <v>24.6</v>
      </c>
      <c r="T216">
        <v>75.400000000000006</v>
      </c>
      <c r="U216">
        <v>79.599999999999994</v>
      </c>
      <c r="V216">
        <v>33.1</v>
      </c>
      <c r="W216">
        <v>66.900000000000006</v>
      </c>
      <c r="X216" t="s">
        <v>316</v>
      </c>
      <c r="Y216" t="s">
        <v>320</v>
      </c>
      <c r="Z216" t="s">
        <v>4108</v>
      </c>
      <c r="AA216" t="s">
        <v>449</v>
      </c>
      <c r="AB216" t="s">
        <v>2116</v>
      </c>
      <c r="AC216" t="s">
        <v>2116</v>
      </c>
      <c r="AD216" t="s">
        <v>2117</v>
      </c>
      <c r="AE216" t="s">
        <v>2116</v>
      </c>
      <c r="AF216" t="s">
        <v>2117</v>
      </c>
      <c r="AG216" t="s">
        <v>2117</v>
      </c>
      <c r="AH216" t="s">
        <v>2116</v>
      </c>
      <c r="AI216" t="s">
        <v>2116</v>
      </c>
      <c r="AJ216" t="s">
        <v>2117</v>
      </c>
      <c r="AK216" t="s">
        <v>2117</v>
      </c>
      <c r="AL216" t="s">
        <v>2117</v>
      </c>
      <c r="AM216" t="s">
        <v>2116</v>
      </c>
      <c r="AN216" t="s">
        <v>2117</v>
      </c>
      <c r="AO216" t="s">
        <v>2117</v>
      </c>
      <c r="AP216" t="s">
        <v>2116</v>
      </c>
      <c r="AQ216" t="s">
        <v>2117</v>
      </c>
    </row>
    <row r="217" spans="2:43" x14ac:dyDescent="0.25">
      <c r="B217" t="s">
        <v>650</v>
      </c>
      <c r="C217" t="s">
        <v>490</v>
      </c>
      <c r="D217">
        <v>0.625</v>
      </c>
      <c r="E217" t="s">
        <v>667</v>
      </c>
      <c r="F217" t="s">
        <v>317</v>
      </c>
      <c r="H217">
        <v>41.1</v>
      </c>
      <c r="I217">
        <v>30.4</v>
      </c>
      <c r="J217">
        <v>28.6</v>
      </c>
      <c r="K217">
        <v>71.400000000000006</v>
      </c>
      <c r="L217">
        <v>58.9</v>
      </c>
      <c r="M217">
        <v>69.599999999999994</v>
      </c>
      <c r="N217">
        <v>28.9</v>
      </c>
      <c r="O217">
        <v>50.8</v>
      </c>
      <c r="P217">
        <v>20.3</v>
      </c>
      <c r="Q217">
        <v>58.4</v>
      </c>
      <c r="R217">
        <v>69.3</v>
      </c>
      <c r="S217">
        <v>41.6</v>
      </c>
      <c r="T217">
        <v>58.4</v>
      </c>
      <c r="U217">
        <v>63.7</v>
      </c>
      <c r="V217">
        <v>48.5</v>
      </c>
      <c r="W217">
        <v>51.5</v>
      </c>
      <c r="X217" t="s">
        <v>2772</v>
      </c>
      <c r="Y217" t="s">
        <v>317</v>
      </c>
      <c r="Z217" t="s">
        <v>4109</v>
      </c>
      <c r="AA217" t="s">
        <v>453</v>
      </c>
      <c r="AB217" t="s">
        <v>2117</v>
      </c>
      <c r="AC217" t="s">
        <v>2116</v>
      </c>
      <c r="AD217" t="s">
        <v>2116</v>
      </c>
      <c r="AE217" t="s">
        <v>2117</v>
      </c>
      <c r="AF217" t="s">
        <v>2116</v>
      </c>
      <c r="AG217" t="s">
        <v>2117</v>
      </c>
      <c r="AH217" t="s">
        <v>2116</v>
      </c>
      <c r="AI217" t="s">
        <v>2117</v>
      </c>
      <c r="AJ217" t="s">
        <v>2116</v>
      </c>
      <c r="AK217" t="s">
        <v>2116</v>
      </c>
      <c r="AL217" t="s">
        <v>2116</v>
      </c>
      <c r="AM217" t="s">
        <v>2116</v>
      </c>
      <c r="AN217" t="s">
        <v>2117</v>
      </c>
      <c r="AO217" t="s">
        <v>2117</v>
      </c>
      <c r="AP217" t="s">
        <v>2116</v>
      </c>
      <c r="AQ217" t="s">
        <v>2117</v>
      </c>
    </row>
    <row r="218" spans="2:43" x14ac:dyDescent="0.25">
      <c r="B218" t="s">
        <v>650</v>
      </c>
      <c r="C218" t="s">
        <v>490</v>
      </c>
      <c r="D218">
        <v>0.625</v>
      </c>
      <c r="E218" t="s">
        <v>668</v>
      </c>
      <c r="F218" t="s">
        <v>314</v>
      </c>
      <c r="H218">
        <v>48.9</v>
      </c>
      <c r="I218">
        <v>30.8</v>
      </c>
      <c r="J218">
        <v>20.3</v>
      </c>
      <c r="K218">
        <v>79.7</v>
      </c>
      <c r="L218">
        <v>51.1</v>
      </c>
      <c r="M218">
        <v>69.2</v>
      </c>
      <c r="N218">
        <v>52.2</v>
      </c>
      <c r="O218">
        <v>40.299999999999997</v>
      </c>
      <c r="P218">
        <v>7.5</v>
      </c>
      <c r="Q218">
        <v>66.400000000000006</v>
      </c>
      <c r="R218">
        <v>62.2</v>
      </c>
      <c r="S218">
        <v>33.9</v>
      </c>
      <c r="T218">
        <v>66.099999999999994</v>
      </c>
      <c r="U218">
        <v>71.900000000000006</v>
      </c>
      <c r="V218">
        <v>39.6</v>
      </c>
      <c r="W218">
        <v>60.4</v>
      </c>
      <c r="X218">
        <v>0</v>
      </c>
      <c r="Y218">
        <v>0</v>
      </c>
      <c r="Z218" t="s">
        <v>4103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</row>
    <row r="219" spans="2:43" x14ac:dyDescent="0.25">
      <c r="B219" t="s">
        <v>650</v>
      </c>
      <c r="C219" t="s">
        <v>490</v>
      </c>
      <c r="D219">
        <v>0.625</v>
      </c>
      <c r="E219" t="s">
        <v>318</v>
      </c>
      <c r="F219" t="s">
        <v>669</v>
      </c>
      <c r="H219">
        <v>54.4</v>
      </c>
      <c r="I219">
        <v>27.6</v>
      </c>
      <c r="J219">
        <v>18.100000000000001</v>
      </c>
      <c r="K219">
        <v>81.900000000000006</v>
      </c>
      <c r="L219">
        <v>45.6</v>
      </c>
      <c r="M219">
        <v>72.400000000000006</v>
      </c>
      <c r="N219">
        <v>43</v>
      </c>
      <c r="O219">
        <v>45.9</v>
      </c>
      <c r="P219">
        <v>11.1</v>
      </c>
      <c r="Q219">
        <v>61.7</v>
      </c>
      <c r="R219">
        <v>69.7</v>
      </c>
      <c r="S219">
        <v>42.2</v>
      </c>
      <c r="T219">
        <v>57.8</v>
      </c>
      <c r="U219">
        <v>64.7</v>
      </c>
      <c r="V219">
        <v>44.8</v>
      </c>
      <c r="W219">
        <v>55.2</v>
      </c>
      <c r="X219">
        <v>0</v>
      </c>
      <c r="Y219">
        <v>0</v>
      </c>
      <c r="Z219" t="s">
        <v>4103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</row>
    <row r="220" spans="2:43" x14ac:dyDescent="0.25">
      <c r="B220" t="s">
        <v>650</v>
      </c>
      <c r="C220" t="s">
        <v>490</v>
      </c>
      <c r="D220">
        <v>0.625</v>
      </c>
      <c r="E220" t="s">
        <v>670</v>
      </c>
      <c r="F220" t="s">
        <v>671</v>
      </c>
      <c r="H220">
        <v>47.8</v>
      </c>
      <c r="I220">
        <v>36.200000000000003</v>
      </c>
      <c r="J220">
        <v>16</v>
      </c>
      <c r="K220">
        <v>84</v>
      </c>
      <c r="L220">
        <v>52.2</v>
      </c>
      <c r="M220">
        <v>63.8</v>
      </c>
      <c r="N220">
        <v>27.6</v>
      </c>
      <c r="O220">
        <v>62.6</v>
      </c>
      <c r="P220">
        <v>9.8000000000000007</v>
      </c>
      <c r="Q220">
        <v>41.1</v>
      </c>
      <c r="R220">
        <v>45.1</v>
      </c>
      <c r="S220">
        <v>19</v>
      </c>
      <c r="T220">
        <v>81</v>
      </c>
      <c r="U220">
        <v>85.5</v>
      </c>
      <c r="V220">
        <v>25</v>
      </c>
      <c r="W220">
        <v>75</v>
      </c>
      <c r="X220">
        <v>0</v>
      </c>
      <c r="Y220">
        <v>0</v>
      </c>
      <c r="Z220" t="s">
        <v>4103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</row>
    <row r="221" spans="2:43" x14ac:dyDescent="0.25">
      <c r="B221" t="s">
        <v>638</v>
      </c>
      <c r="C221" t="s">
        <v>490</v>
      </c>
      <c r="D221">
        <v>0.625</v>
      </c>
      <c r="E221" t="s">
        <v>672</v>
      </c>
      <c r="F221" t="s">
        <v>673</v>
      </c>
      <c r="H221">
        <v>60.3</v>
      </c>
      <c r="I221">
        <v>23.6</v>
      </c>
      <c r="J221">
        <v>16.100000000000001</v>
      </c>
      <c r="K221">
        <v>83.9</v>
      </c>
      <c r="L221">
        <v>39.700000000000003</v>
      </c>
      <c r="M221">
        <v>76.400000000000006</v>
      </c>
      <c r="N221">
        <v>48</v>
      </c>
      <c r="O221">
        <v>33.799999999999997</v>
      </c>
      <c r="P221">
        <v>18.2</v>
      </c>
      <c r="Q221">
        <v>81.400000000000006</v>
      </c>
      <c r="R221">
        <v>91.7</v>
      </c>
      <c r="S221">
        <v>76.5</v>
      </c>
      <c r="T221">
        <v>23.5</v>
      </c>
      <c r="U221">
        <v>30</v>
      </c>
      <c r="V221">
        <v>70.599999999999994</v>
      </c>
      <c r="W221">
        <v>29.4</v>
      </c>
      <c r="X221" t="s">
        <v>672</v>
      </c>
      <c r="Y221" t="s">
        <v>673</v>
      </c>
      <c r="Z221" t="s">
        <v>4110</v>
      </c>
      <c r="AA221" t="s">
        <v>460</v>
      </c>
      <c r="AB221" t="s">
        <v>2116</v>
      </c>
      <c r="AC221" t="s">
        <v>2116</v>
      </c>
      <c r="AD221" t="s">
        <v>2117</v>
      </c>
      <c r="AE221" t="s">
        <v>2116</v>
      </c>
      <c r="AF221" t="s">
        <v>2117</v>
      </c>
      <c r="AG221" t="s">
        <v>2117</v>
      </c>
      <c r="AH221" t="s">
        <v>2117</v>
      </c>
      <c r="AI221" t="s">
        <v>2116</v>
      </c>
      <c r="AJ221" t="s">
        <v>2116</v>
      </c>
      <c r="AK221" t="s">
        <v>2117</v>
      </c>
      <c r="AL221" t="s">
        <v>2117</v>
      </c>
      <c r="AM221" t="s">
        <v>2117</v>
      </c>
      <c r="AN221" t="s">
        <v>2116</v>
      </c>
      <c r="AO221" t="s">
        <v>2117</v>
      </c>
      <c r="AP221" t="s">
        <v>2117</v>
      </c>
      <c r="AQ221" t="s">
        <v>2116</v>
      </c>
    </row>
    <row r="222" spans="2:43" x14ac:dyDescent="0.25">
      <c r="B222" t="s">
        <v>482</v>
      </c>
      <c r="C222" t="s">
        <v>490</v>
      </c>
      <c r="D222">
        <v>0.625</v>
      </c>
      <c r="E222" t="s">
        <v>674</v>
      </c>
      <c r="F222" t="s">
        <v>675</v>
      </c>
      <c r="H222">
        <v>39.5</v>
      </c>
      <c r="I222">
        <v>30.4</v>
      </c>
      <c r="J222">
        <v>30.1</v>
      </c>
      <c r="K222">
        <v>69.900000000000006</v>
      </c>
      <c r="L222">
        <v>60.5</v>
      </c>
      <c r="M222">
        <v>69.599999999999994</v>
      </c>
      <c r="N222">
        <v>27.7</v>
      </c>
      <c r="O222">
        <v>48.6</v>
      </c>
      <c r="P222">
        <v>23.7</v>
      </c>
      <c r="Q222">
        <v>61.9</v>
      </c>
      <c r="R222">
        <v>69.8</v>
      </c>
      <c r="S222">
        <v>42.3</v>
      </c>
      <c r="T222">
        <v>57.7</v>
      </c>
      <c r="U222">
        <v>63</v>
      </c>
      <c r="V222">
        <v>49.3</v>
      </c>
      <c r="W222">
        <v>50.7</v>
      </c>
      <c r="X222" t="s">
        <v>674</v>
      </c>
      <c r="Y222" t="s">
        <v>675</v>
      </c>
      <c r="Z222" t="s">
        <v>4111</v>
      </c>
      <c r="AA222" t="s">
        <v>2125</v>
      </c>
      <c r="AB222" t="s">
        <v>2117</v>
      </c>
      <c r="AC222" t="s">
        <v>2116</v>
      </c>
      <c r="AD222" t="s">
        <v>2116</v>
      </c>
      <c r="AE222" t="s">
        <v>2117</v>
      </c>
      <c r="AF222" t="s">
        <v>2116</v>
      </c>
      <c r="AG222" t="s">
        <v>2117</v>
      </c>
      <c r="AH222" t="s">
        <v>2116</v>
      </c>
      <c r="AI222" t="s">
        <v>2117</v>
      </c>
      <c r="AJ222" t="s">
        <v>2116</v>
      </c>
      <c r="AK222" t="s">
        <v>2116</v>
      </c>
      <c r="AL222" t="s">
        <v>2117</v>
      </c>
      <c r="AM222" t="s">
        <v>2116</v>
      </c>
      <c r="AN222" t="s">
        <v>2117</v>
      </c>
      <c r="AO222" t="s">
        <v>2117</v>
      </c>
      <c r="AP222" t="s">
        <v>2116</v>
      </c>
      <c r="AQ222" t="s">
        <v>2117</v>
      </c>
    </row>
    <row r="223" spans="2:43" x14ac:dyDescent="0.25">
      <c r="B223" t="s">
        <v>486</v>
      </c>
      <c r="C223" t="s">
        <v>490</v>
      </c>
      <c r="D223">
        <v>0.625</v>
      </c>
      <c r="E223" t="s">
        <v>676</v>
      </c>
      <c r="F223" t="s">
        <v>677</v>
      </c>
      <c r="H223">
        <v>51.6</v>
      </c>
      <c r="I223">
        <v>30.9</v>
      </c>
      <c r="J223">
        <v>17.5</v>
      </c>
      <c r="K223">
        <v>82.5</v>
      </c>
      <c r="L223">
        <v>48.4</v>
      </c>
      <c r="M223">
        <v>69.099999999999994</v>
      </c>
      <c r="N223">
        <v>31</v>
      </c>
      <c r="O223">
        <v>50.9</v>
      </c>
      <c r="P223">
        <v>18.100000000000001</v>
      </c>
      <c r="Q223">
        <v>57.9</v>
      </c>
      <c r="R223">
        <v>59.1</v>
      </c>
      <c r="S223">
        <v>30.9</v>
      </c>
      <c r="T223">
        <v>69.099999999999994</v>
      </c>
      <c r="U223">
        <v>75.099999999999994</v>
      </c>
      <c r="V223">
        <v>35.700000000000003</v>
      </c>
      <c r="W223">
        <v>64.3</v>
      </c>
      <c r="X223" t="s">
        <v>676</v>
      </c>
      <c r="Y223" t="s">
        <v>3678</v>
      </c>
      <c r="Z223" t="s">
        <v>4112</v>
      </c>
      <c r="AA223" t="s">
        <v>2736</v>
      </c>
      <c r="AB223" t="s">
        <v>2116</v>
      </c>
      <c r="AC223" t="s">
        <v>2117</v>
      </c>
      <c r="AD223" t="s">
        <v>2116</v>
      </c>
      <c r="AE223" t="s">
        <v>2117</v>
      </c>
      <c r="AF223" t="s">
        <v>2117</v>
      </c>
      <c r="AG223" t="s">
        <v>2116</v>
      </c>
      <c r="AH223" t="s">
        <v>2116</v>
      </c>
      <c r="AI223" t="s">
        <v>2117</v>
      </c>
      <c r="AJ223" t="s">
        <v>2116</v>
      </c>
      <c r="AK223" t="s">
        <v>2116</v>
      </c>
      <c r="AL223" t="s">
        <v>2116</v>
      </c>
      <c r="AM223" t="s">
        <v>2116</v>
      </c>
      <c r="AN223" t="s">
        <v>2117</v>
      </c>
      <c r="AO223" t="s">
        <v>2117</v>
      </c>
      <c r="AP223" t="s">
        <v>2116</v>
      </c>
      <c r="AQ223" t="s">
        <v>2117</v>
      </c>
    </row>
    <row r="224" spans="2:43" x14ac:dyDescent="0.25">
      <c r="B224" t="s">
        <v>477</v>
      </c>
      <c r="C224" t="s">
        <v>490</v>
      </c>
      <c r="D224">
        <v>0.64583333333333337</v>
      </c>
      <c r="E224" t="s">
        <v>678</v>
      </c>
      <c r="F224" t="s">
        <v>679</v>
      </c>
      <c r="H224">
        <v>45.3</v>
      </c>
      <c r="I224">
        <v>28.8</v>
      </c>
      <c r="J224">
        <v>25.9</v>
      </c>
      <c r="K224">
        <v>74.099999999999994</v>
      </c>
      <c r="L224">
        <v>54.7</v>
      </c>
      <c r="M224">
        <v>71.2</v>
      </c>
      <c r="N224">
        <v>25</v>
      </c>
      <c r="O224">
        <v>52.2</v>
      </c>
      <c r="P224">
        <v>22.8</v>
      </c>
      <c r="Q224">
        <v>56.7</v>
      </c>
      <c r="R224">
        <v>72.7</v>
      </c>
      <c r="S224">
        <v>45.9</v>
      </c>
      <c r="T224">
        <v>54.1</v>
      </c>
      <c r="U224">
        <v>59.9</v>
      </c>
      <c r="V224">
        <v>51.2</v>
      </c>
      <c r="W224">
        <v>48.8</v>
      </c>
      <c r="X224" t="s">
        <v>678</v>
      </c>
      <c r="Y224" t="s">
        <v>3360</v>
      </c>
      <c r="Z224" t="s">
        <v>4113</v>
      </c>
      <c r="AA224" t="s">
        <v>460</v>
      </c>
      <c r="AB224" t="s">
        <v>2116</v>
      </c>
      <c r="AC224" t="s">
        <v>2116</v>
      </c>
      <c r="AD224" t="s">
        <v>2117</v>
      </c>
      <c r="AE224" t="s">
        <v>2116</v>
      </c>
      <c r="AF224" t="s">
        <v>2117</v>
      </c>
      <c r="AG224" t="s">
        <v>2117</v>
      </c>
      <c r="AH224" t="s">
        <v>2116</v>
      </c>
      <c r="AI224" t="s">
        <v>2116</v>
      </c>
      <c r="AJ224" t="s">
        <v>2117</v>
      </c>
      <c r="AK224" t="s">
        <v>2117</v>
      </c>
      <c r="AL224" t="s">
        <v>2117</v>
      </c>
      <c r="AM224" t="s">
        <v>2117</v>
      </c>
      <c r="AN224" t="s">
        <v>2116</v>
      </c>
      <c r="AO224" t="s">
        <v>2117</v>
      </c>
      <c r="AP224" t="s">
        <v>2117</v>
      </c>
      <c r="AQ224" t="s">
        <v>2116</v>
      </c>
    </row>
    <row r="225" spans="2:43" x14ac:dyDescent="0.25">
      <c r="B225" t="s">
        <v>478</v>
      </c>
      <c r="C225" t="s">
        <v>490</v>
      </c>
      <c r="D225">
        <v>0.65625</v>
      </c>
      <c r="E225" t="s">
        <v>680</v>
      </c>
      <c r="F225" t="s">
        <v>681</v>
      </c>
      <c r="H225">
        <v>38.9</v>
      </c>
      <c r="I225">
        <v>28.6</v>
      </c>
      <c r="J225">
        <v>32.5</v>
      </c>
      <c r="K225">
        <v>67.5</v>
      </c>
      <c r="L225">
        <v>61.1</v>
      </c>
      <c r="M225">
        <v>71.400000000000006</v>
      </c>
      <c r="N225">
        <v>34.6</v>
      </c>
      <c r="O225">
        <v>44.5</v>
      </c>
      <c r="P225">
        <v>20.9</v>
      </c>
      <c r="Q225">
        <v>67.3</v>
      </c>
      <c r="R225">
        <v>76.3</v>
      </c>
      <c r="S225">
        <v>50.5</v>
      </c>
      <c r="T225">
        <v>49.5</v>
      </c>
      <c r="U225">
        <v>55</v>
      </c>
      <c r="V225">
        <v>56</v>
      </c>
      <c r="W225">
        <v>44</v>
      </c>
      <c r="X225" t="s">
        <v>3359</v>
      </c>
      <c r="Y225" t="s">
        <v>681</v>
      </c>
      <c r="Z225" t="s">
        <v>4114</v>
      </c>
      <c r="AA225" t="s">
        <v>2120</v>
      </c>
      <c r="AB225" t="s">
        <v>2116</v>
      </c>
      <c r="AC225" t="s">
        <v>2117</v>
      </c>
      <c r="AD225" t="s">
        <v>2116</v>
      </c>
      <c r="AE225" t="s">
        <v>2117</v>
      </c>
      <c r="AF225" t="s">
        <v>2117</v>
      </c>
      <c r="AG225" t="s">
        <v>2116</v>
      </c>
      <c r="AH225" t="s">
        <v>2117</v>
      </c>
      <c r="AI225" t="s">
        <v>2116</v>
      </c>
      <c r="AJ225" t="s">
        <v>2116</v>
      </c>
      <c r="AK225" t="s">
        <v>2117</v>
      </c>
      <c r="AL225" t="s">
        <v>2117</v>
      </c>
      <c r="AM225" t="s">
        <v>2117</v>
      </c>
      <c r="AN225" t="s">
        <v>2116</v>
      </c>
      <c r="AO225" t="s">
        <v>2116</v>
      </c>
      <c r="AP225" t="s">
        <v>2117</v>
      </c>
      <c r="AQ225" t="s">
        <v>2116</v>
      </c>
    </row>
    <row r="226" spans="2:43" x14ac:dyDescent="0.25">
      <c r="B226" t="s">
        <v>647</v>
      </c>
      <c r="C226" t="s">
        <v>490</v>
      </c>
      <c r="D226">
        <v>0.66666666666666663</v>
      </c>
      <c r="E226" t="s">
        <v>682</v>
      </c>
      <c r="F226" t="s">
        <v>683</v>
      </c>
      <c r="H226">
        <v>36.1</v>
      </c>
      <c r="I226">
        <v>37</v>
      </c>
      <c r="J226">
        <v>26.9</v>
      </c>
      <c r="K226">
        <v>73.099999999999994</v>
      </c>
      <c r="L226">
        <v>63.9</v>
      </c>
      <c r="M226">
        <v>63</v>
      </c>
      <c r="N226">
        <v>29.4</v>
      </c>
      <c r="O226">
        <v>56.9</v>
      </c>
      <c r="P226">
        <v>13.7</v>
      </c>
      <c r="Q226">
        <v>49.1</v>
      </c>
      <c r="R226">
        <v>50.1</v>
      </c>
      <c r="S226">
        <v>22.7</v>
      </c>
      <c r="T226">
        <v>77.3</v>
      </c>
      <c r="U226">
        <v>80.900000000000006</v>
      </c>
      <c r="V226">
        <v>32.4</v>
      </c>
      <c r="W226">
        <v>67.599999999999994</v>
      </c>
      <c r="X226" t="s">
        <v>2756</v>
      </c>
      <c r="Y226" t="s">
        <v>683</v>
      </c>
      <c r="Z226" t="s">
        <v>4115</v>
      </c>
      <c r="AA226" t="s">
        <v>453</v>
      </c>
      <c r="AB226" t="s">
        <v>2117</v>
      </c>
      <c r="AC226" t="s">
        <v>2116</v>
      </c>
      <c r="AD226" t="s">
        <v>2116</v>
      </c>
      <c r="AE226" t="s">
        <v>2117</v>
      </c>
      <c r="AF226" t="s">
        <v>2116</v>
      </c>
      <c r="AG226" t="s">
        <v>2117</v>
      </c>
      <c r="AH226" t="s">
        <v>2116</v>
      </c>
      <c r="AI226" t="s">
        <v>2117</v>
      </c>
      <c r="AJ226" t="s">
        <v>2116</v>
      </c>
      <c r="AK226" t="s">
        <v>2116</v>
      </c>
      <c r="AL226" t="s">
        <v>2116</v>
      </c>
      <c r="AM226" t="s">
        <v>2116</v>
      </c>
      <c r="AN226" t="s">
        <v>2117</v>
      </c>
      <c r="AO226" t="s">
        <v>2117</v>
      </c>
      <c r="AP226" t="s">
        <v>2116</v>
      </c>
      <c r="AQ226" t="s">
        <v>2117</v>
      </c>
    </row>
    <row r="227" spans="2:43" x14ac:dyDescent="0.25">
      <c r="B227" t="s">
        <v>457</v>
      </c>
      <c r="C227" t="s">
        <v>490</v>
      </c>
      <c r="D227">
        <v>0.66666666666666663</v>
      </c>
      <c r="E227" t="s">
        <v>684</v>
      </c>
      <c r="F227" t="s">
        <v>261</v>
      </c>
      <c r="H227">
        <v>72.400000000000006</v>
      </c>
      <c r="I227">
        <v>19.899999999999999</v>
      </c>
      <c r="J227">
        <v>7.6</v>
      </c>
      <c r="K227">
        <v>92.4</v>
      </c>
      <c r="L227">
        <v>27.6</v>
      </c>
      <c r="M227">
        <v>80.099999999999994</v>
      </c>
      <c r="N227">
        <v>53.3</v>
      </c>
      <c r="O227">
        <v>40.799999999999997</v>
      </c>
      <c r="P227">
        <v>5.9</v>
      </c>
      <c r="Q227">
        <v>64.5</v>
      </c>
      <c r="R227">
        <v>84.3</v>
      </c>
      <c r="S227">
        <v>63.1</v>
      </c>
      <c r="T227">
        <v>36.9</v>
      </c>
      <c r="U227">
        <v>47.9</v>
      </c>
      <c r="V227">
        <v>49.1</v>
      </c>
      <c r="W227">
        <v>50.9</v>
      </c>
      <c r="X227" t="s">
        <v>684</v>
      </c>
      <c r="Y227" t="s">
        <v>311</v>
      </c>
      <c r="Z227" t="s">
        <v>4116</v>
      </c>
      <c r="AA227" t="s">
        <v>2130</v>
      </c>
      <c r="AB227" t="s">
        <v>2117</v>
      </c>
      <c r="AC227" t="s">
        <v>2116</v>
      </c>
      <c r="AD227" t="s">
        <v>2116</v>
      </c>
      <c r="AE227" t="s">
        <v>2117</v>
      </c>
      <c r="AF227" t="s">
        <v>2116</v>
      </c>
      <c r="AG227" t="s">
        <v>2117</v>
      </c>
      <c r="AH227" t="s">
        <v>2117</v>
      </c>
      <c r="AI227" t="s">
        <v>2116</v>
      </c>
      <c r="AJ227" t="s">
        <v>2116</v>
      </c>
      <c r="AK227" t="s">
        <v>2117</v>
      </c>
      <c r="AL227" t="s">
        <v>2117</v>
      </c>
      <c r="AM227" t="s">
        <v>2117</v>
      </c>
      <c r="AN227" t="s">
        <v>2116</v>
      </c>
      <c r="AO227" t="s">
        <v>2116</v>
      </c>
      <c r="AP227" t="s">
        <v>2117</v>
      </c>
      <c r="AQ227" t="s">
        <v>2116</v>
      </c>
    </row>
    <row r="228" spans="2:43" x14ac:dyDescent="0.25">
      <c r="B228" t="s">
        <v>685</v>
      </c>
      <c r="C228" t="s">
        <v>490</v>
      </c>
      <c r="D228">
        <v>0.66666666666666663</v>
      </c>
      <c r="E228" t="s">
        <v>686</v>
      </c>
      <c r="F228" t="s">
        <v>687</v>
      </c>
      <c r="H228">
        <v>43.6</v>
      </c>
      <c r="I228">
        <v>30.9</v>
      </c>
      <c r="J228">
        <v>25.5</v>
      </c>
      <c r="K228">
        <v>74.5</v>
      </c>
      <c r="L228">
        <v>56.4</v>
      </c>
      <c r="M228">
        <v>69.099999999999994</v>
      </c>
      <c r="N228">
        <v>24.5</v>
      </c>
      <c r="O228">
        <v>57.9</v>
      </c>
      <c r="P228">
        <v>17.600000000000001</v>
      </c>
      <c r="Q228">
        <v>48.5</v>
      </c>
      <c r="R228">
        <v>66.099999999999994</v>
      </c>
      <c r="S228">
        <v>38.1</v>
      </c>
      <c r="T228">
        <v>61.9</v>
      </c>
      <c r="U228">
        <v>67.3</v>
      </c>
      <c r="V228">
        <v>45</v>
      </c>
      <c r="W228">
        <v>55</v>
      </c>
      <c r="X228" t="s">
        <v>686</v>
      </c>
      <c r="Y228" t="s">
        <v>3043</v>
      </c>
      <c r="Z228" t="s">
        <v>4117</v>
      </c>
      <c r="AA228" t="s">
        <v>459</v>
      </c>
      <c r="AB228" t="s">
        <v>2116</v>
      </c>
      <c r="AC228" t="s">
        <v>2117</v>
      </c>
      <c r="AD228" t="s">
        <v>2116</v>
      </c>
      <c r="AE228" t="s">
        <v>2117</v>
      </c>
      <c r="AF228" t="s">
        <v>2117</v>
      </c>
      <c r="AG228" t="s">
        <v>2116</v>
      </c>
      <c r="AH228" t="s">
        <v>2116</v>
      </c>
      <c r="AI228" t="s">
        <v>2117</v>
      </c>
      <c r="AJ228" t="s">
        <v>2116</v>
      </c>
      <c r="AK228" t="s">
        <v>2117</v>
      </c>
      <c r="AL228" t="s">
        <v>2117</v>
      </c>
      <c r="AM228" t="s">
        <v>2116</v>
      </c>
      <c r="AN228" t="s">
        <v>2117</v>
      </c>
      <c r="AO228" t="s">
        <v>2117</v>
      </c>
      <c r="AP228" t="s">
        <v>2117</v>
      </c>
      <c r="AQ228" t="s">
        <v>2116</v>
      </c>
    </row>
    <row r="229" spans="2:43" x14ac:dyDescent="0.25">
      <c r="B229" t="s">
        <v>685</v>
      </c>
      <c r="C229" t="s">
        <v>490</v>
      </c>
      <c r="D229">
        <v>0.66666666666666663</v>
      </c>
      <c r="E229" t="s">
        <v>688</v>
      </c>
      <c r="F229" t="s">
        <v>689</v>
      </c>
      <c r="H229">
        <v>43.9</v>
      </c>
      <c r="I229">
        <v>31.3</v>
      </c>
      <c r="J229">
        <v>24.8</v>
      </c>
      <c r="K229">
        <v>75.2</v>
      </c>
      <c r="L229">
        <v>56.1</v>
      </c>
      <c r="M229">
        <v>68.7</v>
      </c>
      <c r="N229">
        <v>28.8</v>
      </c>
      <c r="O229">
        <v>51.9</v>
      </c>
      <c r="P229">
        <v>19.399999999999999</v>
      </c>
      <c r="Q229">
        <v>56.8</v>
      </c>
      <c r="R229">
        <v>64.400000000000006</v>
      </c>
      <c r="S229">
        <v>36.1</v>
      </c>
      <c r="T229">
        <v>63.9</v>
      </c>
      <c r="U229">
        <v>69.2</v>
      </c>
      <c r="V229">
        <v>43.3</v>
      </c>
      <c r="W229">
        <v>56.7</v>
      </c>
      <c r="X229" t="s">
        <v>3044</v>
      </c>
      <c r="Y229" t="s">
        <v>3045</v>
      </c>
      <c r="Z229" t="s">
        <v>4118</v>
      </c>
      <c r="AA229" t="s">
        <v>453</v>
      </c>
      <c r="AB229" t="s">
        <v>2117</v>
      </c>
      <c r="AC229" t="s">
        <v>2116</v>
      </c>
      <c r="AD229" t="s">
        <v>2116</v>
      </c>
      <c r="AE229" t="s">
        <v>2117</v>
      </c>
      <c r="AF229" t="s">
        <v>2116</v>
      </c>
      <c r="AG229" t="s">
        <v>2117</v>
      </c>
      <c r="AH229" t="s">
        <v>2116</v>
      </c>
      <c r="AI229" t="s">
        <v>2117</v>
      </c>
      <c r="AJ229" t="s">
        <v>2116</v>
      </c>
      <c r="AK229" t="s">
        <v>2116</v>
      </c>
      <c r="AL229" t="s">
        <v>2116</v>
      </c>
      <c r="AM229" t="s">
        <v>2116</v>
      </c>
      <c r="AN229" t="s">
        <v>2117</v>
      </c>
      <c r="AO229" t="s">
        <v>2117</v>
      </c>
      <c r="AP229" t="s">
        <v>2116</v>
      </c>
      <c r="AQ229" t="s">
        <v>2117</v>
      </c>
    </row>
    <row r="230" spans="2:43" x14ac:dyDescent="0.25">
      <c r="B230" t="s">
        <v>485</v>
      </c>
      <c r="C230" t="s">
        <v>490</v>
      </c>
      <c r="D230">
        <v>0.66666666666666663</v>
      </c>
      <c r="E230" t="s">
        <v>690</v>
      </c>
      <c r="F230" t="s">
        <v>691</v>
      </c>
      <c r="H230">
        <v>54.6</v>
      </c>
      <c r="I230">
        <v>26.3</v>
      </c>
      <c r="J230">
        <v>19.2</v>
      </c>
      <c r="K230">
        <v>80.8</v>
      </c>
      <c r="L230">
        <v>45.4</v>
      </c>
      <c r="M230">
        <v>73.7</v>
      </c>
      <c r="N230">
        <v>44.4</v>
      </c>
      <c r="O230">
        <v>42.5</v>
      </c>
      <c r="P230">
        <v>13.1</v>
      </c>
      <c r="Q230">
        <v>67.099999999999994</v>
      </c>
      <c r="R230">
        <v>75.400000000000006</v>
      </c>
      <c r="S230">
        <v>49.4</v>
      </c>
      <c r="T230">
        <v>50.6</v>
      </c>
      <c r="U230">
        <v>57.6</v>
      </c>
      <c r="V230">
        <v>50.9</v>
      </c>
      <c r="W230">
        <v>49.1</v>
      </c>
      <c r="X230" t="s">
        <v>690</v>
      </c>
      <c r="Y230" t="s">
        <v>3107</v>
      </c>
      <c r="Z230" t="s">
        <v>4119</v>
      </c>
      <c r="AA230" t="s">
        <v>2736</v>
      </c>
      <c r="AB230" t="s">
        <v>2116</v>
      </c>
      <c r="AC230" t="s">
        <v>2117</v>
      </c>
      <c r="AD230" t="s">
        <v>2116</v>
      </c>
      <c r="AE230" t="s">
        <v>2117</v>
      </c>
      <c r="AF230" t="s">
        <v>2117</v>
      </c>
      <c r="AG230" t="s">
        <v>2116</v>
      </c>
      <c r="AH230" t="s">
        <v>2116</v>
      </c>
      <c r="AI230" t="s">
        <v>2117</v>
      </c>
      <c r="AJ230" t="s">
        <v>2116</v>
      </c>
      <c r="AK230" t="s">
        <v>2116</v>
      </c>
      <c r="AL230" t="s">
        <v>2116</v>
      </c>
      <c r="AM230" t="s">
        <v>2116</v>
      </c>
      <c r="AN230" t="s">
        <v>2117</v>
      </c>
      <c r="AO230" t="s">
        <v>2117</v>
      </c>
      <c r="AP230" t="s">
        <v>2116</v>
      </c>
      <c r="AQ230" t="s">
        <v>2117</v>
      </c>
    </row>
    <row r="231" spans="2:43" x14ac:dyDescent="0.25">
      <c r="B231" t="s">
        <v>488</v>
      </c>
      <c r="C231" t="s">
        <v>490</v>
      </c>
      <c r="D231">
        <v>0.66666666666666663</v>
      </c>
      <c r="E231" t="s">
        <v>692</v>
      </c>
      <c r="F231" t="s">
        <v>693</v>
      </c>
      <c r="H231">
        <v>37.5</v>
      </c>
      <c r="I231">
        <v>28.6</v>
      </c>
      <c r="J231">
        <v>33.9</v>
      </c>
      <c r="K231">
        <v>66.099999999999994</v>
      </c>
      <c r="L231">
        <v>62.5</v>
      </c>
      <c r="M231">
        <v>71.400000000000006</v>
      </c>
      <c r="N231">
        <v>34</v>
      </c>
      <c r="O231">
        <v>41</v>
      </c>
      <c r="P231">
        <v>25</v>
      </c>
      <c r="Q231">
        <v>73.2</v>
      </c>
      <c r="R231">
        <v>76.7</v>
      </c>
      <c r="S231">
        <v>51.1</v>
      </c>
      <c r="T231">
        <v>48.9</v>
      </c>
      <c r="U231">
        <v>54.4</v>
      </c>
      <c r="V231">
        <v>56.6</v>
      </c>
      <c r="W231">
        <v>43.4</v>
      </c>
      <c r="X231" t="s">
        <v>692</v>
      </c>
      <c r="Y231" t="s">
        <v>3110</v>
      </c>
      <c r="Z231" t="s">
        <v>4120</v>
      </c>
      <c r="AA231" t="s">
        <v>460</v>
      </c>
      <c r="AB231" t="s">
        <v>2116</v>
      </c>
      <c r="AC231" t="s">
        <v>2116</v>
      </c>
      <c r="AD231" t="s">
        <v>2117</v>
      </c>
      <c r="AE231" t="s">
        <v>2116</v>
      </c>
      <c r="AF231" t="s">
        <v>2117</v>
      </c>
      <c r="AG231" t="s">
        <v>2117</v>
      </c>
      <c r="AH231" t="s">
        <v>2116</v>
      </c>
      <c r="AI231" t="s">
        <v>2116</v>
      </c>
      <c r="AJ231" t="s">
        <v>2117</v>
      </c>
      <c r="AK231" t="s">
        <v>2117</v>
      </c>
      <c r="AL231" t="s">
        <v>2117</v>
      </c>
      <c r="AM231" t="s">
        <v>2117</v>
      </c>
      <c r="AN231" t="s">
        <v>2116</v>
      </c>
      <c r="AO231" t="s">
        <v>2117</v>
      </c>
      <c r="AP231" t="s">
        <v>2117</v>
      </c>
      <c r="AQ231" t="s">
        <v>2116</v>
      </c>
    </row>
    <row r="232" spans="2:43" x14ac:dyDescent="0.25">
      <c r="B232" t="s">
        <v>479</v>
      </c>
      <c r="C232" t="s">
        <v>490</v>
      </c>
      <c r="D232">
        <v>0.66666666666666663</v>
      </c>
      <c r="E232" t="s">
        <v>694</v>
      </c>
      <c r="F232" t="s">
        <v>695</v>
      </c>
      <c r="H232">
        <v>59.3</v>
      </c>
      <c r="I232">
        <v>24.4</v>
      </c>
      <c r="J232">
        <v>16.3</v>
      </c>
      <c r="K232">
        <v>83.7</v>
      </c>
      <c r="L232">
        <v>40.700000000000003</v>
      </c>
      <c r="M232">
        <v>75.599999999999994</v>
      </c>
      <c r="N232">
        <v>42.9</v>
      </c>
      <c r="O232">
        <v>41.2</v>
      </c>
      <c r="P232">
        <v>15.9</v>
      </c>
      <c r="Q232">
        <v>70.099999999999994</v>
      </c>
      <c r="R232">
        <v>78.900000000000006</v>
      </c>
      <c r="S232">
        <v>54.4</v>
      </c>
      <c r="T232">
        <v>45.6</v>
      </c>
      <c r="U232">
        <v>53.4</v>
      </c>
      <c r="V232">
        <v>52.7</v>
      </c>
      <c r="W232">
        <v>47.3</v>
      </c>
      <c r="X232" t="s">
        <v>3509</v>
      </c>
      <c r="Y232" t="s">
        <v>695</v>
      </c>
      <c r="Z232" t="s">
        <v>4121</v>
      </c>
      <c r="AA232" t="s">
        <v>459</v>
      </c>
      <c r="AB232" t="s">
        <v>2116</v>
      </c>
      <c r="AC232" t="s">
        <v>2117</v>
      </c>
      <c r="AD232" t="s">
        <v>2116</v>
      </c>
      <c r="AE232" t="s">
        <v>2117</v>
      </c>
      <c r="AF232" t="s">
        <v>2117</v>
      </c>
      <c r="AG232" t="s">
        <v>2116</v>
      </c>
      <c r="AH232" t="s">
        <v>2116</v>
      </c>
      <c r="AI232" t="s">
        <v>2116</v>
      </c>
      <c r="AJ232" t="s">
        <v>2117</v>
      </c>
      <c r="AK232" t="s">
        <v>2117</v>
      </c>
      <c r="AL232" t="s">
        <v>2117</v>
      </c>
      <c r="AM232" t="s">
        <v>2116</v>
      </c>
      <c r="AN232" t="s">
        <v>2117</v>
      </c>
      <c r="AO232" t="s">
        <v>2117</v>
      </c>
      <c r="AP232" t="s">
        <v>2117</v>
      </c>
      <c r="AQ232" t="s">
        <v>2116</v>
      </c>
    </row>
    <row r="233" spans="2:43" x14ac:dyDescent="0.25">
      <c r="B233" t="s">
        <v>470</v>
      </c>
      <c r="C233" t="s">
        <v>490</v>
      </c>
      <c r="D233">
        <v>0.70833333333333337</v>
      </c>
      <c r="E233" t="s">
        <v>696</v>
      </c>
      <c r="F233" t="s">
        <v>697</v>
      </c>
      <c r="H233">
        <v>30.4</v>
      </c>
      <c r="I233">
        <v>32.299999999999997</v>
      </c>
      <c r="J233">
        <v>37.299999999999997</v>
      </c>
      <c r="K233">
        <v>62.7</v>
      </c>
      <c r="L233">
        <v>69.599999999999994</v>
      </c>
      <c r="M233">
        <v>67.7</v>
      </c>
      <c r="N233">
        <v>15.7</v>
      </c>
      <c r="O233">
        <v>56.4</v>
      </c>
      <c r="P233">
        <v>27.9</v>
      </c>
      <c r="Q233">
        <v>50.3</v>
      </c>
      <c r="R233">
        <v>65.3</v>
      </c>
      <c r="S233">
        <v>37.1</v>
      </c>
      <c r="T233">
        <v>62.9</v>
      </c>
      <c r="U233">
        <v>67.900000000000006</v>
      </c>
      <c r="V233">
        <v>45.2</v>
      </c>
      <c r="W233">
        <v>54.8</v>
      </c>
      <c r="X233" t="s">
        <v>696</v>
      </c>
      <c r="Y233" t="s">
        <v>2753</v>
      </c>
      <c r="Z233" t="s">
        <v>4122</v>
      </c>
      <c r="AA233" t="s">
        <v>453</v>
      </c>
      <c r="AB233" t="s">
        <v>2117</v>
      </c>
      <c r="AC233" t="s">
        <v>2116</v>
      </c>
      <c r="AD233" t="s">
        <v>2116</v>
      </c>
      <c r="AE233" t="s">
        <v>2117</v>
      </c>
      <c r="AF233" t="s">
        <v>2116</v>
      </c>
      <c r="AG233" t="s">
        <v>2117</v>
      </c>
      <c r="AH233" t="s">
        <v>2116</v>
      </c>
      <c r="AI233" t="s">
        <v>2117</v>
      </c>
      <c r="AJ233" t="s">
        <v>2116</v>
      </c>
      <c r="AK233" t="s">
        <v>2116</v>
      </c>
      <c r="AL233" t="s">
        <v>2116</v>
      </c>
      <c r="AM233" t="s">
        <v>2116</v>
      </c>
      <c r="AN233" t="s">
        <v>2117</v>
      </c>
      <c r="AO233" t="s">
        <v>2117</v>
      </c>
      <c r="AP233" t="s">
        <v>2116</v>
      </c>
      <c r="AQ233" t="s">
        <v>2117</v>
      </c>
    </row>
    <row r="234" spans="2:43" x14ac:dyDescent="0.25">
      <c r="B234" t="s">
        <v>647</v>
      </c>
      <c r="C234" t="s">
        <v>490</v>
      </c>
      <c r="D234">
        <v>0.70833333333333337</v>
      </c>
      <c r="E234" t="s">
        <v>698</v>
      </c>
      <c r="F234" t="s">
        <v>699</v>
      </c>
      <c r="H234">
        <v>28.1</v>
      </c>
      <c r="I234">
        <v>34.6</v>
      </c>
      <c r="J234">
        <v>37.200000000000003</v>
      </c>
      <c r="K234">
        <v>62.8</v>
      </c>
      <c r="L234">
        <v>71.900000000000006</v>
      </c>
      <c r="M234">
        <v>65.400000000000006</v>
      </c>
      <c r="N234">
        <v>18.2</v>
      </c>
      <c r="O234">
        <v>56.4</v>
      </c>
      <c r="P234">
        <v>25.5</v>
      </c>
      <c r="Q234">
        <v>50.7</v>
      </c>
      <c r="R234">
        <v>58.2</v>
      </c>
      <c r="S234">
        <v>29.8</v>
      </c>
      <c r="T234">
        <v>70.2</v>
      </c>
      <c r="U234">
        <v>74.599999999999994</v>
      </c>
      <c r="V234">
        <v>38.9</v>
      </c>
      <c r="W234">
        <v>61.1</v>
      </c>
      <c r="X234" t="s">
        <v>337</v>
      </c>
      <c r="Y234" t="s">
        <v>2758</v>
      </c>
      <c r="Z234" t="s">
        <v>4123</v>
      </c>
      <c r="AA234" t="s">
        <v>2736</v>
      </c>
      <c r="AB234" t="s">
        <v>2116</v>
      </c>
      <c r="AC234" t="s">
        <v>2117</v>
      </c>
      <c r="AD234" t="s">
        <v>2116</v>
      </c>
      <c r="AE234" t="s">
        <v>2117</v>
      </c>
      <c r="AF234" t="s">
        <v>2117</v>
      </c>
      <c r="AG234" t="s">
        <v>2116</v>
      </c>
      <c r="AH234" t="s">
        <v>2116</v>
      </c>
      <c r="AI234" t="s">
        <v>2117</v>
      </c>
      <c r="AJ234" t="s">
        <v>2116</v>
      </c>
      <c r="AK234" t="s">
        <v>2116</v>
      </c>
      <c r="AL234" t="s">
        <v>2116</v>
      </c>
      <c r="AM234" t="s">
        <v>2116</v>
      </c>
      <c r="AN234" t="s">
        <v>2117</v>
      </c>
      <c r="AO234" t="s">
        <v>2117</v>
      </c>
      <c r="AP234" t="s">
        <v>2116</v>
      </c>
      <c r="AQ234" t="s">
        <v>2117</v>
      </c>
    </row>
    <row r="235" spans="2:43" x14ac:dyDescent="0.25">
      <c r="B235" t="s">
        <v>647</v>
      </c>
      <c r="C235" t="s">
        <v>490</v>
      </c>
      <c r="D235">
        <v>0.70833333333333337</v>
      </c>
      <c r="E235" t="s">
        <v>700</v>
      </c>
      <c r="F235" t="s">
        <v>701</v>
      </c>
      <c r="H235">
        <v>30.7</v>
      </c>
      <c r="I235">
        <v>36.1</v>
      </c>
      <c r="J235">
        <v>33.299999999999997</v>
      </c>
      <c r="K235">
        <v>66.7</v>
      </c>
      <c r="L235">
        <v>69.3</v>
      </c>
      <c r="M235">
        <v>63.9</v>
      </c>
      <c r="N235">
        <v>15.3</v>
      </c>
      <c r="O235">
        <v>58.2</v>
      </c>
      <c r="P235">
        <v>26.5</v>
      </c>
      <c r="Q235">
        <v>48</v>
      </c>
      <c r="R235">
        <v>54</v>
      </c>
      <c r="S235">
        <v>26</v>
      </c>
      <c r="T235">
        <v>74</v>
      </c>
      <c r="U235">
        <v>77.900000000000006</v>
      </c>
      <c r="V235">
        <v>35.700000000000003</v>
      </c>
      <c r="W235">
        <v>64.3</v>
      </c>
      <c r="X235" t="s">
        <v>374</v>
      </c>
      <c r="Y235" t="s">
        <v>330</v>
      </c>
      <c r="Z235" t="s">
        <v>4124</v>
      </c>
      <c r="AA235" t="s">
        <v>2736</v>
      </c>
      <c r="AB235" t="s">
        <v>2116</v>
      </c>
      <c r="AC235" t="s">
        <v>2117</v>
      </c>
      <c r="AD235" t="s">
        <v>2116</v>
      </c>
      <c r="AE235" t="s">
        <v>2117</v>
      </c>
      <c r="AF235" t="s">
        <v>2117</v>
      </c>
      <c r="AG235" t="s">
        <v>2116</v>
      </c>
      <c r="AH235" t="s">
        <v>2116</v>
      </c>
      <c r="AI235" t="s">
        <v>2117</v>
      </c>
      <c r="AJ235" t="s">
        <v>2116</v>
      </c>
      <c r="AK235" t="s">
        <v>2116</v>
      </c>
      <c r="AL235" t="s">
        <v>2116</v>
      </c>
      <c r="AM235" t="s">
        <v>2116</v>
      </c>
      <c r="AN235" t="s">
        <v>2117</v>
      </c>
      <c r="AO235" t="s">
        <v>2117</v>
      </c>
      <c r="AP235" t="s">
        <v>2116</v>
      </c>
      <c r="AQ235" t="s">
        <v>2117</v>
      </c>
    </row>
    <row r="236" spans="2:43" x14ac:dyDescent="0.25">
      <c r="B236" t="s">
        <v>647</v>
      </c>
      <c r="C236" t="s">
        <v>490</v>
      </c>
      <c r="D236">
        <v>0.70833333333333337</v>
      </c>
      <c r="E236" t="s">
        <v>702</v>
      </c>
      <c r="F236" t="s">
        <v>700</v>
      </c>
      <c r="H236">
        <v>50.1</v>
      </c>
      <c r="I236">
        <v>31.3</v>
      </c>
      <c r="J236">
        <v>18.600000000000001</v>
      </c>
      <c r="K236">
        <v>81.400000000000006</v>
      </c>
      <c r="L236">
        <v>49.9</v>
      </c>
      <c r="M236">
        <v>68.7</v>
      </c>
      <c r="N236">
        <v>31.7</v>
      </c>
      <c r="O236">
        <v>58.9</v>
      </c>
      <c r="P236">
        <v>9.3000000000000007</v>
      </c>
      <c r="Q236">
        <v>45.4</v>
      </c>
      <c r="R236">
        <v>59.1</v>
      </c>
      <c r="S236">
        <v>30.8</v>
      </c>
      <c r="T236">
        <v>69.2</v>
      </c>
      <c r="U236">
        <v>74.900000000000006</v>
      </c>
      <c r="V236">
        <v>36.299999999999997</v>
      </c>
      <c r="W236">
        <v>63.7</v>
      </c>
      <c r="X236" t="s">
        <v>328</v>
      </c>
      <c r="Y236" t="s">
        <v>374</v>
      </c>
      <c r="Z236" t="s">
        <v>4125</v>
      </c>
      <c r="AA236" t="s">
        <v>2736</v>
      </c>
      <c r="AB236" t="s">
        <v>2116</v>
      </c>
      <c r="AC236" t="s">
        <v>2117</v>
      </c>
      <c r="AD236" t="s">
        <v>2116</v>
      </c>
      <c r="AE236" t="s">
        <v>2117</v>
      </c>
      <c r="AF236" t="s">
        <v>2117</v>
      </c>
      <c r="AG236" t="s">
        <v>2116</v>
      </c>
      <c r="AH236" t="s">
        <v>2116</v>
      </c>
      <c r="AI236" t="s">
        <v>2117</v>
      </c>
      <c r="AJ236" t="s">
        <v>2116</v>
      </c>
      <c r="AK236" t="s">
        <v>2116</v>
      </c>
      <c r="AL236" t="s">
        <v>2116</v>
      </c>
      <c r="AM236" t="s">
        <v>2116</v>
      </c>
      <c r="AN236" t="s">
        <v>2117</v>
      </c>
      <c r="AO236" t="s">
        <v>2117</v>
      </c>
      <c r="AP236" t="s">
        <v>2116</v>
      </c>
      <c r="AQ236" t="s">
        <v>2117</v>
      </c>
    </row>
    <row r="237" spans="2:43" x14ac:dyDescent="0.25">
      <c r="B237" t="s">
        <v>647</v>
      </c>
      <c r="C237" t="s">
        <v>490</v>
      </c>
      <c r="D237">
        <v>0.70833333333333337</v>
      </c>
      <c r="E237" t="s">
        <v>683</v>
      </c>
      <c r="F237" t="s">
        <v>703</v>
      </c>
      <c r="H237">
        <v>34.1</v>
      </c>
      <c r="I237">
        <v>36.9</v>
      </c>
      <c r="J237">
        <v>28.9</v>
      </c>
      <c r="K237">
        <v>71.099999999999994</v>
      </c>
      <c r="L237">
        <v>65.900000000000006</v>
      </c>
      <c r="M237">
        <v>63.1</v>
      </c>
      <c r="N237">
        <v>18.600000000000001</v>
      </c>
      <c r="O237">
        <v>53.8</v>
      </c>
      <c r="P237">
        <v>27.6</v>
      </c>
      <c r="Q237">
        <v>54.2</v>
      </c>
      <c r="R237">
        <v>50.9</v>
      </c>
      <c r="S237">
        <v>23.4</v>
      </c>
      <c r="T237">
        <v>76.599999999999994</v>
      </c>
      <c r="U237">
        <v>80.3</v>
      </c>
      <c r="V237">
        <v>33.200000000000003</v>
      </c>
      <c r="W237">
        <v>66.8</v>
      </c>
      <c r="X237" t="s">
        <v>683</v>
      </c>
      <c r="Y237" t="s">
        <v>703</v>
      </c>
      <c r="Z237" t="s">
        <v>4126</v>
      </c>
      <c r="AA237" t="s">
        <v>2736</v>
      </c>
      <c r="AB237" t="s">
        <v>2116</v>
      </c>
      <c r="AC237" t="s">
        <v>2117</v>
      </c>
      <c r="AD237" t="s">
        <v>2116</v>
      </c>
      <c r="AE237" t="s">
        <v>2117</v>
      </c>
      <c r="AF237" t="s">
        <v>2117</v>
      </c>
      <c r="AG237" t="s">
        <v>2116</v>
      </c>
      <c r="AH237" t="s">
        <v>2116</v>
      </c>
      <c r="AI237" t="s">
        <v>2117</v>
      </c>
      <c r="AJ237" t="s">
        <v>2116</v>
      </c>
      <c r="AK237" t="s">
        <v>2116</v>
      </c>
      <c r="AL237" t="s">
        <v>2116</v>
      </c>
      <c r="AM237" t="s">
        <v>2116</v>
      </c>
      <c r="AN237" t="s">
        <v>2117</v>
      </c>
      <c r="AO237" t="s">
        <v>2117</v>
      </c>
      <c r="AP237" t="s">
        <v>2116</v>
      </c>
      <c r="AQ237" t="s">
        <v>2117</v>
      </c>
    </row>
    <row r="238" spans="2:43" x14ac:dyDescent="0.25">
      <c r="B238" t="s">
        <v>647</v>
      </c>
      <c r="C238" t="s">
        <v>490</v>
      </c>
      <c r="D238">
        <v>0.70833333333333337</v>
      </c>
      <c r="E238" t="s">
        <v>704</v>
      </c>
      <c r="F238" t="s">
        <v>682</v>
      </c>
      <c r="H238">
        <v>41.8</v>
      </c>
      <c r="I238">
        <v>34.5</v>
      </c>
      <c r="J238">
        <v>23.7</v>
      </c>
      <c r="K238">
        <v>76.3</v>
      </c>
      <c r="L238">
        <v>58.2</v>
      </c>
      <c r="M238">
        <v>65.5</v>
      </c>
      <c r="N238">
        <v>30.6</v>
      </c>
      <c r="O238">
        <v>55.4</v>
      </c>
      <c r="P238">
        <v>14</v>
      </c>
      <c r="Q238">
        <v>51.1</v>
      </c>
      <c r="R238">
        <v>54.9</v>
      </c>
      <c r="S238">
        <v>26.9</v>
      </c>
      <c r="T238">
        <v>73.099999999999994</v>
      </c>
      <c r="U238">
        <v>77.599999999999994</v>
      </c>
      <c r="V238">
        <v>35.299999999999997</v>
      </c>
      <c r="W238">
        <v>64.7</v>
      </c>
      <c r="X238" t="s">
        <v>333</v>
      </c>
      <c r="Y238" t="s">
        <v>2756</v>
      </c>
      <c r="Z238" t="s">
        <v>4127</v>
      </c>
      <c r="AA238" t="s">
        <v>2736</v>
      </c>
      <c r="AB238" t="s">
        <v>2116</v>
      </c>
      <c r="AC238" t="s">
        <v>2117</v>
      </c>
      <c r="AD238" t="s">
        <v>2116</v>
      </c>
      <c r="AE238" t="s">
        <v>2117</v>
      </c>
      <c r="AF238" t="s">
        <v>2117</v>
      </c>
      <c r="AG238" t="s">
        <v>2116</v>
      </c>
      <c r="AH238" t="s">
        <v>2116</v>
      </c>
      <c r="AI238" t="s">
        <v>2117</v>
      </c>
      <c r="AJ238" t="s">
        <v>2116</v>
      </c>
      <c r="AK238" t="s">
        <v>2116</v>
      </c>
      <c r="AL238" t="s">
        <v>2116</v>
      </c>
      <c r="AM238" t="s">
        <v>2116</v>
      </c>
      <c r="AN238" t="s">
        <v>2117</v>
      </c>
      <c r="AO238" t="s">
        <v>2117</v>
      </c>
      <c r="AP238" t="s">
        <v>2116</v>
      </c>
      <c r="AQ238" t="s">
        <v>2117</v>
      </c>
    </row>
    <row r="239" spans="2:43" x14ac:dyDescent="0.25">
      <c r="B239" t="s">
        <v>705</v>
      </c>
      <c r="C239" t="s">
        <v>490</v>
      </c>
      <c r="D239">
        <v>0.70833333333333337</v>
      </c>
      <c r="E239" t="s">
        <v>706</v>
      </c>
      <c r="F239" t="s">
        <v>707</v>
      </c>
      <c r="H239">
        <v>29.1</v>
      </c>
      <c r="I239">
        <v>35.1</v>
      </c>
      <c r="J239">
        <v>35.799999999999997</v>
      </c>
      <c r="K239">
        <v>64.2</v>
      </c>
      <c r="L239">
        <v>70.900000000000006</v>
      </c>
      <c r="M239">
        <v>64.900000000000006</v>
      </c>
      <c r="N239">
        <v>25.8</v>
      </c>
      <c r="O239">
        <v>54.3</v>
      </c>
      <c r="P239">
        <v>19.899999999999999</v>
      </c>
      <c r="Q239">
        <v>53.6</v>
      </c>
      <c r="R239">
        <v>56.8</v>
      </c>
      <c r="S239">
        <v>28.5</v>
      </c>
      <c r="T239">
        <v>71.5</v>
      </c>
      <c r="U239">
        <v>75.7</v>
      </c>
      <c r="V239">
        <v>37.799999999999997</v>
      </c>
      <c r="W239">
        <v>62.2</v>
      </c>
      <c r="X239" t="s">
        <v>706</v>
      </c>
      <c r="Y239" t="s">
        <v>2764</v>
      </c>
      <c r="Z239" t="s">
        <v>4128</v>
      </c>
      <c r="AA239" t="s">
        <v>447</v>
      </c>
      <c r="AB239" t="s">
        <v>2116</v>
      </c>
      <c r="AC239" t="s">
        <v>2117</v>
      </c>
      <c r="AD239" t="s">
        <v>2116</v>
      </c>
      <c r="AE239" t="s">
        <v>2117</v>
      </c>
      <c r="AF239" t="s">
        <v>2117</v>
      </c>
      <c r="AG239" t="s">
        <v>2116</v>
      </c>
      <c r="AH239" t="s">
        <v>2116</v>
      </c>
      <c r="AI239" t="s">
        <v>2117</v>
      </c>
      <c r="AJ239" t="s">
        <v>2116</v>
      </c>
      <c r="AK239" t="s">
        <v>2116</v>
      </c>
      <c r="AL239" t="s">
        <v>2116</v>
      </c>
      <c r="AM239" t="s">
        <v>2116</v>
      </c>
      <c r="AN239" t="s">
        <v>2117</v>
      </c>
      <c r="AO239" t="s">
        <v>2117</v>
      </c>
      <c r="AP239" t="s">
        <v>2116</v>
      </c>
      <c r="AQ239" t="s">
        <v>2117</v>
      </c>
    </row>
    <row r="240" spans="2:43" x14ac:dyDescent="0.25">
      <c r="B240" t="s">
        <v>705</v>
      </c>
      <c r="C240" t="s">
        <v>490</v>
      </c>
      <c r="D240">
        <v>0.70833333333333337</v>
      </c>
      <c r="E240" t="s">
        <v>708</v>
      </c>
      <c r="F240" t="s">
        <v>709</v>
      </c>
      <c r="H240">
        <v>45.7</v>
      </c>
      <c r="I240">
        <v>32.299999999999997</v>
      </c>
      <c r="J240">
        <v>21.9</v>
      </c>
      <c r="K240">
        <v>78.099999999999994</v>
      </c>
      <c r="L240">
        <v>54.3</v>
      </c>
      <c r="M240">
        <v>67.7</v>
      </c>
      <c r="N240">
        <v>28.1</v>
      </c>
      <c r="O240">
        <v>52.2</v>
      </c>
      <c r="P240">
        <v>19.7</v>
      </c>
      <c r="Q240">
        <v>56.4</v>
      </c>
      <c r="R240">
        <v>59.4</v>
      </c>
      <c r="S240">
        <v>31.1</v>
      </c>
      <c r="T240">
        <v>68.900000000000006</v>
      </c>
      <c r="U240">
        <v>74.099999999999994</v>
      </c>
      <c r="V240">
        <v>38.200000000000003</v>
      </c>
      <c r="W240">
        <v>61.8</v>
      </c>
      <c r="X240" t="s">
        <v>708</v>
      </c>
      <c r="Y240" t="s">
        <v>2765</v>
      </c>
      <c r="Z240" t="s">
        <v>4129</v>
      </c>
      <c r="AA240" t="s">
        <v>2125</v>
      </c>
      <c r="AB240" t="s">
        <v>2117</v>
      </c>
      <c r="AC240" t="s">
        <v>2116</v>
      </c>
      <c r="AD240" t="s">
        <v>2116</v>
      </c>
      <c r="AE240" t="s">
        <v>2117</v>
      </c>
      <c r="AF240" t="s">
        <v>2116</v>
      </c>
      <c r="AG240" t="s">
        <v>2117</v>
      </c>
      <c r="AH240" t="s">
        <v>2117</v>
      </c>
      <c r="AI240" t="s">
        <v>2116</v>
      </c>
      <c r="AJ240" t="s">
        <v>2116</v>
      </c>
      <c r="AK240" t="s">
        <v>2117</v>
      </c>
      <c r="AL240" t="s">
        <v>2117</v>
      </c>
      <c r="AM240" t="s">
        <v>2116</v>
      </c>
      <c r="AN240" t="s">
        <v>2117</v>
      </c>
      <c r="AO240" t="s">
        <v>2117</v>
      </c>
      <c r="AP240" t="s">
        <v>2116</v>
      </c>
      <c r="AQ240" t="s">
        <v>2117</v>
      </c>
    </row>
    <row r="241" spans="2:43" x14ac:dyDescent="0.25">
      <c r="B241" t="s">
        <v>705</v>
      </c>
      <c r="C241" t="s">
        <v>490</v>
      </c>
      <c r="D241">
        <v>0.70833333333333337</v>
      </c>
      <c r="E241" t="s">
        <v>710</v>
      </c>
      <c r="F241" t="s">
        <v>711</v>
      </c>
      <c r="H241">
        <v>30.1</v>
      </c>
      <c r="I241">
        <v>35.5</v>
      </c>
      <c r="J241">
        <v>34.4</v>
      </c>
      <c r="K241">
        <v>65.599999999999994</v>
      </c>
      <c r="L241">
        <v>69.900000000000006</v>
      </c>
      <c r="M241">
        <v>64.5</v>
      </c>
      <c r="N241">
        <v>16.399999999999999</v>
      </c>
      <c r="O241">
        <v>56.4</v>
      </c>
      <c r="P241">
        <v>27.2</v>
      </c>
      <c r="Q241">
        <v>50.4</v>
      </c>
      <c r="R241">
        <v>55.6</v>
      </c>
      <c r="S241">
        <v>27.5</v>
      </c>
      <c r="T241">
        <v>72.5</v>
      </c>
      <c r="U241">
        <v>76.599999999999994</v>
      </c>
      <c r="V241">
        <v>37</v>
      </c>
      <c r="W241">
        <v>63</v>
      </c>
      <c r="X241" t="s">
        <v>2766</v>
      </c>
      <c r="Y241" t="s">
        <v>711</v>
      </c>
      <c r="Z241" t="s">
        <v>4130</v>
      </c>
      <c r="AA241" t="s">
        <v>453</v>
      </c>
      <c r="AB241" t="s">
        <v>2117</v>
      </c>
      <c r="AC241" t="s">
        <v>2116</v>
      </c>
      <c r="AD241" t="s">
        <v>2116</v>
      </c>
      <c r="AE241" t="s">
        <v>2117</v>
      </c>
      <c r="AF241" t="s">
        <v>2116</v>
      </c>
      <c r="AG241" t="s">
        <v>2117</v>
      </c>
      <c r="AH241" t="s">
        <v>2117</v>
      </c>
      <c r="AI241" t="s">
        <v>2116</v>
      </c>
      <c r="AJ241" t="s">
        <v>2116</v>
      </c>
      <c r="AK241" t="s">
        <v>2117</v>
      </c>
      <c r="AL241" t="s">
        <v>2116</v>
      </c>
      <c r="AM241" t="s">
        <v>2116</v>
      </c>
      <c r="AN241" t="s">
        <v>2117</v>
      </c>
      <c r="AO241" t="s">
        <v>2117</v>
      </c>
      <c r="AP241" t="s">
        <v>2116</v>
      </c>
      <c r="AQ241" t="s">
        <v>2117</v>
      </c>
    </row>
    <row r="242" spans="2:43" x14ac:dyDescent="0.25">
      <c r="B242" t="s">
        <v>705</v>
      </c>
      <c r="C242" t="s">
        <v>490</v>
      </c>
      <c r="D242">
        <v>0.70833333333333337</v>
      </c>
      <c r="E242" t="s">
        <v>712</v>
      </c>
      <c r="F242" t="s">
        <v>713</v>
      </c>
      <c r="H242">
        <v>43.2</v>
      </c>
      <c r="I242">
        <v>30.8</v>
      </c>
      <c r="J242">
        <v>25.9</v>
      </c>
      <c r="K242">
        <v>74.099999999999994</v>
      </c>
      <c r="L242">
        <v>56.8</v>
      </c>
      <c r="M242">
        <v>69.2</v>
      </c>
      <c r="N242">
        <v>28.5</v>
      </c>
      <c r="O242">
        <v>50.2</v>
      </c>
      <c r="P242">
        <v>21.4</v>
      </c>
      <c r="Q242">
        <v>59.4</v>
      </c>
      <c r="R242">
        <v>66.400000000000006</v>
      </c>
      <c r="S242">
        <v>38.4</v>
      </c>
      <c r="T242">
        <v>61.6</v>
      </c>
      <c r="U242">
        <v>67</v>
      </c>
      <c r="V242">
        <v>45.4</v>
      </c>
      <c r="W242">
        <v>54.6</v>
      </c>
      <c r="X242" t="s">
        <v>2767</v>
      </c>
      <c r="Y242" t="s">
        <v>713</v>
      </c>
      <c r="Z242" t="s">
        <v>4131</v>
      </c>
      <c r="AA242" t="s">
        <v>460</v>
      </c>
      <c r="AB242" t="s">
        <v>2116</v>
      </c>
      <c r="AC242" t="s">
        <v>2116</v>
      </c>
      <c r="AD242" t="s">
        <v>2117</v>
      </c>
      <c r="AE242" t="s">
        <v>2116</v>
      </c>
      <c r="AF242" t="s">
        <v>2117</v>
      </c>
      <c r="AG242" t="s">
        <v>2117</v>
      </c>
      <c r="AH242" t="s">
        <v>2116</v>
      </c>
      <c r="AI242" t="s">
        <v>2117</v>
      </c>
      <c r="AJ242" t="s">
        <v>2116</v>
      </c>
      <c r="AK242" t="s">
        <v>2117</v>
      </c>
      <c r="AL242" t="s">
        <v>2117</v>
      </c>
      <c r="AM242" t="s">
        <v>2117</v>
      </c>
      <c r="AN242" t="s">
        <v>2116</v>
      </c>
      <c r="AO242" t="s">
        <v>2117</v>
      </c>
      <c r="AP242" t="s">
        <v>2117</v>
      </c>
      <c r="AQ242" t="s">
        <v>2116</v>
      </c>
    </row>
    <row r="243" spans="2:43" x14ac:dyDescent="0.25">
      <c r="B243" t="s">
        <v>705</v>
      </c>
      <c r="C243" t="s">
        <v>490</v>
      </c>
      <c r="D243">
        <v>0.70833333333333337</v>
      </c>
      <c r="E243" t="s">
        <v>714</v>
      </c>
      <c r="F243" t="s">
        <v>715</v>
      </c>
      <c r="H243">
        <v>36.799999999999997</v>
      </c>
      <c r="I243">
        <v>37.799999999999997</v>
      </c>
      <c r="J243">
        <v>25.4</v>
      </c>
      <c r="K243">
        <v>74.599999999999994</v>
      </c>
      <c r="L243">
        <v>63.2</v>
      </c>
      <c r="M243">
        <v>62.2</v>
      </c>
      <c r="N243">
        <v>25.3</v>
      </c>
      <c r="O243">
        <v>56.7</v>
      </c>
      <c r="P243">
        <v>18</v>
      </c>
      <c r="Q243">
        <v>50.1</v>
      </c>
      <c r="R243">
        <v>47.7</v>
      </c>
      <c r="S243">
        <v>20.8</v>
      </c>
      <c r="T243">
        <v>79.2</v>
      </c>
      <c r="U243">
        <v>82.7</v>
      </c>
      <c r="V243">
        <v>30.3</v>
      </c>
      <c r="W243">
        <v>69.7</v>
      </c>
      <c r="X243" t="s">
        <v>714</v>
      </c>
      <c r="Y243" t="s">
        <v>715</v>
      </c>
      <c r="Z243" t="s">
        <v>4132</v>
      </c>
      <c r="AA243" t="s">
        <v>459</v>
      </c>
      <c r="AB243" t="s">
        <v>2116</v>
      </c>
      <c r="AC243" t="s">
        <v>2117</v>
      </c>
      <c r="AD243" t="s">
        <v>2116</v>
      </c>
      <c r="AE243" t="s">
        <v>2117</v>
      </c>
      <c r="AF243" t="s">
        <v>2117</v>
      </c>
      <c r="AG243" t="s">
        <v>2116</v>
      </c>
      <c r="AH243" t="s">
        <v>2117</v>
      </c>
      <c r="AI243" t="s">
        <v>2116</v>
      </c>
      <c r="AJ243" t="s">
        <v>2116</v>
      </c>
      <c r="AK243" t="s">
        <v>2117</v>
      </c>
      <c r="AL243" t="s">
        <v>2117</v>
      </c>
      <c r="AM243" t="s">
        <v>2116</v>
      </c>
      <c r="AN243" t="s">
        <v>2117</v>
      </c>
      <c r="AO243" t="s">
        <v>2117</v>
      </c>
      <c r="AP243" t="s">
        <v>2117</v>
      </c>
      <c r="AQ243" t="s">
        <v>2116</v>
      </c>
    </row>
    <row r="244" spans="2:43" x14ac:dyDescent="0.25">
      <c r="B244" t="s">
        <v>705</v>
      </c>
      <c r="C244" t="s">
        <v>490</v>
      </c>
      <c r="D244">
        <v>0.70833333333333337</v>
      </c>
      <c r="E244" t="s">
        <v>716</v>
      </c>
      <c r="F244" t="s">
        <v>717</v>
      </c>
      <c r="H244">
        <v>32.9</v>
      </c>
      <c r="I244">
        <v>32.1</v>
      </c>
      <c r="J244">
        <v>35</v>
      </c>
      <c r="K244">
        <v>65</v>
      </c>
      <c r="L244">
        <v>67.099999999999994</v>
      </c>
      <c r="M244">
        <v>67.900000000000006</v>
      </c>
      <c r="N244">
        <v>31.2</v>
      </c>
      <c r="O244">
        <v>43.9</v>
      </c>
      <c r="P244">
        <v>24.8</v>
      </c>
      <c r="Q244">
        <v>68.900000000000006</v>
      </c>
      <c r="R244">
        <v>65.900000000000006</v>
      </c>
      <c r="S244">
        <v>37.700000000000003</v>
      </c>
      <c r="T244">
        <v>62.3</v>
      </c>
      <c r="U244">
        <v>67.2</v>
      </c>
      <c r="V244">
        <v>45.9</v>
      </c>
      <c r="W244">
        <v>54.1</v>
      </c>
      <c r="X244" t="s">
        <v>716</v>
      </c>
      <c r="Y244" t="s">
        <v>2768</v>
      </c>
      <c r="Z244" t="s">
        <v>4133</v>
      </c>
      <c r="AA244" t="s">
        <v>447</v>
      </c>
      <c r="AB244" t="s">
        <v>2116</v>
      </c>
      <c r="AC244" t="s">
        <v>2117</v>
      </c>
      <c r="AD244" t="s">
        <v>2116</v>
      </c>
      <c r="AE244" t="s">
        <v>2117</v>
      </c>
      <c r="AF244" t="s">
        <v>2117</v>
      </c>
      <c r="AG244" t="s">
        <v>2116</v>
      </c>
      <c r="AH244" t="s">
        <v>2116</v>
      </c>
      <c r="AI244" t="s">
        <v>2117</v>
      </c>
      <c r="AJ244" t="s">
        <v>2116</v>
      </c>
      <c r="AK244" t="s">
        <v>2116</v>
      </c>
      <c r="AL244" t="s">
        <v>2116</v>
      </c>
      <c r="AM244" t="s">
        <v>2116</v>
      </c>
      <c r="AN244" t="s">
        <v>2117</v>
      </c>
      <c r="AO244" t="s">
        <v>2117</v>
      </c>
      <c r="AP244" t="s">
        <v>2116</v>
      </c>
      <c r="AQ244" t="s">
        <v>2117</v>
      </c>
    </row>
    <row r="245" spans="2:43" x14ac:dyDescent="0.25">
      <c r="B245" t="s">
        <v>705</v>
      </c>
      <c r="C245" t="s">
        <v>490</v>
      </c>
      <c r="D245">
        <v>0.70833333333333337</v>
      </c>
      <c r="E245" t="s">
        <v>718</v>
      </c>
      <c r="F245" t="s">
        <v>719</v>
      </c>
      <c r="H245">
        <v>31.1</v>
      </c>
      <c r="I245">
        <v>34.200000000000003</v>
      </c>
      <c r="J245">
        <v>34.700000000000003</v>
      </c>
      <c r="K245">
        <v>65.3</v>
      </c>
      <c r="L245">
        <v>68.900000000000006</v>
      </c>
      <c r="M245">
        <v>65.8</v>
      </c>
      <c r="N245">
        <v>28.6</v>
      </c>
      <c r="O245">
        <v>45.7</v>
      </c>
      <c r="P245">
        <v>25.7</v>
      </c>
      <c r="Q245">
        <v>66.3</v>
      </c>
      <c r="R245">
        <v>59.4</v>
      </c>
      <c r="S245">
        <v>31</v>
      </c>
      <c r="T245">
        <v>69</v>
      </c>
      <c r="U245">
        <v>73.400000000000006</v>
      </c>
      <c r="V245">
        <v>40.1</v>
      </c>
      <c r="W245">
        <v>59.9</v>
      </c>
      <c r="X245">
        <v>0</v>
      </c>
      <c r="Y245">
        <v>0</v>
      </c>
      <c r="Z245" t="s">
        <v>4103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</row>
    <row r="246" spans="2:43" x14ac:dyDescent="0.25">
      <c r="B246" t="s">
        <v>705</v>
      </c>
      <c r="C246" t="s">
        <v>490</v>
      </c>
      <c r="D246">
        <v>0.70833333333333337</v>
      </c>
      <c r="E246" t="s">
        <v>720</v>
      </c>
      <c r="F246" t="s">
        <v>721</v>
      </c>
      <c r="H246">
        <v>44.6</v>
      </c>
      <c r="I246">
        <v>33.799999999999997</v>
      </c>
      <c r="J246">
        <v>21.6</v>
      </c>
      <c r="K246">
        <v>78.400000000000006</v>
      </c>
      <c r="L246">
        <v>55.4</v>
      </c>
      <c r="M246">
        <v>66.2</v>
      </c>
      <c r="N246">
        <v>36.9</v>
      </c>
      <c r="O246">
        <v>49.3</v>
      </c>
      <c r="P246">
        <v>13.8</v>
      </c>
      <c r="Q246">
        <v>58.7</v>
      </c>
      <c r="R246">
        <v>55.2</v>
      </c>
      <c r="S246">
        <v>27.1</v>
      </c>
      <c r="T246">
        <v>72.900000000000006</v>
      </c>
      <c r="U246">
        <v>77.599999999999994</v>
      </c>
      <c r="V246">
        <v>34.799999999999997</v>
      </c>
      <c r="W246">
        <v>65.2</v>
      </c>
      <c r="X246" t="s">
        <v>2760</v>
      </c>
      <c r="Y246" t="s">
        <v>2761</v>
      </c>
      <c r="Z246" t="s">
        <v>4134</v>
      </c>
      <c r="AA246" t="s">
        <v>459</v>
      </c>
      <c r="AB246" t="s">
        <v>2116</v>
      </c>
      <c r="AC246" t="s">
        <v>2117</v>
      </c>
      <c r="AD246" t="s">
        <v>2116</v>
      </c>
      <c r="AE246" t="s">
        <v>2117</v>
      </c>
      <c r="AF246" t="s">
        <v>2117</v>
      </c>
      <c r="AG246" t="s">
        <v>2116</v>
      </c>
      <c r="AH246" t="s">
        <v>2116</v>
      </c>
      <c r="AI246" t="s">
        <v>2116</v>
      </c>
      <c r="AJ246" t="s">
        <v>2117</v>
      </c>
      <c r="AK246" t="s">
        <v>2117</v>
      </c>
      <c r="AL246" t="s">
        <v>2117</v>
      </c>
      <c r="AM246" t="s">
        <v>2116</v>
      </c>
      <c r="AN246" t="s">
        <v>2117</v>
      </c>
      <c r="AO246" t="s">
        <v>2117</v>
      </c>
      <c r="AP246" t="s">
        <v>2117</v>
      </c>
      <c r="AQ246" t="s">
        <v>2116</v>
      </c>
    </row>
    <row r="247" spans="2:43" x14ac:dyDescent="0.25">
      <c r="B247" t="s">
        <v>705</v>
      </c>
      <c r="C247" t="s">
        <v>490</v>
      </c>
      <c r="D247">
        <v>0.70833333333333337</v>
      </c>
      <c r="E247" t="s">
        <v>722</v>
      </c>
      <c r="F247" t="s">
        <v>723</v>
      </c>
      <c r="H247">
        <v>23.2</v>
      </c>
      <c r="I247">
        <v>33.9</v>
      </c>
      <c r="J247">
        <v>42.9</v>
      </c>
      <c r="K247">
        <v>57.1</v>
      </c>
      <c r="L247">
        <v>76.8</v>
      </c>
      <c r="M247">
        <v>66.099999999999994</v>
      </c>
      <c r="N247">
        <v>24</v>
      </c>
      <c r="O247">
        <v>54.3</v>
      </c>
      <c r="P247">
        <v>21.7</v>
      </c>
      <c r="Q247">
        <v>53.7</v>
      </c>
      <c r="R247">
        <v>59.4</v>
      </c>
      <c r="S247">
        <v>31</v>
      </c>
      <c r="T247">
        <v>69</v>
      </c>
      <c r="U247">
        <v>73.900000000000006</v>
      </c>
      <c r="V247">
        <v>38.799999999999997</v>
      </c>
      <c r="W247">
        <v>61.2</v>
      </c>
      <c r="X247" t="s">
        <v>722</v>
      </c>
      <c r="Y247" t="s">
        <v>723</v>
      </c>
      <c r="Z247" t="s">
        <v>4135</v>
      </c>
      <c r="AA247" t="s">
        <v>459</v>
      </c>
      <c r="AB247" t="s">
        <v>2116</v>
      </c>
      <c r="AC247" t="s">
        <v>2117</v>
      </c>
      <c r="AD247" t="s">
        <v>2116</v>
      </c>
      <c r="AE247" t="s">
        <v>2117</v>
      </c>
      <c r="AF247" t="s">
        <v>2117</v>
      </c>
      <c r="AG247" t="s">
        <v>2116</v>
      </c>
      <c r="AH247" t="s">
        <v>2117</v>
      </c>
      <c r="AI247" t="s">
        <v>2116</v>
      </c>
      <c r="AJ247" t="s">
        <v>2116</v>
      </c>
      <c r="AK247" t="s">
        <v>2117</v>
      </c>
      <c r="AL247" t="s">
        <v>2117</v>
      </c>
      <c r="AM247" t="s">
        <v>2116</v>
      </c>
      <c r="AN247" t="s">
        <v>2117</v>
      </c>
      <c r="AO247" t="s">
        <v>2117</v>
      </c>
      <c r="AP247" t="s">
        <v>2117</v>
      </c>
      <c r="AQ247" t="s">
        <v>2116</v>
      </c>
    </row>
    <row r="248" spans="2:43" x14ac:dyDescent="0.25">
      <c r="B248" t="s">
        <v>705</v>
      </c>
      <c r="C248" t="s">
        <v>490</v>
      </c>
      <c r="D248">
        <v>0.70833333333333337</v>
      </c>
      <c r="E248" t="s">
        <v>724</v>
      </c>
      <c r="F248" t="s">
        <v>725</v>
      </c>
      <c r="H248">
        <v>25.4</v>
      </c>
      <c r="I248">
        <v>32.9</v>
      </c>
      <c r="J248">
        <v>41.7</v>
      </c>
      <c r="K248">
        <v>58.3</v>
      </c>
      <c r="L248">
        <v>74.599999999999994</v>
      </c>
      <c r="M248">
        <v>67.099999999999994</v>
      </c>
      <c r="N248">
        <v>17.399999999999999</v>
      </c>
      <c r="O248">
        <v>51.2</v>
      </c>
      <c r="P248">
        <v>31.5</v>
      </c>
      <c r="Q248">
        <v>57.6</v>
      </c>
      <c r="R248">
        <v>62.8</v>
      </c>
      <c r="S248">
        <v>34.5</v>
      </c>
      <c r="T248">
        <v>65.5</v>
      </c>
      <c r="U248">
        <v>70.599999999999994</v>
      </c>
      <c r="V248">
        <v>42.2</v>
      </c>
      <c r="W248">
        <v>57.8</v>
      </c>
      <c r="X248">
        <v>0</v>
      </c>
      <c r="Y248">
        <v>0</v>
      </c>
      <c r="Z248" t="s">
        <v>4103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</row>
    <row r="249" spans="2:43" x14ac:dyDescent="0.25">
      <c r="B249" t="s">
        <v>705</v>
      </c>
      <c r="C249" t="s">
        <v>490</v>
      </c>
      <c r="D249">
        <v>0.70833333333333337</v>
      </c>
      <c r="E249" t="s">
        <v>726</v>
      </c>
      <c r="F249" t="s">
        <v>727</v>
      </c>
      <c r="H249">
        <v>42.4</v>
      </c>
      <c r="I249">
        <v>29.6</v>
      </c>
      <c r="J249">
        <v>27.9</v>
      </c>
      <c r="K249">
        <v>72.099999999999994</v>
      </c>
      <c r="L249">
        <v>57.6</v>
      </c>
      <c r="M249">
        <v>70.400000000000006</v>
      </c>
      <c r="N249">
        <v>25.9</v>
      </c>
      <c r="O249">
        <v>48.5</v>
      </c>
      <c r="P249">
        <v>25.7</v>
      </c>
      <c r="Q249">
        <v>62.2</v>
      </c>
      <c r="R249">
        <v>71.2</v>
      </c>
      <c r="S249">
        <v>43.9</v>
      </c>
      <c r="T249">
        <v>56.1</v>
      </c>
      <c r="U249">
        <v>61.6</v>
      </c>
      <c r="V249">
        <v>50.2</v>
      </c>
      <c r="W249">
        <v>49.8</v>
      </c>
      <c r="X249" t="s">
        <v>2769</v>
      </c>
      <c r="Y249" t="s">
        <v>2770</v>
      </c>
      <c r="Z249" t="s">
        <v>4136</v>
      </c>
      <c r="AA249" t="s">
        <v>460</v>
      </c>
      <c r="AB249" t="s">
        <v>2116</v>
      </c>
      <c r="AC249" t="s">
        <v>2116</v>
      </c>
      <c r="AD249" t="s">
        <v>2117</v>
      </c>
      <c r="AE249" t="s">
        <v>2116</v>
      </c>
      <c r="AF249" t="s">
        <v>2117</v>
      </c>
      <c r="AG249" t="s">
        <v>2117</v>
      </c>
      <c r="AH249" t="s">
        <v>2116</v>
      </c>
      <c r="AI249" t="s">
        <v>2117</v>
      </c>
      <c r="AJ249" t="s">
        <v>2116</v>
      </c>
      <c r="AK249" t="s">
        <v>2117</v>
      </c>
      <c r="AL249" t="s">
        <v>2117</v>
      </c>
      <c r="AM249" t="s">
        <v>2117</v>
      </c>
      <c r="AN249" t="s">
        <v>2116</v>
      </c>
      <c r="AO249" t="s">
        <v>2117</v>
      </c>
      <c r="AP249" t="s">
        <v>2117</v>
      </c>
      <c r="AQ249" t="s">
        <v>2116</v>
      </c>
    </row>
    <row r="250" spans="2:43" x14ac:dyDescent="0.25">
      <c r="B250" t="s">
        <v>728</v>
      </c>
      <c r="C250" t="s">
        <v>490</v>
      </c>
      <c r="D250">
        <v>0.70833333333333337</v>
      </c>
      <c r="E250" t="s">
        <v>729</v>
      </c>
      <c r="F250" t="s">
        <v>730</v>
      </c>
      <c r="H250">
        <v>45.8</v>
      </c>
      <c r="I250">
        <v>32.9</v>
      </c>
      <c r="J250">
        <v>21.3</v>
      </c>
      <c r="K250">
        <v>78.7</v>
      </c>
      <c r="L250">
        <v>54.2</v>
      </c>
      <c r="M250">
        <v>67.099999999999994</v>
      </c>
      <c r="N250">
        <v>26.1</v>
      </c>
      <c r="O250">
        <v>56.2</v>
      </c>
      <c r="P250">
        <v>17.7</v>
      </c>
      <c r="Q250">
        <v>50.8</v>
      </c>
      <c r="R250">
        <v>57.2</v>
      </c>
      <c r="S250">
        <v>29</v>
      </c>
      <c r="T250">
        <v>71</v>
      </c>
      <c r="U250">
        <v>76</v>
      </c>
      <c r="V250">
        <v>36.200000000000003</v>
      </c>
      <c r="W250">
        <v>63.8</v>
      </c>
      <c r="X250" t="s">
        <v>3038</v>
      </c>
      <c r="Y250" t="s">
        <v>3039</v>
      </c>
      <c r="Z250" t="s">
        <v>4137</v>
      </c>
      <c r="AA250" t="s">
        <v>447</v>
      </c>
      <c r="AB250" t="s">
        <v>2116</v>
      </c>
      <c r="AC250" t="s">
        <v>2117</v>
      </c>
      <c r="AD250" t="s">
        <v>2116</v>
      </c>
      <c r="AE250" t="s">
        <v>2117</v>
      </c>
      <c r="AF250" t="s">
        <v>2117</v>
      </c>
      <c r="AG250" t="s">
        <v>2116</v>
      </c>
      <c r="AH250" t="s">
        <v>2116</v>
      </c>
      <c r="AI250" t="s">
        <v>2117</v>
      </c>
      <c r="AJ250" t="s">
        <v>2116</v>
      </c>
      <c r="AK250" t="s">
        <v>2116</v>
      </c>
      <c r="AL250" t="s">
        <v>2116</v>
      </c>
      <c r="AM250" t="s">
        <v>2116</v>
      </c>
      <c r="AN250" t="s">
        <v>2117</v>
      </c>
      <c r="AO250" t="s">
        <v>2117</v>
      </c>
      <c r="AP250" t="s">
        <v>2116</v>
      </c>
      <c r="AQ250" t="s">
        <v>2117</v>
      </c>
    </row>
    <row r="251" spans="2:43" x14ac:dyDescent="0.25">
      <c r="B251" t="s">
        <v>728</v>
      </c>
      <c r="C251" t="s">
        <v>490</v>
      </c>
      <c r="D251">
        <v>0.70833333333333337</v>
      </c>
      <c r="E251" t="s">
        <v>731</v>
      </c>
      <c r="F251" t="s">
        <v>732</v>
      </c>
      <c r="H251">
        <v>51.1</v>
      </c>
      <c r="I251">
        <v>30.3</v>
      </c>
      <c r="J251">
        <v>18.600000000000001</v>
      </c>
      <c r="K251">
        <v>81.400000000000006</v>
      </c>
      <c r="L251">
        <v>48.9</v>
      </c>
      <c r="M251">
        <v>69.7</v>
      </c>
      <c r="N251">
        <v>34.9</v>
      </c>
      <c r="O251">
        <v>52.5</v>
      </c>
      <c r="P251">
        <v>12.6</v>
      </c>
      <c r="Q251">
        <v>54.2</v>
      </c>
      <c r="R251">
        <v>62.1</v>
      </c>
      <c r="S251">
        <v>33.799999999999997</v>
      </c>
      <c r="T251">
        <v>66.2</v>
      </c>
      <c r="U251">
        <v>72.2</v>
      </c>
      <c r="V251">
        <v>38.700000000000003</v>
      </c>
      <c r="W251">
        <v>61.3</v>
      </c>
      <c r="X251" t="s">
        <v>731</v>
      </c>
      <c r="Y251" t="s">
        <v>732</v>
      </c>
      <c r="Z251" t="s">
        <v>4138</v>
      </c>
      <c r="AA251" t="s">
        <v>456</v>
      </c>
      <c r="AB251" t="s">
        <v>2116</v>
      </c>
      <c r="AC251" t="s">
        <v>2116</v>
      </c>
      <c r="AD251" t="s">
        <v>2117</v>
      </c>
      <c r="AE251" t="s">
        <v>2116</v>
      </c>
      <c r="AF251" t="s">
        <v>2117</v>
      </c>
      <c r="AG251" t="s">
        <v>2117</v>
      </c>
      <c r="AH251" t="s">
        <v>2116</v>
      </c>
      <c r="AI251" t="s">
        <v>2116</v>
      </c>
      <c r="AJ251" t="s">
        <v>2117</v>
      </c>
      <c r="AK251" t="s">
        <v>2117</v>
      </c>
      <c r="AL251" t="s">
        <v>2116</v>
      </c>
      <c r="AM251" t="s">
        <v>2116</v>
      </c>
      <c r="AN251" t="s">
        <v>2117</v>
      </c>
      <c r="AO251" t="s">
        <v>2117</v>
      </c>
      <c r="AP251" t="s">
        <v>2116</v>
      </c>
      <c r="AQ251" t="s">
        <v>2117</v>
      </c>
    </row>
    <row r="252" spans="2:43" x14ac:dyDescent="0.25">
      <c r="B252" t="s">
        <v>482</v>
      </c>
      <c r="C252" t="s">
        <v>490</v>
      </c>
      <c r="D252">
        <v>0.71875</v>
      </c>
      <c r="E252" t="s">
        <v>733</v>
      </c>
      <c r="F252" t="s">
        <v>734</v>
      </c>
      <c r="H252">
        <v>31.4</v>
      </c>
      <c r="I252">
        <v>26.2</v>
      </c>
      <c r="J252">
        <v>42.4</v>
      </c>
      <c r="K252">
        <v>57.6</v>
      </c>
      <c r="L252">
        <v>68.599999999999994</v>
      </c>
      <c r="M252">
        <v>73.8</v>
      </c>
      <c r="N252">
        <v>30.4</v>
      </c>
      <c r="O252">
        <v>40</v>
      </c>
      <c r="P252">
        <v>29.6</v>
      </c>
      <c r="Q252">
        <v>75.2</v>
      </c>
      <c r="R252">
        <v>86.1</v>
      </c>
      <c r="S252">
        <v>65.8</v>
      </c>
      <c r="T252">
        <v>34.200000000000003</v>
      </c>
      <c r="U252">
        <v>39.799999999999997</v>
      </c>
      <c r="V252">
        <v>67.5</v>
      </c>
      <c r="W252">
        <v>32.5</v>
      </c>
      <c r="X252" t="s">
        <v>3516</v>
      </c>
      <c r="Y252" t="s">
        <v>734</v>
      </c>
      <c r="Z252" t="s">
        <v>4139</v>
      </c>
      <c r="AA252" t="s">
        <v>2125</v>
      </c>
      <c r="AB252" t="s">
        <v>2117</v>
      </c>
      <c r="AC252" t="s">
        <v>2116</v>
      </c>
      <c r="AD252" t="s">
        <v>2116</v>
      </c>
      <c r="AE252" t="s">
        <v>2117</v>
      </c>
      <c r="AF252" t="s">
        <v>2116</v>
      </c>
      <c r="AG252" t="s">
        <v>2117</v>
      </c>
      <c r="AH252" t="s">
        <v>2116</v>
      </c>
      <c r="AI252" t="s">
        <v>2117</v>
      </c>
      <c r="AJ252" t="s">
        <v>2116</v>
      </c>
      <c r="AK252" t="s">
        <v>2116</v>
      </c>
      <c r="AL252" t="s">
        <v>2117</v>
      </c>
      <c r="AM252" t="s">
        <v>2116</v>
      </c>
      <c r="AN252" t="s">
        <v>2117</v>
      </c>
      <c r="AO252" t="s">
        <v>2117</v>
      </c>
      <c r="AP252" t="s">
        <v>2116</v>
      </c>
      <c r="AQ252" t="s">
        <v>2117</v>
      </c>
    </row>
    <row r="253" spans="2:43" x14ac:dyDescent="0.25">
      <c r="B253" t="s">
        <v>487</v>
      </c>
      <c r="C253" t="s">
        <v>490</v>
      </c>
      <c r="D253">
        <v>0.75</v>
      </c>
      <c r="E253" t="s">
        <v>735</v>
      </c>
      <c r="F253" t="s">
        <v>736</v>
      </c>
      <c r="H253">
        <v>20.8</v>
      </c>
      <c r="I253">
        <v>29.8</v>
      </c>
      <c r="J253">
        <v>49.4</v>
      </c>
      <c r="K253">
        <v>50.6</v>
      </c>
      <c r="L253">
        <v>79.2</v>
      </c>
      <c r="M253">
        <v>70.2</v>
      </c>
      <c r="N253">
        <v>25.8</v>
      </c>
      <c r="O253">
        <v>46.6</v>
      </c>
      <c r="P253">
        <v>27.6</v>
      </c>
      <c r="Q253">
        <v>65</v>
      </c>
      <c r="R253">
        <v>70.3</v>
      </c>
      <c r="S253">
        <v>42.9</v>
      </c>
      <c r="T253">
        <v>57.1</v>
      </c>
      <c r="U253">
        <v>63.4</v>
      </c>
      <c r="V253">
        <v>47.1</v>
      </c>
      <c r="W253">
        <v>52.9</v>
      </c>
      <c r="X253" t="s">
        <v>3130</v>
      </c>
      <c r="Y253" t="s">
        <v>416</v>
      </c>
      <c r="Z253" t="s">
        <v>4140</v>
      </c>
      <c r="AA253" t="s">
        <v>2736</v>
      </c>
      <c r="AB253" t="s">
        <v>2116</v>
      </c>
      <c r="AC253" t="s">
        <v>2117</v>
      </c>
      <c r="AD253" t="s">
        <v>2116</v>
      </c>
      <c r="AE253" t="s">
        <v>2117</v>
      </c>
      <c r="AF253" t="s">
        <v>2117</v>
      </c>
      <c r="AG253" t="s">
        <v>2116</v>
      </c>
      <c r="AH253" t="s">
        <v>2116</v>
      </c>
      <c r="AI253" t="s">
        <v>2117</v>
      </c>
      <c r="AJ253" t="s">
        <v>2116</v>
      </c>
      <c r="AK253" t="s">
        <v>2116</v>
      </c>
      <c r="AL253" t="s">
        <v>2116</v>
      </c>
      <c r="AM253" t="s">
        <v>2116</v>
      </c>
      <c r="AN253" t="s">
        <v>2117</v>
      </c>
      <c r="AO253" t="s">
        <v>2117</v>
      </c>
      <c r="AP253" t="s">
        <v>2116</v>
      </c>
      <c r="AQ253" t="s">
        <v>2117</v>
      </c>
    </row>
    <row r="254" spans="2:43" x14ac:dyDescent="0.25">
      <c r="B254" t="s">
        <v>483</v>
      </c>
      <c r="C254" t="s">
        <v>490</v>
      </c>
      <c r="D254">
        <v>0.75</v>
      </c>
      <c r="E254" t="s">
        <v>737</v>
      </c>
      <c r="F254" t="s">
        <v>738</v>
      </c>
      <c r="H254">
        <v>29</v>
      </c>
      <c r="I254">
        <v>31.5</v>
      </c>
      <c r="J254">
        <v>39.5</v>
      </c>
      <c r="K254">
        <v>60.5</v>
      </c>
      <c r="L254">
        <v>71</v>
      </c>
      <c r="M254">
        <v>68.5</v>
      </c>
      <c r="N254">
        <v>24.3</v>
      </c>
      <c r="O254">
        <v>44.3</v>
      </c>
      <c r="P254">
        <v>31.4</v>
      </c>
      <c r="Q254">
        <v>68.5</v>
      </c>
      <c r="R254">
        <v>67.599999999999994</v>
      </c>
      <c r="S254">
        <v>39.700000000000003</v>
      </c>
      <c r="T254">
        <v>60.3</v>
      </c>
      <c r="U254">
        <v>65.5</v>
      </c>
      <c r="V254">
        <v>47.1</v>
      </c>
      <c r="W254">
        <v>52.9</v>
      </c>
      <c r="X254" t="s">
        <v>424</v>
      </c>
      <c r="Y254" t="s">
        <v>422</v>
      </c>
      <c r="Z254" t="s">
        <v>4141</v>
      </c>
      <c r="AA254" t="s">
        <v>453</v>
      </c>
      <c r="AB254" t="s">
        <v>2117</v>
      </c>
      <c r="AC254" t="s">
        <v>2116</v>
      </c>
      <c r="AD254" t="s">
        <v>2116</v>
      </c>
      <c r="AE254" t="s">
        <v>2117</v>
      </c>
      <c r="AF254" t="s">
        <v>2116</v>
      </c>
      <c r="AG254" t="s">
        <v>2117</v>
      </c>
      <c r="AH254" t="s">
        <v>2117</v>
      </c>
      <c r="AI254" t="s">
        <v>2116</v>
      </c>
      <c r="AJ254" t="s">
        <v>2116</v>
      </c>
      <c r="AK254" t="s">
        <v>2117</v>
      </c>
      <c r="AL254" t="s">
        <v>2116</v>
      </c>
      <c r="AM254" t="s">
        <v>2116</v>
      </c>
      <c r="AN254" t="s">
        <v>2117</v>
      </c>
      <c r="AO254" t="s">
        <v>2117</v>
      </c>
      <c r="AP254" t="s">
        <v>2116</v>
      </c>
      <c r="AQ254" t="s">
        <v>2117</v>
      </c>
    </row>
    <row r="255" spans="2:43" x14ac:dyDescent="0.25">
      <c r="B255" t="s">
        <v>466</v>
      </c>
      <c r="C255" t="s">
        <v>490</v>
      </c>
      <c r="D255">
        <v>0.75</v>
      </c>
      <c r="E255" t="s">
        <v>46</v>
      </c>
      <c r="F255" t="s">
        <v>739</v>
      </c>
      <c r="H255">
        <v>31.4</v>
      </c>
      <c r="I255">
        <v>26.1</v>
      </c>
      <c r="J255">
        <v>42.5</v>
      </c>
      <c r="K255">
        <v>57.5</v>
      </c>
      <c r="L255">
        <v>68.599999999999994</v>
      </c>
      <c r="M255">
        <v>73.900000000000006</v>
      </c>
      <c r="N255">
        <v>20.2</v>
      </c>
      <c r="O255">
        <v>42</v>
      </c>
      <c r="P255">
        <v>37.700000000000003</v>
      </c>
      <c r="Q255">
        <v>71.2</v>
      </c>
      <c r="R255">
        <v>86.6</v>
      </c>
      <c r="S255">
        <v>66.599999999999994</v>
      </c>
      <c r="T255">
        <v>33.4</v>
      </c>
      <c r="U255">
        <v>39</v>
      </c>
      <c r="V255">
        <v>68.099999999999994</v>
      </c>
      <c r="W255">
        <v>31.9</v>
      </c>
      <c r="X255" t="s">
        <v>1871</v>
      </c>
      <c r="Y255" t="s">
        <v>739</v>
      </c>
      <c r="Z255" t="s">
        <v>4142</v>
      </c>
      <c r="AA255" t="s">
        <v>462</v>
      </c>
      <c r="AB255" t="s">
        <v>2117</v>
      </c>
      <c r="AC255" t="s">
        <v>2116</v>
      </c>
      <c r="AD255" t="s">
        <v>2116</v>
      </c>
      <c r="AE255" t="s">
        <v>2117</v>
      </c>
      <c r="AF255" t="s">
        <v>2116</v>
      </c>
      <c r="AG255" t="s">
        <v>2117</v>
      </c>
      <c r="AH255" t="s">
        <v>2116</v>
      </c>
      <c r="AI255" t="s">
        <v>2117</v>
      </c>
      <c r="AJ255" t="s">
        <v>2116</v>
      </c>
      <c r="AK255" t="s">
        <v>2117</v>
      </c>
      <c r="AL255" t="s">
        <v>2117</v>
      </c>
      <c r="AM255" t="s">
        <v>2117</v>
      </c>
      <c r="AN255" t="s">
        <v>2116</v>
      </c>
      <c r="AO255" t="s">
        <v>2117</v>
      </c>
      <c r="AP255" t="s">
        <v>2117</v>
      </c>
      <c r="AQ255" t="s">
        <v>2116</v>
      </c>
    </row>
    <row r="256" spans="2:43" x14ac:dyDescent="0.25">
      <c r="B256" t="s">
        <v>486</v>
      </c>
      <c r="C256" t="s">
        <v>490</v>
      </c>
      <c r="D256">
        <v>0.75</v>
      </c>
      <c r="E256" t="s">
        <v>740</v>
      </c>
      <c r="F256" t="s">
        <v>741</v>
      </c>
      <c r="H256">
        <v>56.1</v>
      </c>
      <c r="I256">
        <v>25.2</v>
      </c>
      <c r="J256">
        <v>18.7</v>
      </c>
      <c r="K256">
        <v>81.3</v>
      </c>
      <c r="L256">
        <v>43.9</v>
      </c>
      <c r="M256">
        <v>74.8</v>
      </c>
      <c r="N256">
        <v>38.5</v>
      </c>
      <c r="O256">
        <v>39.9</v>
      </c>
      <c r="P256">
        <v>21.6</v>
      </c>
      <c r="Q256">
        <v>74.099999999999994</v>
      </c>
      <c r="R256">
        <v>78.599999999999994</v>
      </c>
      <c r="S256">
        <v>54</v>
      </c>
      <c r="T256">
        <v>46</v>
      </c>
      <c r="U256">
        <v>53.3</v>
      </c>
      <c r="V256">
        <v>54.1</v>
      </c>
      <c r="W256">
        <v>45.9</v>
      </c>
      <c r="X256" t="s">
        <v>740</v>
      </c>
      <c r="Y256" t="s">
        <v>3679</v>
      </c>
      <c r="Z256" t="s">
        <v>4143</v>
      </c>
      <c r="AA256" t="s">
        <v>2736</v>
      </c>
      <c r="AB256" t="s">
        <v>2116</v>
      </c>
      <c r="AC256" t="s">
        <v>2117</v>
      </c>
      <c r="AD256" t="s">
        <v>2116</v>
      </c>
      <c r="AE256" t="s">
        <v>2117</v>
      </c>
      <c r="AF256" t="s">
        <v>2117</v>
      </c>
      <c r="AG256" t="s">
        <v>2116</v>
      </c>
      <c r="AH256" t="s">
        <v>2116</v>
      </c>
      <c r="AI256" t="s">
        <v>2117</v>
      </c>
      <c r="AJ256" t="s">
        <v>2116</v>
      </c>
      <c r="AK256" t="s">
        <v>2116</v>
      </c>
      <c r="AL256" t="s">
        <v>2116</v>
      </c>
      <c r="AM256" t="s">
        <v>2116</v>
      </c>
      <c r="AN256" t="s">
        <v>2117</v>
      </c>
      <c r="AO256" t="s">
        <v>2117</v>
      </c>
      <c r="AP256" t="s">
        <v>2116</v>
      </c>
      <c r="AQ256" t="s">
        <v>2117</v>
      </c>
    </row>
    <row r="257" spans="2:43" x14ac:dyDescent="0.25">
      <c r="B257" t="s">
        <v>487</v>
      </c>
      <c r="C257" t="s">
        <v>490</v>
      </c>
      <c r="D257">
        <v>0.75347222222222221</v>
      </c>
      <c r="E257" t="s">
        <v>742</v>
      </c>
      <c r="F257" t="s">
        <v>423</v>
      </c>
      <c r="H257">
        <v>44.2</v>
      </c>
      <c r="I257">
        <v>28.3</v>
      </c>
      <c r="J257">
        <v>27.5</v>
      </c>
      <c r="K257">
        <v>72.5</v>
      </c>
      <c r="L257">
        <v>55.8</v>
      </c>
      <c r="M257">
        <v>71.7</v>
      </c>
      <c r="N257">
        <v>25.1</v>
      </c>
      <c r="O257">
        <v>45.8</v>
      </c>
      <c r="P257">
        <v>29.1</v>
      </c>
      <c r="Q257">
        <v>66.3</v>
      </c>
      <c r="R257">
        <v>75.400000000000006</v>
      </c>
      <c r="S257">
        <v>49.4</v>
      </c>
      <c r="T257">
        <v>50.6</v>
      </c>
      <c r="U257">
        <v>56.4</v>
      </c>
      <c r="V257">
        <v>54.3</v>
      </c>
      <c r="W257">
        <v>45.7</v>
      </c>
      <c r="X257" t="s">
        <v>1860</v>
      </c>
      <c r="Y257" t="s">
        <v>423</v>
      </c>
      <c r="Z257" t="s">
        <v>4144</v>
      </c>
      <c r="AA257" t="s">
        <v>2169</v>
      </c>
      <c r="AB257" t="s">
        <v>2117</v>
      </c>
      <c r="AC257" t="s">
        <v>2116</v>
      </c>
      <c r="AD257" t="s">
        <v>2116</v>
      </c>
      <c r="AE257" t="s">
        <v>2117</v>
      </c>
      <c r="AF257" t="s">
        <v>2116</v>
      </c>
      <c r="AG257" t="s">
        <v>2117</v>
      </c>
      <c r="AH257" t="s">
        <v>2116</v>
      </c>
      <c r="AI257" t="s">
        <v>2117</v>
      </c>
      <c r="AJ257" t="s">
        <v>2116</v>
      </c>
      <c r="AK257" t="s">
        <v>2117</v>
      </c>
      <c r="AL257" t="s">
        <v>2117</v>
      </c>
      <c r="AM257" t="s">
        <v>2117</v>
      </c>
      <c r="AN257" t="s">
        <v>2116</v>
      </c>
      <c r="AO257" t="s">
        <v>2116</v>
      </c>
      <c r="AP257" t="s">
        <v>2117</v>
      </c>
      <c r="AQ257" t="s">
        <v>2116</v>
      </c>
    </row>
    <row r="258" spans="2:43" x14ac:dyDescent="0.25">
      <c r="B258" t="s">
        <v>457</v>
      </c>
      <c r="C258" t="s">
        <v>490</v>
      </c>
      <c r="D258">
        <v>0.76041666666666663</v>
      </c>
      <c r="E258" t="s">
        <v>743</v>
      </c>
      <c r="F258" t="s">
        <v>267</v>
      </c>
      <c r="H258">
        <v>43</v>
      </c>
      <c r="I258">
        <v>25.2</v>
      </c>
      <c r="J258">
        <v>31.8</v>
      </c>
      <c r="K258">
        <v>68.2</v>
      </c>
      <c r="L258">
        <v>57</v>
      </c>
      <c r="M258">
        <v>74.8</v>
      </c>
      <c r="N258">
        <v>38.5</v>
      </c>
      <c r="O258">
        <v>36.5</v>
      </c>
      <c r="P258">
        <v>25</v>
      </c>
      <c r="Q258">
        <v>79.900000000000006</v>
      </c>
      <c r="R258">
        <v>91.7</v>
      </c>
      <c r="S258">
        <v>76.400000000000006</v>
      </c>
      <c r="T258">
        <v>23.6</v>
      </c>
      <c r="U258">
        <v>28.5</v>
      </c>
      <c r="V258">
        <v>75.8</v>
      </c>
      <c r="W258">
        <v>24.2</v>
      </c>
      <c r="X258" t="s">
        <v>3037</v>
      </c>
      <c r="Y258" t="s">
        <v>267</v>
      </c>
      <c r="Z258" t="s">
        <v>4145</v>
      </c>
      <c r="AA258" t="s">
        <v>4037</v>
      </c>
      <c r="AB258" t="s">
        <v>2117</v>
      </c>
      <c r="AC258" t="s">
        <v>2116</v>
      </c>
      <c r="AD258" t="s">
        <v>2116</v>
      </c>
      <c r="AE258" t="s">
        <v>2117</v>
      </c>
      <c r="AF258" t="s">
        <v>2116</v>
      </c>
      <c r="AG258" t="s">
        <v>2117</v>
      </c>
      <c r="AH258" t="s">
        <v>2117</v>
      </c>
      <c r="AI258" t="s">
        <v>2116</v>
      </c>
      <c r="AJ258" t="s">
        <v>2116</v>
      </c>
      <c r="AK258" t="s">
        <v>2117</v>
      </c>
      <c r="AL258" t="s">
        <v>2117</v>
      </c>
      <c r="AM258" t="s">
        <v>2117</v>
      </c>
      <c r="AN258" t="s">
        <v>2116</v>
      </c>
      <c r="AO258" t="s">
        <v>2116</v>
      </c>
      <c r="AP258" t="s">
        <v>2117</v>
      </c>
      <c r="AQ258" t="s">
        <v>2116</v>
      </c>
    </row>
    <row r="259" spans="2:43" x14ac:dyDescent="0.25">
      <c r="B259" t="s">
        <v>454</v>
      </c>
      <c r="C259" t="s">
        <v>490</v>
      </c>
      <c r="D259">
        <v>0.77083333333333337</v>
      </c>
      <c r="E259" t="s">
        <v>70</v>
      </c>
      <c r="F259" t="s">
        <v>67</v>
      </c>
      <c r="H259">
        <v>45.6</v>
      </c>
      <c r="I259">
        <v>29.7</v>
      </c>
      <c r="J259">
        <v>24.7</v>
      </c>
      <c r="K259">
        <v>75.3</v>
      </c>
      <c r="L259">
        <v>54.4</v>
      </c>
      <c r="M259">
        <v>70.3</v>
      </c>
      <c r="N259">
        <v>33.4</v>
      </c>
      <c r="O259">
        <v>44.1</v>
      </c>
      <c r="P259">
        <v>22.5</v>
      </c>
      <c r="Q259">
        <v>68.3</v>
      </c>
      <c r="R259">
        <v>69.2</v>
      </c>
      <c r="S259">
        <v>41.6</v>
      </c>
      <c r="T259">
        <v>58.4</v>
      </c>
      <c r="U259">
        <v>64.099999999999994</v>
      </c>
      <c r="V259">
        <v>47.6</v>
      </c>
      <c r="W259">
        <v>52.4</v>
      </c>
      <c r="X259" t="s">
        <v>878</v>
      </c>
      <c r="Y259" t="s">
        <v>67</v>
      </c>
      <c r="Z259" t="s">
        <v>4146</v>
      </c>
      <c r="AA259" t="s">
        <v>2125</v>
      </c>
      <c r="AB259" t="s">
        <v>2117</v>
      </c>
      <c r="AC259" t="s">
        <v>2116</v>
      </c>
      <c r="AD259" t="s">
        <v>2116</v>
      </c>
      <c r="AE259" t="s">
        <v>2117</v>
      </c>
      <c r="AF259" t="s">
        <v>2116</v>
      </c>
      <c r="AG259" t="s">
        <v>2117</v>
      </c>
      <c r="AH259" t="s">
        <v>2117</v>
      </c>
      <c r="AI259" t="s">
        <v>2116</v>
      </c>
      <c r="AJ259" t="s">
        <v>2116</v>
      </c>
      <c r="AK259" t="s">
        <v>2117</v>
      </c>
      <c r="AL259" t="s">
        <v>2117</v>
      </c>
      <c r="AM259" t="s">
        <v>2116</v>
      </c>
      <c r="AN259" t="s">
        <v>2117</v>
      </c>
      <c r="AO259" t="s">
        <v>2117</v>
      </c>
      <c r="AP259" t="s">
        <v>2116</v>
      </c>
      <c r="AQ259" t="s">
        <v>2117</v>
      </c>
    </row>
    <row r="260" spans="2:43" x14ac:dyDescent="0.25">
      <c r="B260" t="s">
        <v>454</v>
      </c>
      <c r="C260" t="s">
        <v>490</v>
      </c>
      <c r="D260">
        <v>0.77083333333333337</v>
      </c>
      <c r="E260" t="s">
        <v>744</v>
      </c>
      <c r="F260" t="s">
        <v>65</v>
      </c>
      <c r="H260">
        <v>54.7</v>
      </c>
      <c r="I260">
        <v>25</v>
      </c>
      <c r="J260">
        <v>20.3</v>
      </c>
      <c r="K260">
        <v>79.7</v>
      </c>
      <c r="L260">
        <v>45.3</v>
      </c>
      <c r="M260">
        <v>75</v>
      </c>
      <c r="N260">
        <v>45.6</v>
      </c>
      <c r="O260">
        <v>39.5</v>
      </c>
      <c r="P260">
        <v>14.9</v>
      </c>
      <c r="Q260">
        <v>71.900000000000006</v>
      </c>
      <c r="R260">
        <v>81.7</v>
      </c>
      <c r="S260">
        <v>58.5</v>
      </c>
      <c r="T260">
        <v>41.5</v>
      </c>
      <c r="U260">
        <v>48.4</v>
      </c>
      <c r="V260">
        <v>58.5</v>
      </c>
      <c r="W260">
        <v>41.5</v>
      </c>
      <c r="X260" t="s">
        <v>744</v>
      </c>
      <c r="Y260" t="s">
        <v>65</v>
      </c>
      <c r="Z260" t="s">
        <v>4147</v>
      </c>
      <c r="AA260" t="s">
        <v>2120</v>
      </c>
      <c r="AB260" t="s">
        <v>2116</v>
      </c>
      <c r="AC260" t="s">
        <v>2117</v>
      </c>
      <c r="AD260" t="s">
        <v>2116</v>
      </c>
      <c r="AE260" t="s">
        <v>2117</v>
      </c>
      <c r="AF260" t="s">
        <v>2117</v>
      </c>
      <c r="AG260" t="s">
        <v>2116</v>
      </c>
      <c r="AH260" t="s">
        <v>2117</v>
      </c>
      <c r="AI260" t="s">
        <v>2116</v>
      </c>
      <c r="AJ260" t="s">
        <v>2116</v>
      </c>
      <c r="AK260" t="s">
        <v>2117</v>
      </c>
      <c r="AL260" t="s">
        <v>2117</v>
      </c>
      <c r="AM260" t="s">
        <v>2117</v>
      </c>
      <c r="AN260" t="s">
        <v>2116</v>
      </c>
      <c r="AO260" t="s">
        <v>2116</v>
      </c>
      <c r="AP260" t="s">
        <v>2117</v>
      </c>
      <c r="AQ260" t="s">
        <v>2116</v>
      </c>
    </row>
    <row r="261" spans="2:43" x14ac:dyDescent="0.25">
      <c r="B261" t="s">
        <v>728</v>
      </c>
      <c r="C261" t="s">
        <v>490</v>
      </c>
      <c r="D261">
        <v>0.77083333333333337</v>
      </c>
      <c r="E261" t="s">
        <v>745</v>
      </c>
      <c r="F261" t="s">
        <v>746</v>
      </c>
      <c r="H261">
        <v>38.799999999999997</v>
      </c>
      <c r="I261">
        <v>34.1</v>
      </c>
      <c r="J261">
        <v>27.1</v>
      </c>
      <c r="K261">
        <v>72.900000000000006</v>
      </c>
      <c r="L261">
        <v>61.2</v>
      </c>
      <c r="M261">
        <v>65.900000000000006</v>
      </c>
      <c r="N261">
        <v>23.3</v>
      </c>
      <c r="O261">
        <v>54.9</v>
      </c>
      <c r="P261">
        <v>21.8</v>
      </c>
      <c r="Q261">
        <v>52.8</v>
      </c>
      <c r="R261">
        <v>57.6</v>
      </c>
      <c r="S261">
        <v>29.3</v>
      </c>
      <c r="T261">
        <v>70.7</v>
      </c>
      <c r="U261">
        <v>75.099999999999994</v>
      </c>
      <c r="V261">
        <v>38.200000000000003</v>
      </c>
      <c r="W261">
        <v>61.8</v>
      </c>
      <c r="X261" t="s">
        <v>3040</v>
      </c>
      <c r="Y261" t="s">
        <v>3041</v>
      </c>
      <c r="Z261" t="s">
        <v>4148</v>
      </c>
      <c r="AA261" t="s">
        <v>459</v>
      </c>
      <c r="AB261" t="s">
        <v>2116</v>
      </c>
      <c r="AC261" t="s">
        <v>2117</v>
      </c>
      <c r="AD261" t="s">
        <v>2116</v>
      </c>
      <c r="AE261" t="s">
        <v>2117</v>
      </c>
      <c r="AF261" t="s">
        <v>2117</v>
      </c>
      <c r="AG261" t="s">
        <v>2116</v>
      </c>
      <c r="AH261" t="s">
        <v>2116</v>
      </c>
      <c r="AI261" t="s">
        <v>2116</v>
      </c>
      <c r="AJ261" t="s">
        <v>2117</v>
      </c>
      <c r="AK261" t="s">
        <v>2117</v>
      </c>
      <c r="AL261" t="s">
        <v>2117</v>
      </c>
      <c r="AM261" t="s">
        <v>2116</v>
      </c>
      <c r="AN261" t="s">
        <v>2117</v>
      </c>
      <c r="AO261" t="s">
        <v>2117</v>
      </c>
      <c r="AP261" t="s">
        <v>2117</v>
      </c>
      <c r="AQ261" t="s">
        <v>2116</v>
      </c>
    </row>
    <row r="262" spans="2:43" x14ac:dyDescent="0.25">
      <c r="B262" t="s">
        <v>485</v>
      </c>
      <c r="C262" t="s">
        <v>490</v>
      </c>
      <c r="D262">
        <v>0.77083333333333337</v>
      </c>
      <c r="E262" t="s">
        <v>747</v>
      </c>
      <c r="F262" t="s">
        <v>748</v>
      </c>
      <c r="H262">
        <v>54.8</v>
      </c>
      <c r="I262">
        <v>24.6</v>
      </c>
      <c r="J262">
        <v>20.6</v>
      </c>
      <c r="K262">
        <v>79.400000000000006</v>
      </c>
      <c r="L262">
        <v>45.2</v>
      </c>
      <c r="M262">
        <v>75.400000000000006</v>
      </c>
      <c r="N262">
        <v>39.299999999999997</v>
      </c>
      <c r="O262">
        <v>39.6</v>
      </c>
      <c r="P262">
        <v>21.1</v>
      </c>
      <c r="Q262">
        <v>74.400000000000006</v>
      </c>
      <c r="R262">
        <v>83.9</v>
      </c>
      <c r="S262">
        <v>62.1</v>
      </c>
      <c r="T262">
        <v>37.9</v>
      </c>
      <c r="U262">
        <v>44.7</v>
      </c>
      <c r="V262">
        <v>61.4</v>
      </c>
      <c r="W262">
        <v>38.6</v>
      </c>
      <c r="X262" t="s">
        <v>747</v>
      </c>
      <c r="Y262" t="s">
        <v>748</v>
      </c>
      <c r="Z262" t="s">
        <v>4149</v>
      </c>
      <c r="AA262" t="s">
        <v>4072</v>
      </c>
      <c r="AB262" t="s">
        <v>2116</v>
      </c>
      <c r="AC262" t="s">
        <v>2117</v>
      </c>
      <c r="AD262" t="s">
        <v>2116</v>
      </c>
      <c r="AE262" t="s">
        <v>2117</v>
      </c>
      <c r="AF262" t="s">
        <v>2117</v>
      </c>
      <c r="AG262" t="s">
        <v>2116</v>
      </c>
      <c r="AH262" t="s">
        <v>2117</v>
      </c>
      <c r="AI262" t="s">
        <v>2116</v>
      </c>
      <c r="AJ262" t="s">
        <v>2116</v>
      </c>
      <c r="AK262" t="s">
        <v>2117</v>
      </c>
      <c r="AL262" t="s">
        <v>2117</v>
      </c>
      <c r="AM262" t="s">
        <v>2117</v>
      </c>
      <c r="AN262" t="s">
        <v>2116</v>
      </c>
      <c r="AO262" t="s">
        <v>2116</v>
      </c>
      <c r="AP262" t="s">
        <v>2117</v>
      </c>
      <c r="AQ262" t="s">
        <v>2116</v>
      </c>
    </row>
    <row r="263" spans="2:43" x14ac:dyDescent="0.25">
      <c r="B263" t="s">
        <v>488</v>
      </c>
      <c r="C263" t="s">
        <v>490</v>
      </c>
      <c r="D263">
        <v>0.77083333333333337</v>
      </c>
      <c r="E263" t="s">
        <v>749</v>
      </c>
      <c r="F263" t="s">
        <v>750</v>
      </c>
      <c r="H263">
        <v>58.4</v>
      </c>
      <c r="I263">
        <v>23.7</v>
      </c>
      <c r="J263">
        <v>17.899999999999999</v>
      </c>
      <c r="K263">
        <v>82.1</v>
      </c>
      <c r="L263">
        <v>41.6</v>
      </c>
      <c r="M263">
        <v>76.3</v>
      </c>
      <c r="N263">
        <v>48</v>
      </c>
      <c r="O263">
        <v>33.5</v>
      </c>
      <c r="P263">
        <v>18.600000000000001</v>
      </c>
      <c r="Q263">
        <v>82.1</v>
      </c>
      <c r="R263">
        <v>85.9</v>
      </c>
      <c r="S263">
        <v>65.5</v>
      </c>
      <c r="T263">
        <v>34.5</v>
      </c>
      <c r="U263">
        <v>41.7</v>
      </c>
      <c r="V263">
        <v>62.6</v>
      </c>
      <c r="W263">
        <v>37.4</v>
      </c>
      <c r="X263" t="s">
        <v>749</v>
      </c>
      <c r="Y263" t="s">
        <v>3111</v>
      </c>
      <c r="Z263" t="s">
        <v>4150</v>
      </c>
      <c r="AA263" t="s">
        <v>2157</v>
      </c>
      <c r="AB263" t="s">
        <v>2117</v>
      </c>
      <c r="AC263" t="s">
        <v>2116</v>
      </c>
      <c r="AD263" t="s">
        <v>2116</v>
      </c>
      <c r="AE263" t="s">
        <v>2117</v>
      </c>
      <c r="AF263" t="s">
        <v>2116</v>
      </c>
      <c r="AG263" t="s">
        <v>2117</v>
      </c>
      <c r="AH263" t="s">
        <v>2117</v>
      </c>
      <c r="AI263" t="s">
        <v>2116</v>
      </c>
      <c r="AJ263" t="s">
        <v>2116</v>
      </c>
      <c r="AK263" t="s">
        <v>2117</v>
      </c>
      <c r="AL263" t="s">
        <v>2117</v>
      </c>
      <c r="AM263" t="s">
        <v>2117</v>
      </c>
      <c r="AN263" t="s">
        <v>2116</v>
      </c>
      <c r="AO263" t="s">
        <v>2116</v>
      </c>
      <c r="AP263" t="s">
        <v>2117</v>
      </c>
      <c r="AQ263" t="s">
        <v>2116</v>
      </c>
    </row>
    <row r="264" spans="2:43" x14ac:dyDescent="0.25">
      <c r="B264" t="s">
        <v>479</v>
      </c>
      <c r="C264" t="s">
        <v>490</v>
      </c>
      <c r="D264">
        <v>0.77083333333333337</v>
      </c>
      <c r="E264" t="s">
        <v>751</v>
      </c>
      <c r="F264" t="s">
        <v>185</v>
      </c>
      <c r="H264">
        <v>40.1</v>
      </c>
      <c r="I264">
        <v>30.8</v>
      </c>
      <c r="J264">
        <v>29</v>
      </c>
      <c r="K264">
        <v>71</v>
      </c>
      <c r="L264">
        <v>59.9</v>
      </c>
      <c r="M264">
        <v>69.2</v>
      </c>
      <c r="N264">
        <v>35.700000000000003</v>
      </c>
      <c r="O264">
        <v>45.3</v>
      </c>
      <c r="P264">
        <v>19</v>
      </c>
      <c r="Q264">
        <v>65.7</v>
      </c>
      <c r="R264">
        <v>68.099999999999994</v>
      </c>
      <c r="S264">
        <v>40.200000000000003</v>
      </c>
      <c r="T264">
        <v>59.8</v>
      </c>
      <c r="U264">
        <v>65</v>
      </c>
      <c r="V264">
        <v>47.5</v>
      </c>
      <c r="W264">
        <v>52.5</v>
      </c>
      <c r="X264" t="s">
        <v>3510</v>
      </c>
      <c r="Y264" t="s">
        <v>1323</v>
      </c>
      <c r="Z264" t="s">
        <v>4151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</row>
    <row r="265" spans="2:43" x14ac:dyDescent="0.25">
      <c r="B265" t="s">
        <v>647</v>
      </c>
      <c r="C265" t="s">
        <v>490</v>
      </c>
      <c r="D265">
        <v>0.79166666666666663</v>
      </c>
      <c r="E265" t="s">
        <v>703</v>
      </c>
      <c r="F265" t="s">
        <v>752</v>
      </c>
      <c r="H265">
        <v>40.1</v>
      </c>
      <c r="I265">
        <v>35.4</v>
      </c>
      <c r="J265">
        <v>24.5</v>
      </c>
      <c r="K265">
        <v>75.5</v>
      </c>
      <c r="L265">
        <v>59.9</v>
      </c>
      <c r="M265">
        <v>64.599999999999994</v>
      </c>
      <c r="N265">
        <v>30.5</v>
      </c>
      <c r="O265">
        <v>48.2</v>
      </c>
      <c r="P265">
        <v>21.3</v>
      </c>
      <c r="Q265">
        <v>62.1</v>
      </c>
      <c r="R265">
        <v>52.9</v>
      </c>
      <c r="S265">
        <v>25.1</v>
      </c>
      <c r="T265">
        <v>74.900000000000006</v>
      </c>
      <c r="U265">
        <v>79.099999999999994</v>
      </c>
      <c r="V265">
        <v>34</v>
      </c>
      <c r="W265">
        <v>66</v>
      </c>
      <c r="X265" t="s">
        <v>703</v>
      </c>
      <c r="Y265" t="s">
        <v>2757</v>
      </c>
      <c r="Z265" t="s">
        <v>4152</v>
      </c>
      <c r="AA265" t="s">
        <v>460</v>
      </c>
      <c r="AB265" t="s">
        <v>2116</v>
      </c>
      <c r="AC265" t="s">
        <v>2116</v>
      </c>
      <c r="AD265" t="s">
        <v>2117</v>
      </c>
      <c r="AE265" t="s">
        <v>2116</v>
      </c>
      <c r="AF265" t="s">
        <v>2117</v>
      </c>
      <c r="AG265" t="s">
        <v>2117</v>
      </c>
      <c r="AH265" t="s">
        <v>2116</v>
      </c>
      <c r="AI265" t="s">
        <v>2116</v>
      </c>
      <c r="AJ265" t="s">
        <v>2117</v>
      </c>
      <c r="AK265" t="s">
        <v>2117</v>
      </c>
      <c r="AL265" t="s">
        <v>2117</v>
      </c>
      <c r="AM265" t="s">
        <v>2117</v>
      </c>
      <c r="AN265" t="s">
        <v>2116</v>
      </c>
      <c r="AO265" t="s">
        <v>2117</v>
      </c>
      <c r="AP265" t="s">
        <v>2117</v>
      </c>
      <c r="AQ265" t="s">
        <v>2116</v>
      </c>
    </row>
    <row r="266" spans="2:43" x14ac:dyDescent="0.25">
      <c r="B266" t="s">
        <v>728</v>
      </c>
      <c r="C266" t="s">
        <v>490</v>
      </c>
      <c r="D266">
        <v>0.79166666666666663</v>
      </c>
      <c r="E266" t="s">
        <v>308</v>
      </c>
      <c r="F266" t="s">
        <v>753</v>
      </c>
      <c r="H266">
        <v>43.4</v>
      </c>
      <c r="I266">
        <v>34.200000000000003</v>
      </c>
      <c r="J266">
        <v>22.5</v>
      </c>
      <c r="K266">
        <v>77.5</v>
      </c>
      <c r="L266">
        <v>56.6</v>
      </c>
      <c r="M266">
        <v>65.8</v>
      </c>
      <c r="N266">
        <v>23.7</v>
      </c>
      <c r="O266">
        <v>58.8</v>
      </c>
      <c r="P266">
        <v>17.5</v>
      </c>
      <c r="Q266">
        <v>47.3</v>
      </c>
      <c r="R266">
        <v>54.9</v>
      </c>
      <c r="S266">
        <v>26.9</v>
      </c>
      <c r="T266">
        <v>73.099999999999994</v>
      </c>
      <c r="U266">
        <v>77.7</v>
      </c>
      <c r="V266">
        <v>34.9</v>
      </c>
      <c r="W266">
        <v>65.099999999999994</v>
      </c>
      <c r="X266" t="s">
        <v>308</v>
      </c>
      <c r="Y266" t="s">
        <v>3042</v>
      </c>
      <c r="Z266" t="s">
        <v>4153</v>
      </c>
      <c r="AA266" t="s">
        <v>2139</v>
      </c>
      <c r="AB266" t="s">
        <v>2116</v>
      </c>
      <c r="AC266" t="s">
        <v>2116</v>
      </c>
      <c r="AD266" t="s">
        <v>2117</v>
      </c>
      <c r="AE266" t="s">
        <v>2116</v>
      </c>
      <c r="AF266" t="s">
        <v>2117</v>
      </c>
      <c r="AG266" t="s">
        <v>2117</v>
      </c>
      <c r="AH266" t="s">
        <v>2116</v>
      </c>
      <c r="AI266" t="s">
        <v>2117</v>
      </c>
      <c r="AJ266" t="s">
        <v>2116</v>
      </c>
      <c r="AK266" t="s">
        <v>2117</v>
      </c>
      <c r="AL266" t="s">
        <v>2117</v>
      </c>
      <c r="AM266" t="s">
        <v>2117</v>
      </c>
      <c r="AN266" t="s">
        <v>2116</v>
      </c>
      <c r="AO266" t="s">
        <v>2116</v>
      </c>
      <c r="AP266" t="s">
        <v>2117</v>
      </c>
      <c r="AQ266" t="s">
        <v>2116</v>
      </c>
    </row>
    <row r="267" spans="2:43" x14ac:dyDescent="0.25">
      <c r="B267" t="s">
        <v>470</v>
      </c>
      <c r="C267" t="s">
        <v>490</v>
      </c>
      <c r="D267">
        <v>0.80208333333333337</v>
      </c>
      <c r="E267" t="s">
        <v>754</v>
      </c>
      <c r="F267" t="s">
        <v>755</v>
      </c>
      <c r="H267">
        <v>47.8</v>
      </c>
      <c r="I267">
        <v>31.2</v>
      </c>
      <c r="J267">
        <v>20.9</v>
      </c>
      <c r="K267">
        <v>79.099999999999994</v>
      </c>
      <c r="L267">
        <v>52.2</v>
      </c>
      <c r="M267">
        <v>68.8</v>
      </c>
      <c r="N267">
        <v>28</v>
      </c>
      <c r="O267">
        <v>48.2</v>
      </c>
      <c r="P267">
        <v>23.8</v>
      </c>
      <c r="Q267">
        <v>62.5</v>
      </c>
      <c r="R267">
        <v>61.6</v>
      </c>
      <c r="S267">
        <v>33.299999999999997</v>
      </c>
      <c r="T267">
        <v>66.7</v>
      </c>
      <c r="U267">
        <v>72.2</v>
      </c>
      <c r="V267">
        <v>39.5</v>
      </c>
      <c r="W267">
        <v>60.5</v>
      </c>
      <c r="X267" t="s">
        <v>754</v>
      </c>
      <c r="Y267" t="s">
        <v>755</v>
      </c>
      <c r="Z267" t="s">
        <v>4154</v>
      </c>
      <c r="AA267" t="s">
        <v>456</v>
      </c>
      <c r="AB267" t="s">
        <v>2116</v>
      </c>
      <c r="AC267" t="s">
        <v>2116</v>
      </c>
      <c r="AD267" t="s">
        <v>2117</v>
      </c>
      <c r="AE267" t="s">
        <v>2116</v>
      </c>
      <c r="AF267" t="s">
        <v>2117</v>
      </c>
      <c r="AG267" t="s">
        <v>2117</v>
      </c>
      <c r="AH267" t="s">
        <v>2116</v>
      </c>
      <c r="AI267" t="s">
        <v>2116</v>
      </c>
      <c r="AJ267" t="s">
        <v>2117</v>
      </c>
      <c r="AK267" t="s">
        <v>2117</v>
      </c>
      <c r="AL267" t="s">
        <v>2116</v>
      </c>
      <c r="AM267" t="s">
        <v>2116</v>
      </c>
      <c r="AN267" t="s">
        <v>2117</v>
      </c>
      <c r="AO267" t="s">
        <v>2117</v>
      </c>
      <c r="AP267" t="s">
        <v>2116</v>
      </c>
      <c r="AQ267" t="s">
        <v>2117</v>
      </c>
    </row>
    <row r="268" spans="2:43" x14ac:dyDescent="0.25">
      <c r="B268" t="s">
        <v>468</v>
      </c>
      <c r="C268" t="s">
        <v>490</v>
      </c>
      <c r="D268">
        <v>0.8125</v>
      </c>
      <c r="E268" t="s">
        <v>60</v>
      </c>
      <c r="F268" t="s">
        <v>63</v>
      </c>
      <c r="H268">
        <v>42.7</v>
      </c>
      <c r="I268">
        <v>25.8</v>
      </c>
      <c r="J268">
        <v>31.5</v>
      </c>
      <c r="K268">
        <v>68.5</v>
      </c>
      <c r="L268">
        <v>57.3</v>
      </c>
      <c r="M268">
        <v>74.2</v>
      </c>
      <c r="N268">
        <v>41.6</v>
      </c>
      <c r="O268">
        <v>37.9</v>
      </c>
      <c r="P268">
        <v>20.5</v>
      </c>
      <c r="Q268">
        <v>76.599999999999994</v>
      </c>
      <c r="R268">
        <v>86.6</v>
      </c>
      <c r="S268">
        <v>66.5</v>
      </c>
      <c r="T268">
        <v>33.5</v>
      </c>
      <c r="U268">
        <v>39</v>
      </c>
      <c r="V268">
        <v>68.099999999999994</v>
      </c>
      <c r="W268">
        <v>31.9</v>
      </c>
      <c r="X268" t="s">
        <v>60</v>
      </c>
      <c r="Y268" t="s">
        <v>63</v>
      </c>
      <c r="Z268" t="s">
        <v>4155</v>
      </c>
      <c r="AA268" t="s">
        <v>449</v>
      </c>
      <c r="AB268" t="s">
        <v>2116</v>
      </c>
      <c r="AC268" t="s">
        <v>2116</v>
      </c>
      <c r="AD268" t="s">
        <v>2117</v>
      </c>
      <c r="AE268" t="s">
        <v>2116</v>
      </c>
      <c r="AF268" t="s">
        <v>2117</v>
      </c>
      <c r="AG268" t="s">
        <v>2117</v>
      </c>
      <c r="AH268" t="s">
        <v>2116</v>
      </c>
      <c r="AI268" t="s">
        <v>2116</v>
      </c>
      <c r="AJ268" t="s">
        <v>2117</v>
      </c>
      <c r="AK268" t="s">
        <v>2117</v>
      </c>
      <c r="AL268" t="s">
        <v>2117</v>
      </c>
      <c r="AM268" t="s">
        <v>2116</v>
      </c>
      <c r="AN268" t="s">
        <v>2117</v>
      </c>
      <c r="AO268" t="s">
        <v>2117</v>
      </c>
      <c r="AP268" t="s">
        <v>2116</v>
      </c>
      <c r="AQ268" t="s">
        <v>2117</v>
      </c>
    </row>
    <row r="269" spans="2:43" x14ac:dyDescent="0.25">
      <c r="B269" t="s">
        <v>482</v>
      </c>
      <c r="C269" t="s">
        <v>490</v>
      </c>
      <c r="D269">
        <v>0.8125</v>
      </c>
      <c r="E269" t="s">
        <v>756</v>
      </c>
      <c r="F269" t="s">
        <v>757</v>
      </c>
      <c r="H269">
        <v>39.1</v>
      </c>
      <c r="I269">
        <v>31.6</v>
      </c>
      <c r="J269">
        <v>29.3</v>
      </c>
      <c r="K269">
        <v>70.7</v>
      </c>
      <c r="L269">
        <v>60.9</v>
      </c>
      <c r="M269">
        <v>68.400000000000006</v>
      </c>
      <c r="N269">
        <v>23</v>
      </c>
      <c r="O269">
        <v>49.7</v>
      </c>
      <c r="P269">
        <v>27.3</v>
      </c>
      <c r="Q269">
        <v>60.4</v>
      </c>
      <c r="R269">
        <v>65.900000000000006</v>
      </c>
      <c r="S269">
        <v>37.700000000000003</v>
      </c>
      <c r="T269">
        <v>62.3</v>
      </c>
      <c r="U269">
        <v>67.3</v>
      </c>
      <c r="V269">
        <v>45.6</v>
      </c>
      <c r="W269">
        <v>54.4</v>
      </c>
      <c r="X269" t="s">
        <v>756</v>
      </c>
      <c r="Y269" t="s">
        <v>757</v>
      </c>
      <c r="Z269" t="s">
        <v>4156</v>
      </c>
      <c r="AA269" t="s">
        <v>2125</v>
      </c>
      <c r="AB269" t="s">
        <v>2117</v>
      </c>
      <c r="AC269" t="s">
        <v>2116</v>
      </c>
      <c r="AD269" t="s">
        <v>2116</v>
      </c>
      <c r="AE269" t="s">
        <v>2117</v>
      </c>
      <c r="AF269" t="s">
        <v>2116</v>
      </c>
      <c r="AG269" t="s">
        <v>2117</v>
      </c>
      <c r="AH269" t="s">
        <v>2116</v>
      </c>
      <c r="AI269" t="s">
        <v>2117</v>
      </c>
      <c r="AJ269" t="s">
        <v>2116</v>
      </c>
      <c r="AK269" t="s">
        <v>2116</v>
      </c>
      <c r="AL269" t="s">
        <v>2117</v>
      </c>
      <c r="AM269" t="s">
        <v>2116</v>
      </c>
      <c r="AN269" t="s">
        <v>2117</v>
      </c>
      <c r="AO269" t="s">
        <v>2117</v>
      </c>
      <c r="AP269" t="s">
        <v>2116</v>
      </c>
      <c r="AQ269" t="s">
        <v>2117</v>
      </c>
    </row>
    <row r="270" spans="2:43" x14ac:dyDescent="0.25">
      <c r="B270" t="s">
        <v>468</v>
      </c>
      <c r="C270" t="s">
        <v>490</v>
      </c>
      <c r="D270">
        <v>0.83333333333333337</v>
      </c>
      <c r="E270" t="s">
        <v>51</v>
      </c>
      <c r="F270" t="s">
        <v>53</v>
      </c>
      <c r="H270">
        <v>46.4</v>
      </c>
      <c r="I270">
        <v>25</v>
      </c>
      <c r="J270">
        <v>28.5</v>
      </c>
      <c r="K270">
        <v>71.5</v>
      </c>
      <c r="L270">
        <v>53.6</v>
      </c>
      <c r="M270">
        <v>75</v>
      </c>
      <c r="N270">
        <v>44.4</v>
      </c>
      <c r="O270">
        <v>35.1</v>
      </c>
      <c r="P270">
        <v>20.6</v>
      </c>
      <c r="Q270">
        <v>80.7</v>
      </c>
      <c r="R270">
        <v>90.5</v>
      </c>
      <c r="S270">
        <v>74</v>
      </c>
      <c r="T270">
        <v>26</v>
      </c>
      <c r="U270">
        <v>31.4</v>
      </c>
      <c r="V270">
        <v>73.400000000000006</v>
      </c>
      <c r="W270">
        <v>26.6</v>
      </c>
      <c r="X270" t="s">
        <v>860</v>
      </c>
      <c r="Y270" t="s">
        <v>53</v>
      </c>
      <c r="Z270" t="s">
        <v>4157</v>
      </c>
      <c r="AA270" t="s">
        <v>462</v>
      </c>
      <c r="AB270" t="s">
        <v>2117</v>
      </c>
      <c r="AC270" t="s">
        <v>2116</v>
      </c>
      <c r="AD270" t="s">
        <v>2116</v>
      </c>
      <c r="AE270" t="s">
        <v>2117</v>
      </c>
      <c r="AF270" t="s">
        <v>2116</v>
      </c>
      <c r="AG270" t="s">
        <v>2117</v>
      </c>
      <c r="AH270" t="s">
        <v>2117</v>
      </c>
      <c r="AI270" t="s">
        <v>2116</v>
      </c>
      <c r="AJ270" t="s">
        <v>2116</v>
      </c>
      <c r="AK270" t="s">
        <v>2117</v>
      </c>
      <c r="AL270" t="s">
        <v>2117</v>
      </c>
      <c r="AM270" t="s">
        <v>2117</v>
      </c>
      <c r="AN270" t="s">
        <v>2116</v>
      </c>
      <c r="AO270" t="s">
        <v>2117</v>
      </c>
      <c r="AP270" t="s">
        <v>2117</v>
      </c>
      <c r="AQ270" t="s">
        <v>2116</v>
      </c>
    </row>
    <row r="271" spans="2:43" x14ac:dyDescent="0.25">
      <c r="B271" t="s">
        <v>467</v>
      </c>
      <c r="C271" t="s">
        <v>490</v>
      </c>
      <c r="D271">
        <v>0.83333333333333337</v>
      </c>
      <c r="E271" t="s">
        <v>758</v>
      </c>
      <c r="F271" t="s">
        <v>759</v>
      </c>
      <c r="H271">
        <v>36.299999999999997</v>
      </c>
      <c r="I271">
        <v>29.2</v>
      </c>
      <c r="J271">
        <v>34.5</v>
      </c>
      <c r="K271">
        <v>65.5</v>
      </c>
      <c r="L271">
        <v>63.7</v>
      </c>
      <c r="M271">
        <v>70.8</v>
      </c>
      <c r="N271">
        <v>25.6</v>
      </c>
      <c r="O271">
        <v>44.2</v>
      </c>
      <c r="P271">
        <v>30.2</v>
      </c>
      <c r="Q271">
        <v>68.7</v>
      </c>
      <c r="R271">
        <v>74.7</v>
      </c>
      <c r="S271">
        <v>48.4</v>
      </c>
      <c r="T271">
        <v>51.6</v>
      </c>
      <c r="U271">
        <v>57</v>
      </c>
      <c r="V271">
        <v>54.5</v>
      </c>
      <c r="W271">
        <v>45.5</v>
      </c>
      <c r="X271" t="s">
        <v>758</v>
      </c>
      <c r="Y271" t="s">
        <v>759</v>
      </c>
      <c r="Z271" t="s">
        <v>4158</v>
      </c>
      <c r="AA271" t="s">
        <v>456</v>
      </c>
      <c r="AB271" t="s">
        <v>2116</v>
      </c>
      <c r="AC271" t="s">
        <v>2116</v>
      </c>
      <c r="AD271" t="s">
        <v>2117</v>
      </c>
      <c r="AE271" t="s">
        <v>2116</v>
      </c>
      <c r="AF271" t="s">
        <v>2117</v>
      </c>
      <c r="AG271" t="s">
        <v>2117</v>
      </c>
      <c r="AH271" t="s">
        <v>2116</v>
      </c>
      <c r="AI271" t="s">
        <v>2116</v>
      </c>
      <c r="AJ271" t="s">
        <v>2117</v>
      </c>
      <c r="AK271" t="s">
        <v>2117</v>
      </c>
      <c r="AL271" t="s">
        <v>2116</v>
      </c>
      <c r="AM271" t="s">
        <v>2116</v>
      </c>
      <c r="AN271" t="s">
        <v>2117</v>
      </c>
      <c r="AO271" t="s">
        <v>2117</v>
      </c>
      <c r="AP271" t="s">
        <v>2116</v>
      </c>
      <c r="AQ271" t="s">
        <v>2117</v>
      </c>
    </row>
    <row r="272" spans="2:43" x14ac:dyDescent="0.25">
      <c r="B272" t="s">
        <v>467</v>
      </c>
      <c r="C272" t="s">
        <v>490</v>
      </c>
      <c r="D272">
        <v>0.83333333333333337</v>
      </c>
      <c r="E272" t="s">
        <v>760</v>
      </c>
      <c r="F272" t="s">
        <v>761</v>
      </c>
      <c r="H272">
        <v>52.5</v>
      </c>
      <c r="I272">
        <v>26</v>
      </c>
      <c r="J272">
        <v>21.5</v>
      </c>
      <c r="K272">
        <v>78.5</v>
      </c>
      <c r="L272">
        <v>47.5</v>
      </c>
      <c r="M272">
        <v>74</v>
      </c>
      <c r="N272">
        <v>35.9</v>
      </c>
      <c r="O272">
        <v>42.4</v>
      </c>
      <c r="P272">
        <v>21.7</v>
      </c>
      <c r="Q272">
        <v>70.5</v>
      </c>
      <c r="R272">
        <v>78.900000000000006</v>
      </c>
      <c r="S272">
        <v>54.3</v>
      </c>
      <c r="T272">
        <v>45.7</v>
      </c>
      <c r="U272">
        <v>52.4</v>
      </c>
      <c r="V272">
        <v>55.9</v>
      </c>
      <c r="W272">
        <v>44.1</v>
      </c>
      <c r="X272" t="s">
        <v>760</v>
      </c>
      <c r="Y272" t="s">
        <v>3687</v>
      </c>
      <c r="Z272" t="s">
        <v>4159</v>
      </c>
      <c r="AA272" t="s">
        <v>456</v>
      </c>
      <c r="AB272" t="s">
        <v>2116</v>
      </c>
      <c r="AC272" t="s">
        <v>2116</v>
      </c>
      <c r="AD272" t="s">
        <v>2117</v>
      </c>
      <c r="AE272" t="s">
        <v>2116</v>
      </c>
      <c r="AF272" t="s">
        <v>2117</v>
      </c>
      <c r="AG272" t="s">
        <v>2117</v>
      </c>
      <c r="AH272" t="s">
        <v>2116</v>
      </c>
      <c r="AI272" t="s">
        <v>2116</v>
      </c>
      <c r="AJ272" t="s">
        <v>2117</v>
      </c>
      <c r="AK272" t="s">
        <v>2117</v>
      </c>
      <c r="AL272" t="s">
        <v>2116</v>
      </c>
      <c r="AM272" t="s">
        <v>2116</v>
      </c>
      <c r="AN272" t="s">
        <v>2117</v>
      </c>
      <c r="AO272" t="s">
        <v>2117</v>
      </c>
      <c r="AP272" t="s">
        <v>2116</v>
      </c>
      <c r="AQ272" t="s">
        <v>2117</v>
      </c>
    </row>
    <row r="273" spans="2:43" x14ac:dyDescent="0.25">
      <c r="B273" t="s">
        <v>467</v>
      </c>
      <c r="C273" t="s">
        <v>490</v>
      </c>
      <c r="D273">
        <v>0.83333333333333337</v>
      </c>
      <c r="E273" t="s">
        <v>762</v>
      </c>
      <c r="F273" t="s">
        <v>763</v>
      </c>
      <c r="H273">
        <v>54.9</v>
      </c>
      <c r="I273">
        <v>25.8</v>
      </c>
      <c r="J273">
        <v>19.3</v>
      </c>
      <c r="K273">
        <v>80.7</v>
      </c>
      <c r="L273">
        <v>45.1</v>
      </c>
      <c r="M273">
        <v>74.2</v>
      </c>
      <c r="N273">
        <v>37.5</v>
      </c>
      <c r="O273">
        <v>48.1</v>
      </c>
      <c r="P273">
        <v>14.4</v>
      </c>
      <c r="Q273">
        <v>60.4</v>
      </c>
      <c r="R273">
        <v>77.400000000000006</v>
      </c>
      <c r="S273">
        <v>52.2</v>
      </c>
      <c r="T273">
        <v>47.8</v>
      </c>
      <c r="U273">
        <v>54.9</v>
      </c>
      <c r="V273">
        <v>53.1</v>
      </c>
      <c r="W273">
        <v>46.9</v>
      </c>
      <c r="X273" t="s">
        <v>762</v>
      </c>
      <c r="Y273" t="s">
        <v>3688</v>
      </c>
      <c r="Z273" t="s">
        <v>4160</v>
      </c>
      <c r="AA273" t="s">
        <v>456</v>
      </c>
      <c r="AB273" t="s">
        <v>2116</v>
      </c>
      <c r="AC273" t="s">
        <v>2116</v>
      </c>
      <c r="AD273" t="s">
        <v>2117</v>
      </c>
      <c r="AE273" t="s">
        <v>2116</v>
      </c>
      <c r="AF273" t="s">
        <v>2117</v>
      </c>
      <c r="AG273" t="s">
        <v>2117</v>
      </c>
      <c r="AH273" t="s">
        <v>2116</v>
      </c>
      <c r="AI273" t="s">
        <v>2117</v>
      </c>
      <c r="AJ273" t="s">
        <v>2116</v>
      </c>
      <c r="AK273" t="s">
        <v>2116</v>
      </c>
      <c r="AL273" t="s">
        <v>2116</v>
      </c>
      <c r="AM273" t="s">
        <v>2116</v>
      </c>
      <c r="AN273" t="s">
        <v>2117</v>
      </c>
      <c r="AO273" t="s">
        <v>2117</v>
      </c>
      <c r="AP273" t="s">
        <v>2116</v>
      </c>
      <c r="AQ273" t="s">
        <v>2117</v>
      </c>
    </row>
    <row r="274" spans="2:43" x14ac:dyDescent="0.25">
      <c r="B274" t="s">
        <v>467</v>
      </c>
      <c r="C274" t="s">
        <v>490</v>
      </c>
      <c r="D274">
        <v>0.83333333333333337</v>
      </c>
      <c r="E274" t="s">
        <v>82</v>
      </c>
      <c r="F274" t="s">
        <v>764</v>
      </c>
      <c r="H274">
        <v>31.2</v>
      </c>
      <c r="I274">
        <v>29.8</v>
      </c>
      <c r="J274">
        <v>39</v>
      </c>
      <c r="K274">
        <v>61</v>
      </c>
      <c r="L274">
        <v>68.8</v>
      </c>
      <c r="M274">
        <v>70.2</v>
      </c>
      <c r="N274">
        <v>24</v>
      </c>
      <c r="O274">
        <v>46.4</v>
      </c>
      <c r="P274">
        <v>29.6</v>
      </c>
      <c r="Q274">
        <v>65.400000000000006</v>
      </c>
      <c r="R274">
        <v>73.2</v>
      </c>
      <c r="S274">
        <v>46.5</v>
      </c>
      <c r="T274">
        <v>53.5</v>
      </c>
      <c r="U274">
        <v>59</v>
      </c>
      <c r="V274">
        <v>52.8</v>
      </c>
      <c r="W274">
        <v>47.2</v>
      </c>
      <c r="X274" t="s">
        <v>82</v>
      </c>
      <c r="Y274" t="s">
        <v>764</v>
      </c>
      <c r="Z274" t="s">
        <v>4161</v>
      </c>
      <c r="AA274" t="s">
        <v>461</v>
      </c>
      <c r="AB274" t="s">
        <v>2116</v>
      </c>
      <c r="AC274" t="s">
        <v>2116</v>
      </c>
      <c r="AD274" t="s">
        <v>2117</v>
      </c>
      <c r="AE274" t="s">
        <v>2116</v>
      </c>
      <c r="AF274" t="s">
        <v>2117</v>
      </c>
      <c r="AG274" t="s">
        <v>2117</v>
      </c>
      <c r="AH274" t="s">
        <v>2116</v>
      </c>
      <c r="AI274" t="s">
        <v>2116</v>
      </c>
      <c r="AJ274" t="s">
        <v>2117</v>
      </c>
      <c r="AK274" t="s">
        <v>2117</v>
      </c>
      <c r="AL274" t="s">
        <v>2117</v>
      </c>
      <c r="AM274" t="s">
        <v>2117</v>
      </c>
      <c r="AN274" t="s">
        <v>2116</v>
      </c>
      <c r="AO274" t="s">
        <v>2116</v>
      </c>
      <c r="AP274" t="s">
        <v>2117</v>
      </c>
      <c r="AQ274" t="s">
        <v>2116</v>
      </c>
    </row>
    <row r="275" spans="2:43" x14ac:dyDescent="0.25">
      <c r="B275" t="s">
        <v>467</v>
      </c>
      <c r="C275" t="s">
        <v>490</v>
      </c>
      <c r="D275">
        <v>0.83333333333333337</v>
      </c>
      <c r="E275" t="s">
        <v>765</v>
      </c>
      <c r="F275" t="s">
        <v>766</v>
      </c>
      <c r="H275">
        <v>39.700000000000003</v>
      </c>
      <c r="I275">
        <v>28.3</v>
      </c>
      <c r="J275">
        <v>32</v>
      </c>
      <c r="K275">
        <v>68</v>
      </c>
      <c r="L275">
        <v>60.3</v>
      </c>
      <c r="M275">
        <v>71.7</v>
      </c>
      <c r="N275">
        <v>27.1</v>
      </c>
      <c r="O275">
        <v>51.3</v>
      </c>
      <c r="P275">
        <v>21.6</v>
      </c>
      <c r="Q275">
        <v>57.8</v>
      </c>
      <c r="R275">
        <v>77.2</v>
      </c>
      <c r="S275">
        <v>51.7</v>
      </c>
      <c r="T275">
        <v>48.3</v>
      </c>
      <c r="U275">
        <v>53.9</v>
      </c>
      <c r="V275">
        <v>56.9</v>
      </c>
      <c r="W275">
        <v>43.1</v>
      </c>
      <c r="X275" t="s">
        <v>765</v>
      </c>
      <c r="Y275" t="s">
        <v>3689</v>
      </c>
      <c r="Z275" t="s">
        <v>4162</v>
      </c>
      <c r="AA275" t="s">
        <v>456</v>
      </c>
      <c r="AB275" t="s">
        <v>2116</v>
      </c>
      <c r="AC275" t="s">
        <v>2116</v>
      </c>
      <c r="AD275" t="s">
        <v>2117</v>
      </c>
      <c r="AE275" t="s">
        <v>2116</v>
      </c>
      <c r="AF275" t="s">
        <v>2117</v>
      </c>
      <c r="AG275" t="s">
        <v>2117</v>
      </c>
      <c r="AH275" t="s">
        <v>2116</v>
      </c>
      <c r="AI275" t="s">
        <v>2117</v>
      </c>
      <c r="AJ275" t="s">
        <v>2116</v>
      </c>
      <c r="AK275" t="s">
        <v>2116</v>
      </c>
      <c r="AL275" t="s">
        <v>2116</v>
      </c>
      <c r="AM275" t="s">
        <v>2116</v>
      </c>
      <c r="AN275" t="s">
        <v>2117</v>
      </c>
      <c r="AO275" t="s">
        <v>2117</v>
      </c>
      <c r="AP275" t="s">
        <v>2116</v>
      </c>
      <c r="AQ275" t="s">
        <v>2117</v>
      </c>
    </row>
    <row r="276" spans="2:43" x14ac:dyDescent="0.25">
      <c r="B276" t="s">
        <v>466</v>
      </c>
      <c r="C276" t="s">
        <v>490</v>
      </c>
      <c r="D276">
        <v>0.83333333333333337</v>
      </c>
      <c r="E276" t="s">
        <v>767</v>
      </c>
      <c r="F276" t="s">
        <v>768</v>
      </c>
      <c r="H276">
        <v>48.6</v>
      </c>
      <c r="I276">
        <v>26.5</v>
      </c>
      <c r="J276">
        <v>24.9</v>
      </c>
      <c r="K276">
        <v>75.099999999999994</v>
      </c>
      <c r="L276">
        <v>51.4</v>
      </c>
      <c r="M276">
        <v>73.5</v>
      </c>
      <c r="N276">
        <v>39.700000000000003</v>
      </c>
      <c r="O276">
        <v>41.8</v>
      </c>
      <c r="P276">
        <v>18.5</v>
      </c>
      <c r="Q276">
        <v>70.5</v>
      </c>
      <c r="R276">
        <v>79.8</v>
      </c>
      <c r="S276">
        <v>55.6</v>
      </c>
      <c r="T276">
        <v>44.4</v>
      </c>
      <c r="U276">
        <v>50.6</v>
      </c>
      <c r="V276">
        <v>58.3</v>
      </c>
      <c r="W276">
        <v>41.7</v>
      </c>
      <c r="X276" t="s">
        <v>767</v>
      </c>
      <c r="Y276" t="s">
        <v>768</v>
      </c>
      <c r="Z276" t="s">
        <v>4163</v>
      </c>
      <c r="AA276" t="s">
        <v>2171</v>
      </c>
      <c r="AB276" t="s">
        <v>2117</v>
      </c>
      <c r="AC276" t="s">
        <v>2116</v>
      </c>
      <c r="AD276" t="s">
        <v>2116</v>
      </c>
      <c r="AE276" t="s">
        <v>2117</v>
      </c>
      <c r="AF276" t="s">
        <v>2116</v>
      </c>
      <c r="AG276" t="s">
        <v>2117</v>
      </c>
      <c r="AH276" t="s">
        <v>2117</v>
      </c>
      <c r="AI276" t="s">
        <v>2116</v>
      </c>
      <c r="AJ276" t="s">
        <v>2116</v>
      </c>
      <c r="AK276" t="s">
        <v>2117</v>
      </c>
      <c r="AL276" t="s">
        <v>2117</v>
      </c>
      <c r="AM276" t="s">
        <v>2117</v>
      </c>
      <c r="AN276" t="s">
        <v>2116</v>
      </c>
      <c r="AO276" t="s">
        <v>2116</v>
      </c>
      <c r="AP276" t="s">
        <v>2116</v>
      </c>
      <c r="AQ276" t="s">
        <v>2117</v>
      </c>
    </row>
    <row r="277" spans="2:43" x14ac:dyDescent="0.25">
      <c r="B277" t="s">
        <v>466</v>
      </c>
      <c r="C277" t="s">
        <v>490</v>
      </c>
      <c r="D277">
        <v>0.83333333333333337</v>
      </c>
      <c r="E277" t="s">
        <v>769</v>
      </c>
      <c r="F277" t="s">
        <v>770</v>
      </c>
      <c r="H277">
        <v>37.6</v>
      </c>
      <c r="I277">
        <v>26.7</v>
      </c>
      <c r="J277">
        <v>35.700000000000003</v>
      </c>
      <c r="K277">
        <v>64.3</v>
      </c>
      <c r="L277">
        <v>62.4</v>
      </c>
      <c r="M277">
        <v>73.3</v>
      </c>
      <c r="N277">
        <v>22.8</v>
      </c>
      <c r="O277">
        <v>41.9</v>
      </c>
      <c r="P277">
        <v>35.299999999999997</v>
      </c>
      <c r="Q277">
        <v>72</v>
      </c>
      <c r="R277">
        <v>84</v>
      </c>
      <c r="S277">
        <v>62.1</v>
      </c>
      <c r="T277">
        <v>37.9</v>
      </c>
      <c r="U277">
        <v>43.5</v>
      </c>
      <c r="V277">
        <v>65.099999999999994</v>
      </c>
      <c r="W277">
        <v>34.9</v>
      </c>
      <c r="X277" t="s">
        <v>3707</v>
      </c>
      <c r="Y277" t="s">
        <v>770</v>
      </c>
      <c r="Z277" t="s">
        <v>4164</v>
      </c>
      <c r="AA277" t="s">
        <v>2162</v>
      </c>
      <c r="AB277" t="s">
        <v>2117</v>
      </c>
      <c r="AC277" t="s">
        <v>2116</v>
      </c>
      <c r="AD277" t="s">
        <v>2116</v>
      </c>
      <c r="AE277" t="s">
        <v>2117</v>
      </c>
      <c r="AF277" t="s">
        <v>2116</v>
      </c>
      <c r="AG277" t="s">
        <v>2117</v>
      </c>
      <c r="AH277" t="s">
        <v>2116</v>
      </c>
      <c r="AI277" t="s">
        <v>2117</v>
      </c>
      <c r="AJ277" t="s">
        <v>2116</v>
      </c>
      <c r="AK277" t="s">
        <v>2116</v>
      </c>
      <c r="AL277" t="s">
        <v>2117</v>
      </c>
      <c r="AM277" t="s">
        <v>2117</v>
      </c>
      <c r="AN277" t="s">
        <v>2116</v>
      </c>
      <c r="AO277" t="s">
        <v>2117</v>
      </c>
      <c r="AP277" t="s">
        <v>2116</v>
      </c>
      <c r="AQ277" t="s">
        <v>2117</v>
      </c>
    </row>
    <row r="278" spans="2:43" x14ac:dyDescent="0.25">
      <c r="B278" t="s">
        <v>487</v>
      </c>
      <c r="C278" t="s">
        <v>490</v>
      </c>
      <c r="D278">
        <v>0.84027777777777779</v>
      </c>
      <c r="E278" t="s">
        <v>771</v>
      </c>
      <c r="F278" t="s">
        <v>772</v>
      </c>
      <c r="H278">
        <v>44.2</v>
      </c>
      <c r="I278">
        <v>28.7</v>
      </c>
      <c r="J278">
        <v>27.2</v>
      </c>
      <c r="K278">
        <v>72.8</v>
      </c>
      <c r="L278">
        <v>55.8</v>
      </c>
      <c r="M278">
        <v>71.3</v>
      </c>
      <c r="N278">
        <v>32.5</v>
      </c>
      <c r="O278">
        <v>44.7</v>
      </c>
      <c r="P278">
        <v>22.8</v>
      </c>
      <c r="Q278">
        <v>67.400000000000006</v>
      </c>
      <c r="R278">
        <v>74</v>
      </c>
      <c r="S278">
        <v>47.5</v>
      </c>
      <c r="T278">
        <v>52.5</v>
      </c>
      <c r="U278">
        <v>58.3</v>
      </c>
      <c r="V278">
        <v>52.8</v>
      </c>
      <c r="W278">
        <v>47.2</v>
      </c>
      <c r="X278" t="s">
        <v>3131</v>
      </c>
      <c r="Y278" t="s">
        <v>3132</v>
      </c>
      <c r="Z278" t="s">
        <v>4165</v>
      </c>
      <c r="AA278" t="s">
        <v>456</v>
      </c>
      <c r="AB278" t="s">
        <v>2116</v>
      </c>
      <c r="AC278" t="s">
        <v>2116</v>
      </c>
      <c r="AD278" t="s">
        <v>2117</v>
      </c>
      <c r="AE278" t="s">
        <v>2116</v>
      </c>
      <c r="AF278" t="s">
        <v>2117</v>
      </c>
      <c r="AG278" t="s">
        <v>2117</v>
      </c>
      <c r="AH278" t="s">
        <v>2116</v>
      </c>
      <c r="AI278" t="s">
        <v>2117</v>
      </c>
      <c r="AJ278" t="s">
        <v>2116</v>
      </c>
      <c r="AK278" t="s">
        <v>2116</v>
      </c>
      <c r="AL278" t="s">
        <v>2116</v>
      </c>
      <c r="AM278" t="s">
        <v>2116</v>
      </c>
      <c r="AN278" t="s">
        <v>2117</v>
      </c>
      <c r="AO278" t="s">
        <v>2117</v>
      </c>
      <c r="AP278" t="s">
        <v>2116</v>
      </c>
      <c r="AQ278" t="s">
        <v>2117</v>
      </c>
    </row>
    <row r="279" spans="2:43" x14ac:dyDescent="0.25">
      <c r="B279" t="s">
        <v>489</v>
      </c>
      <c r="C279" t="s">
        <v>490</v>
      </c>
      <c r="D279">
        <v>0.84375</v>
      </c>
      <c r="E279" t="s">
        <v>773</v>
      </c>
      <c r="F279" t="s">
        <v>774</v>
      </c>
      <c r="H279">
        <v>42.5</v>
      </c>
      <c r="I279">
        <v>27.7</v>
      </c>
      <c r="J279">
        <v>29.9</v>
      </c>
      <c r="K279">
        <v>70.099999999999994</v>
      </c>
      <c r="L279">
        <v>57.5</v>
      </c>
      <c r="M279">
        <v>72.3</v>
      </c>
      <c r="N279">
        <v>42.5</v>
      </c>
      <c r="O279">
        <v>41.6</v>
      </c>
      <c r="P279">
        <v>15.9</v>
      </c>
      <c r="Q279">
        <v>69.599999999999994</v>
      </c>
      <c r="R279">
        <v>78.7</v>
      </c>
      <c r="S279">
        <v>53.9</v>
      </c>
      <c r="T279">
        <v>46.1</v>
      </c>
      <c r="U279">
        <v>51.8</v>
      </c>
      <c r="V279">
        <v>58.3</v>
      </c>
      <c r="W279">
        <v>41.7</v>
      </c>
      <c r="X279" t="s">
        <v>1212</v>
      </c>
      <c r="Y279" t="s">
        <v>774</v>
      </c>
      <c r="Z279" t="s">
        <v>4166</v>
      </c>
      <c r="AA279" t="s">
        <v>447</v>
      </c>
      <c r="AB279" t="s">
        <v>2116</v>
      </c>
      <c r="AC279" t="s">
        <v>2117</v>
      </c>
      <c r="AD279" t="s">
        <v>2116</v>
      </c>
      <c r="AE279" t="s">
        <v>2117</v>
      </c>
      <c r="AF279" t="s">
        <v>2117</v>
      </c>
      <c r="AG279" t="s">
        <v>2116</v>
      </c>
      <c r="AH279" t="s">
        <v>2116</v>
      </c>
      <c r="AI279" t="s">
        <v>2117</v>
      </c>
      <c r="AJ279" t="s">
        <v>2116</v>
      </c>
      <c r="AK279" t="s">
        <v>2116</v>
      </c>
      <c r="AL279" t="s">
        <v>2116</v>
      </c>
      <c r="AM279" t="s">
        <v>2116</v>
      </c>
      <c r="AN279" t="s">
        <v>2117</v>
      </c>
      <c r="AO279" t="s">
        <v>2117</v>
      </c>
      <c r="AP279" t="s">
        <v>2116</v>
      </c>
      <c r="AQ279" t="s">
        <v>2117</v>
      </c>
    </row>
    <row r="280" spans="2:43" x14ac:dyDescent="0.25">
      <c r="B280" t="s">
        <v>457</v>
      </c>
      <c r="C280" t="s">
        <v>490</v>
      </c>
      <c r="D280">
        <v>0.85416666666666663</v>
      </c>
      <c r="E280" t="s">
        <v>236</v>
      </c>
      <c r="F280" t="s">
        <v>775</v>
      </c>
      <c r="H280">
        <v>44.1</v>
      </c>
      <c r="I280">
        <v>27.1</v>
      </c>
      <c r="J280">
        <v>28.8</v>
      </c>
      <c r="K280">
        <v>71.2</v>
      </c>
      <c r="L280">
        <v>55.9</v>
      </c>
      <c r="M280">
        <v>72.900000000000006</v>
      </c>
      <c r="N280">
        <v>32</v>
      </c>
      <c r="O280">
        <v>43.2</v>
      </c>
      <c r="P280">
        <v>24.8</v>
      </c>
      <c r="Q280">
        <v>69.900000000000006</v>
      </c>
      <c r="R280">
        <v>80.099999999999994</v>
      </c>
      <c r="S280">
        <v>56</v>
      </c>
      <c r="T280">
        <v>44</v>
      </c>
      <c r="U280">
        <v>49.9</v>
      </c>
      <c r="V280">
        <v>59.6</v>
      </c>
      <c r="W280">
        <v>40.4</v>
      </c>
      <c r="X280" t="s">
        <v>236</v>
      </c>
      <c r="Y280" t="s">
        <v>775</v>
      </c>
      <c r="Z280" t="s">
        <v>4167</v>
      </c>
      <c r="AA280" t="s">
        <v>460</v>
      </c>
      <c r="AB280" t="s">
        <v>2116</v>
      </c>
      <c r="AC280" t="s">
        <v>2116</v>
      </c>
      <c r="AD280" t="s">
        <v>2117</v>
      </c>
      <c r="AE280" t="s">
        <v>2116</v>
      </c>
      <c r="AF280" t="s">
        <v>2117</v>
      </c>
      <c r="AG280" t="s">
        <v>2117</v>
      </c>
      <c r="AH280" t="s">
        <v>2116</v>
      </c>
      <c r="AI280" t="s">
        <v>2116</v>
      </c>
      <c r="AJ280" t="s">
        <v>2117</v>
      </c>
      <c r="AK280" t="s">
        <v>2117</v>
      </c>
      <c r="AL280" t="s">
        <v>2117</v>
      </c>
      <c r="AM280" t="s">
        <v>2117</v>
      </c>
      <c r="AN280" t="s">
        <v>2116</v>
      </c>
      <c r="AO280" t="s">
        <v>2117</v>
      </c>
      <c r="AP280" t="s">
        <v>2117</v>
      </c>
      <c r="AQ280" t="s">
        <v>2116</v>
      </c>
    </row>
    <row r="281" spans="2:43" x14ac:dyDescent="0.25">
      <c r="B281" t="s">
        <v>454</v>
      </c>
      <c r="C281" t="s">
        <v>490</v>
      </c>
      <c r="D281">
        <v>0.85416666666666663</v>
      </c>
      <c r="E281" t="s">
        <v>776</v>
      </c>
      <c r="F281" t="s">
        <v>777</v>
      </c>
      <c r="H281">
        <v>42.3</v>
      </c>
      <c r="I281">
        <v>28.7</v>
      </c>
      <c r="J281">
        <v>29</v>
      </c>
      <c r="K281">
        <v>71</v>
      </c>
      <c r="L281">
        <v>57.7</v>
      </c>
      <c r="M281">
        <v>71.3</v>
      </c>
      <c r="N281">
        <v>21.9</v>
      </c>
      <c r="O281">
        <v>46.4</v>
      </c>
      <c r="P281">
        <v>31.7</v>
      </c>
      <c r="Q281">
        <v>65.099999999999994</v>
      </c>
      <c r="R281">
        <v>74.8</v>
      </c>
      <c r="S281">
        <v>48.5</v>
      </c>
      <c r="T281">
        <v>51.5</v>
      </c>
      <c r="U281">
        <v>57.1</v>
      </c>
      <c r="V281">
        <v>54</v>
      </c>
      <c r="W281">
        <v>46</v>
      </c>
      <c r="X281" t="s">
        <v>1861</v>
      </c>
      <c r="Y281" t="s">
        <v>2752</v>
      </c>
      <c r="Z281" t="s">
        <v>4168</v>
      </c>
      <c r="AA281" t="s">
        <v>459</v>
      </c>
      <c r="AB281" t="s">
        <v>2116</v>
      </c>
      <c r="AC281" t="s">
        <v>2117</v>
      </c>
      <c r="AD281" t="s">
        <v>2116</v>
      </c>
      <c r="AE281" t="s">
        <v>2117</v>
      </c>
      <c r="AF281" t="s">
        <v>2117</v>
      </c>
      <c r="AG281" t="s">
        <v>2116</v>
      </c>
      <c r="AH281" t="s">
        <v>2116</v>
      </c>
      <c r="AI281" t="s">
        <v>2116</v>
      </c>
      <c r="AJ281" t="s">
        <v>2117</v>
      </c>
      <c r="AK281" t="s">
        <v>2117</v>
      </c>
      <c r="AL281" t="s">
        <v>2117</v>
      </c>
      <c r="AM281" t="s">
        <v>2116</v>
      </c>
      <c r="AN281" t="s">
        <v>2117</v>
      </c>
      <c r="AO281" t="s">
        <v>2117</v>
      </c>
      <c r="AP281" t="s">
        <v>2117</v>
      </c>
      <c r="AQ281" t="s">
        <v>2116</v>
      </c>
    </row>
    <row r="282" spans="2:43" x14ac:dyDescent="0.25">
      <c r="B282" t="s">
        <v>468</v>
      </c>
      <c r="C282" t="s">
        <v>490</v>
      </c>
      <c r="D282">
        <v>0.85416666666666663</v>
      </c>
      <c r="E282" t="s">
        <v>78</v>
      </c>
      <c r="F282" t="s">
        <v>55</v>
      </c>
      <c r="H282">
        <v>37.1</v>
      </c>
      <c r="I282">
        <v>25.4</v>
      </c>
      <c r="J282">
        <v>37.5</v>
      </c>
      <c r="K282">
        <v>62.5</v>
      </c>
      <c r="L282">
        <v>62.9</v>
      </c>
      <c r="M282">
        <v>74.599999999999994</v>
      </c>
      <c r="N282">
        <v>36.4</v>
      </c>
      <c r="O282">
        <v>34.299999999999997</v>
      </c>
      <c r="P282">
        <v>29.3</v>
      </c>
      <c r="Q282">
        <v>84</v>
      </c>
      <c r="R282">
        <v>91.2</v>
      </c>
      <c r="S282">
        <v>75.400000000000006</v>
      </c>
      <c r="T282">
        <v>24.6</v>
      </c>
      <c r="U282">
        <v>29.5</v>
      </c>
      <c r="V282">
        <v>75.3</v>
      </c>
      <c r="W282">
        <v>24.7</v>
      </c>
      <c r="X282" t="s">
        <v>864</v>
      </c>
      <c r="Y282" t="s">
        <v>55</v>
      </c>
      <c r="Z282" t="s">
        <v>4169</v>
      </c>
      <c r="AA282" t="s">
        <v>456</v>
      </c>
      <c r="AB282" t="s">
        <v>2116</v>
      </c>
      <c r="AC282" t="s">
        <v>2116</v>
      </c>
      <c r="AD282" t="s">
        <v>2117</v>
      </c>
      <c r="AE282" t="s">
        <v>2116</v>
      </c>
      <c r="AF282" t="s">
        <v>2117</v>
      </c>
      <c r="AG282" t="s">
        <v>2117</v>
      </c>
      <c r="AH282" t="s">
        <v>2116</v>
      </c>
      <c r="AI282" t="s">
        <v>2117</v>
      </c>
      <c r="AJ282" t="s">
        <v>2116</v>
      </c>
      <c r="AK282" t="s">
        <v>2116</v>
      </c>
      <c r="AL282" t="s">
        <v>2116</v>
      </c>
      <c r="AM282" t="s">
        <v>2116</v>
      </c>
      <c r="AN282" t="s">
        <v>2117</v>
      </c>
      <c r="AO282" t="s">
        <v>2117</v>
      </c>
      <c r="AP282" t="s">
        <v>2116</v>
      </c>
      <c r="AQ282" t="s">
        <v>2117</v>
      </c>
    </row>
    <row r="283" spans="2:43" x14ac:dyDescent="0.25">
      <c r="B283" t="s">
        <v>468</v>
      </c>
      <c r="C283" t="s">
        <v>490</v>
      </c>
      <c r="D283">
        <v>0.85416666666666663</v>
      </c>
      <c r="E283" t="s">
        <v>76</v>
      </c>
      <c r="F283" t="s">
        <v>58</v>
      </c>
      <c r="H283">
        <v>48</v>
      </c>
      <c r="I283">
        <v>25.6</v>
      </c>
      <c r="J283">
        <v>26.4</v>
      </c>
      <c r="K283">
        <v>73.599999999999994</v>
      </c>
      <c r="L283">
        <v>52</v>
      </c>
      <c r="M283">
        <v>74.400000000000006</v>
      </c>
      <c r="N283">
        <v>42.9</v>
      </c>
      <c r="O283">
        <v>40.5</v>
      </c>
      <c r="P283">
        <v>16.600000000000001</v>
      </c>
      <c r="Q283">
        <v>71.5</v>
      </c>
      <c r="R283">
        <v>84.7</v>
      </c>
      <c r="S283">
        <v>63.4</v>
      </c>
      <c r="T283">
        <v>36.6</v>
      </c>
      <c r="U283">
        <v>42.7</v>
      </c>
      <c r="V283">
        <v>64.599999999999994</v>
      </c>
      <c r="W283">
        <v>35.4</v>
      </c>
      <c r="X283" t="s">
        <v>76</v>
      </c>
      <c r="Y283" t="s">
        <v>58</v>
      </c>
      <c r="Z283" t="s">
        <v>4170</v>
      </c>
      <c r="AA283" t="s">
        <v>462</v>
      </c>
      <c r="AB283" t="s">
        <v>2117</v>
      </c>
      <c r="AC283" t="s">
        <v>2116</v>
      </c>
      <c r="AD283" t="s">
        <v>2116</v>
      </c>
      <c r="AE283" t="s">
        <v>2117</v>
      </c>
      <c r="AF283" t="s">
        <v>2116</v>
      </c>
      <c r="AG283" t="s">
        <v>2117</v>
      </c>
      <c r="AH283" t="s">
        <v>2117</v>
      </c>
      <c r="AI283" t="s">
        <v>2116</v>
      </c>
      <c r="AJ283" t="s">
        <v>2116</v>
      </c>
      <c r="AK283" t="s">
        <v>2117</v>
      </c>
      <c r="AL283" t="s">
        <v>2117</v>
      </c>
      <c r="AM283" t="s">
        <v>2117</v>
      </c>
      <c r="AN283" t="s">
        <v>2116</v>
      </c>
      <c r="AO283" t="s">
        <v>2117</v>
      </c>
      <c r="AP283" t="s">
        <v>2117</v>
      </c>
      <c r="AQ283" t="s">
        <v>2116</v>
      </c>
    </row>
    <row r="284" spans="2:43" x14ac:dyDescent="0.25">
      <c r="B284" t="s">
        <v>468</v>
      </c>
      <c r="C284" t="s">
        <v>490</v>
      </c>
      <c r="D284">
        <v>0.85416666666666663</v>
      </c>
      <c r="E284" t="s">
        <v>57</v>
      </c>
      <c r="F284" t="s">
        <v>64</v>
      </c>
      <c r="H284">
        <v>53.8</v>
      </c>
      <c r="I284">
        <v>26.4</v>
      </c>
      <c r="J284">
        <v>19.8</v>
      </c>
      <c r="K284">
        <v>80.2</v>
      </c>
      <c r="L284">
        <v>46.2</v>
      </c>
      <c r="M284">
        <v>73.599999999999994</v>
      </c>
      <c r="N284">
        <v>28.7</v>
      </c>
      <c r="O284">
        <v>45.7</v>
      </c>
      <c r="P284">
        <v>25.5</v>
      </c>
      <c r="Q284">
        <v>66.3</v>
      </c>
      <c r="R284">
        <v>75.7</v>
      </c>
      <c r="S284">
        <v>49.9</v>
      </c>
      <c r="T284">
        <v>50.1</v>
      </c>
      <c r="U284">
        <v>57</v>
      </c>
      <c r="V284">
        <v>51.7</v>
      </c>
      <c r="W284">
        <v>48.3</v>
      </c>
      <c r="X284" t="s">
        <v>57</v>
      </c>
      <c r="Y284" t="s">
        <v>862</v>
      </c>
      <c r="Z284" t="s">
        <v>4171</v>
      </c>
      <c r="AA284" t="s">
        <v>4037</v>
      </c>
      <c r="AB284" t="s">
        <v>2117</v>
      </c>
      <c r="AC284" t="s">
        <v>2116</v>
      </c>
      <c r="AD284" t="s">
        <v>2116</v>
      </c>
      <c r="AE284" t="s">
        <v>2117</v>
      </c>
      <c r="AF284" t="s">
        <v>2116</v>
      </c>
      <c r="AG284" t="s">
        <v>2117</v>
      </c>
      <c r="AH284" t="s">
        <v>2117</v>
      </c>
      <c r="AI284" t="s">
        <v>2116</v>
      </c>
      <c r="AJ284" t="s">
        <v>2116</v>
      </c>
      <c r="AK284" t="s">
        <v>2117</v>
      </c>
      <c r="AL284" t="s">
        <v>2117</v>
      </c>
      <c r="AM284" t="s">
        <v>2117</v>
      </c>
      <c r="AN284" t="s">
        <v>2116</v>
      </c>
      <c r="AO284" t="s">
        <v>2116</v>
      </c>
      <c r="AP284" t="s">
        <v>2117</v>
      </c>
      <c r="AQ284" t="s">
        <v>2116</v>
      </c>
    </row>
    <row r="285" spans="2:43" x14ac:dyDescent="0.25">
      <c r="B285" t="s">
        <v>468</v>
      </c>
      <c r="C285" t="s">
        <v>490</v>
      </c>
      <c r="D285">
        <v>0.85416666666666663</v>
      </c>
      <c r="E285" t="s">
        <v>52</v>
      </c>
      <c r="F285" t="s">
        <v>56</v>
      </c>
      <c r="H285">
        <v>37.700000000000003</v>
      </c>
      <c r="I285">
        <v>27.4</v>
      </c>
      <c r="J285">
        <v>35</v>
      </c>
      <c r="K285">
        <v>65</v>
      </c>
      <c r="L285">
        <v>62.3</v>
      </c>
      <c r="M285">
        <v>72.599999999999994</v>
      </c>
      <c r="N285">
        <v>33.200000000000003</v>
      </c>
      <c r="O285">
        <v>41.1</v>
      </c>
      <c r="P285">
        <v>25.7</v>
      </c>
      <c r="Q285">
        <v>73.2</v>
      </c>
      <c r="R285">
        <v>81.2</v>
      </c>
      <c r="S285">
        <v>57.6</v>
      </c>
      <c r="T285">
        <v>42.4</v>
      </c>
      <c r="U285">
        <v>48</v>
      </c>
      <c r="V285">
        <v>61.6</v>
      </c>
      <c r="W285">
        <v>38.4</v>
      </c>
      <c r="X285" t="s">
        <v>861</v>
      </c>
      <c r="Y285" t="s">
        <v>56</v>
      </c>
      <c r="Z285" t="s">
        <v>4172</v>
      </c>
      <c r="AA285" t="s">
        <v>2130</v>
      </c>
      <c r="AB285" t="s">
        <v>2117</v>
      </c>
      <c r="AC285" t="s">
        <v>2116</v>
      </c>
      <c r="AD285" t="s">
        <v>2116</v>
      </c>
      <c r="AE285" t="s">
        <v>2117</v>
      </c>
      <c r="AF285" t="s">
        <v>2116</v>
      </c>
      <c r="AG285" t="s">
        <v>2117</v>
      </c>
      <c r="AH285" t="s">
        <v>2117</v>
      </c>
      <c r="AI285" t="s">
        <v>2116</v>
      </c>
      <c r="AJ285" t="s">
        <v>2116</v>
      </c>
      <c r="AK285" t="s">
        <v>2117</v>
      </c>
      <c r="AL285" t="s">
        <v>2117</v>
      </c>
      <c r="AM285" t="s">
        <v>2117</v>
      </c>
      <c r="AN285" t="s">
        <v>2116</v>
      </c>
      <c r="AO285" t="s">
        <v>2116</v>
      </c>
      <c r="AP285" t="s">
        <v>2117</v>
      </c>
      <c r="AQ285" t="s">
        <v>2116</v>
      </c>
    </row>
    <row r="286" spans="2:43" x14ac:dyDescent="0.25">
      <c r="B286" t="s">
        <v>468</v>
      </c>
      <c r="C286" t="s">
        <v>490</v>
      </c>
      <c r="D286">
        <v>0.85416666666666663</v>
      </c>
      <c r="E286" t="s">
        <v>94</v>
      </c>
      <c r="F286" t="s">
        <v>77</v>
      </c>
      <c r="H286">
        <v>22.5</v>
      </c>
      <c r="I286">
        <v>25.7</v>
      </c>
      <c r="J286">
        <v>51.8</v>
      </c>
      <c r="K286">
        <v>48.2</v>
      </c>
      <c r="L286">
        <v>77.5</v>
      </c>
      <c r="M286">
        <v>74.3</v>
      </c>
      <c r="N286">
        <v>24.6</v>
      </c>
      <c r="O286">
        <v>37.799999999999997</v>
      </c>
      <c r="P286">
        <v>37.6</v>
      </c>
      <c r="Q286">
        <v>78.3</v>
      </c>
      <c r="R286">
        <v>85.9</v>
      </c>
      <c r="S286">
        <v>65.5</v>
      </c>
      <c r="T286">
        <v>34.5</v>
      </c>
      <c r="U286">
        <v>40.799999999999997</v>
      </c>
      <c r="V286">
        <v>65.099999999999994</v>
      </c>
      <c r="W286">
        <v>34.9</v>
      </c>
      <c r="X286" t="s">
        <v>868</v>
      </c>
      <c r="Y286" t="s">
        <v>863</v>
      </c>
      <c r="Z286" t="s">
        <v>4173</v>
      </c>
      <c r="AA286" t="s">
        <v>453</v>
      </c>
      <c r="AB286" t="s">
        <v>2117</v>
      </c>
      <c r="AC286" t="s">
        <v>2116</v>
      </c>
      <c r="AD286" t="s">
        <v>2116</v>
      </c>
      <c r="AE286" t="s">
        <v>2117</v>
      </c>
      <c r="AF286" t="s">
        <v>2116</v>
      </c>
      <c r="AG286" t="s">
        <v>2117</v>
      </c>
      <c r="AH286" t="s">
        <v>2116</v>
      </c>
      <c r="AI286" t="s">
        <v>2117</v>
      </c>
      <c r="AJ286" t="s">
        <v>2116</v>
      </c>
      <c r="AK286" t="s">
        <v>2116</v>
      </c>
      <c r="AL286" t="s">
        <v>2116</v>
      </c>
      <c r="AM286" t="s">
        <v>2116</v>
      </c>
      <c r="AN286" t="s">
        <v>2117</v>
      </c>
      <c r="AO286" t="s">
        <v>2117</v>
      </c>
      <c r="AP286" t="s">
        <v>2116</v>
      </c>
      <c r="AQ286" t="s">
        <v>2117</v>
      </c>
    </row>
    <row r="287" spans="2:43" x14ac:dyDescent="0.25">
      <c r="B287" t="s">
        <v>468</v>
      </c>
      <c r="C287" t="s">
        <v>490</v>
      </c>
      <c r="D287">
        <v>0.85416666666666663</v>
      </c>
      <c r="E287" t="s">
        <v>59</v>
      </c>
      <c r="F287" t="s">
        <v>74</v>
      </c>
      <c r="H287">
        <v>37</v>
      </c>
      <c r="I287">
        <v>28.9</v>
      </c>
      <c r="J287">
        <v>34</v>
      </c>
      <c r="K287">
        <v>66</v>
      </c>
      <c r="L287">
        <v>63</v>
      </c>
      <c r="M287">
        <v>71.099999999999994</v>
      </c>
      <c r="N287">
        <v>26</v>
      </c>
      <c r="O287">
        <v>44.6</v>
      </c>
      <c r="P287">
        <v>29.4</v>
      </c>
      <c r="Q287">
        <v>68.2</v>
      </c>
      <c r="R287">
        <v>75.7</v>
      </c>
      <c r="S287">
        <v>49.8</v>
      </c>
      <c r="T287">
        <v>50.2</v>
      </c>
      <c r="U287">
        <v>55.7</v>
      </c>
      <c r="V287">
        <v>55.5</v>
      </c>
      <c r="W287">
        <v>44.5</v>
      </c>
      <c r="X287" t="s">
        <v>59</v>
      </c>
      <c r="Y287" t="s">
        <v>74</v>
      </c>
      <c r="Z287" t="s">
        <v>4174</v>
      </c>
      <c r="AA287" t="s">
        <v>453</v>
      </c>
      <c r="AB287" t="s">
        <v>2117</v>
      </c>
      <c r="AC287" t="s">
        <v>2116</v>
      </c>
      <c r="AD287" t="s">
        <v>2116</v>
      </c>
      <c r="AE287" t="s">
        <v>2117</v>
      </c>
      <c r="AF287" t="s">
        <v>2116</v>
      </c>
      <c r="AG287" t="s">
        <v>2117</v>
      </c>
      <c r="AH287" t="s">
        <v>2117</v>
      </c>
      <c r="AI287" t="s">
        <v>2116</v>
      </c>
      <c r="AJ287" t="s">
        <v>2116</v>
      </c>
      <c r="AK287" t="s">
        <v>2117</v>
      </c>
      <c r="AL287" t="s">
        <v>2116</v>
      </c>
      <c r="AM287" t="s">
        <v>2116</v>
      </c>
      <c r="AN287" t="s">
        <v>2117</v>
      </c>
      <c r="AO287" t="s">
        <v>2117</v>
      </c>
      <c r="AP287" t="s">
        <v>2116</v>
      </c>
      <c r="AQ287" t="s">
        <v>2117</v>
      </c>
    </row>
    <row r="288" spans="2:43" x14ac:dyDescent="0.25">
      <c r="B288" t="s">
        <v>466</v>
      </c>
      <c r="C288" t="s">
        <v>490</v>
      </c>
      <c r="D288">
        <v>0.85416666666666663</v>
      </c>
      <c r="E288" t="s">
        <v>45</v>
      </c>
      <c r="F288" t="s">
        <v>778</v>
      </c>
      <c r="H288">
        <v>37.6</v>
      </c>
      <c r="I288">
        <v>27.7</v>
      </c>
      <c r="J288">
        <v>34.700000000000003</v>
      </c>
      <c r="K288">
        <v>65.3</v>
      </c>
      <c r="L288">
        <v>62.4</v>
      </c>
      <c r="M288">
        <v>72.3</v>
      </c>
      <c r="N288">
        <v>20.8</v>
      </c>
      <c r="O288">
        <v>41.4</v>
      </c>
      <c r="P288">
        <v>37.799999999999997</v>
      </c>
      <c r="Q288">
        <v>72.3</v>
      </c>
      <c r="R288">
        <v>79.900000000000006</v>
      </c>
      <c r="S288">
        <v>55.6</v>
      </c>
      <c r="T288">
        <v>44.4</v>
      </c>
      <c r="U288">
        <v>50</v>
      </c>
      <c r="V288">
        <v>60.1</v>
      </c>
      <c r="W288">
        <v>39.9</v>
      </c>
      <c r="X288" t="s">
        <v>1870</v>
      </c>
      <c r="Y288" t="s">
        <v>778</v>
      </c>
      <c r="Z288" t="s">
        <v>4175</v>
      </c>
      <c r="AA288" t="s">
        <v>2200</v>
      </c>
      <c r="AB288" t="s">
        <v>2116</v>
      </c>
      <c r="AC288" t="s">
        <v>2116</v>
      </c>
      <c r="AD288" t="s">
        <v>2117</v>
      </c>
      <c r="AE288" t="s">
        <v>2116</v>
      </c>
      <c r="AF288" t="s">
        <v>2117</v>
      </c>
      <c r="AG288" t="s">
        <v>2117</v>
      </c>
      <c r="AH288" t="s">
        <v>2116</v>
      </c>
      <c r="AI288" t="s">
        <v>2116</v>
      </c>
      <c r="AJ288" t="s">
        <v>2117</v>
      </c>
      <c r="AK288" t="s">
        <v>2117</v>
      </c>
      <c r="AL288" t="s">
        <v>2117</v>
      </c>
      <c r="AM288" t="s">
        <v>2117</v>
      </c>
      <c r="AN288" t="s">
        <v>2116</v>
      </c>
      <c r="AO288" t="s">
        <v>2116</v>
      </c>
      <c r="AP288" t="s">
        <v>2117</v>
      </c>
      <c r="AQ288" t="s">
        <v>2116</v>
      </c>
    </row>
    <row r="289" spans="2:43" x14ac:dyDescent="0.25">
      <c r="B289" t="s">
        <v>485</v>
      </c>
      <c r="C289" t="s">
        <v>490</v>
      </c>
      <c r="D289">
        <v>0.875</v>
      </c>
      <c r="E289" t="s">
        <v>779</v>
      </c>
      <c r="F289" t="s">
        <v>780</v>
      </c>
      <c r="H289">
        <v>59.5</v>
      </c>
      <c r="I289">
        <v>23.4</v>
      </c>
      <c r="J289">
        <v>17.100000000000001</v>
      </c>
      <c r="K289">
        <v>82.9</v>
      </c>
      <c r="L289">
        <v>40.5</v>
      </c>
      <c r="M289">
        <v>76.599999999999994</v>
      </c>
      <c r="N289">
        <v>35.4</v>
      </c>
      <c r="O289">
        <v>36.1</v>
      </c>
      <c r="P289">
        <v>28.5</v>
      </c>
      <c r="Q289">
        <v>81.099999999999994</v>
      </c>
      <c r="R289">
        <v>86.1</v>
      </c>
      <c r="S289">
        <v>65.8</v>
      </c>
      <c r="T289">
        <v>34.200000000000003</v>
      </c>
      <c r="U289">
        <v>41.5</v>
      </c>
      <c r="V289">
        <v>62.2</v>
      </c>
      <c r="W289">
        <v>37.799999999999997</v>
      </c>
      <c r="X289" t="s">
        <v>3108</v>
      </c>
      <c r="Y289" t="s">
        <v>3109</v>
      </c>
      <c r="Z289" t="s">
        <v>4176</v>
      </c>
      <c r="AA289" t="s">
        <v>4072</v>
      </c>
      <c r="AB289" t="s">
        <v>2116</v>
      </c>
      <c r="AC289" t="s">
        <v>2117</v>
      </c>
      <c r="AD289" t="s">
        <v>2116</v>
      </c>
      <c r="AE289" t="s">
        <v>2117</v>
      </c>
      <c r="AF289" t="s">
        <v>2117</v>
      </c>
      <c r="AG289" t="s">
        <v>2116</v>
      </c>
      <c r="AH289" t="s">
        <v>2117</v>
      </c>
      <c r="AI289" t="s">
        <v>2116</v>
      </c>
      <c r="AJ289" t="s">
        <v>2116</v>
      </c>
      <c r="AK289" t="s">
        <v>2117</v>
      </c>
      <c r="AL289" t="s">
        <v>2117</v>
      </c>
      <c r="AM289" t="s">
        <v>2117</v>
      </c>
      <c r="AN289" t="s">
        <v>2116</v>
      </c>
      <c r="AO289" t="s">
        <v>2116</v>
      </c>
      <c r="AP289" t="s">
        <v>2117</v>
      </c>
      <c r="AQ289" t="s">
        <v>2116</v>
      </c>
    </row>
    <row r="290" spans="2:43" x14ac:dyDescent="0.25">
      <c r="B290" t="s">
        <v>483</v>
      </c>
      <c r="C290" t="s">
        <v>490</v>
      </c>
      <c r="D290">
        <v>0.875</v>
      </c>
      <c r="E290" t="s">
        <v>428</v>
      </c>
      <c r="F290" t="s">
        <v>781</v>
      </c>
      <c r="H290">
        <v>58.2</v>
      </c>
      <c r="I290">
        <v>26.4</v>
      </c>
      <c r="J290">
        <v>15.4</v>
      </c>
      <c r="K290">
        <v>84.6</v>
      </c>
      <c r="L290">
        <v>41.8</v>
      </c>
      <c r="M290">
        <v>73.599999999999994</v>
      </c>
      <c r="N290">
        <v>44.5</v>
      </c>
      <c r="O290">
        <v>43.2</v>
      </c>
      <c r="P290">
        <v>12.3</v>
      </c>
      <c r="Q290">
        <v>65.8</v>
      </c>
      <c r="R290">
        <v>69.8</v>
      </c>
      <c r="S290">
        <v>42.4</v>
      </c>
      <c r="T290">
        <v>57.6</v>
      </c>
      <c r="U290">
        <v>65.2</v>
      </c>
      <c r="V290">
        <v>42.9</v>
      </c>
      <c r="W290">
        <v>57.1</v>
      </c>
      <c r="X290" t="s">
        <v>428</v>
      </c>
      <c r="Y290" t="s">
        <v>781</v>
      </c>
      <c r="Z290" t="s">
        <v>4177</v>
      </c>
      <c r="AA290" t="s">
        <v>2122</v>
      </c>
      <c r="AB290" t="s">
        <v>2117</v>
      </c>
      <c r="AC290" t="s">
        <v>2116</v>
      </c>
      <c r="AD290" t="s">
        <v>2116</v>
      </c>
      <c r="AE290" t="s">
        <v>2117</v>
      </c>
      <c r="AF290" t="s">
        <v>2116</v>
      </c>
      <c r="AG290" t="s">
        <v>2117</v>
      </c>
      <c r="AH290" t="s">
        <v>2117</v>
      </c>
      <c r="AI290" t="s">
        <v>2116</v>
      </c>
      <c r="AJ290" t="s">
        <v>2116</v>
      </c>
      <c r="AK290" t="s">
        <v>2117</v>
      </c>
      <c r="AL290" t="s">
        <v>2117</v>
      </c>
      <c r="AM290" t="s">
        <v>2117</v>
      </c>
      <c r="AN290" t="s">
        <v>2116</v>
      </c>
      <c r="AO290" t="s">
        <v>2116</v>
      </c>
      <c r="AP290" t="s">
        <v>2117</v>
      </c>
      <c r="AQ290" t="s">
        <v>2116</v>
      </c>
    </row>
    <row r="291" spans="2:43" x14ac:dyDescent="0.25">
      <c r="B291" t="s">
        <v>452</v>
      </c>
      <c r="C291" t="s">
        <v>490</v>
      </c>
      <c r="D291">
        <v>0.875</v>
      </c>
      <c r="E291" t="s">
        <v>38</v>
      </c>
      <c r="F291" t="s">
        <v>61</v>
      </c>
      <c r="H291">
        <v>48.7</v>
      </c>
      <c r="I291">
        <v>32.299999999999997</v>
      </c>
      <c r="J291">
        <v>19</v>
      </c>
      <c r="K291">
        <v>81</v>
      </c>
      <c r="L291">
        <v>51.3</v>
      </c>
      <c r="M291">
        <v>67.7</v>
      </c>
      <c r="N291">
        <v>33.9</v>
      </c>
      <c r="O291">
        <v>54.3</v>
      </c>
      <c r="P291">
        <v>11.7</v>
      </c>
      <c r="Q291">
        <v>51.6</v>
      </c>
      <c r="R291">
        <v>56.9</v>
      </c>
      <c r="S291">
        <v>28.7</v>
      </c>
      <c r="T291">
        <v>71.3</v>
      </c>
      <c r="U291">
        <v>76.599999999999994</v>
      </c>
      <c r="V291">
        <v>34.9</v>
      </c>
      <c r="W291">
        <v>65.099999999999994</v>
      </c>
      <c r="X291" t="s">
        <v>38</v>
      </c>
      <c r="Y291" t="s">
        <v>61</v>
      </c>
      <c r="Z291" t="s">
        <v>4178</v>
      </c>
      <c r="AA291" t="s">
        <v>453</v>
      </c>
      <c r="AB291" t="s">
        <v>2117</v>
      </c>
      <c r="AC291" t="s">
        <v>2116</v>
      </c>
      <c r="AD291" t="s">
        <v>2116</v>
      </c>
      <c r="AE291" t="s">
        <v>2117</v>
      </c>
      <c r="AF291" t="s">
        <v>2116</v>
      </c>
      <c r="AG291" t="s">
        <v>2117</v>
      </c>
      <c r="AH291" t="s">
        <v>2116</v>
      </c>
      <c r="AI291" t="s">
        <v>2117</v>
      </c>
      <c r="AJ291" t="s">
        <v>2116</v>
      </c>
      <c r="AK291" t="s">
        <v>2116</v>
      </c>
      <c r="AL291" t="s">
        <v>2116</v>
      </c>
      <c r="AM291" t="s">
        <v>2116</v>
      </c>
      <c r="AN291" t="s">
        <v>2117</v>
      </c>
      <c r="AO291" t="s">
        <v>2117</v>
      </c>
      <c r="AP291" t="s">
        <v>2116</v>
      </c>
      <c r="AQ291" t="s">
        <v>2117</v>
      </c>
    </row>
    <row r="292" spans="2:43" x14ac:dyDescent="0.25">
      <c r="B292" t="s">
        <v>470</v>
      </c>
      <c r="C292" t="s">
        <v>490</v>
      </c>
      <c r="D292">
        <v>0.89583333333333337</v>
      </c>
      <c r="E292" t="s">
        <v>782</v>
      </c>
      <c r="F292" t="s">
        <v>783</v>
      </c>
      <c r="H292">
        <v>43.1</v>
      </c>
      <c r="I292">
        <v>32.9</v>
      </c>
      <c r="J292">
        <v>24.1</v>
      </c>
      <c r="K292">
        <v>75.900000000000006</v>
      </c>
      <c r="L292">
        <v>56.9</v>
      </c>
      <c r="M292">
        <v>67.099999999999994</v>
      </c>
      <c r="N292">
        <v>32.6</v>
      </c>
      <c r="O292">
        <v>54.6</v>
      </c>
      <c r="P292">
        <v>12.8</v>
      </c>
      <c r="Q292">
        <v>51.7</v>
      </c>
      <c r="R292">
        <v>59.5</v>
      </c>
      <c r="S292">
        <v>31.1</v>
      </c>
      <c r="T292">
        <v>68.900000000000006</v>
      </c>
      <c r="U292">
        <v>73.8</v>
      </c>
      <c r="V292">
        <v>39</v>
      </c>
      <c r="W292">
        <v>61</v>
      </c>
      <c r="X292" t="s">
        <v>1878</v>
      </c>
      <c r="Y292" t="s">
        <v>783</v>
      </c>
      <c r="Z292" t="s">
        <v>4179</v>
      </c>
      <c r="AA292" t="s">
        <v>453</v>
      </c>
      <c r="AB292" t="s">
        <v>2117</v>
      </c>
      <c r="AC292" t="s">
        <v>2116</v>
      </c>
      <c r="AD292" t="s">
        <v>2116</v>
      </c>
      <c r="AE292" t="s">
        <v>2117</v>
      </c>
      <c r="AF292" t="s">
        <v>2116</v>
      </c>
      <c r="AG292" t="s">
        <v>2117</v>
      </c>
      <c r="AH292" t="s">
        <v>2116</v>
      </c>
      <c r="AI292" t="s">
        <v>2117</v>
      </c>
      <c r="AJ292" t="s">
        <v>2116</v>
      </c>
      <c r="AK292" t="s">
        <v>2116</v>
      </c>
      <c r="AL292" t="s">
        <v>2116</v>
      </c>
      <c r="AM292" t="s">
        <v>2116</v>
      </c>
      <c r="AN292" t="s">
        <v>2117</v>
      </c>
      <c r="AO292" t="s">
        <v>2117</v>
      </c>
      <c r="AP292" t="s">
        <v>2116</v>
      </c>
      <c r="AQ292" t="s">
        <v>2117</v>
      </c>
    </row>
    <row r="293" spans="2:43" x14ac:dyDescent="0.25">
      <c r="B293" t="s">
        <v>468</v>
      </c>
      <c r="C293" t="s">
        <v>490</v>
      </c>
      <c r="D293">
        <v>0.89583333333333337</v>
      </c>
      <c r="E293" t="s">
        <v>75</v>
      </c>
      <c r="F293" t="s">
        <v>73</v>
      </c>
      <c r="H293">
        <v>49.5</v>
      </c>
      <c r="I293">
        <v>25.8</v>
      </c>
      <c r="J293">
        <v>24.7</v>
      </c>
      <c r="K293">
        <v>75.3</v>
      </c>
      <c r="L293">
        <v>50.5</v>
      </c>
      <c r="M293">
        <v>74.2</v>
      </c>
      <c r="N293">
        <v>28</v>
      </c>
      <c r="O293">
        <v>44.4</v>
      </c>
      <c r="P293">
        <v>27.6</v>
      </c>
      <c r="Q293">
        <v>68.400000000000006</v>
      </c>
      <c r="R293">
        <v>82.5</v>
      </c>
      <c r="S293">
        <v>59.8</v>
      </c>
      <c r="T293">
        <v>40.200000000000003</v>
      </c>
      <c r="U293">
        <v>46.4</v>
      </c>
      <c r="V293">
        <v>61.4</v>
      </c>
      <c r="W293">
        <v>38.6</v>
      </c>
      <c r="X293" t="s">
        <v>75</v>
      </c>
      <c r="Y293" t="s">
        <v>73</v>
      </c>
      <c r="Z293" t="s">
        <v>4180</v>
      </c>
      <c r="AA293" t="s">
        <v>2162</v>
      </c>
      <c r="AB293" t="s">
        <v>2117</v>
      </c>
      <c r="AC293" t="s">
        <v>2116</v>
      </c>
      <c r="AD293" t="s">
        <v>2116</v>
      </c>
      <c r="AE293" t="s">
        <v>2117</v>
      </c>
      <c r="AF293" t="s">
        <v>2116</v>
      </c>
      <c r="AG293" t="s">
        <v>2117</v>
      </c>
      <c r="AH293" t="s">
        <v>2117</v>
      </c>
      <c r="AI293" t="s">
        <v>2116</v>
      </c>
      <c r="AJ293" t="s">
        <v>2116</v>
      </c>
      <c r="AK293" t="s">
        <v>2117</v>
      </c>
      <c r="AL293" t="s">
        <v>2117</v>
      </c>
      <c r="AM293" t="s">
        <v>2117</v>
      </c>
      <c r="AN293" t="s">
        <v>2116</v>
      </c>
      <c r="AO293" t="s">
        <v>2117</v>
      </c>
      <c r="AP293" t="s">
        <v>2116</v>
      </c>
      <c r="AQ293" t="s">
        <v>2117</v>
      </c>
    </row>
    <row r="294" spans="2:43" x14ac:dyDescent="0.25">
      <c r="B294" t="s">
        <v>468</v>
      </c>
      <c r="C294" t="s">
        <v>490</v>
      </c>
      <c r="D294">
        <v>0.89583333333333337</v>
      </c>
      <c r="E294" t="s">
        <v>80</v>
      </c>
      <c r="F294" t="s">
        <v>54</v>
      </c>
      <c r="H294">
        <v>26.7</v>
      </c>
      <c r="I294">
        <v>28</v>
      </c>
      <c r="J294">
        <v>45.3</v>
      </c>
      <c r="K294">
        <v>54.7</v>
      </c>
      <c r="L294">
        <v>73.3</v>
      </c>
      <c r="M294">
        <v>72</v>
      </c>
      <c r="N294">
        <v>18.899999999999999</v>
      </c>
      <c r="O294">
        <v>39.5</v>
      </c>
      <c r="P294">
        <v>41.7</v>
      </c>
      <c r="Q294">
        <v>74.5</v>
      </c>
      <c r="R294">
        <v>78.5</v>
      </c>
      <c r="S294">
        <v>53.7</v>
      </c>
      <c r="T294">
        <v>46.3</v>
      </c>
      <c r="U294">
        <v>52.2</v>
      </c>
      <c r="V294">
        <v>57.5</v>
      </c>
      <c r="W294">
        <v>42.5</v>
      </c>
      <c r="X294" t="s">
        <v>865</v>
      </c>
      <c r="Y294" t="s">
        <v>54</v>
      </c>
      <c r="Z294" t="s">
        <v>4181</v>
      </c>
      <c r="AA294" t="s">
        <v>447</v>
      </c>
      <c r="AB294" t="s">
        <v>2116</v>
      </c>
      <c r="AC294" t="s">
        <v>2117</v>
      </c>
      <c r="AD294" t="s">
        <v>2116</v>
      </c>
      <c r="AE294" t="s">
        <v>2117</v>
      </c>
      <c r="AF294" t="s">
        <v>2117</v>
      </c>
      <c r="AG294" t="s">
        <v>2116</v>
      </c>
      <c r="AH294" t="s">
        <v>2116</v>
      </c>
      <c r="AI294" t="s">
        <v>2117</v>
      </c>
      <c r="AJ294" t="s">
        <v>2116</v>
      </c>
      <c r="AK294" t="s">
        <v>2116</v>
      </c>
      <c r="AL294" t="s">
        <v>2116</v>
      </c>
      <c r="AM294" t="s">
        <v>2116</v>
      </c>
      <c r="AN294" t="s">
        <v>2117</v>
      </c>
      <c r="AO294" t="s">
        <v>2117</v>
      </c>
      <c r="AP294" t="s">
        <v>2116</v>
      </c>
      <c r="AQ294" t="s">
        <v>2117</v>
      </c>
    </row>
    <row r="295" spans="2:43" x14ac:dyDescent="0.25">
      <c r="B295" t="s">
        <v>468</v>
      </c>
      <c r="C295" t="s">
        <v>490</v>
      </c>
      <c r="D295">
        <v>0.89583333333333337</v>
      </c>
      <c r="E295" t="s">
        <v>88</v>
      </c>
      <c r="F295" t="s">
        <v>85</v>
      </c>
      <c r="H295">
        <v>40.9</v>
      </c>
      <c r="I295">
        <v>27.2</v>
      </c>
      <c r="J295">
        <v>31.9</v>
      </c>
      <c r="K295">
        <v>68.099999999999994</v>
      </c>
      <c r="L295">
        <v>59.1</v>
      </c>
      <c r="M295">
        <v>72.8</v>
      </c>
      <c r="N295">
        <v>35</v>
      </c>
      <c r="O295">
        <v>42.9</v>
      </c>
      <c r="P295">
        <v>22.1</v>
      </c>
      <c r="Q295">
        <v>69.900000000000006</v>
      </c>
      <c r="R295">
        <v>81.2</v>
      </c>
      <c r="S295">
        <v>57.7</v>
      </c>
      <c r="T295">
        <v>42.3</v>
      </c>
      <c r="U295">
        <v>48</v>
      </c>
      <c r="V295">
        <v>61.4</v>
      </c>
      <c r="W295">
        <v>38.6</v>
      </c>
      <c r="X295" t="s">
        <v>866</v>
      </c>
      <c r="Y295" t="s">
        <v>85</v>
      </c>
      <c r="Z295" t="s">
        <v>4182</v>
      </c>
      <c r="AA295" t="s">
        <v>453</v>
      </c>
      <c r="AB295" t="s">
        <v>2117</v>
      </c>
      <c r="AC295" t="s">
        <v>2116</v>
      </c>
      <c r="AD295" t="s">
        <v>2116</v>
      </c>
      <c r="AE295" t="s">
        <v>2117</v>
      </c>
      <c r="AF295" t="s">
        <v>2116</v>
      </c>
      <c r="AG295" t="s">
        <v>2117</v>
      </c>
      <c r="AH295" t="s">
        <v>2116</v>
      </c>
      <c r="AI295" t="s">
        <v>2117</v>
      </c>
      <c r="AJ295" t="s">
        <v>2116</v>
      </c>
      <c r="AK295" t="s">
        <v>2116</v>
      </c>
      <c r="AL295" t="s">
        <v>2116</v>
      </c>
      <c r="AM295" t="s">
        <v>2116</v>
      </c>
      <c r="AN295" t="s">
        <v>2117</v>
      </c>
      <c r="AO295" t="s">
        <v>2117</v>
      </c>
      <c r="AP295" t="s">
        <v>2116</v>
      </c>
      <c r="AQ295" t="s">
        <v>2117</v>
      </c>
    </row>
    <row r="296" spans="2:43" x14ac:dyDescent="0.25">
      <c r="B296" t="s">
        <v>467</v>
      </c>
      <c r="C296" t="s">
        <v>490</v>
      </c>
      <c r="D296">
        <v>0.89583333333333337</v>
      </c>
      <c r="E296" t="s">
        <v>784</v>
      </c>
      <c r="F296" t="s">
        <v>47</v>
      </c>
      <c r="H296">
        <v>44</v>
      </c>
      <c r="I296">
        <v>27.7</v>
      </c>
      <c r="J296">
        <v>28.2</v>
      </c>
      <c r="K296">
        <v>71.8</v>
      </c>
      <c r="L296">
        <v>56</v>
      </c>
      <c r="M296">
        <v>72.3</v>
      </c>
      <c r="N296">
        <v>29.3</v>
      </c>
      <c r="O296">
        <v>45.7</v>
      </c>
      <c r="P296">
        <v>25</v>
      </c>
      <c r="Q296">
        <v>66.2</v>
      </c>
      <c r="R296">
        <v>77.599999999999994</v>
      </c>
      <c r="S296">
        <v>52.3</v>
      </c>
      <c r="T296">
        <v>47.7</v>
      </c>
      <c r="U296">
        <v>53.5</v>
      </c>
      <c r="V296">
        <v>56.7</v>
      </c>
      <c r="W296">
        <v>43.3</v>
      </c>
      <c r="X296" t="s">
        <v>3690</v>
      </c>
      <c r="Y296" t="s">
        <v>47</v>
      </c>
      <c r="Z296" t="s">
        <v>4183</v>
      </c>
      <c r="AA296" t="s">
        <v>447</v>
      </c>
      <c r="AB296" t="s">
        <v>2116</v>
      </c>
      <c r="AC296" t="s">
        <v>2117</v>
      </c>
      <c r="AD296" t="s">
        <v>2116</v>
      </c>
      <c r="AE296" t="s">
        <v>2117</v>
      </c>
      <c r="AF296" t="s">
        <v>2117</v>
      </c>
      <c r="AG296" t="s">
        <v>2116</v>
      </c>
      <c r="AH296" t="s">
        <v>2116</v>
      </c>
      <c r="AI296" t="s">
        <v>2117</v>
      </c>
      <c r="AJ296" t="s">
        <v>2116</v>
      </c>
      <c r="AK296" t="s">
        <v>2116</v>
      </c>
      <c r="AL296" t="s">
        <v>2116</v>
      </c>
      <c r="AM296" t="s">
        <v>2116</v>
      </c>
      <c r="AN296" t="s">
        <v>2117</v>
      </c>
      <c r="AO296" t="s">
        <v>2117</v>
      </c>
      <c r="AP296" t="s">
        <v>2116</v>
      </c>
      <c r="AQ296" t="s">
        <v>2117</v>
      </c>
    </row>
    <row r="297" spans="2:43" x14ac:dyDescent="0.25">
      <c r="B297" t="s">
        <v>466</v>
      </c>
      <c r="C297" t="s">
        <v>490</v>
      </c>
      <c r="D297">
        <v>0.90625</v>
      </c>
      <c r="E297" t="s">
        <v>785</v>
      </c>
      <c r="F297" t="s">
        <v>786</v>
      </c>
      <c r="H297">
        <v>51.2</v>
      </c>
      <c r="I297">
        <v>25.4</v>
      </c>
      <c r="J297">
        <v>23.4</v>
      </c>
      <c r="K297">
        <v>76.599999999999994</v>
      </c>
      <c r="L297">
        <v>48.8</v>
      </c>
      <c r="M297">
        <v>74.599999999999994</v>
      </c>
      <c r="N297">
        <v>44.3</v>
      </c>
      <c r="O297">
        <v>36.799999999999997</v>
      </c>
      <c r="P297">
        <v>18.899999999999999</v>
      </c>
      <c r="Q297">
        <v>77.599999999999994</v>
      </c>
      <c r="R297">
        <v>83.4</v>
      </c>
      <c r="S297">
        <v>61.2</v>
      </c>
      <c r="T297">
        <v>38.799999999999997</v>
      </c>
      <c r="U297">
        <v>45.2</v>
      </c>
      <c r="V297">
        <v>62</v>
      </c>
      <c r="W297">
        <v>38</v>
      </c>
      <c r="X297" t="s">
        <v>785</v>
      </c>
      <c r="Y297" t="s">
        <v>786</v>
      </c>
      <c r="Z297" t="s">
        <v>4184</v>
      </c>
      <c r="AA297" t="s">
        <v>2120</v>
      </c>
      <c r="AB297" t="s">
        <v>2116</v>
      </c>
      <c r="AC297" t="s">
        <v>2117</v>
      </c>
      <c r="AD297" t="s">
        <v>2116</v>
      </c>
      <c r="AE297" t="s">
        <v>2117</v>
      </c>
      <c r="AF297" t="s">
        <v>2117</v>
      </c>
      <c r="AG297" t="s">
        <v>2116</v>
      </c>
      <c r="AH297" t="s">
        <v>2116</v>
      </c>
      <c r="AI297" t="s">
        <v>2116</v>
      </c>
      <c r="AJ297" t="s">
        <v>2117</v>
      </c>
      <c r="AK297" t="s">
        <v>2117</v>
      </c>
      <c r="AL297" t="s">
        <v>2117</v>
      </c>
      <c r="AM297" t="s">
        <v>2117</v>
      </c>
      <c r="AN297" t="s">
        <v>2116</v>
      </c>
      <c r="AO297" t="s">
        <v>2116</v>
      </c>
      <c r="AP297" t="s">
        <v>2117</v>
      </c>
      <c r="AQ297" t="s">
        <v>2116</v>
      </c>
    </row>
    <row r="298" spans="2:43" x14ac:dyDescent="0.25">
      <c r="B298" t="s">
        <v>467</v>
      </c>
      <c r="C298" t="s">
        <v>490</v>
      </c>
      <c r="D298">
        <v>0.91666666666666663</v>
      </c>
      <c r="E298" t="s">
        <v>81</v>
      </c>
      <c r="F298" t="s">
        <v>787</v>
      </c>
      <c r="H298">
        <v>41.3</v>
      </c>
      <c r="I298">
        <v>26.4</v>
      </c>
      <c r="J298">
        <v>32.299999999999997</v>
      </c>
      <c r="K298">
        <v>67.7</v>
      </c>
      <c r="L298">
        <v>58.7</v>
      </c>
      <c r="M298">
        <v>73.599999999999994</v>
      </c>
      <c r="N298">
        <v>25.6</v>
      </c>
      <c r="O298">
        <v>44.1</v>
      </c>
      <c r="P298">
        <v>30.3</v>
      </c>
      <c r="Q298">
        <v>68.900000000000006</v>
      </c>
      <c r="R298">
        <v>84.1</v>
      </c>
      <c r="S298">
        <v>62.3</v>
      </c>
      <c r="T298">
        <v>37.700000000000003</v>
      </c>
      <c r="U298">
        <v>43.3</v>
      </c>
      <c r="V298">
        <v>65</v>
      </c>
      <c r="W298">
        <v>35</v>
      </c>
      <c r="X298" t="s">
        <v>1882</v>
      </c>
      <c r="Y298" t="s">
        <v>787</v>
      </c>
      <c r="Z298" t="s">
        <v>4185</v>
      </c>
      <c r="AA298" t="s">
        <v>462</v>
      </c>
      <c r="AB298" t="s">
        <v>2117</v>
      </c>
      <c r="AC298" t="s">
        <v>2116</v>
      </c>
      <c r="AD298" t="s">
        <v>2116</v>
      </c>
      <c r="AE298" t="s">
        <v>2117</v>
      </c>
      <c r="AF298" t="s">
        <v>2116</v>
      </c>
      <c r="AG298" t="s">
        <v>2117</v>
      </c>
      <c r="AH298" t="s">
        <v>2116</v>
      </c>
      <c r="AI298" t="s">
        <v>2117</v>
      </c>
      <c r="AJ298" t="s">
        <v>2116</v>
      </c>
      <c r="AK298" t="s">
        <v>2116</v>
      </c>
      <c r="AL298" t="s">
        <v>2117</v>
      </c>
      <c r="AM298" t="s">
        <v>2117</v>
      </c>
      <c r="AN298" t="s">
        <v>2116</v>
      </c>
      <c r="AO298" t="s">
        <v>2117</v>
      </c>
      <c r="AP298" t="s">
        <v>2117</v>
      </c>
      <c r="AQ298" t="s">
        <v>2116</v>
      </c>
    </row>
    <row r="299" spans="2:43" x14ac:dyDescent="0.25">
      <c r="B299" t="s">
        <v>467</v>
      </c>
      <c r="C299" t="s">
        <v>490</v>
      </c>
      <c r="D299">
        <v>0.91666666666666663</v>
      </c>
      <c r="E299" t="s">
        <v>788</v>
      </c>
      <c r="F299" t="s">
        <v>789</v>
      </c>
      <c r="H299">
        <v>55.8</v>
      </c>
      <c r="I299">
        <v>24</v>
      </c>
      <c r="J299">
        <v>20.2</v>
      </c>
      <c r="K299">
        <v>79.8</v>
      </c>
      <c r="L299">
        <v>44.2</v>
      </c>
      <c r="M299">
        <v>76</v>
      </c>
      <c r="N299">
        <v>45.6</v>
      </c>
      <c r="O299">
        <v>33.5</v>
      </c>
      <c r="P299">
        <v>21</v>
      </c>
      <c r="Q299">
        <v>83.1</v>
      </c>
      <c r="R299">
        <v>90.7</v>
      </c>
      <c r="S299">
        <v>74.599999999999994</v>
      </c>
      <c r="T299">
        <v>25.4</v>
      </c>
      <c r="U299">
        <v>31.5</v>
      </c>
      <c r="V299">
        <v>71.2</v>
      </c>
      <c r="W299">
        <v>28.8</v>
      </c>
      <c r="X299" t="s">
        <v>3691</v>
      </c>
      <c r="Y299" t="s">
        <v>3692</v>
      </c>
      <c r="Z299" t="s">
        <v>4186</v>
      </c>
      <c r="AA299" t="s">
        <v>2125</v>
      </c>
      <c r="AB299" t="s">
        <v>2117</v>
      </c>
      <c r="AC299" t="s">
        <v>2116</v>
      </c>
      <c r="AD299" t="s">
        <v>2116</v>
      </c>
      <c r="AE299" t="s">
        <v>2117</v>
      </c>
      <c r="AF299" t="s">
        <v>2116</v>
      </c>
      <c r="AG299" t="s">
        <v>2117</v>
      </c>
      <c r="AH299" t="s">
        <v>2117</v>
      </c>
      <c r="AI299" t="s">
        <v>2116</v>
      </c>
      <c r="AJ299" t="s">
        <v>2116</v>
      </c>
      <c r="AK299" t="s">
        <v>2117</v>
      </c>
      <c r="AL299" t="s">
        <v>2117</v>
      </c>
      <c r="AM299" t="s">
        <v>2116</v>
      </c>
      <c r="AN299" t="s">
        <v>2117</v>
      </c>
      <c r="AO299" t="s">
        <v>2117</v>
      </c>
      <c r="AP299" t="s">
        <v>2116</v>
      </c>
      <c r="AQ299" t="s">
        <v>2117</v>
      </c>
    </row>
    <row r="300" spans="2:43" x14ac:dyDescent="0.25">
      <c r="B300" t="s">
        <v>482</v>
      </c>
      <c r="C300" t="s">
        <v>490</v>
      </c>
      <c r="D300">
        <v>0.91666666666666663</v>
      </c>
      <c r="E300" t="s">
        <v>790</v>
      </c>
      <c r="F300" t="s">
        <v>791</v>
      </c>
      <c r="H300">
        <v>52.2</v>
      </c>
      <c r="I300">
        <v>25.3</v>
      </c>
      <c r="J300">
        <v>22.5</v>
      </c>
      <c r="K300">
        <v>77.5</v>
      </c>
      <c r="L300">
        <v>47.8</v>
      </c>
      <c r="M300">
        <v>74.7</v>
      </c>
      <c r="N300">
        <v>42.8</v>
      </c>
      <c r="O300">
        <v>39.9</v>
      </c>
      <c r="P300">
        <v>17.3</v>
      </c>
      <c r="Q300">
        <v>72.5</v>
      </c>
      <c r="R300">
        <v>82.8</v>
      </c>
      <c r="S300">
        <v>60.2</v>
      </c>
      <c r="T300">
        <v>39.799999999999997</v>
      </c>
      <c r="U300">
        <v>46.3</v>
      </c>
      <c r="V300">
        <v>60.9</v>
      </c>
      <c r="W300">
        <v>39.1</v>
      </c>
      <c r="X300" t="s">
        <v>3517</v>
      </c>
      <c r="Y300" t="s">
        <v>791</v>
      </c>
      <c r="Z300" t="s">
        <v>4187</v>
      </c>
      <c r="AA300" t="s">
        <v>462</v>
      </c>
      <c r="AB300" t="s">
        <v>2117</v>
      </c>
      <c r="AC300" t="s">
        <v>2116</v>
      </c>
      <c r="AD300" t="s">
        <v>2116</v>
      </c>
      <c r="AE300" t="s">
        <v>2117</v>
      </c>
      <c r="AF300" t="s">
        <v>2116</v>
      </c>
      <c r="AG300" t="s">
        <v>2117</v>
      </c>
      <c r="AH300" t="s">
        <v>2117</v>
      </c>
      <c r="AI300" t="s">
        <v>2116</v>
      </c>
      <c r="AJ300" t="s">
        <v>2116</v>
      </c>
      <c r="AK300" t="s">
        <v>2117</v>
      </c>
      <c r="AL300" t="s">
        <v>2117</v>
      </c>
      <c r="AM300" t="s">
        <v>2117</v>
      </c>
      <c r="AN300" t="s">
        <v>2116</v>
      </c>
      <c r="AO300" t="s">
        <v>2117</v>
      </c>
      <c r="AP300" t="s">
        <v>2117</v>
      </c>
      <c r="AQ300" t="s">
        <v>2116</v>
      </c>
    </row>
    <row r="301" spans="2:43" x14ac:dyDescent="0.25">
      <c r="B301" t="s">
        <v>487</v>
      </c>
      <c r="C301" t="s">
        <v>490</v>
      </c>
      <c r="D301">
        <v>0.92708333333333337</v>
      </c>
      <c r="E301" t="s">
        <v>419</v>
      </c>
      <c r="F301" t="s">
        <v>792</v>
      </c>
      <c r="H301">
        <v>43.1</v>
      </c>
      <c r="I301">
        <v>29.5</v>
      </c>
      <c r="J301">
        <v>27.4</v>
      </c>
      <c r="K301">
        <v>72.599999999999994</v>
      </c>
      <c r="L301">
        <v>56.9</v>
      </c>
      <c r="M301">
        <v>70.5</v>
      </c>
      <c r="N301">
        <v>33.9</v>
      </c>
      <c r="O301">
        <v>43</v>
      </c>
      <c r="P301">
        <v>23.1</v>
      </c>
      <c r="Q301">
        <v>70</v>
      </c>
      <c r="R301">
        <v>71.400000000000006</v>
      </c>
      <c r="S301">
        <v>44.2</v>
      </c>
      <c r="T301">
        <v>55.8</v>
      </c>
      <c r="U301">
        <v>61.4</v>
      </c>
      <c r="V301">
        <v>50.3</v>
      </c>
      <c r="W301">
        <v>49.7</v>
      </c>
      <c r="X301" t="s">
        <v>419</v>
      </c>
      <c r="Y301" t="s">
        <v>1880</v>
      </c>
      <c r="Z301" t="s">
        <v>4188</v>
      </c>
      <c r="AA301" t="s">
        <v>462</v>
      </c>
      <c r="AB301" t="s">
        <v>2117</v>
      </c>
      <c r="AC301" t="s">
        <v>2116</v>
      </c>
      <c r="AD301" t="s">
        <v>2116</v>
      </c>
      <c r="AE301" t="s">
        <v>2117</v>
      </c>
      <c r="AF301" t="s">
        <v>2116</v>
      </c>
      <c r="AG301" t="s">
        <v>2117</v>
      </c>
      <c r="AH301" t="s">
        <v>2117</v>
      </c>
      <c r="AI301" t="s">
        <v>2116</v>
      </c>
      <c r="AJ301" t="s">
        <v>2116</v>
      </c>
      <c r="AK301" t="s">
        <v>2117</v>
      </c>
      <c r="AL301" t="s">
        <v>2117</v>
      </c>
      <c r="AM301" t="s">
        <v>2117</v>
      </c>
      <c r="AN301" t="s">
        <v>2116</v>
      </c>
      <c r="AO301" t="s">
        <v>2117</v>
      </c>
      <c r="AP301" t="s">
        <v>2117</v>
      </c>
      <c r="AQ301" t="s">
        <v>2116</v>
      </c>
    </row>
    <row r="302" spans="2:43" x14ac:dyDescent="0.25">
      <c r="B302" t="s">
        <v>468</v>
      </c>
      <c r="C302" t="s">
        <v>490</v>
      </c>
      <c r="D302">
        <v>0.9375</v>
      </c>
      <c r="E302" t="s">
        <v>86</v>
      </c>
      <c r="F302" t="s">
        <v>92</v>
      </c>
      <c r="H302">
        <v>40.200000000000003</v>
      </c>
      <c r="I302">
        <v>25.8</v>
      </c>
      <c r="J302">
        <v>34.1</v>
      </c>
      <c r="K302">
        <v>65.900000000000006</v>
      </c>
      <c r="L302">
        <v>59.8</v>
      </c>
      <c r="M302">
        <v>74.2</v>
      </c>
      <c r="N302">
        <v>37.700000000000003</v>
      </c>
      <c r="O302">
        <v>32.799999999999997</v>
      </c>
      <c r="P302">
        <v>29.5</v>
      </c>
      <c r="Q302">
        <v>86.1</v>
      </c>
      <c r="R302">
        <v>87.7</v>
      </c>
      <c r="S302">
        <v>68.599999999999994</v>
      </c>
      <c r="T302">
        <v>31.4</v>
      </c>
      <c r="U302">
        <v>36.799999999999997</v>
      </c>
      <c r="V302">
        <v>69.900000000000006</v>
      </c>
      <c r="W302">
        <v>30.1</v>
      </c>
      <c r="X302" t="s">
        <v>86</v>
      </c>
      <c r="Y302" t="s">
        <v>867</v>
      </c>
      <c r="Z302" t="s">
        <v>4189</v>
      </c>
      <c r="AA302" t="s">
        <v>453</v>
      </c>
      <c r="AB302" t="s">
        <v>2117</v>
      </c>
      <c r="AC302" t="s">
        <v>2116</v>
      </c>
      <c r="AD302" t="s">
        <v>2116</v>
      </c>
      <c r="AE302" t="s">
        <v>2117</v>
      </c>
      <c r="AF302" t="s">
        <v>2116</v>
      </c>
      <c r="AG302" t="s">
        <v>2117</v>
      </c>
      <c r="AH302" t="s">
        <v>2116</v>
      </c>
      <c r="AI302" t="s">
        <v>2117</v>
      </c>
      <c r="AJ302" t="s">
        <v>2116</v>
      </c>
      <c r="AK302" t="s">
        <v>2116</v>
      </c>
      <c r="AL302" t="s">
        <v>2116</v>
      </c>
      <c r="AM302" t="s">
        <v>2116</v>
      </c>
      <c r="AN302" t="s">
        <v>2117</v>
      </c>
      <c r="AO302" t="s">
        <v>2117</v>
      </c>
      <c r="AP302" t="s">
        <v>2116</v>
      </c>
      <c r="AQ302" t="s">
        <v>2117</v>
      </c>
    </row>
    <row r="303" spans="2:43" x14ac:dyDescent="0.25">
      <c r="B303" t="s">
        <v>489</v>
      </c>
      <c r="C303" t="s">
        <v>490</v>
      </c>
      <c r="D303">
        <v>0.9375</v>
      </c>
      <c r="E303" t="s">
        <v>793</v>
      </c>
      <c r="F303" t="s">
        <v>794</v>
      </c>
      <c r="H303">
        <v>41.5</v>
      </c>
      <c r="I303">
        <v>27.5</v>
      </c>
      <c r="J303">
        <v>31.1</v>
      </c>
      <c r="K303">
        <v>68.900000000000006</v>
      </c>
      <c r="L303">
        <v>58.5</v>
      </c>
      <c r="M303">
        <v>72.5</v>
      </c>
      <c r="N303">
        <v>34.299999999999997</v>
      </c>
      <c r="O303">
        <v>39</v>
      </c>
      <c r="P303">
        <v>26.6</v>
      </c>
      <c r="Q303">
        <v>76.5</v>
      </c>
      <c r="R303">
        <v>79.8</v>
      </c>
      <c r="S303">
        <v>55.5</v>
      </c>
      <c r="T303">
        <v>44.5</v>
      </c>
      <c r="U303">
        <v>50.2</v>
      </c>
      <c r="V303">
        <v>59.7</v>
      </c>
      <c r="W303">
        <v>40.299999999999997</v>
      </c>
      <c r="X303" t="s">
        <v>3508</v>
      </c>
      <c r="Y303" t="s">
        <v>794</v>
      </c>
      <c r="Z303" t="s">
        <v>4190</v>
      </c>
      <c r="AA303" t="s">
        <v>460</v>
      </c>
      <c r="AB303" t="s">
        <v>2116</v>
      </c>
      <c r="AC303" t="s">
        <v>2116</v>
      </c>
      <c r="AD303" t="s">
        <v>2117</v>
      </c>
      <c r="AE303" t="s">
        <v>2116</v>
      </c>
      <c r="AF303" t="s">
        <v>2117</v>
      </c>
      <c r="AG303" t="s">
        <v>2117</v>
      </c>
      <c r="AH303" t="s">
        <v>2116</v>
      </c>
      <c r="AI303" t="s">
        <v>2116</v>
      </c>
      <c r="AJ303" t="s">
        <v>2117</v>
      </c>
      <c r="AK303" t="s">
        <v>2117</v>
      </c>
      <c r="AL303" t="s">
        <v>2117</v>
      </c>
      <c r="AM303" t="s">
        <v>2117</v>
      </c>
      <c r="AN303" t="s">
        <v>2116</v>
      </c>
      <c r="AO303" t="s">
        <v>2117</v>
      </c>
      <c r="AP303" t="s">
        <v>2117</v>
      </c>
      <c r="AQ303" t="s">
        <v>2116</v>
      </c>
    </row>
    <row r="304" spans="2:43" x14ac:dyDescent="0.25">
      <c r="B304" t="s">
        <v>467</v>
      </c>
      <c r="C304" t="s">
        <v>490</v>
      </c>
      <c r="D304">
        <v>0.95833333333333337</v>
      </c>
      <c r="E304" t="s">
        <v>795</v>
      </c>
      <c r="F304" t="s">
        <v>796</v>
      </c>
      <c r="H304">
        <v>30.1</v>
      </c>
      <c r="I304">
        <v>30.3</v>
      </c>
      <c r="J304">
        <v>39.700000000000003</v>
      </c>
      <c r="K304">
        <v>60.3</v>
      </c>
      <c r="L304">
        <v>69.900000000000006</v>
      </c>
      <c r="M304">
        <v>69.7</v>
      </c>
      <c r="N304">
        <v>20.9</v>
      </c>
      <c r="O304">
        <v>51.1</v>
      </c>
      <c r="P304">
        <v>28.1</v>
      </c>
      <c r="Q304">
        <v>58.3</v>
      </c>
      <c r="R304">
        <v>71.7</v>
      </c>
      <c r="S304">
        <v>44.5</v>
      </c>
      <c r="T304">
        <v>55.5</v>
      </c>
      <c r="U304">
        <v>60.9</v>
      </c>
      <c r="V304">
        <v>51.1</v>
      </c>
      <c r="W304">
        <v>48.9</v>
      </c>
      <c r="X304" t="s">
        <v>3693</v>
      </c>
      <c r="Y304" t="s">
        <v>3694</v>
      </c>
      <c r="Z304" t="s">
        <v>4191</v>
      </c>
      <c r="AA304" t="s">
        <v>460</v>
      </c>
      <c r="AB304" t="s">
        <v>2116</v>
      </c>
      <c r="AC304" t="s">
        <v>2116</v>
      </c>
      <c r="AD304" t="s">
        <v>2117</v>
      </c>
      <c r="AE304" t="s">
        <v>2116</v>
      </c>
      <c r="AF304" t="s">
        <v>2117</v>
      </c>
      <c r="AG304" t="s">
        <v>2117</v>
      </c>
      <c r="AH304" t="s">
        <v>2116</v>
      </c>
      <c r="AI304" t="s">
        <v>2117</v>
      </c>
      <c r="AJ304" t="s">
        <v>2116</v>
      </c>
      <c r="AK304" t="s">
        <v>2116</v>
      </c>
      <c r="AL304" t="s">
        <v>2117</v>
      </c>
      <c r="AM304" t="s">
        <v>2117</v>
      </c>
      <c r="AN304" t="s">
        <v>2116</v>
      </c>
      <c r="AO304" t="s">
        <v>2117</v>
      </c>
      <c r="AP304" t="s">
        <v>2117</v>
      </c>
      <c r="AQ304" t="s">
        <v>2116</v>
      </c>
    </row>
    <row r="305" spans="2:43" x14ac:dyDescent="0.25">
      <c r="B305" t="s">
        <v>467</v>
      </c>
      <c r="C305" t="s">
        <v>490</v>
      </c>
      <c r="D305">
        <v>0.95833333333333337</v>
      </c>
      <c r="E305" t="s">
        <v>48</v>
      </c>
      <c r="F305" t="s">
        <v>797</v>
      </c>
      <c r="H305">
        <v>45.3</v>
      </c>
      <c r="I305">
        <v>28.1</v>
      </c>
      <c r="J305">
        <v>26.6</v>
      </c>
      <c r="K305">
        <v>73.400000000000006</v>
      </c>
      <c r="L305">
        <v>54.7</v>
      </c>
      <c r="M305">
        <v>71.900000000000006</v>
      </c>
      <c r="N305">
        <v>40.6</v>
      </c>
      <c r="O305">
        <v>42.3</v>
      </c>
      <c r="P305">
        <v>17</v>
      </c>
      <c r="Q305">
        <v>69.099999999999994</v>
      </c>
      <c r="R305">
        <v>75.400000000000006</v>
      </c>
      <c r="S305">
        <v>49.4</v>
      </c>
      <c r="T305">
        <v>50.6</v>
      </c>
      <c r="U305">
        <v>56.5</v>
      </c>
      <c r="V305">
        <v>54.1</v>
      </c>
      <c r="W305">
        <v>45.9</v>
      </c>
      <c r="X305" t="s">
        <v>48</v>
      </c>
      <c r="Y305" t="s">
        <v>3695</v>
      </c>
      <c r="Z305" t="s">
        <v>4192</v>
      </c>
      <c r="AA305" t="s">
        <v>2115</v>
      </c>
      <c r="AB305" t="s">
        <v>2116</v>
      </c>
      <c r="AC305" t="s">
        <v>2116</v>
      </c>
      <c r="AD305" t="s">
        <v>2117</v>
      </c>
      <c r="AE305" t="s">
        <v>2116</v>
      </c>
      <c r="AF305" t="s">
        <v>2117</v>
      </c>
      <c r="AG305" t="s">
        <v>2117</v>
      </c>
      <c r="AH305" t="s">
        <v>2116</v>
      </c>
      <c r="AI305" t="s">
        <v>2117</v>
      </c>
      <c r="AJ305" t="s">
        <v>2116</v>
      </c>
      <c r="AK305" t="s">
        <v>2117</v>
      </c>
      <c r="AL305" t="s">
        <v>2117</v>
      </c>
      <c r="AM305" t="s">
        <v>2117</v>
      </c>
      <c r="AN305" t="s">
        <v>2116</v>
      </c>
      <c r="AO305" t="s">
        <v>2116</v>
      </c>
      <c r="AP305" t="s">
        <v>2117</v>
      </c>
      <c r="AQ305" t="s">
        <v>2116</v>
      </c>
    </row>
    <row r="306" spans="2:43" x14ac:dyDescent="0.25">
      <c r="B306" t="s">
        <v>468</v>
      </c>
      <c r="C306" t="s">
        <v>490</v>
      </c>
      <c r="D306">
        <v>0.97916666666666663</v>
      </c>
      <c r="E306" t="s">
        <v>89</v>
      </c>
      <c r="F306" t="s">
        <v>79</v>
      </c>
      <c r="H306">
        <v>65.3</v>
      </c>
      <c r="I306">
        <v>22.1</v>
      </c>
      <c r="J306">
        <v>12.6</v>
      </c>
      <c r="K306">
        <v>87.4</v>
      </c>
      <c r="L306">
        <v>34.700000000000003</v>
      </c>
      <c r="M306">
        <v>77.900000000000006</v>
      </c>
      <c r="N306">
        <v>54.8</v>
      </c>
      <c r="O306">
        <v>33.4</v>
      </c>
      <c r="P306">
        <v>11.8</v>
      </c>
      <c r="Q306">
        <v>78.2</v>
      </c>
      <c r="R306">
        <v>85.2</v>
      </c>
      <c r="S306">
        <v>64.5</v>
      </c>
      <c r="T306">
        <v>35.5</v>
      </c>
      <c r="U306">
        <v>44.2</v>
      </c>
      <c r="V306">
        <v>57.3</v>
      </c>
      <c r="W306">
        <v>42.7</v>
      </c>
      <c r="X306" t="s">
        <v>89</v>
      </c>
      <c r="Y306" t="s">
        <v>79</v>
      </c>
      <c r="Z306" t="s">
        <v>4193</v>
      </c>
      <c r="AA306" t="s">
        <v>2171</v>
      </c>
      <c r="AB306" t="s">
        <v>2117</v>
      </c>
      <c r="AC306" t="s">
        <v>2116</v>
      </c>
      <c r="AD306" t="s">
        <v>2116</v>
      </c>
      <c r="AE306" t="s">
        <v>2117</v>
      </c>
      <c r="AF306" t="s">
        <v>2116</v>
      </c>
      <c r="AG306" t="s">
        <v>2117</v>
      </c>
      <c r="AH306" t="s">
        <v>2117</v>
      </c>
      <c r="AI306" t="s">
        <v>2116</v>
      </c>
      <c r="AJ306" t="s">
        <v>2116</v>
      </c>
      <c r="AK306" t="s">
        <v>2117</v>
      </c>
      <c r="AL306" t="s">
        <v>2117</v>
      </c>
      <c r="AM306" t="s">
        <v>2117</v>
      </c>
      <c r="AN306" t="s">
        <v>2116</v>
      </c>
      <c r="AO306" t="s">
        <v>2116</v>
      </c>
      <c r="AP306" t="s">
        <v>2116</v>
      </c>
      <c r="AQ306" t="s">
        <v>2117</v>
      </c>
    </row>
    <row r="307" spans="2:43" x14ac:dyDescent="0.25">
      <c r="B307" t="s">
        <v>468</v>
      </c>
      <c r="C307" t="s">
        <v>490</v>
      </c>
      <c r="D307">
        <v>0.97916666666666663</v>
      </c>
      <c r="E307" t="s">
        <v>91</v>
      </c>
      <c r="F307" t="s">
        <v>90</v>
      </c>
      <c r="H307">
        <v>41.4</v>
      </c>
      <c r="I307">
        <v>25.9</v>
      </c>
      <c r="J307">
        <v>32.700000000000003</v>
      </c>
      <c r="K307">
        <v>67.3</v>
      </c>
      <c r="L307">
        <v>58.6</v>
      </c>
      <c r="M307">
        <v>74.099999999999994</v>
      </c>
      <c r="N307">
        <v>30.9</v>
      </c>
      <c r="O307">
        <v>34.5</v>
      </c>
      <c r="P307">
        <v>34.6</v>
      </c>
      <c r="Q307">
        <v>83.9</v>
      </c>
      <c r="R307">
        <v>86.7</v>
      </c>
      <c r="S307">
        <v>66.8</v>
      </c>
      <c r="T307">
        <v>33.200000000000003</v>
      </c>
      <c r="U307">
        <v>38.700000000000003</v>
      </c>
      <c r="V307">
        <v>68.400000000000006</v>
      </c>
      <c r="W307">
        <v>31.6</v>
      </c>
      <c r="X307" t="s">
        <v>91</v>
      </c>
      <c r="Y307" t="s">
        <v>90</v>
      </c>
      <c r="Z307" t="s">
        <v>4194</v>
      </c>
      <c r="AA307" t="s">
        <v>462</v>
      </c>
      <c r="AB307" t="s">
        <v>2117</v>
      </c>
      <c r="AC307" t="s">
        <v>2116</v>
      </c>
      <c r="AD307" t="s">
        <v>2116</v>
      </c>
      <c r="AE307" t="s">
        <v>2117</v>
      </c>
      <c r="AF307" t="s">
        <v>2116</v>
      </c>
      <c r="AG307" t="s">
        <v>2117</v>
      </c>
      <c r="AH307" t="s">
        <v>2116</v>
      </c>
      <c r="AI307" t="s">
        <v>2116</v>
      </c>
      <c r="AJ307" t="s">
        <v>2117</v>
      </c>
      <c r="AK307" t="s">
        <v>2117</v>
      </c>
      <c r="AL307" t="s">
        <v>2117</v>
      </c>
      <c r="AM307" t="s">
        <v>2117</v>
      </c>
      <c r="AN307" t="s">
        <v>2116</v>
      </c>
      <c r="AO307" t="s">
        <v>2117</v>
      </c>
      <c r="AP307" t="s">
        <v>2117</v>
      </c>
      <c r="AQ307" t="s">
        <v>2116</v>
      </c>
    </row>
    <row r="308" spans="2:43" x14ac:dyDescent="0.25">
      <c r="B308" t="s">
        <v>468</v>
      </c>
      <c r="C308" t="s">
        <v>490</v>
      </c>
      <c r="D308">
        <v>0.97916666666666663</v>
      </c>
      <c r="E308" t="s">
        <v>93</v>
      </c>
      <c r="F308" t="s">
        <v>87</v>
      </c>
      <c r="H308">
        <v>60</v>
      </c>
      <c r="I308">
        <v>23.5</v>
      </c>
      <c r="J308">
        <v>16.5</v>
      </c>
      <c r="K308">
        <v>83.5</v>
      </c>
      <c r="L308">
        <v>40</v>
      </c>
      <c r="M308">
        <v>76.5</v>
      </c>
      <c r="N308">
        <v>46.8</v>
      </c>
      <c r="O308">
        <v>36</v>
      </c>
      <c r="P308">
        <v>17.2</v>
      </c>
      <c r="Q308">
        <v>77.900000000000006</v>
      </c>
      <c r="R308">
        <v>84.2</v>
      </c>
      <c r="S308">
        <v>62.7</v>
      </c>
      <c r="T308">
        <v>37.299999999999997</v>
      </c>
      <c r="U308">
        <v>44.9</v>
      </c>
      <c r="V308">
        <v>59.4</v>
      </c>
      <c r="W308">
        <v>40.6</v>
      </c>
      <c r="X308" t="s">
        <v>93</v>
      </c>
      <c r="Y308" t="s">
        <v>87</v>
      </c>
      <c r="Z308" t="s">
        <v>4195</v>
      </c>
      <c r="AA308" t="s">
        <v>459</v>
      </c>
      <c r="AB308" t="s">
        <v>2116</v>
      </c>
      <c r="AC308" t="s">
        <v>2117</v>
      </c>
      <c r="AD308" t="s">
        <v>2116</v>
      </c>
      <c r="AE308" t="s">
        <v>2117</v>
      </c>
      <c r="AF308" t="s">
        <v>2117</v>
      </c>
      <c r="AG308" t="s">
        <v>2116</v>
      </c>
      <c r="AH308" t="s">
        <v>2116</v>
      </c>
      <c r="AI308" t="s">
        <v>2116</v>
      </c>
      <c r="AJ308" t="s">
        <v>2117</v>
      </c>
      <c r="AK308" t="s">
        <v>2117</v>
      </c>
      <c r="AL308" t="s">
        <v>2117</v>
      </c>
      <c r="AM308" t="s">
        <v>2116</v>
      </c>
      <c r="AN308" t="s">
        <v>2117</v>
      </c>
      <c r="AO308" t="s">
        <v>2117</v>
      </c>
      <c r="AP308" t="s">
        <v>2117</v>
      </c>
      <c r="AQ308" t="s">
        <v>2116</v>
      </c>
    </row>
    <row r="309" spans="2:43" x14ac:dyDescent="0.25">
      <c r="B309" t="s">
        <v>467</v>
      </c>
      <c r="C309" t="s">
        <v>490</v>
      </c>
      <c r="D309">
        <v>0.97916666666666663</v>
      </c>
      <c r="E309" t="s">
        <v>798</v>
      </c>
      <c r="F309" t="s">
        <v>799</v>
      </c>
      <c r="H309">
        <v>43.4</v>
      </c>
      <c r="I309">
        <v>29.8</v>
      </c>
      <c r="J309">
        <v>26.8</v>
      </c>
      <c r="K309">
        <v>73.2</v>
      </c>
      <c r="L309">
        <v>56.6</v>
      </c>
      <c r="M309">
        <v>70.2</v>
      </c>
      <c r="N309">
        <v>28.4</v>
      </c>
      <c r="O309">
        <v>48.8</v>
      </c>
      <c r="P309">
        <v>22.9</v>
      </c>
      <c r="Q309">
        <v>61.6</v>
      </c>
      <c r="R309">
        <v>70.099999999999994</v>
      </c>
      <c r="S309">
        <v>42.7</v>
      </c>
      <c r="T309">
        <v>57.3</v>
      </c>
      <c r="U309">
        <v>62.9</v>
      </c>
      <c r="V309">
        <v>49</v>
      </c>
      <c r="W309">
        <v>51</v>
      </c>
      <c r="X309" t="s">
        <v>798</v>
      </c>
      <c r="Y309" t="s">
        <v>799</v>
      </c>
      <c r="Z309" t="s">
        <v>4196</v>
      </c>
      <c r="AA309" t="s">
        <v>447</v>
      </c>
      <c r="AB309" t="s">
        <v>2116</v>
      </c>
      <c r="AC309" t="s">
        <v>2117</v>
      </c>
      <c r="AD309" t="s">
        <v>2116</v>
      </c>
      <c r="AE309" t="s">
        <v>2117</v>
      </c>
      <c r="AF309" t="s">
        <v>2117</v>
      </c>
      <c r="AG309" t="s">
        <v>2116</v>
      </c>
      <c r="AH309" t="s">
        <v>2116</v>
      </c>
      <c r="AI309" t="s">
        <v>2117</v>
      </c>
      <c r="AJ309" t="s">
        <v>2116</v>
      </c>
      <c r="AK309" t="s">
        <v>2116</v>
      </c>
      <c r="AL309" t="s">
        <v>2116</v>
      </c>
      <c r="AM309" t="s">
        <v>2116</v>
      </c>
      <c r="AN309" t="s">
        <v>2117</v>
      </c>
      <c r="AO309" t="s">
        <v>2117</v>
      </c>
      <c r="AP309" t="s">
        <v>2116</v>
      </c>
      <c r="AQ309" t="s">
        <v>2117</v>
      </c>
    </row>
    <row r="310" spans="2:43" x14ac:dyDescent="0.25">
      <c r="B310" t="s">
        <v>463</v>
      </c>
      <c r="C310" t="s">
        <v>930</v>
      </c>
      <c r="D310">
        <v>0</v>
      </c>
      <c r="E310" t="s">
        <v>931</v>
      </c>
      <c r="F310" t="s">
        <v>18</v>
      </c>
      <c r="H310">
        <v>48.7</v>
      </c>
      <c r="I310">
        <v>24.8</v>
      </c>
      <c r="J310">
        <v>26.4</v>
      </c>
      <c r="K310">
        <v>73.599999999999994</v>
      </c>
      <c r="L310">
        <v>51.3</v>
      </c>
      <c r="M310">
        <v>75.2</v>
      </c>
      <c r="N310">
        <v>40.700000000000003</v>
      </c>
      <c r="O310">
        <v>33.299999999999997</v>
      </c>
      <c r="P310">
        <v>26</v>
      </c>
      <c r="Q310">
        <v>84.8</v>
      </c>
      <c r="R310">
        <v>89.7</v>
      </c>
      <c r="S310">
        <v>72.400000000000006</v>
      </c>
      <c r="T310">
        <v>27.6</v>
      </c>
      <c r="U310">
        <v>33.200000000000003</v>
      </c>
      <c r="V310">
        <v>71.599999999999994</v>
      </c>
      <c r="W310">
        <v>28.4</v>
      </c>
      <c r="X310" t="s">
        <v>896</v>
      </c>
      <c r="Y310" t="s">
        <v>386</v>
      </c>
      <c r="Z310" t="s">
        <v>4851</v>
      </c>
      <c r="AA310" t="s">
        <v>4092</v>
      </c>
      <c r="AB310" t="s">
        <v>2116</v>
      </c>
      <c r="AC310" t="s">
        <v>2116</v>
      </c>
      <c r="AD310" t="s">
        <v>2117</v>
      </c>
      <c r="AE310" t="s">
        <v>2116</v>
      </c>
      <c r="AF310" t="s">
        <v>2117</v>
      </c>
      <c r="AG310" t="s">
        <v>2117</v>
      </c>
      <c r="AH310" t="s">
        <v>2116</v>
      </c>
      <c r="AI310" t="s">
        <v>2116</v>
      </c>
      <c r="AJ310" t="s">
        <v>2117</v>
      </c>
      <c r="AK310" t="s">
        <v>2117</v>
      </c>
      <c r="AL310" t="s">
        <v>2117</v>
      </c>
      <c r="AM310" t="s">
        <v>2117</v>
      </c>
      <c r="AN310" t="s">
        <v>2116</v>
      </c>
      <c r="AO310" t="s">
        <v>2116</v>
      </c>
      <c r="AP310" t="s">
        <v>2116</v>
      </c>
      <c r="AQ310" t="s">
        <v>2117</v>
      </c>
    </row>
    <row r="311" spans="2:43" x14ac:dyDescent="0.25">
      <c r="B311" t="s">
        <v>932</v>
      </c>
      <c r="C311" t="s">
        <v>930</v>
      </c>
      <c r="D311">
        <v>0</v>
      </c>
      <c r="E311" t="s">
        <v>933</v>
      </c>
      <c r="F311" t="s">
        <v>934</v>
      </c>
      <c r="H311">
        <v>42.8</v>
      </c>
      <c r="I311">
        <v>30.7</v>
      </c>
      <c r="J311">
        <v>26.5</v>
      </c>
      <c r="K311">
        <v>73.5</v>
      </c>
      <c r="L311">
        <v>57.2</v>
      </c>
      <c r="M311">
        <v>69.3</v>
      </c>
      <c r="N311">
        <v>0</v>
      </c>
      <c r="O311">
        <v>82.8</v>
      </c>
      <c r="P311">
        <v>17.2</v>
      </c>
      <c r="Q311">
        <v>17.2</v>
      </c>
      <c r="R311">
        <v>67.3</v>
      </c>
      <c r="S311">
        <v>39.4</v>
      </c>
      <c r="T311">
        <v>60.6</v>
      </c>
      <c r="U311">
        <v>66</v>
      </c>
      <c r="V311">
        <v>46.3</v>
      </c>
      <c r="W311">
        <v>53.7</v>
      </c>
      <c r="X311" t="s">
        <v>933</v>
      </c>
      <c r="Y311" t="s">
        <v>3403</v>
      </c>
      <c r="Z311" t="s">
        <v>4852</v>
      </c>
      <c r="AA311" t="s">
        <v>2120</v>
      </c>
      <c r="AB311" t="s">
        <v>2116</v>
      </c>
      <c r="AC311" t="s">
        <v>2117</v>
      </c>
      <c r="AD311" t="s">
        <v>2116</v>
      </c>
      <c r="AE311" t="s">
        <v>2117</v>
      </c>
      <c r="AF311" t="s">
        <v>2117</v>
      </c>
      <c r="AG311" t="s">
        <v>2116</v>
      </c>
      <c r="AH311" t="s">
        <v>2116</v>
      </c>
      <c r="AI311" t="s">
        <v>2117</v>
      </c>
      <c r="AJ311" t="s">
        <v>2116</v>
      </c>
      <c r="AK311" t="s">
        <v>2117</v>
      </c>
      <c r="AL311" t="s">
        <v>2117</v>
      </c>
      <c r="AM311" t="s">
        <v>2117</v>
      </c>
      <c r="AN311" t="s">
        <v>2116</v>
      </c>
      <c r="AO311" t="s">
        <v>2116</v>
      </c>
      <c r="AP311" t="s">
        <v>2117</v>
      </c>
      <c r="AQ311" t="s">
        <v>2116</v>
      </c>
    </row>
    <row r="312" spans="2:43" x14ac:dyDescent="0.25">
      <c r="B312" t="s">
        <v>471</v>
      </c>
      <c r="C312" t="s">
        <v>930</v>
      </c>
      <c r="D312">
        <v>8.3333333333333329E-2</v>
      </c>
      <c r="E312" t="s">
        <v>935</v>
      </c>
      <c r="F312" t="s">
        <v>936</v>
      </c>
      <c r="H312">
        <v>48</v>
      </c>
      <c r="I312">
        <v>26.2</v>
      </c>
      <c r="J312">
        <v>25.7</v>
      </c>
      <c r="K312">
        <v>74.3</v>
      </c>
      <c r="L312">
        <v>52</v>
      </c>
      <c r="M312">
        <v>73.8</v>
      </c>
      <c r="N312">
        <v>35.299999999999997</v>
      </c>
      <c r="O312">
        <v>42.4</v>
      </c>
      <c r="P312">
        <v>22.2</v>
      </c>
      <c r="Q312">
        <v>70.599999999999994</v>
      </c>
      <c r="R312">
        <v>81.5</v>
      </c>
      <c r="S312">
        <v>58.2</v>
      </c>
      <c r="T312">
        <v>41.8</v>
      </c>
      <c r="U312">
        <v>47.9</v>
      </c>
      <c r="V312">
        <v>60.5</v>
      </c>
      <c r="W312">
        <v>39.5</v>
      </c>
      <c r="X312" t="s">
        <v>4247</v>
      </c>
      <c r="Y312" t="s">
        <v>936</v>
      </c>
      <c r="Z312" t="s">
        <v>4853</v>
      </c>
      <c r="AA312" t="s">
        <v>2115</v>
      </c>
      <c r="AB312" t="s">
        <v>2116</v>
      </c>
      <c r="AC312" t="s">
        <v>2116</v>
      </c>
      <c r="AD312" t="s">
        <v>2117</v>
      </c>
      <c r="AE312" t="s">
        <v>2116</v>
      </c>
      <c r="AF312" t="s">
        <v>2117</v>
      </c>
      <c r="AG312" t="s">
        <v>2117</v>
      </c>
      <c r="AH312" t="s">
        <v>2116</v>
      </c>
      <c r="AI312" t="s">
        <v>2117</v>
      </c>
      <c r="AJ312" t="s">
        <v>2116</v>
      </c>
      <c r="AK312" t="s">
        <v>2117</v>
      </c>
      <c r="AL312" t="s">
        <v>2117</v>
      </c>
      <c r="AM312" t="s">
        <v>2117</v>
      </c>
      <c r="AN312" t="s">
        <v>2116</v>
      </c>
      <c r="AO312" t="s">
        <v>2116</v>
      </c>
      <c r="AP312" t="s">
        <v>2117</v>
      </c>
      <c r="AQ312" t="s">
        <v>2116</v>
      </c>
    </row>
    <row r="313" spans="2:43" x14ac:dyDescent="0.25">
      <c r="B313" t="s">
        <v>471</v>
      </c>
      <c r="C313" t="s">
        <v>930</v>
      </c>
      <c r="D313">
        <v>8.3333333333333329E-2</v>
      </c>
      <c r="E313" t="s">
        <v>937</v>
      </c>
      <c r="F313" t="s">
        <v>938</v>
      </c>
      <c r="H313">
        <v>43.2</v>
      </c>
      <c r="I313">
        <v>27.8</v>
      </c>
      <c r="J313">
        <v>29</v>
      </c>
      <c r="K313">
        <v>71</v>
      </c>
      <c r="L313">
        <v>56.8</v>
      </c>
      <c r="M313">
        <v>72.2</v>
      </c>
      <c r="N313">
        <v>28.8</v>
      </c>
      <c r="O313">
        <v>39.200000000000003</v>
      </c>
      <c r="P313">
        <v>32</v>
      </c>
      <c r="Q313">
        <v>76.5</v>
      </c>
      <c r="R313">
        <v>77.900000000000006</v>
      </c>
      <c r="S313">
        <v>52.8</v>
      </c>
      <c r="T313">
        <v>47.2</v>
      </c>
      <c r="U313">
        <v>53</v>
      </c>
      <c r="V313">
        <v>57.2</v>
      </c>
      <c r="W313">
        <v>42.8</v>
      </c>
      <c r="X313" t="s">
        <v>937</v>
      </c>
      <c r="Y313" t="s">
        <v>938</v>
      </c>
      <c r="Z313" t="s">
        <v>4854</v>
      </c>
      <c r="AA313" t="s">
        <v>449</v>
      </c>
      <c r="AB313" t="s">
        <v>2116</v>
      </c>
      <c r="AC313" t="s">
        <v>2116</v>
      </c>
      <c r="AD313" t="s">
        <v>2117</v>
      </c>
      <c r="AE313" t="s">
        <v>2116</v>
      </c>
      <c r="AF313" t="s">
        <v>2117</v>
      </c>
      <c r="AG313" t="s">
        <v>2117</v>
      </c>
      <c r="AH313" t="s">
        <v>2116</v>
      </c>
      <c r="AI313" t="s">
        <v>2116</v>
      </c>
      <c r="AJ313" t="s">
        <v>2117</v>
      </c>
      <c r="AK313" t="s">
        <v>2117</v>
      </c>
      <c r="AL313" t="s">
        <v>2117</v>
      </c>
      <c r="AM313" t="s">
        <v>2116</v>
      </c>
      <c r="AN313" t="s">
        <v>2117</v>
      </c>
      <c r="AO313" t="s">
        <v>2117</v>
      </c>
      <c r="AP313" t="s">
        <v>2116</v>
      </c>
      <c r="AQ313" t="s">
        <v>2117</v>
      </c>
    </row>
    <row r="314" spans="2:43" x14ac:dyDescent="0.25">
      <c r="B314" t="s">
        <v>463</v>
      </c>
      <c r="C314" t="s">
        <v>930</v>
      </c>
      <c r="D314">
        <v>8.3333333333333329E-2</v>
      </c>
      <c r="E314" t="s">
        <v>939</v>
      </c>
      <c r="F314" t="s">
        <v>19</v>
      </c>
      <c r="H314">
        <v>37.6</v>
      </c>
      <c r="I314">
        <v>25.5</v>
      </c>
      <c r="J314">
        <v>36.9</v>
      </c>
      <c r="K314">
        <v>63.1</v>
      </c>
      <c r="L314">
        <v>62.4</v>
      </c>
      <c r="M314">
        <v>74.5</v>
      </c>
      <c r="N314">
        <v>33.299999999999997</v>
      </c>
      <c r="O314">
        <v>34.1</v>
      </c>
      <c r="P314">
        <v>32.6</v>
      </c>
      <c r="Q314">
        <v>84.5</v>
      </c>
      <c r="R314">
        <v>92.7</v>
      </c>
      <c r="S314">
        <v>78.599999999999994</v>
      </c>
      <c r="T314">
        <v>21.4</v>
      </c>
      <c r="U314">
        <v>26</v>
      </c>
      <c r="V314">
        <v>77.900000000000006</v>
      </c>
      <c r="W314">
        <v>22.1</v>
      </c>
      <c r="X314" t="s">
        <v>939</v>
      </c>
      <c r="Y314" t="s">
        <v>19</v>
      </c>
      <c r="Z314" t="s">
        <v>4855</v>
      </c>
      <c r="AA314" t="s">
        <v>2130</v>
      </c>
      <c r="AB314" t="s">
        <v>2117</v>
      </c>
      <c r="AC314" t="s">
        <v>2116</v>
      </c>
      <c r="AD314" t="s">
        <v>2116</v>
      </c>
      <c r="AE314" t="s">
        <v>2117</v>
      </c>
      <c r="AF314" t="s">
        <v>2116</v>
      </c>
      <c r="AG314" t="s">
        <v>2117</v>
      </c>
      <c r="AH314" t="s">
        <v>2117</v>
      </c>
      <c r="AI314" t="s">
        <v>2116</v>
      </c>
      <c r="AJ314" t="s">
        <v>2116</v>
      </c>
      <c r="AK314" t="s">
        <v>2117</v>
      </c>
      <c r="AL314" t="s">
        <v>2117</v>
      </c>
      <c r="AM314" t="s">
        <v>2117</v>
      </c>
      <c r="AN314" t="s">
        <v>2116</v>
      </c>
      <c r="AO314" t="s">
        <v>2116</v>
      </c>
      <c r="AP314" t="s">
        <v>2117</v>
      </c>
      <c r="AQ314" t="s">
        <v>2116</v>
      </c>
    </row>
    <row r="315" spans="2:43" x14ac:dyDescent="0.25">
      <c r="B315" t="s">
        <v>445</v>
      </c>
      <c r="C315" t="s">
        <v>930</v>
      </c>
      <c r="D315">
        <v>0.14583333333333334</v>
      </c>
      <c r="E315" t="s">
        <v>214</v>
      </c>
      <c r="F315" t="s">
        <v>940</v>
      </c>
      <c r="H315">
        <v>33.6</v>
      </c>
      <c r="I315">
        <v>25.8</v>
      </c>
      <c r="J315">
        <v>40.6</v>
      </c>
      <c r="K315">
        <v>59.4</v>
      </c>
      <c r="L315">
        <v>66.400000000000006</v>
      </c>
      <c r="M315">
        <v>74.2</v>
      </c>
      <c r="N315">
        <v>32.6</v>
      </c>
      <c r="O315">
        <v>35.9</v>
      </c>
      <c r="P315">
        <v>31.5</v>
      </c>
      <c r="Q315">
        <v>81.8</v>
      </c>
      <c r="R315">
        <v>94.1</v>
      </c>
      <c r="S315">
        <v>81.8</v>
      </c>
      <c r="T315">
        <v>18.2</v>
      </c>
      <c r="U315">
        <v>22.5</v>
      </c>
      <c r="V315">
        <v>80.400000000000006</v>
      </c>
      <c r="W315">
        <v>19.600000000000001</v>
      </c>
      <c r="X315" t="s">
        <v>382</v>
      </c>
      <c r="Y315" t="s">
        <v>940</v>
      </c>
      <c r="Z315" t="s">
        <v>4856</v>
      </c>
      <c r="AA315" t="s">
        <v>2740</v>
      </c>
      <c r="AB315" t="s">
        <v>2116</v>
      </c>
      <c r="AC315" t="s">
        <v>2116</v>
      </c>
      <c r="AD315" t="s">
        <v>2117</v>
      </c>
      <c r="AE315" t="s">
        <v>2116</v>
      </c>
      <c r="AF315" t="s">
        <v>2117</v>
      </c>
      <c r="AG315" t="s">
        <v>2117</v>
      </c>
      <c r="AH315" t="s">
        <v>2116</v>
      </c>
      <c r="AI315" t="s">
        <v>2116</v>
      </c>
      <c r="AJ315" t="s">
        <v>2117</v>
      </c>
      <c r="AK315" t="s">
        <v>2117</v>
      </c>
      <c r="AL315" t="s">
        <v>2117</v>
      </c>
      <c r="AM315" t="s">
        <v>2117</v>
      </c>
      <c r="AN315" t="s">
        <v>2116</v>
      </c>
      <c r="AO315" t="s">
        <v>2117</v>
      </c>
      <c r="AP315" t="s">
        <v>2116</v>
      </c>
      <c r="AQ315" t="s">
        <v>2117</v>
      </c>
    </row>
    <row r="316" spans="2:43" x14ac:dyDescent="0.25">
      <c r="B316" t="s">
        <v>546</v>
      </c>
      <c r="C316" t="s">
        <v>930</v>
      </c>
      <c r="D316">
        <v>0.20833333333333334</v>
      </c>
      <c r="E316" t="s">
        <v>941</v>
      </c>
      <c r="F316" t="s">
        <v>942</v>
      </c>
      <c r="H316">
        <v>47.8</v>
      </c>
      <c r="I316">
        <v>29.8</v>
      </c>
      <c r="J316">
        <v>22.4</v>
      </c>
      <c r="K316">
        <v>77.599999999999994</v>
      </c>
      <c r="L316">
        <v>52.2</v>
      </c>
      <c r="M316">
        <v>70.2</v>
      </c>
      <c r="N316">
        <v>31.5</v>
      </c>
      <c r="O316">
        <v>46.9</v>
      </c>
      <c r="P316">
        <v>21.6</v>
      </c>
      <c r="Q316">
        <v>64.099999999999994</v>
      </c>
      <c r="R316">
        <v>67</v>
      </c>
      <c r="S316">
        <v>39.1</v>
      </c>
      <c r="T316">
        <v>60.9</v>
      </c>
      <c r="U316">
        <v>66.8</v>
      </c>
      <c r="V316">
        <v>44.7</v>
      </c>
      <c r="W316">
        <v>55.3</v>
      </c>
      <c r="X316" t="s">
        <v>4263</v>
      </c>
      <c r="Y316" t="s">
        <v>942</v>
      </c>
      <c r="Z316" t="s">
        <v>4857</v>
      </c>
      <c r="AA316" t="s">
        <v>2125</v>
      </c>
      <c r="AB316" t="s">
        <v>2117</v>
      </c>
      <c r="AC316" t="s">
        <v>2116</v>
      </c>
      <c r="AD316" t="s">
        <v>2116</v>
      </c>
      <c r="AE316" t="s">
        <v>2117</v>
      </c>
      <c r="AF316" t="s">
        <v>2116</v>
      </c>
      <c r="AG316" t="s">
        <v>2117</v>
      </c>
      <c r="AH316" t="s">
        <v>2117</v>
      </c>
      <c r="AI316" t="s">
        <v>2116</v>
      </c>
      <c r="AJ316" t="s">
        <v>2116</v>
      </c>
      <c r="AK316" t="s">
        <v>2117</v>
      </c>
      <c r="AL316" t="s">
        <v>2117</v>
      </c>
      <c r="AM316" t="s">
        <v>2116</v>
      </c>
      <c r="AN316" t="s">
        <v>2117</v>
      </c>
      <c r="AO316" t="s">
        <v>2117</v>
      </c>
      <c r="AP316" t="s">
        <v>2116</v>
      </c>
      <c r="AQ316" t="s">
        <v>2117</v>
      </c>
    </row>
    <row r="317" spans="2:43" x14ac:dyDescent="0.25">
      <c r="B317" t="s">
        <v>546</v>
      </c>
      <c r="C317" t="s">
        <v>930</v>
      </c>
      <c r="D317">
        <v>0.20833333333333334</v>
      </c>
      <c r="E317" t="s">
        <v>943</v>
      </c>
      <c r="F317" t="s">
        <v>944</v>
      </c>
      <c r="H317">
        <v>53.8</v>
      </c>
      <c r="I317">
        <v>27.1</v>
      </c>
      <c r="J317">
        <v>19</v>
      </c>
      <c r="K317">
        <v>81</v>
      </c>
      <c r="L317">
        <v>46.2</v>
      </c>
      <c r="M317">
        <v>72.900000000000006</v>
      </c>
      <c r="N317">
        <v>35.1</v>
      </c>
      <c r="O317">
        <v>44.4</v>
      </c>
      <c r="P317">
        <v>20.5</v>
      </c>
      <c r="Q317">
        <v>67.400000000000006</v>
      </c>
      <c r="R317">
        <v>72.2</v>
      </c>
      <c r="S317">
        <v>45.3</v>
      </c>
      <c r="T317">
        <v>54.7</v>
      </c>
      <c r="U317">
        <v>61.6</v>
      </c>
      <c r="V317">
        <v>47.8</v>
      </c>
      <c r="W317">
        <v>52.2</v>
      </c>
      <c r="X317" t="s">
        <v>943</v>
      </c>
      <c r="Y317" t="s">
        <v>4262</v>
      </c>
      <c r="Z317" t="s">
        <v>4858</v>
      </c>
      <c r="AA317" t="s">
        <v>460</v>
      </c>
      <c r="AB317" t="s">
        <v>2116</v>
      </c>
      <c r="AC317" t="s">
        <v>2116</v>
      </c>
      <c r="AD317" t="s">
        <v>2117</v>
      </c>
      <c r="AE317" t="s">
        <v>2116</v>
      </c>
      <c r="AF317" t="s">
        <v>2117</v>
      </c>
      <c r="AG317" t="s">
        <v>2117</v>
      </c>
      <c r="AH317" t="s">
        <v>2117</v>
      </c>
      <c r="AI317" t="s">
        <v>2116</v>
      </c>
      <c r="AJ317" t="s">
        <v>2116</v>
      </c>
      <c r="AK317" t="s">
        <v>2117</v>
      </c>
      <c r="AL317" t="s">
        <v>2117</v>
      </c>
      <c r="AM317" t="s">
        <v>2117</v>
      </c>
      <c r="AN317" t="s">
        <v>2116</v>
      </c>
      <c r="AO317" t="s">
        <v>2117</v>
      </c>
      <c r="AP317" t="s">
        <v>2117</v>
      </c>
      <c r="AQ317" t="s">
        <v>2116</v>
      </c>
    </row>
    <row r="318" spans="2:43" x14ac:dyDescent="0.25">
      <c r="B318" t="s">
        <v>546</v>
      </c>
      <c r="C318" t="s">
        <v>930</v>
      </c>
      <c r="D318">
        <v>0.22916666666666666</v>
      </c>
      <c r="E318" t="s">
        <v>945</v>
      </c>
      <c r="F318" t="s">
        <v>946</v>
      </c>
      <c r="H318">
        <v>54.7</v>
      </c>
      <c r="I318">
        <v>27.8</v>
      </c>
      <c r="J318">
        <v>17.5</v>
      </c>
      <c r="K318">
        <v>82.5</v>
      </c>
      <c r="L318">
        <v>45.3</v>
      </c>
      <c r="M318">
        <v>72.2</v>
      </c>
      <c r="N318">
        <v>47.3</v>
      </c>
      <c r="O318">
        <v>38.799999999999997</v>
      </c>
      <c r="P318">
        <v>13.9</v>
      </c>
      <c r="Q318">
        <v>72.400000000000006</v>
      </c>
      <c r="R318">
        <v>68</v>
      </c>
      <c r="S318">
        <v>40.299999999999997</v>
      </c>
      <c r="T318">
        <v>59.7</v>
      </c>
      <c r="U318">
        <v>66.7</v>
      </c>
      <c r="V318">
        <v>42.9</v>
      </c>
      <c r="W318">
        <v>57.1</v>
      </c>
      <c r="X318" t="s">
        <v>945</v>
      </c>
      <c r="Y318" t="s">
        <v>4272</v>
      </c>
      <c r="Z318" t="s">
        <v>4859</v>
      </c>
      <c r="AA318" t="s">
        <v>461</v>
      </c>
      <c r="AB318" t="s">
        <v>2116</v>
      </c>
      <c r="AC318" t="s">
        <v>2116</v>
      </c>
      <c r="AD318" t="s">
        <v>2117</v>
      </c>
      <c r="AE318" t="s">
        <v>2116</v>
      </c>
      <c r="AF318" t="s">
        <v>2117</v>
      </c>
      <c r="AG318" t="s">
        <v>2117</v>
      </c>
      <c r="AH318" t="s">
        <v>2116</v>
      </c>
      <c r="AI318" t="s">
        <v>2117</v>
      </c>
      <c r="AJ318" t="s">
        <v>2116</v>
      </c>
      <c r="AK318" t="s">
        <v>2117</v>
      </c>
      <c r="AL318" t="s">
        <v>2117</v>
      </c>
      <c r="AM318" t="s">
        <v>2117</v>
      </c>
      <c r="AN318" t="s">
        <v>2116</v>
      </c>
      <c r="AO318" t="s">
        <v>2116</v>
      </c>
      <c r="AP318" t="s">
        <v>2117</v>
      </c>
      <c r="AQ318" t="s">
        <v>2116</v>
      </c>
    </row>
    <row r="319" spans="2:43" x14ac:dyDescent="0.25">
      <c r="B319" t="s">
        <v>947</v>
      </c>
      <c r="C319" t="s">
        <v>930</v>
      </c>
      <c r="D319">
        <v>0.25</v>
      </c>
      <c r="E319" t="s">
        <v>948</v>
      </c>
      <c r="F319" t="s">
        <v>949</v>
      </c>
      <c r="H319">
        <v>12.9</v>
      </c>
      <c r="I319">
        <v>43.7</v>
      </c>
      <c r="J319">
        <v>43.4</v>
      </c>
      <c r="K319">
        <v>56.6</v>
      </c>
      <c r="L319">
        <v>87.1</v>
      </c>
      <c r="M319">
        <v>56.3</v>
      </c>
      <c r="N319">
        <v>25.4</v>
      </c>
      <c r="O319">
        <v>68</v>
      </c>
      <c r="P319">
        <v>6.7</v>
      </c>
      <c r="Q319">
        <v>34.299999999999997</v>
      </c>
      <c r="R319">
        <v>32.799999999999997</v>
      </c>
      <c r="S319">
        <v>11</v>
      </c>
      <c r="T319">
        <v>89</v>
      </c>
      <c r="U319">
        <v>92.1</v>
      </c>
      <c r="V319">
        <v>16.5</v>
      </c>
      <c r="W319">
        <v>83.5</v>
      </c>
      <c r="X319" t="s">
        <v>948</v>
      </c>
      <c r="Y319" t="s">
        <v>949</v>
      </c>
      <c r="Z319" t="s">
        <v>4860</v>
      </c>
      <c r="AA319" t="s">
        <v>4037</v>
      </c>
      <c r="AB319" t="s">
        <v>2117</v>
      </c>
      <c r="AC319" t="s">
        <v>2116</v>
      </c>
      <c r="AD319" t="s">
        <v>2116</v>
      </c>
      <c r="AE319" t="s">
        <v>2117</v>
      </c>
      <c r="AF319" t="s">
        <v>2116</v>
      </c>
      <c r="AG319" t="s">
        <v>2117</v>
      </c>
      <c r="AH319" t="s">
        <v>2117</v>
      </c>
      <c r="AI319" t="s">
        <v>2116</v>
      </c>
      <c r="AJ319" t="s">
        <v>2116</v>
      </c>
      <c r="AK319" t="s">
        <v>2117</v>
      </c>
      <c r="AL319" t="s">
        <v>2117</v>
      </c>
      <c r="AM319" t="s">
        <v>2117</v>
      </c>
      <c r="AN319" t="s">
        <v>2116</v>
      </c>
      <c r="AO319" t="s">
        <v>2116</v>
      </c>
      <c r="AP319" t="s">
        <v>2117</v>
      </c>
      <c r="AQ319" t="s">
        <v>2116</v>
      </c>
    </row>
    <row r="320" spans="2:43" x14ac:dyDescent="0.25">
      <c r="B320" t="s">
        <v>558</v>
      </c>
      <c r="C320" t="s">
        <v>930</v>
      </c>
      <c r="D320">
        <v>0.29166666666666669</v>
      </c>
      <c r="E320" t="s">
        <v>950</v>
      </c>
      <c r="F320" t="s">
        <v>951</v>
      </c>
      <c r="H320">
        <v>62.1</v>
      </c>
      <c r="I320">
        <v>24</v>
      </c>
      <c r="J320">
        <v>13.9</v>
      </c>
      <c r="K320">
        <v>86.1</v>
      </c>
      <c r="L320">
        <v>37.9</v>
      </c>
      <c r="M320">
        <v>76</v>
      </c>
      <c r="N320">
        <v>50.2</v>
      </c>
      <c r="O320">
        <v>36.5</v>
      </c>
      <c r="P320">
        <v>13.3</v>
      </c>
      <c r="Q320">
        <v>75.099999999999994</v>
      </c>
      <c r="R320">
        <v>76.3</v>
      </c>
      <c r="S320">
        <v>50.8</v>
      </c>
      <c r="T320">
        <v>49.2</v>
      </c>
      <c r="U320">
        <v>57.7</v>
      </c>
      <c r="V320">
        <v>47.8</v>
      </c>
      <c r="W320">
        <v>52.2</v>
      </c>
      <c r="X320" t="s">
        <v>950</v>
      </c>
      <c r="Y320" t="s">
        <v>951</v>
      </c>
      <c r="Z320" t="s">
        <v>4861</v>
      </c>
      <c r="AA320" t="s">
        <v>462</v>
      </c>
      <c r="AB320" t="s">
        <v>2117</v>
      </c>
      <c r="AC320" t="s">
        <v>2116</v>
      </c>
      <c r="AD320" t="s">
        <v>2116</v>
      </c>
      <c r="AE320" t="s">
        <v>2117</v>
      </c>
      <c r="AF320" t="s">
        <v>2116</v>
      </c>
      <c r="AG320" t="s">
        <v>2117</v>
      </c>
      <c r="AH320" t="s">
        <v>2117</v>
      </c>
      <c r="AI320" t="s">
        <v>2116</v>
      </c>
      <c r="AJ320" t="s">
        <v>2116</v>
      </c>
      <c r="AK320" t="s">
        <v>2117</v>
      </c>
      <c r="AL320" t="s">
        <v>2117</v>
      </c>
      <c r="AM320" t="s">
        <v>2117</v>
      </c>
      <c r="AN320" t="s">
        <v>2116</v>
      </c>
      <c r="AO320" t="s">
        <v>2117</v>
      </c>
      <c r="AP320" t="s">
        <v>2117</v>
      </c>
      <c r="AQ320" t="s">
        <v>2116</v>
      </c>
    </row>
    <row r="321" spans="2:43" x14ac:dyDescent="0.25">
      <c r="B321" t="s">
        <v>446</v>
      </c>
      <c r="C321" t="s">
        <v>930</v>
      </c>
      <c r="D321">
        <v>0.3125</v>
      </c>
      <c r="E321" t="s">
        <v>26</v>
      </c>
      <c r="F321" t="s">
        <v>217</v>
      </c>
      <c r="H321">
        <v>34.5</v>
      </c>
      <c r="I321">
        <v>32.200000000000003</v>
      </c>
      <c r="J321">
        <v>33.299999999999997</v>
      </c>
      <c r="K321">
        <v>66.7</v>
      </c>
      <c r="L321">
        <v>65.5</v>
      </c>
      <c r="M321">
        <v>67.8</v>
      </c>
      <c r="N321">
        <v>28</v>
      </c>
      <c r="O321">
        <v>49.6</v>
      </c>
      <c r="P321">
        <v>22.4</v>
      </c>
      <c r="Q321">
        <v>60.3</v>
      </c>
      <c r="R321">
        <v>65.2</v>
      </c>
      <c r="S321">
        <v>37</v>
      </c>
      <c r="T321">
        <v>63</v>
      </c>
      <c r="U321">
        <v>67.900000000000006</v>
      </c>
      <c r="V321">
        <v>45.3</v>
      </c>
      <c r="W321">
        <v>54.7</v>
      </c>
      <c r="X321" t="s">
        <v>1597</v>
      </c>
      <c r="Y321" t="s">
        <v>1413</v>
      </c>
      <c r="Z321" t="s">
        <v>4862</v>
      </c>
      <c r="AA321" t="s">
        <v>462</v>
      </c>
      <c r="AB321" t="s">
        <v>2117</v>
      </c>
      <c r="AC321" t="s">
        <v>2116</v>
      </c>
      <c r="AD321" t="s">
        <v>2116</v>
      </c>
      <c r="AE321" t="s">
        <v>2117</v>
      </c>
      <c r="AF321" t="s">
        <v>2116</v>
      </c>
      <c r="AG321" t="s">
        <v>2117</v>
      </c>
      <c r="AH321" t="s">
        <v>2117</v>
      </c>
      <c r="AI321" t="s">
        <v>2116</v>
      </c>
      <c r="AJ321" t="s">
        <v>2116</v>
      </c>
      <c r="AK321" t="s">
        <v>2117</v>
      </c>
      <c r="AL321" t="s">
        <v>2117</v>
      </c>
      <c r="AM321" t="s">
        <v>2117</v>
      </c>
      <c r="AN321" t="s">
        <v>2116</v>
      </c>
      <c r="AO321" t="s">
        <v>2117</v>
      </c>
      <c r="AP321" t="s">
        <v>2117</v>
      </c>
      <c r="AQ321" t="s">
        <v>2116</v>
      </c>
    </row>
    <row r="322" spans="2:43" x14ac:dyDescent="0.25">
      <c r="B322" t="s">
        <v>446</v>
      </c>
      <c r="C322" t="s">
        <v>930</v>
      </c>
      <c r="D322">
        <v>0.3125</v>
      </c>
      <c r="E322" t="s">
        <v>27</v>
      </c>
      <c r="F322" t="s">
        <v>220</v>
      </c>
      <c r="H322">
        <v>58.8</v>
      </c>
      <c r="I322">
        <v>24.6</v>
      </c>
      <c r="J322">
        <v>16.600000000000001</v>
      </c>
      <c r="K322">
        <v>83.4</v>
      </c>
      <c r="L322">
        <v>41.2</v>
      </c>
      <c r="M322">
        <v>75.400000000000006</v>
      </c>
      <c r="N322">
        <v>49.8</v>
      </c>
      <c r="O322">
        <v>38.5</v>
      </c>
      <c r="P322">
        <v>11.7</v>
      </c>
      <c r="Q322">
        <v>71.5</v>
      </c>
      <c r="R322">
        <v>78.2</v>
      </c>
      <c r="S322">
        <v>53.4</v>
      </c>
      <c r="T322">
        <v>46.6</v>
      </c>
      <c r="U322">
        <v>54.3</v>
      </c>
      <c r="V322">
        <v>52.2</v>
      </c>
      <c r="W322">
        <v>47.8</v>
      </c>
      <c r="X322" t="s">
        <v>27</v>
      </c>
      <c r="Y322" t="s">
        <v>1416</v>
      </c>
      <c r="Z322" t="s">
        <v>4863</v>
      </c>
      <c r="AA322" t="s">
        <v>2115</v>
      </c>
      <c r="AB322" t="s">
        <v>2116</v>
      </c>
      <c r="AC322" t="s">
        <v>2116</v>
      </c>
      <c r="AD322" t="s">
        <v>2117</v>
      </c>
      <c r="AE322" t="s">
        <v>2116</v>
      </c>
      <c r="AF322" t="s">
        <v>2117</v>
      </c>
      <c r="AG322" t="s">
        <v>2117</v>
      </c>
      <c r="AH322" t="s">
        <v>2116</v>
      </c>
      <c r="AI322" t="s">
        <v>2116</v>
      </c>
      <c r="AJ322" t="s">
        <v>2117</v>
      </c>
      <c r="AK322" t="s">
        <v>2117</v>
      </c>
      <c r="AL322" t="s">
        <v>2117</v>
      </c>
      <c r="AM322" t="s">
        <v>2117</v>
      </c>
      <c r="AN322" t="s">
        <v>2116</v>
      </c>
      <c r="AO322" t="s">
        <v>2116</v>
      </c>
      <c r="AP322" t="s">
        <v>2117</v>
      </c>
      <c r="AQ322" t="s">
        <v>2116</v>
      </c>
    </row>
    <row r="323" spans="2:43" x14ac:dyDescent="0.25">
      <c r="B323" t="s">
        <v>446</v>
      </c>
      <c r="C323" t="s">
        <v>930</v>
      </c>
      <c r="D323">
        <v>0.3125</v>
      </c>
      <c r="E323" t="s">
        <v>29</v>
      </c>
      <c r="F323" t="s">
        <v>216</v>
      </c>
      <c r="H323">
        <v>21.8</v>
      </c>
      <c r="I323">
        <v>31</v>
      </c>
      <c r="J323">
        <v>47.2</v>
      </c>
      <c r="K323">
        <v>52.8</v>
      </c>
      <c r="L323">
        <v>78.2</v>
      </c>
      <c r="M323">
        <v>69</v>
      </c>
      <c r="N323">
        <v>14.9</v>
      </c>
      <c r="O323">
        <v>51.6</v>
      </c>
      <c r="P323">
        <v>33.5</v>
      </c>
      <c r="Q323">
        <v>56.5</v>
      </c>
      <c r="R323">
        <v>67.099999999999994</v>
      </c>
      <c r="S323">
        <v>39.1</v>
      </c>
      <c r="T323">
        <v>60.9</v>
      </c>
      <c r="U323">
        <v>66.7</v>
      </c>
      <c r="V323">
        <v>44.7</v>
      </c>
      <c r="W323">
        <v>55.3</v>
      </c>
      <c r="X323" t="s">
        <v>1598</v>
      </c>
      <c r="Y323" t="s">
        <v>216</v>
      </c>
      <c r="Z323" t="s">
        <v>4864</v>
      </c>
      <c r="AA323" t="s">
        <v>460</v>
      </c>
      <c r="AB323" t="s">
        <v>2116</v>
      </c>
      <c r="AC323" t="s">
        <v>2116</v>
      </c>
      <c r="AD323" t="s">
        <v>2117</v>
      </c>
      <c r="AE323" t="s">
        <v>2116</v>
      </c>
      <c r="AF323" t="s">
        <v>2117</v>
      </c>
      <c r="AG323" t="s">
        <v>2117</v>
      </c>
      <c r="AH323" t="s">
        <v>2116</v>
      </c>
      <c r="AI323" t="s">
        <v>2117</v>
      </c>
      <c r="AJ323" t="s">
        <v>2116</v>
      </c>
      <c r="AK323" t="s">
        <v>2117</v>
      </c>
      <c r="AL323" t="s">
        <v>2117</v>
      </c>
      <c r="AM323" t="s">
        <v>2117</v>
      </c>
      <c r="AN323" t="s">
        <v>2116</v>
      </c>
      <c r="AO323" t="s">
        <v>2117</v>
      </c>
      <c r="AP323" t="s">
        <v>2117</v>
      </c>
      <c r="AQ323" t="s">
        <v>2116</v>
      </c>
    </row>
    <row r="324" spans="2:43" x14ac:dyDescent="0.25">
      <c r="B324" t="s">
        <v>446</v>
      </c>
      <c r="C324" t="s">
        <v>930</v>
      </c>
      <c r="D324">
        <v>0.3125</v>
      </c>
      <c r="E324" t="s">
        <v>221</v>
      </c>
      <c r="F324" t="s">
        <v>25</v>
      </c>
      <c r="H324">
        <v>50.6</v>
      </c>
      <c r="I324">
        <v>28.8</v>
      </c>
      <c r="J324">
        <v>20.6</v>
      </c>
      <c r="K324">
        <v>79.400000000000006</v>
      </c>
      <c r="L324">
        <v>49.4</v>
      </c>
      <c r="M324">
        <v>71.2</v>
      </c>
      <c r="N324">
        <v>45.3</v>
      </c>
      <c r="O324">
        <v>42.3</v>
      </c>
      <c r="P324">
        <v>12.4</v>
      </c>
      <c r="Q324">
        <v>67</v>
      </c>
      <c r="R324">
        <v>68.5</v>
      </c>
      <c r="S324">
        <v>40.799999999999997</v>
      </c>
      <c r="T324">
        <v>59.2</v>
      </c>
      <c r="U324">
        <v>65.5</v>
      </c>
      <c r="V324">
        <v>45.2</v>
      </c>
      <c r="W324">
        <v>54.8</v>
      </c>
      <c r="X324" t="s">
        <v>1417</v>
      </c>
      <c r="Y324" t="s">
        <v>1596</v>
      </c>
      <c r="Z324" t="s">
        <v>4865</v>
      </c>
      <c r="AA324" t="s">
        <v>459</v>
      </c>
      <c r="AB324" t="s">
        <v>2116</v>
      </c>
      <c r="AC324" t="s">
        <v>2117</v>
      </c>
      <c r="AD324" t="s">
        <v>2116</v>
      </c>
      <c r="AE324" t="s">
        <v>2117</v>
      </c>
      <c r="AF324" t="s">
        <v>2117</v>
      </c>
      <c r="AG324" t="s">
        <v>2116</v>
      </c>
      <c r="AH324" t="s">
        <v>2116</v>
      </c>
      <c r="AI324" t="s">
        <v>2116</v>
      </c>
      <c r="AJ324" t="s">
        <v>2117</v>
      </c>
      <c r="AK324" t="s">
        <v>2117</v>
      </c>
      <c r="AL324" t="s">
        <v>2117</v>
      </c>
      <c r="AM324" t="s">
        <v>2116</v>
      </c>
      <c r="AN324" t="s">
        <v>2117</v>
      </c>
      <c r="AO324" t="s">
        <v>2117</v>
      </c>
      <c r="AP324" t="s">
        <v>2117</v>
      </c>
      <c r="AQ324" t="s">
        <v>2116</v>
      </c>
    </row>
    <row r="325" spans="2:43" x14ac:dyDescent="0.25">
      <c r="B325" t="s">
        <v>473</v>
      </c>
      <c r="C325" t="s">
        <v>930</v>
      </c>
      <c r="D325">
        <v>0.3125</v>
      </c>
      <c r="E325" t="s">
        <v>952</v>
      </c>
      <c r="F325" t="s">
        <v>953</v>
      </c>
      <c r="H325">
        <v>44.7</v>
      </c>
      <c r="I325">
        <v>28.2</v>
      </c>
      <c r="J325">
        <v>27.1</v>
      </c>
      <c r="K325">
        <v>72.900000000000006</v>
      </c>
      <c r="L325">
        <v>55.3</v>
      </c>
      <c r="M325">
        <v>71.8</v>
      </c>
      <c r="N325">
        <v>32.799999999999997</v>
      </c>
      <c r="O325">
        <v>45.9</v>
      </c>
      <c r="P325">
        <v>21.3</v>
      </c>
      <c r="Q325">
        <v>65.400000000000006</v>
      </c>
      <c r="R325">
        <v>75.400000000000006</v>
      </c>
      <c r="S325">
        <v>49.3</v>
      </c>
      <c r="T325">
        <v>50.7</v>
      </c>
      <c r="U325">
        <v>56.5</v>
      </c>
      <c r="V325">
        <v>54.2</v>
      </c>
      <c r="W325">
        <v>45.8</v>
      </c>
      <c r="X325" t="s">
        <v>952</v>
      </c>
      <c r="Y325" t="s">
        <v>953</v>
      </c>
      <c r="Z325" t="s">
        <v>4866</v>
      </c>
      <c r="AA325" t="s">
        <v>459</v>
      </c>
      <c r="AB325" t="s">
        <v>2116</v>
      </c>
      <c r="AC325" t="s">
        <v>2117</v>
      </c>
      <c r="AD325" t="s">
        <v>2116</v>
      </c>
      <c r="AE325" t="s">
        <v>2117</v>
      </c>
      <c r="AF325" t="s">
        <v>2117</v>
      </c>
      <c r="AG325" t="s">
        <v>2116</v>
      </c>
      <c r="AH325" t="s">
        <v>2116</v>
      </c>
      <c r="AI325" t="s">
        <v>2117</v>
      </c>
      <c r="AJ325" t="s">
        <v>2116</v>
      </c>
      <c r="AK325" t="s">
        <v>2116</v>
      </c>
      <c r="AL325" t="s">
        <v>2117</v>
      </c>
      <c r="AM325" t="s">
        <v>2116</v>
      </c>
      <c r="AN325" t="s">
        <v>2117</v>
      </c>
      <c r="AO325" t="s">
        <v>2117</v>
      </c>
      <c r="AP325" t="s">
        <v>2117</v>
      </c>
      <c r="AQ325" t="s">
        <v>2116</v>
      </c>
    </row>
    <row r="326" spans="2:43" x14ac:dyDescent="0.25">
      <c r="B326" t="s">
        <v>473</v>
      </c>
      <c r="C326" t="s">
        <v>930</v>
      </c>
      <c r="D326">
        <v>0.3125</v>
      </c>
      <c r="E326" t="s">
        <v>954</v>
      </c>
      <c r="F326" t="s">
        <v>955</v>
      </c>
      <c r="H326">
        <v>52.2</v>
      </c>
      <c r="I326">
        <v>26.5</v>
      </c>
      <c r="J326">
        <v>21.4</v>
      </c>
      <c r="K326">
        <v>78.599999999999994</v>
      </c>
      <c r="L326">
        <v>47.8</v>
      </c>
      <c r="M326">
        <v>73.5</v>
      </c>
      <c r="N326">
        <v>43</v>
      </c>
      <c r="O326">
        <v>42.1</v>
      </c>
      <c r="P326">
        <v>14.9</v>
      </c>
      <c r="Q326">
        <v>68.5</v>
      </c>
      <c r="R326">
        <v>76.900000000000006</v>
      </c>
      <c r="S326">
        <v>51.5</v>
      </c>
      <c r="T326">
        <v>48.5</v>
      </c>
      <c r="U326">
        <v>55.2</v>
      </c>
      <c r="V326">
        <v>53.7</v>
      </c>
      <c r="W326">
        <v>46.3</v>
      </c>
      <c r="X326" t="s">
        <v>4320</v>
      </c>
      <c r="Y326" t="s">
        <v>955</v>
      </c>
      <c r="Z326" t="s">
        <v>4867</v>
      </c>
      <c r="AA326" t="s">
        <v>456</v>
      </c>
      <c r="AB326" t="s">
        <v>2116</v>
      </c>
      <c r="AC326" t="s">
        <v>2116</v>
      </c>
      <c r="AD326" t="s">
        <v>2117</v>
      </c>
      <c r="AE326" t="s">
        <v>2116</v>
      </c>
      <c r="AF326" t="s">
        <v>2117</v>
      </c>
      <c r="AG326" t="s">
        <v>2117</v>
      </c>
      <c r="AH326" t="s">
        <v>2116</v>
      </c>
      <c r="AI326" t="s">
        <v>2117</v>
      </c>
      <c r="AJ326" t="s">
        <v>2116</v>
      </c>
      <c r="AK326" t="s">
        <v>2116</v>
      </c>
      <c r="AL326" t="s">
        <v>2116</v>
      </c>
      <c r="AM326" t="s">
        <v>2116</v>
      </c>
      <c r="AN326" t="s">
        <v>2117</v>
      </c>
      <c r="AO326" t="s">
        <v>2117</v>
      </c>
      <c r="AP326" t="s">
        <v>2116</v>
      </c>
      <c r="AQ326" t="s">
        <v>2117</v>
      </c>
    </row>
    <row r="327" spans="2:43" x14ac:dyDescent="0.25">
      <c r="B327" t="s">
        <v>543</v>
      </c>
      <c r="C327" t="s">
        <v>930</v>
      </c>
      <c r="D327">
        <v>0.33333333333333331</v>
      </c>
      <c r="E327" t="s">
        <v>414</v>
      </c>
      <c r="F327" t="s">
        <v>956</v>
      </c>
      <c r="H327">
        <v>51.8</v>
      </c>
      <c r="I327">
        <v>24.8</v>
      </c>
      <c r="J327">
        <v>23.4</v>
      </c>
      <c r="K327">
        <v>76.599999999999994</v>
      </c>
      <c r="L327">
        <v>48.2</v>
      </c>
      <c r="M327">
        <v>75.2</v>
      </c>
      <c r="N327">
        <v>41.6</v>
      </c>
      <c r="O327">
        <v>35.4</v>
      </c>
      <c r="P327">
        <v>23</v>
      </c>
      <c r="Q327">
        <v>81</v>
      </c>
      <c r="R327">
        <v>86.2</v>
      </c>
      <c r="S327">
        <v>66</v>
      </c>
      <c r="T327">
        <v>34</v>
      </c>
      <c r="U327">
        <v>40.200000000000003</v>
      </c>
      <c r="V327">
        <v>65.7</v>
      </c>
      <c r="W327">
        <v>34.299999999999997</v>
      </c>
      <c r="X327" t="s">
        <v>414</v>
      </c>
      <c r="Y327" t="s">
        <v>405</v>
      </c>
      <c r="Z327" t="s">
        <v>4868</v>
      </c>
      <c r="AA327" t="s">
        <v>2176</v>
      </c>
      <c r="AB327" t="s">
        <v>2117</v>
      </c>
      <c r="AC327" t="s">
        <v>2116</v>
      </c>
      <c r="AD327" t="s">
        <v>2116</v>
      </c>
      <c r="AE327" t="s">
        <v>2117</v>
      </c>
      <c r="AF327" t="s">
        <v>2116</v>
      </c>
      <c r="AG327" t="s">
        <v>2117</v>
      </c>
      <c r="AH327" t="s">
        <v>2117</v>
      </c>
      <c r="AI327" t="s">
        <v>2116</v>
      </c>
      <c r="AJ327" t="s">
        <v>2116</v>
      </c>
      <c r="AK327" t="s">
        <v>2117</v>
      </c>
      <c r="AL327" t="s">
        <v>2117</v>
      </c>
      <c r="AM327" t="s">
        <v>2117</v>
      </c>
      <c r="AN327" t="s">
        <v>2116</v>
      </c>
      <c r="AO327" t="s">
        <v>2116</v>
      </c>
      <c r="AP327" t="s">
        <v>2117</v>
      </c>
      <c r="AQ327" t="s">
        <v>2116</v>
      </c>
    </row>
    <row r="328" spans="2:43" x14ac:dyDescent="0.25">
      <c r="B328" t="s">
        <v>558</v>
      </c>
      <c r="C328" t="s">
        <v>930</v>
      </c>
      <c r="D328">
        <v>0.33333333333333331</v>
      </c>
      <c r="E328" t="s">
        <v>957</v>
      </c>
      <c r="F328" t="s">
        <v>958</v>
      </c>
      <c r="H328">
        <v>49.3</v>
      </c>
      <c r="I328">
        <v>27.9</v>
      </c>
      <c r="J328">
        <v>22.7</v>
      </c>
      <c r="K328">
        <v>77.3</v>
      </c>
      <c r="L328">
        <v>50.7</v>
      </c>
      <c r="M328">
        <v>72.099999999999994</v>
      </c>
      <c r="N328">
        <v>37.4</v>
      </c>
      <c r="O328">
        <v>40.1</v>
      </c>
      <c r="P328">
        <v>22.5</v>
      </c>
      <c r="Q328">
        <v>74</v>
      </c>
      <c r="R328">
        <v>73.2</v>
      </c>
      <c r="S328">
        <v>46.6</v>
      </c>
      <c r="T328">
        <v>53.4</v>
      </c>
      <c r="U328">
        <v>59.7</v>
      </c>
      <c r="V328">
        <v>50.6</v>
      </c>
      <c r="W328">
        <v>49.4</v>
      </c>
      <c r="X328" t="s">
        <v>4321</v>
      </c>
      <c r="Y328" t="s">
        <v>958</v>
      </c>
      <c r="Z328" t="s">
        <v>4869</v>
      </c>
      <c r="AA328" t="s">
        <v>447</v>
      </c>
      <c r="AB328" t="s">
        <v>2116</v>
      </c>
      <c r="AC328" t="s">
        <v>2117</v>
      </c>
      <c r="AD328" t="s">
        <v>2116</v>
      </c>
      <c r="AE328" t="s">
        <v>2117</v>
      </c>
      <c r="AF328" t="s">
        <v>2117</v>
      </c>
      <c r="AG328" t="s">
        <v>2116</v>
      </c>
      <c r="AH328" t="s">
        <v>2116</v>
      </c>
      <c r="AI328" t="s">
        <v>2117</v>
      </c>
      <c r="AJ328" t="s">
        <v>2116</v>
      </c>
      <c r="AK328" t="s">
        <v>2116</v>
      </c>
      <c r="AL328" t="s">
        <v>2116</v>
      </c>
      <c r="AM328" t="s">
        <v>2116</v>
      </c>
      <c r="AN328" t="s">
        <v>2117</v>
      </c>
      <c r="AO328" t="s">
        <v>2117</v>
      </c>
      <c r="AP328" t="s">
        <v>2116</v>
      </c>
      <c r="AQ328" t="s">
        <v>2117</v>
      </c>
    </row>
    <row r="329" spans="2:43" x14ac:dyDescent="0.25">
      <c r="B329" t="s">
        <v>451</v>
      </c>
      <c r="C329" t="s">
        <v>930</v>
      </c>
      <c r="D329">
        <v>0.33333333333333331</v>
      </c>
      <c r="E329" t="s">
        <v>260</v>
      </c>
      <c r="F329" t="s">
        <v>226</v>
      </c>
      <c r="H329">
        <v>24.3</v>
      </c>
      <c r="I329">
        <v>26.1</v>
      </c>
      <c r="J329">
        <v>49.5</v>
      </c>
      <c r="K329">
        <v>50.5</v>
      </c>
      <c r="L329">
        <v>75.7</v>
      </c>
      <c r="M329">
        <v>73.900000000000006</v>
      </c>
      <c r="N329">
        <v>22</v>
      </c>
      <c r="O329">
        <v>41</v>
      </c>
      <c r="P329">
        <v>37</v>
      </c>
      <c r="Q329">
        <v>73.099999999999994</v>
      </c>
      <c r="R329">
        <v>84.6</v>
      </c>
      <c r="S329">
        <v>63.2</v>
      </c>
      <c r="T329">
        <v>36.799999999999997</v>
      </c>
      <c r="U329">
        <v>43</v>
      </c>
      <c r="V329">
        <v>64</v>
      </c>
      <c r="W329">
        <v>36</v>
      </c>
      <c r="X329" t="s">
        <v>268</v>
      </c>
      <c r="Y329" t="s">
        <v>1418</v>
      </c>
      <c r="Z329" t="s">
        <v>4870</v>
      </c>
      <c r="AA329" t="s">
        <v>460</v>
      </c>
      <c r="AB329" t="s">
        <v>2116</v>
      </c>
      <c r="AC329" t="s">
        <v>2116</v>
      </c>
      <c r="AD329" t="s">
        <v>2117</v>
      </c>
      <c r="AE329" t="s">
        <v>2116</v>
      </c>
      <c r="AF329" t="s">
        <v>2117</v>
      </c>
      <c r="AG329" t="s">
        <v>2117</v>
      </c>
      <c r="AH329" t="s">
        <v>2116</v>
      </c>
      <c r="AI329" t="s">
        <v>2117</v>
      </c>
      <c r="AJ329" t="s">
        <v>2116</v>
      </c>
      <c r="AK329" t="s">
        <v>2117</v>
      </c>
      <c r="AL329" t="s">
        <v>2117</v>
      </c>
      <c r="AM329" t="s">
        <v>2117</v>
      </c>
      <c r="AN329" t="s">
        <v>2116</v>
      </c>
      <c r="AO329" t="s">
        <v>2117</v>
      </c>
      <c r="AP329" t="s">
        <v>2117</v>
      </c>
      <c r="AQ329" t="s">
        <v>2116</v>
      </c>
    </row>
    <row r="330" spans="2:43" x14ac:dyDescent="0.25">
      <c r="B330" t="s">
        <v>558</v>
      </c>
      <c r="C330" t="s">
        <v>930</v>
      </c>
      <c r="D330">
        <v>0.35416666666666669</v>
      </c>
      <c r="E330" t="s">
        <v>959</v>
      </c>
      <c r="F330" t="s">
        <v>960</v>
      </c>
      <c r="H330">
        <v>61.1</v>
      </c>
      <c r="I330">
        <v>23.1</v>
      </c>
      <c r="J330">
        <v>15.8</v>
      </c>
      <c r="K330">
        <v>84.2</v>
      </c>
      <c r="L330">
        <v>38.9</v>
      </c>
      <c r="M330">
        <v>76.900000000000006</v>
      </c>
      <c r="N330">
        <v>33.299999999999997</v>
      </c>
      <c r="O330">
        <v>41.5</v>
      </c>
      <c r="P330">
        <v>25.2</v>
      </c>
      <c r="Q330">
        <v>72.599999999999994</v>
      </c>
      <c r="R330">
        <v>85.5</v>
      </c>
      <c r="S330">
        <v>64.900000000000006</v>
      </c>
      <c r="T330">
        <v>35.1</v>
      </c>
      <c r="U330">
        <v>42.8</v>
      </c>
      <c r="V330">
        <v>60.6</v>
      </c>
      <c r="W330">
        <v>39.4</v>
      </c>
      <c r="X330" t="s">
        <v>959</v>
      </c>
      <c r="Y330" t="s">
        <v>4333</v>
      </c>
      <c r="Z330" t="s">
        <v>4871</v>
      </c>
      <c r="AA330" t="s">
        <v>4872</v>
      </c>
      <c r="AB330" t="s">
        <v>2116</v>
      </c>
      <c r="AC330" t="s">
        <v>2117</v>
      </c>
      <c r="AD330" t="s">
        <v>2116</v>
      </c>
      <c r="AE330" t="s">
        <v>2117</v>
      </c>
      <c r="AF330" t="s">
        <v>2117</v>
      </c>
      <c r="AG330" t="s">
        <v>2116</v>
      </c>
      <c r="AH330" t="s">
        <v>2117</v>
      </c>
      <c r="AI330" t="s">
        <v>2116</v>
      </c>
      <c r="AJ330" t="s">
        <v>2116</v>
      </c>
      <c r="AK330" t="s">
        <v>2117</v>
      </c>
      <c r="AL330" t="s">
        <v>2117</v>
      </c>
      <c r="AM330" t="s">
        <v>2117</v>
      </c>
      <c r="AN330" t="s">
        <v>2116</v>
      </c>
      <c r="AO330" t="s">
        <v>2116</v>
      </c>
      <c r="AP330" t="s">
        <v>2117</v>
      </c>
      <c r="AQ330" t="s">
        <v>2116</v>
      </c>
    </row>
    <row r="331" spans="2:43" x14ac:dyDescent="0.25">
      <c r="B331" t="s">
        <v>546</v>
      </c>
      <c r="C331" t="s">
        <v>930</v>
      </c>
      <c r="D331">
        <v>0.35416666666666669</v>
      </c>
      <c r="E331" t="s">
        <v>963</v>
      </c>
      <c r="F331" t="s">
        <v>964</v>
      </c>
      <c r="H331">
        <v>54.7</v>
      </c>
      <c r="I331">
        <v>28.2</v>
      </c>
      <c r="J331">
        <v>17.100000000000001</v>
      </c>
      <c r="K331">
        <v>82.9</v>
      </c>
      <c r="L331">
        <v>45.3</v>
      </c>
      <c r="M331">
        <v>71.8</v>
      </c>
      <c r="N331">
        <v>43.3</v>
      </c>
      <c r="O331">
        <v>45.9</v>
      </c>
      <c r="P331">
        <v>10.8</v>
      </c>
      <c r="Q331">
        <v>61.6</v>
      </c>
      <c r="R331">
        <v>66.5</v>
      </c>
      <c r="S331">
        <v>38.6</v>
      </c>
      <c r="T331">
        <v>61.4</v>
      </c>
      <c r="U331">
        <v>68.3</v>
      </c>
      <c r="V331">
        <v>41.3</v>
      </c>
      <c r="W331">
        <v>58.7</v>
      </c>
      <c r="X331" t="s">
        <v>4334</v>
      </c>
      <c r="Y331" t="s">
        <v>964</v>
      </c>
      <c r="Z331" t="s">
        <v>4873</v>
      </c>
      <c r="AA331" t="s">
        <v>459</v>
      </c>
      <c r="AB331" t="s">
        <v>2116</v>
      </c>
      <c r="AC331" t="s">
        <v>2117</v>
      </c>
      <c r="AD331" t="s">
        <v>2116</v>
      </c>
      <c r="AE331" t="s">
        <v>2117</v>
      </c>
      <c r="AF331" t="s">
        <v>2117</v>
      </c>
      <c r="AG331" t="s">
        <v>2116</v>
      </c>
      <c r="AH331" t="s">
        <v>2116</v>
      </c>
      <c r="AI331" t="s">
        <v>2117</v>
      </c>
      <c r="AJ331" t="s">
        <v>2116</v>
      </c>
      <c r="AK331" t="s">
        <v>2117</v>
      </c>
      <c r="AL331" t="s">
        <v>2117</v>
      </c>
      <c r="AM331" t="s">
        <v>2116</v>
      </c>
      <c r="AN331" t="s">
        <v>2117</v>
      </c>
      <c r="AO331" t="s">
        <v>2117</v>
      </c>
      <c r="AP331" t="s">
        <v>2117</v>
      </c>
      <c r="AQ331" t="s">
        <v>2116</v>
      </c>
    </row>
    <row r="332" spans="2:43" x14ac:dyDescent="0.25">
      <c r="B332" t="s">
        <v>543</v>
      </c>
      <c r="C332" t="s">
        <v>930</v>
      </c>
      <c r="D332">
        <v>0.3576388888888889</v>
      </c>
      <c r="E332" t="s">
        <v>968</v>
      </c>
      <c r="F332" t="s">
        <v>969</v>
      </c>
      <c r="H332">
        <v>54</v>
      </c>
      <c r="I332">
        <v>25.1</v>
      </c>
      <c r="J332">
        <v>20.9</v>
      </c>
      <c r="K332">
        <v>79.099999999999994</v>
      </c>
      <c r="L332">
        <v>46</v>
      </c>
      <c r="M332">
        <v>74.900000000000006</v>
      </c>
      <c r="N332">
        <v>37.1</v>
      </c>
      <c r="O332">
        <v>46.7</v>
      </c>
      <c r="P332">
        <v>16.2</v>
      </c>
      <c r="Q332">
        <v>62.9</v>
      </c>
      <c r="R332">
        <v>81.7</v>
      </c>
      <c r="S332">
        <v>58.6</v>
      </c>
      <c r="T332">
        <v>41.4</v>
      </c>
      <c r="U332">
        <v>48.2</v>
      </c>
      <c r="V332">
        <v>58.9</v>
      </c>
      <c r="W332">
        <v>41.1</v>
      </c>
      <c r="X332" t="s">
        <v>415</v>
      </c>
      <c r="Y332" t="s">
        <v>403</v>
      </c>
      <c r="Z332" t="s">
        <v>4874</v>
      </c>
      <c r="AA332" t="s">
        <v>2120</v>
      </c>
      <c r="AB332" t="s">
        <v>2116</v>
      </c>
      <c r="AC332" t="s">
        <v>2117</v>
      </c>
      <c r="AD332" t="s">
        <v>2116</v>
      </c>
      <c r="AE332" t="s">
        <v>2117</v>
      </c>
      <c r="AF332" t="s">
        <v>2117</v>
      </c>
      <c r="AG332" t="s">
        <v>2116</v>
      </c>
      <c r="AH332" t="s">
        <v>2116</v>
      </c>
      <c r="AI332" t="s">
        <v>2117</v>
      </c>
      <c r="AJ332" t="s">
        <v>2116</v>
      </c>
      <c r="AK332" t="s">
        <v>2116</v>
      </c>
      <c r="AL332" t="s">
        <v>2117</v>
      </c>
      <c r="AM332" t="s">
        <v>2117</v>
      </c>
      <c r="AN332" t="s">
        <v>2116</v>
      </c>
      <c r="AO332" t="s">
        <v>2116</v>
      </c>
      <c r="AP332" t="s">
        <v>2117</v>
      </c>
      <c r="AQ332" t="s">
        <v>2116</v>
      </c>
    </row>
    <row r="333" spans="2:43" x14ac:dyDescent="0.25">
      <c r="B333" t="s">
        <v>543</v>
      </c>
      <c r="C333" t="s">
        <v>930</v>
      </c>
      <c r="D333">
        <v>0.3576388888888889</v>
      </c>
      <c r="E333" t="s">
        <v>970</v>
      </c>
      <c r="F333" t="s">
        <v>971</v>
      </c>
      <c r="H333">
        <v>46</v>
      </c>
      <c r="I333">
        <v>26.4</v>
      </c>
      <c r="J333">
        <v>27.6</v>
      </c>
      <c r="K333">
        <v>72.400000000000006</v>
      </c>
      <c r="L333">
        <v>54</v>
      </c>
      <c r="M333">
        <v>73.599999999999994</v>
      </c>
      <c r="N333">
        <v>32.700000000000003</v>
      </c>
      <c r="O333">
        <v>41.5</v>
      </c>
      <c r="P333">
        <v>25.8</v>
      </c>
      <c r="Q333">
        <v>72.7</v>
      </c>
      <c r="R333">
        <v>82.3</v>
      </c>
      <c r="S333">
        <v>59.3</v>
      </c>
      <c r="T333">
        <v>40.700000000000003</v>
      </c>
      <c r="U333">
        <v>46.6</v>
      </c>
      <c r="V333">
        <v>61.9</v>
      </c>
      <c r="W333">
        <v>38.1</v>
      </c>
      <c r="X333" t="s">
        <v>411</v>
      </c>
      <c r="Y333" t="s">
        <v>412</v>
      </c>
      <c r="Z333" t="s">
        <v>4875</v>
      </c>
      <c r="AA333" t="s">
        <v>460</v>
      </c>
      <c r="AB333" t="s">
        <v>2116</v>
      </c>
      <c r="AC333" t="s">
        <v>2116</v>
      </c>
      <c r="AD333" t="s">
        <v>2117</v>
      </c>
      <c r="AE333" t="s">
        <v>2116</v>
      </c>
      <c r="AF333" t="s">
        <v>2117</v>
      </c>
      <c r="AG333" t="s">
        <v>2117</v>
      </c>
      <c r="AH333" t="s">
        <v>2116</v>
      </c>
      <c r="AI333" t="s">
        <v>2116</v>
      </c>
      <c r="AJ333" t="s">
        <v>2117</v>
      </c>
      <c r="AK333" t="s">
        <v>2117</v>
      </c>
      <c r="AL333" t="s">
        <v>2117</v>
      </c>
      <c r="AM333" t="s">
        <v>2117</v>
      </c>
      <c r="AN333" t="s">
        <v>2116</v>
      </c>
      <c r="AO333" t="s">
        <v>2117</v>
      </c>
      <c r="AP333" t="s">
        <v>2117</v>
      </c>
      <c r="AQ333" t="s">
        <v>2116</v>
      </c>
    </row>
    <row r="334" spans="2:43" x14ac:dyDescent="0.25">
      <c r="B334" t="s">
        <v>584</v>
      </c>
      <c r="C334" t="s">
        <v>930</v>
      </c>
      <c r="D334">
        <v>0.375</v>
      </c>
      <c r="E334" t="s">
        <v>979</v>
      </c>
      <c r="F334" t="s">
        <v>980</v>
      </c>
      <c r="H334">
        <v>39.4</v>
      </c>
      <c r="I334">
        <v>32.200000000000003</v>
      </c>
      <c r="J334">
        <v>28.4</v>
      </c>
      <c r="K334">
        <v>71.599999999999994</v>
      </c>
      <c r="L334">
        <v>60.6</v>
      </c>
      <c r="M334">
        <v>67.8</v>
      </c>
      <c r="N334">
        <v>38.700000000000003</v>
      </c>
      <c r="O334">
        <v>44.8</v>
      </c>
      <c r="P334">
        <v>16.600000000000001</v>
      </c>
      <c r="Q334">
        <v>65.7</v>
      </c>
      <c r="R334">
        <v>63.7</v>
      </c>
      <c r="S334">
        <v>35.4</v>
      </c>
      <c r="T334">
        <v>64.599999999999994</v>
      </c>
      <c r="U334">
        <v>69.5</v>
      </c>
      <c r="V334">
        <v>43.6</v>
      </c>
      <c r="W334">
        <v>56.4</v>
      </c>
      <c r="X334" t="s">
        <v>1913</v>
      </c>
      <c r="Y334" t="s">
        <v>4404</v>
      </c>
      <c r="Z334" t="s">
        <v>4876</v>
      </c>
      <c r="AA334" t="s">
        <v>453</v>
      </c>
      <c r="AB334" t="s">
        <v>2117</v>
      </c>
      <c r="AC334" t="s">
        <v>2116</v>
      </c>
      <c r="AD334" t="s">
        <v>2116</v>
      </c>
      <c r="AE334" t="s">
        <v>2117</v>
      </c>
      <c r="AF334" t="s">
        <v>2116</v>
      </c>
      <c r="AG334" t="s">
        <v>2117</v>
      </c>
      <c r="AH334" t="s">
        <v>2117</v>
      </c>
      <c r="AI334" t="s">
        <v>2116</v>
      </c>
      <c r="AJ334" t="s">
        <v>2116</v>
      </c>
      <c r="AK334" t="s">
        <v>2117</v>
      </c>
      <c r="AL334" t="s">
        <v>2116</v>
      </c>
      <c r="AM334" t="s">
        <v>2116</v>
      </c>
      <c r="AN334" t="s">
        <v>2117</v>
      </c>
      <c r="AO334" t="s">
        <v>2117</v>
      </c>
      <c r="AP334" t="s">
        <v>2116</v>
      </c>
      <c r="AQ334" t="s">
        <v>2117</v>
      </c>
    </row>
    <row r="335" spans="2:43" x14ac:dyDescent="0.25">
      <c r="B335" t="s">
        <v>543</v>
      </c>
      <c r="C335" t="s">
        <v>930</v>
      </c>
      <c r="D335">
        <v>0.375</v>
      </c>
      <c r="E335" t="s">
        <v>981</v>
      </c>
      <c r="F335" t="s">
        <v>413</v>
      </c>
      <c r="H335">
        <v>46.4</v>
      </c>
      <c r="I335">
        <v>26</v>
      </c>
      <c r="J335">
        <v>27.6</v>
      </c>
      <c r="K335">
        <v>72.400000000000006</v>
      </c>
      <c r="L335">
        <v>53.6</v>
      </c>
      <c r="M335">
        <v>74</v>
      </c>
      <c r="N335">
        <v>38.700000000000003</v>
      </c>
      <c r="O335">
        <v>39.6</v>
      </c>
      <c r="P335">
        <v>21.7</v>
      </c>
      <c r="Q335">
        <v>74.5</v>
      </c>
      <c r="R335">
        <v>83.8</v>
      </c>
      <c r="S335">
        <v>61.9</v>
      </c>
      <c r="T335">
        <v>38.1</v>
      </c>
      <c r="U335">
        <v>44</v>
      </c>
      <c r="V335">
        <v>63.8</v>
      </c>
      <c r="W335">
        <v>36.200000000000003</v>
      </c>
      <c r="X335" t="s">
        <v>981</v>
      </c>
      <c r="Y335" t="s">
        <v>413</v>
      </c>
      <c r="Z335" t="s">
        <v>4877</v>
      </c>
      <c r="AA335" t="s">
        <v>2169</v>
      </c>
      <c r="AB335" t="s">
        <v>2117</v>
      </c>
      <c r="AC335" t="s">
        <v>2116</v>
      </c>
      <c r="AD335" t="s">
        <v>2116</v>
      </c>
      <c r="AE335" t="s">
        <v>2117</v>
      </c>
      <c r="AF335" t="s">
        <v>2116</v>
      </c>
      <c r="AG335" t="s">
        <v>2117</v>
      </c>
      <c r="AH335" t="s">
        <v>2117</v>
      </c>
      <c r="AI335" t="s">
        <v>2116</v>
      </c>
      <c r="AJ335" t="s">
        <v>2116</v>
      </c>
      <c r="AK335" t="s">
        <v>2117</v>
      </c>
      <c r="AL335" t="s">
        <v>2117</v>
      </c>
      <c r="AM335" t="s">
        <v>2117</v>
      </c>
      <c r="AN335" t="s">
        <v>2116</v>
      </c>
      <c r="AO335" t="s">
        <v>2116</v>
      </c>
      <c r="AP335" t="s">
        <v>2117</v>
      </c>
      <c r="AQ335" t="s">
        <v>2116</v>
      </c>
    </row>
    <row r="336" spans="2:43" x14ac:dyDescent="0.25">
      <c r="B336" t="s">
        <v>474</v>
      </c>
      <c r="C336" t="s">
        <v>930</v>
      </c>
      <c r="D336">
        <v>0.375</v>
      </c>
      <c r="E336" t="s">
        <v>244</v>
      </c>
      <c r="F336" t="s">
        <v>251</v>
      </c>
      <c r="H336">
        <v>42.1</v>
      </c>
      <c r="I336">
        <v>27.8</v>
      </c>
      <c r="J336">
        <v>30.1</v>
      </c>
      <c r="K336">
        <v>69.900000000000006</v>
      </c>
      <c r="L336">
        <v>57.9</v>
      </c>
      <c r="M336">
        <v>72.2</v>
      </c>
      <c r="N336">
        <v>28.9</v>
      </c>
      <c r="O336">
        <v>39.6</v>
      </c>
      <c r="P336">
        <v>31.5</v>
      </c>
      <c r="Q336">
        <v>75.900000000000006</v>
      </c>
      <c r="R336">
        <v>78.3</v>
      </c>
      <c r="S336">
        <v>53.4</v>
      </c>
      <c r="T336">
        <v>46.6</v>
      </c>
      <c r="U336">
        <v>52.3</v>
      </c>
      <c r="V336">
        <v>58</v>
      </c>
      <c r="W336">
        <v>42</v>
      </c>
      <c r="X336" t="s">
        <v>296</v>
      </c>
      <c r="Y336" t="s">
        <v>251</v>
      </c>
      <c r="Z336" t="s">
        <v>4878</v>
      </c>
      <c r="AA336" t="s">
        <v>453</v>
      </c>
      <c r="AB336" t="s">
        <v>2117</v>
      </c>
      <c r="AC336" t="s">
        <v>2116</v>
      </c>
      <c r="AD336" t="s">
        <v>2116</v>
      </c>
      <c r="AE336" t="s">
        <v>2117</v>
      </c>
      <c r="AF336" t="s">
        <v>2116</v>
      </c>
      <c r="AG336" t="s">
        <v>2117</v>
      </c>
      <c r="AH336" t="s">
        <v>2117</v>
      </c>
      <c r="AI336" t="s">
        <v>2116</v>
      </c>
      <c r="AJ336" t="s">
        <v>2116</v>
      </c>
      <c r="AK336" t="s">
        <v>2117</v>
      </c>
      <c r="AL336" t="s">
        <v>2116</v>
      </c>
      <c r="AM336" t="s">
        <v>2116</v>
      </c>
      <c r="AN336" t="s">
        <v>2117</v>
      </c>
      <c r="AO336" t="s">
        <v>2117</v>
      </c>
      <c r="AP336" t="s">
        <v>2116</v>
      </c>
      <c r="AQ336" t="s">
        <v>2117</v>
      </c>
    </row>
    <row r="337" spans="2:43" x14ac:dyDescent="0.25">
      <c r="B337" t="s">
        <v>474</v>
      </c>
      <c r="C337" t="s">
        <v>930</v>
      </c>
      <c r="D337">
        <v>0.375</v>
      </c>
      <c r="E337" t="s">
        <v>988</v>
      </c>
      <c r="F337" t="s">
        <v>989</v>
      </c>
      <c r="H337">
        <v>50</v>
      </c>
      <c r="I337">
        <v>27.6</v>
      </c>
      <c r="J337">
        <v>22.3</v>
      </c>
      <c r="K337">
        <v>77.7</v>
      </c>
      <c r="L337">
        <v>50</v>
      </c>
      <c r="M337">
        <v>72.400000000000006</v>
      </c>
      <c r="N337">
        <v>35.5</v>
      </c>
      <c r="O337">
        <v>43.7</v>
      </c>
      <c r="P337">
        <v>20.7</v>
      </c>
      <c r="Q337">
        <v>68.400000000000006</v>
      </c>
      <c r="R337">
        <v>73.900000000000006</v>
      </c>
      <c r="S337">
        <v>47.4</v>
      </c>
      <c r="T337">
        <v>52.6</v>
      </c>
      <c r="U337">
        <v>59</v>
      </c>
      <c r="V337">
        <v>51.1</v>
      </c>
      <c r="W337">
        <v>48.9</v>
      </c>
      <c r="X337" t="s">
        <v>1777</v>
      </c>
      <c r="Y337" t="s">
        <v>989</v>
      </c>
      <c r="Z337" t="s">
        <v>4879</v>
      </c>
      <c r="AA337" t="s">
        <v>460</v>
      </c>
      <c r="AB337" t="s">
        <v>2116</v>
      </c>
      <c r="AC337" t="s">
        <v>2116</v>
      </c>
      <c r="AD337" t="s">
        <v>2117</v>
      </c>
      <c r="AE337" t="s">
        <v>2116</v>
      </c>
      <c r="AF337" t="s">
        <v>2117</v>
      </c>
      <c r="AG337" t="s">
        <v>2117</v>
      </c>
      <c r="AH337" t="s">
        <v>2116</v>
      </c>
      <c r="AI337" t="s">
        <v>2116</v>
      </c>
      <c r="AJ337" t="s">
        <v>2117</v>
      </c>
      <c r="AK337" t="s">
        <v>2117</v>
      </c>
      <c r="AL337" t="s">
        <v>2117</v>
      </c>
      <c r="AM337" t="s">
        <v>2117</v>
      </c>
      <c r="AN337" t="s">
        <v>2116</v>
      </c>
      <c r="AO337" t="s">
        <v>2117</v>
      </c>
      <c r="AP337" t="s">
        <v>2117</v>
      </c>
      <c r="AQ337" t="s">
        <v>2116</v>
      </c>
    </row>
    <row r="338" spans="2:43" x14ac:dyDescent="0.25">
      <c r="B338" t="s">
        <v>990</v>
      </c>
      <c r="C338" t="s">
        <v>930</v>
      </c>
      <c r="D338">
        <v>0.375</v>
      </c>
      <c r="E338" t="s">
        <v>252</v>
      </c>
      <c r="F338" t="s">
        <v>991</v>
      </c>
      <c r="H338">
        <v>19.399999999999999</v>
      </c>
      <c r="I338">
        <v>25.8</v>
      </c>
      <c r="J338">
        <v>54.7</v>
      </c>
      <c r="K338">
        <v>45.3</v>
      </c>
      <c r="L338">
        <v>80.599999999999994</v>
      </c>
      <c r="M338">
        <v>74.2</v>
      </c>
      <c r="N338">
        <v>19.3</v>
      </c>
      <c r="O338">
        <v>36.6</v>
      </c>
      <c r="P338">
        <v>44.1</v>
      </c>
      <c r="Q338">
        <v>78.8</v>
      </c>
      <c r="R338">
        <v>83</v>
      </c>
      <c r="S338">
        <v>60.7</v>
      </c>
      <c r="T338">
        <v>39.299999999999997</v>
      </c>
      <c r="U338">
        <v>46.3</v>
      </c>
      <c r="V338">
        <v>59.9</v>
      </c>
      <c r="W338">
        <v>40.1</v>
      </c>
      <c r="X338" t="s">
        <v>252</v>
      </c>
      <c r="Y338" t="s">
        <v>991</v>
      </c>
      <c r="Z338" t="s">
        <v>4880</v>
      </c>
      <c r="AA338" t="s">
        <v>2736</v>
      </c>
      <c r="AB338" t="s">
        <v>2116</v>
      </c>
      <c r="AC338" t="s">
        <v>2117</v>
      </c>
      <c r="AD338" t="s">
        <v>2116</v>
      </c>
      <c r="AE338" t="s">
        <v>2117</v>
      </c>
      <c r="AF338" t="s">
        <v>2117</v>
      </c>
      <c r="AG338" t="s">
        <v>2116</v>
      </c>
      <c r="AH338" t="s">
        <v>2116</v>
      </c>
      <c r="AI338" t="s">
        <v>2117</v>
      </c>
      <c r="AJ338" t="s">
        <v>2116</v>
      </c>
      <c r="AK338" t="s">
        <v>2116</v>
      </c>
      <c r="AL338" t="s">
        <v>2116</v>
      </c>
      <c r="AM338" t="s">
        <v>2116</v>
      </c>
      <c r="AN338" t="s">
        <v>2117</v>
      </c>
      <c r="AO338" t="s">
        <v>2117</v>
      </c>
      <c r="AP338" t="s">
        <v>2116</v>
      </c>
      <c r="AQ338" t="s">
        <v>2117</v>
      </c>
    </row>
    <row r="339" spans="2:43" x14ac:dyDescent="0.25">
      <c r="B339" t="s">
        <v>450</v>
      </c>
      <c r="C339" t="s">
        <v>930</v>
      </c>
      <c r="D339">
        <v>0.375</v>
      </c>
      <c r="E339" t="s">
        <v>992</v>
      </c>
      <c r="F339" t="s">
        <v>993</v>
      </c>
      <c r="H339">
        <v>34.6</v>
      </c>
      <c r="I339">
        <v>27.7</v>
      </c>
      <c r="J339">
        <v>37.700000000000003</v>
      </c>
      <c r="K339">
        <v>62.3</v>
      </c>
      <c r="L339">
        <v>65.400000000000006</v>
      </c>
      <c r="M339">
        <v>72.3</v>
      </c>
      <c r="N339">
        <v>24.3</v>
      </c>
      <c r="O339">
        <v>47.8</v>
      </c>
      <c r="P339">
        <v>27.9</v>
      </c>
      <c r="Q339">
        <v>63.2</v>
      </c>
      <c r="R339">
        <v>80.3</v>
      </c>
      <c r="S339">
        <v>56.3</v>
      </c>
      <c r="T339">
        <v>43.7</v>
      </c>
      <c r="U339">
        <v>49.3</v>
      </c>
      <c r="V339">
        <v>60.6</v>
      </c>
      <c r="W339">
        <v>39.4</v>
      </c>
      <c r="X339" t="s">
        <v>4344</v>
      </c>
      <c r="Y339" t="s">
        <v>4345</v>
      </c>
      <c r="Z339" t="s">
        <v>4881</v>
      </c>
      <c r="AA339" t="s">
        <v>2130</v>
      </c>
      <c r="AB339" t="s">
        <v>2117</v>
      </c>
      <c r="AC339" t="s">
        <v>2116</v>
      </c>
      <c r="AD339" t="s">
        <v>2116</v>
      </c>
      <c r="AE339" t="s">
        <v>2117</v>
      </c>
      <c r="AF339" t="s">
        <v>2116</v>
      </c>
      <c r="AG339" t="s">
        <v>2117</v>
      </c>
      <c r="AH339" t="s">
        <v>2117</v>
      </c>
      <c r="AI339" t="s">
        <v>2116</v>
      </c>
      <c r="AJ339" t="s">
        <v>2116</v>
      </c>
      <c r="AK339" t="s">
        <v>2117</v>
      </c>
      <c r="AL339" t="s">
        <v>2117</v>
      </c>
      <c r="AM339" t="s">
        <v>2117</v>
      </c>
      <c r="AN339" t="s">
        <v>2116</v>
      </c>
      <c r="AO339" t="s">
        <v>2116</v>
      </c>
      <c r="AP339" t="s">
        <v>2117</v>
      </c>
      <c r="AQ339" t="s">
        <v>2116</v>
      </c>
    </row>
    <row r="340" spans="2:43" x14ac:dyDescent="0.25">
      <c r="B340" t="s">
        <v>947</v>
      </c>
      <c r="C340" t="s">
        <v>930</v>
      </c>
      <c r="D340">
        <v>0.375</v>
      </c>
      <c r="E340" t="s">
        <v>994</v>
      </c>
      <c r="F340" t="s">
        <v>995</v>
      </c>
      <c r="H340">
        <v>68.7</v>
      </c>
      <c r="I340">
        <v>22.5</v>
      </c>
      <c r="J340">
        <v>8.8000000000000007</v>
      </c>
      <c r="K340">
        <v>91.2</v>
      </c>
      <c r="L340">
        <v>31.3</v>
      </c>
      <c r="M340">
        <v>77.5</v>
      </c>
      <c r="N340">
        <v>43.8</v>
      </c>
      <c r="O340">
        <v>37.700000000000003</v>
      </c>
      <c r="P340">
        <v>18.5</v>
      </c>
      <c r="Q340">
        <v>76.2</v>
      </c>
      <c r="R340">
        <v>70.2</v>
      </c>
      <c r="S340">
        <v>43.3</v>
      </c>
      <c r="T340">
        <v>56.7</v>
      </c>
      <c r="U340">
        <v>67.2</v>
      </c>
      <c r="V340">
        <v>35.6</v>
      </c>
      <c r="W340">
        <v>64.400000000000006</v>
      </c>
      <c r="X340" t="s">
        <v>4442</v>
      </c>
      <c r="Y340" t="s">
        <v>270</v>
      </c>
      <c r="Z340" t="s">
        <v>4882</v>
      </c>
      <c r="AA340" t="s">
        <v>453</v>
      </c>
      <c r="AB340" t="s">
        <v>2117</v>
      </c>
      <c r="AC340" t="s">
        <v>2116</v>
      </c>
      <c r="AD340" t="s">
        <v>2116</v>
      </c>
      <c r="AE340" t="s">
        <v>2117</v>
      </c>
      <c r="AF340" t="s">
        <v>2116</v>
      </c>
      <c r="AG340" t="s">
        <v>2117</v>
      </c>
      <c r="AH340" t="s">
        <v>2117</v>
      </c>
      <c r="AI340" t="s">
        <v>2116</v>
      </c>
      <c r="AJ340" t="s">
        <v>2116</v>
      </c>
      <c r="AK340" t="s">
        <v>2117</v>
      </c>
      <c r="AL340" t="s">
        <v>2116</v>
      </c>
      <c r="AM340" t="s">
        <v>2116</v>
      </c>
      <c r="AN340" t="s">
        <v>2117</v>
      </c>
      <c r="AO340" t="s">
        <v>2117</v>
      </c>
      <c r="AP340" t="s">
        <v>2116</v>
      </c>
      <c r="AQ340" t="s">
        <v>2117</v>
      </c>
    </row>
    <row r="341" spans="2:43" x14ac:dyDescent="0.25">
      <c r="B341" t="s">
        <v>476</v>
      </c>
      <c r="C341" t="s">
        <v>930</v>
      </c>
      <c r="D341">
        <v>0.375</v>
      </c>
      <c r="E341" t="s">
        <v>996</v>
      </c>
      <c r="F341" t="s">
        <v>997</v>
      </c>
      <c r="H341">
        <v>31.9</v>
      </c>
      <c r="I341">
        <v>27.8</v>
      </c>
      <c r="J341">
        <v>40.299999999999997</v>
      </c>
      <c r="K341">
        <v>59.7</v>
      </c>
      <c r="L341">
        <v>68.099999999999994</v>
      </c>
      <c r="M341">
        <v>72.2</v>
      </c>
      <c r="N341">
        <v>25.4</v>
      </c>
      <c r="O341">
        <v>44.1</v>
      </c>
      <c r="P341">
        <v>30.5</v>
      </c>
      <c r="Q341">
        <v>68.8</v>
      </c>
      <c r="R341">
        <v>80.099999999999994</v>
      </c>
      <c r="S341">
        <v>56</v>
      </c>
      <c r="T341">
        <v>44</v>
      </c>
      <c r="U341">
        <v>49.7</v>
      </c>
      <c r="V341">
        <v>60.2</v>
      </c>
      <c r="W341">
        <v>39.799999999999997</v>
      </c>
      <c r="X341" t="s">
        <v>996</v>
      </c>
      <c r="Y341" t="s">
        <v>1897</v>
      </c>
      <c r="Z341" t="s">
        <v>4883</v>
      </c>
      <c r="AA341" t="s">
        <v>459</v>
      </c>
      <c r="AB341" t="s">
        <v>2116</v>
      </c>
      <c r="AC341" t="s">
        <v>2117</v>
      </c>
      <c r="AD341" t="s">
        <v>2116</v>
      </c>
      <c r="AE341" t="s">
        <v>2117</v>
      </c>
      <c r="AF341" t="s">
        <v>2117</v>
      </c>
      <c r="AG341" t="s">
        <v>2116</v>
      </c>
      <c r="AH341" t="s">
        <v>2116</v>
      </c>
      <c r="AI341" t="s">
        <v>2117</v>
      </c>
      <c r="AJ341" t="s">
        <v>2116</v>
      </c>
      <c r="AK341" t="s">
        <v>2116</v>
      </c>
      <c r="AL341" t="s">
        <v>2117</v>
      </c>
      <c r="AM341" t="s">
        <v>2116</v>
      </c>
      <c r="AN341" t="s">
        <v>2117</v>
      </c>
      <c r="AO341" t="s">
        <v>2117</v>
      </c>
      <c r="AP341" t="s">
        <v>2117</v>
      </c>
      <c r="AQ341" t="s">
        <v>2116</v>
      </c>
    </row>
    <row r="342" spans="2:43" x14ac:dyDescent="0.25">
      <c r="B342" t="s">
        <v>476</v>
      </c>
      <c r="C342" t="s">
        <v>930</v>
      </c>
      <c r="D342">
        <v>0.375</v>
      </c>
      <c r="E342" t="s">
        <v>998</v>
      </c>
      <c r="F342" t="s">
        <v>999</v>
      </c>
      <c r="H342">
        <v>65.5</v>
      </c>
      <c r="I342">
        <v>22.5</v>
      </c>
      <c r="J342">
        <v>12</v>
      </c>
      <c r="K342">
        <v>88</v>
      </c>
      <c r="L342">
        <v>34.5</v>
      </c>
      <c r="M342">
        <v>77.5</v>
      </c>
      <c r="N342">
        <v>50.7</v>
      </c>
      <c r="O342">
        <v>33.299999999999997</v>
      </c>
      <c r="P342">
        <v>16</v>
      </c>
      <c r="Q342">
        <v>81</v>
      </c>
      <c r="R342">
        <v>90.6</v>
      </c>
      <c r="S342">
        <v>74.599999999999994</v>
      </c>
      <c r="T342">
        <v>25.4</v>
      </c>
      <c r="U342">
        <v>33.299999999999997</v>
      </c>
      <c r="V342">
        <v>65.400000000000006</v>
      </c>
      <c r="W342">
        <v>34.6</v>
      </c>
      <c r="X342" t="s">
        <v>4335</v>
      </c>
      <c r="Y342" t="s">
        <v>1327</v>
      </c>
      <c r="Z342" t="s">
        <v>4884</v>
      </c>
      <c r="AA342" t="s">
        <v>4037</v>
      </c>
      <c r="AB342" t="s">
        <v>2117</v>
      </c>
      <c r="AC342" t="s">
        <v>2116</v>
      </c>
      <c r="AD342" t="s">
        <v>2116</v>
      </c>
      <c r="AE342" t="s">
        <v>2117</v>
      </c>
      <c r="AF342" t="s">
        <v>2116</v>
      </c>
      <c r="AG342" t="s">
        <v>2117</v>
      </c>
      <c r="AH342" t="s">
        <v>2117</v>
      </c>
      <c r="AI342" t="s">
        <v>2116</v>
      </c>
      <c r="AJ342" t="s">
        <v>2116</v>
      </c>
      <c r="AK342" t="s">
        <v>2117</v>
      </c>
      <c r="AL342" t="s">
        <v>2117</v>
      </c>
      <c r="AM342" t="s">
        <v>2117</v>
      </c>
      <c r="AN342" t="s">
        <v>2116</v>
      </c>
      <c r="AO342" t="s">
        <v>2116</v>
      </c>
      <c r="AP342" t="s">
        <v>2117</v>
      </c>
      <c r="AQ342" t="s">
        <v>2116</v>
      </c>
    </row>
    <row r="343" spans="2:43" x14ac:dyDescent="0.25">
      <c r="B343" t="s">
        <v>1007</v>
      </c>
      <c r="C343" t="s">
        <v>930</v>
      </c>
      <c r="D343">
        <v>0.375</v>
      </c>
      <c r="E343" t="s">
        <v>1008</v>
      </c>
      <c r="F343" t="s">
        <v>1009</v>
      </c>
      <c r="H343">
        <v>43.1</v>
      </c>
      <c r="I343">
        <v>31</v>
      </c>
      <c r="J343">
        <v>25.9</v>
      </c>
      <c r="K343">
        <v>74.099999999999994</v>
      </c>
      <c r="L343">
        <v>56.9</v>
      </c>
      <c r="M343">
        <v>69</v>
      </c>
      <c r="N343">
        <v>30</v>
      </c>
      <c r="O343">
        <v>47.9</v>
      </c>
      <c r="P343">
        <v>22.1</v>
      </c>
      <c r="Q343">
        <v>62.7</v>
      </c>
      <c r="R343">
        <v>66</v>
      </c>
      <c r="S343">
        <v>37.9</v>
      </c>
      <c r="T343">
        <v>62.1</v>
      </c>
      <c r="U343">
        <v>67.400000000000006</v>
      </c>
      <c r="V343">
        <v>45</v>
      </c>
      <c r="W343">
        <v>55</v>
      </c>
      <c r="X343" t="s">
        <v>1008</v>
      </c>
      <c r="Y343" t="s">
        <v>1009</v>
      </c>
      <c r="Z343" t="s">
        <v>4885</v>
      </c>
      <c r="AA343" t="s">
        <v>2736</v>
      </c>
      <c r="AB343" t="s">
        <v>2116</v>
      </c>
      <c r="AC343" t="s">
        <v>2117</v>
      </c>
      <c r="AD343" t="s">
        <v>2116</v>
      </c>
      <c r="AE343" t="s">
        <v>2117</v>
      </c>
      <c r="AF343" t="s">
        <v>2117</v>
      </c>
      <c r="AG343" t="s">
        <v>2116</v>
      </c>
      <c r="AH343" t="s">
        <v>2116</v>
      </c>
      <c r="AI343" t="s">
        <v>2117</v>
      </c>
      <c r="AJ343" t="s">
        <v>2116</v>
      </c>
      <c r="AK343" t="s">
        <v>2116</v>
      </c>
      <c r="AL343" t="s">
        <v>2116</v>
      </c>
      <c r="AM343" t="s">
        <v>2116</v>
      </c>
      <c r="AN343" t="s">
        <v>2117</v>
      </c>
      <c r="AO343" t="s">
        <v>2117</v>
      </c>
      <c r="AP343" t="s">
        <v>2116</v>
      </c>
      <c r="AQ343" t="s">
        <v>2117</v>
      </c>
    </row>
    <row r="344" spans="2:43" x14ac:dyDescent="0.25">
      <c r="B344" t="s">
        <v>465</v>
      </c>
      <c r="C344" t="s">
        <v>930</v>
      </c>
      <c r="D344">
        <v>0.39583333333333331</v>
      </c>
      <c r="E344" t="s">
        <v>1010</v>
      </c>
      <c r="F344" t="s">
        <v>1011</v>
      </c>
      <c r="H344">
        <v>54.2</v>
      </c>
      <c r="I344">
        <v>24.5</v>
      </c>
      <c r="J344">
        <v>21.4</v>
      </c>
      <c r="K344">
        <v>78.599999999999994</v>
      </c>
      <c r="L344">
        <v>45.8</v>
      </c>
      <c r="M344">
        <v>75.5</v>
      </c>
      <c r="N344">
        <v>44.9</v>
      </c>
      <c r="O344">
        <v>34.5</v>
      </c>
      <c r="P344">
        <v>20.6</v>
      </c>
      <c r="Q344">
        <v>81.5</v>
      </c>
      <c r="R344">
        <v>85.8</v>
      </c>
      <c r="S344">
        <v>65.2</v>
      </c>
      <c r="T344">
        <v>34.799999999999997</v>
      </c>
      <c r="U344">
        <v>41.4</v>
      </c>
      <c r="V344">
        <v>64.2</v>
      </c>
      <c r="W344">
        <v>35.799999999999997</v>
      </c>
      <c r="X344" t="s">
        <v>1938</v>
      </c>
      <c r="Y344" t="s">
        <v>1011</v>
      </c>
      <c r="Z344" t="s">
        <v>4886</v>
      </c>
      <c r="AA344" t="s">
        <v>461</v>
      </c>
      <c r="AB344" t="s">
        <v>2116</v>
      </c>
      <c r="AC344" t="s">
        <v>2116</v>
      </c>
      <c r="AD344" t="s">
        <v>2117</v>
      </c>
      <c r="AE344" t="s">
        <v>2116</v>
      </c>
      <c r="AF344" t="s">
        <v>2117</v>
      </c>
      <c r="AG344" t="s">
        <v>2117</v>
      </c>
      <c r="AH344" t="s">
        <v>2116</v>
      </c>
      <c r="AI344" t="s">
        <v>2116</v>
      </c>
      <c r="AJ344" t="s">
        <v>2117</v>
      </c>
      <c r="AK344" t="s">
        <v>2117</v>
      </c>
      <c r="AL344" t="s">
        <v>2117</v>
      </c>
      <c r="AM344" t="s">
        <v>2117</v>
      </c>
      <c r="AN344" t="s">
        <v>2116</v>
      </c>
      <c r="AO344" t="s">
        <v>2116</v>
      </c>
      <c r="AP344" t="s">
        <v>2117</v>
      </c>
      <c r="AQ344" t="s">
        <v>2116</v>
      </c>
    </row>
    <row r="345" spans="2:43" x14ac:dyDescent="0.25">
      <c r="B345" t="s">
        <v>584</v>
      </c>
      <c r="C345" t="s">
        <v>930</v>
      </c>
      <c r="D345">
        <v>0.41666666666666669</v>
      </c>
      <c r="E345" t="s">
        <v>1018</v>
      </c>
      <c r="F345" t="s">
        <v>1019</v>
      </c>
      <c r="H345">
        <v>50</v>
      </c>
      <c r="I345">
        <v>28.6</v>
      </c>
      <c r="J345">
        <v>21.4</v>
      </c>
      <c r="K345">
        <v>78.599999999999994</v>
      </c>
      <c r="L345">
        <v>50</v>
      </c>
      <c r="M345">
        <v>71.400000000000006</v>
      </c>
      <c r="N345">
        <v>27.6</v>
      </c>
      <c r="O345">
        <v>47.4</v>
      </c>
      <c r="P345">
        <v>25.1</v>
      </c>
      <c r="Q345">
        <v>63.8</v>
      </c>
      <c r="R345">
        <v>69.900000000000006</v>
      </c>
      <c r="S345">
        <v>42.4</v>
      </c>
      <c r="T345">
        <v>57.6</v>
      </c>
      <c r="U345">
        <v>63.8</v>
      </c>
      <c r="V345">
        <v>46.9</v>
      </c>
      <c r="W345">
        <v>53.1</v>
      </c>
      <c r="X345" t="s">
        <v>4435</v>
      </c>
      <c r="Y345" t="s">
        <v>4436</v>
      </c>
      <c r="Z345" t="s">
        <v>4887</v>
      </c>
      <c r="AA345" t="s">
        <v>459</v>
      </c>
      <c r="AB345" t="s">
        <v>2116</v>
      </c>
      <c r="AC345" t="s">
        <v>2117</v>
      </c>
      <c r="AD345" t="s">
        <v>2116</v>
      </c>
      <c r="AE345" t="s">
        <v>2117</v>
      </c>
      <c r="AF345" t="s">
        <v>2117</v>
      </c>
      <c r="AG345" t="s">
        <v>2116</v>
      </c>
      <c r="AH345" t="s">
        <v>2117</v>
      </c>
      <c r="AI345" t="s">
        <v>2116</v>
      </c>
      <c r="AJ345" t="s">
        <v>2116</v>
      </c>
      <c r="AK345" t="s">
        <v>2117</v>
      </c>
      <c r="AL345" t="s">
        <v>2117</v>
      </c>
      <c r="AM345" t="s">
        <v>2116</v>
      </c>
      <c r="AN345" t="s">
        <v>2117</v>
      </c>
      <c r="AO345" t="s">
        <v>2117</v>
      </c>
      <c r="AP345" t="s">
        <v>2117</v>
      </c>
      <c r="AQ345" t="s">
        <v>2116</v>
      </c>
    </row>
    <row r="346" spans="2:43" x14ac:dyDescent="0.25">
      <c r="B346" t="s">
        <v>947</v>
      </c>
      <c r="C346" t="s">
        <v>930</v>
      </c>
      <c r="D346">
        <v>0.41666666666666669</v>
      </c>
      <c r="E346" t="s">
        <v>1020</v>
      </c>
      <c r="F346" t="s">
        <v>1021</v>
      </c>
      <c r="H346">
        <v>6.9</v>
      </c>
      <c r="I346">
        <v>47.3</v>
      </c>
      <c r="J346">
        <v>45.8</v>
      </c>
      <c r="K346">
        <v>54.2</v>
      </c>
      <c r="L346">
        <v>93.1</v>
      </c>
      <c r="M346">
        <v>52.7</v>
      </c>
      <c r="N346">
        <v>0</v>
      </c>
      <c r="O346">
        <v>82.8</v>
      </c>
      <c r="P346">
        <v>17.2</v>
      </c>
      <c r="Q346">
        <v>17.2</v>
      </c>
      <c r="R346">
        <v>24.4</v>
      </c>
      <c r="S346">
        <v>6.8</v>
      </c>
      <c r="T346">
        <v>93.2</v>
      </c>
      <c r="U346">
        <v>96.2</v>
      </c>
      <c r="V346">
        <v>8.6</v>
      </c>
      <c r="W346">
        <v>91.4</v>
      </c>
      <c r="X346" t="s">
        <v>1020</v>
      </c>
      <c r="Y346" t="s">
        <v>4409</v>
      </c>
      <c r="Z346" t="s">
        <v>4888</v>
      </c>
      <c r="AA346" t="s">
        <v>447</v>
      </c>
      <c r="AB346" t="s">
        <v>2116</v>
      </c>
      <c r="AC346" t="s">
        <v>2117</v>
      </c>
      <c r="AD346" t="s">
        <v>2116</v>
      </c>
      <c r="AE346" t="s">
        <v>2117</v>
      </c>
      <c r="AF346" t="s">
        <v>2117</v>
      </c>
      <c r="AG346" t="s">
        <v>2116</v>
      </c>
      <c r="AH346" t="s">
        <v>2116</v>
      </c>
      <c r="AI346" t="s">
        <v>2117</v>
      </c>
      <c r="AJ346" t="s">
        <v>2116</v>
      </c>
      <c r="AK346" t="s">
        <v>2116</v>
      </c>
      <c r="AL346" t="s">
        <v>2116</v>
      </c>
      <c r="AM346" t="s">
        <v>2116</v>
      </c>
      <c r="AN346" t="s">
        <v>2117</v>
      </c>
      <c r="AO346" t="s">
        <v>2117</v>
      </c>
      <c r="AP346" t="s">
        <v>2116</v>
      </c>
      <c r="AQ346" t="s">
        <v>2117</v>
      </c>
    </row>
    <row r="347" spans="2:43" x14ac:dyDescent="0.25">
      <c r="B347" t="s">
        <v>451</v>
      </c>
      <c r="C347" t="s">
        <v>930</v>
      </c>
      <c r="D347">
        <v>0.41666666666666669</v>
      </c>
      <c r="E347" t="s">
        <v>1022</v>
      </c>
      <c r="F347" t="s">
        <v>1023</v>
      </c>
      <c r="H347">
        <v>45.4</v>
      </c>
      <c r="I347">
        <v>26.9</v>
      </c>
      <c r="J347">
        <v>27.8</v>
      </c>
      <c r="K347">
        <v>72.2</v>
      </c>
      <c r="L347">
        <v>54.6</v>
      </c>
      <c r="M347">
        <v>73.099999999999994</v>
      </c>
      <c r="N347">
        <v>31.6</v>
      </c>
      <c r="O347">
        <v>42</v>
      </c>
      <c r="P347">
        <v>26.4</v>
      </c>
      <c r="Q347">
        <v>72</v>
      </c>
      <c r="R347">
        <v>80.5</v>
      </c>
      <c r="S347">
        <v>56.6</v>
      </c>
      <c r="T347">
        <v>43.4</v>
      </c>
      <c r="U347">
        <v>49.3</v>
      </c>
      <c r="V347">
        <v>59.9</v>
      </c>
      <c r="W347">
        <v>40.1</v>
      </c>
      <c r="X347" t="s">
        <v>4414</v>
      </c>
      <c r="Y347" t="s">
        <v>4415</v>
      </c>
      <c r="Z347" t="s">
        <v>4889</v>
      </c>
      <c r="AA347" t="s">
        <v>462</v>
      </c>
      <c r="AB347" t="s">
        <v>2117</v>
      </c>
      <c r="AC347" t="s">
        <v>2116</v>
      </c>
      <c r="AD347" t="s">
        <v>2116</v>
      </c>
      <c r="AE347" t="s">
        <v>2117</v>
      </c>
      <c r="AF347" t="s">
        <v>2116</v>
      </c>
      <c r="AG347" t="s">
        <v>2117</v>
      </c>
      <c r="AH347" t="s">
        <v>2117</v>
      </c>
      <c r="AI347" t="s">
        <v>2116</v>
      </c>
      <c r="AJ347" t="s">
        <v>2116</v>
      </c>
      <c r="AK347" t="s">
        <v>2117</v>
      </c>
      <c r="AL347" t="s">
        <v>2117</v>
      </c>
      <c r="AM347" t="s">
        <v>2117</v>
      </c>
      <c r="AN347" t="s">
        <v>2116</v>
      </c>
      <c r="AO347" t="s">
        <v>2117</v>
      </c>
      <c r="AP347" t="s">
        <v>2117</v>
      </c>
      <c r="AQ347" t="s">
        <v>2116</v>
      </c>
    </row>
    <row r="348" spans="2:43" x14ac:dyDescent="0.25">
      <c r="B348" t="s">
        <v>584</v>
      </c>
      <c r="C348" t="s">
        <v>930</v>
      </c>
      <c r="D348">
        <v>0.45833333333333331</v>
      </c>
      <c r="E348" t="s">
        <v>1027</v>
      </c>
      <c r="F348" t="s">
        <v>1028</v>
      </c>
      <c r="H348">
        <v>51.1</v>
      </c>
      <c r="I348">
        <v>28.2</v>
      </c>
      <c r="J348">
        <v>20.8</v>
      </c>
      <c r="K348">
        <v>79.2</v>
      </c>
      <c r="L348">
        <v>48.9</v>
      </c>
      <c r="M348">
        <v>71.8</v>
      </c>
      <c r="N348">
        <v>41.7</v>
      </c>
      <c r="O348">
        <v>44</v>
      </c>
      <c r="P348">
        <v>14.3</v>
      </c>
      <c r="Q348">
        <v>65.7</v>
      </c>
      <c r="R348">
        <v>70.7</v>
      </c>
      <c r="S348">
        <v>43.5</v>
      </c>
      <c r="T348">
        <v>56.5</v>
      </c>
      <c r="U348">
        <v>63</v>
      </c>
      <c r="V348">
        <v>47.3</v>
      </c>
      <c r="W348">
        <v>52.7</v>
      </c>
      <c r="X348" t="s">
        <v>4433</v>
      </c>
      <c r="Y348" t="s">
        <v>4434</v>
      </c>
      <c r="Z348" t="s">
        <v>4890</v>
      </c>
      <c r="AA348" t="s">
        <v>4037</v>
      </c>
      <c r="AB348" t="s">
        <v>2117</v>
      </c>
      <c r="AC348" t="s">
        <v>2116</v>
      </c>
      <c r="AD348" t="s">
        <v>2116</v>
      </c>
      <c r="AE348" t="s">
        <v>2117</v>
      </c>
      <c r="AF348" t="s">
        <v>2116</v>
      </c>
      <c r="AG348" t="s">
        <v>2117</v>
      </c>
      <c r="AH348" t="s">
        <v>2117</v>
      </c>
      <c r="AI348" t="s">
        <v>2116</v>
      </c>
      <c r="AJ348" t="s">
        <v>2116</v>
      </c>
      <c r="AK348" t="s">
        <v>2117</v>
      </c>
      <c r="AL348" t="s">
        <v>2117</v>
      </c>
      <c r="AM348" t="s">
        <v>2117</v>
      </c>
      <c r="AN348" t="s">
        <v>2116</v>
      </c>
      <c r="AO348" t="s">
        <v>2116</v>
      </c>
      <c r="AP348" t="s">
        <v>2117</v>
      </c>
      <c r="AQ348" t="s">
        <v>2116</v>
      </c>
    </row>
    <row r="349" spans="2:43" x14ac:dyDescent="0.25">
      <c r="B349" t="s">
        <v>584</v>
      </c>
      <c r="C349" t="s">
        <v>930</v>
      </c>
      <c r="D349">
        <v>0.45833333333333331</v>
      </c>
      <c r="E349" t="s">
        <v>1029</v>
      </c>
      <c r="F349" t="s">
        <v>1030</v>
      </c>
      <c r="H349">
        <v>46.4</v>
      </c>
      <c r="I349">
        <v>28.1</v>
      </c>
      <c r="J349">
        <v>25.5</v>
      </c>
      <c r="K349">
        <v>74.5</v>
      </c>
      <c r="L349">
        <v>53.6</v>
      </c>
      <c r="M349">
        <v>71.900000000000006</v>
      </c>
      <c r="N349">
        <v>39.6</v>
      </c>
      <c r="O349">
        <v>42.7</v>
      </c>
      <c r="P349">
        <v>17.7</v>
      </c>
      <c r="Q349">
        <v>68.8</v>
      </c>
      <c r="R349">
        <v>74.7</v>
      </c>
      <c r="S349">
        <v>48.5</v>
      </c>
      <c r="T349">
        <v>51.5</v>
      </c>
      <c r="U349">
        <v>57.5</v>
      </c>
      <c r="V349">
        <v>53.1</v>
      </c>
      <c r="W349">
        <v>46.9</v>
      </c>
      <c r="X349" t="s">
        <v>870</v>
      </c>
      <c r="Y349" t="s">
        <v>4437</v>
      </c>
      <c r="Z349" t="s">
        <v>4891</v>
      </c>
      <c r="AA349" t="s">
        <v>462</v>
      </c>
      <c r="AB349" t="s">
        <v>2117</v>
      </c>
      <c r="AC349" t="s">
        <v>2116</v>
      </c>
      <c r="AD349" t="s">
        <v>2116</v>
      </c>
      <c r="AE349" t="s">
        <v>2117</v>
      </c>
      <c r="AF349" t="s">
        <v>2116</v>
      </c>
      <c r="AG349" t="s">
        <v>2117</v>
      </c>
      <c r="AH349" t="s">
        <v>2117</v>
      </c>
      <c r="AI349" t="s">
        <v>2116</v>
      </c>
      <c r="AJ349" t="s">
        <v>2116</v>
      </c>
      <c r="AK349" t="s">
        <v>2117</v>
      </c>
      <c r="AL349" t="s">
        <v>2117</v>
      </c>
      <c r="AM349" t="s">
        <v>2117</v>
      </c>
      <c r="AN349" t="s">
        <v>2116</v>
      </c>
      <c r="AO349" t="s">
        <v>2117</v>
      </c>
      <c r="AP349" t="s">
        <v>2117</v>
      </c>
      <c r="AQ349" t="s">
        <v>2116</v>
      </c>
    </row>
    <row r="350" spans="2:43" x14ac:dyDescent="0.25">
      <c r="B350" t="s">
        <v>1033</v>
      </c>
      <c r="C350" t="s">
        <v>930</v>
      </c>
      <c r="D350">
        <v>0.45833333333333331</v>
      </c>
      <c r="E350" t="s">
        <v>1034</v>
      </c>
      <c r="F350" t="s">
        <v>1035</v>
      </c>
      <c r="H350">
        <v>57.9</v>
      </c>
      <c r="I350">
        <v>26.5</v>
      </c>
      <c r="J350">
        <v>15.6</v>
      </c>
      <c r="K350">
        <v>84.4</v>
      </c>
      <c r="L350">
        <v>42.1</v>
      </c>
      <c r="M350">
        <v>73.5</v>
      </c>
      <c r="N350">
        <v>30.5</v>
      </c>
      <c r="O350">
        <v>34.9</v>
      </c>
      <c r="P350">
        <v>34.700000000000003</v>
      </c>
      <c r="Q350">
        <v>83.3</v>
      </c>
      <c r="R350">
        <v>95.8</v>
      </c>
      <c r="S350">
        <v>86</v>
      </c>
      <c r="T350">
        <v>14</v>
      </c>
      <c r="U350">
        <v>19</v>
      </c>
      <c r="V350">
        <v>79.5</v>
      </c>
      <c r="W350">
        <v>20.5</v>
      </c>
      <c r="X350" t="s">
        <v>1409</v>
      </c>
      <c r="Y350" t="s">
        <v>1035</v>
      </c>
      <c r="Z350" t="s">
        <v>4892</v>
      </c>
      <c r="AA350" t="s">
        <v>456</v>
      </c>
      <c r="AB350" t="s">
        <v>2116</v>
      </c>
      <c r="AC350" t="s">
        <v>2116</v>
      </c>
      <c r="AD350" t="s">
        <v>2117</v>
      </c>
      <c r="AE350" t="s">
        <v>2116</v>
      </c>
      <c r="AF350" t="s">
        <v>2117</v>
      </c>
      <c r="AG350" t="s">
        <v>2117</v>
      </c>
      <c r="AH350" t="s">
        <v>2116</v>
      </c>
      <c r="AI350" t="s">
        <v>2117</v>
      </c>
      <c r="AJ350" t="s">
        <v>2116</v>
      </c>
      <c r="AK350" t="s">
        <v>2116</v>
      </c>
      <c r="AL350" t="s">
        <v>2116</v>
      </c>
      <c r="AM350" t="s">
        <v>2116</v>
      </c>
      <c r="AN350" t="s">
        <v>2117</v>
      </c>
      <c r="AO350" t="s">
        <v>2117</v>
      </c>
      <c r="AP350" t="s">
        <v>2116</v>
      </c>
      <c r="AQ350" t="s">
        <v>2117</v>
      </c>
    </row>
    <row r="351" spans="2:43" x14ac:dyDescent="0.25">
      <c r="B351" t="s">
        <v>474</v>
      </c>
      <c r="C351" t="s">
        <v>930</v>
      </c>
      <c r="D351">
        <v>0.45833333333333331</v>
      </c>
      <c r="E351" t="s">
        <v>1036</v>
      </c>
      <c r="F351" t="s">
        <v>243</v>
      </c>
      <c r="H351">
        <v>49.7</v>
      </c>
      <c r="I351">
        <v>27</v>
      </c>
      <c r="J351">
        <v>23.3</v>
      </c>
      <c r="K351">
        <v>76.7</v>
      </c>
      <c r="L351">
        <v>50.3</v>
      </c>
      <c r="M351">
        <v>73</v>
      </c>
      <c r="N351">
        <v>35.200000000000003</v>
      </c>
      <c r="O351">
        <v>43.1</v>
      </c>
      <c r="P351">
        <v>21.7</v>
      </c>
      <c r="Q351">
        <v>69.5</v>
      </c>
      <c r="R351">
        <v>76.8</v>
      </c>
      <c r="S351">
        <v>51.3</v>
      </c>
      <c r="T351">
        <v>48.7</v>
      </c>
      <c r="U351">
        <v>55</v>
      </c>
      <c r="V351">
        <v>54.4</v>
      </c>
      <c r="W351">
        <v>45.6</v>
      </c>
      <c r="X351" t="s">
        <v>1036</v>
      </c>
      <c r="Y351" t="s">
        <v>297</v>
      </c>
      <c r="Z351" t="s">
        <v>4893</v>
      </c>
      <c r="AA351" t="s">
        <v>453</v>
      </c>
      <c r="AB351" t="s">
        <v>2117</v>
      </c>
      <c r="AC351" t="s">
        <v>2116</v>
      </c>
      <c r="AD351" t="s">
        <v>2116</v>
      </c>
      <c r="AE351" t="s">
        <v>2117</v>
      </c>
      <c r="AF351" t="s">
        <v>2116</v>
      </c>
      <c r="AG351" t="s">
        <v>2117</v>
      </c>
      <c r="AH351" t="s">
        <v>2117</v>
      </c>
      <c r="AI351" t="s">
        <v>2116</v>
      </c>
      <c r="AJ351" t="s">
        <v>2116</v>
      </c>
      <c r="AK351" t="s">
        <v>2117</v>
      </c>
      <c r="AL351" t="s">
        <v>2116</v>
      </c>
      <c r="AM351" t="s">
        <v>2116</v>
      </c>
      <c r="AN351" t="s">
        <v>2117</v>
      </c>
      <c r="AO351" t="s">
        <v>2117</v>
      </c>
      <c r="AP351" t="s">
        <v>2116</v>
      </c>
      <c r="AQ351" t="s">
        <v>2117</v>
      </c>
    </row>
    <row r="352" spans="2:43" x14ac:dyDescent="0.25">
      <c r="B352" t="s">
        <v>947</v>
      </c>
      <c r="C352" t="s">
        <v>930</v>
      </c>
      <c r="D352">
        <v>0.45833333333333331</v>
      </c>
      <c r="E352" t="s">
        <v>1039</v>
      </c>
      <c r="F352" t="s">
        <v>1040</v>
      </c>
      <c r="H352">
        <v>54.1</v>
      </c>
      <c r="I352">
        <v>29.6</v>
      </c>
      <c r="J352">
        <v>16.399999999999999</v>
      </c>
      <c r="K352">
        <v>83.6</v>
      </c>
      <c r="L352">
        <v>45.9</v>
      </c>
      <c r="M352">
        <v>70.400000000000006</v>
      </c>
      <c r="N352">
        <v>36.299999999999997</v>
      </c>
      <c r="O352">
        <v>58.1</v>
      </c>
      <c r="P352">
        <v>5.6</v>
      </c>
      <c r="Q352">
        <v>44.9</v>
      </c>
      <c r="R352">
        <v>61.5</v>
      </c>
      <c r="S352">
        <v>33.299999999999997</v>
      </c>
      <c r="T352">
        <v>66.7</v>
      </c>
      <c r="U352">
        <v>73.3</v>
      </c>
      <c r="V352">
        <v>36.700000000000003</v>
      </c>
      <c r="W352">
        <v>63.3</v>
      </c>
      <c r="X352" t="s">
        <v>1039</v>
      </c>
      <c r="Y352" t="s">
        <v>1040</v>
      </c>
      <c r="Z352" t="s">
        <v>4894</v>
      </c>
      <c r="AA352" t="s">
        <v>459</v>
      </c>
      <c r="AB352" t="s">
        <v>2116</v>
      </c>
      <c r="AC352" t="s">
        <v>2117</v>
      </c>
      <c r="AD352" t="s">
        <v>2116</v>
      </c>
      <c r="AE352" t="s">
        <v>2117</v>
      </c>
      <c r="AF352" t="s">
        <v>2117</v>
      </c>
      <c r="AG352" t="s">
        <v>2116</v>
      </c>
      <c r="AH352" t="s">
        <v>2116</v>
      </c>
      <c r="AI352" t="s">
        <v>2116</v>
      </c>
      <c r="AJ352" t="s">
        <v>2117</v>
      </c>
      <c r="AK352" t="s">
        <v>2117</v>
      </c>
      <c r="AL352" t="s">
        <v>2117</v>
      </c>
      <c r="AM352" t="s">
        <v>2116</v>
      </c>
      <c r="AN352" t="s">
        <v>2117</v>
      </c>
      <c r="AO352" t="s">
        <v>2117</v>
      </c>
      <c r="AP352" t="s">
        <v>2117</v>
      </c>
      <c r="AQ352" t="s">
        <v>2116</v>
      </c>
    </row>
    <row r="353" spans="2:43" x14ac:dyDescent="0.25">
      <c r="B353" t="s">
        <v>486</v>
      </c>
      <c r="C353" t="s">
        <v>930</v>
      </c>
      <c r="D353">
        <v>0.45833333333333331</v>
      </c>
      <c r="E353" t="s">
        <v>1041</v>
      </c>
      <c r="F353" t="s">
        <v>1042</v>
      </c>
      <c r="H353">
        <v>54</v>
      </c>
      <c r="I353">
        <v>28.3</v>
      </c>
      <c r="J353">
        <v>17.7</v>
      </c>
      <c r="K353">
        <v>82.3</v>
      </c>
      <c r="L353">
        <v>46</v>
      </c>
      <c r="M353">
        <v>71.7</v>
      </c>
      <c r="N353">
        <v>38.200000000000003</v>
      </c>
      <c r="O353">
        <v>48.5</v>
      </c>
      <c r="P353">
        <v>13.4</v>
      </c>
      <c r="Q353">
        <v>59.6</v>
      </c>
      <c r="R353">
        <v>66.8</v>
      </c>
      <c r="S353">
        <v>39</v>
      </c>
      <c r="T353">
        <v>61</v>
      </c>
      <c r="U353">
        <v>67.8</v>
      </c>
      <c r="V353">
        <v>42.1</v>
      </c>
      <c r="W353">
        <v>57.9</v>
      </c>
      <c r="X353" t="s">
        <v>4445</v>
      </c>
      <c r="Y353" t="s">
        <v>1042</v>
      </c>
      <c r="Z353" t="s">
        <v>4895</v>
      </c>
      <c r="AA353" t="s">
        <v>2736</v>
      </c>
      <c r="AB353" t="s">
        <v>2116</v>
      </c>
      <c r="AC353" t="s">
        <v>2117</v>
      </c>
      <c r="AD353" t="s">
        <v>2116</v>
      </c>
      <c r="AE353" t="s">
        <v>2117</v>
      </c>
      <c r="AF353" t="s">
        <v>2117</v>
      </c>
      <c r="AG353" t="s">
        <v>2116</v>
      </c>
      <c r="AH353" t="s">
        <v>2116</v>
      </c>
      <c r="AI353" t="s">
        <v>2117</v>
      </c>
      <c r="AJ353" t="s">
        <v>2116</v>
      </c>
      <c r="AK353" t="s">
        <v>2116</v>
      </c>
      <c r="AL353" t="s">
        <v>2116</v>
      </c>
      <c r="AM353" t="s">
        <v>2116</v>
      </c>
      <c r="AN353" t="s">
        <v>2117</v>
      </c>
      <c r="AO353" t="s">
        <v>2117</v>
      </c>
      <c r="AP353" t="s">
        <v>2116</v>
      </c>
      <c r="AQ353" t="s">
        <v>2117</v>
      </c>
    </row>
    <row r="354" spans="2:43" x14ac:dyDescent="0.25">
      <c r="B354" t="s">
        <v>1043</v>
      </c>
      <c r="C354" t="s">
        <v>930</v>
      </c>
      <c r="D354">
        <v>0.47916666666666669</v>
      </c>
      <c r="E354" t="s">
        <v>1044</v>
      </c>
      <c r="F354" t="s">
        <v>1045</v>
      </c>
      <c r="H354">
        <v>16.2</v>
      </c>
      <c r="I354">
        <v>50.7</v>
      </c>
      <c r="J354">
        <v>33.1</v>
      </c>
      <c r="K354">
        <v>66.900000000000006</v>
      </c>
      <c r="L354">
        <v>83.8</v>
      </c>
      <c r="M354">
        <v>49.3</v>
      </c>
      <c r="N354">
        <v>0</v>
      </c>
      <c r="O354">
        <v>82.8</v>
      </c>
      <c r="P354">
        <v>17.2</v>
      </c>
      <c r="Q354">
        <v>17.2</v>
      </c>
      <c r="R354">
        <v>23.6</v>
      </c>
      <c r="S354">
        <v>6.3</v>
      </c>
      <c r="T354">
        <v>93.7</v>
      </c>
      <c r="U354">
        <v>95.2</v>
      </c>
      <c r="V354">
        <v>12.9</v>
      </c>
      <c r="W354">
        <v>87.1</v>
      </c>
      <c r="X354" t="s">
        <v>272</v>
      </c>
      <c r="Y354" t="s">
        <v>1045</v>
      </c>
      <c r="Z354" t="s">
        <v>4896</v>
      </c>
      <c r="AA354" t="s">
        <v>453</v>
      </c>
      <c r="AB354" t="s">
        <v>2117</v>
      </c>
      <c r="AC354" t="s">
        <v>2116</v>
      </c>
      <c r="AD354" t="s">
        <v>2116</v>
      </c>
      <c r="AE354" t="s">
        <v>2117</v>
      </c>
      <c r="AF354" t="s">
        <v>2116</v>
      </c>
      <c r="AG354" t="s">
        <v>2117</v>
      </c>
      <c r="AH354" t="s">
        <v>2117</v>
      </c>
      <c r="AI354" t="s">
        <v>2116</v>
      </c>
      <c r="AJ354" t="s">
        <v>2116</v>
      </c>
      <c r="AK354" t="s">
        <v>2117</v>
      </c>
      <c r="AL354" t="s">
        <v>2116</v>
      </c>
      <c r="AM354" t="s">
        <v>2116</v>
      </c>
      <c r="AN354" t="s">
        <v>2117</v>
      </c>
      <c r="AO354" t="s">
        <v>2117</v>
      </c>
      <c r="AP354" t="s">
        <v>2116</v>
      </c>
      <c r="AQ354" t="s">
        <v>2117</v>
      </c>
    </row>
    <row r="355" spans="2:43" x14ac:dyDescent="0.25">
      <c r="B355" t="s">
        <v>476</v>
      </c>
      <c r="C355" t="s">
        <v>930</v>
      </c>
      <c r="D355">
        <v>0.47916666666666669</v>
      </c>
      <c r="E355" t="s">
        <v>1046</v>
      </c>
      <c r="F355" t="s">
        <v>1047</v>
      </c>
      <c r="H355">
        <v>63.6</v>
      </c>
      <c r="I355">
        <v>23.6</v>
      </c>
      <c r="J355">
        <v>12.9</v>
      </c>
      <c r="K355">
        <v>87.1</v>
      </c>
      <c r="L355">
        <v>36.4</v>
      </c>
      <c r="M355">
        <v>76.400000000000006</v>
      </c>
      <c r="N355">
        <v>32</v>
      </c>
      <c r="O355">
        <v>48.1</v>
      </c>
      <c r="P355">
        <v>19.899999999999999</v>
      </c>
      <c r="Q355">
        <v>62</v>
      </c>
      <c r="R355">
        <v>75.8</v>
      </c>
      <c r="S355">
        <v>50.2</v>
      </c>
      <c r="T355">
        <v>49.8</v>
      </c>
      <c r="U355">
        <v>58.7</v>
      </c>
      <c r="V355">
        <v>46.3</v>
      </c>
      <c r="W355">
        <v>53.7</v>
      </c>
      <c r="X355" t="s">
        <v>1935</v>
      </c>
      <c r="Y355" t="s">
        <v>1047</v>
      </c>
      <c r="Z355" t="s">
        <v>4897</v>
      </c>
      <c r="AA355" t="s">
        <v>459</v>
      </c>
      <c r="AB355" t="s">
        <v>2116</v>
      </c>
      <c r="AC355" t="s">
        <v>2117</v>
      </c>
      <c r="AD355" t="s">
        <v>2116</v>
      </c>
      <c r="AE355" t="s">
        <v>2117</v>
      </c>
      <c r="AF355" t="s">
        <v>2117</v>
      </c>
      <c r="AG355" t="s">
        <v>2116</v>
      </c>
      <c r="AH355" t="s">
        <v>2116</v>
      </c>
      <c r="AI355" t="s">
        <v>2117</v>
      </c>
      <c r="AJ355" t="s">
        <v>2116</v>
      </c>
      <c r="AK355" t="s">
        <v>2116</v>
      </c>
      <c r="AL355" t="s">
        <v>2117</v>
      </c>
      <c r="AM355" t="s">
        <v>2116</v>
      </c>
      <c r="AN355" t="s">
        <v>2117</v>
      </c>
      <c r="AO355" t="s">
        <v>2117</v>
      </c>
      <c r="AP355" t="s">
        <v>2117</v>
      </c>
      <c r="AQ355" t="s">
        <v>2116</v>
      </c>
    </row>
    <row r="356" spans="2:43" x14ac:dyDescent="0.25">
      <c r="B356" t="s">
        <v>476</v>
      </c>
      <c r="C356" t="s">
        <v>930</v>
      </c>
      <c r="D356">
        <v>0.47916666666666669</v>
      </c>
      <c r="E356" t="s">
        <v>257</v>
      </c>
      <c r="F356" t="s">
        <v>1048</v>
      </c>
      <c r="H356">
        <v>48.2</v>
      </c>
      <c r="I356">
        <v>25.4</v>
      </c>
      <c r="J356">
        <v>26.4</v>
      </c>
      <c r="K356">
        <v>73.599999999999994</v>
      </c>
      <c r="L356">
        <v>51.8</v>
      </c>
      <c r="M356">
        <v>74.599999999999994</v>
      </c>
      <c r="N356">
        <v>36.299999999999997</v>
      </c>
      <c r="O356">
        <v>38.1</v>
      </c>
      <c r="P356">
        <v>25.6</v>
      </c>
      <c r="Q356">
        <v>77.7</v>
      </c>
      <c r="R356">
        <v>85.5</v>
      </c>
      <c r="S356">
        <v>64.7</v>
      </c>
      <c r="T356">
        <v>35.299999999999997</v>
      </c>
      <c r="U356">
        <v>41.3</v>
      </c>
      <c r="V356">
        <v>65.7</v>
      </c>
      <c r="W356">
        <v>34.299999999999997</v>
      </c>
      <c r="X356" t="s">
        <v>340</v>
      </c>
      <c r="Y356" t="s">
        <v>1048</v>
      </c>
      <c r="Z356" t="s">
        <v>4898</v>
      </c>
      <c r="AA356" t="s">
        <v>460</v>
      </c>
      <c r="AB356" t="s">
        <v>2116</v>
      </c>
      <c r="AC356" t="s">
        <v>2116</v>
      </c>
      <c r="AD356" t="s">
        <v>2117</v>
      </c>
      <c r="AE356" t="s">
        <v>2116</v>
      </c>
      <c r="AF356" t="s">
        <v>2117</v>
      </c>
      <c r="AG356" t="s">
        <v>2117</v>
      </c>
      <c r="AH356" t="s">
        <v>2116</v>
      </c>
      <c r="AI356" t="s">
        <v>2116</v>
      </c>
      <c r="AJ356" t="s">
        <v>2117</v>
      </c>
      <c r="AK356" t="s">
        <v>2117</v>
      </c>
      <c r="AL356" t="s">
        <v>2117</v>
      </c>
      <c r="AM356" t="s">
        <v>2117</v>
      </c>
      <c r="AN356" t="s">
        <v>2116</v>
      </c>
      <c r="AO356" t="s">
        <v>2117</v>
      </c>
      <c r="AP356" t="s">
        <v>2117</v>
      </c>
      <c r="AQ356" t="s">
        <v>2116</v>
      </c>
    </row>
    <row r="357" spans="2:43" x14ac:dyDescent="0.25">
      <c r="B357" t="s">
        <v>584</v>
      </c>
      <c r="C357" t="s">
        <v>930</v>
      </c>
      <c r="D357">
        <v>0.5</v>
      </c>
      <c r="E357" t="s">
        <v>1049</v>
      </c>
      <c r="F357" t="s">
        <v>1050</v>
      </c>
      <c r="H357">
        <v>39</v>
      </c>
      <c r="I357">
        <v>32.299999999999997</v>
      </c>
      <c r="J357">
        <v>28.7</v>
      </c>
      <c r="K357">
        <v>71.3</v>
      </c>
      <c r="L357">
        <v>61</v>
      </c>
      <c r="M357">
        <v>67.7</v>
      </c>
      <c r="N357">
        <v>24</v>
      </c>
      <c r="O357">
        <v>51.8</v>
      </c>
      <c r="P357">
        <v>24.2</v>
      </c>
      <c r="Q357">
        <v>57.3</v>
      </c>
      <c r="R357">
        <v>63.6</v>
      </c>
      <c r="S357">
        <v>35.299999999999997</v>
      </c>
      <c r="T357">
        <v>64.7</v>
      </c>
      <c r="U357">
        <v>69.599999999999994</v>
      </c>
      <c r="V357">
        <v>43.5</v>
      </c>
      <c r="W357">
        <v>56.5</v>
      </c>
      <c r="X357" t="s">
        <v>1049</v>
      </c>
      <c r="Y357" t="s">
        <v>4487</v>
      </c>
      <c r="Z357" t="s">
        <v>4899</v>
      </c>
      <c r="AA357" t="s">
        <v>2169</v>
      </c>
      <c r="AB357" t="s">
        <v>2117</v>
      </c>
      <c r="AC357" t="s">
        <v>2116</v>
      </c>
      <c r="AD357" t="s">
        <v>2116</v>
      </c>
      <c r="AE357" t="s">
        <v>2117</v>
      </c>
      <c r="AF357" t="s">
        <v>2116</v>
      </c>
      <c r="AG357" t="s">
        <v>2117</v>
      </c>
      <c r="AH357" t="s">
        <v>2117</v>
      </c>
      <c r="AI357" t="s">
        <v>2116</v>
      </c>
      <c r="AJ357" t="s">
        <v>2116</v>
      </c>
      <c r="AK357" t="s">
        <v>2117</v>
      </c>
      <c r="AL357" t="s">
        <v>2117</v>
      </c>
      <c r="AM357" t="s">
        <v>2117</v>
      </c>
      <c r="AN357" t="s">
        <v>2116</v>
      </c>
      <c r="AO357" t="s">
        <v>2116</v>
      </c>
      <c r="AP357" t="s">
        <v>2117</v>
      </c>
      <c r="AQ357" t="s">
        <v>2116</v>
      </c>
    </row>
    <row r="358" spans="2:43" x14ac:dyDescent="0.25">
      <c r="B358" t="s">
        <v>466</v>
      </c>
      <c r="C358" t="s">
        <v>930</v>
      </c>
      <c r="D358">
        <v>0.5</v>
      </c>
      <c r="E358" t="s">
        <v>1051</v>
      </c>
      <c r="F358" t="s">
        <v>97</v>
      </c>
      <c r="H358">
        <v>51.2</v>
      </c>
      <c r="I358">
        <v>24.8</v>
      </c>
      <c r="J358">
        <v>24.1</v>
      </c>
      <c r="K358">
        <v>75.900000000000006</v>
      </c>
      <c r="L358">
        <v>48.8</v>
      </c>
      <c r="M358">
        <v>75.2</v>
      </c>
      <c r="N358">
        <v>34.9</v>
      </c>
      <c r="O358">
        <v>40.1</v>
      </c>
      <c r="P358">
        <v>25</v>
      </c>
      <c r="Q358">
        <v>74.599999999999994</v>
      </c>
      <c r="R358">
        <v>87.2</v>
      </c>
      <c r="S358">
        <v>67.8</v>
      </c>
      <c r="T358">
        <v>32.200000000000003</v>
      </c>
      <c r="U358">
        <v>38.299999999999997</v>
      </c>
      <c r="V358">
        <v>67.3</v>
      </c>
      <c r="W358">
        <v>32.700000000000003</v>
      </c>
      <c r="X358" t="s">
        <v>4505</v>
      </c>
      <c r="Y358" t="s">
        <v>2071</v>
      </c>
      <c r="Z358" t="s">
        <v>4900</v>
      </c>
      <c r="AA358" t="s">
        <v>2169</v>
      </c>
      <c r="AB358" t="s">
        <v>2117</v>
      </c>
      <c r="AC358" t="s">
        <v>2116</v>
      </c>
      <c r="AD358" t="s">
        <v>2116</v>
      </c>
      <c r="AE358" t="s">
        <v>2117</v>
      </c>
      <c r="AF358" t="s">
        <v>2116</v>
      </c>
      <c r="AG358" t="s">
        <v>2117</v>
      </c>
      <c r="AH358" t="s">
        <v>2117</v>
      </c>
      <c r="AI358" t="s">
        <v>2116</v>
      </c>
      <c r="AJ358" t="s">
        <v>2116</v>
      </c>
      <c r="AK358" t="s">
        <v>2117</v>
      </c>
      <c r="AL358" t="s">
        <v>2117</v>
      </c>
      <c r="AM358" t="s">
        <v>2117</v>
      </c>
      <c r="AN358" t="s">
        <v>2116</v>
      </c>
      <c r="AO358" t="s">
        <v>2116</v>
      </c>
      <c r="AP358" t="s">
        <v>2117</v>
      </c>
      <c r="AQ358" t="s">
        <v>2116</v>
      </c>
    </row>
    <row r="359" spans="2:43" x14ac:dyDescent="0.25">
      <c r="B359" t="s">
        <v>1052</v>
      </c>
      <c r="C359" t="s">
        <v>930</v>
      </c>
      <c r="D359">
        <v>0.5</v>
      </c>
      <c r="E359" t="s">
        <v>1053</v>
      </c>
      <c r="F359" t="s">
        <v>1054</v>
      </c>
      <c r="H359">
        <v>46.1</v>
      </c>
      <c r="I359">
        <v>29.4</v>
      </c>
      <c r="J359">
        <v>24.5</v>
      </c>
      <c r="K359">
        <v>75.5</v>
      </c>
      <c r="L359">
        <v>53.9</v>
      </c>
      <c r="M359">
        <v>70.599999999999994</v>
      </c>
      <c r="N359">
        <v>31.3</v>
      </c>
      <c r="O359">
        <v>48.1</v>
      </c>
      <c r="P359">
        <v>20.6</v>
      </c>
      <c r="Q359">
        <v>62.1</v>
      </c>
      <c r="R359">
        <v>69.900000000000006</v>
      </c>
      <c r="S359">
        <v>42.4</v>
      </c>
      <c r="T359">
        <v>57.6</v>
      </c>
      <c r="U359">
        <v>63.4</v>
      </c>
      <c r="V359">
        <v>48.1</v>
      </c>
      <c r="W359">
        <v>51.9</v>
      </c>
      <c r="X359" t="s">
        <v>1053</v>
      </c>
      <c r="Y359" t="s">
        <v>1933</v>
      </c>
      <c r="Z359" t="s">
        <v>4901</v>
      </c>
      <c r="AA359" t="s">
        <v>449</v>
      </c>
      <c r="AB359" t="s">
        <v>2116</v>
      </c>
      <c r="AC359" t="s">
        <v>2116</v>
      </c>
      <c r="AD359" t="s">
        <v>2117</v>
      </c>
      <c r="AE359" t="s">
        <v>2116</v>
      </c>
      <c r="AF359" t="s">
        <v>2117</v>
      </c>
      <c r="AG359" t="s">
        <v>2117</v>
      </c>
      <c r="AH359" t="s">
        <v>2116</v>
      </c>
      <c r="AI359" t="s">
        <v>2116</v>
      </c>
      <c r="AJ359" t="s">
        <v>2117</v>
      </c>
      <c r="AK359" t="s">
        <v>2117</v>
      </c>
      <c r="AL359" t="s">
        <v>2117</v>
      </c>
      <c r="AM359" t="s">
        <v>2116</v>
      </c>
      <c r="AN359" t="s">
        <v>2117</v>
      </c>
      <c r="AO359" t="s">
        <v>2117</v>
      </c>
      <c r="AP359" t="s">
        <v>2116</v>
      </c>
      <c r="AQ359" t="s">
        <v>2117</v>
      </c>
    </row>
    <row r="360" spans="2:43" x14ac:dyDescent="0.25">
      <c r="B360" t="s">
        <v>465</v>
      </c>
      <c r="C360" t="s">
        <v>930</v>
      </c>
      <c r="D360">
        <v>0.5</v>
      </c>
      <c r="E360" t="s">
        <v>1055</v>
      </c>
      <c r="F360" t="s">
        <v>1056</v>
      </c>
      <c r="H360">
        <v>35</v>
      </c>
      <c r="I360">
        <v>28.9</v>
      </c>
      <c r="J360">
        <v>36.1</v>
      </c>
      <c r="K360">
        <v>63.9</v>
      </c>
      <c r="L360">
        <v>65</v>
      </c>
      <c r="M360">
        <v>71.099999999999994</v>
      </c>
      <c r="N360">
        <v>27.9</v>
      </c>
      <c r="O360">
        <v>37.9</v>
      </c>
      <c r="P360">
        <v>34.200000000000003</v>
      </c>
      <c r="Q360">
        <v>78.599999999999994</v>
      </c>
      <c r="R360">
        <v>76.2</v>
      </c>
      <c r="S360">
        <v>50.4</v>
      </c>
      <c r="T360">
        <v>49.6</v>
      </c>
      <c r="U360">
        <v>55.1</v>
      </c>
      <c r="V360">
        <v>56</v>
      </c>
      <c r="W360">
        <v>44</v>
      </c>
      <c r="X360" t="s">
        <v>4492</v>
      </c>
      <c r="Y360" t="s">
        <v>1056</v>
      </c>
      <c r="Z360" t="s">
        <v>4902</v>
      </c>
      <c r="AA360" t="s">
        <v>4024</v>
      </c>
      <c r="AB360" t="s">
        <v>2116</v>
      </c>
      <c r="AC360" t="s">
        <v>2116</v>
      </c>
      <c r="AD360" t="s">
        <v>2117</v>
      </c>
      <c r="AE360" t="s">
        <v>2116</v>
      </c>
      <c r="AF360" t="s">
        <v>2117</v>
      </c>
      <c r="AG360" t="s">
        <v>2117</v>
      </c>
      <c r="AH360" t="s">
        <v>2116</v>
      </c>
      <c r="AI360" t="s">
        <v>2117</v>
      </c>
      <c r="AJ360" t="s">
        <v>2116</v>
      </c>
      <c r="AK360" t="s">
        <v>2117</v>
      </c>
      <c r="AL360" t="s">
        <v>2117</v>
      </c>
      <c r="AM360" t="s">
        <v>2117</v>
      </c>
      <c r="AN360" t="s">
        <v>2116</v>
      </c>
      <c r="AO360" t="s">
        <v>2116</v>
      </c>
      <c r="AP360" t="s">
        <v>2117</v>
      </c>
      <c r="AQ360" t="s">
        <v>2116</v>
      </c>
    </row>
    <row r="361" spans="2:43" x14ac:dyDescent="0.25">
      <c r="B361" t="s">
        <v>465</v>
      </c>
      <c r="C361" t="s">
        <v>930</v>
      </c>
      <c r="D361">
        <v>0.5</v>
      </c>
      <c r="E361" t="s">
        <v>1057</v>
      </c>
      <c r="F361" t="s">
        <v>31</v>
      </c>
      <c r="H361">
        <v>22.4</v>
      </c>
      <c r="I361">
        <v>28.9</v>
      </c>
      <c r="J361">
        <v>48.7</v>
      </c>
      <c r="K361">
        <v>51.3</v>
      </c>
      <c r="L361">
        <v>77.599999999999994</v>
      </c>
      <c r="M361">
        <v>71.099999999999994</v>
      </c>
      <c r="N361">
        <v>20.3</v>
      </c>
      <c r="O361">
        <v>43.5</v>
      </c>
      <c r="P361">
        <v>36.1</v>
      </c>
      <c r="Q361">
        <v>69.099999999999994</v>
      </c>
      <c r="R361">
        <v>74</v>
      </c>
      <c r="S361">
        <v>47.6</v>
      </c>
      <c r="T361">
        <v>52.4</v>
      </c>
      <c r="U361">
        <v>58.7</v>
      </c>
      <c r="V361">
        <v>51.5</v>
      </c>
      <c r="W361">
        <v>48.5</v>
      </c>
      <c r="X361" t="s">
        <v>1057</v>
      </c>
      <c r="Y361" t="s">
        <v>31</v>
      </c>
      <c r="Z361" t="s">
        <v>4903</v>
      </c>
      <c r="AA361" t="s">
        <v>2740</v>
      </c>
      <c r="AB361" t="s">
        <v>2116</v>
      </c>
      <c r="AC361" t="s">
        <v>2116</v>
      </c>
      <c r="AD361" t="s">
        <v>2117</v>
      </c>
      <c r="AE361" t="s">
        <v>2116</v>
      </c>
      <c r="AF361" t="s">
        <v>2117</v>
      </c>
      <c r="AG361" t="s">
        <v>2117</v>
      </c>
      <c r="AH361" t="s">
        <v>2116</v>
      </c>
      <c r="AI361" t="s">
        <v>2116</v>
      </c>
      <c r="AJ361" t="s">
        <v>2117</v>
      </c>
      <c r="AK361" t="s">
        <v>2117</v>
      </c>
      <c r="AL361" t="s">
        <v>2117</v>
      </c>
      <c r="AM361" t="s">
        <v>2117</v>
      </c>
      <c r="AN361" t="s">
        <v>2116</v>
      </c>
      <c r="AO361" t="s">
        <v>2117</v>
      </c>
      <c r="AP361" t="s">
        <v>2116</v>
      </c>
      <c r="AQ361" t="s">
        <v>2117</v>
      </c>
    </row>
    <row r="362" spans="2:43" x14ac:dyDescent="0.25">
      <c r="B362" t="s">
        <v>465</v>
      </c>
      <c r="C362" t="s">
        <v>930</v>
      </c>
      <c r="D362">
        <v>0.5</v>
      </c>
      <c r="E362" t="s">
        <v>1058</v>
      </c>
      <c r="F362" t="s">
        <v>32</v>
      </c>
      <c r="H362">
        <v>48.3</v>
      </c>
      <c r="I362">
        <v>26.7</v>
      </c>
      <c r="J362">
        <v>25</v>
      </c>
      <c r="K362">
        <v>75</v>
      </c>
      <c r="L362">
        <v>51.7</v>
      </c>
      <c r="M362">
        <v>73.3</v>
      </c>
      <c r="N362">
        <v>46.8</v>
      </c>
      <c r="O362">
        <v>35.6</v>
      </c>
      <c r="P362">
        <v>17.600000000000001</v>
      </c>
      <c r="Q362">
        <v>78.7</v>
      </c>
      <c r="R362">
        <v>79.2</v>
      </c>
      <c r="S362">
        <v>54.7</v>
      </c>
      <c r="T362">
        <v>45.3</v>
      </c>
      <c r="U362">
        <v>51.5</v>
      </c>
      <c r="V362">
        <v>57.6</v>
      </c>
      <c r="W362">
        <v>42.4</v>
      </c>
      <c r="X362" t="s">
        <v>4493</v>
      </c>
      <c r="Y362" t="s">
        <v>1754</v>
      </c>
      <c r="Z362" t="s">
        <v>4904</v>
      </c>
      <c r="AA362" t="s">
        <v>453</v>
      </c>
      <c r="AB362" t="s">
        <v>2117</v>
      </c>
      <c r="AC362" t="s">
        <v>2116</v>
      </c>
      <c r="AD362" t="s">
        <v>2116</v>
      </c>
      <c r="AE362" t="s">
        <v>2117</v>
      </c>
      <c r="AF362" t="s">
        <v>2116</v>
      </c>
      <c r="AG362" t="s">
        <v>2117</v>
      </c>
      <c r="AH362" t="s">
        <v>2117</v>
      </c>
      <c r="AI362" t="s">
        <v>2116</v>
      </c>
      <c r="AJ362" t="s">
        <v>2116</v>
      </c>
      <c r="AK362" t="s">
        <v>2117</v>
      </c>
      <c r="AL362" t="s">
        <v>2116</v>
      </c>
      <c r="AM362" t="s">
        <v>2116</v>
      </c>
      <c r="AN362" t="s">
        <v>2117</v>
      </c>
      <c r="AO362" t="s">
        <v>2117</v>
      </c>
      <c r="AP362" t="s">
        <v>2116</v>
      </c>
      <c r="AQ362" t="s">
        <v>2117</v>
      </c>
    </row>
    <row r="363" spans="2:43" x14ac:dyDescent="0.25">
      <c r="B363" t="s">
        <v>638</v>
      </c>
      <c r="C363" t="s">
        <v>930</v>
      </c>
      <c r="D363">
        <v>0.5</v>
      </c>
      <c r="E363" t="s">
        <v>1059</v>
      </c>
      <c r="F363" t="s">
        <v>1060</v>
      </c>
      <c r="H363">
        <v>39.200000000000003</v>
      </c>
      <c r="I363">
        <v>25.9</v>
      </c>
      <c r="J363">
        <v>34.9</v>
      </c>
      <c r="K363">
        <v>65.099999999999994</v>
      </c>
      <c r="L363">
        <v>60.8</v>
      </c>
      <c r="M363">
        <v>74.099999999999994</v>
      </c>
      <c r="N363">
        <v>27.7</v>
      </c>
      <c r="O363">
        <v>39.799999999999997</v>
      </c>
      <c r="P363">
        <v>32.4</v>
      </c>
      <c r="Q363">
        <v>75.599999999999994</v>
      </c>
      <c r="R363">
        <v>87</v>
      </c>
      <c r="S363">
        <v>67.3</v>
      </c>
      <c r="T363">
        <v>32.700000000000003</v>
      </c>
      <c r="U363">
        <v>38.200000000000003</v>
      </c>
      <c r="V363">
        <v>69</v>
      </c>
      <c r="W363">
        <v>31</v>
      </c>
      <c r="X363" t="s">
        <v>1059</v>
      </c>
      <c r="Y363" t="s">
        <v>1060</v>
      </c>
      <c r="Z363" t="s">
        <v>4905</v>
      </c>
      <c r="AA363" t="s">
        <v>4072</v>
      </c>
      <c r="AB363" t="s">
        <v>2116</v>
      </c>
      <c r="AC363" t="s">
        <v>2117</v>
      </c>
      <c r="AD363" t="s">
        <v>2116</v>
      </c>
      <c r="AE363" t="s">
        <v>2117</v>
      </c>
      <c r="AF363" t="s">
        <v>2117</v>
      </c>
      <c r="AG363" t="s">
        <v>2116</v>
      </c>
      <c r="AH363" t="s">
        <v>2117</v>
      </c>
      <c r="AI363" t="s">
        <v>2116</v>
      </c>
      <c r="AJ363" t="s">
        <v>2116</v>
      </c>
      <c r="AK363" t="s">
        <v>2117</v>
      </c>
      <c r="AL363" t="s">
        <v>2117</v>
      </c>
      <c r="AM363" t="s">
        <v>2117</v>
      </c>
      <c r="AN363" t="s">
        <v>2116</v>
      </c>
      <c r="AO363" t="s">
        <v>2116</v>
      </c>
      <c r="AP363" t="s">
        <v>2117</v>
      </c>
      <c r="AQ363" t="s">
        <v>2116</v>
      </c>
    </row>
    <row r="364" spans="2:43" x14ac:dyDescent="0.25">
      <c r="B364" t="s">
        <v>638</v>
      </c>
      <c r="C364" t="s">
        <v>930</v>
      </c>
      <c r="D364">
        <v>0.5</v>
      </c>
      <c r="E364" t="s">
        <v>1061</v>
      </c>
      <c r="F364" t="s">
        <v>1062</v>
      </c>
      <c r="H364">
        <v>50.3</v>
      </c>
      <c r="I364">
        <v>24.8</v>
      </c>
      <c r="J364">
        <v>25</v>
      </c>
      <c r="K364">
        <v>75</v>
      </c>
      <c r="L364">
        <v>49.7</v>
      </c>
      <c r="M364">
        <v>75.2</v>
      </c>
      <c r="N364">
        <v>39.5</v>
      </c>
      <c r="O364">
        <v>35.799999999999997</v>
      </c>
      <c r="P364">
        <v>24.7</v>
      </c>
      <c r="Q364">
        <v>80.900000000000006</v>
      </c>
      <c r="R364">
        <v>88.5</v>
      </c>
      <c r="S364">
        <v>70.2</v>
      </c>
      <c r="T364">
        <v>29.8</v>
      </c>
      <c r="U364">
        <v>35.700000000000003</v>
      </c>
      <c r="V364">
        <v>69.5</v>
      </c>
      <c r="W364">
        <v>30.5</v>
      </c>
      <c r="X364" t="s">
        <v>1061</v>
      </c>
      <c r="Y364" t="s">
        <v>1062</v>
      </c>
      <c r="Z364" t="s">
        <v>4906</v>
      </c>
      <c r="AA364" t="s">
        <v>460</v>
      </c>
      <c r="AB364" t="s">
        <v>2116</v>
      </c>
      <c r="AC364" t="s">
        <v>2116</v>
      </c>
      <c r="AD364" t="s">
        <v>2117</v>
      </c>
      <c r="AE364" t="s">
        <v>2116</v>
      </c>
      <c r="AF364" t="s">
        <v>2117</v>
      </c>
      <c r="AG364" t="s">
        <v>2117</v>
      </c>
      <c r="AH364" t="s">
        <v>2116</v>
      </c>
      <c r="AI364" t="s">
        <v>2117</v>
      </c>
      <c r="AJ364" t="s">
        <v>2116</v>
      </c>
      <c r="AK364" t="s">
        <v>2117</v>
      </c>
      <c r="AL364" t="s">
        <v>2117</v>
      </c>
      <c r="AM364" t="s">
        <v>2117</v>
      </c>
      <c r="AN364" t="s">
        <v>2116</v>
      </c>
      <c r="AO364" t="s">
        <v>2117</v>
      </c>
      <c r="AP364" t="s">
        <v>2117</v>
      </c>
      <c r="AQ364" t="s">
        <v>2116</v>
      </c>
    </row>
    <row r="365" spans="2:43" x14ac:dyDescent="0.25">
      <c r="B365" t="s">
        <v>638</v>
      </c>
      <c r="C365" t="s">
        <v>930</v>
      </c>
      <c r="D365">
        <v>0.5</v>
      </c>
      <c r="E365" t="s">
        <v>1063</v>
      </c>
      <c r="F365" t="s">
        <v>1064</v>
      </c>
      <c r="H365">
        <v>37.700000000000003</v>
      </c>
      <c r="I365">
        <v>26</v>
      </c>
      <c r="J365">
        <v>36.299999999999997</v>
      </c>
      <c r="K365">
        <v>63.7</v>
      </c>
      <c r="L365">
        <v>62.3</v>
      </c>
      <c r="M365">
        <v>74</v>
      </c>
      <c r="N365">
        <v>28.1</v>
      </c>
      <c r="O365">
        <v>41.1</v>
      </c>
      <c r="P365">
        <v>30.8</v>
      </c>
      <c r="Q365">
        <v>73.7</v>
      </c>
      <c r="R365">
        <v>86.8</v>
      </c>
      <c r="S365">
        <v>66.900000000000006</v>
      </c>
      <c r="T365">
        <v>33.1</v>
      </c>
      <c r="U365">
        <v>38.5</v>
      </c>
      <c r="V365">
        <v>68.7</v>
      </c>
      <c r="W365">
        <v>31.3</v>
      </c>
      <c r="X365" t="s">
        <v>1063</v>
      </c>
      <c r="Y365" t="s">
        <v>1064</v>
      </c>
      <c r="Z365" t="s">
        <v>4907</v>
      </c>
      <c r="AA365" t="s">
        <v>4908</v>
      </c>
      <c r="AB365" t="s">
        <v>2116</v>
      </c>
      <c r="AC365" t="s">
        <v>2116</v>
      </c>
      <c r="AD365" t="s">
        <v>2117</v>
      </c>
      <c r="AE365" t="s">
        <v>2116</v>
      </c>
      <c r="AF365" t="s">
        <v>2117</v>
      </c>
      <c r="AG365" t="s">
        <v>2117</v>
      </c>
      <c r="AH365" t="s">
        <v>2116</v>
      </c>
      <c r="AI365" t="s">
        <v>2116</v>
      </c>
      <c r="AJ365" t="s">
        <v>2117</v>
      </c>
      <c r="AK365" t="s">
        <v>2117</v>
      </c>
      <c r="AL365" t="s">
        <v>2117</v>
      </c>
      <c r="AM365" t="s">
        <v>2117</v>
      </c>
      <c r="AN365" t="s">
        <v>2116</v>
      </c>
      <c r="AO365" t="s">
        <v>2116</v>
      </c>
      <c r="AP365" t="s">
        <v>2117</v>
      </c>
      <c r="AQ365" t="s">
        <v>2116</v>
      </c>
    </row>
    <row r="366" spans="2:43" x14ac:dyDescent="0.25">
      <c r="B366" t="s">
        <v>638</v>
      </c>
      <c r="C366" t="s">
        <v>930</v>
      </c>
      <c r="D366">
        <v>0.5</v>
      </c>
      <c r="E366" t="s">
        <v>1065</v>
      </c>
      <c r="F366" t="s">
        <v>1066</v>
      </c>
      <c r="H366">
        <v>43.1</v>
      </c>
      <c r="I366">
        <v>25.7</v>
      </c>
      <c r="J366">
        <v>31.2</v>
      </c>
      <c r="K366">
        <v>68.8</v>
      </c>
      <c r="L366">
        <v>56.9</v>
      </c>
      <c r="M366">
        <v>74.3</v>
      </c>
      <c r="N366">
        <v>32.700000000000003</v>
      </c>
      <c r="O366">
        <v>32.799999999999997</v>
      </c>
      <c r="P366">
        <v>34.4</v>
      </c>
      <c r="Q366">
        <v>86.4</v>
      </c>
      <c r="R366">
        <v>94.4</v>
      </c>
      <c r="S366">
        <v>82.5</v>
      </c>
      <c r="T366">
        <v>17.5</v>
      </c>
      <c r="U366">
        <v>21.9</v>
      </c>
      <c r="V366">
        <v>80.7</v>
      </c>
      <c r="W366">
        <v>19.3</v>
      </c>
      <c r="X366" t="s">
        <v>1065</v>
      </c>
      <c r="Y366" t="s">
        <v>1066</v>
      </c>
      <c r="Z366" t="s">
        <v>4909</v>
      </c>
      <c r="AA366" t="s">
        <v>2169</v>
      </c>
      <c r="AB366" t="s">
        <v>2117</v>
      </c>
      <c r="AC366" t="s">
        <v>2116</v>
      </c>
      <c r="AD366" t="s">
        <v>2116</v>
      </c>
      <c r="AE366" t="s">
        <v>2117</v>
      </c>
      <c r="AF366" t="s">
        <v>2116</v>
      </c>
      <c r="AG366" t="s">
        <v>2117</v>
      </c>
      <c r="AH366" t="s">
        <v>2117</v>
      </c>
      <c r="AI366" t="s">
        <v>2116</v>
      </c>
      <c r="AJ366" t="s">
        <v>2116</v>
      </c>
      <c r="AK366" t="s">
        <v>2117</v>
      </c>
      <c r="AL366" t="s">
        <v>2117</v>
      </c>
      <c r="AM366" t="s">
        <v>2117</v>
      </c>
      <c r="AN366" t="s">
        <v>2116</v>
      </c>
      <c r="AO366" t="s">
        <v>2116</v>
      </c>
      <c r="AP366" t="s">
        <v>2117</v>
      </c>
      <c r="AQ366" t="s">
        <v>2116</v>
      </c>
    </row>
    <row r="367" spans="2:43" x14ac:dyDescent="0.25">
      <c r="B367" t="s">
        <v>638</v>
      </c>
      <c r="C367" t="s">
        <v>930</v>
      </c>
      <c r="D367">
        <v>0.5</v>
      </c>
      <c r="E367" t="s">
        <v>1067</v>
      </c>
      <c r="F367" t="s">
        <v>1068</v>
      </c>
      <c r="H367">
        <v>28.4</v>
      </c>
      <c r="I367">
        <v>25.8</v>
      </c>
      <c r="J367">
        <v>45.8</v>
      </c>
      <c r="K367">
        <v>54.2</v>
      </c>
      <c r="L367">
        <v>71.599999999999994</v>
      </c>
      <c r="M367">
        <v>74.2</v>
      </c>
      <c r="N367">
        <v>21.3</v>
      </c>
      <c r="O367">
        <v>40.9</v>
      </c>
      <c r="P367">
        <v>37.799999999999997</v>
      </c>
      <c r="Q367">
        <v>73.099999999999994</v>
      </c>
      <c r="R367">
        <v>87.4</v>
      </c>
      <c r="S367">
        <v>68.099999999999994</v>
      </c>
      <c r="T367">
        <v>31.9</v>
      </c>
      <c r="U367">
        <v>37.6</v>
      </c>
      <c r="V367">
        <v>68.8</v>
      </c>
      <c r="W367">
        <v>31.2</v>
      </c>
      <c r="X367" t="s">
        <v>1067</v>
      </c>
      <c r="Y367" t="s">
        <v>4494</v>
      </c>
      <c r="Z367" t="s">
        <v>4910</v>
      </c>
      <c r="AA367" t="s">
        <v>447</v>
      </c>
      <c r="AB367" t="s">
        <v>2116</v>
      </c>
      <c r="AC367" t="s">
        <v>2117</v>
      </c>
      <c r="AD367" t="s">
        <v>2116</v>
      </c>
      <c r="AE367" t="s">
        <v>2117</v>
      </c>
      <c r="AF367" t="s">
        <v>2117</v>
      </c>
      <c r="AG367" t="s">
        <v>2116</v>
      </c>
      <c r="AH367" t="s">
        <v>2116</v>
      </c>
      <c r="AI367" t="s">
        <v>2117</v>
      </c>
      <c r="AJ367" t="s">
        <v>2116</v>
      </c>
      <c r="AK367" t="s">
        <v>2116</v>
      </c>
      <c r="AL367" t="s">
        <v>2116</v>
      </c>
      <c r="AM367" t="s">
        <v>2116</v>
      </c>
      <c r="AN367" t="s">
        <v>2117</v>
      </c>
      <c r="AO367" t="s">
        <v>2117</v>
      </c>
      <c r="AP367" t="s">
        <v>2116</v>
      </c>
      <c r="AQ367" t="s">
        <v>2117</v>
      </c>
    </row>
    <row r="368" spans="2:43" x14ac:dyDescent="0.25">
      <c r="B368" t="s">
        <v>451</v>
      </c>
      <c r="C368" t="s">
        <v>930</v>
      </c>
      <c r="D368">
        <v>0.5</v>
      </c>
      <c r="E368" t="s">
        <v>259</v>
      </c>
      <c r="F368" t="s">
        <v>1073</v>
      </c>
      <c r="H368">
        <v>39</v>
      </c>
      <c r="I368">
        <v>28.2</v>
      </c>
      <c r="J368">
        <v>32.9</v>
      </c>
      <c r="K368">
        <v>67.099999999999994</v>
      </c>
      <c r="L368">
        <v>61</v>
      </c>
      <c r="M368">
        <v>71.8</v>
      </c>
      <c r="N368">
        <v>31.1</v>
      </c>
      <c r="O368">
        <v>46</v>
      </c>
      <c r="P368">
        <v>23</v>
      </c>
      <c r="Q368">
        <v>65.599999999999994</v>
      </c>
      <c r="R368">
        <v>77.900000000000006</v>
      </c>
      <c r="S368">
        <v>52.9</v>
      </c>
      <c r="T368">
        <v>47.1</v>
      </c>
      <c r="U368">
        <v>52.7</v>
      </c>
      <c r="V368">
        <v>57.8</v>
      </c>
      <c r="W368">
        <v>42.2</v>
      </c>
      <c r="X368" t="s">
        <v>269</v>
      </c>
      <c r="Y368" t="s">
        <v>4503</v>
      </c>
      <c r="Z368" t="s">
        <v>4911</v>
      </c>
      <c r="AA368" t="s">
        <v>2120</v>
      </c>
      <c r="AB368" t="s">
        <v>2116</v>
      </c>
      <c r="AC368" t="s">
        <v>2117</v>
      </c>
      <c r="AD368" t="s">
        <v>2116</v>
      </c>
      <c r="AE368" t="s">
        <v>2117</v>
      </c>
      <c r="AF368" t="s">
        <v>2117</v>
      </c>
      <c r="AG368" t="s">
        <v>2116</v>
      </c>
      <c r="AH368" t="s">
        <v>2117</v>
      </c>
      <c r="AI368" t="s">
        <v>2116</v>
      </c>
      <c r="AJ368" t="s">
        <v>2116</v>
      </c>
      <c r="AK368" t="s">
        <v>2117</v>
      </c>
      <c r="AL368" t="s">
        <v>2117</v>
      </c>
      <c r="AM368" t="s">
        <v>2117</v>
      </c>
      <c r="AN368" t="s">
        <v>2116</v>
      </c>
      <c r="AO368" t="s">
        <v>2116</v>
      </c>
      <c r="AP368" t="s">
        <v>2117</v>
      </c>
      <c r="AQ368" t="s">
        <v>2116</v>
      </c>
    </row>
    <row r="369" spans="2:43" x14ac:dyDescent="0.25">
      <c r="B369" t="s">
        <v>1007</v>
      </c>
      <c r="C369" t="s">
        <v>930</v>
      </c>
      <c r="D369">
        <v>0.5</v>
      </c>
      <c r="E369" t="s">
        <v>1074</v>
      </c>
      <c r="F369" t="s">
        <v>1075</v>
      </c>
      <c r="H369">
        <v>40.5</v>
      </c>
      <c r="I369">
        <v>29.4</v>
      </c>
      <c r="J369">
        <v>30</v>
      </c>
      <c r="K369">
        <v>70</v>
      </c>
      <c r="L369">
        <v>59.5</v>
      </c>
      <c r="M369">
        <v>70.599999999999994</v>
      </c>
      <c r="N369" t="s">
        <v>20</v>
      </c>
      <c r="O369" t="s">
        <v>20</v>
      </c>
      <c r="P369" t="s">
        <v>20</v>
      </c>
      <c r="Q369" t="s">
        <v>20</v>
      </c>
      <c r="R369">
        <v>72.900000000000006</v>
      </c>
      <c r="S369">
        <v>46</v>
      </c>
      <c r="T369">
        <v>54</v>
      </c>
      <c r="U369">
        <v>59.5</v>
      </c>
      <c r="V369">
        <v>52.2</v>
      </c>
      <c r="W369">
        <v>47.8</v>
      </c>
      <c r="X369" t="s">
        <v>1074</v>
      </c>
      <c r="Y369" t="s">
        <v>3680</v>
      </c>
      <c r="Z369" t="s">
        <v>4912</v>
      </c>
      <c r="AA369" t="s">
        <v>2736</v>
      </c>
      <c r="AB369" t="s">
        <v>2116</v>
      </c>
      <c r="AC369" t="s">
        <v>2117</v>
      </c>
      <c r="AD369" t="s">
        <v>2116</v>
      </c>
      <c r="AE369" t="s">
        <v>2117</v>
      </c>
      <c r="AF369" t="s">
        <v>2117</v>
      </c>
      <c r="AG369" t="s">
        <v>2116</v>
      </c>
      <c r="AH369" t="s">
        <v>2116</v>
      </c>
      <c r="AI369" t="s">
        <v>2117</v>
      </c>
      <c r="AJ369" t="s">
        <v>2116</v>
      </c>
      <c r="AK369" t="s">
        <v>2116</v>
      </c>
      <c r="AL369" t="s">
        <v>2116</v>
      </c>
      <c r="AM369" t="s">
        <v>2116</v>
      </c>
      <c r="AN369" t="s">
        <v>2117</v>
      </c>
      <c r="AO369" t="s">
        <v>2117</v>
      </c>
      <c r="AP369" t="s">
        <v>2116</v>
      </c>
      <c r="AQ369" t="s">
        <v>2117</v>
      </c>
    </row>
    <row r="370" spans="2:43" x14ac:dyDescent="0.25">
      <c r="B370" t="s">
        <v>1007</v>
      </c>
      <c r="C370" t="s">
        <v>930</v>
      </c>
      <c r="D370">
        <v>0.5</v>
      </c>
      <c r="E370" t="s">
        <v>661</v>
      </c>
      <c r="F370" t="s">
        <v>1074</v>
      </c>
      <c r="H370">
        <v>50.5</v>
      </c>
      <c r="I370">
        <v>26.2</v>
      </c>
      <c r="J370">
        <v>23.3</v>
      </c>
      <c r="K370">
        <v>76.7</v>
      </c>
      <c r="L370">
        <v>49.5</v>
      </c>
      <c r="M370">
        <v>73.8</v>
      </c>
      <c r="N370">
        <v>42.5</v>
      </c>
      <c r="O370">
        <v>39.5</v>
      </c>
      <c r="P370">
        <v>18.100000000000001</v>
      </c>
      <c r="Q370">
        <v>73.5</v>
      </c>
      <c r="R370">
        <v>79.7</v>
      </c>
      <c r="S370">
        <v>55.5</v>
      </c>
      <c r="T370">
        <v>44.5</v>
      </c>
      <c r="U370">
        <v>50.9</v>
      </c>
      <c r="V370">
        <v>57.6</v>
      </c>
      <c r="W370">
        <v>42.4</v>
      </c>
      <c r="X370" t="s">
        <v>4504</v>
      </c>
      <c r="Y370" t="s">
        <v>1074</v>
      </c>
      <c r="Z370" t="s">
        <v>4913</v>
      </c>
      <c r="AA370" t="s">
        <v>453</v>
      </c>
      <c r="AB370" t="s">
        <v>2117</v>
      </c>
      <c r="AC370" t="s">
        <v>2116</v>
      </c>
      <c r="AD370" t="s">
        <v>2116</v>
      </c>
      <c r="AE370" t="s">
        <v>2117</v>
      </c>
      <c r="AF370" t="s">
        <v>2116</v>
      </c>
      <c r="AG370" t="s">
        <v>2117</v>
      </c>
      <c r="AH370" t="s">
        <v>2116</v>
      </c>
      <c r="AI370" t="s">
        <v>2117</v>
      </c>
      <c r="AJ370" t="s">
        <v>2116</v>
      </c>
      <c r="AK370" t="s">
        <v>2116</v>
      </c>
      <c r="AL370" t="s">
        <v>2116</v>
      </c>
      <c r="AM370" t="s">
        <v>2116</v>
      </c>
      <c r="AN370" t="s">
        <v>2117</v>
      </c>
      <c r="AO370" t="s">
        <v>2117</v>
      </c>
      <c r="AP370" t="s">
        <v>2116</v>
      </c>
      <c r="AQ370" t="s">
        <v>2117</v>
      </c>
    </row>
    <row r="371" spans="2:43" x14ac:dyDescent="0.25">
      <c r="B371" t="s">
        <v>475</v>
      </c>
      <c r="C371" t="s">
        <v>930</v>
      </c>
      <c r="D371">
        <v>0.53125</v>
      </c>
      <c r="E371" t="s">
        <v>1079</v>
      </c>
      <c r="F371" t="s">
        <v>1080</v>
      </c>
      <c r="H371">
        <v>44</v>
      </c>
      <c r="I371">
        <v>27.9</v>
      </c>
      <c r="J371">
        <v>28.2</v>
      </c>
      <c r="K371">
        <v>71.8</v>
      </c>
      <c r="L371">
        <v>56</v>
      </c>
      <c r="M371">
        <v>72.099999999999994</v>
      </c>
      <c r="N371">
        <v>39.1</v>
      </c>
      <c r="O371">
        <v>43.7</v>
      </c>
      <c r="P371">
        <v>17.2</v>
      </c>
      <c r="Q371">
        <v>67.2</v>
      </c>
      <c r="R371">
        <v>77</v>
      </c>
      <c r="S371">
        <v>51.6</v>
      </c>
      <c r="T371">
        <v>48.4</v>
      </c>
      <c r="U371">
        <v>54.2</v>
      </c>
      <c r="V371">
        <v>56.2</v>
      </c>
      <c r="W371">
        <v>43.8</v>
      </c>
      <c r="X371" t="s">
        <v>1079</v>
      </c>
      <c r="Y371" t="s">
        <v>1080</v>
      </c>
      <c r="Z371" t="s">
        <v>4914</v>
      </c>
      <c r="AA371" t="s">
        <v>453</v>
      </c>
      <c r="AB371" t="s">
        <v>2117</v>
      </c>
      <c r="AC371" t="s">
        <v>2116</v>
      </c>
      <c r="AD371" t="s">
        <v>2116</v>
      </c>
      <c r="AE371" t="s">
        <v>2117</v>
      </c>
      <c r="AF371" t="s">
        <v>2116</v>
      </c>
      <c r="AG371" t="s">
        <v>2117</v>
      </c>
      <c r="AH371" t="s">
        <v>2116</v>
      </c>
      <c r="AI371" t="s">
        <v>2117</v>
      </c>
      <c r="AJ371" t="s">
        <v>2116</v>
      </c>
      <c r="AK371" t="s">
        <v>2116</v>
      </c>
      <c r="AL371" t="s">
        <v>2116</v>
      </c>
      <c r="AM371" t="s">
        <v>2116</v>
      </c>
      <c r="AN371" t="s">
        <v>2117</v>
      </c>
      <c r="AO371" t="s">
        <v>2117</v>
      </c>
      <c r="AP371" t="s">
        <v>2116</v>
      </c>
      <c r="AQ371" t="s">
        <v>2117</v>
      </c>
    </row>
    <row r="372" spans="2:43" x14ac:dyDescent="0.25">
      <c r="B372" t="s">
        <v>1081</v>
      </c>
      <c r="C372" t="s">
        <v>930</v>
      </c>
      <c r="D372">
        <v>0.54166666666666663</v>
      </c>
      <c r="E372" t="s">
        <v>1082</v>
      </c>
      <c r="F372" t="s">
        <v>1083</v>
      </c>
      <c r="H372">
        <v>42.7</v>
      </c>
      <c r="I372">
        <v>36.799999999999997</v>
      </c>
      <c r="J372">
        <v>20.399999999999999</v>
      </c>
      <c r="K372">
        <v>79.599999999999994</v>
      </c>
      <c r="L372">
        <v>57.3</v>
      </c>
      <c r="M372">
        <v>63.2</v>
      </c>
      <c r="N372">
        <v>0</v>
      </c>
      <c r="O372">
        <v>69.099999999999994</v>
      </c>
      <c r="P372">
        <v>30.9</v>
      </c>
      <c r="Q372">
        <v>30.9</v>
      </c>
      <c r="R372">
        <v>47.1</v>
      </c>
      <c r="S372">
        <v>20.399999999999999</v>
      </c>
      <c r="T372">
        <v>79.599999999999994</v>
      </c>
      <c r="U372">
        <v>83.5</v>
      </c>
      <c r="V372">
        <v>28.5</v>
      </c>
      <c r="W372">
        <v>71.5</v>
      </c>
      <c r="X372" t="s">
        <v>4533</v>
      </c>
      <c r="Y372" t="s">
        <v>1083</v>
      </c>
      <c r="Z372" t="s">
        <v>4915</v>
      </c>
      <c r="AA372" t="s">
        <v>2740</v>
      </c>
      <c r="AB372" t="s">
        <v>2116</v>
      </c>
      <c r="AC372" t="s">
        <v>2116</v>
      </c>
      <c r="AD372" t="s">
        <v>2117</v>
      </c>
      <c r="AE372" t="s">
        <v>2116</v>
      </c>
      <c r="AF372" t="s">
        <v>2117</v>
      </c>
      <c r="AG372" t="s">
        <v>2117</v>
      </c>
      <c r="AH372" t="s">
        <v>2116</v>
      </c>
      <c r="AI372" t="s">
        <v>2116</v>
      </c>
      <c r="AJ372" t="s">
        <v>2117</v>
      </c>
      <c r="AK372" t="s">
        <v>2117</v>
      </c>
      <c r="AL372" t="s">
        <v>2117</v>
      </c>
      <c r="AM372" t="s">
        <v>2117</v>
      </c>
      <c r="AN372" t="s">
        <v>2116</v>
      </c>
      <c r="AO372" t="s">
        <v>2117</v>
      </c>
      <c r="AP372" t="s">
        <v>2116</v>
      </c>
      <c r="AQ372" t="s">
        <v>2117</v>
      </c>
    </row>
    <row r="373" spans="2:43" x14ac:dyDescent="0.25">
      <c r="B373" t="s">
        <v>990</v>
      </c>
      <c r="C373" t="s">
        <v>930</v>
      </c>
      <c r="D373">
        <v>0.54166666666666663</v>
      </c>
      <c r="E373" t="s">
        <v>1091</v>
      </c>
      <c r="F373" t="s">
        <v>1092</v>
      </c>
      <c r="H373">
        <v>48.4</v>
      </c>
      <c r="I373">
        <v>26.9</v>
      </c>
      <c r="J373">
        <v>24.7</v>
      </c>
      <c r="K373">
        <v>75.3</v>
      </c>
      <c r="L373">
        <v>51.6</v>
      </c>
      <c r="M373">
        <v>73.099999999999994</v>
      </c>
      <c r="N373">
        <v>31.8</v>
      </c>
      <c r="O373">
        <v>46.3</v>
      </c>
      <c r="P373">
        <v>22</v>
      </c>
      <c r="Q373">
        <v>65</v>
      </c>
      <c r="R373">
        <v>78.400000000000006</v>
      </c>
      <c r="S373">
        <v>53.6</v>
      </c>
      <c r="T373">
        <v>46.4</v>
      </c>
      <c r="U373">
        <v>52.6</v>
      </c>
      <c r="V373">
        <v>56.7</v>
      </c>
      <c r="W373">
        <v>43.3</v>
      </c>
      <c r="X373" t="s">
        <v>1091</v>
      </c>
      <c r="Y373" t="s">
        <v>1092</v>
      </c>
      <c r="Z373" t="s">
        <v>4916</v>
      </c>
      <c r="AA373" t="s">
        <v>453</v>
      </c>
      <c r="AB373" t="s">
        <v>2117</v>
      </c>
      <c r="AC373" t="s">
        <v>2116</v>
      </c>
      <c r="AD373" t="s">
        <v>2116</v>
      </c>
      <c r="AE373" t="s">
        <v>2117</v>
      </c>
      <c r="AF373" t="s">
        <v>2116</v>
      </c>
      <c r="AG373" t="s">
        <v>2117</v>
      </c>
      <c r="AH373" t="s">
        <v>2117</v>
      </c>
      <c r="AI373" t="s">
        <v>2116</v>
      </c>
      <c r="AJ373" t="s">
        <v>2116</v>
      </c>
      <c r="AK373" t="s">
        <v>2117</v>
      </c>
      <c r="AL373" t="s">
        <v>2116</v>
      </c>
      <c r="AM373" t="s">
        <v>2116</v>
      </c>
      <c r="AN373" t="s">
        <v>2117</v>
      </c>
      <c r="AO373" t="s">
        <v>2117</v>
      </c>
      <c r="AP373" t="s">
        <v>2116</v>
      </c>
      <c r="AQ373" t="s">
        <v>2117</v>
      </c>
    </row>
    <row r="374" spans="2:43" x14ac:dyDescent="0.25">
      <c r="B374" t="s">
        <v>475</v>
      </c>
      <c r="C374" t="s">
        <v>930</v>
      </c>
      <c r="D374">
        <v>0.54166666666666663</v>
      </c>
      <c r="E374" t="s">
        <v>1093</v>
      </c>
      <c r="F374" t="s">
        <v>1094</v>
      </c>
      <c r="H374">
        <v>61.1</v>
      </c>
      <c r="I374">
        <v>24.9</v>
      </c>
      <c r="J374">
        <v>14</v>
      </c>
      <c r="K374">
        <v>86</v>
      </c>
      <c r="L374">
        <v>38.9</v>
      </c>
      <c r="M374">
        <v>75.099999999999994</v>
      </c>
      <c r="N374">
        <v>43.4</v>
      </c>
      <c r="O374">
        <v>40.299999999999997</v>
      </c>
      <c r="P374">
        <v>16.3</v>
      </c>
      <c r="Q374">
        <v>71.5</v>
      </c>
      <c r="R374">
        <v>72.900000000000006</v>
      </c>
      <c r="S374">
        <v>46.3</v>
      </c>
      <c r="T374">
        <v>53.7</v>
      </c>
      <c r="U374">
        <v>62</v>
      </c>
      <c r="V374">
        <v>44.6</v>
      </c>
      <c r="W374">
        <v>55.4</v>
      </c>
      <c r="X374" t="s">
        <v>1093</v>
      </c>
      <c r="Y374" t="s">
        <v>1912</v>
      </c>
      <c r="Z374" t="s">
        <v>4917</v>
      </c>
      <c r="AA374" t="s">
        <v>2736</v>
      </c>
      <c r="AB374" t="s">
        <v>2116</v>
      </c>
      <c r="AC374" t="s">
        <v>2117</v>
      </c>
      <c r="AD374" t="s">
        <v>2116</v>
      </c>
      <c r="AE374" t="s">
        <v>2117</v>
      </c>
      <c r="AF374" t="s">
        <v>2117</v>
      </c>
      <c r="AG374" t="s">
        <v>2116</v>
      </c>
      <c r="AH374" t="s">
        <v>2116</v>
      </c>
      <c r="AI374" t="s">
        <v>2117</v>
      </c>
      <c r="AJ374" t="s">
        <v>2116</v>
      </c>
      <c r="AK374" t="s">
        <v>2116</v>
      </c>
      <c r="AL374" t="s">
        <v>2116</v>
      </c>
      <c r="AM374" t="s">
        <v>2116</v>
      </c>
      <c r="AN374" t="s">
        <v>2117</v>
      </c>
      <c r="AO374" t="s">
        <v>2117</v>
      </c>
      <c r="AP374" t="s">
        <v>2116</v>
      </c>
      <c r="AQ374" t="s">
        <v>2117</v>
      </c>
    </row>
    <row r="375" spans="2:43" x14ac:dyDescent="0.25">
      <c r="B375" t="s">
        <v>488</v>
      </c>
      <c r="C375" t="s">
        <v>930</v>
      </c>
      <c r="D375">
        <v>0.5625</v>
      </c>
      <c r="E375" t="s">
        <v>1095</v>
      </c>
      <c r="F375" t="s">
        <v>1096</v>
      </c>
      <c r="H375">
        <v>36.799999999999997</v>
      </c>
      <c r="I375">
        <v>31.1</v>
      </c>
      <c r="J375">
        <v>32.200000000000003</v>
      </c>
      <c r="K375">
        <v>67.8</v>
      </c>
      <c r="L375">
        <v>63.2</v>
      </c>
      <c r="M375">
        <v>68.900000000000006</v>
      </c>
      <c r="N375">
        <v>26.9</v>
      </c>
      <c r="O375">
        <v>46.3</v>
      </c>
      <c r="P375">
        <v>26.8</v>
      </c>
      <c r="Q375">
        <v>65.5</v>
      </c>
      <c r="R375">
        <v>68.3</v>
      </c>
      <c r="S375">
        <v>40.5</v>
      </c>
      <c r="T375">
        <v>59.5</v>
      </c>
      <c r="U375">
        <v>64.599999999999994</v>
      </c>
      <c r="V375">
        <v>48.1</v>
      </c>
      <c r="W375">
        <v>51.9</v>
      </c>
      <c r="X375" t="s">
        <v>4549</v>
      </c>
      <c r="Y375" t="s">
        <v>4550</v>
      </c>
      <c r="Z375" t="s">
        <v>4918</v>
      </c>
      <c r="AA375" t="s">
        <v>2169</v>
      </c>
      <c r="AB375" t="s">
        <v>2117</v>
      </c>
      <c r="AC375" t="s">
        <v>2116</v>
      </c>
      <c r="AD375" t="s">
        <v>2116</v>
      </c>
      <c r="AE375" t="s">
        <v>2117</v>
      </c>
      <c r="AF375" t="s">
        <v>2116</v>
      </c>
      <c r="AG375" t="s">
        <v>2117</v>
      </c>
      <c r="AH375" t="s">
        <v>2116</v>
      </c>
      <c r="AI375" t="s">
        <v>2117</v>
      </c>
      <c r="AJ375" t="s">
        <v>2116</v>
      </c>
      <c r="AK375" t="s">
        <v>2117</v>
      </c>
      <c r="AL375" t="s">
        <v>2117</v>
      </c>
      <c r="AM375" t="s">
        <v>2117</v>
      </c>
      <c r="AN375" t="s">
        <v>2116</v>
      </c>
      <c r="AO375" t="s">
        <v>2116</v>
      </c>
      <c r="AP375" t="s">
        <v>2117</v>
      </c>
      <c r="AQ375" t="s">
        <v>2116</v>
      </c>
    </row>
    <row r="376" spans="2:43" x14ac:dyDescent="0.25">
      <c r="B376" t="s">
        <v>488</v>
      </c>
      <c r="C376" t="s">
        <v>930</v>
      </c>
      <c r="D376">
        <v>0.5625</v>
      </c>
      <c r="E376" t="s">
        <v>1097</v>
      </c>
      <c r="F376" t="s">
        <v>1098</v>
      </c>
      <c r="H376">
        <v>32.6</v>
      </c>
      <c r="I376">
        <v>28.8</v>
      </c>
      <c r="J376">
        <v>38.6</v>
      </c>
      <c r="K376">
        <v>61.4</v>
      </c>
      <c r="L376">
        <v>67.400000000000006</v>
      </c>
      <c r="M376">
        <v>71.2</v>
      </c>
      <c r="N376">
        <v>21.8</v>
      </c>
      <c r="O376">
        <v>42.7</v>
      </c>
      <c r="P376">
        <v>35.5</v>
      </c>
      <c r="Q376">
        <v>70.599999999999994</v>
      </c>
      <c r="R376">
        <v>76.599999999999994</v>
      </c>
      <c r="S376">
        <v>51</v>
      </c>
      <c r="T376">
        <v>49</v>
      </c>
      <c r="U376">
        <v>54.6</v>
      </c>
      <c r="V376">
        <v>56.4</v>
      </c>
      <c r="W376">
        <v>43.6</v>
      </c>
      <c r="X376" t="s">
        <v>4551</v>
      </c>
      <c r="Y376" t="s">
        <v>1098</v>
      </c>
      <c r="Z376" t="s">
        <v>4919</v>
      </c>
      <c r="AA376" t="s">
        <v>447</v>
      </c>
      <c r="AB376" t="s">
        <v>2116</v>
      </c>
      <c r="AC376" t="s">
        <v>2117</v>
      </c>
      <c r="AD376" t="s">
        <v>2116</v>
      </c>
      <c r="AE376" t="s">
        <v>2117</v>
      </c>
      <c r="AF376" t="s">
        <v>2117</v>
      </c>
      <c r="AG376" t="s">
        <v>2116</v>
      </c>
      <c r="AH376" t="s">
        <v>2116</v>
      </c>
      <c r="AI376" t="s">
        <v>2117</v>
      </c>
      <c r="AJ376" t="s">
        <v>2116</v>
      </c>
      <c r="AK376" t="s">
        <v>2116</v>
      </c>
      <c r="AL376" t="s">
        <v>2116</v>
      </c>
      <c r="AM376" t="s">
        <v>2116</v>
      </c>
      <c r="AN376" t="s">
        <v>2117</v>
      </c>
      <c r="AO376" t="s">
        <v>2117</v>
      </c>
      <c r="AP376" t="s">
        <v>2116</v>
      </c>
      <c r="AQ376" t="s">
        <v>2117</v>
      </c>
    </row>
    <row r="377" spans="2:43" x14ac:dyDescent="0.25">
      <c r="B377" t="s">
        <v>1052</v>
      </c>
      <c r="C377" t="s">
        <v>930</v>
      </c>
      <c r="D377">
        <v>0.58333333333333337</v>
      </c>
      <c r="E377" t="s">
        <v>1101</v>
      </c>
      <c r="F377" t="s">
        <v>1102</v>
      </c>
      <c r="H377">
        <v>20.9</v>
      </c>
      <c r="I377">
        <v>27.4</v>
      </c>
      <c r="J377">
        <v>51.8</v>
      </c>
      <c r="K377">
        <v>48.2</v>
      </c>
      <c r="L377">
        <v>79.099999999999994</v>
      </c>
      <c r="M377">
        <v>72.599999999999994</v>
      </c>
      <c r="N377">
        <v>5.6</v>
      </c>
      <c r="O377">
        <v>55.9</v>
      </c>
      <c r="P377">
        <v>38.5</v>
      </c>
      <c r="Q377">
        <v>47.6</v>
      </c>
      <c r="R377">
        <v>78.2</v>
      </c>
      <c r="S377">
        <v>53.4</v>
      </c>
      <c r="T377">
        <v>46.6</v>
      </c>
      <c r="U377">
        <v>53.3</v>
      </c>
      <c r="V377">
        <v>55.1</v>
      </c>
      <c r="W377">
        <v>44.9</v>
      </c>
      <c r="X377" t="s">
        <v>4571</v>
      </c>
      <c r="Y377" t="s">
        <v>1102</v>
      </c>
      <c r="Z377" t="s">
        <v>4920</v>
      </c>
      <c r="AA377" t="s">
        <v>447</v>
      </c>
      <c r="AB377" t="s">
        <v>2116</v>
      </c>
      <c r="AC377" t="s">
        <v>2117</v>
      </c>
      <c r="AD377" t="s">
        <v>2116</v>
      </c>
      <c r="AE377" t="s">
        <v>2117</v>
      </c>
      <c r="AF377" t="s">
        <v>2117</v>
      </c>
      <c r="AG377" t="s">
        <v>2116</v>
      </c>
      <c r="AH377" t="s">
        <v>2116</v>
      </c>
      <c r="AI377" t="s">
        <v>2117</v>
      </c>
      <c r="AJ377" t="s">
        <v>2116</v>
      </c>
      <c r="AK377" t="s">
        <v>2116</v>
      </c>
      <c r="AL377" t="s">
        <v>2116</v>
      </c>
      <c r="AM377" t="s">
        <v>2116</v>
      </c>
      <c r="AN377" t="s">
        <v>2117</v>
      </c>
      <c r="AO377" t="s">
        <v>2117</v>
      </c>
      <c r="AP377" t="s">
        <v>2116</v>
      </c>
      <c r="AQ377" t="s">
        <v>2117</v>
      </c>
    </row>
    <row r="378" spans="2:43" x14ac:dyDescent="0.25">
      <c r="B378" t="s">
        <v>1052</v>
      </c>
      <c r="C378" t="s">
        <v>930</v>
      </c>
      <c r="D378">
        <v>0.58333333333333337</v>
      </c>
      <c r="E378" t="s">
        <v>1103</v>
      </c>
      <c r="F378" t="s">
        <v>1104</v>
      </c>
      <c r="H378">
        <v>76.400000000000006</v>
      </c>
      <c r="I378">
        <v>18.8</v>
      </c>
      <c r="J378">
        <v>4.9000000000000004</v>
      </c>
      <c r="K378">
        <v>95.1</v>
      </c>
      <c r="L378">
        <v>23.6</v>
      </c>
      <c r="M378">
        <v>81.2</v>
      </c>
      <c r="N378">
        <v>59.6</v>
      </c>
      <c r="O378">
        <v>36</v>
      </c>
      <c r="P378">
        <v>4.4000000000000004</v>
      </c>
      <c r="Q378">
        <v>68.7</v>
      </c>
      <c r="R378">
        <v>85.9</v>
      </c>
      <c r="S378">
        <v>66.099999999999994</v>
      </c>
      <c r="T378">
        <v>33.9</v>
      </c>
      <c r="U378">
        <v>46.6</v>
      </c>
      <c r="V378">
        <v>45.3</v>
      </c>
      <c r="W378">
        <v>54.7</v>
      </c>
      <c r="X378" t="s">
        <v>1895</v>
      </c>
      <c r="Y378" t="s">
        <v>1104</v>
      </c>
      <c r="Z378" t="s">
        <v>4921</v>
      </c>
      <c r="AA378" t="s">
        <v>447</v>
      </c>
      <c r="AB378" t="s">
        <v>2116</v>
      </c>
      <c r="AC378" t="s">
        <v>2117</v>
      </c>
      <c r="AD378" t="s">
        <v>2116</v>
      </c>
      <c r="AE378" t="s">
        <v>2117</v>
      </c>
      <c r="AF378" t="s">
        <v>2117</v>
      </c>
      <c r="AG378" t="s">
        <v>2116</v>
      </c>
      <c r="AH378" t="s">
        <v>2116</v>
      </c>
      <c r="AI378" t="s">
        <v>2117</v>
      </c>
      <c r="AJ378" t="s">
        <v>2116</v>
      </c>
      <c r="AK378" t="s">
        <v>2116</v>
      </c>
      <c r="AL378" t="s">
        <v>2116</v>
      </c>
      <c r="AM378" t="s">
        <v>2116</v>
      </c>
      <c r="AN378" t="s">
        <v>2117</v>
      </c>
      <c r="AO378" t="s">
        <v>2117</v>
      </c>
      <c r="AP378" t="s">
        <v>2116</v>
      </c>
      <c r="AQ378" t="s">
        <v>2117</v>
      </c>
    </row>
    <row r="379" spans="2:43" x14ac:dyDescent="0.25">
      <c r="B379" t="s">
        <v>1105</v>
      </c>
      <c r="C379" t="s">
        <v>930</v>
      </c>
      <c r="D379">
        <v>0.58333333333333337</v>
      </c>
      <c r="E379" t="s">
        <v>371</v>
      </c>
      <c r="F379" t="s">
        <v>1106</v>
      </c>
      <c r="H379">
        <v>46.2</v>
      </c>
      <c r="I379">
        <v>31.7</v>
      </c>
      <c r="J379">
        <v>22.1</v>
      </c>
      <c r="K379">
        <v>77.900000000000006</v>
      </c>
      <c r="L379">
        <v>53.8</v>
      </c>
      <c r="M379">
        <v>68.3</v>
      </c>
      <c r="N379">
        <v>52.8</v>
      </c>
      <c r="O379">
        <v>47.2</v>
      </c>
      <c r="P379">
        <v>0</v>
      </c>
      <c r="Q379">
        <v>52.8</v>
      </c>
      <c r="R379">
        <v>61.2</v>
      </c>
      <c r="S379">
        <v>32.9</v>
      </c>
      <c r="T379">
        <v>67.099999999999994</v>
      </c>
      <c r="U379">
        <v>72.5</v>
      </c>
      <c r="V379">
        <v>39.700000000000003</v>
      </c>
      <c r="W379">
        <v>60.3</v>
      </c>
      <c r="X379" t="s">
        <v>371</v>
      </c>
      <c r="Y379" t="s">
        <v>1106</v>
      </c>
      <c r="Z379" t="s">
        <v>4922</v>
      </c>
      <c r="AA379" t="s">
        <v>2130</v>
      </c>
      <c r="AB379" t="s">
        <v>2117</v>
      </c>
      <c r="AC379" t="s">
        <v>2116</v>
      </c>
      <c r="AD379" t="s">
        <v>2116</v>
      </c>
      <c r="AE379" t="s">
        <v>2117</v>
      </c>
      <c r="AF379" t="s">
        <v>2116</v>
      </c>
      <c r="AG379" t="s">
        <v>2117</v>
      </c>
      <c r="AH379" t="s">
        <v>2117</v>
      </c>
      <c r="AI379" t="s">
        <v>2116</v>
      </c>
      <c r="AJ379" t="s">
        <v>2116</v>
      </c>
      <c r="AK379" t="s">
        <v>2117</v>
      </c>
      <c r="AL379" t="s">
        <v>2117</v>
      </c>
      <c r="AM379" t="s">
        <v>2117</v>
      </c>
      <c r="AN379" t="s">
        <v>2116</v>
      </c>
      <c r="AO379" t="s">
        <v>2116</v>
      </c>
      <c r="AP379" t="s">
        <v>2117</v>
      </c>
      <c r="AQ379" t="s">
        <v>2116</v>
      </c>
    </row>
    <row r="380" spans="2:43" x14ac:dyDescent="0.25">
      <c r="B380" t="s">
        <v>465</v>
      </c>
      <c r="C380" t="s">
        <v>930</v>
      </c>
      <c r="D380">
        <v>0.59375</v>
      </c>
      <c r="E380" t="s">
        <v>1107</v>
      </c>
      <c r="F380" t="s">
        <v>34</v>
      </c>
      <c r="H380">
        <v>23.9</v>
      </c>
      <c r="I380">
        <v>25.8</v>
      </c>
      <c r="J380">
        <v>50.3</v>
      </c>
      <c r="K380">
        <v>49.7</v>
      </c>
      <c r="L380">
        <v>76.099999999999994</v>
      </c>
      <c r="M380">
        <v>74.2</v>
      </c>
      <c r="N380">
        <v>23.5</v>
      </c>
      <c r="O380">
        <v>36.6</v>
      </c>
      <c r="P380">
        <v>40</v>
      </c>
      <c r="Q380">
        <v>80</v>
      </c>
      <c r="R380">
        <v>86.1</v>
      </c>
      <c r="S380">
        <v>65.8</v>
      </c>
      <c r="T380">
        <v>34.200000000000003</v>
      </c>
      <c r="U380">
        <v>40.299999999999997</v>
      </c>
      <c r="V380">
        <v>65.8</v>
      </c>
      <c r="W380">
        <v>34.200000000000003</v>
      </c>
      <c r="X380" t="s">
        <v>4574</v>
      </c>
      <c r="Y380" t="s">
        <v>1753</v>
      </c>
      <c r="Z380" t="s">
        <v>4923</v>
      </c>
      <c r="AA380" t="s">
        <v>459</v>
      </c>
      <c r="AB380" t="s">
        <v>2116</v>
      </c>
      <c r="AC380" t="s">
        <v>2117</v>
      </c>
      <c r="AD380" t="s">
        <v>2116</v>
      </c>
      <c r="AE380" t="s">
        <v>2117</v>
      </c>
      <c r="AF380" t="s">
        <v>2117</v>
      </c>
      <c r="AG380" t="s">
        <v>2116</v>
      </c>
      <c r="AH380" t="s">
        <v>2116</v>
      </c>
      <c r="AI380" t="s">
        <v>2116</v>
      </c>
      <c r="AJ380" t="s">
        <v>2117</v>
      </c>
      <c r="AK380" t="s">
        <v>2117</v>
      </c>
      <c r="AL380" t="s">
        <v>2117</v>
      </c>
      <c r="AM380" t="s">
        <v>2116</v>
      </c>
      <c r="AN380" t="s">
        <v>2117</v>
      </c>
      <c r="AO380" t="s">
        <v>2117</v>
      </c>
      <c r="AP380" t="s">
        <v>2117</v>
      </c>
      <c r="AQ380" t="s">
        <v>2116</v>
      </c>
    </row>
    <row r="381" spans="2:43" x14ac:dyDescent="0.25">
      <c r="B381" t="s">
        <v>470</v>
      </c>
      <c r="C381" t="s">
        <v>930</v>
      </c>
      <c r="D381">
        <v>0.625</v>
      </c>
      <c r="E381" t="s">
        <v>1112</v>
      </c>
      <c r="F381" t="s">
        <v>381</v>
      </c>
      <c r="H381">
        <v>30.8</v>
      </c>
      <c r="I381">
        <v>30.9</v>
      </c>
      <c r="J381">
        <v>38.4</v>
      </c>
      <c r="K381">
        <v>61.6</v>
      </c>
      <c r="L381">
        <v>69.2</v>
      </c>
      <c r="M381">
        <v>69.099999999999994</v>
      </c>
      <c r="N381">
        <v>31.3</v>
      </c>
      <c r="O381">
        <v>43.9</v>
      </c>
      <c r="P381">
        <v>24.8</v>
      </c>
      <c r="Q381">
        <v>68.900000000000006</v>
      </c>
      <c r="R381">
        <v>69.8</v>
      </c>
      <c r="S381">
        <v>42.2</v>
      </c>
      <c r="T381">
        <v>57.8</v>
      </c>
      <c r="U381">
        <v>63</v>
      </c>
      <c r="V381">
        <v>49.4</v>
      </c>
      <c r="W381">
        <v>50.6</v>
      </c>
      <c r="X381" t="s">
        <v>4577</v>
      </c>
      <c r="Y381" t="s">
        <v>381</v>
      </c>
      <c r="Z381" t="s">
        <v>4924</v>
      </c>
      <c r="AA381" t="s">
        <v>447</v>
      </c>
      <c r="AB381" t="s">
        <v>2116</v>
      </c>
      <c r="AC381" t="s">
        <v>2117</v>
      </c>
      <c r="AD381" t="s">
        <v>2116</v>
      </c>
      <c r="AE381" t="s">
        <v>2117</v>
      </c>
      <c r="AF381" t="s">
        <v>2117</v>
      </c>
      <c r="AG381" t="s">
        <v>2116</v>
      </c>
      <c r="AH381" t="s">
        <v>2116</v>
      </c>
      <c r="AI381" t="s">
        <v>2117</v>
      </c>
      <c r="AJ381" t="s">
        <v>2116</v>
      </c>
      <c r="AK381" t="s">
        <v>2116</v>
      </c>
      <c r="AL381" t="s">
        <v>2116</v>
      </c>
      <c r="AM381" t="s">
        <v>2116</v>
      </c>
      <c r="AN381" t="s">
        <v>2117</v>
      </c>
      <c r="AO381" t="s">
        <v>2117</v>
      </c>
      <c r="AP381" t="s">
        <v>2116</v>
      </c>
      <c r="AQ381" t="s">
        <v>2117</v>
      </c>
    </row>
    <row r="382" spans="2:43" x14ac:dyDescent="0.25">
      <c r="B382" t="s">
        <v>647</v>
      </c>
      <c r="C382" t="s">
        <v>930</v>
      </c>
      <c r="D382">
        <v>0.625</v>
      </c>
      <c r="E382" t="s">
        <v>1113</v>
      </c>
      <c r="F382" t="s">
        <v>704</v>
      </c>
      <c r="H382">
        <v>32.799999999999997</v>
      </c>
      <c r="I382">
        <v>34.4</v>
      </c>
      <c r="J382">
        <v>32.799999999999997</v>
      </c>
      <c r="K382">
        <v>67.2</v>
      </c>
      <c r="L382">
        <v>67.2</v>
      </c>
      <c r="M382">
        <v>65.599999999999994</v>
      </c>
      <c r="N382">
        <v>15.8</v>
      </c>
      <c r="O382">
        <v>54.2</v>
      </c>
      <c r="P382">
        <v>30</v>
      </c>
      <c r="Q382">
        <v>53.2</v>
      </c>
      <c r="R382">
        <v>58.6</v>
      </c>
      <c r="S382">
        <v>30.3</v>
      </c>
      <c r="T382">
        <v>69.7</v>
      </c>
      <c r="U382">
        <v>74.099999999999994</v>
      </c>
      <c r="V382">
        <v>39.5</v>
      </c>
      <c r="W382">
        <v>60.5</v>
      </c>
      <c r="X382" t="s">
        <v>1113</v>
      </c>
      <c r="Y382" t="s">
        <v>333</v>
      </c>
      <c r="Z382" t="s">
        <v>4925</v>
      </c>
      <c r="AA382" t="s">
        <v>462</v>
      </c>
      <c r="AB382" t="s">
        <v>2117</v>
      </c>
      <c r="AC382" t="s">
        <v>2116</v>
      </c>
      <c r="AD382" t="s">
        <v>2116</v>
      </c>
      <c r="AE382" t="s">
        <v>2117</v>
      </c>
      <c r="AF382" t="s">
        <v>2116</v>
      </c>
      <c r="AG382" t="s">
        <v>2117</v>
      </c>
      <c r="AH382" t="s">
        <v>2116</v>
      </c>
      <c r="AI382" t="s">
        <v>2116</v>
      </c>
      <c r="AJ382" t="s">
        <v>2117</v>
      </c>
      <c r="AK382" t="s">
        <v>2117</v>
      </c>
      <c r="AL382" t="s">
        <v>2117</v>
      </c>
      <c r="AM382" t="s">
        <v>2117</v>
      </c>
      <c r="AN382" t="s">
        <v>2116</v>
      </c>
      <c r="AO382" t="s">
        <v>2117</v>
      </c>
      <c r="AP382" t="s">
        <v>2117</v>
      </c>
      <c r="AQ382" t="s">
        <v>2116</v>
      </c>
    </row>
    <row r="383" spans="2:43" x14ac:dyDescent="0.25">
      <c r="B383" t="s">
        <v>647</v>
      </c>
      <c r="C383" t="s">
        <v>930</v>
      </c>
      <c r="D383">
        <v>0.625</v>
      </c>
      <c r="E383" t="s">
        <v>1114</v>
      </c>
      <c r="F383" t="s">
        <v>335</v>
      </c>
      <c r="H383">
        <v>35.700000000000003</v>
      </c>
      <c r="I383">
        <v>38</v>
      </c>
      <c r="J383">
        <v>26.2</v>
      </c>
      <c r="K383">
        <v>73.8</v>
      </c>
      <c r="L383">
        <v>64.3</v>
      </c>
      <c r="M383">
        <v>62</v>
      </c>
      <c r="N383">
        <v>21.4</v>
      </c>
      <c r="O383">
        <v>57.7</v>
      </c>
      <c r="P383">
        <v>20.9</v>
      </c>
      <c r="Q383">
        <v>49</v>
      </c>
      <c r="R383">
        <v>47.4</v>
      </c>
      <c r="S383">
        <v>20.6</v>
      </c>
      <c r="T383">
        <v>79.400000000000006</v>
      </c>
      <c r="U383">
        <v>82.9</v>
      </c>
      <c r="V383">
        <v>30.2</v>
      </c>
      <c r="W383">
        <v>69.8</v>
      </c>
      <c r="X383" t="s">
        <v>1114</v>
      </c>
      <c r="Y383" t="s">
        <v>335</v>
      </c>
      <c r="Z383" t="s">
        <v>4926</v>
      </c>
      <c r="AA383" t="s">
        <v>447</v>
      </c>
      <c r="AB383" t="s">
        <v>2116</v>
      </c>
      <c r="AC383" t="s">
        <v>2117</v>
      </c>
      <c r="AD383" t="s">
        <v>2116</v>
      </c>
      <c r="AE383" t="s">
        <v>2117</v>
      </c>
      <c r="AF383" t="s">
        <v>2117</v>
      </c>
      <c r="AG383" t="s">
        <v>2116</v>
      </c>
      <c r="AH383" t="s">
        <v>2116</v>
      </c>
      <c r="AI383" t="s">
        <v>2117</v>
      </c>
      <c r="AJ383" t="s">
        <v>2116</v>
      </c>
      <c r="AK383" t="s">
        <v>2116</v>
      </c>
      <c r="AL383" t="s">
        <v>2116</v>
      </c>
      <c r="AM383" t="s">
        <v>2116</v>
      </c>
      <c r="AN383" t="s">
        <v>2117</v>
      </c>
      <c r="AO383" t="s">
        <v>2117</v>
      </c>
      <c r="AP383" t="s">
        <v>2116</v>
      </c>
      <c r="AQ383" t="s">
        <v>2117</v>
      </c>
    </row>
    <row r="384" spans="2:43" x14ac:dyDescent="0.25">
      <c r="B384" t="s">
        <v>647</v>
      </c>
      <c r="C384" t="s">
        <v>930</v>
      </c>
      <c r="D384">
        <v>0.625</v>
      </c>
      <c r="E384" t="s">
        <v>1115</v>
      </c>
      <c r="F384" t="s">
        <v>1116</v>
      </c>
      <c r="H384">
        <v>41.3</v>
      </c>
      <c r="I384">
        <v>31.7</v>
      </c>
      <c r="J384">
        <v>27</v>
      </c>
      <c r="K384">
        <v>73</v>
      </c>
      <c r="L384">
        <v>58.7</v>
      </c>
      <c r="M384">
        <v>68.3</v>
      </c>
      <c r="N384">
        <v>32.799999999999997</v>
      </c>
      <c r="O384">
        <v>51</v>
      </c>
      <c r="P384">
        <v>16.2</v>
      </c>
      <c r="Q384">
        <v>57.3</v>
      </c>
      <c r="R384">
        <v>64.599999999999994</v>
      </c>
      <c r="S384">
        <v>36.4</v>
      </c>
      <c r="T384">
        <v>63.6</v>
      </c>
      <c r="U384">
        <v>68.7</v>
      </c>
      <c r="V384">
        <v>44</v>
      </c>
      <c r="W384">
        <v>56</v>
      </c>
      <c r="X384" t="s">
        <v>322</v>
      </c>
      <c r="Y384" t="s">
        <v>1116</v>
      </c>
      <c r="Z384" t="s">
        <v>4927</v>
      </c>
      <c r="AA384" t="s">
        <v>2171</v>
      </c>
      <c r="AB384" t="s">
        <v>2117</v>
      </c>
      <c r="AC384" t="s">
        <v>2116</v>
      </c>
      <c r="AD384" t="s">
        <v>2116</v>
      </c>
      <c r="AE384" t="s">
        <v>2117</v>
      </c>
      <c r="AF384" t="s">
        <v>2116</v>
      </c>
      <c r="AG384" t="s">
        <v>2117</v>
      </c>
      <c r="AH384" t="s">
        <v>2117</v>
      </c>
      <c r="AI384" t="s">
        <v>2116</v>
      </c>
      <c r="AJ384" t="s">
        <v>2116</v>
      </c>
      <c r="AK384" t="s">
        <v>2117</v>
      </c>
      <c r="AL384" t="s">
        <v>2117</v>
      </c>
      <c r="AM384" t="s">
        <v>2117</v>
      </c>
      <c r="AN384" t="s">
        <v>2116</v>
      </c>
      <c r="AO384" t="s">
        <v>2116</v>
      </c>
      <c r="AP384" t="s">
        <v>2116</v>
      </c>
      <c r="AQ384" t="s">
        <v>2117</v>
      </c>
    </row>
    <row r="385" spans="2:43" x14ac:dyDescent="0.25">
      <c r="B385" t="s">
        <v>647</v>
      </c>
      <c r="C385" t="s">
        <v>930</v>
      </c>
      <c r="D385">
        <v>0.625</v>
      </c>
      <c r="E385" t="s">
        <v>334</v>
      </c>
      <c r="F385" t="s">
        <v>376</v>
      </c>
      <c r="H385">
        <v>44.5</v>
      </c>
      <c r="I385">
        <v>32.5</v>
      </c>
      <c r="J385">
        <v>23</v>
      </c>
      <c r="K385">
        <v>77</v>
      </c>
      <c r="L385">
        <v>55.5</v>
      </c>
      <c r="M385">
        <v>67.5</v>
      </c>
      <c r="N385">
        <v>26.1</v>
      </c>
      <c r="O385">
        <v>52.2</v>
      </c>
      <c r="P385">
        <v>21.7</v>
      </c>
      <c r="Q385">
        <v>56.7</v>
      </c>
      <c r="R385">
        <v>59.6</v>
      </c>
      <c r="S385">
        <v>31.2</v>
      </c>
      <c r="T385">
        <v>68.8</v>
      </c>
      <c r="U385">
        <v>73.8</v>
      </c>
      <c r="V385">
        <v>38.700000000000003</v>
      </c>
      <c r="W385">
        <v>61.3</v>
      </c>
      <c r="X385" t="s">
        <v>334</v>
      </c>
      <c r="Y385" t="s">
        <v>376</v>
      </c>
      <c r="Z385" t="s">
        <v>4928</v>
      </c>
      <c r="AA385" t="s">
        <v>447</v>
      </c>
      <c r="AB385" t="s">
        <v>2116</v>
      </c>
      <c r="AC385" t="s">
        <v>2117</v>
      </c>
      <c r="AD385" t="s">
        <v>2116</v>
      </c>
      <c r="AE385" t="s">
        <v>2117</v>
      </c>
      <c r="AF385" t="s">
        <v>2117</v>
      </c>
      <c r="AG385" t="s">
        <v>2116</v>
      </c>
      <c r="AH385" t="s">
        <v>2116</v>
      </c>
      <c r="AI385" t="s">
        <v>2117</v>
      </c>
      <c r="AJ385" t="s">
        <v>2116</v>
      </c>
      <c r="AK385" t="s">
        <v>2116</v>
      </c>
      <c r="AL385" t="s">
        <v>2116</v>
      </c>
      <c r="AM385" t="s">
        <v>2116</v>
      </c>
      <c r="AN385" t="s">
        <v>2117</v>
      </c>
      <c r="AO385" t="s">
        <v>2117</v>
      </c>
      <c r="AP385" t="s">
        <v>2116</v>
      </c>
      <c r="AQ385" t="s">
        <v>2117</v>
      </c>
    </row>
    <row r="386" spans="2:43" x14ac:dyDescent="0.25">
      <c r="B386" t="s">
        <v>484</v>
      </c>
      <c r="C386" t="s">
        <v>930</v>
      </c>
      <c r="D386">
        <v>0.625</v>
      </c>
      <c r="E386" t="s">
        <v>1117</v>
      </c>
      <c r="F386" t="s">
        <v>1118</v>
      </c>
      <c r="H386">
        <v>55.6</v>
      </c>
      <c r="I386">
        <v>24.1</v>
      </c>
      <c r="J386">
        <v>20.3</v>
      </c>
      <c r="K386">
        <v>79.7</v>
      </c>
      <c r="L386">
        <v>44.4</v>
      </c>
      <c r="M386">
        <v>75.900000000000006</v>
      </c>
      <c r="N386">
        <v>23.2</v>
      </c>
      <c r="O386">
        <v>45.2</v>
      </c>
      <c r="P386">
        <v>31.6</v>
      </c>
      <c r="Q386">
        <v>67</v>
      </c>
      <c r="R386">
        <v>86.8</v>
      </c>
      <c r="S386">
        <v>67.099999999999994</v>
      </c>
      <c r="T386">
        <v>32.9</v>
      </c>
      <c r="U386">
        <v>39.6</v>
      </c>
      <c r="V386">
        <v>65.099999999999994</v>
      </c>
      <c r="W386">
        <v>34.9</v>
      </c>
      <c r="X386" t="s">
        <v>1117</v>
      </c>
      <c r="Y386" t="s">
        <v>4617</v>
      </c>
      <c r="Z386" t="s">
        <v>4929</v>
      </c>
      <c r="AA386" t="s">
        <v>2169</v>
      </c>
      <c r="AB386" t="s">
        <v>2117</v>
      </c>
      <c r="AC386" t="s">
        <v>2116</v>
      </c>
      <c r="AD386" t="s">
        <v>2116</v>
      </c>
      <c r="AE386" t="s">
        <v>2117</v>
      </c>
      <c r="AF386" t="s">
        <v>2116</v>
      </c>
      <c r="AG386" t="s">
        <v>2117</v>
      </c>
      <c r="AH386" t="s">
        <v>2117</v>
      </c>
      <c r="AI386" t="s">
        <v>2116</v>
      </c>
      <c r="AJ386" t="s">
        <v>2116</v>
      </c>
      <c r="AK386" t="s">
        <v>2117</v>
      </c>
      <c r="AL386" t="s">
        <v>2117</v>
      </c>
      <c r="AM386" t="s">
        <v>2117</v>
      </c>
      <c r="AN386" t="s">
        <v>2116</v>
      </c>
      <c r="AO386" t="s">
        <v>2116</v>
      </c>
      <c r="AP386" t="s">
        <v>2117</v>
      </c>
      <c r="AQ386" t="s">
        <v>2116</v>
      </c>
    </row>
    <row r="387" spans="2:43" x14ac:dyDescent="0.25">
      <c r="B387" t="s">
        <v>482</v>
      </c>
      <c r="C387" t="s">
        <v>930</v>
      </c>
      <c r="D387">
        <v>0.625</v>
      </c>
      <c r="E387" t="s">
        <v>1121</v>
      </c>
      <c r="F387" t="s">
        <v>1122</v>
      </c>
      <c r="H387">
        <v>45.5</v>
      </c>
      <c r="I387">
        <v>28.3</v>
      </c>
      <c r="J387">
        <v>26.2</v>
      </c>
      <c r="K387">
        <v>73.8</v>
      </c>
      <c r="L387">
        <v>54.5</v>
      </c>
      <c r="M387">
        <v>71.7</v>
      </c>
      <c r="N387">
        <v>26.3</v>
      </c>
      <c r="O387">
        <v>51.1</v>
      </c>
      <c r="P387">
        <v>22.6</v>
      </c>
      <c r="Q387">
        <v>58.2</v>
      </c>
      <c r="R387">
        <v>74.5</v>
      </c>
      <c r="S387">
        <v>48.2</v>
      </c>
      <c r="T387">
        <v>51.8</v>
      </c>
      <c r="U387">
        <v>57.7</v>
      </c>
      <c r="V387">
        <v>53.1</v>
      </c>
      <c r="W387">
        <v>46.9</v>
      </c>
      <c r="X387" t="s">
        <v>4621</v>
      </c>
      <c r="Y387" t="s">
        <v>4622</v>
      </c>
      <c r="Z387" t="s">
        <v>4930</v>
      </c>
      <c r="AA387" t="s">
        <v>447</v>
      </c>
      <c r="AB387" t="s">
        <v>2116</v>
      </c>
      <c r="AC387" t="s">
        <v>2117</v>
      </c>
      <c r="AD387" t="s">
        <v>2116</v>
      </c>
      <c r="AE387" t="s">
        <v>2117</v>
      </c>
      <c r="AF387" t="s">
        <v>2117</v>
      </c>
      <c r="AG387" t="s">
        <v>2116</v>
      </c>
      <c r="AH387" t="s">
        <v>2116</v>
      </c>
      <c r="AI387" t="s">
        <v>2117</v>
      </c>
      <c r="AJ387" t="s">
        <v>2116</v>
      </c>
      <c r="AK387" t="s">
        <v>2116</v>
      </c>
      <c r="AL387" t="s">
        <v>2116</v>
      </c>
      <c r="AM387" t="s">
        <v>2116</v>
      </c>
      <c r="AN387" t="s">
        <v>2117</v>
      </c>
      <c r="AO387" t="s">
        <v>2117</v>
      </c>
      <c r="AP387" t="s">
        <v>2116</v>
      </c>
      <c r="AQ387" t="s">
        <v>2117</v>
      </c>
    </row>
    <row r="388" spans="2:43" x14ac:dyDescent="0.25">
      <c r="B388" t="s">
        <v>486</v>
      </c>
      <c r="C388" t="s">
        <v>930</v>
      </c>
      <c r="D388">
        <v>0.625</v>
      </c>
      <c r="E388" t="s">
        <v>1123</v>
      </c>
      <c r="F388" t="s">
        <v>1124</v>
      </c>
      <c r="H388">
        <v>50.3</v>
      </c>
      <c r="I388">
        <v>28.2</v>
      </c>
      <c r="J388">
        <v>21.5</v>
      </c>
      <c r="K388">
        <v>78.5</v>
      </c>
      <c r="L388">
        <v>49.7</v>
      </c>
      <c r="M388">
        <v>71.8</v>
      </c>
      <c r="N388">
        <v>32.799999999999997</v>
      </c>
      <c r="O388">
        <v>44.7</v>
      </c>
      <c r="P388">
        <v>22.5</v>
      </c>
      <c r="Q388">
        <v>67.5</v>
      </c>
      <c r="R388">
        <v>71.2</v>
      </c>
      <c r="S388">
        <v>44</v>
      </c>
      <c r="T388">
        <v>56</v>
      </c>
      <c r="U388">
        <v>62.3</v>
      </c>
      <c r="V388">
        <v>48.1</v>
      </c>
      <c r="W388">
        <v>51.9</v>
      </c>
      <c r="X388" t="s">
        <v>1123</v>
      </c>
      <c r="Y388" t="s">
        <v>1315</v>
      </c>
      <c r="Z388" t="s">
        <v>4931</v>
      </c>
      <c r="AA388" t="s">
        <v>2736</v>
      </c>
      <c r="AB388" t="s">
        <v>2116</v>
      </c>
      <c r="AC388" t="s">
        <v>2117</v>
      </c>
      <c r="AD388" t="s">
        <v>2116</v>
      </c>
      <c r="AE388" t="s">
        <v>2117</v>
      </c>
      <c r="AF388" t="s">
        <v>2117</v>
      </c>
      <c r="AG388" t="s">
        <v>2116</v>
      </c>
      <c r="AH388" t="s">
        <v>2116</v>
      </c>
      <c r="AI388" t="s">
        <v>2117</v>
      </c>
      <c r="AJ388" t="s">
        <v>2116</v>
      </c>
      <c r="AK388" t="s">
        <v>2116</v>
      </c>
      <c r="AL388" t="s">
        <v>2116</v>
      </c>
      <c r="AM388" t="s">
        <v>2116</v>
      </c>
      <c r="AN388" t="s">
        <v>2117</v>
      </c>
      <c r="AO388" t="s">
        <v>2117</v>
      </c>
      <c r="AP388" t="s">
        <v>2116</v>
      </c>
      <c r="AQ388" t="s">
        <v>2117</v>
      </c>
    </row>
    <row r="389" spans="2:43" x14ac:dyDescent="0.25">
      <c r="B389" t="s">
        <v>486</v>
      </c>
      <c r="C389" t="s">
        <v>930</v>
      </c>
      <c r="D389">
        <v>0.625</v>
      </c>
      <c r="E389" t="s">
        <v>677</v>
      </c>
      <c r="F389" t="s">
        <v>1041</v>
      </c>
      <c r="H389">
        <v>23.1</v>
      </c>
      <c r="I389">
        <v>33.1</v>
      </c>
      <c r="J389">
        <v>43.8</v>
      </c>
      <c r="K389">
        <v>56.2</v>
      </c>
      <c r="L389">
        <v>76.900000000000006</v>
      </c>
      <c r="M389">
        <v>66.900000000000006</v>
      </c>
      <c r="N389">
        <v>19.7</v>
      </c>
      <c r="O389">
        <v>50.9</v>
      </c>
      <c r="P389">
        <v>29.4</v>
      </c>
      <c r="Q389">
        <v>58.4</v>
      </c>
      <c r="R389">
        <v>61.5</v>
      </c>
      <c r="S389">
        <v>33.1</v>
      </c>
      <c r="T389">
        <v>66.900000000000006</v>
      </c>
      <c r="U389">
        <v>72</v>
      </c>
      <c r="V389">
        <v>40.4</v>
      </c>
      <c r="W389">
        <v>59.6</v>
      </c>
      <c r="X389" t="s">
        <v>3678</v>
      </c>
      <c r="Y389" t="s">
        <v>4445</v>
      </c>
      <c r="Z389" t="s">
        <v>4932</v>
      </c>
      <c r="AA389" t="s">
        <v>453</v>
      </c>
      <c r="AB389" t="s">
        <v>2117</v>
      </c>
      <c r="AC389" t="s">
        <v>2116</v>
      </c>
      <c r="AD389" t="s">
        <v>2116</v>
      </c>
      <c r="AE389" t="s">
        <v>2117</v>
      </c>
      <c r="AF389" t="s">
        <v>2116</v>
      </c>
      <c r="AG389" t="s">
        <v>2117</v>
      </c>
      <c r="AH389" t="s">
        <v>2117</v>
      </c>
      <c r="AI389" t="s">
        <v>2116</v>
      </c>
      <c r="AJ389" t="s">
        <v>2116</v>
      </c>
      <c r="AK389" t="s">
        <v>2117</v>
      </c>
      <c r="AL389" t="s">
        <v>2116</v>
      </c>
      <c r="AM389" t="s">
        <v>2116</v>
      </c>
      <c r="AN389" t="s">
        <v>2117</v>
      </c>
      <c r="AO389" t="s">
        <v>2117</v>
      </c>
      <c r="AP389" t="s">
        <v>2116</v>
      </c>
      <c r="AQ389" t="s">
        <v>2117</v>
      </c>
    </row>
    <row r="390" spans="2:43" x14ac:dyDescent="0.25">
      <c r="B390" t="s">
        <v>1007</v>
      </c>
      <c r="C390" t="s">
        <v>930</v>
      </c>
      <c r="D390">
        <v>0.625</v>
      </c>
      <c r="E390" t="s">
        <v>1125</v>
      </c>
      <c r="F390" t="s">
        <v>661</v>
      </c>
      <c r="H390">
        <v>41.3</v>
      </c>
      <c r="I390">
        <v>29</v>
      </c>
      <c r="J390">
        <v>29.7</v>
      </c>
      <c r="K390">
        <v>70.3</v>
      </c>
      <c r="L390">
        <v>58.7</v>
      </c>
      <c r="M390">
        <v>71</v>
      </c>
      <c r="N390" t="s">
        <v>20</v>
      </c>
      <c r="O390" t="s">
        <v>20</v>
      </c>
      <c r="P390" t="s">
        <v>20</v>
      </c>
      <c r="Q390" t="s">
        <v>20</v>
      </c>
      <c r="R390">
        <v>74.2</v>
      </c>
      <c r="S390">
        <v>47.7</v>
      </c>
      <c r="T390">
        <v>52.3</v>
      </c>
      <c r="U390">
        <v>57.9</v>
      </c>
      <c r="V390">
        <v>53.5</v>
      </c>
      <c r="W390">
        <v>46.5</v>
      </c>
      <c r="X390" t="s">
        <v>1125</v>
      </c>
      <c r="Y390" t="s">
        <v>4504</v>
      </c>
      <c r="Z390" t="s">
        <v>4933</v>
      </c>
      <c r="AA390" t="s">
        <v>2736</v>
      </c>
      <c r="AB390" t="s">
        <v>2116</v>
      </c>
      <c r="AC390" t="s">
        <v>2117</v>
      </c>
      <c r="AD390" t="s">
        <v>2116</v>
      </c>
      <c r="AE390" t="s">
        <v>2117</v>
      </c>
      <c r="AF390" t="s">
        <v>2117</v>
      </c>
      <c r="AG390" t="s">
        <v>2116</v>
      </c>
      <c r="AH390" t="s">
        <v>2116</v>
      </c>
      <c r="AI390" t="s">
        <v>2117</v>
      </c>
      <c r="AJ390" t="s">
        <v>2116</v>
      </c>
      <c r="AK390" t="s">
        <v>2116</v>
      </c>
      <c r="AL390" t="s">
        <v>2116</v>
      </c>
      <c r="AM390" t="s">
        <v>2116</v>
      </c>
      <c r="AN390" t="s">
        <v>2117</v>
      </c>
      <c r="AO390" t="s">
        <v>2117</v>
      </c>
      <c r="AP390" t="s">
        <v>2116</v>
      </c>
      <c r="AQ390" t="s">
        <v>2117</v>
      </c>
    </row>
    <row r="391" spans="2:43" x14ac:dyDescent="0.25">
      <c r="B391" t="s">
        <v>1081</v>
      </c>
      <c r="C391" t="s">
        <v>930</v>
      </c>
      <c r="D391">
        <v>0.63541666666666663</v>
      </c>
      <c r="E391" t="s">
        <v>1126</v>
      </c>
      <c r="F391" t="s">
        <v>1127</v>
      </c>
      <c r="H391">
        <v>19.399999999999999</v>
      </c>
      <c r="I391">
        <v>56.9</v>
      </c>
      <c r="J391">
        <v>23.7</v>
      </c>
      <c r="K391">
        <v>76.3</v>
      </c>
      <c r="L391">
        <v>80.599999999999994</v>
      </c>
      <c r="M391">
        <v>43.1</v>
      </c>
      <c r="N391">
        <v>23.2</v>
      </c>
      <c r="O391">
        <v>64</v>
      </c>
      <c r="P391">
        <v>12.8</v>
      </c>
      <c r="Q391">
        <v>40.200000000000003</v>
      </c>
      <c r="R391">
        <v>16.5</v>
      </c>
      <c r="S391">
        <v>3.5</v>
      </c>
      <c r="T391">
        <v>96.5</v>
      </c>
      <c r="U391">
        <v>97.2</v>
      </c>
      <c r="V391">
        <v>9.5</v>
      </c>
      <c r="W391">
        <v>90.5</v>
      </c>
      <c r="X391" t="s">
        <v>1126</v>
      </c>
      <c r="Y391" t="s">
        <v>4624</v>
      </c>
      <c r="Z391" t="s">
        <v>4934</v>
      </c>
      <c r="AA391" t="s">
        <v>462</v>
      </c>
      <c r="AB391" t="s">
        <v>2117</v>
      </c>
      <c r="AC391" t="s">
        <v>2116</v>
      </c>
      <c r="AD391" t="s">
        <v>2116</v>
      </c>
      <c r="AE391" t="s">
        <v>2117</v>
      </c>
      <c r="AF391" t="s">
        <v>2116</v>
      </c>
      <c r="AG391" t="s">
        <v>2117</v>
      </c>
      <c r="AH391" t="s">
        <v>2116</v>
      </c>
      <c r="AI391" t="s">
        <v>2117</v>
      </c>
      <c r="AJ391" t="s">
        <v>2116</v>
      </c>
      <c r="AK391" t="s">
        <v>2117</v>
      </c>
      <c r="AL391" t="s">
        <v>2117</v>
      </c>
      <c r="AM391" t="s">
        <v>2117</v>
      </c>
      <c r="AN391" t="s">
        <v>2116</v>
      </c>
      <c r="AO391" t="s">
        <v>2117</v>
      </c>
      <c r="AP391" t="s">
        <v>2117</v>
      </c>
      <c r="AQ391" t="s">
        <v>2116</v>
      </c>
    </row>
    <row r="392" spans="2:43" x14ac:dyDescent="0.25">
      <c r="B392" t="s">
        <v>452</v>
      </c>
      <c r="C392" t="s">
        <v>930</v>
      </c>
      <c r="D392">
        <v>0.63541666666666663</v>
      </c>
      <c r="E392" t="s">
        <v>103</v>
      </c>
      <c r="F392" t="s">
        <v>35</v>
      </c>
      <c r="H392">
        <v>41.4</v>
      </c>
      <c r="I392">
        <v>31.6</v>
      </c>
      <c r="J392">
        <v>27</v>
      </c>
      <c r="K392">
        <v>73</v>
      </c>
      <c r="L392">
        <v>58.6</v>
      </c>
      <c r="M392">
        <v>68.400000000000006</v>
      </c>
      <c r="N392">
        <v>27.7</v>
      </c>
      <c r="O392">
        <v>50.1</v>
      </c>
      <c r="P392">
        <v>22.2</v>
      </c>
      <c r="Q392">
        <v>59.7</v>
      </c>
      <c r="R392">
        <v>64.7</v>
      </c>
      <c r="S392">
        <v>36.4</v>
      </c>
      <c r="T392">
        <v>63.6</v>
      </c>
      <c r="U392">
        <v>68.7</v>
      </c>
      <c r="V392">
        <v>44.1</v>
      </c>
      <c r="W392">
        <v>55.9</v>
      </c>
      <c r="X392" t="s">
        <v>2001</v>
      </c>
      <c r="Y392" t="s">
        <v>1840</v>
      </c>
      <c r="Z392" t="s">
        <v>4935</v>
      </c>
      <c r="AA392" t="s">
        <v>2139</v>
      </c>
      <c r="AB392" t="s">
        <v>2116</v>
      </c>
      <c r="AC392" t="s">
        <v>2116</v>
      </c>
      <c r="AD392" t="s">
        <v>2117</v>
      </c>
      <c r="AE392" t="s">
        <v>2116</v>
      </c>
      <c r="AF392" t="s">
        <v>2117</v>
      </c>
      <c r="AG392" t="s">
        <v>2117</v>
      </c>
      <c r="AH392" t="s">
        <v>2116</v>
      </c>
      <c r="AI392" t="s">
        <v>2117</v>
      </c>
      <c r="AJ392" t="s">
        <v>2116</v>
      </c>
      <c r="AK392" t="s">
        <v>2117</v>
      </c>
      <c r="AL392" t="s">
        <v>2117</v>
      </c>
      <c r="AM392" t="s">
        <v>2117</v>
      </c>
      <c r="AN392" t="s">
        <v>2116</v>
      </c>
      <c r="AO392" t="s">
        <v>2116</v>
      </c>
      <c r="AP392" t="s">
        <v>2117</v>
      </c>
      <c r="AQ392" t="s">
        <v>2116</v>
      </c>
    </row>
    <row r="393" spans="2:43" x14ac:dyDescent="0.25">
      <c r="B393" t="s">
        <v>452</v>
      </c>
      <c r="C393" t="s">
        <v>930</v>
      </c>
      <c r="D393">
        <v>0.63541666666666663</v>
      </c>
      <c r="E393" t="s">
        <v>229</v>
      </c>
      <c r="F393" t="s">
        <v>100</v>
      </c>
      <c r="H393">
        <v>34.5</v>
      </c>
      <c r="I393">
        <v>35.4</v>
      </c>
      <c r="J393">
        <v>30.1</v>
      </c>
      <c r="K393">
        <v>69.900000000000006</v>
      </c>
      <c r="L393">
        <v>65.5</v>
      </c>
      <c r="M393">
        <v>64.599999999999994</v>
      </c>
      <c r="N393">
        <v>24.5</v>
      </c>
      <c r="O393">
        <v>54.2</v>
      </c>
      <c r="P393">
        <v>21.3</v>
      </c>
      <c r="Q393">
        <v>53.8</v>
      </c>
      <c r="R393">
        <v>55.2</v>
      </c>
      <c r="S393">
        <v>27.1</v>
      </c>
      <c r="T393">
        <v>72.900000000000006</v>
      </c>
      <c r="U393">
        <v>77</v>
      </c>
      <c r="V393">
        <v>36.6</v>
      </c>
      <c r="W393">
        <v>63.4</v>
      </c>
      <c r="X393" t="s">
        <v>430</v>
      </c>
      <c r="Y393" t="s">
        <v>2000</v>
      </c>
      <c r="Z393" t="s">
        <v>4936</v>
      </c>
      <c r="AA393" t="s">
        <v>456</v>
      </c>
      <c r="AB393" t="s">
        <v>2116</v>
      </c>
      <c r="AC393" t="s">
        <v>2116</v>
      </c>
      <c r="AD393" t="s">
        <v>2117</v>
      </c>
      <c r="AE393" t="s">
        <v>2116</v>
      </c>
      <c r="AF393" t="s">
        <v>2117</v>
      </c>
      <c r="AG393" t="s">
        <v>2117</v>
      </c>
      <c r="AH393" t="s">
        <v>2116</v>
      </c>
      <c r="AI393" t="s">
        <v>2117</v>
      </c>
      <c r="AJ393" t="s">
        <v>2116</v>
      </c>
      <c r="AK393" t="s">
        <v>2116</v>
      </c>
      <c r="AL393" t="s">
        <v>2116</v>
      </c>
      <c r="AM393" t="s">
        <v>2116</v>
      </c>
      <c r="AN393" t="s">
        <v>2117</v>
      </c>
      <c r="AO393" t="s">
        <v>2117</v>
      </c>
      <c r="AP393" t="s">
        <v>2116</v>
      </c>
      <c r="AQ393" t="s">
        <v>2117</v>
      </c>
    </row>
    <row r="394" spans="2:43" x14ac:dyDescent="0.25">
      <c r="B394" t="s">
        <v>647</v>
      </c>
      <c r="C394" t="s">
        <v>930</v>
      </c>
      <c r="D394">
        <v>0.64583333333333337</v>
      </c>
      <c r="E394" t="s">
        <v>699</v>
      </c>
      <c r="F394" t="s">
        <v>325</v>
      </c>
      <c r="H394">
        <v>54.1</v>
      </c>
      <c r="I394">
        <v>28.8</v>
      </c>
      <c r="J394">
        <v>17.2</v>
      </c>
      <c r="K394">
        <v>82.8</v>
      </c>
      <c r="L394">
        <v>45.9</v>
      </c>
      <c r="M394">
        <v>71.2</v>
      </c>
      <c r="N394">
        <v>40.799999999999997</v>
      </c>
      <c r="O394">
        <v>48.5</v>
      </c>
      <c r="P394">
        <v>10.7</v>
      </c>
      <c r="Q394">
        <v>58.4</v>
      </c>
      <c r="R394">
        <v>64.8</v>
      </c>
      <c r="S394">
        <v>36.700000000000003</v>
      </c>
      <c r="T394">
        <v>63.3</v>
      </c>
      <c r="U394">
        <v>70</v>
      </c>
      <c r="V394">
        <v>39.9</v>
      </c>
      <c r="W394">
        <v>60.1</v>
      </c>
      <c r="X394" t="s">
        <v>2758</v>
      </c>
      <c r="Y394" t="s">
        <v>325</v>
      </c>
      <c r="Z394" t="s">
        <v>4937</v>
      </c>
      <c r="AA394" t="s">
        <v>456</v>
      </c>
      <c r="AB394" t="s">
        <v>2116</v>
      </c>
      <c r="AC394" t="s">
        <v>2116</v>
      </c>
      <c r="AD394" t="s">
        <v>2117</v>
      </c>
      <c r="AE394" t="s">
        <v>2116</v>
      </c>
      <c r="AF394" t="s">
        <v>2117</v>
      </c>
      <c r="AG394" t="s">
        <v>2117</v>
      </c>
      <c r="AH394" t="s">
        <v>2116</v>
      </c>
      <c r="AI394" t="s">
        <v>2116</v>
      </c>
      <c r="AJ394" t="s">
        <v>2117</v>
      </c>
      <c r="AK394" t="s">
        <v>2117</v>
      </c>
      <c r="AL394" t="s">
        <v>2116</v>
      </c>
      <c r="AM394" t="s">
        <v>2116</v>
      </c>
      <c r="AN394" t="s">
        <v>2117</v>
      </c>
      <c r="AO394" t="s">
        <v>2117</v>
      </c>
      <c r="AP394" t="s">
        <v>2116</v>
      </c>
      <c r="AQ394" t="s">
        <v>2117</v>
      </c>
    </row>
    <row r="395" spans="2:43" x14ac:dyDescent="0.25">
      <c r="B395" t="s">
        <v>647</v>
      </c>
      <c r="C395" t="s">
        <v>930</v>
      </c>
      <c r="D395">
        <v>0.64583333333333337</v>
      </c>
      <c r="E395" t="s">
        <v>1132</v>
      </c>
      <c r="F395" t="s">
        <v>698</v>
      </c>
      <c r="H395">
        <v>41.8</v>
      </c>
      <c r="I395">
        <v>33.6</v>
      </c>
      <c r="J395">
        <v>24.6</v>
      </c>
      <c r="K395">
        <v>75.400000000000006</v>
      </c>
      <c r="L395">
        <v>58.2</v>
      </c>
      <c r="M395">
        <v>66.400000000000006</v>
      </c>
      <c r="N395">
        <v>25</v>
      </c>
      <c r="O395">
        <v>53.9</v>
      </c>
      <c r="P395">
        <v>21</v>
      </c>
      <c r="Q395">
        <v>54.1</v>
      </c>
      <c r="R395">
        <v>57.8</v>
      </c>
      <c r="S395">
        <v>29.5</v>
      </c>
      <c r="T395">
        <v>70.5</v>
      </c>
      <c r="U395">
        <v>75.2</v>
      </c>
      <c r="V395">
        <v>37.799999999999997</v>
      </c>
      <c r="W395">
        <v>62.2</v>
      </c>
      <c r="X395" t="s">
        <v>324</v>
      </c>
      <c r="Y395" t="s">
        <v>337</v>
      </c>
      <c r="Z395" t="s">
        <v>4938</v>
      </c>
      <c r="AA395" t="s">
        <v>447</v>
      </c>
      <c r="AB395" t="s">
        <v>2116</v>
      </c>
      <c r="AC395" t="s">
        <v>2117</v>
      </c>
      <c r="AD395" t="s">
        <v>2116</v>
      </c>
      <c r="AE395" t="s">
        <v>2117</v>
      </c>
      <c r="AF395" t="s">
        <v>2117</v>
      </c>
      <c r="AG395" t="s">
        <v>2116</v>
      </c>
      <c r="AH395" t="s">
        <v>2116</v>
      </c>
      <c r="AI395" t="s">
        <v>2117</v>
      </c>
      <c r="AJ395" t="s">
        <v>2116</v>
      </c>
      <c r="AK395" t="s">
        <v>2116</v>
      </c>
      <c r="AL395" t="s">
        <v>2116</v>
      </c>
      <c r="AM395" t="s">
        <v>2116</v>
      </c>
      <c r="AN395" t="s">
        <v>2117</v>
      </c>
      <c r="AO395" t="s">
        <v>2117</v>
      </c>
      <c r="AP395" t="s">
        <v>2116</v>
      </c>
      <c r="AQ395" t="s">
        <v>2117</v>
      </c>
    </row>
    <row r="396" spans="2:43" x14ac:dyDescent="0.25">
      <c r="B396" t="s">
        <v>1105</v>
      </c>
      <c r="C396" t="s">
        <v>930</v>
      </c>
      <c r="D396">
        <v>0.64583333333333337</v>
      </c>
      <c r="E396" t="s">
        <v>1133</v>
      </c>
      <c r="F396" t="s">
        <v>1134</v>
      </c>
      <c r="H396">
        <v>16.2</v>
      </c>
      <c r="I396">
        <v>50.7</v>
      </c>
      <c r="J396">
        <v>33.1</v>
      </c>
      <c r="K396">
        <v>66.900000000000006</v>
      </c>
      <c r="L396">
        <v>83.8</v>
      </c>
      <c r="M396">
        <v>49.3</v>
      </c>
      <c r="N396">
        <v>19.399999999999999</v>
      </c>
      <c r="O396">
        <v>56.9</v>
      </c>
      <c r="P396">
        <v>23.7</v>
      </c>
      <c r="Q396">
        <v>50.1</v>
      </c>
      <c r="R396">
        <v>23.6</v>
      </c>
      <c r="S396">
        <v>6.3</v>
      </c>
      <c r="T396">
        <v>93.7</v>
      </c>
      <c r="U396">
        <v>95.2</v>
      </c>
      <c r="V396">
        <v>12.9</v>
      </c>
      <c r="W396">
        <v>87.1</v>
      </c>
      <c r="X396" t="s">
        <v>4638</v>
      </c>
      <c r="Y396" t="s">
        <v>1134</v>
      </c>
      <c r="Z396" t="s">
        <v>4939</v>
      </c>
      <c r="AA396" t="s">
        <v>2736</v>
      </c>
      <c r="AB396" t="s">
        <v>2116</v>
      </c>
      <c r="AC396" t="s">
        <v>2117</v>
      </c>
      <c r="AD396" t="s">
        <v>2116</v>
      </c>
      <c r="AE396" t="s">
        <v>2117</v>
      </c>
      <c r="AF396" t="s">
        <v>2117</v>
      </c>
      <c r="AG396" t="s">
        <v>2116</v>
      </c>
      <c r="AH396" t="s">
        <v>2116</v>
      </c>
      <c r="AI396" t="s">
        <v>2117</v>
      </c>
      <c r="AJ396" t="s">
        <v>2116</v>
      </c>
      <c r="AK396" t="s">
        <v>2116</v>
      </c>
      <c r="AL396" t="s">
        <v>2116</v>
      </c>
      <c r="AM396" t="s">
        <v>2116</v>
      </c>
      <c r="AN396" t="s">
        <v>2117</v>
      </c>
      <c r="AO396" t="s">
        <v>2117</v>
      </c>
      <c r="AP396" t="s">
        <v>2116</v>
      </c>
      <c r="AQ396" t="s">
        <v>2117</v>
      </c>
    </row>
    <row r="397" spans="2:43" x14ac:dyDescent="0.25">
      <c r="B397" t="s">
        <v>1105</v>
      </c>
      <c r="C397" t="s">
        <v>930</v>
      </c>
      <c r="D397">
        <v>0.64583333333333337</v>
      </c>
      <c r="E397" t="s">
        <v>1135</v>
      </c>
      <c r="F397" t="s">
        <v>1136</v>
      </c>
      <c r="H397">
        <v>19.399999999999999</v>
      </c>
      <c r="I397">
        <v>56.9</v>
      </c>
      <c r="J397">
        <v>23.7</v>
      </c>
      <c r="K397">
        <v>76.3</v>
      </c>
      <c r="L397">
        <v>80.599999999999994</v>
      </c>
      <c r="M397">
        <v>43.1</v>
      </c>
      <c r="N397">
        <v>0</v>
      </c>
      <c r="O397">
        <v>82.8</v>
      </c>
      <c r="P397">
        <v>17.2</v>
      </c>
      <c r="Q397">
        <v>17.2</v>
      </c>
      <c r="R397">
        <v>16.5</v>
      </c>
      <c r="S397">
        <v>3.5</v>
      </c>
      <c r="T397">
        <v>96.5</v>
      </c>
      <c r="U397">
        <v>97.2</v>
      </c>
      <c r="V397">
        <v>9.5</v>
      </c>
      <c r="W397">
        <v>90.5</v>
      </c>
      <c r="X397" t="s">
        <v>1135</v>
      </c>
      <c r="Y397" t="s">
        <v>4637</v>
      </c>
      <c r="Z397" t="s">
        <v>4940</v>
      </c>
      <c r="AA397" t="s">
        <v>447</v>
      </c>
      <c r="AB397" t="s">
        <v>2116</v>
      </c>
      <c r="AC397" t="s">
        <v>2117</v>
      </c>
      <c r="AD397" t="s">
        <v>2116</v>
      </c>
      <c r="AE397" t="s">
        <v>2117</v>
      </c>
      <c r="AF397" t="s">
        <v>2117</v>
      </c>
      <c r="AG397" t="s">
        <v>2116</v>
      </c>
      <c r="AH397" t="s">
        <v>2116</v>
      </c>
      <c r="AI397" t="s">
        <v>2117</v>
      </c>
      <c r="AJ397" t="s">
        <v>2116</v>
      </c>
      <c r="AK397" t="s">
        <v>2116</v>
      </c>
      <c r="AL397" t="s">
        <v>2116</v>
      </c>
      <c r="AM397" t="s">
        <v>2116</v>
      </c>
      <c r="AN397" t="s">
        <v>2117</v>
      </c>
      <c r="AO397" t="s">
        <v>2117</v>
      </c>
      <c r="AP397" t="s">
        <v>2116</v>
      </c>
      <c r="AQ397" t="s">
        <v>2117</v>
      </c>
    </row>
    <row r="398" spans="2:43" x14ac:dyDescent="0.25">
      <c r="B398" t="s">
        <v>647</v>
      </c>
      <c r="C398" t="s">
        <v>930</v>
      </c>
      <c r="D398">
        <v>0.66666666666666663</v>
      </c>
      <c r="E398" t="s">
        <v>1137</v>
      </c>
      <c r="F398" t="s">
        <v>338</v>
      </c>
      <c r="H398">
        <v>58.5</v>
      </c>
      <c r="I398">
        <v>25.1</v>
      </c>
      <c r="J398">
        <v>16.399999999999999</v>
      </c>
      <c r="K398">
        <v>83.6</v>
      </c>
      <c r="L398">
        <v>41.5</v>
      </c>
      <c r="M398">
        <v>74.900000000000006</v>
      </c>
      <c r="N398">
        <v>40.1</v>
      </c>
      <c r="O398">
        <v>45.9</v>
      </c>
      <c r="P398">
        <v>14</v>
      </c>
      <c r="Q398">
        <v>63.1</v>
      </c>
      <c r="R398">
        <v>76.2</v>
      </c>
      <c r="S398">
        <v>50.6</v>
      </c>
      <c r="T398">
        <v>49.4</v>
      </c>
      <c r="U398">
        <v>57.1</v>
      </c>
      <c r="V398">
        <v>49.9</v>
      </c>
      <c r="W398">
        <v>50.1</v>
      </c>
      <c r="X398" t="s">
        <v>326</v>
      </c>
      <c r="Y398" t="s">
        <v>338</v>
      </c>
      <c r="Z398" t="s">
        <v>4941</v>
      </c>
      <c r="AA398" t="s">
        <v>462</v>
      </c>
      <c r="AB398" t="s">
        <v>2117</v>
      </c>
      <c r="AC398" t="s">
        <v>2116</v>
      </c>
      <c r="AD398" t="s">
        <v>2116</v>
      </c>
      <c r="AE398" t="s">
        <v>2117</v>
      </c>
      <c r="AF398" t="s">
        <v>2116</v>
      </c>
      <c r="AG398" t="s">
        <v>2117</v>
      </c>
      <c r="AH398" t="s">
        <v>2116</v>
      </c>
      <c r="AI398" t="s">
        <v>2116</v>
      </c>
      <c r="AJ398" t="s">
        <v>2117</v>
      </c>
      <c r="AK398" t="s">
        <v>2117</v>
      </c>
      <c r="AL398" t="s">
        <v>2117</v>
      </c>
      <c r="AM398" t="s">
        <v>2117</v>
      </c>
      <c r="AN398" t="s">
        <v>2116</v>
      </c>
      <c r="AO398" t="s">
        <v>2117</v>
      </c>
      <c r="AP398" t="s">
        <v>2117</v>
      </c>
      <c r="AQ398" t="s">
        <v>2116</v>
      </c>
    </row>
    <row r="399" spans="2:43" x14ac:dyDescent="0.25">
      <c r="B399" t="s">
        <v>647</v>
      </c>
      <c r="C399" t="s">
        <v>930</v>
      </c>
      <c r="D399">
        <v>0.66666666666666663</v>
      </c>
      <c r="E399" t="s">
        <v>701</v>
      </c>
      <c r="F399" t="s">
        <v>1138</v>
      </c>
      <c r="H399">
        <v>45.2</v>
      </c>
      <c r="I399">
        <v>35</v>
      </c>
      <c r="J399">
        <v>19.8</v>
      </c>
      <c r="K399">
        <v>80.2</v>
      </c>
      <c r="L399">
        <v>54.8</v>
      </c>
      <c r="M399">
        <v>65</v>
      </c>
      <c r="N399">
        <v>26.3</v>
      </c>
      <c r="O399">
        <v>56.3</v>
      </c>
      <c r="P399">
        <v>17.399999999999999</v>
      </c>
      <c r="Q399">
        <v>50.5</v>
      </c>
      <c r="R399">
        <v>51</v>
      </c>
      <c r="S399">
        <v>23.5</v>
      </c>
      <c r="T399">
        <v>76.5</v>
      </c>
      <c r="U399">
        <v>81</v>
      </c>
      <c r="V399">
        <v>31</v>
      </c>
      <c r="W399">
        <v>69</v>
      </c>
      <c r="X399" t="s">
        <v>330</v>
      </c>
      <c r="Y399" t="s">
        <v>329</v>
      </c>
      <c r="Z399" t="s">
        <v>4942</v>
      </c>
      <c r="AA399" t="s">
        <v>453</v>
      </c>
      <c r="AB399" t="s">
        <v>2117</v>
      </c>
      <c r="AC399" t="s">
        <v>2116</v>
      </c>
      <c r="AD399" t="s">
        <v>2116</v>
      </c>
      <c r="AE399" t="s">
        <v>2117</v>
      </c>
      <c r="AF399" t="s">
        <v>2116</v>
      </c>
      <c r="AG399" t="s">
        <v>2117</v>
      </c>
      <c r="AH399" t="s">
        <v>2116</v>
      </c>
      <c r="AI399" t="s">
        <v>2117</v>
      </c>
      <c r="AJ399" t="s">
        <v>2116</v>
      </c>
      <c r="AK399" t="s">
        <v>2116</v>
      </c>
      <c r="AL399" t="s">
        <v>2116</v>
      </c>
      <c r="AM399" t="s">
        <v>2116</v>
      </c>
      <c r="AN399" t="s">
        <v>2117</v>
      </c>
      <c r="AO399" t="s">
        <v>2117</v>
      </c>
      <c r="AP399" t="s">
        <v>2116</v>
      </c>
      <c r="AQ399" t="s">
        <v>2117</v>
      </c>
    </row>
    <row r="400" spans="2:43" x14ac:dyDescent="0.25">
      <c r="B400" t="s">
        <v>647</v>
      </c>
      <c r="C400" t="s">
        <v>930</v>
      </c>
      <c r="D400">
        <v>0.66666666666666663</v>
      </c>
      <c r="E400" t="s">
        <v>1139</v>
      </c>
      <c r="F400" t="s">
        <v>1140</v>
      </c>
      <c r="H400">
        <v>32.700000000000003</v>
      </c>
      <c r="I400">
        <v>36.1</v>
      </c>
      <c r="J400">
        <v>31.2</v>
      </c>
      <c r="K400">
        <v>68.8</v>
      </c>
      <c r="L400">
        <v>67.3</v>
      </c>
      <c r="M400">
        <v>63.9</v>
      </c>
      <c r="N400">
        <v>13.8</v>
      </c>
      <c r="O400">
        <v>55.4</v>
      </c>
      <c r="P400">
        <v>30.9</v>
      </c>
      <c r="Q400">
        <v>51.3</v>
      </c>
      <c r="R400">
        <v>53.6</v>
      </c>
      <c r="S400">
        <v>25.7</v>
      </c>
      <c r="T400">
        <v>74.3</v>
      </c>
      <c r="U400">
        <v>78.2</v>
      </c>
      <c r="V400">
        <v>35.4</v>
      </c>
      <c r="W400">
        <v>64.599999999999994</v>
      </c>
      <c r="X400" t="s">
        <v>4641</v>
      </c>
      <c r="Y400" t="s">
        <v>4642</v>
      </c>
      <c r="Z400" t="s">
        <v>4943</v>
      </c>
      <c r="AA400" t="s">
        <v>447</v>
      </c>
      <c r="AB400" t="s">
        <v>2116</v>
      </c>
      <c r="AC400" t="s">
        <v>2117</v>
      </c>
      <c r="AD400" t="s">
        <v>2116</v>
      </c>
      <c r="AE400" t="s">
        <v>2117</v>
      </c>
      <c r="AF400" t="s">
        <v>2117</v>
      </c>
      <c r="AG400" t="s">
        <v>2116</v>
      </c>
      <c r="AH400" t="s">
        <v>2116</v>
      </c>
      <c r="AI400" t="s">
        <v>2117</v>
      </c>
      <c r="AJ400" t="s">
        <v>2116</v>
      </c>
      <c r="AK400" t="s">
        <v>2116</v>
      </c>
      <c r="AL400" t="s">
        <v>2116</v>
      </c>
      <c r="AM400" t="s">
        <v>2116</v>
      </c>
      <c r="AN400" t="s">
        <v>2117</v>
      </c>
      <c r="AO400" t="s">
        <v>2117</v>
      </c>
      <c r="AP400" t="s">
        <v>2116</v>
      </c>
      <c r="AQ400" t="s">
        <v>2117</v>
      </c>
    </row>
    <row r="401" spans="2:43" x14ac:dyDescent="0.25">
      <c r="B401" t="s">
        <v>647</v>
      </c>
      <c r="C401" t="s">
        <v>930</v>
      </c>
      <c r="D401">
        <v>0.66666666666666663</v>
      </c>
      <c r="E401" t="s">
        <v>327</v>
      </c>
      <c r="F401" t="s">
        <v>1141</v>
      </c>
      <c r="H401">
        <v>42.7</v>
      </c>
      <c r="I401">
        <v>35</v>
      </c>
      <c r="J401">
        <v>22.3</v>
      </c>
      <c r="K401">
        <v>77.7</v>
      </c>
      <c r="L401">
        <v>57.3</v>
      </c>
      <c r="M401">
        <v>65</v>
      </c>
      <c r="N401">
        <v>29.1</v>
      </c>
      <c r="O401">
        <v>57</v>
      </c>
      <c r="P401">
        <v>13.9</v>
      </c>
      <c r="Q401">
        <v>49</v>
      </c>
      <c r="R401">
        <v>52.7</v>
      </c>
      <c r="S401">
        <v>24.9</v>
      </c>
      <c r="T401">
        <v>75.099999999999994</v>
      </c>
      <c r="U401">
        <v>79.400000000000006</v>
      </c>
      <c r="V401">
        <v>33.200000000000003</v>
      </c>
      <c r="W401">
        <v>66.8</v>
      </c>
      <c r="X401" t="s">
        <v>327</v>
      </c>
      <c r="Y401" t="s">
        <v>331</v>
      </c>
      <c r="Z401" t="s">
        <v>4944</v>
      </c>
      <c r="AA401" t="s">
        <v>456</v>
      </c>
      <c r="AB401" t="s">
        <v>2116</v>
      </c>
      <c r="AC401" t="s">
        <v>2116</v>
      </c>
      <c r="AD401" t="s">
        <v>2117</v>
      </c>
      <c r="AE401" t="s">
        <v>2116</v>
      </c>
      <c r="AF401" t="s">
        <v>2117</v>
      </c>
      <c r="AG401" t="s">
        <v>2117</v>
      </c>
      <c r="AH401" t="s">
        <v>2116</v>
      </c>
      <c r="AI401" t="s">
        <v>2117</v>
      </c>
      <c r="AJ401" t="s">
        <v>2116</v>
      </c>
      <c r="AK401" t="s">
        <v>2116</v>
      </c>
      <c r="AL401" t="s">
        <v>2116</v>
      </c>
      <c r="AM401" t="s">
        <v>2116</v>
      </c>
      <c r="AN401" t="s">
        <v>2117</v>
      </c>
      <c r="AO401" t="s">
        <v>2117</v>
      </c>
      <c r="AP401" t="s">
        <v>2116</v>
      </c>
      <c r="AQ401" t="s">
        <v>2117</v>
      </c>
    </row>
    <row r="402" spans="2:43" x14ac:dyDescent="0.25">
      <c r="B402" t="s">
        <v>647</v>
      </c>
      <c r="C402" t="s">
        <v>930</v>
      </c>
      <c r="D402">
        <v>0.66666666666666663</v>
      </c>
      <c r="E402" t="s">
        <v>1142</v>
      </c>
      <c r="F402" t="s">
        <v>336</v>
      </c>
      <c r="H402">
        <v>41.1</v>
      </c>
      <c r="I402">
        <v>33.1</v>
      </c>
      <c r="J402">
        <v>25.9</v>
      </c>
      <c r="K402">
        <v>74.099999999999994</v>
      </c>
      <c r="L402">
        <v>58.9</v>
      </c>
      <c r="M402">
        <v>66.900000000000006</v>
      </c>
      <c r="N402">
        <v>31.2</v>
      </c>
      <c r="O402">
        <v>48.9</v>
      </c>
      <c r="P402">
        <v>19.899999999999999</v>
      </c>
      <c r="Q402">
        <v>61</v>
      </c>
      <c r="R402">
        <v>59.9</v>
      </c>
      <c r="S402">
        <v>31.5</v>
      </c>
      <c r="T402">
        <v>68.5</v>
      </c>
      <c r="U402">
        <v>73.2</v>
      </c>
      <c r="V402">
        <v>39.799999999999997</v>
      </c>
      <c r="W402">
        <v>60.2</v>
      </c>
      <c r="X402" t="s">
        <v>1142</v>
      </c>
      <c r="Y402" t="s">
        <v>336</v>
      </c>
      <c r="Z402" t="s">
        <v>4945</v>
      </c>
      <c r="AA402" t="s">
        <v>462</v>
      </c>
      <c r="AB402" t="s">
        <v>2117</v>
      </c>
      <c r="AC402" t="s">
        <v>2116</v>
      </c>
      <c r="AD402" t="s">
        <v>2116</v>
      </c>
      <c r="AE402" t="s">
        <v>2117</v>
      </c>
      <c r="AF402" t="s">
        <v>2116</v>
      </c>
      <c r="AG402" t="s">
        <v>2117</v>
      </c>
      <c r="AH402" t="s">
        <v>2117</v>
      </c>
      <c r="AI402" t="s">
        <v>2116</v>
      </c>
      <c r="AJ402" t="s">
        <v>2116</v>
      </c>
      <c r="AK402" t="s">
        <v>2117</v>
      </c>
      <c r="AL402" t="s">
        <v>2117</v>
      </c>
      <c r="AM402" t="s">
        <v>2117</v>
      </c>
      <c r="AN402" t="s">
        <v>2116</v>
      </c>
      <c r="AO402" t="s">
        <v>2117</v>
      </c>
      <c r="AP402" t="s">
        <v>2117</v>
      </c>
      <c r="AQ402" t="s">
        <v>2116</v>
      </c>
    </row>
    <row r="403" spans="2:43" x14ac:dyDescent="0.25">
      <c r="B403" t="s">
        <v>457</v>
      </c>
      <c r="C403" t="s">
        <v>930</v>
      </c>
      <c r="D403">
        <v>0.66666666666666663</v>
      </c>
      <c r="E403" t="s">
        <v>266</v>
      </c>
      <c r="F403" t="s">
        <v>1143</v>
      </c>
      <c r="H403">
        <v>57.5</v>
      </c>
      <c r="I403">
        <v>25.1</v>
      </c>
      <c r="J403">
        <v>17.399999999999999</v>
      </c>
      <c r="K403">
        <v>82.6</v>
      </c>
      <c r="L403">
        <v>42.5</v>
      </c>
      <c r="M403">
        <v>74.900000000000006</v>
      </c>
      <c r="N403">
        <v>32.799999999999997</v>
      </c>
      <c r="O403">
        <v>54</v>
      </c>
      <c r="P403">
        <v>13.2</v>
      </c>
      <c r="Q403">
        <v>52.5</v>
      </c>
      <c r="R403">
        <v>77.3</v>
      </c>
      <c r="S403">
        <v>52.1</v>
      </c>
      <c r="T403">
        <v>47.9</v>
      </c>
      <c r="U403">
        <v>55.4</v>
      </c>
      <c r="V403">
        <v>51.8</v>
      </c>
      <c r="W403">
        <v>48.2</v>
      </c>
      <c r="X403" t="s">
        <v>309</v>
      </c>
      <c r="Y403" t="s">
        <v>4706</v>
      </c>
      <c r="Z403" t="s">
        <v>4946</v>
      </c>
      <c r="AA403" t="s">
        <v>4037</v>
      </c>
      <c r="AB403" t="s">
        <v>2117</v>
      </c>
      <c r="AC403" t="s">
        <v>2116</v>
      </c>
      <c r="AD403" t="s">
        <v>2116</v>
      </c>
      <c r="AE403" t="s">
        <v>2117</v>
      </c>
      <c r="AF403" t="s">
        <v>2116</v>
      </c>
      <c r="AG403" t="s">
        <v>2117</v>
      </c>
      <c r="AH403" t="s">
        <v>2117</v>
      </c>
      <c r="AI403" t="s">
        <v>2116</v>
      </c>
      <c r="AJ403" t="s">
        <v>2116</v>
      </c>
      <c r="AK403" t="s">
        <v>2117</v>
      </c>
      <c r="AL403" t="s">
        <v>2117</v>
      </c>
      <c r="AM403" t="s">
        <v>2117</v>
      </c>
      <c r="AN403" t="s">
        <v>2116</v>
      </c>
      <c r="AO403" t="s">
        <v>2116</v>
      </c>
      <c r="AP403" t="s">
        <v>2117</v>
      </c>
      <c r="AQ403" t="s">
        <v>2116</v>
      </c>
    </row>
    <row r="404" spans="2:43" x14ac:dyDescent="0.25">
      <c r="B404" t="s">
        <v>454</v>
      </c>
      <c r="C404" t="s">
        <v>930</v>
      </c>
      <c r="D404">
        <v>0.66666666666666663</v>
      </c>
      <c r="E404" t="s">
        <v>231</v>
      </c>
      <c r="F404" t="s">
        <v>110</v>
      </c>
      <c r="H404">
        <v>43.8</v>
      </c>
      <c r="I404">
        <v>29.5</v>
      </c>
      <c r="J404">
        <v>26.8</v>
      </c>
      <c r="K404">
        <v>73.2</v>
      </c>
      <c r="L404">
        <v>56.2</v>
      </c>
      <c r="M404">
        <v>70.5</v>
      </c>
      <c r="N404">
        <v>38.299999999999997</v>
      </c>
      <c r="O404">
        <v>40</v>
      </c>
      <c r="P404">
        <v>21.7</v>
      </c>
      <c r="Q404">
        <v>74.099999999999994</v>
      </c>
      <c r="R404">
        <v>71</v>
      </c>
      <c r="S404">
        <v>43.8</v>
      </c>
      <c r="T404">
        <v>56.2</v>
      </c>
      <c r="U404">
        <v>61.9</v>
      </c>
      <c r="V404">
        <v>49.8</v>
      </c>
      <c r="W404">
        <v>50.2</v>
      </c>
      <c r="X404" t="s">
        <v>231</v>
      </c>
      <c r="Y404" t="s">
        <v>110</v>
      </c>
      <c r="Z404" t="s">
        <v>4947</v>
      </c>
      <c r="AA404" t="s">
        <v>459</v>
      </c>
      <c r="AB404" t="s">
        <v>2116</v>
      </c>
      <c r="AC404" t="s">
        <v>2117</v>
      </c>
      <c r="AD404" t="s">
        <v>2116</v>
      </c>
      <c r="AE404" t="s">
        <v>2117</v>
      </c>
      <c r="AF404" t="s">
        <v>2117</v>
      </c>
      <c r="AG404" t="s">
        <v>2116</v>
      </c>
      <c r="AH404" t="s">
        <v>2116</v>
      </c>
      <c r="AI404" t="s">
        <v>2117</v>
      </c>
      <c r="AJ404" t="s">
        <v>2116</v>
      </c>
      <c r="AK404" t="s">
        <v>2117</v>
      </c>
      <c r="AL404" t="s">
        <v>2117</v>
      </c>
      <c r="AM404" t="s">
        <v>2116</v>
      </c>
      <c r="AN404" t="s">
        <v>2117</v>
      </c>
      <c r="AO404" t="s">
        <v>2117</v>
      </c>
      <c r="AP404" t="s">
        <v>2117</v>
      </c>
      <c r="AQ404" t="s">
        <v>2116</v>
      </c>
    </row>
    <row r="405" spans="2:43" x14ac:dyDescent="0.25">
      <c r="B405" t="s">
        <v>454</v>
      </c>
      <c r="C405" t="s">
        <v>930</v>
      </c>
      <c r="D405">
        <v>0.66666666666666663</v>
      </c>
      <c r="E405" t="s">
        <v>68</v>
      </c>
      <c r="F405" t="s">
        <v>108</v>
      </c>
      <c r="H405">
        <v>42.3</v>
      </c>
      <c r="I405">
        <v>26.6</v>
      </c>
      <c r="J405">
        <v>31.1</v>
      </c>
      <c r="K405">
        <v>68.900000000000006</v>
      </c>
      <c r="L405">
        <v>57.7</v>
      </c>
      <c r="M405">
        <v>73.400000000000006</v>
      </c>
      <c r="N405">
        <v>33.799999999999997</v>
      </c>
      <c r="O405">
        <v>40.5</v>
      </c>
      <c r="P405">
        <v>25.7</v>
      </c>
      <c r="Q405">
        <v>74.099999999999994</v>
      </c>
      <c r="R405">
        <v>83</v>
      </c>
      <c r="S405">
        <v>60.5</v>
      </c>
      <c r="T405">
        <v>39.5</v>
      </c>
      <c r="U405">
        <v>45.2</v>
      </c>
      <c r="V405">
        <v>63.5</v>
      </c>
      <c r="W405">
        <v>36.5</v>
      </c>
      <c r="X405" t="s">
        <v>68</v>
      </c>
      <c r="Y405" t="s">
        <v>1971</v>
      </c>
      <c r="Z405" t="s">
        <v>4948</v>
      </c>
      <c r="AA405" t="s">
        <v>456</v>
      </c>
      <c r="AB405" t="s">
        <v>2116</v>
      </c>
      <c r="AC405" t="s">
        <v>2116</v>
      </c>
      <c r="AD405" t="s">
        <v>2117</v>
      </c>
      <c r="AE405" t="s">
        <v>2116</v>
      </c>
      <c r="AF405" t="s">
        <v>2117</v>
      </c>
      <c r="AG405" t="s">
        <v>2117</v>
      </c>
      <c r="AH405" t="s">
        <v>2116</v>
      </c>
      <c r="AI405" t="s">
        <v>2116</v>
      </c>
      <c r="AJ405" t="s">
        <v>2117</v>
      </c>
      <c r="AK405" t="s">
        <v>2117</v>
      </c>
      <c r="AL405" t="s">
        <v>2116</v>
      </c>
      <c r="AM405" t="s">
        <v>2116</v>
      </c>
      <c r="AN405" t="s">
        <v>2117</v>
      </c>
      <c r="AO405" t="s">
        <v>2117</v>
      </c>
      <c r="AP405" t="s">
        <v>2116</v>
      </c>
      <c r="AQ405" t="s">
        <v>2117</v>
      </c>
    </row>
    <row r="406" spans="2:43" x14ac:dyDescent="0.25">
      <c r="B406" t="s">
        <v>455</v>
      </c>
      <c r="C406" t="s">
        <v>930</v>
      </c>
      <c r="D406">
        <v>0.66666666666666663</v>
      </c>
      <c r="E406" t="s">
        <v>235</v>
      </c>
      <c r="F406" t="s">
        <v>71</v>
      </c>
      <c r="H406">
        <v>47.8</v>
      </c>
      <c r="I406">
        <v>30.1</v>
      </c>
      <c r="J406">
        <v>22.1</v>
      </c>
      <c r="K406">
        <v>77.900000000000006</v>
      </c>
      <c r="L406">
        <v>52.2</v>
      </c>
      <c r="M406">
        <v>69.900000000000006</v>
      </c>
      <c r="N406">
        <v>42.3</v>
      </c>
      <c r="O406">
        <v>46.2</v>
      </c>
      <c r="P406">
        <v>11.5</v>
      </c>
      <c r="Q406">
        <v>61.6</v>
      </c>
      <c r="R406">
        <v>65.900000000000006</v>
      </c>
      <c r="S406">
        <v>37.799999999999997</v>
      </c>
      <c r="T406">
        <v>62.2</v>
      </c>
      <c r="U406">
        <v>68</v>
      </c>
      <c r="V406">
        <v>43.6</v>
      </c>
      <c r="W406">
        <v>56.4</v>
      </c>
      <c r="X406" t="s">
        <v>399</v>
      </c>
      <c r="Y406" t="s">
        <v>71</v>
      </c>
      <c r="Z406" t="s">
        <v>4949</v>
      </c>
      <c r="AA406" t="s">
        <v>447</v>
      </c>
      <c r="AB406" t="s">
        <v>2116</v>
      </c>
      <c r="AC406" t="s">
        <v>2117</v>
      </c>
      <c r="AD406" t="s">
        <v>2116</v>
      </c>
      <c r="AE406" t="s">
        <v>2117</v>
      </c>
      <c r="AF406" t="s">
        <v>2117</v>
      </c>
      <c r="AG406" t="s">
        <v>2116</v>
      </c>
      <c r="AH406" t="s">
        <v>2116</v>
      </c>
      <c r="AI406" t="s">
        <v>2117</v>
      </c>
      <c r="AJ406" t="s">
        <v>2116</v>
      </c>
      <c r="AK406" t="s">
        <v>2116</v>
      </c>
      <c r="AL406" t="s">
        <v>2116</v>
      </c>
      <c r="AM406" t="s">
        <v>2116</v>
      </c>
      <c r="AN406" t="s">
        <v>2117</v>
      </c>
      <c r="AO406" t="s">
        <v>2117</v>
      </c>
      <c r="AP406" t="s">
        <v>2116</v>
      </c>
      <c r="AQ406" t="s">
        <v>2117</v>
      </c>
    </row>
    <row r="407" spans="2:43" x14ac:dyDescent="0.25">
      <c r="B407" t="s">
        <v>455</v>
      </c>
      <c r="C407" t="s">
        <v>930</v>
      </c>
      <c r="D407">
        <v>0.66666666666666663</v>
      </c>
      <c r="E407" t="s">
        <v>113</v>
      </c>
      <c r="F407" t="s">
        <v>41</v>
      </c>
      <c r="H407">
        <v>51.1</v>
      </c>
      <c r="I407">
        <v>29</v>
      </c>
      <c r="J407">
        <v>19.899999999999999</v>
      </c>
      <c r="K407">
        <v>80.099999999999994</v>
      </c>
      <c r="L407">
        <v>48.9</v>
      </c>
      <c r="M407">
        <v>71</v>
      </c>
      <c r="N407">
        <v>30.6</v>
      </c>
      <c r="O407">
        <v>48.4</v>
      </c>
      <c r="P407">
        <v>20.9</v>
      </c>
      <c r="Q407">
        <v>61.8</v>
      </c>
      <c r="R407">
        <v>67</v>
      </c>
      <c r="S407">
        <v>39.200000000000003</v>
      </c>
      <c r="T407">
        <v>60.8</v>
      </c>
      <c r="U407">
        <v>67.099999999999994</v>
      </c>
      <c r="V407">
        <v>43.6</v>
      </c>
      <c r="W407">
        <v>56.4</v>
      </c>
      <c r="X407" t="s">
        <v>1982</v>
      </c>
      <c r="Y407" t="s">
        <v>912</v>
      </c>
      <c r="Z407" t="s">
        <v>4950</v>
      </c>
      <c r="AA407" t="s">
        <v>4951</v>
      </c>
      <c r="AB407" t="s">
        <v>2116</v>
      </c>
      <c r="AC407" t="s">
        <v>2116</v>
      </c>
      <c r="AD407" t="s">
        <v>2117</v>
      </c>
      <c r="AE407" t="s">
        <v>2116</v>
      </c>
      <c r="AF407" t="s">
        <v>2117</v>
      </c>
      <c r="AG407" t="s">
        <v>2117</v>
      </c>
      <c r="AH407" t="s">
        <v>2117</v>
      </c>
      <c r="AI407" t="s">
        <v>2116</v>
      </c>
      <c r="AJ407" t="s">
        <v>2116</v>
      </c>
      <c r="AK407" t="s">
        <v>2117</v>
      </c>
      <c r="AL407" t="s">
        <v>2117</v>
      </c>
      <c r="AM407" t="s">
        <v>2117</v>
      </c>
      <c r="AN407" t="s">
        <v>2116</v>
      </c>
      <c r="AO407" t="s">
        <v>2116</v>
      </c>
      <c r="AP407" t="s">
        <v>2117</v>
      </c>
      <c r="AQ407" t="s">
        <v>2116</v>
      </c>
    </row>
    <row r="408" spans="2:43" x14ac:dyDescent="0.25">
      <c r="B408" t="s">
        <v>728</v>
      </c>
      <c r="C408" t="s">
        <v>930</v>
      </c>
      <c r="D408">
        <v>0.66666666666666663</v>
      </c>
      <c r="E408" t="s">
        <v>1144</v>
      </c>
      <c r="F408" t="s">
        <v>1145</v>
      </c>
      <c r="H408">
        <v>45.8</v>
      </c>
      <c r="I408">
        <v>29.6</v>
      </c>
      <c r="J408">
        <v>24.6</v>
      </c>
      <c r="K408">
        <v>75.400000000000006</v>
      </c>
      <c r="L408">
        <v>54.2</v>
      </c>
      <c r="M408">
        <v>70.400000000000006</v>
      </c>
      <c r="N408">
        <v>27.5</v>
      </c>
      <c r="O408">
        <v>53.5</v>
      </c>
      <c r="P408">
        <v>18.899999999999999</v>
      </c>
      <c r="Q408">
        <v>54.4</v>
      </c>
      <c r="R408">
        <v>69.400000000000006</v>
      </c>
      <c r="S408">
        <v>41.8</v>
      </c>
      <c r="T408">
        <v>58.2</v>
      </c>
      <c r="U408">
        <v>63.9</v>
      </c>
      <c r="V408">
        <v>47.7</v>
      </c>
      <c r="W408">
        <v>52.3</v>
      </c>
      <c r="X408" t="s">
        <v>4649</v>
      </c>
      <c r="Y408" t="s">
        <v>1145</v>
      </c>
      <c r="Z408" t="s">
        <v>4952</v>
      </c>
      <c r="AA408" t="s">
        <v>453</v>
      </c>
      <c r="AB408" t="s">
        <v>2117</v>
      </c>
      <c r="AC408" t="s">
        <v>2116</v>
      </c>
      <c r="AD408" t="s">
        <v>2116</v>
      </c>
      <c r="AE408" t="s">
        <v>2117</v>
      </c>
      <c r="AF408" t="s">
        <v>2116</v>
      </c>
      <c r="AG408" t="s">
        <v>2117</v>
      </c>
      <c r="AH408" t="s">
        <v>2117</v>
      </c>
      <c r="AI408" t="s">
        <v>2116</v>
      </c>
      <c r="AJ408" t="s">
        <v>2116</v>
      </c>
      <c r="AK408" t="s">
        <v>2117</v>
      </c>
      <c r="AL408" t="s">
        <v>2116</v>
      </c>
      <c r="AM408" t="s">
        <v>2116</v>
      </c>
      <c r="AN408" t="s">
        <v>2117</v>
      </c>
      <c r="AO408" t="s">
        <v>2117</v>
      </c>
      <c r="AP408" t="s">
        <v>2116</v>
      </c>
      <c r="AQ408" t="s">
        <v>2117</v>
      </c>
    </row>
    <row r="409" spans="2:43" x14ac:dyDescent="0.25">
      <c r="B409" t="s">
        <v>728</v>
      </c>
      <c r="C409" t="s">
        <v>930</v>
      </c>
      <c r="D409">
        <v>0.66666666666666663</v>
      </c>
      <c r="E409" t="s">
        <v>1146</v>
      </c>
      <c r="F409" t="s">
        <v>1147</v>
      </c>
      <c r="H409">
        <v>39.6</v>
      </c>
      <c r="I409">
        <v>29.5</v>
      </c>
      <c r="J409">
        <v>30.8</v>
      </c>
      <c r="K409">
        <v>69.2</v>
      </c>
      <c r="L409">
        <v>60.4</v>
      </c>
      <c r="M409">
        <v>70.5</v>
      </c>
      <c r="N409">
        <v>37.5</v>
      </c>
      <c r="O409">
        <v>43</v>
      </c>
      <c r="P409">
        <v>19.5</v>
      </c>
      <c r="Q409">
        <v>69.099999999999994</v>
      </c>
      <c r="R409">
        <v>72.8</v>
      </c>
      <c r="S409">
        <v>45.9</v>
      </c>
      <c r="T409">
        <v>54.1</v>
      </c>
      <c r="U409">
        <v>59.5</v>
      </c>
      <c r="V409">
        <v>52.3</v>
      </c>
      <c r="W409">
        <v>47.7</v>
      </c>
      <c r="X409" t="s">
        <v>4650</v>
      </c>
      <c r="Y409" t="s">
        <v>1147</v>
      </c>
      <c r="Z409" t="s">
        <v>4953</v>
      </c>
      <c r="AA409" t="s">
        <v>453</v>
      </c>
      <c r="AB409" t="s">
        <v>2117</v>
      </c>
      <c r="AC409" t="s">
        <v>2116</v>
      </c>
      <c r="AD409" t="s">
        <v>2116</v>
      </c>
      <c r="AE409" t="s">
        <v>2117</v>
      </c>
      <c r="AF409" t="s">
        <v>2116</v>
      </c>
      <c r="AG409" t="s">
        <v>2117</v>
      </c>
      <c r="AH409" t="s">
        <v>2116</v>
      </c>
      <c r="AI409" t="s">
        <v>2117</v>
      </c>
      <c r="AJ409" t="s">
        <v>2116</v>
      </c>
      <c r="AK409" t="s">
        <v>2116</v>
      </c>
      <c r="AL409" t="s">
        <v>2116</v>
      </c>
      <c r="AM409" t="s">
        <v>2116</v>
      </c>
      <c r="AN409" t="s">
        <v>2117</v>
      </c>
      <c r="AO409" t="s">
        <v>2117</v>
      </c>
      <c r="AP409" t="s">
        <v>2116</v>
      </c>
      <c r="AQ409" t="s">
        <v>2117</v>
      </c>
    </row>
    <row r="410" spans="2:43" x14ac:dyDescent="0.25">
      <c r="B410" t="s">
        <v>685</v>
      </c>
      <c r="C410" t="s">
        <v>930</v>
      </c>
      <c r="D410">
        <v>0.66666666666666663</v>
      </c>
      <c r="E410" t="s">
        <v>1148</v>
      </c>
      <c r="F410" t="s">
        <v>1149</v>
      </c>
      <c r="H410">
        <v>60.9</v>
      </c>
      <c r="I410">
        <v>25.1</v>
      </c>
      <c r="J410">
        <v>14</v>
      </c>
      <c r="K410">
        <v>86</v>
      </c>
      <c r="L410">
        <v>39.1</v>
      </c>
      <c r="M410">
        <v>74.900000000000006</v>
      </c>
      <c r="N410">
        <v>33.1</v>
      </c>
      <c r="O410">
        <v>52.1</v>
      </c>
      <c r="P410">
        <v>14.8</v>
      </c>
      <c r="Q410">
        <v>55.4</v>
      </c>
      <c r="R410">
        <v>71.900000000000006</v>
      </c>
      <c r="S410">
        <v>45.1</v>
      </c>
      <c r="T410">
        <v>54.9</v>
      </c>
      <c r="U410">
        <v>63.2</v>
      </c>
      <c r="V410">
        <v>43.6</v>
      </c>
      <c r="W410">
        <v>56.4</v>
      </c>
      <c r="X410" t="s">
        <v>4651</v>
      </c>
      <c r="Y410" t="s">
        <v>4652</v>
      </c>
      <c r="Z410" t="s">
        <v>4954</v>
      </c>
      <c r="AA410" t="s">
        <v>462</v>
      </c>
      <c r="AB410" t="s">
        <v>2117</v>
      </c>
      <c r="AC410" t="s">
        <v>2116</v>
      </c>
      <c r="AD410" t="s">
        <v>2116</v>
      </c>
      <c r="AE410" t="s">
        <v>2117</v>
      </c>
      <c r="AF410" t="s">
        <v>2116</v>
      </c>
      <c r="AG410" t="s">
        <v>2117</v>
      </c>
      <c r="AH410" t="s">
        <v>2117</v>
      </c>
      <c r="AI410" t="s">
        <v>2116</v>
      </c>
      <c r="AJ410" t="s">
        <v>2116</v>
      </c>
      <c r="AK410" t="s">
        <v>2117</v>
      </c>
      <c r="AL410" t="s">
        <v>2117</v>
      </c>
      <c r="AM410" t="s">
        <v>2117</v>
      </c>
      <c r="AN410" t="s">
        <v>2116</v>
      </c>
      <c r="AO410" t="s">
        <v>2117</v>
      </c>
      <c r="AP410" t="s">
        <v>2117</v>
      </c>
      <c r="AQ410" t="s">
        <v>2116</v>
      </c>
    </row>
    <row r="411" spans="2:43" x14ac:dyDescent="0.25">
      <c r="B411" t="s">
        <v>685</v>
      </c>
      <c r="C411" t="s">
        <v>930</v>
      </c>
      <c r="D411">
        <v>0.66666666666666663</v>
      </c>
      <c r="E411" t="s">
        <v>1150</v>
      </c>
      <c r="F411" t="s">
        <v>1151</v>
      </c>
      <c r="H411">
        <v>40.4</v>
      </c>
      <c r="I411">
        <v>30.9</v>
      </c>
      <c r="J411">
        <v>28.7</v>
      </c>
      <c r="K411">
        <v>71.3</v>
      </c>
      <c r="L411">
        <v>59.6</v>
      </c>
      <c r="M411">
        <v>69.099999999999994</v>
      </c>
      <c r="N411">
        <v>32.4</v>
      </c>
      <c r="O411">
        <v>44.5</v>
      </c>
      <c r="P411">
        <v>23.1</v>
      </c>
      <c r="Q411">
        <v>67.8</v>
      </c>
      <c r="R411">
        <v>67.7</v>
      </c>
      <c r="S411">
        <v>39.799999999999997</v>
      </c>
      <c r="T411">
        <v>60.2</v>
      </c>
      <c r="U411">
        <v>65.400000000000006</v>
      </c>
      <c r="V411">
        <v>47.1</v>
      </c>
      <c r="W411">
        <v>52.9</v>
      </c>
      <c r="X411" t="s">
        <v>4653</v>
      </c>
      <c r="Y411" t="s">
        <v>4654</v>
      </c>
      <c r="Z411" t="s">
        <v>4955</v>
      </c>
      <c r="AA411" t="s">
        <v>2169</v>
      </c>
      <c r="AB411" t="s">
        <v>2117</v>
      </c>
      <c r="AC411" t="s">
        <v>2116</v>
      </c>
      <c r="AD411" t="s">
        <v>2116</v>
      </c>
      <c r="AE411" t="s">
        <v>2117</v>
      </c>
      <c r="AF411" t="s">
        <v>2116</v>
      </c>
      <c r="AG411" t="s">
        <v>2117</v>
      </c>
      <c r="AH411" t="s">
        <v>2116</v>
      </c>
      <c r="AI411" t="s">
        <v>2117</v>
      </c>
      <c r="AJ411" t="s">
        <v>2116</v>
      </c>
      <c r="AK411" t="s">
        <v>2117</v>
      </c>
      <c r="AL411" t="s">
        <v>2117</v>
      </c>
      <c r="AM411" t="s">
        <v>2117</v>
      </c>
      <c r="AN411" t="s">
        <v>2116</v>
      </c>
      <c r="AO411" t="s">
        <v>2116</v>
      </c>
      <c r="AP411" t="s">
        <v>2117</v>
      </c>
      <c r="AQ411" t="s">
        <v>2116</v>
      </c>
    </row>
    <row r="412" spans="2:43" x14ac:dyDescent="0.25">
      <c r="B412" t="s">
        <v>485</v>
      </c>
      <c r="C412" t="s">
        <v>930</v>
      </c>
      <c r="D412">
        <v>0.66666666666666663</v>
      </c>
      <c r="E412" t="s">
        <v>1152</v>
      </c>
      <c r="F412" t="s">
        <v>1153</v>
      </c>
      <c r="H412">
        <v>41.5</v>
      </c>
      <c r="I412">
        <v>28.5</v>
      </c>
      <c r="J412">
        <v>30</v>
      </c>
      <c r="K412">
        <v>70</v>
      </c>
      <c r="L412">
        <v>58.5</v>
      </c>
      <c r="M412">
        <v>71.5</v>
      </c>
      <c r="N412">
        <v>25.4</v>
      </c>
      <c r="O412">
        <v>42.8</v>
      </c>
      <c r="P412">
        <v>31.7</v>
      </c>
      <c r="Q412">
        <v>70.8</v>
      </c>
      <c r="R412">
        <v>76</v>
      </c>
      <c r="S412">
        <v>50.1</v>
      </c>
      <c r="T412">
        <v>49.9</v>
      </c>
      <c r="U412">
        <v>55.5</v>
      </c>
      <c r="V412">
        <v>55.4</v>
      </c>
      <c r="W412">
        <v>44.6</v>
      </c>
      <c r="X412" t="s">
        <v>1152</v>
      </c>
      <c r="Y412" t="s">
        <v>1153</v>
      </c>
      <c r="Z412" t="s">
        <v>4956</v>
      </c>
      <c r="AA412" t="s">
        <v>2125</v>
      </c>
      <c r="AB412" t="s">
        <v>2117</v>
      </c>
      <c r="AC412" t="s">
        <v>2116</v>
      </c>
      <c r="AD412" t="s">
        <v>2116</v>
      </c>
      <c r="AE412" t="s">
        <v>2117</v>
      </c>
      <c r="AF412" t="s">
        <v>2116</v>
      </c>
      <c r="AG412" t="s">
        <v>2117</v>
      </c>
      <c r="AH412" t="s">
        <v>2117</v>
      </c>
      <c r="AI412" t="s">
        <v>2116</v>
      </c>
      <c r="AJ412" t="s">
        <v>2116</v>
      </c>
      <c r="AK412" t="s">
        <v>2117</v>
      </c>
      <c r="AL412" t="s">
        <v>2117</v>
      </c>
      <c r="AM412" t="s">
        <v>2116</v>
      </c>
      <c r="AN412" t="s">
        <v>2117</v>
      </c>
      <c r="AO412" t="s">
        <v>2117</v>
      </c>
      <c r="AP412" t="s">
        <v>2116</v>
      </c>
      <c r="AQ412" t="s">
        <v>2117</v>
      </c>
    </row>
    <row r="413" spans="2:43" x14ac:dyDescent="0.25">
      <c r="B413" t="s">
        <v>487</v>
      </c>
      <c r="C413" t="s">
        <v>930</v>
      </c>
      <c r="D413">
        <v>0.66666666666666663</v>
      </c>
      <c r="E413" t="s">
        <v>1154</v>
      </c>
      <c r="F413" t="s">
        <v>1155</v>
      </c>
      <c r="H413">
        <v>35.299999999999997</v>
      </c>
      <c r="I413">
        <v>30.1</v>
      </c>
      <c r="J413">
        <v>34.6</v>
      </c>
      <c r="K413">
        <v>65.400000000000006</v>
      </c>
      <c r="L413">
        <v>64.7</v>
      </c>
      <c r="M413">
        <v>69.900000000000006</v>
      </c>
      <c r="N413">
        <v>29</v>
      </c>
      <c r="O413">
        <v>44.2</v>
      </c>
      <c r="P413">
        <v>26.8</v>
      </c>
      <c r="Q413">
        <v>68.7</v>
      </c>
      <c r="R413">
        <v>72</v>
      </c>
      <c r="S413">
        <v>44.9</v>
      </c>
      <c r="T413">
        <v>55.1</v>
      </c>
      <c r="U413">
        <v>60.4</v>
      </c>
      <c r="V413">
        <v>51.7</v>
      </c>
      <c r="W413">
        <v>48.3</v>
      </c>
      <c r="X413" t="s">
        <v>417</v>
      </c>
      <c r="Y413" t="s">
        <v>427</v>
      </c>
      <c r="Z413" t="s">
        <v>4957</v>
      </c>
      <c r="AA413" t="s">
        <v>449</v>
      </c>
      <c r="AB413" t="s">
        <v>2116</v>
      </c>
      <c r="AC413" t="s">
        <v>2116</v>
      </c>
      <c r="AD413" t="s">
        <v>2117</v>
      </c>
      <c r="AE413" t="s">
        <v>2116</v>
      </c>
      <c r="AF413" t="s">
        <v>2117</v>
      </c>
      <c r="AG413" t="s">
        <v>2117</v>
      </c>
      <c r="AH413" t="s">
        <v>2116</v>
      </c>
      <c r="AI413" t="s">
        <v>2117</v>
      </c>
      <c r="AJ413" t="s">
        <v>2116</v>
      </c>
      <c r="AK413" t="s">
        <v>2116</v>
      </c>
      <c r="AL413" t="s">
        <v>2117</v>
      </c>
      <c r="AM413" t="s">
        <v>2116</v>
      </c>
      <c r="AN413" t="s">
        <v>2117</v>
      </c>
      <c r="AO413" t="s">
        <v>2117</v>
      </c>
      <c r="AP413" t="s">
        <v>2116</v>
      </c>
      <c r="AQ413" t="s">
        <v>2117</v>
      </c>
    </row>
    <row r="414" spans="2:43" x14ac:dyDescent="0.25">
      <c r="B414" t="s">
        <v>479</v>
      </c>
      <c r="C414" t="s">
        <v>930</v>
      </c>
      <c r="D414">
        <v>0.66666666666666663</v>
      </c>
      <c r="E414" t="s">
        <v>1156</v>
      </c>
      <c r="F414" t="s">
        <v>1157</v>
      </c>
      <c r="H414">
        <v>48.4</v>
      </c>
      <c r="I414">
        <v>27.8</v>
      </c>
      <c r="J414">
        <v>23.8</v>
      </c>
      <c r="K414">
        <v>76.2</v>
      </c>
      <c r="L414">
        <v>51.6</v>
      </c>
      <c r="M414">
        <v>72.2</v>
      </c>
      <c r="N414">
        <v>29.9</v>
      </c>
      <c r="O414">
        <v>49</v>
      </c>
      <c r="P414">
        <v>21.1</v>
      </c>
      <c r="Q414">
        <v>61.1</v>
      </c>
      <c r="R414">
        <v>74.7</v>
      </c>
      <c r="S414">
        <v>48.5</v>
      </c>
      <c r="T414">
        <v>51.5</v>
      </c>
      <c r="U414">
        <v>57.7</v>
      </c>
      <c r="V414">
        <v>52.5</v>
      </c>
      <c r="W414">
        <v>47.5</v>
      </c>
      <c r="X414" t="s">
        <v>4661</v>
      </c>
      <c r="Y414" t="s">
        <v>4662</v>
      </c>
      <c r="Z414" t="s">
        <v>4958</v>
      </c>
      <c r="AA414" t="s">
        <v>456</v>
      </c>
      <c r="AB414" t="s">
        <v>2116</v>
      </c>
      <c r="AC414" t="s">
        <v>2116</v>
      </c>
      <c r="AD414" t="s">
        <v>2117</v>
      </c>
      <c r="AE414" t="s">
        <v>2116</v>
      </c>
      <c r="AF414" t="s">
        <v>2117</v>
      </c>
      <c r="AG414" t="s">
        <v>2117</v>
      </c>
      <c r="AH414" t="s">
        <v>2116</v>
      </c>
      <c r="AI414" t="s">
        <v>2117</v>
      </c>
      <c r="AJ414" t="s">
        <v>2116</v>
      </c>
      <c r="AK414" t="s">
        <v>2116</v>
      </c>
      <c r="AL414" t="s">
        <v>2116</v>
      </c>
      <c r="AM414" t="s">
        <v>2116</v>
      </c>
      <c r="AN414" t="s">
        <v>2117</v>
      </c>
      <c r="AO414" t="s">
        <v>2117</v>
      </c>
      <c r="AP414" t="s">
        <v>2116</v>
      </c>
      <c r="AQ414" t="s">
        <v>2117</v>
      </c>
    </row>
    <row r="415" spans="2:43" x14ac:dyDescent="0.25">
      <c r="B415" t="s">
        <v>1105</v>
      </c>
      <c r="C415" t="s">
        <v>930</v>
      </c>
      <c r="D415">
        <v>0.66666666666666663</v>
      </c>
      <c r="E415" t="s">
        <v>1158</v>
      </c>
      <c r="F415" t="s">
        <v>1159</v>
      </c>
      <c r="H415">
        <v>11.5</v>
      </c>
      <c r="I415">
        <v>30.8</v>
      </c>
      <c r="J415">
        <v>57.7</v>
      </c>
      <c r="K415">
        <v>42.3</v>
      </c>
      <c r="L415">
        <v>88.5</v>
      </c>
      <c r="M415">
        <v>69.2</v>
      </c>
      <c r="N415">
        <v>0</v>
      </c>
      <c r="O415">
        <v>46.8</v>
      </c>
      <c r="P415">
        <v>53.2</v>
      </c>
      <c r="Q415">
        <v>53.3</v>
      </c>
      <c r="R415">
        <v>59.4</v>
      </c>
      <c r="S415">
        <v>31.3</v>
      </c>
      <c r="T415">
        <v>68.7</v>
      </c>
      <c r="U415">
        <v>76.3</v>
      </c>
      <c r="V415">
        <v>31.5</v>
      </c>
      <c r="W415">
        <v>68.5</v>
      </c>
      <c r="X415" t="s">
        <v>1158</v>
      </c>
      <c r="Y415" t="s">
        <v>1159</v>
      </c>
      <c r="Z415" t="s">
        <v>4959</v>
      </c>
      <c r="AA415" t="s">
        <v>2115</v>
      </c>
      <c r="AB415" t="s">
        <v>2116</v>
      </c>
      <c r="AC415" t="s">
        <v>2116</v>
      </c>
      <c r="AD415" t="s">
        <v>2117</v>
      </c>
      <c r="AE415" t="s">
        <v>2116</v>
      </c>
      <c r="AF415" t="s">
        <v>2117</v>
      </c>
      <c r="AG415" t="s">
        <v>2117</v>
      </c>
      <c r="AH415" t="s">
        <v>2116</v>
      </c>
      <c r="AI415" t="s">
        <v>2116</v>
      </c>
      <c r="AJ415" t="s">
        <v>2117</v>
      </c>
      <c r="AK415" t="s">
        <v>2117</v>
      </c>
      <c r="AL415" t="s">
        <v>2117</v>
      </c>
      <c r="AM415" t="s">
        <v>2117</v>
      </c>
      <c r="AN415" t="s">
        <v>2116</v>
      </c>
      <c r="AO415" t="s">
        <v>2116</v>
      </c>
      <c r="AP415" t="s">
        <v>2117</v>
      </c>
      <c r="AQ415" t="s">
        <v>2116</v>
      </c>
    </row>
    <row r="416" spans="2:43" x14ac:dyDescent="0.25">
      <c r="B416" t="s">
        <v>481</v>
      </c>
      <c r="C416" t="s">
        <v>930</v>
      </c>
      <c r="D416">
        <v>0.67708333333333337</v>
      </c>
      <c r="E416" t="s">
        <v>1160</v>
      </c>
      <c r="F416" t="s">
        <v>262</v>
      </c>
      <c r="H416">
        <v>56.4</v>
      </c>
      <c r="I416">
        <v>24.4</v>
      </c>
      <c r="J416">
        <v>19.2</v>
      </c>
      <c r="K416">
        <v>80.8</v>
      </c>
      <c r="L416">
        <v>43.6</v>
      </c>
      <c r="M416">
        <v>75.599999999999994</v>
      </c>
      <c r="N416">
        <v>47.4</v>
      </c>
      <c r="O416">
        <v>31</v>
      </c>
      <c r="P416">
        <v>21.7</v>
      </c>
      <c r="Q416">
        <v>86.9</v>
      </c>
      <c r="R416">
        <v>92.9</v>
      </c>
      <c r="S416">
        <v>79.3</v>
      </c>
      <c r="T416">
        <v>20.7</v>
      </c>
      <c r="U416">
        <v>26.4</v>
      </c>
      <c r="V416">
        <v>74.7</v>
      </c>
      <c r="W416">
        <v>25.3</v>
      </c>
      <c r="X416" t="s">
        <v>1160</v>
      </c>
      <c r="Y416" t="s">
        <v>293</v>
      </c>
      <c r="Z416" t="s">
        <v>4960</v>
      </c>
      <c r="AA416" t="s">
        <v>447</v>
      </c>
      <c r="AB416" t="s">
        <v>2116</v>
      </c>
      <c r="AC416" t="s">
        <v>2117</v>
      </c>
      <c r="AD416" t="s">
        <v>2116</v>
      </c>
      <c r="AE416" t="s">
        <v>2117</v>
      </c>
      <c r="AF416" t="s">
        <v>2117</v>
      </c>
      <c r="AG416" t="s">
        <v>2116</v>
      </c>
      <c r="AH416" t="s">
        <v>2116</v>
      </c>
      <c r="AI416" t="s">
        <v>2117</v>
      </c>
      <c r="AJ416" t="s">
        <v>2116</v>
      </c>
      <c r="AK416" t="s">
        <v>2116</v>
      </c>
      <c r="AL416" t="s">
        <v>2116</v>
      </c>
      <c r="AM416" t="s">
        <v>2116</v>
      </c>
      <c r="AN416" t="s">
        <v>2117</v>
      </c>
      <c r="AO416" t="s">
        <v>2117</v>
      </c>
      <c r="AP416" t="s">
        <v>2116</v>
      </c>
      <c r="AQ416" t="s">
        <v>2117</v>
      </c>
    </row>
    <row r="417" spans="2:43" x14ac:dyDescent="0.25">
      <c r="B417" t="s">
        <v>481</v>
      </c>
      <c r="C417" t="s">
        <v>930</v>
      </c>
      <c r="D417">
        <v>0.67708333333333337</v>
      </c>
      <c r="E417" t="s">
        <v>264</v>
      </c>
      <c r="F417" t="s">
        <v>1161</v>
      </c>
      <c r="H417">
        <v>45.4</v>
      </c>
      <c r="I417">
        <v>25.1</v>
      </c>
      <c r="J417">
        <v>29.5</v>
      </c>
      <c r="K417">
        <v>70.5</v>
      </c>
      <c r="L417">
        <v>54.6</v>
      </c>
      <c r="M417">
        <v>74.900000000000006</v>
      </c>
      <c r="N417">
        <v>38.4</v>
      </c>
      <c r="O417">
        <v>36.5</v>
      </c>
      <c r="P417">
        <v>25.2</v>
      </c>
      <c r="Q417">
        <v>80</v>
      </c>
      <c r="R417">
        <v>90.8</v>
      </c>
      <c r="S417">
        <v>74.7</v>
      </c>
      <c r="T417">
        <v>25.3</v>
      </c>
      <c r="U417">
        <v>30.5</v>
      </c>
      <c r="V417">
        <v>74.099999999999994</v>
      </c>
      <c r="W417">
        <v>25.9</v>
      </c>
      <c r="X417" t="s">
        <v>264</v>
      </c>
      <c r="Y417" t="s">
        <v>1967</v>
      </c>
      <c r="Z417" t="s">
        <v>4961</v>
      </c>
      <c r="AA417" t="s">
        <v>2122</v>
      </c>
      <c r="AB417" t="s">
        <v>2117</v>
      </c>
      <c r="AC417" t="s">
        <v>2116</v>
      </c>
      <c r="AD417" t="s">
        <v>2116</v>
      </c>
      <c r="AE417" t="s">
        <v>2117</v>
      </c>
      <c r="AF417" t="s">
        <v>2116</v>
      </c>
      <c r="AG417" t="s">
        <v>2117</v>
      </c>
      <c r="AH417" t="s">
        <v>2117</v>
      </c>
      <c r="AI417" t="s">
        <v>2116</v>
      </c>
      <c r="AJ417" t="s">
        <v>2116</v>
      </c>
      <c r="AK417" t="s">
        <v>2117</v>
      </c>
      <c r="AL417" t="s">
        <v>2117</v>
      </c>
      <c r="AM417" t="s">
        <v>2117</v>
      </c>
      <c r="AN417" t="s">
        <v>2116</v>
      </c>
      <c r="AO417" t="s">
        <v>2116</v>
      </c>
      <c r="AP417" t="s">
        <v>2117</v>
      </c>
      <c r="AQ417" t="s">
        <v>2116</v>
      </c>
    </row>
    <row r="418" spans="2:43" x14ac:dyDescent="0.25">
      <c r="B418" t="s">
        <v>647</v>
      </c>
      <c r="C418" t="s">
        <v>930</v>
      </c>
      <c r="D418">
        <v>0.6875</v>
      </c>
      <c r="E418" t="s">
        <v>1162</v>
      </c>
      <c r="F418" t="s">
        <v>323</v>
      </c>
      <c r="H418">
        <v>45.6</v>
      </c>
      <c r="I418">
        <v>34.299999999999997</v>
      </c>
      <c r="J418">
        <v>20</v>
      </c>
      <c r="K418">
        <v>80</v>
      </c>
      <c r="L418">
        <v>54.4</v>
      </c>
      <c r="M418">
        <v>65.7</v>
      </c>
      <c r="N418">
        <v>33.299999999999997</v>
      </c>
      <c r="O418">
        <v>49.4</v>
      </c>
      <c r="P418">
        <v>17.3</v>
      </c>
      <c r="Q418">
        <v>59.6</v>
      </c>
      <c r="R418">
        <v>52.7</v>
      </c>
      <c r="S418">
        <v>24.9</v>
      </c>
      <c r="T418">
        <v>75.099999999999994</v>
      </c>
      <c r="U418">
        <v>79.7</v>
      </c>
      <c r="V418">
        <v>32.299999999999997</v>
      </c>
      <c r="W418">
        <v>67.7</v>
      </c>
      <c r="X418" t="s">
        <v>377</v>
      </c>
      <c r="Y418" t="s">
        <v>323</v>
      </c>
      <c r="Z418" t="s">
        <v>4962</v>
      </c>
      <c r="AA418" t="s">
        <v>462</v>
      </c>
      <c r="AB418" t="s">
        <v>2117</v>
      </c>
      <c r="AC418" t="s">
        <v>2116</v>
      </c>
      <c r="AD418" t="s">
        <v>2116</v>
      </c>
      <c r="AE418" t="s">
        <v>2117</v>
      </c>
      <c r="AF418" t="s">
        <v>2116</v>
      </c>
      <c r="AG418" t="s">
        <v>2117</v>
      </c>
      <c r="AH418" t="s">
        <v>2117</v>
      </c>
      <c r="AI418" t="s">
        <v>2116</v>
      </c>
      <c r="AJ418" t="s">
        <v>2116</v>
      </c>
      <c r="AK418" t="s">
        <v>2117</v>
      </c>
      <c r="AL418" t="s">
        <v>2117</v>
      </c>
      <c r="AM418" t="s">
        <v>2117</v>
      </c>
      <c r="AN418" t="s">
        <v>2116</v>
      </c>
      <c r="AO418" t="s">
        <v>2117</v>
      </c>
      <c r="AP418" t="s">
        <v>2117</v>
      </c>
      <c r="AQ418" t="s">
        <v>2116</v>
      </c>
    </row>
    <row r="419" spans="2:43" x14ac:dyDescent="0.25">
      <c r="B419" t="s">
        <v>685</v>
      </c>
      <c r="C419" t="s">
        <v>930</v>
      </c>
      <c r="D419">
        <v>0.70833333333333337</v>
      </c>
      <c r="E419" t="s">
        <v>1163</v>
      </c>
      <c r="F419" t="s">
        <v>1164</v>
      </c>
      <c r="H419">
        <v>51.2</v>
      </c>
      <c r="I419">
        <v>31.3</v>
      </c>
      <c r="J419">
        <v>17.399999999999999</v>
      </c>
      <c r="K419">
        <v>82.6</v>
      </c>
      <c r="L419">
        <v>48.8</v>
      </c>
      <c r="M419">
        <v>68.7</v>
      </c>
      <c r="N419">
        <v>32</v>
      </c>
      <c r="O419">
        <v>54.7</v>
      </c>
      <c r="P419">
        <v>13.3</v>
      </c>
      <c r="Q419">
        <v>51.6</v>
      </c>
      <c r="R419">
        <v>57.9</v>
      </c>
      <c r="S419">
        <v>29.7</v>
      </c>
      <c r="T419">
        <v>70.3</v>
      </c>
      <c r="U419">
        <v>76.099999999999994</v>
      </c>
      <c r="V419">
        <v>34.700000000000003</v>
      </c>
      <c r="W419">
        <v>65.3</v>
      </c>
      <c r="X419" t="s">
        <v>1163</v>
      </c>
      <c r="Y419" t="s">
        <v>1164</v>
      </c>
      <c r="Z419" t="s">
        <v>4963</v>
      </c>
      <c r="AA419" t="s">
        <v>4037</v>
      </c>
      <c r="AB419" t="s">
        <v>2117</v>
      </c>
      <c r="AC419" t="s">
        <v>2116</v>
      </c>
      <c r="AD419" t="s">
        <v>2116</v>
      </c>
      <c r="AE419" t="s">
        <v>2117</v>
      </c>
      <c r="AF419" t="s">
        <v>2116</v>
      </c>
      <c r="AG419" t="s">
        <v>2117</v>
      </c>
      <c r="AH419" t="s">
        <v>2117</v>
      </c>
      <c r="AI419" t="s">
        <v>2116</v>
      </c>
      <c r="AJ419" t="s">
        <v>2116</v>
      </c>
      <c r="AK419" t="s">
        <v>2117</v>
      </c>
      <c r="AL419" t="s">
        <v>2117</v>
      </c>
      <c r="AM419" t="s">
        <v>2117</v>
      </c>
      <c r="AN419" t="s">
        <v>2116</v>
      </c>
      <c r="AO419" t="s">
        <v>2116</v>
      </c>
      <c r="AP419" t="s">
        <v>2117</v>
      </c>
      <c r="AQ419" t="s">
        <v>2116</v>
      </c>
    </row>
    <row r="420" spans="2:43" x14ac:dyDescent="0.25">
      <c r="B420" t="s">
        <v>685</v>
      </c>
      <c r="C420" t="s">
        <v>930</v>
      </c>
      <c r="D420">
        <v>0.70833333333333337</v>
      </c>
      <c r="E420" t="s">
        <v>1165</v>
      </c>
      <c r="F420" t="s">
        <v>1166</v>
      </c>
      <c r="H420">
        <v>49</v>
      </c>
      <c r="I420">
        <v>32.299999999999997</v>
      </c>
      <c r="J420">
        <v>18.7</v>
      </c>
      <c r="K420">
        <v>81.3</v>
      </c>
      <c r="L420">
        <v>51</v>
      </c>
      <c r="M420">
        <v>67.7</v>
      </c>
      <c r="N420">
        <v>32</v>
      </c>
      <c r="O420">
        <v>55.4</v>
      </c>
      <c r="P420">
        <v>12.6</v>
      </c>
      <c r="Q420">
        <v>50.6</v>
      </c>
      <c r="R420">
        <v>56.5</v>
      </c>
      <c r="S420">
        <v>28.4</v>
      </c>
      <c r="T420">
        <v>71.599999999999994</v>
      </c>
      <c r="U420">
        <v>77</v>
      </c>
      <c r="V420">
        <v>34.4</v>
      </c>
      <c r="W420">
        <v>65.599999999999994</v>
      </c>
      <c r="X420" t="s">
        <v>1165</v>
      </c>
      <c r="Y420" t="s">
        <v>4667</v>
      </c>
      <c r="Z420" t="s">
        <v>4964</v>
      </c>
      <c r="AA420" t="s">
        <v>2122</v>
      </c>
      <c r="AB420" t="s">
        <v>2117</v>
      </c>
      <c r="AC420" t="s">
        <v>2116</v>
      </c>
      <c r="AD420" t="s">
        <v>2116</v>
      </c>
      <c r="AE420" t="s">
        <v>2117</v>
      </c>
      <c r="AF420" t="s">
        <v>2116</v>
      </c>
      <c r="AG420" t="s">
        <v>2117</v>
      </c>
      <c r="AH420" t="s">
        <v>2117</v>
      </c>
      <c r="AI420" t="s">
        <v>2116</v>
      </c>
      <c r="AJ420" t="s">
        <v>2116</v>
      </c>
      <c r="AK420" t="s">
        <v>2117</v>
      </c>
      <c r="AL420" t="s">
        <v>2117</v>
      </c>
      <c r="AM420" t="s">
        <v>2117</v>
      </c>
      <c r="AN420" t="s">
        <v>2116</v>
      </c>
      <c r="AO420" t="s">
        <v>2116</v>
      </c>
      <c r="AP420" t="s">
        <v>2117</v>
      </c>
      <c r="AQ420" t="s">
        <v>2116</v>
      </c>
    </row>
    <row r="421" spans="2:43" x14ac:dyDescent="0.25">
      <c r="B421" t="s">
        <v>685</v>
      </c>
      <c r="C421" t="s">
        <v>930</v>
      </c>
      <c r="D421">
        <v>0.70833333333333337</v>
      </c>
      <c r="E421" t="s">
        <v>1167</v>
      </c>
      <c r="F421" t="s">
        <v>1168</v>
      </c>
      <c r="H421">
        <v>40.700000000000003</v>
      </c>
      <c r="I421">
        <v>32.9</v>
      </c>
      <c r="J421">
        <v>26.5</v>
      </c>
      <c r="K421">
        <v>73.5</v>
      </c>
      <c r="L421">
        <v>59.3</v>
      </c>
      <c r="M421">
        <v>67.099999999999994</v>
      </c>
      <c r="N421">
        <v>24.4</v>
      </c>
      <c r="O421">
        <v>53.1</v>
      </c>
      <c r="P421">
        <v>22.5</v>
      </c>
      <c r="Q421">
        <v>55.4</v>
      </c>
      <c r="R421">
        <v>60.8</v>
      </c>
      <c r="S421">
        <v>32.4</v>
      </c>
      <c r="T421">
        <v>67.599999999999994</v>
      </c>
      <c r="U421">
        <v>72.400000000000006</v>
      </c>
      <c r="V421">
        <v>40.700000000000003</v>
      </c>
      <c r="W421">
        <v>59.3</v>
      </c>
      <c r="X421" t="s">
        <v>4668</v>
      </c>
      <c r="Y421" t="s">
        <v>4669</v>
      </c>
      <c r="Z421" t="s">
        <v>4965</v>
      </c>
      <c r="AA421" t="s">
        <v>460</v>
      </c>
      <c r="AB421" t="s">
        <v>2116</v>
      </c>
      <c r="AC421" t="s">
        <v>2116</v>
      </c>
      <c r="AD421" t="s">
        <v>2117</v>
      </c>
      <c r="AE421" t="s">
        <v>2116</v>
      </c>
      <c r="AF421" t="s">
        <v>2117</v>
      </c>
      <c r="AG421" t="s">
        <v>2117</v>
      </c>
      <c r="AH421" t="s">
        <v>2116</v>
      </c>
      <c r="AI421" t="s">
        <v>2117</v>
      </c>
      <c r="AJ421" t="s">
        <v>2116</v>
      </c>
      <c r="AK421" t="s">
        <v>2116</v>
      </c>
      <c r="AL421" t="s">
        <v>2117</v>
      </c>
      <c r="AM421" t="s">
        <v>2117</v>
      </c>
      <c r="AN421" t="s">
        <v>2116</v>
      </c>
      <c r="AO421" t="s">
        <v>2117</v>
      </c>
      <c r="AP421" t="s">
        <v>2117</v>
      </c>
      <c r="AQ421" t="s">
        <v>2116</v>
      </c>
    </row>
    <row r="422" spans="2:43" x14ac:dyDescent="0.25">
      <c r="B422" t="s">
        <v>685</v>
      </c>
      <c r="C422" t="s">
        <v>930</v>
      </c>
      <c r="D422">
        <v>0.70833333333333337</v>
      </c>
      <c r="E422" t="s">
        <v>1169</v>
      </c>
      <c r="F422" t="s">
        <v>1170</v>
      </c>
      <c r="H422">
        <v>45.2</v>
      </c>
      <c r="I422">
        <v>31.2</v>
      </c>
      <c r="J422">
        <v>23.6</v>
      </c>
      <c r="K422">
        <v>76.400000000000006</v>
      </c>
      <c r="L422">
        <v>54.8</v>
      </c>
      <c r="M422">
        <v>68.8</v>
      </c>
      <c r="N422">
        <v>45.7</v>
      </c>
      <c r="O422">
        <v>43.3</v>
      </c>
      <c r="P422">
        <v>11</v>
      </c>
      <c r="Q422">
        <v>65</v>
      </c>
      <c r="R422">
        <v>63.9</v>
      </c>
      <c r="S422">
        <v>35.6</v>
      </c>
      <c r="T422">
        <v>64.400000000000006</v>
      </c>
      <c r="U422">
        <v>69.8</v>
      </c>
      <c r="V422">
        <v>42.4</v>
      </c>
      <c r="W422">
        <v>57.6</v>
      </c>
      <c r="X422" t="s">
        <v>4670</v>
      </c>
      <c r="Y422" t="s">
        <v>4671</v>
      </c>
      <c r="Z422" t="s">
        <v>4966</v>
      </c>
      <c r="AA422" t="s">
        <v>453</v>
      </c>
      <c r="AB422" t="s">
        <v>2117</v>
      </c>
      <c r="AC422" t="s">
        <v>2116</v>
      </c>
      <c r="AD422" t="s">
        <v>2116</v>
      </c>
      <c r="AE422" t="s">
        <v>2117</v>
      </c>
      <c r="AF422" t="s">
        <v>2116</v>
      </c>
      <c r="AG422" t="s">
        <v>2117</v>
      </c>
      <c r="AH422" t="s">
        <v>2117</v>
      </c>
      <c r="AI422" t="s">
        <v>2116</v>
      </c>
      <c r="AJ422" t="s">
        <v>2116</v>
      </c>
      <c r="AK422" t="s">
        <v>2117</v>
      </c>
      <c r="AL422" t="s">
        <v>2116</v>
      </c>
      <c r="AM422" t="s">
        <v>2116</v>
      </c>
      <c r="AN422" t="s">
        <v>2117</v>
      </c>
      <c r="AO422" t="s">
        <v>2117</v>
      </c>
      <c r="AP422" t="s">
        <v>2116</v>
      </c>
      <c r="AQ422" t="s">
        <v>2117</v>
      </c>
    </row>
    <row r="423" spans="2:43" x14ac:dyDescent="0.25">
      <c r="B423" t="s">
        <v>452</v>
      </c>
      <c r="C423" t="s">
        <v>930</v>
      </c>
      <c r="D423">
        <v>0.70833333333333337</v>
      </c>
      <c r="E423" t="s">
        <v>239</v>
      </c>
      <c r="F423" t="s">
        <v>62</v>
      </c>
      <c r="H423">
        <v>41.3</v>
      </c>
      <c r="I423">
        <v>34.4</v>
      </c>
      <c r="J423">
        <v>24.2</v>
      </c>
      <c r="K423">
        <v>75.8</v>
      </c>
      <c r="L423">
        <v>58.7</v>
      </c>
      <c r="M423">
        <v>65.599999999999994</v>
      </c>
      <c r="N423">
        <v>27.6</v>
      </c>
      <c r="O423">
        <v>56</v>
      </c>
      <c r="P423">
        <v>16.399999999999999</v>
      </c>
      <c r="Q423">
        <v>50.8</v>
      </c>
      <c r="R423">
        <v>55.3</v>
      </c>
      <c r="S423">
        <v>27.2</v>
      </c>
      <c r="T423">
        <v>72.8</v>
      </c>
      <c r="U423">
        <v>77.2</v>
      </c>
      <c r="V423">
        <v>35.799999999999997</v>
      </c>
      <c r="W423">
        <v>64.2</v>
      </c>
      <c r="X423" t="s">
        <v>432</v>
      </c>
      <c r="Y423" t="s">
        <v>62</v>
      </c>
      <c r="Z423" t="s">
        <v>4967</v>
      </c>
      <c r="AA423" t="s">
        <v>456</v>
      </c>
      <c r="AB423" t="s">
        <v>2116</v>
      </c>
      <c r="AC423" t="s">
        <v>2116</v>
      </c>
      <c r="AD423" t="s">
        <v>2117</v>
      </c>
      <c r="AE423" t="s">
        <v>2116</v>
      </c>
      <c r="AF423" t="s">
        <v>2117</v>
      </c>
      <c r="AG423" t="s">
        <v>2117</v>
      </c>
      <c r="AH423" t="s">
        <v>2116</v>
      </c>
      <c r="AI423" t="s">
        <v>2117</v>
      </c>
      <c r="AJ423" t="s">
        <v>2116</v>
      </c>
      <c r="AK423" t="s">
        <v>2116</v>
      </c>
      <c r="AL423" t="s">
        <v>2116</v>
      </c>
      <c r="AM423" t="s">
        <v>2116</v>
      </c>
      <c r="AN423" t="s">
        <v>2117</v>
      </c>
      <c r="AO423" t="s">
        <v>2117</v>
      </c>
      <c r="AP423" t="s">
        <v>2116</v>
      </c>
      <c r="AQ423" t="s">
        <v>2117</v>
      </c>
    </row>
    <row r="424" spans="2:43" x14ac:dyDescent="0.25">
      <c r="B424" t="s">
        <v>466</v>
      </c>
      <c r="C424" t="s">
        <v>930</v>
      </c>
      <c r="D424">
        <v>0.70833333333333337</v>
      </c>
      <c r="E424" t="s">
        <v>1171</v>
      </c>
      <c r="F424" t="s">
        <v>1172</v>
      </c>
      <c r="H424">
        <v>48.3</v>
      </c>
      <c r="I424">
        <v>26</v>
      </c>
      <c r="J424">
        <v>25.6</v>
      </c>
      <c r="K424">
        <v>74.400000000000006</v>
      </c>
      <c r="L424">
        <v>51.7</v>
      </c>
      <c r="M424">
        <v>74</v>
      </c>
      <c r="N424">
        <v>27.4</v>
      </c>
      <c r="O424">
        <v>45.2</v>
      </c>
      <c r="P424">
        <v>27.4</v>
      </c>
      <c r="Q424">
        <v>67.099999999999994</v>
      </c>
      <c r="R424">
        <v>82.3</v>
      </c>
      <c r="S424">
        <v>59.4</v>
      </c>
      <c r="T424">
        <v>40.6</v>
      </c>
      <c r="U424">
        <v>46.8</v>
      </c>
      <c r="V424">
        <v>61.4</v>
      </c>
      <c r="W424">
        <v>38.6</v>
      </c>
      <c r="X424" t="s">
        <v>4674</v>
      </c>
      <c r="Y424" t="s">
        <v>1172</v>
      </c>
      <c r="Z424" t="s">
        <v>4968</v>
      </c>
      <c r="AA424" t="s">
        <v>453</v>
      </c>
      <c r="AB424" t="s">
        <v>2117</v>
      </c>
      <c r="AC424" t="s">
        <v>2116</v>
      </c>
      <c r="AD424" t="s">
        <v>2116</v>
      </c>
      <c r="AE424" t="s">
        <v>2117</v>
      </c>
      <c r="AF424" t="s">
        <v>2116</v>
      </c>
      <c r="AG424" t="s">
        <v>2117</v>
      </c>
      <c r="AH424" t="s">
        <v>2116</v>
      </c>
      <c r="AI424" t="s">
        <v>2117</v>
      </c>
      <c r="AJ424" t="s">
        <v>2116</v>
      </c>
      <c r="AK424" t="s">
        <v>2116</v>
      </c>
      <c r="AL424" t="s">
        <v>2116</v>
      </c>
      <c r="AM424" t="s">
        <v>2116</v>
      </c>
      <c r="AN424" t="s">
        <v>2117</v>
      </c>
      <c r="AO424" t="s">
        <v>2117</v>
      </c>
      <c r="AP424" t="s">
        <v>2116</v>
      </c>
      <c r="AQ424" t="s">
        <v>2117</v>
      </c>
    </row>
    <row r="425" spans="2:43" x14ac:dyDescent="0.25">
      <c r="B425" t="s">
        <v>470</v>
      </c>
      <c r="C425" t="s">
        <v>930</v>
      </c>
      <c r="D425">
        <v>0.71875</v>
      </c>
      <c r="E425" t="s">
        <v>1173</v>
      </c>
      <c r="F425" t="s">
        <v>1174</v>
      </c>
      <c r="H425">
        <v>47.8</v>
      </c>
      <c r="I425">
        <v>29.9</v>
      </c>
      <c r="J425">
        <v>22.3</v>
      </c>
      <c r="K425">
        <v>77.7</v>
      </c>
      <c r="L425">
        <v>52.2</v>
      </c>
      <c r="M425">
        <v>70.099999999999994</v>
      </c>
      <c r="N425">
        <v>26</v>
      </c>
      <c r="O425">
        <v>52.5</v>
      </c>
      <c r="P425">
        <v>21.5</v>
      </c>
      <c r="Q425">
        <v>56.1</v>
      </c>
      <c r="R425">
        <v>66.7</v>
      </c>
      <c r="S425">
        <v>38.700000000000003</v>
      </c>
      <c r="T425">
        <v>61.3</v>
      </c>
      <c r="U425">
        <v>67.099999999999994</v>
      </c>
      <c r="V425">
        <v>44.4</v>
      </c>
      <c r="W425">
        <v>55.6</v>
      </c>
      <c r="X425" t="s">
        <v>380</v>
      </c>
      <c r="Y425" t="s">
        <v>4677</v>
      </c>
      <c r="Z425" t="s">
        <v>4969</v>
      </c>
      <c r="AA425" t="s">
        <v>449</v>
      </c>
      <c r="AB425" t="s">
        <v>2116</v>
      </c>
      <c r="AC425" t="s">
        <v>2116</v>
      </c>
      <c r="AD425" t="s">
        <v>2117</v>
      </c>
      <c r="AE425" t="s">
        <v>2116</v>
      </c>
      <c r="AF425" t="s">
        <v>2117</v>
      </c>
      <c r="AG425" t="s">
        <v>2117</v>
      </c>
      <c r="AH425" t="s">
        <v>2116</v>
      </c>
      <c r="AI425" t="s">
        <v>2117</v>
      </c>
      <c r="AJ425" t="s">
        <v>2116</v>
      </c>
      <c r="AK425" t="s">
        <v>2116</v>
      </c>
      <c r="AL425" t="s">
        <v>2117</v>
      </c>
      <c r="AM425" t="s">
        <v>2116</v>
      </c>
      <c r="AN425" t="s">
        <v>2117</v>
      </c>
      <c r="AO425" t="s">
        <v>2117</v>
      </c>
      <c r="AP425" t="s">
        <v>2116</v>
      </c>
      <c r="AQ425" t="s">
        <v>2117</v>
      </c>
    </row>
    <row r="426" spans="2:43" x14ac:dyDescent="0.25">
      <c r="B426" t="s">
        <v>482</v>
      </c>
      <c r="C426" t="s">
        <v>930</v>
      </c>
      <c r="D426">
        <v>0.72916666666666663</v>
      </c>
      <c r="E426" t="s">
        <v>1175</v>
      </c>
      <c r="F426" t="s">
        <v>1176</v>
      </c>
      <c r="H426">
        <v>26.6</v>
      </c>
      <c r="I426">
        <v>32.1</v>
      </c>
      <c r="J426">
        <v>41.2</v>
      </c>
      <c r="K426">
        <v>58.8</v>
      </c>
      <c r="L426">
        <v>73.400000000000006</v>
      </c>
      <c r="M426">
        <v>67.900000000000006</v>
      </c>
      <c r="N426">
        <v>17.5</v>
      </c>
      <c r="O426">
        <v>47.8</v>
      </c>
      <c r="P426">
        <v>34.700000000000003</v>
      </c>
      <c r="Q426">
        <v>62.2</v>
      </c>
      <c r="R426">
        <v>65.3</v>
      </c>
      <c r="S426">
        <v>37.1</v>
      </c>
      <c r="T426">
        <v>62.9</v>
      </c>
      <c r="U426">
        <v>68</v>
      </c>
      <c r="V426">
        <v>44.7</v>
      </c>
      <c r="W426">
        <v>55.3</v>
      </c>
      <c r="X426" t="s">
        <v>1175</v>
      </c>
      <c r="Y426" t="s">
        <v>1176</v>
      </c>
      <c r="Z426" t="s">
        <v>4970</v>
      </c>
      <c r="AA426" t="s">
        <v>2120</v>
      </c>
      <c r="AB426" t="s">
        <v>2116</v>
      </c>
      <c r="AC426" t="s">
        <v>2117</v>
      </c>
      <c r="AD426" t="s">
        <v>2116</v>
      </c>
      <c r="AE426" t="s">
        <v>2117</v>
      </c>
      <c r="AF426" t="s">
        <v>2117</v>
      </c>
      <c r="AG426" t="s">
        <v>2116</v>
      </c>
      <c r="AH426" t="s">
        <v>2116</v>
      </c>
      <c r="AI426" t="s">
        <v>2117</v>
      </c>
      <c r="AJ426" t="s">
        <v>2116</v>
      </c>
      <c r="AK426" t="s">
        <v>2117</v>
      </c>
      <c r="AL426" t="s">
        <v>2117</v>
      </c>
      <c r="AM426" t="s">
        <v>2117</v>
      </c>
      <c r="AN426" t="s">
        <v>2116</v>
      </c>
      <c r="AO426" t="s">
        <v>2116</v>
      </c>
      <c r="AP426" t="s">
        <v>2117</v>
      </c>
      <c r="AQ426" t="s">
        <v>2116</v>
      </c>
    </row>
    <row r="427" spans="2:43" x14ac:dyDescent="0.25">
      <c r="B427" t="s">
        <v>452</v>
      </c>
      <c r="C427" t="s">
        <v>930</v>
      </c>
      <c r="D427">
        <v>0.73958333333333337</v>
      </c>
      <c r="E427" t="s">
        <v>102</v>
      </c>
      <c r="F427" t="s">
        <v>37</v>
      </c>
      <c r="H427">
        <v>25.4</v>
      </c>
      <c r="I427">
        <v>27.7</v>
      </c>
      <c r="J427">
        <v>46.8</v>
      </c>
      <c r="K427">
        <v>53.2</v>
      </c>
      <c r="L427">
        <v>74.599999999999994</v>
      </c>
      <c r="M427">
        <v>72.3</v>
      </c>
      <c r="N427">
        <v>22</v>
      </c>
      <c r="O427">
        <v>42.3</v>
      </c>
      <c r="P427">
        <v>35.700000000000003</v>
      </c>
      <c r="Q427">
        <v>71.3</v>
      </c>
      <c r="R427">
        <v>79.099999999999994</v>
      </c>
      <c r="S427">
        <v>54.5</v>
      </c>
      <c r="T427">
        <v>45.5</v>
      </c>
      <c r="U427">
        <v>51.6</v>
      </c>
      <c r="V427">
        <v>57.8</v>
      </c>
      <c r="W427">
        <v>42.2</v>
      </c>
      <c r="X427" t="s">
        <v>300</v>
      </c>
      <c r="Y427" t="s">
        <v>37</v>
      </c>
      <c r="Z427" t="s">
        <v>4971</v>
      </c>
      <c r="AA427" t="s">
        <v>461</v>
      </c>
      <c r="AB427" t="s">
        <v>2116</v>
      </c>
      <c r="AC427" t="s">
        <v>2116</v>
      </c>
      <c r="AD427" t="s">
        <v>2117</v>
      </c>
      <c r="AE427" t="s">
        <v>2116</v>
      </c>
      <c r="AF427" t="s">
        <v>2117</v>
      </c>
      <c r="AG427" t="s">
        <v>2117</v>
      </c>
      <c r="AH427" t="s">
        <v>2116</v>
      </c>
      <c r="AI427" t="s">
        <v>2116</v>
      </c>
      <c r="AJ427" t="s">
        <v>2117</v>
      </c>
      <c r="AK427" t="s">
        <v>2117</v>
      </c>
      <c r="AL427" t="s">
        <v>2117</v>
      </c>
      <c r="AM427" t="s">
        <v>2117</v>
      </c>
      <c r="AN427" t="s">
        <v>2116</v>
      </c>
      <c r="AO427" t="s">
        <v>2116</v>
      </c>
      <c r="AP427" t="s">
        <v>2117</v>
      </c>
      <c r="AQ427" t="s">
        <v>2116</v>
      </c>
    </row>
    <row r="428" spans="2:43" x14ac:dyDescent="0.25">
      <c r="B428" t="s">
        <v>647</v>
      </c>
      <c r="C428" t="s">
        <v>930</v>
      </c>
      <c r="D428">
        <v>0.75</v>
      </c>
      <c r="E428" t="s">
        <v>375</v>
      </c>
      <c r="F428" t="s">
        <v>1177</v>
      </c>
      <c r="H428">
        <v>34.700000000000003</v>
      </c>
      <c r="I428">
        <v>32.5</v>
      </c>
      <c r="J428">
        <v>32.799999999999997</v>
      </c>
      <c r="K428">
        <v>67.2</v>
      </c>
      <c r="L428">
        <v>65.3</v>
      </c>
      <c r="M428">
        <v>67.5</v>
      </c>
      <c r="N428">
        <v>21.8</v>
      </c>
      <c r="O428">
        <v>48.8</v>
      </c>
      <c r="P428">
        <v>29.4</v>
      </c>
      <c r="Q428">
        <v>61.6</v>
      </c>
      <c r="R428">
        <v>64.099999999999994</v>
      </c>
      <c r="S428">
        <v>35.799999999999997</v>
      </c>
      <c r="T428">
        <v>64.2</v>
      </c>
      <c r="U428">
        <v>69</v>
      </c>
      <c r="V428">
        <v>44.3</v>
      </c>
      <c r="W428">
        <v>55.7</v>
      </c>
      <c r="X428" t="s">
        <v>375</v>
      </c>
      <c r="Y428" t="s">
        <v>1177</v>
      </c>
      <c r="Z428" t="s">
        <v>4972</v>
      </c>
      <c r="AA428" t="s">
        <v>453</v>
      </c>
      <c r="AB428" t="s">
        <v>2117</v>
      </c>
      <c r="AC428" t="s">
        <v>2116</v>
      </c>
      <c r="AD428" t="s">
        <v>2116</v>
      </c>
      <c r="AE428" t="s">
        <v>2117</v>
      </c>
      <c r="AF428" t="s">
        <v>2116</v>
      </c>
      <c r="AG428" t="s">
        <v>2117</v>
      </c>
      <c r="AH428" t="s">
        <v>2116</v>
      </c>
      <c r="AI428" t="s">
        <v>2117</v>
      </c>
      <c r="AJ428" t="s">
        <v>2116</v>
      </c>
      <c r="AK428" t="s">
        <v>2116</v>
      </c>
      <c r="AL428" t="s">
        <v>2116</v>
      </c>
      <c r="AM428" t="s">
        <v>2116</v>
      </c>
      <c r="AN428" t="s">
        <v>2117</v>
      </c>
      <c r="AO428" t="s">
        <v>2117</v>
      </c>
      <c r="AP428" t="s">
        <v>2116</v>
      </c>
      <c r="AQ428" t="s">
        <v>2117</v>
      </c>
    </row>
    <row r="429" spans="2:43" x14ac:dyDescent="0.25">
      <c r="B429" t="s">
        <v>484</v>
      </c>
      <c r="C429" t="s">
        <v>930</v>
      </c>
      <c r="D429">
        <v>0.75</v>
      </c>
      <c r="E429" t="s">
        <v>1178</v>
      </c>
      <c r="F429" t="s">
        <v>1179</v>
      </c>
      <c r="H429">
        <v>23</v>
      </c>
      <c r="I429">
        <v>28.2</v>
      </c>
      <c r="J429">
        <v>48.7</v>
      </c>
      <c r="K429">
        <v>51.3</v>
      </c>
      <c r="L429">
        <v>77</v>
      </c>
      <c r="M429">
        <v>71.8</v>
      </c>
      <c r="N429">
        <v>17.100000000000001</v>
      </c>
      <c r="O429">
        <v>50.9</v>
      </c>
      <c r="P429">
        <v>32</v>
      </c>
      <c r="Q429">
        <v>57.9</v>
      </c>
      <c r="R429">
        <v>76.5</v>
      </c>
      <c r="S429">
        <v>50.9</v>
      </c>
      <c r="T429">
        <v>49.1</v>
      </c>
      <c r="U429">
        <v>55.5</v>
      </c>
      <c r="V429">
        <v>54.2</v>
      </c>
      <c r="W429">
        <v>45.8</v>
      </c>
      <c r="X429" t="s">
        <v>4679</v>
      </c>
      <c r="Y429" t="s">
        <v>1179</v>
      </c>
      <c r="Z429" t="s">
        <v>4973</v>
      </c>
      <c r="AA429" t="s">
        <v>2115</v>
      </c>
      <c r="AB429" t="s">
        <v>2116</v>
      </c>
      <c r="AC429" t="s">
        <v>2116</v>
      </c>
      <c r="AD429" t="s">
        <v>2117</v>
      </c>
      <c r="AE429" t="s">
        <v>2116</v>
      </c>
      <c r="AF429" t="s">
        <v>2117</v>
      </c>
      <c r="AG429" t="s">
        <v>2117</v>
      </c>
      <c r="AH429" t="s">
        <v>2116</v>
      </c>
      <c r="AI429" t="s">
        <v>2117</v>
      </c>
      <c r="AJ429" t="s">
        <v>2116</v>
      </c>
      <c r="AK429" t="s">
        <v>2117</v>
      </c>
      <c r="AL429" t="s">
        <v>2117</v>
      </c>
      <c r="AM429" t="s">
        <v>2117</v>
      </c>
      <c r="AN429" t="s">
        <v>2116</v>
      </c>
      <c r="AO429" t="s">
        <v>2116</v>
      </c>
      <c r="AP429" t="s">
        <v>2117</v>
      </c>
      <c r="AQ429" t="s">
        <v>2116</v>
      </c>
    </row>
    <row r="430" spans="2:43" x14ac:dyDescent="0.25">
      <c r="B430" t="s">
        <v>483</v>
      </c>
      <c r="C430" t="s">
        <v>930</v>
      </c>
      <c r="D430">
        <v>0.75</v>
      </c>
      <c r="E430" t="s">
        <v>1180</v>
      </c>
      <c r="F430" t="s">
        <v>1181</v>
      </c>
      <c r="H430">
        <v>28.3</v>
      </c>
      <c r="I430">
        <v>33.200000000000003</v>
      </c>
      <c r="J430">
        <v>38.5</v>
      </c>
      <c r="K430">
        <v>61.5</v>
      </c>
      <c r="L430">
        <v>71.7</v>
      </c>
      <c r="M430">
        <v>66.8</v>
      </c>
      <c r="N430">
        <v>23.2</v>
      </c>
      <c r="O430">
        <v>44.6</v>
      </c>
      <c r="P430">
        <v>32.200000000000003</v>
      </c>
      <c r="Q430">
        <v>67.900000000000006</v>
      </c>
      <c r="R430">
        <v>62.4</v>
      </c>
      <c r="S430">
        <v>34</v>
      </c>
      <c r="T430">
        <v>66</v>
      </c>
      <c r="U430">
        <v>70.8</v>
      </c>
      <c r="V430">
        <v>42.4</v>
      </c>
      <c r="W430">
        <v>57.6</v>
      </c>
      <c r="X430" t="s">
        <v>4680</v>
      </c>
      <c r="Y430" t="s">
        <v>418</v>
      </c>
      <c r="Z430" t="s">
        <v>4974</v>
      </c>
      <c r="AA430" t="s">
        <v>2130</v>
      </c>
      <c r="AB430" t="s">
        <v>2117</v>
      </c>
      <c r="AC430" t="s">
        <v>2116</v>
      </c>
      <c r="AD430" t="s">
        <v>2116</v>
      </c>
      <c r="AE430" t="s">
        <v>2117</v>
      </c>
      <c r="AF430" t="s">
        <v>2116</v>
      </c>
      <c r="AG430" t="s">
        <v>2117</v>
      </c>
      <c r="AH430" t="s">
        <v>2116</v>
      </c>
      <c r="AI430" t="s">
        <v>2116</v>
      </c>
      <c r="AJ430" t="s">
        <v>2117</v>
      </c>
      <c r="AK430" t="s">
        <v>2117</v>
      </c>
      <c r="AL430" t="s">
        <v>2117</v>
      </c>
      <c r="AM430" t="s">
        <v>2117</v>
      </c>
      <c r="AN430" t="s">
        <v>2116</v>
      </c>
      <c r="AO430" t="s">
        <v>2116</v>
      </c>
      <c r="AP430" t="s">
        <v>2117</v>
      </c>
      <c r="AQ430" t="s">
        <v>2116</v>
      </c>
    </row>
    <row r="431" spans="2:43" x14ac:dyDescent="0.25">
      <c r="B431" t="s">
        <v>489</v>
      </c>
      <c r="C431" t="s">
        <v>930</v>
      </c>
      <c r="D431">
        <v>0.75</v>
      </c>
      <c r="E431" t="s">
        <v>1182</v>
      </c>
      <c r="F431" t="s">
        <v>1183</v>
      </c>
      <c r="H431">
        <v>21.6</v>
      </c>
      <c r="I431">
        <v>30.7</v>
      </c>
      <c r="J431">
        <v>47.7</v>
      </c>
      <c r="K431">
        <v>52.3</v>
      </c>
      <c r="L431">
        <v>78.400000000000006</v>
      </c>
      <c r="M431">
        <v>69.3</v>
      </c>
      <c r="N431">
        <v>12.7</v>
      </c>
      <c r="O431">
        <v>49.8</v>
      </c>
      <c r="P431">
        <v>37.5</v>
      </c>
      <c r="Q431">
        <v>58.2</v>
      </c>
      <c r="R431">
        <v>67.900000000000006</v>
      </c>
      <c r="S431">
        <v>40.1</v>
      </c>
      <c r="T431">
        <v>59.9</v>
      </c>
      <c r="U431">
        <v>65.8</v>
      </c>
      <c r="V431">
        <v>45.4</v>
      </c>
      <c r="W431">
        <v>54.6</v>
      </c>
      <c r="X431" t="s">
        <v>1182</v>
      </c>
      <c r="Y431" t="s">
        <v>1183</v>
      </c>
      <c r="Z431" t="s">
        <v>4975</v>
      </c>
      <c r="AA431" t="s">
        <v>453</v>
      </c>
      <c r="AB431" t="s">
        <v>2117</v>
      </c>
      <c r="AC431" t="s">
        <v>2116</v>
      </c>
      <c r="AD431" t="s">
        <v>2116</v>
      </c>
      <c r="AE431" t="s">
        <v>2117</v>
      </c>
      <c r="AF431" t="s">
        <v>2116</v>
      </c>
      <c r="AG431" t="s">
        <v>2117</v>
      </c>
      <c r="AH431" t="s">
        <v>2117</v>
      </c>
      <c r="AI431" t="s">
        <v>2116</v>
      </c>
      <c r="AJ431" t="s">
        <v>2116</v>
      </c>
      <c r="AK431" t="s">
        <v>2117</v>
      </c>
      <c r="AL431" t="s">
        <v>2116</v>
      </c>
      <c r="AM431" t="s">
        <v>2116</v>
      </c>
      <c r="AN431" t="s">
        <v>2117</v>
      </c>
      <c r="AO431" t="s">
        <v>2117</v>
      </c>
      <c r="AP431" t="s">
        <v>2116</v>
      </c>
      <c r="AQ431" t="s">
        <v>2117</v>
      </c>
    </row>
    <row r="432" spans="2:43" x14ac:dyDescent="0.25">
      <c r="B432" t="s">
        <v>487</v>
      </c>
      <c r="C432" t="s">
        <v>930</v>
      </c>
      <c r="D432">
        <v>0.75347222222222221</v>
      </c>
      <c r="E432" t="s">
        <v>1184</v>
      </c>
      <c r="F432" t="s">
        <v>421</v>
      </c>
      <c r="H432">
        <v>33.5</v>
      </c>
      <c r="I432">
        <v>30.5</v>
      </c>
      <c r="J432">
        <v>36</v>
      </c>
      <c r="K432">
        <v>64</v>
      </c>
      <c r="L432">
        <v>66.5</v>
      </c>
      <c r="M432">
        <v>69.5</v>
      </c>
      <c r="N432">
        <v>19.7</v>
      </c>
      <c r="O432">
        <v>52.8</v>
      </c>
      <c r="P432">
        <v>27.6</v>
      </c>
      <c r="Q432">
        <v>55.8</v>
      </c>
      <c r="R432">
        <v>71</v>
      </c>
      <c r="S432">
        <v>43.6</v>
      </c>
      <c r="T432">
        <v>56.4</v>
      </c>
      <c r="U432">
        <v>61.6</v>
      </c>
      <c r="V432">
        <v>50.7</v>
      </c>
      <c r="W432">
        <v>49.3</v>
      </c>
      <c r="X432" t="s">
        <v>4687</v>
      </c>
      <c r="Y432" t="s">
        <v>421</v>
      </c>
      <c r="Z432" t="s">
        <v>4976</v>
      </c>
      <c r="AA432" t="s">
        <v>462</v>
      </c>
      <c r="AB432" t="s">
        <v>2117</v>
      </c>
      <c r="AC432" t="s">
        <v>2116</v>
      </c>
      <c r="AD432" t="s">
        <v>2116</v>
      </c>
      <c r="AE432" t="s">
        <v>2117</v>
      </c>
      <c r="AF432" t="s">
        <v>2116</v>
      </c>
      <c r="AG432" t="s">
        <v>2117</v>
      </c>
      <c r="AH432" t="s">
        <v>2116</v>
      </c>
      <c r="AI432" t="s">
        <v>2117</v>
      </c>
      <c r="AJ432" t="s">
        <v>2116</v>
      </c>
      <c r="AK432" t="s">
        <v>2116</v>
      </c>
      <c r="AL432" t="s">
        <v>2117</v>
      </c>
      <c r="AM432" t="s">
        <v>2117</v>
      </c>
      <c r="AN432" t="s">
        <v>2116</v>
      </c>
      <c r="AO432" t="s">
        <v>2117</v>
      </c>
      <c r="AP432" t="s">
        <v>2117</v>
      </c>
      <c r="AQ432" t="s">
        <v>2116</v>
      </c>
    </row>
    <row r="433" spans="2:43" x14ac:dyDescent="0.25">
      <c r="B433" t="s">
        <v>457</v>
      </c>
      <c r="C433" t="s">
        <v>930</v>
      </c>
      <c r="D433">
        <v>0.76041666666666663</v>
      </c>
      <c r="E433" t="s">
        <v>1185</v>
      </c>
      <c r="F433" t="s">
        <v>237</v>
      </c>
      <c r="H433">
        <v>52.3</v>
      </c>
      <c r="I433">
        <v>26.2</v>
      </c>
      <c r="J433">
        <v>21.5</v>
      </c>
      <c r="K433">
        <v>78.5</v>
      </c>
      <c r="L433">
        <v>47.7</v>
      </c>
      <c r="M433">
        <v>73.8</v>
      </c>
      <c r="N433">
        <v>34.799999999999997</v>
      </c>
      <c r="O433">
        <v>43</v>
      </c>
      <c r="P433">
        <v>22.2</v>
      </c>
      <c r="Q433">
        <v>69.8</v>
      </c>
      <c r="R433">
        <v>78.3</v>
      </c>
      <c r="S433">
        <v>53.5</v>
      </c>
      <c r="T433">
        <v>46.5</v>
      </c>
      <c r="U433">
        <v>53.1</v>
      </c>
      <c r="V433">
        <v>55.3</v>
      </c>
      <c r="W433">
        <v>44.7</v>
      </c>
      <c r="X433" t="s">
        <v>1885</v>
      </c>
      <c r="Y433" t="s">
        <v>395</v>
      </c>
      <c r="Z433" t="s">
        <v>4977</v>
      </c>
      <c r="AA433" t="s">
        <v>462</v>
      </c>
      <c r="AB433" t="s">
        <v>2117</v>
      </c>
      <c r="AC433" t="s">
        <v>2116</v>
      </c>
      <c r="AD433" t="s">
        <v>2116</v>
      </c>
      <c r="AE433" t="s">
        <v>2117</v>
      </c>
      <c r="AF433" t="s">
        <v>2116</v>
      </c>
      <c r="AG433" t="s">
        <v>2117</v>
      </c>
      <c r="AH433" t="s">
        <v>2116</v>
      </c>
      <c r="AI433" t="s">
        <v>2117</v>
      </c>
      <c r="AJ433" t="s">
        <v>2116</v>
      </c>
      <c r="AK433" t="s">
        <v>2117</v>
      </c>
      <c r="AL433" t="s">
        <v>2117</v>
      </c>
      <c r="AM433" t="s">
        <v>2117</v>
      </c>
      <c r="AN433" t="s">
        <v>2116</v>
      </c>
      <c r="AO433" t="s">
        <v>2117</v>
      </c>
      <c r="AP433" t="s">
        <v>2117</v>
      </c>
      <c r="AQ433" t="s">
        <v>2116</v>
      </c>
    </row>
    <row r="434" spans="2:43" x14ac:dyDescent="0.25">
      <c r="B434" t="s">
        <v>454</v>
      </c>
      <c r="C434" t="s">
        <v>930</v>
      </c>
      <c r="D434">
        <v>0.77083333333333337</v>
      </c>
      <c r="E434" t="s">
        <v>1186</v>
      </c>
      <c r="F434" t="s">
        <v>39</v>
      </c>
      <c r="H434">
        <v>47.6</v>
      </c>
      <c r="I434">
        <v>27.9</v>
      </c>
      <c r="J434">
        <v>24.5</v>
      </c>
      <c r="K434">
        <v>75.5</v>
      </c>
      <c r="L434">
        <v>52.4</v>
      </c>
      <c r="M434">
        <v>72.099999999999994</v>
      </c>
      <c r="N434">
        <v>36.9</v>
      </c>
      <c r="O434">
        <v>42.3</v>
      </c>
      <c r="P434">
        <v>20.8</v>
      </c>
      <c r="Q434">
        <v>70.400000000000006</v>
      </c>
      <c r="R434">
        <v>74.7</v>
      </c>
      <c r="S434">
        <v>48.5</v>
      </c>
      <c r="T434">
        <v>51.5</v>
      </c>
      <c r="U434">
        <v>57.6</v>
      </c>
      <c r="V434">
        <v>52.7</v>
      </c>
      <c r="W434">
        <v>47.3</v>
      </c>
      <c r="X434" t="s">
        <v>1879</v>
      </c>
      <c r="Y434" t="s">
        <v>875</v>
      </c>
      <c r="Z434" t="s">
        <v>4978</v>
      </c>
      <c r="AA434" t="s">
        <v>447</v>
      </c>
      <c r="AB434" t="s">
        <v>2116</v>
      </c>
      <c r="AC434" t="s">
        <v>2117</v>
      </c>
      <c r="AD434" t="s">
        <v>2116</v>
      </c>
      <c r="AE434" t="s">
        <v>2117</v>
      </c>
      <c r="AF434" t="s">
        <v>2117</v>
      </c>
      <c r="AG434" t="s">
        <v>2116</v>
      </c>
      <c r="AH434" t="s">
        <v>2116</v>
      </c>
      <c r="AI434" t="s">
        <v>2117</v>
      </c>
      <c r="AJ434" t="s">
        <v>2116</v>
      </c>
      <c r="AK434" t="s">
        <v>2116</v>
      </c>
      <c r="AL434" t="s">
        <v>2116</v>
      </c>
      <c r="AM434" t="s">
        <v>2116</v>
      </c>
      <c r="AN434" t="s">
        <v>2117</v>
      </c>
      <c r="AO434" t="s">
        <v>2117</v>
      </c>
      <c r="AP434" t="s">
        <v>2116</v>
      </c>
      <c r="AQ434" t="s">
        <v>2117</v>
      </c>
    </row>
    <row r="435" spans="2:43" x14ac:dyDescent="0.25">
      <c r="B435" t="s">
        <v>454</v>
      </c>
      <c r="C435" t="s">
        <v>930</v>
      </c>
      <c r="D435">
        <v>0.77083333333333337</v>
      </c>
      <c r="E435" t="s">
        <v>66</v>
      </c>
      <c r="F435" t="s">
        <v>69</v>
      </c>
      <c r="H435">
        <v>54.6</v>
      </c>
      <c r="I435">
        <v>26.1</v>
      </c>
      <c r="J435">
        <v>19.3</v>
      </c>
      <c r="K435">
        <v>80.7</v>
      </c>
      <c r="L435">
        <v>45.4</v>
      </c>
      <c r="M435">
        <v>73.900000000000006</v>
      </c>
      <c r="N435">
        <v>40.6</v>
      </c>
      <c r="O435">
        <v>45.1</v>
      </c>
      <c r="P435">
        <v>14.4</v>
      </c>
      <c r="Q435">
        <v>64.400000000000006</v>
      </c>
      <c r="R435">
        <v>76.2</v>
      </c>
      <c r="S435">
        <v>50.5</v>
      </c>
      <c r="T435">
        <v>49.5</v>
      </c>
      <c r="U435">
        <v>56.5</v>
      </c>
      <c r="V435">
        <v>51.9</v>
      </c>
      <c r="W435">
        <v>48.1</v>
      </c>
      <c r="X435" t="s">
        <v>876</v>
      </c>
      <c r="Y435" t="s">
        <v>877</v>
      </c>
      <c r="Z435" t="s">
        <v>4979</v>
      </c>
      <c r="AA435" t="s">
        <v>459</v>
      </c>
      <c r="AB435" t="s">
        <v>2116</v>
      </c>
      <c r="AC435" t="s">
        <v>2117</v>
      </c>
      <c r="AD435" t="s">
        <v>2116</v>
      </c>
      <c r="AE435" t="s">
        <v>2117</v>
      </c>
      <c r="AF435" t="s">
        <v>2117</v>
      </c>
      <c r="AG435" t="s">
        <v>2116</v>
      </c>
      <c r="AH435" t="s">
        <v>2116</v>
      </c>
      <c r="AI435" t="s">
        <v>2117</v>
      </c>
      <c r="AJ435" t="s">
        <v>2116</v>
      </c>
      <c r="AK435" t="s">
        <v>2116</v>
      </c>
      <c r="AL435" t="s">
        <v>2117</v>
      </c>
      <c r="AM435" t="s">
        <v>2116</v>
      </c>
      <c r="AN435" t="s">
        <v>2117</v>
      </c>
      <c r="AO435" t="s">
        <v>2117</v>
      </c>
      <c r="AP435" t="s">
        <v>2117</v>
      </c>
      <c r="AQ435" t="s">
        <v>2116</v>
      </c>
    </row>
    <row r="436" spans="2:43" x14ac:dyDescent="0.25">
      <c r="B436" t="s">
        <v>454</v>
      </c>
      <c r="C436" t="s">
        <v>930</v>
      </c>
      <c r="D436">
        <v>0.77083333333333337</v>
      </c>
      <c r="E436" t="s">
        <v>1187</v>
      </c>
      <c r="F436" t="s">
        <v>1188</v>
      </c>
      <c r="H436">
        <v>37.6</v>
      </c>
      <c r="I436">
        <v>29.5</v>
      </c>
      <c r="J436">
        <v>32.9</v>
      </c>
      <c r="K436">
        <v>67.099999999999994</v>
      </c>
      <c r="L436">
        <v>62.4</v>
      </c>
      <c r="M436">
        <v>70.5</v>
      </c>
      <c r="N436">
        <v>23.1</v>
      </c>
      <c r="O436">
        <v>47.7</v>
      </c>
      <c r="P436">
        <v>29.3</v>
      </c>
      <c r="Q436">
        <v>63.4</v>
      </c>
      <c r="R436">
        <v>73.7</v>
      </c>
      <c r="S436">
        <v>47</v>
      </c>
      <c r="T436">
        <v>53</v>
      </c>
      <c r="U436">
        <v>58.4</v>
      </c>
      <c r="V436">
        <v>53.3</v>
      </c>
      <c r="W436">
        <v>46.7</v>
      </c>
      <c r="X436" t="s">
        <v>1886</v>
      </c>
      <c r="Y436" t="s">
        <v>1188</v>
      </c>
      <c r="Z436" t="s">
        <v>4980</v>
      </c>
      <c r="AA436" t="s">
        <v>459</v>
      </c>
      <c r="AB436" t="s">
        <v>2116</v>
      </c>
      <c r="AC436" t="s">
        <v>2117</v>
      </c>
      <c r="AD436" t="s">
        <v>2116</v>
      </c>
      <c r="AE436" t="s">
        <v>2117</v>
      </c>
      <c r="AF436" t="s">
        <v>2117</v>
      </c>
      <c r="AG436" t="s">
        <v>2116</v>
      </c>
      <c r="AH436" t="s">
        <v>2116</v>
      </c>
      <c r="AI436" t="s">
        <v>2117</v>
      </c>
      <c r="AJ436" t="s">
        <v>2116</v>
      </c>
      <c r="AK436" t="s">
        <v>2116</v>
      </c>
      <c r="AL436" t="s">
        <v>2117</v>
      </c>
      <c r="AM436" t="s">
        <v>2116</v>
      </c>
      <c r="AN436" t="s">
        <v>2117</v>
      </c>
      <c r="AO436" t="s">
        <v>2117</v>
      </c>
      <c r="AP436" t="s">
        <v>2117</v>
      </c>
      <c r="AQ436" t="s">
        <v>2116</v>
      </c>
    </row>
    <row r="437" spans="2:43" x14ac:dyDescent="0.25">
      <c r="B437" t="s">
        <v>455</v>
      </c>
      <c r="C437" t="s">
        <v>930</v>
      </c>
      <c r="D437">
        <v>0.77083333333333337</v>
      </c>
      <c r="E437" t="s">
        <v>233</v>
      </c>
      <c r="F437" t="s">
        <v>49</v>
      </c>
      <c r="H437">
        <v>32.9</v>
      </c>
      <c r="I437">
        <v>31</v>
      </c>
      <c r="J437">
        <v>36.1</v>
      </c>
      <c r="K437">
        <v>63.9</v>
      </c>
      <c r="L437">
        <v>67.099999999999994</v>
      </c>
      <c r="M437">
        <v>69</v>
      </c>
      <c r="N437">
        <v>26.8</v>
      </c>
      <c r="O437">
        <v>47.6</v>
      </c>
      <c r="P437">
        <v>25.6</v>
      </c>
      <c r="Q437">
        <v>63.6</v>
      </c>
      <c r="R437">
        <v>69.400000000000006</v>
      </c>
      <c r="S437">
        <v>41.7</v>
      </c>
      <c r="T437">
        <v>58.3</v>
      </c>
      <c r="U437">
        <v>63.4</v>
      </c>
      <c r="V437">
        <v>49.2</v>
      </c>
      <c r="W437">
        <v>50.8</v>
      </c>
      <c r="X437" t="s">
        <v>397</v>
      </c>
      <c r="Y437" t="s">
        <v>915</v>
      </c>
      <c r="Z437" t="s">
        <v>4981</v>
      </c>
      <c r="AA437" t="s">
        <v>453</v>
      </c>
      <c r="AB437" t="s">
        <v>2117</v>
      </c>
      <c r="AC437" t="s">
        <v>2116</v>
      </c>
      <c r="AD437" t="s">
        <v>2116</v>
      </c>
      <c r="AE437" t="s">
        <v>2117</v>
      </c>
      <c r="AF437" t="s">
        <v>2116</v>
      </c>
      <c r="AG437" t="s">
        <v>2117</v>
      </c>
      <c r="AH437" t="s">
        <v>2116</v>
      </c>
      <c r="AI437" t="s">
        <v>2117</v>
      </c>
      <c r="AJ437" t="s">
        <v>2116</v>
      </c>
      <c r="AK437" t="s">
        <v>2116</v>
      </c>
      <c r="AL437" t="s">
        <v>2116</v>
      </c>
      <c r="AM437" t="s">
        <v>2116</v>
      </c>
      <c r="AN437" t="s">
        <v>2117</v>
      </c>
      <c r="AO437" t="s">
        <v>2117</v>
      </c>
      <c r="AP437" t="s">
        <v>2116</v>
      </c>
      <c r="AQ437" t="s">
        <v>2117</v>
      </c>
    </row>
    <row r="438" spans="2:43" x14ac:dyDescent="0.25">
      <c r="B438" t="s">
        <v>455</v>
      </c>
      <c r="C438" t="s">
        <v>930</v>
      </c>
      <c r="D438">
        <v>0.77083333333333337</v>
      </c>
      <c r="E438" t="s">
        <v>72</v>
      </c>
      <c r="F438" t="s">
        <v>234</v>
      </c>
      <c r="H438">
        <v>37.299999999999997</v>
      </c>
      <c r="I438">
        <v>29.3</v>
      </c>
      <c r="J438">
        <v>33.4</v>
      </c>
      <c r="K438">
        <v>66.599999999999994</v>
      </c>
      <c r="L438">
        <v>62.7</v>
      </c>
      <c r="M438">
        <v>70.7</v>
      </c>
      <c r="N438">
        <v>26</v>
      </c>
      <c r="O438">
        <v>50.1</v>
      </c>
      <c r="P438">
        <v>23.9</v>
      </c>
      <c r="Q438">
        <v>59.7</v>
      </c>
      <c r="R438">
        <v>74.400000000000006</v>
      </c>
      <c r="S438">
        <v>48</v>
      </c>
      <c r="T438">
        <v>52</v>
      </c>
      <c r="U438">
        <v>57.4</v>
      </c>
      <c r="V438">
        <v>54.2</v>
      </c>
      <c r="W438">
        <v>45.8</v>
      </c>
      <c r="X438" t="s">
        <v>916</v>
      </c>
      <c r="Y438" t="s">
        <v>398</v>
      </c>
      <c r="Z438" t="s">
        <v>4982</v>
      </c>
      <c r="AA438" t="s">
        <v>2139</v>
      </c>
      <c r="AB438" t="s">
        <v>2116</v>
      </c>
      <c r="AC438" t="s">
        <v>2116</v>
      </c>
      <c r="AD438" t="s">
        <v>2117</v>
      </c>
      <c r="AE438" t="s">
        <v>2116</v>
      </c>
      <c r="AF438" t="s">
        <v>2117</v>
      </c>
      <c r="AG438" t="s">
        <v>2117</v>
      </c>
      <c r="AH438" t="s">
        <v>2116</v>
      </c>
      <c r="AI438" t="s">
        <v>2116</v>
      </c>
      <c r="AJ438" t="s">
        <v>2117</v>
      </c>
      <c r="AK438" t="s">
        <v>2117</v>
      </c>
      <c r="AL438" t="s">
        <v>2117</v>
      </c>
      <c r="AM438" t="s">
        <v>2117</v>
      </c>
      <c r="AN438" t="s">
        <v>2116</v>
      </c>
      <c r="AO438" t="s">
        <v>2116</v>
      </c>
      <c r="AP438" t="s">
        <v>2117</v>
      </c>
      <c r="AQ438" t="s">
        <v>2116</v>
      </c>
    </row>
    <row r="439" spans="2:43" x14ac:dyDescent="0.25">
      <c r="B439" t="s">
        <v>728</v>
      </c>
      <c r="C439" t="s">
        <v>930</v>
      </c>
      <c r="D439">
        <v>0.77083333333333337</v>
      </c>
      <c r="E439" t="s">
        <v>1189</v>
      </c>
      <c r="F439" t="s">
        <v>1190</v>
      </c>
      <c r="H439">
        <v>38.6</v>
      </c>
      <c r="I439">
        <v>32.9</v>
      </c>
      <c r="J439">
        <v>28.5</v>
      </c>
      <c r="K439">
        <v>71.5</v>
      </c>
      <c r="L439">
        <v>61.4</v>
      </c>
      <c r="M439">
        <v>67.099999999999994</v>
      </c>
      <c r="N439">
        <v>27</v>
      </c>
      <c r="O439">
        <v>51.6</v>
      </c>
      <c r="P439">
        <v>21.4</v>
      </c>
      <c r="Q439">
        <v>57.4</v>
      </c>
      <c r="R439">
        <v>61.7</v>
      </c>
      <c r="S439">
        <v>33.299999999999997</v>
      </c>
      <c r="T439">
        <v>66.7</v>
      </c>
      <c r="U439">
        <v>71.400000000000006</v>
      </c>
      <c r="V439">
        <v>41.8</v>
      </c>
      <c r="W439">
        <v>58.2</v>
      </c>
      <c r="X439" t="s">
        <v>4688</v>
      </c>
      <c r="Y439" t="s">
        <v>4689</v>
      </c>
      <c r="Z439" t="s">
        <v>4983</v>
      </c>
      <c r="AA439" t="s">
        <v>460</v>
      </c>
      <c r="AB439" t="s">
        <v>2116</v>
      </c>
      <c r="AC439" t="s">
        <v>2116</v>
      </c>
      <c r="AD439" t="s">
        <v>2117</v>
      </c>
      <c r="AE439" t="s">
        <v>2116</v>
      </c>
      <c r="AF439" t="s">
        <v>2117</v>
      </c>
      <c r="AG439" t="s">
        <v>2117</v>
      </c>
      <c r="AH439" t="s">
        <v>2117</v>
      </c>
      <c r="AI439" t="s">
        <v>2116</v>
      </c>
      <c r="AJ439" t="s">
        <v>2116</v>
      </c>
      <c r="AK439" t="s">
        <v>2117</v>
      </c>
      <c r="AL439" t="s">
        <v>2117</v>
      </c>
      <c r="AM439" t="s">
        <v>2117</v>
      </c>
      <c r="AN439" t="s">
        <v>2116</v>
      </c>
      <c r="AO439" t="s">
        <v>2117</v>
      </c>
      <c r="AP439" t="s">
        <v>2117</v>
      </c>
      <c r="AQ439" t="s">
        <v>2116</v>
      </c>
    </row>
    <row r="440" spans="2:43" x14ac:dyDescent="0.25">
      <c r="B440" t="s">
        <v>485</v>
      </c>
      <c r="C440" t="s">
        <v>930</v>
      </c>
      <c r="D440">
        <v>0.77083333333333337</v>
      </c>
      <c r="E440" t="s">
        <v>1191</v>
      </c>
      <c r="F440" t="s">
        <v>1192</v>
      </c>
      <c r="H440">
        <v>30.7</v>
      </c>
      <c r="I440">
        <v>33.1</v>
      </c>
      <c r="J440">
        <v>36.200000000000003</v>
      </c>
      <c r="K440">
        <v>63.8</v>
      </c>
      <c r="L440">
        <v>69.3</v>
      </c>
      <c r="M440">
        <v>66.900000000000006</v>
      </c>
      <c r="N440">
        <v>26.6</v>
      </c>
      <c r="O440">
        <v>47</v>
      </c>
      <c r="P440">
        <v>26.4</v>
      </c>
      <c r="Q440">
        <v>64.400000000000006</v>
      </c>
      <c r="R440">
        <v>62.7</v>
      </c>
      <c r="S440">
        <v>34.4</v>
      </c>
      <c r="T440">
        <v>65.599999999999994</v>
      </c>
      <c r="U440">
        <v>70.3</v>
      </c>
      <c r="V440">
        <v>43</v>
      </c>
      <c r="W440">
        <v>57</v>
      </c>
      <c r="X440" t="s">
        <v>1191</v>
      </c>
      <c r="Y440" t="s">
        <v>1192</v>
      </c>
      <c r="Z440" t="s">
        <v>4984</v>
      </c>
      <c r="AA440" t="s">
        <v>460</v>
      </c>
      <c r="AB440" t="s">
        <v>2116</v>
      </c>
      <c r="AC440" t="s">
        <v>2116</v>
      </c>
      <c r="AD440" t="s">
        <v>2117</v>
      </c>
      <c r="AE440" t="s">
        <v>2116</v>
      </c>
      <c r="AF440" t="s">
        <v>2117</v>
      </c>
      <c r="AG440" t="s">
        <v>2117</v>
      </c>
      <c r="AH440" t="s">
        <v>2116</v>
      </c>
      <c r="AI440" t="s">
        <v>2116</v>
      </c>
      <c r="AJ440" t="s">
        <v>2117</v>
      </c>
      <c r="AK440" t="s">
        <v>2117</v>
      </c>
      <c r="AL440" t="s">
        <v>2117</v>
      </c>
      <c r="AM440" t="s">
        <v>2117</v>
      </c>
      <c r="AN440" t="s">
        <v>2116</v>
      </c>
      <c r="AO440" t="s">
        <v>2117</v>
      </c>
      <c r="AP440" t="s">
        <v>2117</v>
      </c>
      <c r="AQ440" t="s">
        <v>2116</v>
      </c>
    </row>
    <row r="441" spans="2:43" x14ac:dyDescent="0.25">
      <c r="B441" t="s">
        <v>488</v>
      </c>
      <c r="C441" t="s">
        <v>930</v>
      </c>
      <c r="D441">
        <v>0.77083333333333337</v>
      </c>
      <c r="E441" t="s">
        <v>1193</v>
      </c>
      <c r="F441" t="s">
        <v>1194</v>
      </c>
      <c r="H441">
        <v>52.1</v>
      </c>
      <c r="I441">
        <v>26.6</v>
      </c>
      <c r="J441">
        <v>21.3</v>
      </c>
      <c r="K441">
        <v>78.7</v>
      </c>
      <c r="L441">
        <v>47.9</v>
      </c>
      <c r="M441">
        <v>73.400000000000006</v>
      </c>
      <c r="N441">
        <v>36.700000000000003</v>
      </c>
      <c r="O441">
        <v>45.1</v>
      </c>
      <c r="P441">
        <v>18.3</v>
      </c>
      <c r="Q441">
        <v>65.8</v>
      </c>
      <c r="R441">
        <v>76.599999999999994</v>
      </c>
      <c r="S441">
        <v>51</v>
      </c>
      <c r="T441">
        <v>49</v>
      </c>
      <c r="U441">
        <v>55.6</v>
      </c>
      <c r="V441">
        <v>53.4</v>
      </c>
      <c r="W441">
        <v>46.6</v>
      </c>
      <c r="X441" t="s">
        <v>1193</v>
      </c>
      <c r="Y441" t="s">
        <v>4690</v>
      </c>
      <c r="Z441" t="s">
        <v>4985</v>
      </c>
      <c r="AA441" t="s">
        <v>2125</v>
      </c>
      <c r="AB441" t="s">
        <v>2117</v>
      </c>
      <c r="AC441" t="s">
        <v>2116</v>
      </c>
      <c r="AD441" t="s">
        <v>2116</v>
      </c>
      <c r="AE441" t="s">
        <v>2117</v>
      </c>
      <c r="AF441" t="s">
        <v>2116</v>
      </c>
      <c r="AG441" t="s">
        <v>2117</v>
      </c>
      <c r="AH441" t="s">
        <v>2117</v>
      </c>
      <c r="AI441" t="s">
        <v>2116</v>
      </c>
      <c r="AJ441" t="s">
        <v>2116</v>
      </c>
      <c r="AK441" t="s">
        <v>2117</v>
      </c>
      <c r="AL441" t="s">
        <v>2117</v>
      </c>
      <c r="AM441" t="s">
        <v>2116</v>
      </c>
      <c r="AN441" t="s">
        <v>2117</v>
      </c>
      <c r="AO441" t="s">
        <v>2117</v>
      </c>
      <c r="AP441" t="s">
        <v>2116</v>
      </c>
      <c r="AQ441" t="s">
        <v>2117</v>
      </c>
    </row>
    <row r="442" spans="2:43" x14ac:dyDescent="0.25">
      <c r="B442" t="s">
        <v>479</v>
      </c>
      <c r="C442" t="s">
        <v>930</v>
      </c>
      <c r="D442">
        <v>0.77083333333333337</v>
      </c>
      <c r="E442" t="s">
        <v>1195</v>
      </c>
      <c r="F442" t="s">
        <v>1196</v>
      </c>
      <c r="H442">
        <v>50.9</v>
      </c>
      <c r="I442">
        <v>27.8</v>
      </c>
      <c r="J442">
        <v>21.3</v>
      </c>
      <c r="K442">
        <v>78.7</v>
      </c>
      <c r="L442">
        <v>49.1</v>
      </c>
      <c r="M442">
        <v>72.2</v>
      </c>
      <c r="N442">
        <v>36</v>
      </c>
      <c r="O442">
        <v>43.3</v>
      </c>
      <c r="P442">
        <v>20.7</v>
      </c>
      <c r="Q442">
        <v>69</v>
      </c>
      <c r="R442">
        <v>72.400000000000006</v>
      </c>
      <c r="S442">
        <v>45.5</v>
      </c>
      <c r="T442">
        <v>54.5</v>
      </c>
      <c r="U442">
        <v>60.9</v>
      </c>
      <c r="V442">
        <v>49.1</v>
      </c>
      <c r="W442">
        <v>50.9</v>
      </c>
      <c r="X442" t="s">
        <v>4691</v>
      </c>
      <c r="Y442" t="s">
        <v>4692</v>
      </c>
      <c r="Z442" t="s">
        <v>4986</v>
      </c>
      <c r="AA442" t="s">
        <v>460</v>
      </c>
      <c r="AB442" t="s">
        <v>2116</v>
      </c>
      <c r="AC442" t="s">
        <v>2116</v>
      </c>
      <c r="AD442" t="s">
        <v>2117</v>
      </c>
      <c r="AE442" t="s">
        <v>2116</v>
      </c>
      <c r="AF442" t="s">
        <v>2117</v>
      </c>
      <c r="AG442" t="s">
        <v>2117</v>
      </c>
      <c r="AH442" t="s">
        <v>2116</v>
      </c>
      <c r="AI442" t="s">
        <v>2117</v>
      </c>
      <c r="AJ442" t="s">
        <v>2116</v>
      </c>
      <c r="AK442" t="s">
        <v>2116</v>
      </c>
      <c r="AL442" t="s">
        <v>2117</v>
      </c>
      <c r="AM442" t="s">
        <v>2117</v>
      </c>
      <c r="AN442" t="s">
        <v>2116</v>
      </c>
      <c r="AO442" t="s">
        <v>2117</v>
      </c>
      <c r="AP442" t="s">
        <v>2117</v>
      </c>
      <c r="AQ442" t="s">
        <v>2116</v>
      </c>
    </row>
    <row r="443" spans="2:43" x14ac:dyDescent="0.25">
      <c r="B443" t="s">
        <v>483</v>
      </c>
      <c r="C443" t="s">
        <v>930</v>
      </c>
      <c r="D443">
        <v>0.79166666666666663</v>
      </c>
      <c r="E443" t="s">
        <v>1197</v>
      </c>
      <c r="F443" t="s">
        <v>1198</v>
      </c>
      <c r="H443">
        <v>39.4</v>
      </c>
      <c r="I443">
        <v>31.5</v>
      </c>
      <c r="J443">
        <v>29.1</v>
      </c>
      <c r="K443">
        <v>70.900000000000006</v>
      </c>
      <c r="L443">
        <v>60.6</v>
      </c>
      <c r="M443">
        <v>68.5</v>
      </c>
      <c r="N443">
        <v>25.8</v>
      </c>
      <c r="O443">
        <v>53.2</v>
      </c>
      <c r="P443">
        <v>21</v>
      </c>
      <c r="Q443">
        <v>55.1</v>
      </c>
      <c r="R443">
        <v>66.099999999999994</v>
      </c>
      <c r="S443">
        <v>38</v>
      </c>
      <c r="T443">
        <v>62</v>
      </c>
      <c r="U443">
        <v>67.099999999999994</v>
      </c>
      <c r="V443">
        <v>45.7</v>
      </c>
      <c r="W443">
        <v>54.3</v>
      </c>
      <c r="X443" t="s">
        <v>4694</v>
      </c>
      <c r="Y443" t="s">
        <v>1881</v>
      </c>
      <c r="Z443" t="s">
        <v>4987</v>
      </c>
      <c r="AA443" t="s">
        <v>453</v>
      </c>
      <c r="AB443" t="s">
        <v>2117</v>
      </c>
      <c r="AC443" t="s">
        <v>2116</v>
      </c>
      <c r="AD443" t="s">
        <v>2116</v>
      </c>
      <c r="AE443" t="s">
        <v>2117</v>
      </c>
      <c r="AF443" t="s">
        <v>2116</v>
      </c>
      <c r="AG443" t="s">
        <v>2117</v>
      </c>
      <c r="AH443" t="s">
        <v>2116</v>
      </c>
      <c r="AI443" t="s">
        <v>2117</v>
      </c>
      <c r="AJ443" t="s">
        <v>2116</v>
      </c>
      <c r="AK443" t="s">
        <v>2116</v>
      </c>
      <c r="AL443" t="s">
        <v>2116</v>
      </c>
      <c r="AM443" t="s">
        <v>2116</v>
      </c>
      <c r="AN443" t="s">
        <v>2117</v>
      </c>
      <c r="AO443" t="s">
        <v>2117</v>
      </c>
      <c r="AP443" t="s">
        <v>2116</v>
      </c>
      <c r="AQ443" t="s">
        <v>2117</v>
      </c>
    </row>
    <row r="444" spans="2:43" x14ac:dyDescent="0.25">
      <c r="B444" t="s">
        <v>466</v>
      </c>
      <c r="C444" t="s">
        <v>930</v>
      </c>
      <c r="D444">
        <v>0.79166666666666663</v>
      </c>
      <c r="E444" t="s">
        <v>1199</v>
      </c>
      <c r="F444" t="s">
        <v>1200</v>
      </c>
      <c r="H444">
        <v>41.8</v>
      </c>
      <c r="I444">
        <v>25.8</v>
      </c>
      <c r="J444">
        <v>32.4</v>
      </c>
      <c r="K444">
        <v>67.599999999999994</v>
      </c>
      <c r="L444">
        <v>58.2</v>
      </c>
      <c r="M444">
        <v>74.2</v>
      </c>
      <c r="N444">
        <v>38.700000000000003</v>
      </c>
      <c r="O444">
        <v>36.1</v>
      </c>
      <c r="P444">
        <v>25.1</v>
      </c>
      <c r="Q444">
        <v>80.5</v>
      </c>
      <c r="R444">
        <v>86.9</v>
      </c>
      <c r="S444">
        <v>67.2</v>
      </c>
      <c r="T444">
        <v>32.799999999999997</v>
      </c>
      <c r="U444">
        <v>38.299999999999997</v>
      </c>
      <c r="V444">
        <v>68.7</v>
      </c>
      <c r="W444">
        <v>31.3</v>
      </c>
      <c r="X444" t="s">
        <v>4695</v>
      </c>
      <c r="Y444" t="s">
        <v>1200</v>
      </c>
      <c r="Z444" t="s">
        <v>4988</v>
      </c>
      <c r="AA444" t="s">
        <v>462</v>
      </c>
      <c r="AB444" t="s">
        <v>2117</v>
      </c>
      <c r="AC444" t="s">
        <v>2116</v>
      </c>
      <c r="AD444" t="s">
        <v>2116</v>
      </c>
      <c r="AE444" t="s">
        <v>2117</v>
      </c>
      <c r="AF444" t="s">
        <v>2116</v>
      </c>
      <c r="AG444" t="s">
        <v>2117</v>
      </c>
      <c r="AH444" t="s">
        <v>2116</v>
      </c>
      <c r="AI444" t="s">
        <v>2117</v>
      </c>
      <c r="AJ444" t="s">
        <v>2116</v>
      </c>
      <c r="AK444" t="s">
        <v>2117</v>
      </c>
      <c r="AL444" t="s">
        <v>2117</v>
      </c>
      <c r="AM444" t="s">
        <v>2117</v>
      </c>
      <c r="AN444" t="s">
        <v>2116</v>
      </c>
      <c r="AO444" t="s">
        <v>2117</v>
      </c>
      <c r="AP444" t="s">
        <v>2117</v>
      </c>
      <c r="AQ444" t="s">
        <v>2116</v>
      </c>
    </row>
    <row r="445" spans="2:43" x14ac:dyDescent="0.25">
      <c r="B445" t="s">
        <v>466</v>
      </c>
      <c r="C445" t="s">
        <v>930</v>
      </c>
      <c r="D445">
        <v>0.79166666666666663</v>
      </c>
      <c r="E445" t="s">
        <v>1201</v>
      </c>
      <c r="F445" t="s">
        <v>96</v>
      </c>
      <c r="H445">
        <v>27</v>
      </c>
      <c r="I445">
        <v>29.6</v>
      </c>
      <c r="J445">
        <v>43.4</v>
      </c>
      <c r="K445">
        <v>56.6</v>
      </c>
      <c r="L445">
        <v>73</v>
      </c>
      <c r="M445">
        <v>70.400000000000006</v>
      </c>
      <c r="N445">
        <v>21.1</v>
      </c>
      <c r="O445">
        <v>44.5</v>
      </c>
      <c r="P445">
        <v>34.4</v>
      </c>
      <c r="Q445">
        <v>67.8</v>
      </c>
      <c r="R445">
        <v>73.3</v>
      </c>
      <c r="S445">
        <v>46.6</v>
      </c>
      <c r="T445">
        <v>53.4</v>
      </c>
      <c r="U445">
        <v>59.1</v>
      </c>
      <c r="V445">
        <v>52.1</v>
      </c>
      <c r="W445">
        <v>47.9</v>
      </c>
      <c r="X445" t="s">
        <v>1201</v>
      </c>
      <c r="Y445" t="s">
        <v>96</v>
      </c>
      <c r="Z445" t="s">
        <v>4989</v>
      </c>
      <c r="AA445" t="s">
        <v>2120</v>
      </c>
      <c r="AB445" t="s">
        <v>2116</v>
      </c>
      <c r="AC445" t="s">
        <v>2117</v>
      </c>
      <c r="AD445" t="s">
        <v>2116</v>
      </c>
      <c r="AE445" t="s">
        <v>2117</v>
      </c>
      <c r="AF445" t="s">
        <v>2117</v>
      </c>
      <c r="AG445" t="s">
        <v>2116</v>
      </c>
      <c r="AH445" t="s">
        <v>2116</v>
      </c>
      <c r="AI445" t="s">
        <v>2117</v>
      </c>
      <c r="AJ445" t="s">
        <v>2116</v>
      </c>
      <c r="AK445" t="s">
        <v>2117</v>
      </c>
      <c r="AL445" t="s">
        <v>2117</v>
      </c>
      <c r="AM445" t="s">
        <v>2117</v>
      </c>
      <c r="AN445" t="s">
        <v>2116</v>
      </c>
      <c r="AO445" t="s">
        <v>2116</v>
      </c>
      <c r="AP445" t="s">
        <v>2117</v>
      </c>
      <c r="AQ445" t="s">
        <v>2116</v>
      </c>
    </row>
    <row r="446" spans="2:43" x14ac:dyDescent="0.25">
      <c r="B446" t="s">
        <v>470</v>
      </c>
      <c r="C446" t="s">
        <v>930</v>
      </c>
      <c r="D446">
        <v>0.8125</v>
      </c>
      <c r="E446" t="s">
        <v>1202</v>
      </c>
      <c r="F446" t="s">
        <v>1203</v>
      </c>
      <c r="H446">
        <v>17.5</v>
      </c>
      <c r="I446">
        <v>39.4</v>
      </c>
      <c r="J446">
        <v>43.1</v>
      </c>
      <c r="K446">
        <v>56.9</v>
      </c>
      <c r="L446">
        <v>82.5</v>
      </c>
      <c r="M446">
        <v>60.6</v>
      </c>
      <c r="N446">
        <v>20.2</v>
      </c>
      <c r="O446">
        <v>56.7</v>
      </c>
      <c r="P446">
        <v>23.1</v>
      </c>
      <c r="Q446">
        <v>50.3</v>
      </c>
      <c r="R446">
        <v>43.4</v>
      </c>
      <c r="S446">
        <v>17.7</v>
      </c>
      <c r="T446">
        <v>82.3</v>
      </c>
      <c r="U446">
        <v>86.2</v>
      </c>
      <c r="V446">
        <v>25</v>
      </c>
      <c r="W446">
        <v>75</v>
      </c>
      <c r="X446" t="s">
        <v>1202</v>
      </c>
      <c r="Y446" t="s">
        <v>1203</v>
      </c>
      <c r="Z446" t="s">
        <v>4990</v>
      </c>
      <c r="AA446" t="s">
        <v>2162</v>
      </c>
      <c r="AB446" t="s">
        <v>2117</v>
      </c>
      <c r="AC446" t="s">
        <v>2116</v>
      </c>
      <c r="AD446" t="s">
        <v>2116</v>
      </c>
      <c r="AE446" t="s">
        <v>2117</v>
      </c>
      <c r="AF446" t="s">
        <v>2116</v>
      </c>
      <c r="AG446" t="s">
        <v>2117</v>
      </c>
      <c r="AH446" t="s">
        <v>2117</v>
      </c>
      <c r="AI446" t="s">
        <v>2116</v>
      </c>
      <c r="AJ446" t="s">
        <v>2116</v>
      </c>
      <c r="AK446" t="s">
        <v>2117</v>
      </c>
      <c r="AL446" t="s">
        <v>2117</v>
      </c>
      <c r="AM446" t="s">
        <v>2117</v>
      </c>
      <c r="AN446" t="s">
        <v>2116</v>
      </c>
      <c r="AO446" t="s">
        <v>2117</v>
      </c>
      <c r="AP446" t="s">
        <v>2116</v>
      </c>
      <c r="AQ446" t="s">
        <v>2117</v>
      </c>
    </row>
    <row r="447" spans="2:43" x14ac:dyDescent="0.25">
      <c r="B447" t="s">
        <v>454</v>
      </c>
      <c r="C447" t="s">
        <v>930</v>
      </c>
      <c r="D447">
        <v>0.8125</v>
      </c>
      <c r="E447" t="s">
        <v>40</v>
      </c>
      <c r="F447" t="s">
        <v>230</v>
      </c>
      <c r="H447">
        <v>56.6</v>
      </c>
      <c r="I447">
        <v>26</v>
      </c>
      <c r="J447">
        <v>17.399999999999999</v>
      </c>
      <c r="K447">
        <v>82.6</v>
      </c>
      <c r="L447">
        <v>43.4</v>
      </c>
      <c r="M447">
        <v>74</v>
      </c>
      <c r="N447">
        <v>44.7</v>
      </c>
      <c r="O447">
        <v>38.700000000000003</v>
      </c>
      <c r="P447">
        <v>16.5</v>
      </c>
      <c r="Q447">
        <v>73.8</v>
      </c>
      <c r="R447">
        <v>74.099999999999994</v>
      </c>
      <c r="S447">
        <v>47.8</v>
      </c>
      <c r="T447">
        <v>52.2</v>
      </c>
      <c r="U447">
        <v>59.5</v>
      </c>
      <c r="V447">
        <v>48.6</v>
      </c>
      <c r="W447">
        <v>51.4</v>
      </c>
      <c r="X447" t="s">
        <v>40</v>
      </c>
      <c r="Y447" t="s">
        <v>373</v>
      </c>
      <c r="Z447" t="s">
        <v>4991</v>
      </c>
      <c r="AA447" t="s">
        <v>460</v>
      </c>
      <c r="AB447" t="s">
        <v>2116</v>
      </c>
      <c r="AC447" t="s">
        <v>2116</v>
      </c>
      <c r="AD447" t="s">
        <v>2117</v>
      </c>
      <c r="AE447" t="s">
        <v>2116</v>
      </c>
      <c r="AF447" t="s">
        <v>2117</v>
      </c>
      <c r="AG447" t="s">
        <v>2117</v>
      </c>
      <c r="AH447" t="s">
        <v>2116</v>
      </c>
      <c r="AI447" t="s">
        <v>2117</v>
      </c>
      <c r="AJ447" t="s">
        <v>2116</v>
      </c>
      <c r="AK447" t="s">
        <v>2116</v>
      </c>
      <c r="AL447" t="s">
        <v>2117</v>
      </c>
      <c r="AM447" t="s">
        <v>2117</v>
      </c>
      <c r="AN447" t="s">
        <v>2116</v>
      </c>
      <c r="AO447" t="s">
        <v>2117</v>
      </c>
      <c r="AP447" t="s">
        <v>2117</v>
      </c>
      <c r="AQ447" t="s">
        <v>2116</v>
      </c>
    </row>
    <row r="448" spans="2:43" x14ac:dyDescent="0.25">
      <c r="B448" t="s">
        <v>454</v>
      </c>
      <c r="C448" t="s">
        <v>930</v>
      </c>
      <c r="D448">
        <v>0.8125</v>
      </c>
      <c r="E448" t="s">
        <v>111</v>
      </c>
      <c r="F448" t="s">
        <v>109</v>
      </c>
      <c r="H448">
        <v>37</v>
      </c>
      <c r="I448">
        <v>29.9</v>
      </c>
      <c r="J448">
        <v>33.200000000000003</v>
      </c>
      <c r="K448">
        <v>66.8</v>
      </c>
      <c r="L448">
        <v>63</v>
      </c>
      <c r="M448">
        <v>70.099999999999994</v>
      </c>
      <c r="N448">
        <v>33.200000000000003</v>
      </c>
      <c r="O448">
        <v>42.6</v>
      </c>
      <c r="P448">
        <v>24.3</v>
      </c>
      <c r="Q448">
        <v>70.8</v>
      </c>
      <c r="R448">
        <v>72.400000000000006</v>
      </c>
      <c r="S448">
        <v>45.4</v>
      </c>
      <c r="T448">
        <v>54.6</v>
      </c>
      <c r="U448">
        <v>59.9</v>
      </c>
      <c r="V448">
        <v>52.1</v>
      </c>
      <c r="W448">
        <v>47.9</v>
      </c>
      <c r="X448" t="s">
        <v>1970</v>
      </c>
      <c r="Y448" t="s">
        <v>1972</v>
      </c>
      <c r="Z448" t="s">
        <v>4992</v>
      </c>
      <c r="AA448" t="s">
        <v>2125</v>
      </c>
      <c r="AB448" t="s">
        <v>2117</v>
      </c>
      <c r="AC448" t="s">
        <v>2116</v>
      </c>
      <c r="AD448" t="s">
        <v>2116</v>
      </c>
      <c r="AE448" t="s">
        <v>2117</v>
      </c>
      <c r="AF448" t="s">
        <v>2116</v>
      </c>
      <c r="AG448" t="s">
        <v>2117</v>
      </c>
      <c r="AH448" t="s">
        <v>2117</v>
      </c>
      <c r="AI448" t="s">
        <v>2116</v>
      </c>
      <c r="AJ448" t="s">
        <v>2116</v>
      </c>
      <c r="AK448" t="s">
        <v>2117</v>
      </c>
      <c r="AL448" t="s">
        <v>2117</v>
      </c>
      <c r="AM448" t="s">
        <v>2116</v>
      </c>
      <c r="AN448" t="s">
        <v>2117</v>
      </c>
      <c r="AO448" t="s">
        <v>2117</v>
      </c>
      <c r="AP448" t="s">
        <v>2116</v>
      </c>
      <c r="AQ448" t="s">
        <v>2117</v>
      </c>
    </row>
    <row r="449" spans="2:43" x14ac:dyDescent="0.25">
      <c r="B449" t="s">
        <v>1007</v>
      </c>
      <c r="C449" t="s">
        <v>930</v>
      </c>
      <c r="D449">
        <v>0.8125</v>
      </c>
      <c r="E449" t="s">
        <v>1204</v>
      </c>
      <c r="F449" t="s">
        <v>1205</v>
      </c>
      <c r="H449">
        <v>41.1</v>
      </c>
      <c r="I449">
        <v>32.9</v>
      </c>
      <c r="J449">
        <v>25.9</v>
      </c>
      <c r="K449">
        <v>74.099999999999994</v>
      </c>
      <c r="L449">
        <v>58.9</v>
      </c>
      <c r="M449">
        <v>67.099999999999994</v>
      </c>
      <c r="N449">
        <v>29.9</v>
      </c>
      <c r="O449">
        <v>49</v>
      </c>
      <c r="P449">
        <v>21.1</v>
      </c>
      <c r="Q449">
        <v>61</v>
      </c>
      <c r="R449">
        <v>60.3</v>
      </c>
      <c r="S449">
        <v>31.9</v>
      </c>
      <c r="T449">
        <v>68.099999999999994</v>
      </c>
      <c r="U449">
        <v>72.8</v>
      </c>
      <c r="V449">
        <v>40.200000000000003</v>
      </c>
      <c r="W449">
        <v>59.8</v>
      </c>
      <c r="X449" t="s">
        <v>1204</v>
      </c>
      <c r="Y449" t="s">
        <v>1205</v>
      </c>
      <c r="Z449" t="s">
        <v>4993</v>
      </c>
      <c r="AA449" t="s">
        <v>456</v>
      </c>
      <c r="AB449" t="s">
        <v>2116</v>
      </c>
      <c r="AC449" t="s">
        <v>2116</v>
      </c>
      <c r="AD449" t="s">
        <v>2117</v>
      </c>
      <c r="AE449" t="s">
        <v>2116</v>
      </c>
      <c r="AF449" t="s">
        <v>2117</v>
      </c>
      <c r="AG449" t="s">
        <v>2117</v>
      </c>
      <c r="AH449" t="s">
        <v>2116</v>
      </c>
      <c r="AI449" t="s">
        <v>2117</v>
      </c>
      <c r="AJ449" t="s">
        <v>2116</v>
      </c>
      <c r="AK449" t="s">
        <v>2116</v>
      </c>
      <c r="AL449" t="s">
        <v>2116</v>
      </c>
      <c r="AM449" t="s">
        <v>2116</v>
      </c>
      <c r="AN449" t="s">
        <v>2117</v>
      </c>
      <c r="AO449" t="s">
        <v>2117</v>
      </c>
      <c r="AP449" t="s">
        <v>2116</v>
      </c>
      <c r="AQ449" t="s">
        <v>2117</v>
      </c>
    </row>
    <row r="450" spans="2:43" x14ac:dyDescent="0.25">
      <c r="B450" t="s">
        <v>466</v>
      </c>
      <c r="C450" t="s">
        <v>930</v>
      </c>
      <c r="D450">
        <v>0.83333333333333337</v>
      </c>
      <c r="E450" t="s">
        <v>1206</v>
      </c>
      <c r="F450" t="s">
        <v>84</v>
      </c>
      <c r="H450">
        <v>48</v>
      </c>
      <c r="I450">
        <v>25.9</v>
      </c>
      <c r="J450">
        <v>26.1</v>
      </c>
      <c r="K450">
        <v>73.900000000000006</v>
      </c>
      <c r="L450">
        <v>52</v>
      </c>
      <c r="M450">
        <v>74.099999999999994</v>
      </c>
      <c r="N450">
        <v>36.299999999999997</v>
      </c>
      <c r="O450">
        <v>39.9</v>
      </c>
      <c r="P450">
        <v>23.8</v>
      </c>
      <c r="Q450">
        <v>74.599999999999994</v>
      </c>
      <c r="R450">
        <v>83.4</v>
      </c>
      <c r="S450">
        <v>61.2</v>
      </c>
      <c r="T450">
        <v>38.799999999999997</v>
      </c>
      <c r="U450">
        <v>44.9</v>
      </c>
      <c r="V450">
        <v>62.9</v>
      </c>
      <c r="W450">
        <v>37.1</v>
      </c>
      <c r="X450" t="s">
        <v>1206</v>
      </c>
      <c r="Y450" t="s">
        <v>84</v>
      </c>
      <c r="Z450" t="s">
        <v>4994</v>
      </c>
      <c r="AA450" t="s">
        <v>459</v>
      </c>
      <c r="AB450" t="s">
        <v>2116</v>
      </c>
      <c r="AC450" t="s">
        <v>2117</v>
      </c>
      <c r="AD450" t="s">
        <v>2116</v>
      </c>
      <c r="AE450" t="s">
        <v>2117</v>
      </c>
      <c r="AF450" t="s">
        <v>2117</v>
      </c>
      <c r="AG450" t="s">
        <v>2116</v>
      </c>
      <c r="AH450" t="s">
        <v>2117</v>
      </c>
      <c r="AI450" t="s">
        <v>2116</v>
      </c>
      <c r="AJ450" t="s">
        <v>2116</v>
      </c>
      <c r="AK450" t="s">
        <v>2117</v>
      </c>
      <c r="AL450" t="s">
        <v>2117</v>
      </c>
      <c r="AM450" t="s">
        <v>2116</v>
      </c>
      <c r="AN450" t="s">
        <v>2117</v>
      </c>
      <c r="AO450" t="s">
        <v>2117</v>
      </c>
      <c r="AP450" t="s">
        <v>2117</v>
      </c>
      <c r="AQ450" t="s">
        <v>2116</v>
      </c>
    </row>
    <row r="451" spans="2:43" x14ac:dyDescent="0.25">
      <c r="B451" t="s">
        <v>466</v>
      </c>
      <c r="C451" t="s">
        <v>930</v>
      </c>
      <c r="D451">
        <v>0.83333333333333337</v>
      </c>
      <c r="E451" t="s">
        <v>1207</v>
      </c>
      <c r="F451" t="s">
        <v>1208</v>
      </c>
      <c r="H451">
        <v>50.5</v>
      </c>
      <c r="I451">
        <v>24.7</v>
      </c>
      <c r="J451">
        <v>24.9</v>
      </c>
      <c r="K451">
        <v>75.099999999999994</v>
      </c>
      <c r="L451">
        <v>49.5</v>
      </c>
      <c r="M451">
        <v>75.3</v>
      </c>
      <c r="N451">
        <v>33.700000000000003</v>
      </c>
      <c r="O451">
        <v>37.5</v>
      </c>
      <c r="P451">
        <v>28.9</v>
      </c>
      <c r="Q451">
        <v>79.099999999999994</v>
      </c>
      <c r="R451">
        <v>89.8</v>
      </c>
      <c r="S451">
        <v>72.7</v>
      </c>
      <c r="T451">
        <v>27.3</v>
      </c>
      <c r="U451">
        <v>33.1</v>
      </c>
      <c r="V451">
        <v>71.400000000000006</v>
      </c>
      <c r="W451">
        <v>28.6</v>
      </c>
      <c r="X451" t="s">
        <v>1207</v>
      </c>
      <c r="Y451" t="s">
        <v>1208</v>
      </c>
      <c r="Z451" t="s">
        <v>4995</v>
      </c>
      <c r="AA451" t="s">
        <v>456</v>
      </c>
      <c r="AB451" t="s">
        <v>2116</v>
      </c>
      <c r="AC451" t="s">
        <v>2116</v>
      </c>
      <c r="AD451" t="s">
        <v>2117</v>
      </c>
      <c r="AE451" t="s">
        <v>2116</v>
      </c>
      <c r="AF451" t="s">
        <v>2117</v>
      </c>
      <c r="AG451" t="s">
        <v>2117</v>
      </c>
      <c r="AH451" t="s">
        <v>2116</v>
      </c>
      <c r="AI451" t="s">
        <v>2117</v>
      </c>
      <c r="AJ451" t="s">
        <v>2116</v>
      </c>
      <c r="AK451" t="s">
        <v>2116</v>
      </c>
      <c r="AL451" t="s">
        <v>2116</v>
      </c>
      <c r="AM451" t="s">
        <v>2116</v>
      </c>
      <c r="AN451" t="s">
        <v>2117</v>
      </c>
      <c r="AO451" t="s">
        <v>2117</v>
      </c>
      <c r="AP451" t="s">
        <v>2116</v>
      </c>
      <c r="AQ451" t="s">
        <v>2117</v>
      </c>
    </row>
    <row r="452" spans="2:43" x14ac:dyDescent="0.25">
      <c r="B452" t="s">
        <v>466</v>
      </c>
      <c r="C452" t="s">
        <v>930</v>
      </c>
      <c r="D452">
        <v>0.83333333333333337</v>
      </c>
      <c r="E452" t="s">
        <v>1209</v>
      </c>
      <c r="F452" t="s">
        <v>83</v>
      </c>
      <c r="H452">
        <v>54.6</v>
      </c>
      <c r="I452">
        <v>24.3</v>
      </c>
      <c r="J452">
        <v>21.1</v>
      </c>
      <c r="K452">
        <v>78.900000000000006</v>
      </c>
      <c r="L452">
        <v>45.4</v>
      </c>
      <c r="M452">
        <v>75.7</v>
      </c>
      <c r="N452">
        <v>44.6</v>
      </c>
      <c r="O452">
        <v>38.5</v>
      </c>
      <c r="P452">
        <v>16.899999999999999</v>
      </c>
      <c r="Q452">
        <v>74.3</v>
      </c>
      <c r="R452">
        <v>86.4</v>
      </c>
      <c r="S452">
        <v>66.400000000000006</v>
      </c>
      <c r="T452">
        <v>33.6</v>
      </c>
      <c r="U452">
        <v>40.1</v>
      </c>
      <c r="V452">
        <v>65</v>
      </c>
      <c r="W452">
        <v>35</v>
      </c>
      <c r="X452" t="s">
        <v>4702</v>
      </c>
      <c r="Y452" t="s">
        <v>83</v>
      </c>
      <c r="Z452" t="s">
        <v>4996</v>
      </c>
      <c r="AA452" t="s">
        <v>459</v>
      </c>
      <c r="AB452" t="s">
        <v>2116</v>
      </c>
      <c r="AC452" t="s">
        <v>2117</v>
      </c>
      <c r="AD452" t="s">
        <v>2116</v>
      </c>
      <c r="AE452" t="s">
        <v>2117</v>
      </c>
      <c r="AF452" t="s">
        <v>2117</v>
      </c>
      <c r="AG452" t="s">
        <v>2116</v>
      </c>
      <c r="AH452" t="s">
        <v>2116</v>
      </c>
      <c r="AI452" t="s">
        <v>2117</v>
      </c>
      <c r="AJ452" t="s">
        <v>2116</v>
      </c>
      <c r="AK452" t="s">
        <v>2117</v>
      </c>
      <c r="AL452" t="s">
        <v>2117</v>
      </c>
      <c r="AM452" t="s">
        <v>2116</v>
      </c>
      <c r="AN452" t="s">
        <v>2117</v>
      </c>
      <c r="AO452" t="s">
        <v>2117</v>
      </c>
      <c r="AP452" t="s">
        <v>2117</v>
      </c>
      <c r="AQ452" t="s">
        <v>2116</v>
      </c>
    </row>
    <row r="453" spans="2:43" x14ac:dyDescent="0.25">
      <c r="B453" t="s">
        <v>932</v>
      </c>
      <c r="C453" t="s">
        <v>930</v>
      </c>
      <c r="D453">
        <v>0.83333333333333337</v>
      </c>
      <c r="E453" t="s">
        <v>1210</v>
      </c>
      <c r="F453" t="s">
        <v>1211</v>
      </c>
      <c r="H453">
        <v>41.8</v>
      </c>
      <c r="I453">
        <v>32.9</v>
      </c>
      <c r="J453">
        <v>25.3</v>
      </c>
      <c r="K453">
        <v>74.7</v>
      </c>
      <c r="L453">
        <v>58.2</v>
      </c>
      <c r="M453">
        <v>67.099999999999994</v>
      </c>
      <c r="N453">
        <v>16.2</v>
      </c>
      <c r="O453">
        <v>50.7</v>
      </c>
      <c r="P453">
        <v>33.1</v>
      </c>
      <c r="Q453">
        <v>58.1</v>
      </c>
      <c r="R453">
        <v>60.1</v>
      </c>
      <c r="S453">
        <v>31.7</v>
      </c>
      <c r="T453">
        <v>68.3</v>
      </c>
      <c r="U453">
        <v>73.099999999999994</v>
      </c>
      <c r="V453">
        <v>39.799999999999997</v>
      </c>
      <c r="W453">
        <v>60.2</v>
      </c>
      <c r="X453" t="s">
        <v>1210</v>
      </c>
      <c r="Y453" t="s">
        <v>1211</v>
      </c>
      <c r="Z453" t="s">
        <v>4997</v>
      </c>
      <c r="AA453" t="s">
        <v>462</v>
      </c>
      <c r="AB453" t="s">
        <v>2117</v>
      </c>
      <c r="AC453" t="s">
        <v>2116</v>
      </c>
      <c r="AD453" t="s">
        <v>2116</v>
      </c>
      <c r="AE453" t="s">
        <v>2117</v>
      </c>
      <c r="AF453" t="s">
        <v>2116</v>
      </c>
      <c r="AG453" t="s">
        <v>2117</v>
      </c>
      <c r="AH453" t="s">
        <v>2116</v>
      </c>
      <c r="AI453" t="s">
        <v>2117</v>
      </c>
      <c r="AJ453" t="s">
        <v>2116</v>
      </c>
      <c r="AK453" t="s">
        <v>2116</v>
      </c>
      <c r="AL453" t="s">
        <v>2117</v>
      </c>
      <c r="AM453" t="s">
        <v>2117</v>
      </c>
      <c r="AN453" t="s">
        <v>2116</v>
      </c>
      <c r="AO453" t="s">
        <v>2117</v>
      </c>
      <c r="AP453" t="s">
        <v>2117</v>
      </c>
      <c r="AQ453" t="s">
        <v>2116</v>
      </c>
    </row>
    <row r="454" spans="2:43" x14ac:dyDescent="0.25">
      <c r="B454" t="s">
        <v>487</v>
      </c>
      <c r="C454" t="s">
        <v>930</v>
      </c>
      <c r="D454">
        <v>0.84027777777777779</v>
      </c>
      <c r="E454" t="s">
        <v>1212</v>
      </c>
      <c r="F454" t="s">
        <v>241</v>
      </c>
      <c r="H454">
        <v>33</v>
      </c>
      <c r="I454">
        <v>31.9</v>
      </c>
      <c r="J454">
        <v>35.1</v>
      </c>
      <c r="K454">
        <v>64.900000000000006</v>
      </c>
      <c r="L454">
        <v>67</v>
      </c>
      <c r="M454">
        <v>68.099999999999994</v>
      </c>
      <c r="N454">
        <v>30.8</v>
      </c>
      <c r="O454">
        <v>45.2</v>
      </c>
      <c r="P454">
        <v>24.1</v>
      </c>
      <c r="Q454">
        <v>67</v>
      </c>
      <c r="R454">
        <v>66.5</v>
      </c>
      <c r="S454">
        <v>38.4</v>
      </c>
      <c r="T454">
        <v>61.6</v>
      </c>
      <c r="U454">
        <v>66.599999999999994</v>
      </c>
      <c r="V454">
        <v>46.4</v>
      </c>
      <c r="W454">
        <v>53.6</v>
      </c>
      <c r="X454" t="s">
        <v>4703</v>
      </c>
      <c r="Y454" t="s">
        <v>4704</v>
      </c>
      <c r="Z454" t="s">
        <v>4998</v>
      </c>
      <c r="AA454" t="s">
        <v>459</v>
      </c>
      <c r="AB454" t="s">
        <v>2116</v>
      </c>
      <c r="AC454" t="s">
        <v>2117</v>
      </c>
      <c r="AD454" t="s">
        <v>2116</v>
      </c>
      <c r="AE454" t="s">
        <v>2117</v>
      </c>
      <c r="AF454" t="s">
        <v>2117</v>
      </c>
      <c r="AG454" t="s">
        <v>2116</v>
      </c>
      <c r="AH454" t="s">
        <v>2116</v>
      </c>
      <c r="AI454" t="s">
        <v>2116</v>
      </c>
      <c r="AJ454" t="s">
        <v>2117</v>
      </c>
      <c r="AK454" t="s">
        <v>2117</v>
      </c>
      <c r="AL454" t="s">
        <v>2117</v>
      </c>
      <c r="AM454" t="s">
        <v>2116</v>
      </c>
      <c r="AN454" t="s">
        <v>2117</v>
      </c>
      <c r="AO454" t="s">
        <v>2117</v>
      </c>
      <c r="AP454" t="s">
        <v>2117</v>
      </c>
      <c r="AQ454" t="s">
        <v>2116</v>
      </c>
    </row>
    <row r="455" spans="2:43" x14ac:dyDescent="0.25">
      <c r="B455" t="s">
        <v>489</v>
      </c>
      <c r="C455" t="s">
        <v>930</v>
      </c>
      <c r="D455">
        <v>0.84375</v>
      </c>
      <c r="E455" t="s">
        <v>1213</v>
      </c>
      <c r="F455" t="s">
        <v>1214</v>
      </c>
      <c r="H455">
        <v>42.6</v>
      </c>
      <c r="I455">
        <v>29.2</v>
      </c>
      <c r="J455">
        <v>28.2</v>
      </c>
      <c r="K455">
        <v>71.8</v>
      </c>
      <c r="L455">
        <v>57.4</v>
      </c>
      <c r="M455">
        <v>70.8</v>
      </c>
      <c r="N455">
        <v>33.1</v>
      </c>
      <c r="O455">
        <v>43.9</v>
      </c>
      <c r="P455">
        <v>23</v>
      </c>
      <c r="Q455">
        <v>68.599999999999994</v>
      </c>
      <c r="R455">
        <v>72.8</v>
      </c>
      <c r="S455">
        <v>45.9</v>
      </c>
      <c r="T455">
        <v>54.1</v>
      </c>
      <c r="U455">
        <v>59.7</v>
      </c>
      <c r="V455">
        <v>51.8</v>
      </c>
      <c r="W455">
        <v>48.2</v>
      </c>
      <c r="X455" t="s">
        <v>1213</v>
      </c>
      <c r="Y455" t="s">
        <v>4705</v>
      </c>
      <c r="Z455" t="s">
        <v>4999</v>
      </c>
      <c r="AA455" t="s">
        <v>459</v>
      </c>
      <c r="AB455" t="s">
        <v>2116</v>
      </c>
      <c r="AC455" t="s">
        <v>2117</v>
      </c>
      <c r="AD455" t="s">
        <v>2116</v>
      </c>
      <c r="AE455" t="s">
        <v>2117</v>
      </c>
      <c r="AF455" t="s">
        <v>2117</v>
      </c>
      <c r="AG455" t="s">
        <v>2116</v>
      </c>
      <c r="AH455" t="s">
        <v>2117</v>
      </c>
      <c r="AI455" t="s">
        <v>2116</v>
      </c>
      <c r="AJ455" t="s">
        <v>2116</v>
      </c>
      <c r="AK455" t="s">
        <v>2117</v>
      </c>
      <c r="AL455" t="s">
        <v>2117</v>
      </c>
      <c r="AM455" t="s">
        <v>2116</v>
      </c>
      <c r="AN455" t="s">
        <v>2117</v>
      </c>
      <c r="AO455" t="s">
        <v>2117</v>
      </c>
      <c r="AP455" t="s">
        <v>2117</v>
      </c>
      <c r="AQ455" t="s">
        <v>2116</v>
      </c>
    </row>
    <row r="456" spans="2:43" x14ac:dyDescent="0.25">
      <c r="B456" t="s">
        <v>457</v>
      </c>
      <c r="C456" t="s">
        <v>930</v>
      </c>
      <c r="D456">
        <v>0.85416666666666663</v>
      </c>
      <c r="E456" t="s">
        <v>1215</v>
      </c>
      <c r="F456" t="s">
        <v>1216</v>
      </c>
      <c r="H456">
        <v>41.9</v>
      </c>
      <c r="I456">
        <v>29.5</v>
      </c>
      <c r="J456">
        <v>28.6</v>
      </c>
      <c r="K456">
        <v>71.400000000000006</v>
      </c>
      <c r="L456">
        <v>58.1</v>
      </c>
      <c r="M456">
        <v>70.5</v>
      </c>
      <c r="N456">
        <v>47.8</v>
      </c>
      <c r="O456">
        <v>38.1</v>
      </c>
      <c r="P456">
        <v>14</v>
      </c>
      <c r="Q456">
        <v>73.3</v>
      </c>
      <c r="R456">
        <v>72</v>
      </c>
      <c r="S456">
        <v>44.9</v>
      </c>
      <c r="T456">
        <v>55.1</v>
      </c>
      <c r="U456">
        <v>60.6</v>
      </c>
      <c r="V456">
        <v>51.1</v>
      </c>
      <c r="W456">
        <v>48.9</v>
      </c>
      <c r="X456" t="s">
        <v>4647</v>
      </c>
      <c r="Y456" t="s">
        <v>4648</v>
      </c>
      <c r="Z456" t="s">
        <v>5000</v>
      </c>
      <c r="AA456" t="s">
        <v>459</v>
      </c>
      <c r="AB456" t="s">
        <v>2116</v>
      </c>
      <c r="AC456" t="s">
        <v>2117</v>
      </c>
      <c r="AD456" t="s">
        <v>2116</v>
      </c>
      <c r="AE456" t="s">
        <v>2117</v>
      </c>
      <c r="AF456" t="s">
        <v>2117</v>
      </c>
      <c r="AG456" t="s">
        <v>2116</v>
      </c>
      <c r="AH456" t="s">
        <v>2117</v>
      </c>
      <c r="AI456" t="s">
        <v>2116</v>
      </c>
      <c r="AJ456" t="s">
        <v>2116</v>
      </c>
      <c r="AK456" t="s">
        <v>2117</v>
      </c>
      <c r="AL456" t="s">
        <v>2117</v>
      </c>
      <c r="AM456" t="s">
        <v>2116</v>
      </c>
      <c r="AN456" t="s">
        <v>2117</v>
      </c>
      <c r="AO456" t="s">
        <v>2117</v>
      </c>
      <c r="AP456" t="s">
        <v>2117</v>
      </c>
      <c r="AQ456" t="s">
        <v>2116</v>
      </c>
    </row>
    <row r="457" spans="2:43" x14ac:dyDescent="0.25">
      <c r="B457" t="s">
        <v>728</v>
      </c>
      <c r="C457" t="s">
        <v>930</v>
      </c>
      <c r="D457">
        <v>0.85416666666666663</v>
      </c>
      <c r="E457" t="s">
        <v>1217</v>
      </c>
      <c r="F457" t="s">
        <v>1218</v>
      </c>
      <c r="H457">
        <v>35.1</v>
      </c>
      <c r="I457">
        <v>29.6</v>
      </c>
      <c r="J457">
        <v>35.4</v>
      </c>
      <c r="K457">
        <v>64.599999999999994</v>
      </c>
      <c r="L457">
        <v>64.900000000000006</v>
      </c>
      <c r="M457">
        <v>70.400000000000006</v>
      </c>
      <c r="N457">
        <v>30.8</v>
      </c>
      <c r="O457">
        <v>47.3</v>
      </c>
      <c r="P457">
        <v>21.9</v>
      </c>
      <c r="Q457">
        <v>63.6</v>
      </c>
      <c r="R457">
        <v>73.900000000000006</v>
      </c>
      <c r="S457">
        <v>47.3</v>
      </c>
      <c r="T457">
        <v>52.7</v>
      </c>
      <c r="U457">
        <v>58.1</v>
      </c>
      <c r="V457">
        <v>53.6</v>
      </c>
      <c r="W457">
        <v>46.4</v>
      </c>
      <c r="X457" t="s">
        <v>4707</v>
      </c>
      <c r="Y457" t="s">
        <v>4708</v>
      </c>
      <c r="Z457" t="s">
        <v>5001</v>
      </c>
      <c r="AA457" t="s">
        <v>462</v>
      </c>
      <c r="AB457" t="s">
        <v>2117</v>
      </c>
      <c r="AC457" t="s">
        <v>2116</v>
      </c>
      <c r="AD457" t="s">
        <v>2116</v>
      </c>
      <c r="AE457" t="s">
        <v>2117</v>
      </c>
      <c r="AF457" t="s">
        <v>2116</v>
      </c>
      <c r="AG457" t="s">
        <v>2117</v>
      </c>
      <c r="AH457" t="s">
        <v>2116</v>
      </c>
      <c r="AI457" t="s">
        <v>2117</v>
      </c>
      <c r="AJ457" t="s">
        <v>2116</v>
      </c>
      <c r="AK457" t="s">
        <v>2117</v>
      </c>
      <c r="AL457" t="s">
        <v>2117</v>
      </c>
      <c r="AM457" t="s">
        <v>2117</v>
      </c>
      <c r="AN457" t="s">
        <v>2116</v>
      </c>
      <c r="AO457" t="s">
        <v>2117</v>
      </c>
      <c r="AP457" t="s">
        <v>2117</v>
      </c>
      <c r="AQ457" t="s">
        <v>2116</v>
      </c>
    </row>
    <row r="458" spans="2:43" x14ac:dyDescent="0.25">
      <c r="B458" t="s">
        <v>482</v>
      </c>
      <c r="C458" t="s">
        <v>930</v>
      </c>
      <c r="D458">
        <v>0.875</v>
      </c>
      <c r="E458" t="s">
        <v>1222</v>
      </c>
      <c r="F458" t="s">
        <v>1223</v>
      </c>
      <c r="H458">
        <v>47.9</v>
      </c>
      <c r="I458">
        <v>27.8</v>
      </c>
      <c r="J458">
        <v>24.2</v>
      </c>
      <c r="K458">
        <v>75.8</v>
      </c>
      <c r="L458">
        <v>52.1</v>
      </c>
      <c r="M458">
        <v>72.2</v>
      </c>
      <c r="N458">
        <v>31.1</v>
      </c>
      <c r="O458">
        <v>53.1</v>
      </c>
      <c r="P458">
        <v>15.8</v>
      </c>
      <c r="Q458">
        <v>54.4</v>
      </c>
      <c r="R458">
        <v>74.8</v>
      </c>
      <c r="S458">
        <v>48.6</v>
      </c>
      <c r="T458">
        <v>51.4</v>
      </c>
      <c r="U458">
        <v>57.5</v>
      </c>
      <c r="V458">
        <v>52.8</v>
      </c>
      <c r="W458">
        <v>47.2</v>
      </c>
      <c r="X458" t="s">
        <v>1222</v>
      </c>
      <c r="Y458" t="s">
        <v>1223</v>
      </c>
      <c r="Z458" t="s">
        <v>5002</v>
      </c>
      <c r="AA458" t="s">
        <v>462</v>
      </c>
      <c r="AB458" t="s">
        <v>2117</v>
      </c>
      <c r="AC458" t="s">
        <v>2116</v>
      </c>
      <c r="AD458" t="s">
        <v>2116</v>
      </c>
      <c r="AE458" t="s">
        <v>2117</v>
      </c>
      <c r="AF458" t="s">
        <v>2116</v>
      </c>
      <c r="AG458" t="s">
        <v>2117</v>
      </c>
      <c r="AH458" t="s">
        <v>2117</v>
      </c>
      <c r="AI458" t="s">
        <v>2116</v>
      </c>
      <c r="AJ458" t="s">
        <v>2116</v>
      </c>
      <c r="AK458" t="s">
        <v>2117</v>
      </c>
      <c r="AL458" t="s">
        <v>2117</v>
      </c>
      <c r="AM458" t="s">
        <v>2117</v>
      </c>
      <c r="AN458" t="s">
        <v>2116</v>
      </c>
      <c r="AO458" t="s">
        <v>2117</v>
      </c>
      <c r="AP458" t="s">
        <v>2117</v>
      </c>
      <c r="AQ458" t="s">
        <v>2116</v>
      </c>
    </row>
    <row r="459" spans="2:43" x14ac:dyDescent="0.25">
      <c r="B459" t="s">
        <v>485</v>
      </c>
      <c r="C459" t="s">
        <v>930</v>
      </c>
      <c r="D459">
        <v>0.89583333333333337</v>
      </c>
      <c r="E459" t="s">
        <v>1224</v>
      </c>
      <c r="F459" t="s">
        <v>1225</v>
      </c>
      <c r="H459">
        <v>37.4</v>
      </c>
      <c r="I459">
        <v>29.1</v>
      </c>
      <c r="J459">
        <v>33.5</v>
      </c>
      <c r="K459">
        <v>66.5</v>
      </c>
      <c r="L459">
        <v>62.6</v>
      </c>
      <c r="M459">
        <v>70.900000000000006</v>
      </c>
      <c r="N459">
        <v>27.5</v>
      </c>
      <c r="O459">
        <v>45.2</v>
      </c>
      <c r="P459">
        <v>27.3</v>
      </c>
      <c r="Q459">
        <v>67.2</v>
      </c>
      <c r="R459">
        <v>74.900000000000006</v>
      </c>
      <c r="S459">
        <v>48.6</v>
      </c>
      <c r="T459">
        <v>51.4</v>
      </c>
      <c r="U459">
        <v>56.8</v>
      </c>
      <c r="V459">
        <v>54.6</v>
      </c>
      <c r="W459">
        <v>45.4</v>
      </c>
      <c r="X459" t="s">
        <v>1224</v>
      </c>
      <c r="Y459" t="s">
        <v>1887</v>
      </c>
      <c r="Z459" t="s">
        <v>5003</v>
      </c>
      <c r="AA459" t="s">
        <v>2125</v>
      </c>
      <c r="AB459" t="s">
        <v>2117</v>
      </c>
      <c r="AC459" t="s">
        <v>2116</v>
      </c>
      <c r="AD459" t="s">
        <v>2116</v>
      </c>
      <c r="AE459" t="s">
        <v>2117</v>
      </c>
      <c r="AF459" t="s">
        <v>2116</v>
      </c>
      <c r="AG459" t="s">
        <v>2117</v>
      </c>
      <c r="AH459" t="s">
        <v>2117</v>
      </c>
      <c r="AI459" t="s">
        <v>2116</v>
      </c>
      <c r="AJ459" t="s">
        <v>2116</v>
      </c>
      <c r="AK459" t="s">
        <v>2117</v>
      </c>
      <c r="AL459" t="s">
        <v>2117</v>
      </c>
      <c r="AM459" t="s">
        <v>2116</v>
      </c>
      <c r="AN459" t="s">
        <v>2117</v>
      </c>
      <c r="AO459" t="s">
        <v>2117</v>
      </c>
      <c r="AP459" t="s">
        <v>2116</v>
      </c>
      <c r="AQ459" t="s">
        <v>2117</v>
      </c>
    </row>
    <row r="460" spans="2:43" x14ac:dyDescent="0.25">
      <c r="B460" t="s">
        <v>487</v>
      </c>
      <c r="C460" t="s">
        <v>930</v>
      </c>
      <c r="D460">
        <v>0.92708333333333337</v>
      </c>
      <c r="E460" t="s">
        <v>425</v>
      </c>
      <c r="F460" t="s">
        <v>1228</v>
      </c>
      <c r="H460">
        <v>55.6</v>
      </c>
      <c r="I460">
        <v>25.2</v>
      </c>
      <c r="J460">
        <v>19.3</v>
      </c>
      <c r="K460">
        <v>80.7</v>
      </c>
      <c r="L460">
        <v>44.4</v>
      </c>
      <c r="M460">
        <v>74.8</v>
      </c>
      <c r="N460" t="s">
        <v>20</v>
      </c>
      <c r="O460" t="s">
        <v>20</v>
      </c>
      <c r="P460" t="s">
        <v>20</v>
      </c>
      <c r="Q460" t="s">
        <v>20</v>
      </c>
      <c r="R460">
        <v>79.8</v>
      </c>
      <c r="S460">
        <v>55.7</v>
      </c>
      <c r="T460">
        <v>44.3</v>
      </c>
      <c r="U460">
        <v>51.5</v>
      </c>
      <c r="V460">
        <v>55.7</v>
      </c>
      <c r="W460">
        <v>44.3</v>
      </c>
      <c r="X460" t="s">
        <v>425</v>
      </c>
      <c r="Y460" t="s">
        <v>4712</v>
      </c>
      <c r="Z460" t="s">
        <v>5004</v>
      </c>
      <c r="AA460" t="s">
        <v>2122</v>
      </c>
      <c r="AB460" t="s">
        <v>2117</v>
      </c>
      <c r="AC460" t="s">
        <v>2116</v>
      </c>
      <c r="AD460" t="s">
        <v>2116</v>
      </c>
      <c r="AE460" t="s">
        <v>2117</v>
      </c>
      <c r="AF460" t="s">
        <v>2116</v>
      </c>
      <c r="AG460" t="s">
        <v>2117</v>
      </c>
      <c r="AH460" t="s">
        <v>2117</v>
      </c>
      <c r="AI460" t="s">
        <v>2116</v>
      </c>
      <c r="AJ460" t="s">
        <v>2116</v>
      </c>
      <c r="AK460" t="s">
        <v>2117</v>
      </c>
      <c r="AL460" t="s">
        <v>2117</v>
      </c>
      <c r="AM460" t="s">
        <v>2117</v>
      </c>
      <c r="AN460" t="s">
        <v>2116</v>
      </c>
      <c r="AO460" t="s">
        <v>2116</v>
      </c>
      <c r="AP460" t="s">
        <v>2117</v>
      </c>
      <c r="AQ460" t="s">
        <v>2116</v>
      </c>
    </row>
    <row r="461" spans="2:43" x14ac:dyDescent="0.25">
      <c r="B461" t="s">
        <v>466</v>
      </c>
      <c r="C461" t="s">
        <v>930</v>
      </c>
      <c r="D461">
        <v>0.95833333333333337</v>
      </c>
      <c r="E461" t="s">
        <v>1229</v>
      </c>
      <c r="F461" t="s">
        <v>1230</v>
      </c>
      <c r="H461">
        <v>54.8</v>
      </c>
      <c r="I461">
        <v>25.6</v>
      </c>
      <c r="J461">
        <v>19.5</v>
      </c>
      <c r="K461">
        <v>80.5</v>
      </c>
      <c r="L461">
        <v>45.2</v>
      </c>
      <c r="M461">
        <v>74.400000000000006</v>
      </c>
      <c r="N461">
        <v>38.200000000000003</v>
      </c>
      <c r="O461">
        <v>43</v>
      </c>
      <c r="P461">
        <v>18.8</v>
      </c>
      <c r="Q461">
        <v>68.8</v>
      </c>
      <c r="R461">
        <v>78.2</v>
      </c>
      <c r="S461">
        <v>53.4</v>
      </c>
      <c r="T461">
        <v>46.6</v>
      </c>
      <c r="U461">
        <v>53.7</v>
      </c>
      <c r="V461">
        <v>54.1</v>
      </c>
      <c r="W461">
        <v>45.9</v>
      </c>
      <c r="X461" t="s">
        <v>1229</v>
      </c>
      <c r="Y461" t="s">
        <v>1230</v>
      </c>
      <c r="Z461" t="s">
        <v>5005</v>
      </c>
      <c r="AA461" t="s">
        <v>462</v>
      </c>
      <c r="AB461" t="s">
        <v>2117</v>
      </c>
      <c r="AC461" t="s">
        <v>2116</v>
      </c>
      <c r="AD461" t="s">
        <v>2116</v>
      </c>
      <c r="AE461" t="s">
        <v>2117</v>
      </c>
      <c r="AF461" t="s">
        <v>2116</v>
      </c>
      <c r="AG461" t="s">
        <v>2117</v>
      </c>
      <c r="AH461" t="s">
        <v>2117</v>
      </c>
      <c r="AI461" t="s">
        <v>2116</v>
      </c>
      <c r="AJ461" t="s">
        <v>2116</v>
      </c>
      <c r="AK461" t="s">
        <v>2117</v>
      </c>
      <c r="AL461" t="s">
        <v>2117</v>
      </c>
      <c r="AM461" t="s">
        <v>2117</v>
      </c>
      <c r="AN461" t="s">
        <v>2116</v>
      </c>
      <c r="AO461" t="s">
        <v>2117</v>
      </c>
      <c r="AP461" t="s">
        <v>2117</v>
      </c>
      <c r="AQ461" t="s">
        <v>2116</v>
      </c>
    </row>
    <row r="462" spans="2:43" x14ac:dyDescent="0.25">
      <c r="B462" t="s">
        <v>546</v>
      </c>
      <c r="C462" t="s">
        <v>1231</v>
      </c>
      <c r="D462">
        <v>0.3125</v>
      </c>
      <c r="E462" t="s">
        <v>1232</v>
      </c>
      <c r="F462" t="s">
        <v>1233</v>
      </c>
      <c r="H462">
        <v>51.5</v>
      </c>
      <c r="I462">
        <v>29.4</v>
      </c>
      <c r="J462">
        <v>19.2</v>
      </c>
      <c r="K462">
        <v>80.8</v>
      </c>
      <c r="L462">
        <v>48.5</v>
      </c>
      <c r="M462">
        <v>70.599999999999994</v>
      </c>
      <c r="N462">
        <v>40.799999999999997</v>
      </c>
      <c r="O462">
        <v>48.7</v>
      </c>
      <c r="P462">
        <v>10.5</v>
      </c>
      <c r="Q462">
        <v>58</v>
      </c>
      <c r="R462">
        <v>65.3</v>
      </c>
      <c r="S462">
        <v>37.200000000000003</v>
      </c>
      <c r="T462">
        <v>62.8</v>
      </c>
      <c r="U462">
        <v>69</v>
      </c>
      <c r="V462">
        <v>41.7</v>
      </c>
      <c r="W462">
        <v>58.3</v>
      </c>
      <c r="X462" t="s">
        <v>1232</v>
      </c>
      <c r="Y462" t="s">
        <v>4719</v>
      </c>
      <c r="Z462" t="s">
        <v>5006</v>
      </c>
      <c r="AA462" t="s">
        <v>5007</v>
      </c>
      <c r="AB462" t="s">
        <v>2117</v>
      </c>
      <c r="AC462" t="s">
        <v>2116</v>
      </c>
      <c r="AD462" t="s">
        <v>2116</v>
      </c>
      <c r="AE462" t="s">
        <v>2117</v>
      </c>
      <c r="AF462" t="s">
        <v>2116</v>
      </c>
      <c r="AG462" t="s">
        <v>2117</v>
      </c>
      <c r="AH462" t="s">
        <v>2117</v>
      </c>
      <c r="AI462" t="s">
        <v>2116</v>
      </c>
      <c r="AJ462" t="s">
        <v>2116</v>
      </c>
      <c r="AK462" t="s">
        <v>2117</v>
      </c>
      <c r="AL462" t="s">
        <v>2117</v>
      </c>
      <c r="AM462" t="s">
        <v>2117</v>
      </c>
      <c r="AN462" t="s">
        <v>2116</v>
      </c>
      <c r="AO462" t="s">
        <v>2116</v>
      </c>
      <c r="AP462" t="s">
        <v>2117</v>
      </c>
      <c r="AQ462" t="s">
        <v>2116</v>
      </c>
    </row>
    <row r="463" spans="2:43" x14ac:dyDescent="0.25">
      <c r="B463" t="s">
        <v>990</v>
      </c>
      <c r="C463" t="s">
        <v>1231</v>
      </c>
      <c r="D463">
        <v>0.5</v>
      </c>
      <c r="E463" t="s">
        <v>1234</v>
      </c>
      <c r="F463" t="s">
        <v>246</v>
      </c>
      <c r="H463">
        <v>25.9</v>
      </c>
      <c r="I463">
        <v>26.4</v>
      </c>
      <c r="J463">
        <v>47.8</v>
      </c>
      <c r="K463">
        <v>52.2</v>
      </c>
      <c r="L463">
        <v>74.099999999999994</v>
      </c>
      <c r="M463">
        <v>73.599999999999994</v>
      </c>
      <c r="N463">
        <v>24.6</v>
      </c>
      <c r="O463">
        <v>38</v>
      </c>
      <c r="P463">
        <v>37.4</v>
      </c>
      <c r="Q463">
        <v>78.099999999999994</v>
      </c>
      <c r="R463">
        <v>84.3</v>
      </c>
      <c r="S463">
        <v>62.6</v>
      </c>
      <c r="T463">
        <v>37.4</v>
      </c>
      <c r="U463">
        <v>43.4</v>
      </c>
      <c r="V463">
        <v>64</v>
      </c>
      <c r="W463">
        <v>36</v>
      </c>
      <c r="X463" t="s">
        <v>4734</v>
      </c>
      <c r="Y463" t="s">
        <v>290</v>
      </c>
      <c r="Z463" t="s">
        <v>5008</v>
      </c>
      <c r="AA463" t="s">
        <v>456</v>
      </c>
      <c r="AB463" t="s">
        <v>2116</v>
      </c>
      <c r="AC463" t="s">
        <v>2116</v>
      </c>
      <c r="AD463" t="s">
        <v>2117</v>
      </c>
      <c r="AE463" t="s">
        <v>2116</v>
      </c>
      <c r="AF463" t="s">
        <v>2117</v>
      </c>
      <c r="AG463" t="s">
        <v>2117</v>
      </c>
      <c r="AH463" t="s">
        <v>2116</v>
      </c>
      <c r="AI463" t="s">
        <v>2116</v>
      </c>
      <c r="AJ463" t="s">
        <v>2117</v>
      </c>
      <c r="AK463" t="s">
        <v>2117</v>
      </c>
      <c r="AL463" t="s">
        <v>2116</v>
      </c>
      <c r="AM463" t="s">
        <v>2116</v>
      </c>
      <c r="AN463" t="s">
        <v>2117</v>
      </c>
      <c r="AO463" t="s">
        <v>2117</v>
      </c>
      <c r="AP463" t="s">
        <v>2116</v>
      </c>
      <c r="AQ463" t="s">
        <v>2117</v>
      </c>
    </row>
    <row r="464" spans="2:43" x14ac:dyDescent="0.25">
      <c r="B464" t="s">
        <v>569</v>
      </c>
      <c r="C464" t="s">
        <v>1231</v>
      </c>
      <c r="D464">
        <v>0.5</v>
      </c>
      <c r="E464" t="s">
        <v>1235</v>
      </c>
      <c r="F464" t="s">
        <v>1236</v>
      </c>
      <c r="H464">
        <v>64.5</v>
      </c>
      <c r="I464">
        <v>22.4</v>
      </c>
      <c r="J464">
        <v>13.1</v>
      </c>
      <c r="K464">
        <v>86.9</v>
      </c>
      <c r="L464">
        <v>35.5</v>
      </c>
      <c r="M464">
        <v>77.599999999999994</v>
      </c>
      <c r="N464">
        <v>37.4</v>
      </c>
      <c r="O464">
        <v>44.1</v>
      </c>
      <c r="P464">
        <v>18.5</v>
      </c>
      <c r="Q464">
        <v>67.2</v>
      </c>
      <c r="R464">
        <v>88.7</v>
      </c>
      <c r="S464">
        <v>70.8</v>
      </c>
      <c r="T464">
        <v>29.2</v>
      </c>
      <c r="U464">
        <v>37.200000000000003</v>
      </c>
      <c r="V464">
        <v>63.2</v>
      </c>
      <c r="W464">
        <v>36.799999999999997</v>
      </c>
      <c r="X464" t="s">
        <v>4735</v>
      </c>
      <c r="Y464" t="s">
        <v>1236</v>
      </c>
      <c r="Z464" t="s">
        <v>5009</v>
      </c>
      <c r="AA464" t="s">
        <v>2162</v>
      </c>
      <c r="AB464" t="s">
        <v>2117</v>
      </c>
      <c r="AC464" t="s">
        <v>2116</v>
      </c>
      <c r="AD464" t="s">
        <v>2116</v>
      </c>
      <c r="AE464" t="s">
        <v>2117</v>
      </c>
      <c r="AF464" t="s">
        <v>2116</v>
      </c>
      <c r="AG464" t="s">
        <v>2117</v>
      </c>
      <c r="AH464" t="s">
        <v>2117</v>
      </c>
      <c r="AI464" t="s">
        <v>2116</v>
      </c>
      <c r="AJ464" t="s">
        <v>2116</v>
      </c>
      <c r="AK464" t="s">
        <v>2117</v>
      </c>
      <c r="AL464" t="s">
        <v>2117</v>
      </c>
      <c r="AM464" t="s">
        <v>2117</v>
      </c>
      <c r="AN464" t="s">
        <v>2116</v>
      </c>
      <c r="AO464" t="s">
        <v>2117</v>
      </c>
      <c r="AP464" t="s">
        <v>2116</v>
      </c>
      <c r="AQ464" t="s">
        <v>2117</v>
      </c>
    </row>
    <row r="465" spans="2:43" x14ac:dyDescent="0.25">
      <c r="B465" t="s">
        <v>1043</v>
      </c>
      <c r="C465" t="s">
        <v>1231</v>
      </c>
      <c r="D465">
        <v>0.52083333333333337</v>
      </c>
      <c r="E465" t="s">
        <v>1237</v>
      </c>
      <c r="F465" t="s">
        <v>1238</v>
      </c>
      <c r="H465">
        <v>37.700000000000003</v>
      </c>
      <c r="I465">
        <v>35.700000000000003</v>
      </c>
      <c r="J465">
        <v>26.6</v>
      </c>
      <c r="K465">
        <v>73.400000000000006</v>
      </c>
      <c r="L465">
        <v>62.3</v>
      </c>
      <c r="M465">
        <v>64.3</v>
      </c>
      <c r="N465">
        <v>19.399999999999999</v>
      </c>
      <c r="O465">
        <v>56.9</v>
      </c>
      <c r="P465">
        <v>23.7</v>
      </c>
      <c r="Q465">
        <v>50.1</v>
      </c>
      <c r="R465">
        <v>53.3</v>
      </c>
      <c r="S465">
        <v>25.4</v>
      </c>
      <c r="T465">
        <v>74.599999999999994</v>
      </c>
      <c r="U465">
        <v>78.599999999999994</v>
      </c>
      <c r="V465">
        <v>34.799999999999997</v>
      </c>
      <c r="W465">
        <v>65.2</v>
      </c>
      <c r="X465" t="s">
        <v>1910</v>
      </c>
      <c r="Y465" t="s">
        <v>4740</v>
      </c>
      <c r="Z465" t="s">
        <v>5010</v>
      </c>
      <c r="AA465" t="s">
        <v>5011</v>
      </c>
      <c r="AB465" t="s">
        <v>2117</v>
      </c>
      <c r="AC465" t="s">
        <v>2116</v>
      </c>
      <c r="AD465" t="s">
        <v>2116</v>
      </c>
      <c r="AE465" t="s">
        <v>2117</v>
      </c>
      <c r="AF465" t="s">
        <v>2116</v>
      </c>
      <c r="AG465" t="s">
        <v>2117</v>
      </c>
      <c r="AH465" t="s">
        <v>2117</v>
      </c>
      <c r="AI465" t="s">
        <v>2116</v>
      </c>
      <c r="AJ465" t="s">
        <v>2116</v>
      </c>
      <c r="AK465" t="s">
        <v>2117</v>
      </c>
      <c r="AL465" t="s">
        <v>2117</v>
      </c>
      <c r="AM465" t="s">
        <v>2117</v>
      </c>
      <c r="AN465" t="s">
        <v>2116</v>
      </c>
      <c r="AO465" t="s">
        <v>2116</v>
      </c>
      <c r="AP465" t="s">
        <v>2116</v>
      </c>
      <c r="AQ465" t="s">
        <v>2117</v>
      </c>
    </row>
    <row r="466" spans="2:43" x14ac:dyDescent="0.25">
      <c r="B466" t="s">
        <v>475</v>
      </c>
      <c r="C466" t="s">
        <v>1231</v>
      </c>
      <c r="D466">
        <v>0.53125</v>
      </c>
      <c r="E466" t="s">
        <v>144</v>
      </c>
      <c r="F466" t="s">
        <v>1239</v>
      </c>
      <c r="H466">
        <v>32.6</v>
      </c>
      <c r="I466">
        <v>29.7</v>
      </c>
      <c r="J466">
        <v>37.700000000000003</v>
      </c>
      <c r="K466">
        <v>62.3</v>
      </c>
      <c r="L466">
        <v>67.400000000000006</v>
      </c>
      <c r="M466">
        <v>70.3</v>
      </c>
      <c r="N466">
        <v>23</v>
      </c>
      <c r="O466">
        <v>45.4</v>
      </c>
      <c r="P466">
        <v>31.6</v>
      </c>
      <c r="Q466">
        <v>66.7</v>
      </c>
      <c r="R466">
        <v>73.5</v>
      </c>
      <c r="S466">
        <v>46.9</v>
      </c>
      <c r="T466">
        <v>53.1</v>
      </c>
      <c r="U466">
        <v>58.6</v>
      </c>
      <c r="V466">
        <v>53.2</v>
      </c>
      <c r="W466">
        <v>46.8</v>
      </c>
      <c r="X466" t="s">
        <v>144</v>
      </c>
      <c r="Y466" t="s">
        <v>1930</v>
      </c>
      <c r="Z466" t="s">
        <v>5012</v>
      </c>
      <c r="AA466" t="s">
        <v>461</v>
      </c>
      <c r="AB466" t="s">
        <v>2116</v>
      </c>
      <c r="AC466" t="s">
        <v>2116</v>
      </c>
      <c r="AD466" t="s">
        <v>2117</v>
      </c>
      <c r="AE466" t="s">
        <v>2116</v>
      </c>
      <c r="AF466" t="s">
        <v>2117</v>
      </c>
      <c r="AG466" t="s">
        <v>2117</v>
      </c>
      <c r="AH466" t="s">
        <v>2116</v>
      </c>
      <c r="AI466" t="s">
        <v>2117</v>
      </c>
      <c r="AJ466" t="s">
        <v>2116</v>
      </c>
      <c r="AK466" t="s">
        <v>2117</v>
      </c>
      <c r="AL466" t="s">
        <v>2117</v>
      </c>
      <c r="AM466" t="s">
        <v>2117</v>
      </c>
      <c r="AN466" t="s">
        <v>2116</v>
      </c>
      <c r="AO466" t="s">
        <v>2116</v>
      </c>
      <c r="AP466" t="s">
        <v>2117</v>
      </c>
      <c r="AQ466" t="s">
        <v>2116</v>
      </c>
    </row>
    <row r="467" spans="2:43" x14ac:dyDescent="0.25">
      <c r="B467" t="s">
        <v>1081</v>
      </c>
      <c r="C467" t="s">
        <v>1231</v>
      </c>
      <c r="D467">
        <v>0.54166666666666663</v>
      </c>
      <c r="E467" t="s">
        <v>1240</v>
      </c>
      <c r="F467" t="s">
        <v>1241</v>
      </c>
      <c r="H467">
        <v>16.2</v>
      </c>
      <c r="I467">
        <v>50.7</v>
      </c>
      <c r="J467">
        <v>33.1</v>
      </c>
      <c r="K467">
        <v>66.900000000000006</v>
      </c>
      <c r="L467">
        <v>83.8</v>
      </c>
      <c r="M467">
        <v>49.3</v>
      </c>
      <c r="N467">
        <v>0</v>
      </c>
      <c r="O467">
        <v>69.099999999999994</v>
      </c>
      <c r="P467">
        <v>30.9</v>
      </c>
      <c r="Q467">
        <v>30.9</v>
      </c>
      <c r="R467">
        <v>23.6</v>
      </c>
      <c r="S467">
        <v>6.3</v>
      </c>
      <c r="T467">
        <v>93.7</v>
      </c>
      <c r="U467">
        <v>95.2</v>
      </c>
      <c r="V467">
        <v>12.9</v>
      </c>
      <c r="W467">
        <v>87.1</v>
      </c>
      <c r="X467" t="s">
        <v>4742</v>
      </c>
      <c r="Y467" t="s">
        <v>1951</v>
      </c>
      <c r="Z467" t="s">
        <v>5013</v>
      </c>
      <c r="AA467" t="s">
        <v>449</v>
      </c>
      <c r="AB467" t="s">
        <v>2116</v>
      </c>
      <c r="AC467" t="s">
        <v>2116</v>
      </c>
      <c r="AD467" t="s">
        <v>2117</v>
      </c>
      <c r="AE467" t="s">
        <v>2116</v>
      </c>
      <c r="AF467" t="s">
        <v>2117</v>
      </c>
      <c r="AG467" t="s">
        <v>2117</v>
      </c>
      <c r="AH467" t="s">
        <v>2116</v>
      </c>
      <c r="AI467" t="s">
        <v>2116</v>
      </c>
      <c r="AJ467" t="s">
        <v>2117</v>
      </c>
      <c r="AK467" t="s">
        <v>2117</v>
      </c>
      <c r="AL467" t="s">
        <v>2117</v>
      </c>
      <c r="AM467" t="s">
        <v>2116</v>
      </c>
      <c r="AN467" t="s">
        <v>2117</v>
      </c>
      <c r="AO467" t="s">
        <v>2117</v>
      </c>
      <c r="AP467" t="s">
        <v>2116</v>
      </c>
      <c r="AQ467" t="s">
        <v>2117</v>
      </c>
    </row>
    <row r="468" spans="2:43" x14ac:dyDescent="0.25">
      <c r="B468" t="s">
        <v>626</v>
      </c>
      <c r="C468" t="s">
        <v>1231</v>
      </c>
      <c r="D468">
        <v>0.54166666666666663</v>
      </c>
      <c r="E468" t="s">
        <v>1242</v>
      </c>
      <c r="F468" t="s">
        <v>1243</v>
      </c>
      <c r="H468">
        <v>36</v>
      </c>
      <c r="I468">
        <v>26</v>
      </c>
      <c r="J468">
        <v>38</v>
      </c>
      <c r="K468">
        <v>62</v>
      </c>
      <c r="L468">
        <v>64</v>
      </c>
      <c r="M468">
        <v>74</v>
      </c>
      <c r="N468">
        <v>28.8</v>
      </c>
      <c r="O468">
        <v>39.4</v>
      </c>
      <c r="P468">
        <v>31.8</v>
      </c>
      <c r="Q468">
        <v>76.3</v>
      </c>
      <c r="R468">
        <v>87.2</v>
      </c>
      <c r="S468">
        <v>67.7</v>
      </c>
      <c r="T468">
        <v>32.299999999999997</v>
      </c>
      <c r="U468">
        <v>37.799999999999997</v>
      </c>
      <c r="V468">
        <v>69.3</v>
      </c>
      <c r="W468">
        <v>30.7</v>
      </c>
      <c r="X468" t="s">
        <v>4746</v>
      </c>
      <c r="Y468" t="s">
        <v>1243</v>
      </c>
      <c r="Z468" t="s">
        <v>5014</v>
      </c>
      <c r="AA468" t="s">
        <v>2740</v>
      </c>
      <c r="AB468" t="s">
        <v>2116</v>
      </c>
      <c r="AC468" t="s">
        <v>2116</v>
      </c>
      <c r="AD468" t="s">
        <v>2117</v>
      </c>
      <c r="AE468" t="s">
        <v>2116</v>
      </c>
      <c r="AF468" t="s">
        <v>2117</v>
      </c>
      <c r="AG468" t="s">
        <v>2117</v>
      </c>
      <c r="AH468" t="s">
        <v>2116</v>
      </c>
      <c r="AI468" t="s">
        <v>2117</v>
      </c>
      <c r="AJ468" t="s">
        <v>2116</v>
      </c>
      <c r="AK468" t="s">
        <v>2116</v>
      </c>
      <c r="AL468" t="s">
        <v>2117</v>
      </c>
      <c r="AM468" t="s">
        <v>2117</v>
      </c>
      <c r="AN468" t="s">
        <v>2116</v>
      </c>
      <c r="AO468" t="s">
        <v>2117</v>
      </c>
      <c r="AP468" t="s">
        <v>2116</v>
      </c>
      <c r="AQ468" t="s">
        <v>2117</v>
      </c>
    </row>
    <row r="469" spans="2:43" x14ac:dyDescent="0.25">
      <c r="B469" t="s">
        <v>990</v>
      </c>
      <c r="C469" t="s">
        <v>1231</v>
      </c>
      <c r="D469">
        <v>0.54166666666666663</v>
      </c>
      <c r="E469" t="s">
        <v>253</v>
      </c>
      <c r="F469" t="s">
        <v>1244</v>
      </c>
      <c r="H469">
        <v>52.1</v>
      </c>
      <c r="I469">
        <v>26.1</v>
      </c>
      <c r="J469">
        <v>21.8</v>
      </c>
      <c r="K469">
        <v>78.2</v>
      </c>
      <c r="L469">
        <v>47.9</v>
      </c>
      <c r="M469">
        <v>73.900000000000006</v>
      </c>
      <c r="N469">
        <v>46</v>
      </c>
      <c r="O469">
        <v>38</v>
      </c>
      <c r="P469">
        <v>16</v>
      </c>
      <c r="Q469">
        <v>74.599999999999994</v>
      </c>
      <c r="R469">
        <v>78.900000000000006</v>
      </c>
      <c r="S469">
        <v>54.3</v>
      </c>
      <c r="T469">
        <v>45.7</v>
      </c>
      <c r="U469">
        <v>52.3</v>
      </c>
      <c r="V469">
        <v>56.1</v>
      </c>
      <c r="W469">
        <v>43.9</v>
      </c>
      <c r="X469" t="s">
        <v>253</v>
      </c>
      <c r="Y469" t="s">
        <v>1244</v>
      </c>
      <c r="Z469" t="s">
        <v>5015</v>
      </c>
      <c r="AA469" t="s">
        <v>2120</v>
      </c>
      <c r="AB469" t="s">
        <v>2116</v>
      </c>
      <c r="AC469" t="s">
        <v>2117</v>
      </c>
      <c r="AD469" t="s">
        <v>2116</v>
      </c>
      <c r="AE469" t="s">
        <v>2117</v>
      </c>
      <c r="AF469" t="s">
        <v>2117</v>
      </c>
      <c r="AG469" t="s">
        <v>2116</v>
      </c>
      <c r="AH469" t="s">
        <v>2116</v>
      </c>
      <c r="AI469" t="s">
        <v>2116</v>
      </c>
      <c r="AJ469" t="s">
        <v>2117</v>
      </c>
      <c r="AK469" t="s">
        <v>2117</v>
      </c>
      <c r="AL469" t="s">
        <v>2117</v>
      </c>
      <c r="AM469" t="s">
        <v>2117</v>
      </c>
      <c r="AN469" t="s">
        <v>2116</v>
      </c>
      <c r="AO469" t="s">
        <v>2116</v>
      </c>
      <c r="AP469" t="s">
        <v>2117</v>
      </c>
      <c r="AQ469" t="s">
        <v>2116</v>
      </c>
    </row>
    <row r="470" spans="2:43" x14ac:dyDescent="0.25">
      <c r="B470" t="s">
        <v>569</v>
      </c>
      <c r="C470" t="s">
        <v>1231</v>
      </c>
      <c r="D470">
        <v>0.54166666666666663</v>
      </c>
      <c r="E470" t="s">
        <v>1245</v>
      </c>
      <c r="F470" t="s">
        <v>254</v>
      </c>
      <c r="H470">
        <v>69</v>
      </c>
      <c r="I470">
        <v>23.5</v>
      </c>
      <c r="J470">
        <v>7.5</v>
      </c>
      <c r="K470">
        <v>92.5</v>
      </c>
      <c r="L470">
        <v>31</v>
      </c>
      <c r="M470">
        <v>76.5</v>
      </c>
      <c r="N470">
        <v>72.7</v>
      </c>
      <c r="O470">
        <v>22.4</v>
      </c>
      <c r="P470">
        <v>4.9000000000000004</v>
      </c>
      <c r="Q470">
        <v>85.9</v>
      </c>
      <c r="R470">
        <v>93.2</v>
      </c>
      <c r="S470">
        <v>80.2</v>
      </c>
      <c r="T470">
        <v>19.8</v>
      </c>
      <c r="U470">
        <v>28.1</v>
      </c>
      <c r="V470">
        <v>65.7</v>
      </c>
      <c r="W470">
        <v>34.299999999999997</v>
      </c>
      <c r="X470" t="s">
        <v>4750</v>
      </c>
      <c r="Y470" t="s">
        <v>289</v>
      </c>
      <c r="Z470" t="s">
        <v>5016</v>
      </c>
      <c r="AA470" t="s">
        <v>5017</v>
      </c>
      <c r="AB470" t="s">
        <v>2117</v>
      </c>
      <c r="AC470" t="s">
        <v>2116</v>
      </c>
      <c r="AD470" t="s">
        <v>2116</v>
      </c>
      <c r="AE470" t="s">
        <v>2117</v>
      </c>
      <c r="AF470" t="s">
        <v>2116</v>
      </c>
      <c r="AG470" t="s">
        <v>2117</v>
      </c>
      <c r="AH470" t="s">
        <v>2117</v>
      </c>
      <c r="AI470" t="s">
        <v>2116</v>
      </c>
      <c r="AJ470" t="s">
        <v>2116</v>
      </c>
      <c r="AK470" t="s">
        <v>2117</v>
      </c>
      <c r="AL470" t="s">
        <v>2117</v>
      </c>
      <c r="AM470" t="s">
        <v>2117</v>
      </c>
      <c r="AN470" t="s">
        <v>2116</v>
      </c>
      <c r="AO470" t="s">
        <v>2116</v>
      </c>
      <c r="AP470" t="s">
        <v>2116</v>
      </c>
      <c r="AQ470" t="s">
        <v>2117</v>
      </c>
    </row>
    <row r="471" spans="2:43" x14ac:dyDescent="0.25">
      <c r="B471" t="s">
        <v>465</v>
      </c>
      <c r="C471" t="s">
        <v>1231</v>
      </c>
      <c r="D471">
        <v>0.58333333333333337</v>
      </c>
      <c r="E471" t="s">
        <v>1248</v>
      </c>
      <c r="F471" t="s">
        <v>1249</v>
      </c>
      <c r="H471">
        <v>45.8</v>
      </c>
      <c r="I471">
        <v>27.9</v>
      </c>
      <c r="J471">
        <v>26.3</v>
      </c>
      <c r="K471">
        <v>73.7</v>
      </c>
      <c r="L471">
        <v>54.2</v>
      </c>
      <c r="M471">
        <v>72.099999999999994</v>
      </c>
      <c r="N471">
        <v>34.200000000000003</v>
      </c>
      <c r="O471">
        <v>41.8</v>
      </c>
      <c r="P471">
        <v>24</v>
      </c>
      <c r="Q471">
        <v>71.900000000000006</v>
      </c>
      <c r="R471">
        <v>75.8</v>
      </c>
      <c r="S471">
        <v>49.9</v>
      </c>
      <c r="T471">
        <v>50.1</v>
      </c>
      <c r="U471">
        <v>56</v>
      </c>
      <c r="V471">
        <v>54.4</v>
      </c>
      <c r="W471">
        <v>45.6</v>
      </c>
      <c r="X471" t="s">
        <v>1248</v>
      </c>
      <c r="Y471" t="s">
        <v>1249</v>
      </c>
      <c r="Z471" t="s">
        <v>5018</v>
      </c>
      <c r="AA471" t="s">
        <v>2171</v>
      </c>
      <c r="AB471" t="s">
        <v>2117</v>
      </c>
      <c r="AC471" t="s">
        <v>2116</v>
      </c>
      <c r="AD471" t="s">
        <v>2116</v>
      </c>
      <c r="AE471" t="s">
        <v>2117</v>
      </c>
      <c r="AF471" t="s">
        <v>2116</v>
      </c>
      <c r="AG471" t="s">
        <v>2117</v>
      </c>
      <c r="AH471" t="s">
        <v>2117</v>
      </c>
      <c r="AI471" t="s">
        <v>2116</v>
      </c>
      <c r="AJ471" t="s">
        <v>2116</v>
      </c>
      <c r="AK471" t="s">
        <v>2117</v>
      </c>
      <c r="AL471" t="s">
        <v>2117</v>
      </c>
      <c r="AM471" t="s">
        <v>2117</v>
      </c>
      <c r="AN471" t="s">
        <v>2116</v>
      </c>
      <c r="AO471" t="s">
        <v>2116</v>
      </c>
      <c r="AP471" t="s">
        <v>2116</v>
      </c>
      <c r="AQ471" t="s">
        <v>2117</v>
      </c>
    </row>
    <row r="472" spans="2:43" x14ac:dyDescent="0.25">
      <c r="B472" t="s">
        <v>638</v>
      </c>
      <c r="C472" t="s">
        <v>1231</v>
      </c>
      <c r="D472">
        <v>0.58333333333333337</v>
      </c>
      <c r="E472" t="s">
        <v>1250</v>
      </c>
      <c r="F472" t="s">
        <v>1251</v>
      </c>
      <c r="H472">
        <v>56.3</v>
      </c>
      <c r="I472">
        <v>24.2</v>
      </c>
      <c r="J472">
        <v>19.5</v>
      </c>
      <c r="K472">
        <v>80.5</v>
      </c>
      <c r="L472">
        <v>43.7</v>
      </c>
      <c r="M472">
        <v>75.8</v>
      </c>
      <c r="N472">
        <v>37.299999999999997</v>
      </c>
      <c r="O472">
        <v>38.5</v>
      </c>
      <c r="P472">
        <v>24.2</v>
      </c>
      <c r="Q472">
        <v>76.8</v>
      </c>
      <c r="R472">
        <v>84.6</v>
      </c>
      <c r="S472">
        <v>63.3</v>
      </c>
      <c r="T472">
        <v>36.700000000000003</v>
      </c>
      <c r="U472">
        <v>43.7</v>
      </c>
      <c r="V472">
        <v>61.7</v>
      </c>
      <c r="W472">
        <v>38.299999999999997</v>
      </c>
      <c r="X472" t="s">
        <v>1250</v>
      </c>
      <c r="Y472" t="s">
        <v>1251</v>
      </c>
      <c r="Z472" t="s">
        <v>5019</v>
      </c>
      <c r="AA472" t="s">
        <v>5020</v>
      </c>
      <c r="AB472" t="s">
        <v>2117</v>
      </c>
      <c r="AC472" t="s">
        <v>2116</v>
      </c>
      <c r="AD472" t="s">
        <v>2116</v>
      </c>
      <c r="AE472" t="s">
        <v>2117</v>
      </c>
      <c r="AF472" t="s">
        <v>2116</v>
      </c>
      <c r="AG472" t="s">
        <v>2117</v>
      </c>
      <c r="AH472" t="s">
        <v>2117</v>
      </c>
      <c r="AI472" t="s">
        <v>2116</v>
      </c>
      <c r="AJ472" t="s">
        <v>2116</v>
      </c>
      <c r="AK472" t="s">
        <v>2117</v>
      </c>
      <c r="AL472" t="s">
        <v>2117</v>
      </c>
      <c r="AM472" t="s">
        <v>2117</v>
      </c>
      <c r="AN472" t="s">
        <v>2116</v>
      </c>
      <c r="AO472" t="s">
        <v>2116</v>
      </c>
      <c r="AP472" t="s">
        <v>2116</v>
      </c>
      <c r="AQ472" t="s">
        <v>2117</v>
      </c>
    </row>
    <row r="473" spans="2:43" x14ac:dyDescent="0.25">
      <c r="B473" t="s">
        <v>947</v>
      </c>
      <c r="C473" t="s">
        <v>1231</v>
      </c>
      <c r="D473">
        <v>0.58333333333333337</v>
      </c>
      <c r="E473" t="s">
        <v>1256</v>
      </c>
      <c r="F473" t="s">
        <v>271</v>
      </c>
      <c r="H473">
        <v>33</v>
      </c>
      <c r="I473">
        <v>26.3</v>
      </c>
      <c r="J473">
        <v>40.6</v>
      </c>
      <c r="K473">
        <v>59.4</v>
      </c>
      <c r="L473">
        <v>67</v>
      </c>
      <c r="M473">
        <v>73.7</v>
      </c>
      <c r="N473">
        <v>21.9</v>
      </c>
      <c r="O473">
        <v>33.799999999999997</v>
      </c>
      <c r="P473">
        <v>44.3</v>
      </c>
      <c r="Q473">
        <v>83.6</v>
      </c>
      <c r="R473">
        <v>85.7</v>
      </c>
      <c r="S473">
        <v>64.900000000000006</v>
      </c>
      <c r="T473">
        <v>35.1</v>
      </c>
      <c r="U473">
        <v>40.6</v>
      </c>
      <c r="V473">
        <v>67.099999999999994</v>
      </c>
      <c r="W473">
        <v>32.9</v>
      </c>
      <c r="X473" t="s">
        <v>4777</v>
      </c>
      <c r="Y473" t="s">
        <v>271</v>
      </c>
      <c r="Z473" t="s">
        <v>5021</v>
      </c>
      <c r="AA473" t="s">
        <v>449</v>
      </c>
      <c r="AB473" t="s">
        <v>2116</v>
      </c>
      <c r="AC473" t="s">
        <v>2116</v>
      </c>
      <c r="AD473" t="s">
        <v>2117</v>
      </c>
      <c r="AE473" t="s">
        <v>2116</v>
      </c>
      <c r="AF473" t="s">
        <v>2117</v>
      </c>
      <c r="AG473" t="s">
        <v>2117</v>
      </c>
      <c r="AH473" t="s">
        <v>2116</v>
      </c>
      <c r="AI473" t="s">
        <v>2116</v>
      </c>
      <c r="AJ473" t="s">
        <v>2117</v>
      </c>
      <c r="AK473" t="s">
        <v>2117</v>
      </c>
      <c r="AL473" t="s">
        <v>2117</v>
      </c>
      <c r="AM473" t="s">
        <v>2116</v>
      </c>
      <c r="AN473" t="s">
        <v>2117</v>
      </c>
      <c r="AO473" t="s">
        <v>2117</v>
      </c>
      <c r="AP473" t="s">
        <v>2116</v>
      </c>
      <c r="AQ473" t="s">
        <v>2117</v>
      </c>
    </row>
    <row r="474" spans="2:43" x14ac:dyDescent="0.25">
      <c r="B474" t="s">
        <v>476</v>
      </c>
      <c r="C474" t="s">
        <v>1231</v>
      </c>
      <c r="D474">
        <v>0.58333333333333337</v>
      </c>
      <c r="E474" t="s">
        <v>1257</v>
      </c>
      <c r="F474" t="s">
        <v>1258</v>
      </c>
      <c r="H474">
        <v>48.7</v>
      </c>
      <c r="I474">
        <v>25.2</v>
      </c>
      <c r="J474">
        <v>26.1</v>
      </c>
      <c r="K474">
        <v>73.900000000000006</v>
      </c>
      <c r="L474">
        <v>51.3</v>
      </c>
      <c r="M474">
        <v>74.8</v>
      </c>
      <c r="N474">
        <v>41.4</v>
      </c>
      <c r="O474">
        <v>36</v>
      </c>
      <c r="P474">
        <v>22.6</v>
      </c>
      <c r="Q474">
        <v>80</v>
      </c>
      <c r="R474">
        <v>86.3</v>
      </c>
      <c r="S474">
        <v>66.099999999999994</v>
      </c>
      <c r="T474">
        <v>33.9</v>
      </c>
      <c r="U474">
        <v>39.799999999999997</v>
      </c>
      <c r="V474">
        <v>66.7</v>
      </c>
      <c r="W474">
        <v>33.299999999999997</v>
      </c>
      <c r="X474" t="s">
        <v>4757</v>
      </c>
      <c r="Y474" t="s">
        <v>1258</v>
      </c>
      <c r="Z474" t="s">
        <v>5022</v>
      </c>
      <c r="AA474" t="s">
        <v>447</v>
      </c>
      <c r="AB474" t="s">
        <v>2116</v>
      </c>
      <c r="AC474" t="s">
        <v>2117</v>
      </c>
      <c r="AD474" t="s">
        <v>2116</v>
      </c>
      <c r="AE474" t="s">
        <v>2117</v>
      </c>
      <c r="AF474" t="s">
        <v>2117</v>
      </c>
      <c r="AG474" t="s">
        <v>2116</v>
      </c>
      <c r="AH474" t="s">
        <v>2116</v>
      </c>
      <c r="AI474" t="s">
        <v>2117</v>
      </c>
      <c r="AJ474" t="s">
        <v>2116</v>
      </c>
      <c r="AK474" t="s">
        <v>2116</v>
      </c>
      <c r="AL474" t="s">
        <v>2116</v>
      </c>
      <c r="AM474" t="s">
        <v>2116</v>
      </c>
      <c r="AN474" t="s">
        <v>2117</v>
      </c>
      <c r="AO474" t="s">
        <v>2117</v>
      </c>
      <c r="AP474" t="s">
        <v>2116</v>
      </c>
      <c r="AQ474" t="s">
        <v>2117</v>
      </c>
    </row>
    <row r="475" spans="2:43" x14ac:dyDescent="0.25">
      <c r="B475" t="s">
        <v>451</v>
      </c>
      <c r="C475" t="s">
        <v>1231</v>
      </c>
      <c r="D475">
        <v>0.58333333333333337</v>
      </c>
      <c r="E475" t="s">
        <v>1259</v>
      </c>
      <c r="F475" t="s">
        <v>1260</v>
      </c>
      <c r="H475">
        <v>36.1</v>
      </c>
      <c r="I475">
        <v>27.5</v>
      </c>
      <c r="J475">
        <v>36.4</v>
      </c>
      <c r="K475">
        <v>63.6</v>
      </c>
      <c r="L475">
        <v>63.9</v>
      </c>
      <c r="M475">
        <v>72.5</v>
      </c>
      <c r="N475">
        <v>23.8</v>
      </c>
      <c r="O475">
        <v>43.8</v>
      </c>
      <c r="P475">
        <v>32.4</v>
      </c>
      <c r="Q475">
        <v>69.099999999999994</v>
      </c>
      <c r="R475">
        <v>81</v>
      </c>
      <c r="S475">
        <v>57.3</v>
      </c>
      <c r="T475">
        <v>42.7</v>
      </c>
      <c r="U475">
        <v>48.3</v>
      </c>
      <c r="V475">
        <v>61.4</v>
      </c>
      <c r="W475">
        <v>38.6</v>
      </c>
      <c r="X475" t="s">
        <v>4778</v>
      </c>
      <c r="Y475" t="s">
        <v>4779</v>
      </c>
      <c r="Z475" t="s">
        <v>5023</v>
      </c>
      <c r="AA475" t="s">
        <v>447</v>
      </c>
      <c r="AB475" t="s">
        <v>2116</v>
      </c>
      <c r="AC475" t="s">
        <v>2117</v>
      </c>
      <c r="AD475" t="s">
        <v>2116</v>
      </c>
      <c r="AE475" t="s">
        <v>2117</v>
      </c>
      <c r="AF475" t="s">
        <v>2117</v>
      </c>
      <c r="AG475" t="s">
        <v>2116</v>
      </c>
      <c r="AH475" t="s">
        <v>2116</v>
      </c>
      <c r="AI475" t="s">
        <v>2117</v>
      </c>
      <c r="AJ475" t="s">
        <v>2116</v>
      </c>
      <c r="AK475" t="s">
        <v>2116</v>
      </c>
      <c r="AL475" t="s">
        <v>2116</v>
      </c>
      <c r="AM475" t="s">
        <v>2116</v>
      </c>
      <c r="AN475" t="s">
        <v>2117</v>
      </c>
      <c r="AO475" t="s">
        <v>2117</v>
      </c>
      <c r="AP475" t="s">
        <v>2116</v>
      </c>
      <c r="AQ475" t="s">
        <v>2117</v>
      </c>
    </row>
    <row r="476" spans="2:43" x14ac:dyDescent="0.25">
      <c r="B476" t="s">
        <v>451</v>
      </c>
      <c r="C476" t="s">
        <v>1231</v>
      </c>
      <c r="D476">
        <v>0.58680555555555558</v>
      </c>
      <c r="E476" t="s">
        <v>1261</v>
      </c>
      <c r="F476" t="s">
        <v>1262</v>
      </c>
      <c r="H476">
        <v>36</v>
      </c>
      <c r="I476">
        <v>26.3</v>
      </c>
      <c r="J476">
        <v>37.6</v>
      </c>
      <c r="K476">
        <v>62.4</v>
      </c>
      <c r="L476">
        <v>64</v>
      </c>
      <c r="M476">
        <v>73.7</v>
      </c>
      <c r="N476">
        <v>30.3</v>
      </c>
      <c r="O476">
        <v>38.299999999999997</v>
      </c>
      <c r="P476">
        <v>31.4</v>
      </c>
      <c r="Q476">
        <v>78</v>
      </c>
      <c r="R476">
        <v>85.7</v>
      </c>
      <c r="S476">
        <v>65</v>
      </c>
      <c r="T476">
        <v>35</v>
      </c>
      <c r="U476">
        <v>40.5</v>
      </c>
      <c r="V476">
        <v>67.2</v>
      </c>
      <c r="W476">
        <v>32.799999999999997</v>
      </c>
      <c r="X476" t="s">
        <v>1261</v>
      </c>
      <c r="Y476" t="s">
        <v>4784</v>
      </c>
      <c r="Z476" t="s">
        <v>5024</v>
      </c>
      <c r="AA476" t="s">
        <v>2162</v>
      </c>
      <c r="AB476" t="s">
        <v>2117</v>
      </c>
      <c r="AC476" t="s">
        <v>2116</v>
      </c>
      <c r="AD476" t="s">
        <v>2116</v>
      </c>
      <c r="AE476" t="s">
        <v>2117</v>
      </c>
      <c r="AF476" t="s">
        <v>2116</v>
      </c>
      <c r="AG476" t="s">
        <v>2117</v>
      </c>
      <c r="AH476" t="s">
        <v>2116</v>
      </c>
      <c r="AI476" t="s">
        <v>2117</v>
      </c>
      <c r="AJ476" t="s">
        <v>2116</v>
      </c>
      <c r="AK476" t="s">
        <v>2116</v>
      </c>
      <c r="AL476" t="s">
        <v>2117</v>
      </c>
      <c r="AM476" t="s">
        <v>2117</v>
      </c>
      <c r="AN476" t="s">
        <v>2116</v>
      </c>
      <c r="AO476" t="s">
        <v>2117</v>
      </c>
      <c r="AP476" t="s">
        <v>2116</v>
      </c>
      <c r="AQ476" t="s">
        <v>2117</v>
      </c>
    </row>
    <row r="477" spans="2:43" x14ac:dyDescent="0.25">
      <c r="B477" t="s">
        <v>481</v>
      </c>
      <c r="C477" t="s">
        <v>1231</v>
      </c>
      <c r="D477">
        <v>0.625</v>
      </c>
      <c r="E477" t="s">
        <v>263</v>
      </c>
      <c r="F477" t="s">
        <v>1263</v>
      </c>
      <c r="H477">
        <v>54.6</v>
      </c>
      <c r="I477">
        <v>24.3</v>
      </c>
      <c r="J477">
        <v>21.1</v>
      </c>
      <c r="K477">
        <v>78.900000000000006</v>
      </c>
      <c r="L477">
        <v>45.4</v>
      </c>
      <c r="M477">
        <v>75.7</v>
      </c>
      <c r="N477">
        <v>43.6</v>
      </c>
      <c r="O477">
        <v>34.9</v>
      </c>
      <c r="P477">
        <v>21.6</v>
      </c>
      <c r="Q477">
        <v>81.3</v>
      </c>
      <c r="R477">
        <v>91.9</v>
      </c>
      <c r="S477">
        <v>77</v>
      </c>
      <c r="T477">
        <v>23</v>
      </c>
      <c r="U477">
        <v>28.7</v>
      </c>
      <c r="V477">
        <v>73.599999999999994</v>
      </c>
      <c r="W477">
        <v>26.4</v>
      </c>
      <c r="X477" t="s">
        <v>263</v>
      </c>
      <c r="Y477" t="s">
        <v>1263</v>
      </c>
      <c r="Z477" t="s">
        <v>5025</v>
      </c>
      <c r="AA477" t="s">
        <v>453</v>
      </c>
      <c r="AB477" t="s">
        <v>2117</v>
      </c>
      <c r="AC477" t="s">
        <v>2116</v>
      </c>
      <c r="AD477" t="s">
        <v>2116</v>
      </c>
      <c r="AE477" t="s">
        <v>2117</v>
      </c>
      <c r="AF477" t="s">
        <v>2116</v>
      </c>
      <c r="AG477" t="s">
        <v>2117</v>
      </c>
      <c r="AH477" t="s">
        <v>2116</v>
      </c>
      <c r="AI477" t="s">
        <v>2117</v>
      </c>
      <c r="AJ477" t="s">
        <v>2116</v>
      </c>
      <c r="AK477" t="s">
        <v>2116</v>
      </c>
      <c r="AL477" t="s">
        <v>2116</v>
      </c>
      <c r="AM477" t="s">
        <v>2116</v>
      </c>
      <c r="AN477" t="s">
        <v>2117</v>
      </c>
      <c r="AO477" t="s">
        <v>2117</v>
      </c>
      <c r="AP477" t="s">
        <v>2116</v>
      </c>
      <c r="AQ477" t="s">
        <v>2117</v>
      </c>
    </row>
    <row r="478" spans="2:43" x14ac:dyDescent="0.25">
      <c r="B478" t="s">
        <v>1043</v>
      </c>
      <c r="C478" t="s">
        <v>1231</v>
      </c>
      <c r="D478">
        <v>0.64583333333333337</v>
      </c>
      <c r="E478" t="s">
        <v>1265</v>
      </c>
      <c r="F478" t="s">
        <v>273</v>
      </c>
      <c r="H478">
        <v>30.5</v>
      </c>
      <c r="I478">
        <v>43.5</v>
      </c>
      <c r="J478">
        <v>26</v>
      </c>
      <c r="K478">
        <v>74</v>
      </c>
      <c r="L478">
        <v>69.5</v>
      </c>
      <c r="M478">
        <v>56.5</v>
      </c>
      <c r="N478">
        <v>23.2</v>
      </c>
      <c r="O478">
        <v>64</v>
      </c>
      <c r="P478">
        <v>12.8</v>
      </c>
      <c r="Q478">
        <v>40.200000000000003</v>
      </c>
      <c r="R478">
        <v>35.799999999999997</v>
      </c>
      <c r="S478">
        <v>12.6</v>
      </c>
      <c r="T478">
        <v>87.4</v>
      </c>
      <c r="U478">
        <v>89.6</v>
      </c>
      <c r="V478">
        <v>22.1</v>
      </c>
      <c r="W478">
        <v>77.900000000000006</v>
      </c>
      <c r="X478" t="s">
        <v>4794</v>
      </c>
      <c r="Y478" t="s">
        <v>273</v>
      </c>
      <c r="Z478" t="s">
        <v>5026</v>
      </c>
      <c r="AA478" t="s">
        <v>459</v>
      </c>
      <c r="AB478" t="s">
        <v>2116</v>
      </c>
      <c r="AC478" t="s">
        <v>2117</v>
      </c>
      <c r="AD478" t="s">
        <v>2116</v>
      </c>
      <c r="AE478" t="s">
        <v>2117</v>
      </c>
      <c r="AF478" t="s">
        <v>2117</v>
      </c>
      <c r="AG478" t="s">
        <v>2116</v>
      </c>
      <c r="AH478" t="s">
        <v>2116</v>
      </c>
      <c r="AI478" t="s">
        <v>2116</v>
      </c>
      <c r="AJ478" t="s">
        <v>2117</v>
      </c>
      <c r="AK478" t="s">
        <v>2117</v>
      </c>
      <c r="AL478" t="s">
        <v>2117</v>
      </c>
      <c r="AM478" t="s">
        <v>2116</v>
      </c>
      <c r="AN478" t="s">
        <v>2117</v>
      </c>
      <c r="AO478" t="s">
        <v>2117</v>
      </c>
      <c r="AP478" t="s">
        <v>2117</v>
      </c>
      <c r="AQ478" t="s">
        <v>2116</v>
      </c>
    </row>
    <row r="479" spans="2:43" x14ac:dyDescent="0.25">
      <c r="B479" t="s">
        <v>457</v>
      </c>
      <c r="C479" t="s">
        <v>1231</v>
      </c>
      <c r="D479">
        <v>0.66666666666666663</v>
      </c>
      <c r="E479" t="s">
        <v>1266</v>
      </c>
      <c r="F479" t="s">
        <v>1267</v>
      </c>
      <c r="H479">
        <v>43.6</v>
      </c>
      <c r="I479">
        <v>26.7</v>
      </c>
      <c r="J479">
        <v>29.7</v>
      </c>
      <c r="K479">
        <v>70.3</v>
      </c>
      <c r="L479">
        <v>56.4</v>
      </c>
      <c r="M479">
        <v>73.3</v>
      </c>
      <c r="N479">
        <v>24.7</v>
      </c>
      <c r="O479">
        <v>44.7</v>
      </c>
      <c r="P479">
        <v>30.6</v>
      </c>
      <c r="Q479">
        <v>67.900000000000006</v>
      </c>
      <c r="R479">
        <v>81.900000000000006</v>
      </c>
      <c r="S479">
        <v>58.9</v>
      </c>
      <c r="T479">
        <v>41.1</v>
      </c>
      <c r="U479">
        <v>47</v>
      </c>
      <c r="V479">
        <v>62</v>
      </c>
      <c r="W479">
        <v>38</v>
      </c>
      <c r="X479" t="s">
        <v>4795</v>
      </c>
      <c r="Y479" t="s">
        <v>4796</v>
      </c>
      <c r="Z479" t="s">
        <v>5027</v>
      </c>
      <c r="AA479" t="s">
        <v>462</v>
      </c>
      <c r="AB479" t="s">
        <v>2117</v>
      </c>
      <c r="AC479" t="s">
        <v>2116</v>
      </c>
      <c r="AD479" t="s">
        <v>2116</v>
      </c>
      <c r="AE479" t="s">
        <v>2117</v>
      </c>
      <c r="AF479" t="s">
        <v>2116</v>
      </c>
      <c r="AG479" t="s">
        <v>2117</v>
      </c>
      <c r="AH479" t="s">
        <v>2116</v>
      </c>
      <c r="AI479" t="s">
        <v>2116</v>
      </c>
      <c r="AJ479" t="s">
        <v>2117</v>
      </c>
      <c r="AK479" t="s">
        <v>2117</v>
      </c>
      <c r="AL479" t="s">
        <v>2117</v>
      </c>
      <c r="AM479" t="s">
        <v>2117</v>
      </c>
      <c r="AN479" t="s">
        <v>2116</v>
      </c>
      <c r="AO479" t="s">
        <v>2117</v>
      </c>
      <c r="AP479" t="s">
        <v>2117</v>
      </c>
      <c r="AQ479" t="s">
        <v>2116</v>
      </c>
    </row>
    <row r="480" spans="2:43" x14ac:dyDescent="0.25">
      <c r="B480" t="s">
        <v>452</v>
      </c>
      <c r="C480" t="s">
        <v>1231</v>
      </c>
      <c r="D480">
        <v>0.66666666666666663</v>
      </c>
      <c r="E480" t="s">
        <v>117</v>
      </c>
      <c r="F480" t="s">
        <v>228</v>
      </c>
      <c r="H480">
        <v>44.4</v>
      </c>
      <c r="I480">
        <v>29.5</v>
      </c>
      <c r="J480">
        <v>26.1</v>
      </c>
      <c r="K480">
        <v>73.900000000000006</v>
      </c>
      <c r="L480">
        <v>55.6</v>
      </c>
      <c r="M480">
        <v>70.5</v>
      </c>
      <c r="N480">
        <v>39</v>
      </c>
      <c r="O480">
        <v>43.9</v>
      </c>
      <c r="P480">
        <v>17.100000000000001</v>
      </c>
      <c r="Q480">
        <v>67</v>
      </c>
      <c r="R480">
        <v>70.599999999999994</v>
      </c>
      <c r="S480">
        <v>43.3</v>
      </c>
      <c r="T480">
        <v>56.7</v>
      </c>
      <c r="U480">
        <v>62.4</v>
      </c>
      <c r="V480">
        <v>49.3</v>
      </c>
      <c r="W480">
        <v>50.7</v>
      </c>
      <c r="X480" t="s">
        <v>117</v>
      </c>
      <c r="Y480" t="s">
        <v>429</v>
      </c>
      <c r="Z480" t="s">
        <v>5028</v>
      </c>
      <c r="AA480" t="s">
        <v>449</v>
      </c>
      <c r="AB480" t="s">
        <v>2116</v>
      </c>
      <c r="AC480" t="s">
        <v>2116</v>
      </c>
      <c r="AD480" t="s">
        <v>2117</v>
      </c>
      <c r="AE480" t="s">
        <v>2116</v>
      </c>
      <c r="AF480" t="s">
        <v>2117</v>
      </c>
      <c r="AG480" t="s">
        <v>2117</v>
      </c>
      <c r="AH480" t="s">
        <v>2116</v>
      </c>
      <c r="AI480" t="s">
        <v>2117</v>
      </c>
      <c r="AJ480" t="s">
        <v>2116</v>
      </c>
      <c r="AK480" t="s">
        <v>2116</v>
      </c>
      <c r="AL480" t="s">
        <v>2117</v>
      </c>
      <c r="AM480" t="s">
        <v>2116</v>
      </c>
      <c r="AN480" t="s">
        <v>2117</v>
      </c>
      <c r="AO480" t="s">
        <v>2117</v>
      </c>
      <c r="AP480" t="s">
        <v>2116</v>
      </c>
      <c r="AQ480" t="s">
        <v>2117</v>
      </c>
    </row>
    <row r="481" spans="2:43" x14ac:dyDescent="0.25">
      <c r="B481" t="s">
        <v>481</v>
      </c>
      <c r="C481" t="s">
        <v>1231</v>
      </c>
      <c r="D481">
        <v>0.67708333333333337</v>
      </c>
      <c r="E481" t="s">
        <v>1268</v>
      </c>
      <c r="F481" t="s">
        <v>1269</v>
      </c>
      <c r="H481">
        <v>56.4</v>
      </c>
      <c r="I481">
        <v>24</v>
      </c>
      <c r="J481">
        <v>19.600000000000001</v>
      </c>
      <c r="K481">
        <v>80.400000000000006</v>
      </c>
      <c r="L481">
        <v>43.6</v>
      </c>
      <c r="M481">
        <v>76</v>
      </c>
      <c r="N481">
        <v>41</v>
      </c>
      <c r="O481">
        <v>36.4</v>
      </c>
      <c r="P481">
        <v>22.6</v>
      </c>
      <c r="Q481">
        <v>79.5</v>
      </c>
      <c r="R481">
        <v>90.9</v>
      </c>
      <c r="S481">
        <v>75</v>
      </c>
      <c r="T481">
        <v>25</v>
      </c>
      <c r="U481">
        <v>31.1</v>
      </c>
      <c r="V481">
        <v>71.3</v>
      </c>
      <c r="W481">
        <v>28.7</v>
      </c>
      <c r="X481" t="s">
        <v>1268</v>
      </c>
      <c r="Y481" t="s">
        <v>1269</v>
      </c>
      <c r="Z481" t="s">
        <v>5029</v>
      </c>
      <c r="AA481" t="s">
        <v>447</v>
      </c>
      <c r="AB481" t="s">
        <v>2116</v>
      </c>
      <c r="AC481" t="s">
        <v>2117</v>
      </c>
      <c r="AD481" t="s">
        <v>2116</v>
      </c>
      <c r="AE481" t="s">
        <v>2117</v>
      </c>
      <c r="AF481" t="s">
        <v>2117</v>
      </c>
      <c r="AG481" t="s">
        <v>2116</v>
      </c>
      <c r="AH481" t="s">
        <v>2116</v>
      </c>
      <c r="AI481" t="s">
        <v>2117</v>
      </c>
      <c r="AJ481" t="s">
        <v>2116</v>
      </c>
      <c r="AK481" t="s">
        <v>2116</v>
      </c>
      <c r="AL481" t="s">
        <v>2116</v>
      </c>
      <c r="AM481" t="s">
        <v>2116</v>
      </c>
      <c r="AN481" t="s">
        <v>2117</v>
      </c>
      <c r="AO481" t="s">
        <v>2117</v>
      </c>
      <c r="AP481" t="s">
        <v>2116</v>
      </c>
      <c r="AQ481" t="s">
        <v>2117</v>
      </c>
    </row>
    <row r="482" spans="2:43" x14ac:dyDescent="0.25">
      <c r="B482" t="s">
        <v>483</v>
      </c>
      <c r="C482" t="s">
        <v>1231</v>
      </c>
      <c r="D482">
        <v>0.72916666666666663</v>
      </c>
      <c r="E482" t="s">
        <v>426</v>
      </c>
      <c r="F482" t="s">
        <v>1270</v>
      </c>
      <c r="H482">
        <v>55.7</v>
      </c>
      <c r="I482">
        <v>27.1</v>
      </c>
      <c r="J482">
        <v>17.2</v>
      </c>
      <c r="K482">
        <v>82.8</v>
      </c>
      <c r="L482">
        <v>44.3</v>
      </c>
      <c r="M482">
        <v>72.900000000000006</v>
      </c>
      <c r="N482">
        <v>46.7</v>
      </c>
      <c r="O482">
        <v>43.4</v>
      </c>
      <c r="P482">
        <v>9.9</v>
      </c>
      <c r="Q482">
        <v>64.2</v>
      </c>
      <c r="R482">
        <v>69.900000000000006</v>
      </c>
      <c r="S482">
        <v>42.5</v>
      </c>
      <c r="T482">
        <v>57.5</v>
      </c>
      <c r="U482">
        <v>64.599999999999994</v>
      </c>
      <c r="V482">
        <v>44.4</v>
      </c>
      <c r="W482">
        <v>55.6</v>
      </c>
      <c r="X482" t="s">
        <v>426</v>
      </c>
      <c r="Y482" t="s">
        <v>4798</v>
      </c>
      <c r="Z482" t="s">
        <v>5030</v>
      </c>
      <c r="AA482" t="s">
        <v>453</v>
      </c>
      <c r="AB482" t="s">
        <v>2117</v>
      </c>
      <c r="AC482" t="s">
        <v>2116</v>
      </c>
      <c r="AD482" t="s">
        <v>2116</v>
      </c>
      <c r="AE482" t="s">
        <v>2117</v>
      </c>
      <c r="AF482" t="s">
        <v>2116</v>
      </c>
      <c r="AG482" t="s">
        <v>2117</v>
      </c>
      <c r="AH482" t="s">
        <v>2116</v>
      </c>
      <c r="AI482" t="s">
        <v>2117</v>
      </c>
      <c r="AJ482" t="s">
        <v>2116</v>
      </c>
      <c r="AK482" t="s">
        <v>2116</v>
      </c>
      <c r="AL482" t="s">
        <v>2116</v>
      </c>
      <c r="AM482" t="s">
        <v>2116</v>
      </c>
      <c r="AN482" t="s">
        <v>2117</v>
      </c>
      <c r="AO482" t="s">
        <v>2117</v>
      </c>
      <c r="AP482" t="s">
        <v>2116</v>
      </c>
      <c r="AQ482" t="s">
        <v>2117</v>
      </c>
    </row>
    <row r="483" spans="2:43" x14ac:dyDescent="0.25">
      <c r="B483" t="s">
        <v>452</v>
      </c>
      <c r="C483" t="s">
        <v>1231</v>
      </c>
      <c r="D483">
        <v>0.77083333333333337</v>
      </c>
      <c r="E483" t="s">
        <v>101</v>
      </c>
      <c r="F483" t="s">
        <v>238</v>
      </c>
      <c r="H483">
        <v>30</v>
      </c>
      <c r="I483">
        <v>32.9</v>
      </c>
      <c r="J483">
        <v>37.1</v>
      </c>
      <c r="K483">
        <v>62.9</v>
      </c>
      <c r="L483">
        <v>70</v>
      </c>
      <c r="M483">
        <v>67.099999999999994</v>
      </c>
      <c r="N483">
        <v>25.3</v>
      </c>
      <c r="O483">
        <v>51.1</v>
      </c>
      <c r="P483">
        <v>23.6</v>
      </c>
      <c r="Q483">
        <v>58.3</v>
      </c>
      <c r="R483">
        <v>63.3</v>
      </c>
      <c r="S483">
        <v>34.9</v>
      </c>
      <c r="T483">
        <v>65.099999999999994</v>
      </c>
      <c r="U483">
        <v>69.8</v>
      </c>
      <c r="V483">
        <v>43.4</v>
      </c>
      <c r="W483">
        <v>56.6</v>
      </c>
      <c r="X483" t="s">
        <v>101</v>
      </c>
      <c r="Y483" t="s">
        <v>431</v>
      </c>
      <c r="Z483" t="s">
        <v>5031</v>
      </c>
      <c r="AA483" t="s">
        <v>447</v>
      </c>
      <c r="AB483" t="s">
        <v>2116</v>
      </c>
      <c r="AC483" t="s">
        <v>2117</v>
      </c>
      <c r="AD483" t="s">
        <v>2116</v>
      </c>
      <c r="AE483" t="s">
        <v>2117</v>
      </c>
      <c r="AF483" t="s">
        <v>2117</v>
      </c>
      <c r="AG483" t="s">
        <v>2116</v>
      </c>
      <c r="AH483" t="s">
        <v>2116</v>
      </c>
      <c r="AI483" t="s">
        <v>2117</v>
      </c>
      <c r="AJ483" t="s">
        <v>2116</v>
      </c>
      <c r="AK483" t="s">
        <v>2116</v>
      </c>
      <c r="AL483" t="s">
        <v>2116</v>
      </c>
      <c r="AM483" t="s">
        <v>2116</v>
      </c>
      <c r="AN483" t="s">
        <v>2117</v>
      </c>
      <c r="AO483" t="s">
        <v>2117</v>
      </c>
      <c r="AP483" t="s">
        <v>2116</v>
      </c>
      <c r="AQ483" t="s">
        <v>2117</v>
      </c>
    </row>
    <row r="484" spans="2:43" x14ac:dyDescent="0.25">
      <c r="B484" t="s">
        <v>1007</v>
      </c>
      <c r="C484" t="s">
        <v>1231</v>
      </c>
      <c r="D484">
        <v>0.79166666666666663</v>
      </c>
      <c r="E484" t="s">
        <v>1271</v>
      </c>
      <c r="F484" t="s">
        <v>1272</v>
      </c>
      <c r="H484">
        <v>33.700000000000003</v>
      </c>
      <c r="I484">
        <v>30.7</v>
      </c>
      <c r="J484">
        <v>35.6</v>
      </c>
      <c r="K484">
        <v>64.400000000000006</v>
      </c>
      <c r="L484">
        <v>66.3</v>
      </c>
      <c r="M484">
        <v>69.3</v>
      </c>
      <c r="N484" t="s">
        <v>20</v>
      </c>
      <c r="O484" t="s">
        <v>20</v>
      </c>
      <c r="P484" t="s">
        <v>20</v>
      </c>
      <c r="Q484" t="s">
        <v>20</v>
      </c>
      <c r="R484">
        <v>70.2</v>
      </c>
      <c r="S484">
        <v>42.8</v>
      </c>
      <c r="T484">
        <v>57.2</v>
      </c>
      <c r="U484">
        <v>62.4</v>
      </c>
      <c r="V484">
        <v>50</v>
      </c>
      <c r="W484">
        <v>50</v>
      </c>
      <c r="X484" t="s">
        <v>1271</v>
      </c>
      <c r="Y484" t="s">
        <v>4802</v>
      </c>
      <c r="Z484" t="s">
        <v>5032</v>
      </c>
      <c r="AA484" t="s">
        <v>2736</v>
      </c>
      <c r="AB484" t="s">
        <v>2116</v>
      </c>
      <c r="AC484" t="s">
        <v>2117</v>
      </c>
      <c r="AD484" t="s">
        <v>2116</v>
      </c>
      <c r="AE484" t="s">
        <v>2117</v>
      </c>
      <c r="AF484" t="s">
        <v>2117</v>
      </c>
      <c r="AG484" t="s">
        <v>2116</v>
      </c>
      <c r="AH484" t="s">
        <v>2116</v>
      </c>
      <c r="AI484" t="s">
        <v>2117</v>
      </c>
      <c r="AJ484" t="s">
        <v>2116</v>
      </c>
      <c r="AK484" t="s">
        <v>2116</v>
      </c>
      <c r="AL484" t="s">
        <v>2116</v>
      </c>
      <c r="AM484" t="s">
        <v>2116</v>
      </c>
      <c r="AN484" t="s">
        <v>2117</v>
      </c>
      <c r="AO484" t="s">
        <v>2117</v>
      </c>
      <c r="AP484" t="s">
        <v>2116</v>
      </c>
      <c r="AQ484" t="s">
        <v>2117</v>
      </c>
    </row>
    <row r="485" spans="2:43" x14ac:dyDescent="0.25">
      <c r="B485" t="s">
        <v>455</v>
      </c>
      <c r="C485" t="s">
        <v>1231</v>
      </c>
      <c r="D485">
        <v>0.8125</v>
      </c>
      <c r="E485" t="s">
        <v>115</v>
      </c>
      <c r="F485" t="s">
        <v>43</v>
      </c>
      <c r="H485">
        <v>39.200000000000003</v>
      </c>
      <c r="I485">
        <v>30.8</v>
      </c>
      <c r="J485">
        <v>30</v>
      </c>
      <c r="K485">
        <v>70</v>
      </c>
      <c r="L485">
        <v>60.8</v>
      </c>
      <c r="M485">
        <v>69.2</v>
      </c>
      <c r="N485">
        <v>29.5</v>
      </c>
      <c r="O485">
        <v>45.9</v>
      </c>
      <c r="P485">
        <v>24.6</v>
      </c>
      <c r="Q485">
        <v>65.900000000000006</v>
      </c>
      <c r="R485">
        <v>68.5</v>
      </c>
      <c r="S485">
        <v>40.700000000000003</v>
      </c>
      <c r="T485">
        <v>59.3</v>
      </c>
      <c r="U485">
        <v>64.5</v>
      </c>
      <c r="V485">
        <v>48.1</v>
      </c>
      <c r="W485">
        <v>51.9</v>
      </c>
      <c r="X485" t="s">
        <v>1984</v>
      </c>
      <c r="Y485" t="s">
        <v>914</v>
      </c>
      <c r="Z485" t="s">
        <v>5033</v>
      </c>
      <c r="AA485" t="s">
        <v>2130</v>
      </c>
      <c r="AB485" t="s">
        <v>2117</v>
      </c>
      <c r="AC485" t="s">
        <v>2116</v>
      </c>
      <c r="AD485" t="s">
        <v>2116</v>
      </c>
      <c r="AE485" t="s">
        <v>2117</v>
      </c>
      <c r="AF485" t="s">
        <v>2116</v>
      </c>
      <c r="AG485" t="s">
        <v>2117</v>
      </c>
      <c r="AH485" t="s">
        <v>2117</v>
      </c>
      <c r="AI485" t="s">
        <v>2116</v>
      </c>
      <c r="AJ485" t="s">
        <v>2116</v>
      </c>
      <c r="AK485" t="s">
        <v>2117</v>
      </c>
      <c r="AL485" t="s">
        <v>2117</v>
      </c>
      <c r="AM485" t="s">
        <v>2117</v>
      </c>
      <c r="AN485" t="s">
        <v>2116</v>
      </c>
      <c r="AO485" t="s">
        <v>2116</v>
      </c>
      <c r="AP485" t="s">
        <v>2117</v>
      </c>
      <c r="AQ485" t="s">
        <v>2116</v>
      </c>
    </row>
    <row r="486" spans="2:43" x14ac:dyDescent="0.25">
      <c r="B486" t="s">
        <v>455</v>
      </c>
      <c r="C486" t="s">
        <v>1231</v>
      </c>
      <c r="D486">
        <v>0.8125</v>
      </c>
      <c r="E486" t="s">
        <v>42</v>
      </c>
      <c r="F486" t="s">
        <v>240</v>
      </c>
      <c r="H486">
        <v>40</v>
      </c>
      <c r="I486">
        <v>27.7</v>
      </c>
      <c r="J486">
        <v>32.200000000000003</v>
      </c>
      <c r="K486">
        <v>67.8</v>
      </c>
      <c r="L486">
        <v>60</v>
      </c>
      <c r="M486">
        <v>72.3</v>
      </c>
      <c r="N486">
        <v>35.5</v>
      </c>
      <c r="O486">
        <v>40</v>
      </c>
      <c r="P486">
        <v>24.5</v>
      </c>
      <c r="Q486">
        <v>74.7</v>
      </c>
      <c r="R486">
        <v>79.3</v>
      </c>
      <c r="S486">
        <v>54.8</v>
      </c>
      <c r="T486">
        <v>45.2</v>
      </c>
      <c r="U486">
        <v>50.9</v>
      </c>
      <c r="V486">
        <v>59.3</v>
      </c>
      <c r="W486">
        <v>40.700000000000003</v>
      </c>
      <c r="X486" t="s">
        <v>913</v>
      </c>
      <c r="Y486" t="s">
        <v>400</v>
      </c>
      <c r="Z486" t="s">
        <v>5034</v>
      </c>
      <c r="AA486" t="s">
        <v>2125</v>
      </c>
      <c r="AB486" t="s">
        <v>2117</v>
      </c>
      <c r="AC486" t="s">
        <v>2116</v>
      </c>
      <c r="AD486" t="s">
        <v>2116</v>
      </c>
      <c r="AE486" t="s">
        <v>2117</v>
      </c>
      <c r="AF486" t="s">
        <v>2116</v>
      </c>
      <c r="AG486" t="s">
        <v>2117</v>
      </c>
      <c r="AH486" t="s">
        <v>2117</v>
      </c>
      <c r="AI486" t="s">
        <v>2116</v>
      </c>
      <c r="AJ486" t="s">
        <v>2116</v>
      </c>
      <c r="AK486" t="s">
        <v>2117</v>
      </c>
      <c r="AL486" t="s">
        <v>2117</v>
      </c>
      <c r="AM486" t="s">
        <v>2116</v>
      </c>
      <c r="AN486" t="s">
        <v>2117</v>
      </c>
      <c r="AO486" t="s">
        <v>2117</v>
      </c>
      <c r="AP486" t="s">
        <v>2116</v>
      </c>
      <c r="AQ486" t="s">
        <v>2117</v>
      </c>
    </row>
    <row r="487" spans="2:43" x14ac:dyDescent="0.25">
      <c r="B487" t="s">
        <v>455</v>
      </c>
      <c r="C487" t="s">
        <v>1231</v>
      </c>
      <c r="D487">
        <v>0.8125</v>
      </c>
      <c r="E487" t="s">
        <v>50</v>
      </c>
      <c r="F487" t="s">
        <v>114</v>
      </c>
      <c r="H487">
        <v>42.6</v>
      </c>
      <c r="I487">
        <v>33.700000000000003</v>
      </c>
      <c r="J487">
        <v>23.7</v>
      </c>
      <c r="K487">
        <v>76.3</v>
      </c>
      <c r="L487">
        <v>57.4</v>
      </c>
      <c r="M487">
        <v>66.3</v>
      </c>
      <c r="N487">
        <v>24.8</v>
      </c>
      <c r="O487">
        <v>54.9</v>
      </c>
      <c r="P487">
        <v>20.3</v>
      </c>
      <c r="Q487">
        <v>52.8</v>
      </c>
      <c r="R487">
        <v>56.8</v>
      </c>
      <c r="S487">
        <v>28.6</v>
      </c>
      <c r="T487">
        <v>71.400000000000006</v>
      </c>
      <c r="U487">
        <v>76</v>
      </c>
      <c r="V487">
        <v>36.799999999999997</v>
      </c>
      <c r="W487">
        <v>63.2</v>
      </c>
      <c r="X487" t="s">
        <v>50</v>
      </c>
      <c r="Y487" t="s">
        <v>1983</v>
      </c>
      <c r="Z487" t="s">
        <v>5035</v>
      </c>
      <c r="AA487" t="s">
        <v>459</v>
      </c>
      <c r="AB487" t="s">
        <v>2116</v>
      </c>
      <c r="AC487" t="s">
        <v>2117</v>
      </c>
      <c r="AD487" t="s">
        <v>2116</v>
      </c>
      <c r="AE487" t="s">
        <v>2117</v>
      </c>
      <c r="AF487" t="s">
        <v>2117</v>
      </c>
      <c r="AG487" t="s">
        <v>2116</v>
      </c>
      <c r="AH487" t="s">
        <v>2116</v>
      </c>
      <c r="AI487" t="s">
        <v>2117</v>
      </c>
      <c r="AJ487" t="s">
        <v>2116</v>
      </c>
      <c r="AK487" t="s">
        <v>2116</v>
      </c>
      <c r="AL487" t="s">
        <v>2117</v>
      </c>
      <c r="AM487" t="s">
        <v>2116</v>
      </c>
      <c r="AN487" t="s">
        <v>2117</v>
      </c>
      <c r="AO487" t="s">
        <v>2117</v>
      </c>
      <c r="AP487" t="s">
        <v>2117</v>
      </c>
      <c r="AQ487" t="s">
        <v>2116</v>
      </c>
    </row>
    <row r="488" spans="2:43" x14ac:dyDescent="0.25">
      <c r="B488" t="s">
        <v>486</v>
      </c>
      <c r="C488" t="s">
        <v>1231</v>
      </c>
      <c r="D488">
        <v>0.8125</v>
      </c>
      <c r="E488" t="s">
        <v>1273</v>
      </c>
      <c r="F488" t="s">
        <v>1274</v>
      </c>
      <c r="H488">
        <v>45.6</v>
      </c>
      <c r="I488">
        <v>27.7</v>
      </c>
      <c r="J488">
        <v>26.8</v>
      </c>
      <c r="K488">
        <v>73.2</v>
      </c>
      <c r="L488">
        <v>54.4</v>
      </c>
      <c r="M488">
        <v>72.3</v>
      </c>
      <c r="N488">
        <v>31.6</v>
      </c>
      <c r="O488">
        <v>40.9</v>
      </c>
      <c r="P488">
        <v>27.5</v>
      </c>
      <c r="Q488">
        <v>73.8</v>
      </c>
      <c r="R488">
        <v>76.900000000000006</v>
      </c>
      <c r="S488">
        <v>51.5</v>
      </c>
      <c r="T488">
        <v>48.5</v>
      </c>
      <c r="U488">
        <v>54.5</v>
      </c>
      <c r="V488">
        <v>55.7</v>
      </c>
      <c r="W488">
        <v>44.3</v>
      </c>
      <c r="X488" t="s">
        <v>1314</v>
      </c>
      <c r="Y488" t="s">
        <v>4805</v>
      </c>
      <c r="Z488" t="s">
        <v>5036</v>
      </c>
      <c r="AA488" t="s">
        <v>2736</v>
      </c>
      <c r="AB488" t="s">
        <v>2116</v>
      </c>
      <c r="AC488" t="s">
        <v>2117</v>
      </c>
      <c r="AD488" t="s">
        <v>2116</v>
      </c>
      <c r="AE488" t="s">
        <v>2117</v>
      </c>
      <c r="AF488" t="s">
        <v>2117</v>
      </c>
      <c r="AG488" t="s">
        <v>2116</v>
      </c>
      <c r="AH488" t="s">
        <v>2116</v>
      </c>
      <c r="AI488" t="s">
        <v>2117</v>
      </c>
      <c r="AJ488" t="s">
        <v>2116</v>
      </c>
      <c r="AK488" t="s">
        <v>2116</v>
      </c>
      <c r="AL488" t="s">
        <v>2116</v>
      </c>
      <c r="AM488" t="s">
        <v>2116</v>
      </c>
      <c r="AN488" t="s">
        <v>2117</v>
      </c>
      <c r="AO488" t="s">
        <v>2117</v>
      </c>
      <c r="AP488" t="s">
        <v>2116</v>
      </c>
      <c r="AQ488" t="s">
        <v>2117</v>
      </c>
    </row>
    <row r="489" spans="2:43" x14ac:dyDescent="0.25">
      <c r="B489" t="s">
        <v>647</v>
      </c>
      <c r="C489" t="s">
        <v>1231</v>
      </c>
      <c r="D489">
        <v>0.83333333333333337</v>
      </c>
      <c r="E489" t="s">
        <v>702</v>
      </c>
      <c r="F489" t="s">
        <v>700</v>
      </c>
      <c r="H489">
        <v>50.1</v>
      </c>
      <c r="I489">
        <v>31.3</v>
      </c>
      <c r="J489">
        <v>18.600000000000001</v>
      </c>
      <c r="K489">
        <v>81.400000000000006</v>
      </c>
      <c r="L489">
        <v>49.9</v>
      </c>
      <c r="M489">
        <v>68.7</v>
      </c>
      <c r="N489">
        <v>31.7</v>
      </c>
      <c r="O489">
        <v>58.9</v>
      </c>
      <c r="P489">
        <v>9.3000000000000007</v>
      </c>
      <c r="Q489">
        <v>45.4</v>
      </c>
      <c r="R489">
        <v>59.1</v>
      </c>
      <c r="S489">
        <v>30.8</v>
      </c>
      <c r="T489">
        <v>69.2</v>
      </c>
      <c r="U489">
        <v>74.900000000000006</v>
      </c>
      <c r="V489">
        <v>36.299999999999997</v>
      </c>
      <c r="W489">
        <v>63.7</v>
      </c>
      <c r="X489" t="s">
        <v>328</v>
      </c>
      <c r="Y489" t="s">
        <v>374</v>
      </c>
      <c r="Z489" t="s">
        <v>5037</v>
      </c>
      <c r="AA489" t="s">
        <v>2115</v>
      </c>
      <c r="AB489" t="s">
        <v>2116</v>
      </c>
      <c r="AC489" t="s">
        <v>2116</v>
      </c>
      <c r="AD489" t="s">
        <v>2117</v>
      </c>
      <c r="AE489" t="s">
        <v>2116</v>
      </c>
      <c r="AF489" t="s">
        <v>2117</v>
      </c>
      <c r="AG489" t="s">
        <v>2117</v>
      </c>
      <c r="AH489" t="s">
        <v>2116</v>
      </c>
      <c r="AI489" t="s">
        <v>2116</v>
      </c>
      <c r="AJ489" t="s">
        <v>2117</v>
      </c>
      <c r="AK489" t="s">
        <v>2117</v>
      </c>
      <c r="AL489" t="s">
        <v>2117</v>
      </c>
      <c r="AM489" t="s">
        <v>2117</v>
      </c>
      <c r="AN489" t="s">
        <v>2116</v>
      </c>
      <c r="AO489" t="s">
        <v>2116</v>
      </c>
      <c r="AP489" t="s">
        <v>2117</v>
      </c>
      <c r="AQ489" t="s">
        <v>2116</v>
      </c>
    </row>
    <row r="490" spans="2:43" x14ac:dyDescent="0.25">
      <c r="B490" t="s">
        <v>728</v>
      </c>
      <c r="C490" t="s">
        <v>1231</v>
      </c>
      <c r="D490">
        <v>0.83333333333333337</v>
      </c>
      <c r="E490" t="s">
        <v>1275</v>
      </c>
      <c r="F490" t="s">
        <v>1276</v>
      </c>
      <c r="H490">
        <v>42.7</v>
      </c>
      <c r="I490">
        <v>27.4</v>
      </c>
      <c r="J490">
        <v>30</v>
      </c>
      <c r="K490">
        <v>70</v>
      </c>
      <c r="L490">
        <v>57.3</v>
      </c>
      <c r="M490">
        <v>72.599999999999994</v>
      </c>
      <c r="N490">
        <v>41.3</v>
      </c>
      <c r="O490">
        <v>37.4</v>
      </c>
      <c r="P490">
        <v>21.3</v>
      </c>
      <c r="Q490">
        <v>77.5</v>
      </c>
      <c r="R490">
        <v>79.7</v>
      </c>
      <c r="S490">
        <v>55.4</v>
      </c>
      <c r="T490">
        <v>44.6</v>
      </c>
      <c r="U490">
        <v>50.4</v>
      </c>
      <c r="V490">
        <v>59.4</v>
      </c>
      <c r="W490">
        <v>40.6</v>
      </c>
      <c r="X490" t="s">
        <v>4807</v>
      </c>
      <c r="Y490" t="s">
        <v>4808</v>
      </c>
      <c r="Z490" t="s">
        <v>5038</v>
      </c>
      <c r="AA490" t="s">
        <v>459</v>
      </c>
      <c r="AB490" t="s">
        <v>2116</v>
      </c>
      <c r="AC490" t="s">
        <v>2117</v>
      </c>
      <c r="AD490" t="s">
        <v>2116</v>
      </c>
      <c r="AE490" t="s">
        <v>2117</v>
      </c>
      <c r="AF490" t="s">
        <v>2117</v>
      </c>
      <c r="AG490" t="s">
        <v>2116</v>
      </c>
      <c r="AH490" t="s">
        <v>2116</v>
      </c>
      <c r="AI490" t="s">
        <v>2117</v>
      </c>
      <c r="AJ490" t="s">
        <v>2116</v>
      </c>
      <c r="AK490" t="s">
        <v>2116</v>
      </c>
      <c r="AL490" t="s">
        <v>2117</v>
      </c>
      <c r="AM490" t="s">
        <v>2116</v>
      </c>
      <c r="AN490" t="s">
        <v>2117</v>
      </c>
      <c r="AO490" t="s">
        <v>2117</v>
      </c>
      <c r="AP490" t="s">
        <v>2117</v>
      </c>
      <c r="AQ490" t="s">
        <v>2116</v>
      </c>
    </row>
    <row r="491" spans="2:43" x14ac:dyDescent="0.25">
      <c r="B491" t="s">
        <v>728</v>
      </c>
      <c r="C491" t="s">
        <v>1231</v>
      </c>
      <c r="D491">
        <v>0.83333333333333337</v>
      </c>
      <c r="E491" t="s">
        <v>1277</v>
      </c>
      <c r="F491" t="s">
        <v>1278</v>
      </c>
      <c r="H491">
        <v>51.6</v>
      </c>
      <c r="I491">
        <v>27</v>
      </c>
      <c r="J491">
        <v>21.4</v>
      </c>
      <c r="K491">
        <v>78.599999999999994</v>
      </c>
      <c r="L491">
        <v>48.4</v>
      </c>
      <c r="M491">
        <v>73</v>
      </c>
      <c r="N491">
        <v>44.8</v>
      </c>
      <c r="O491">
        <v>42.5</v>
      </c>
      <c r="P491">
        <v>12.7</v>
      </c>
      <c r="Q491">
        <v>66.900000000000006</v>
      </c>
      <c r="R491">
        <v>75.099999999999994</v>
      </c>
      <c r="S491">
        <v>49.1</v>
      </c>
      <c r="T491">
        <v>50.9</v>
      </c>
      <c r="U491">
        <v>57.5</v>
      </c>
      <c r="V491">
        <v>51.9</v>
      </c>
      <c r="W491">
        <v>48.1</v>
      </c>
      <c r="X491" t="s">
        <v>4809</v>
      </c>
      <c r="Y491" t="s">
        <v>1278</v>
      </c>
      <c r="Z491" t="s">
        <v>5039</v>
      </c>
      <c r="AA491" t="s">
        <v>2130</v>
      </c>
      <c r="AB491" t="s">
        <v>2117</v>
      </c>
      <c r="AC491" t="s">
        <v>2116</v>
      </c>
      <c r="AD491" t="s">
        <v>2116</v>
      </c>
      <c r="AE491" t="s">
        <v>2117</v>
      </c>
      <c r="AF491" t="s">
        <v>2116</v>
      </c>
      <c r="AG491" t="s">
        <v>2117</v>
      </c>
      <c r="AH491" t="s">
        <v>2116</v>
      </c>
      <c r="AI491" t="s">
        <v>2117</v>
      </c>
      <c r="AJ491" t="s">
        <v>2116</v>
      </c>
      <c r="AK491" t="s">
        <v>2117</v>
      </c>
      <c r="AL491" t="s">
        <v>2117</v>
      </c>
      <c r="AM491" t="s">
        <v>2117</v>
      </c>
      <c r="AN491" t="s">
        <v>2116</v>
      </c>
      <c r="AO491" t="s">
        <v>2116</v>
      </c>
      <c r="AP491" t="s">
        <v>2117</v>
      </c>
      <c r="AQ491" t="s">
        <v>2116</v>
      </c>
    </row>
    <row r="492" spans="2:43" x14ac:dyDescent="0.25">
      <c r="B492" t="s">
        <v>485</v>
      </c>
      <c r="C492" t="s">
        <v>1231</v>
      </c>
      <c r="D492">
        <v>0.83333333333333337</v>
      </c>
      <c r="E492" t="s">
        <v>183</v>
      </c>
      <c r="F492" t="s">
        <v>184</v>
      </c>
      <c r="H492">
        <v>36.1</v>
      </c>
      <c r="I492">
        <v>30.4</v>
      </c>
      <c r="J492">
        <v>33.4</v>
      </c>
      <c r="K492">
        <v>66.599999999999994</v>
      </c>
      <c r="L492">
        <v>63.9</v>
      </c>
      <c r="M492">
        <v>69.599999999999994</v>
      </c>
      <c r="N492">
        <v>26.1</v>
      </c>
      <c r="O492">
        <v>45.3</v>
      </c>
      <c r="P492">
        <v>28.6</v>
      </c>
      <c r="Q492">
        <v>67</v>
      </c>
      <c r="R492">
        <v>70.599999999999994</v>
      </c>
      <c r="S492">
        <v>43.2</v>
      </c>
      <c r="T492">
        <v>56.8</v>
      </c>
      <c r="U492">
        <v>62</v>
      </c>
      <c r="V492">
        <v>50.4</v>
      </c>
      <c r="W492">
        <v>49.6</v>
      </c>
      <c r="X492" t="s">
        <v>2384</v>
      </c>
      <c r="Y492" t="s">
        <v>2385</v>
      </c>
      <c r="Z492" t="s">
        <v>5040</v>
      </c>
      <c r="AA492" t="s">
        <v>459</v>
      </c>
      <c r="AB492" t="s">
        <v>2116</v>
      </c>
      <c r="AC492" t="s">
        <v>2117</v>
      </c>
      <c r="AD492" t="s">
        <v>2116</v>
      </c>
      <c r="AE492" t="s">
        <v>2117</v>
      </c>
      <c r="AF492" t="s">
        <v>2117</v>
      </c>
      <c r="AG492" t="s">
        <v>2116</v>
      </c>
      <c r="AH492" t="s">
        <v>2116</v>
      </c>
      <c r="AI492" t="s">
        <v>2117</v>
      </c>
      <c r="AJ492" t="s">
        <v>2116</v>
      </c>
      <c r="AK492" t="s">
        <v>2116</v>
      </c>
      <c r="AL492" t="s">
        <v>2117</v>
      </c>
      <c r="AM492" t="s">
        <v>2116</v>
      </c>
      <c r="AN492" t="s">
        <v>2117</v>
      </c>
      <c r="AO492" t="s">
        <v>2117</v>
      </c>
      <c r="AP492" t="s">
        <v>2117</v>
      </c>
      <c r="AQ492" t="s">
        <v>2116</v>
      </c>
    </row>
    <row r="493" spans="2:43" x14ac:dyDescent="0.25">
      <c r="B493" t="s">
        <v>488</v>
      </c>
      <c r="C493" t="s">
        <v>1231</v>
      </c>
      <c r="D493">
        <v>0.83333333333333337</v>
      </c>
      <c r="E493" t="s">
        <v>1279</v>
      </c>
      <c r="F493" t="s">
        <v>1280</v>
      </c>
      <c r="H493">
        <v>45.8</v>
      </c>
      <c r="I493">
        <v>26.8</v>
      </c>
      <c r="J493">
        <v>27.4</v>
      </c>
      <c r="K493">
        <v>72.599999999999994</v>
      </c>
      <c r="L493">
        <v>54.2</v>
      </c>
      <c r="M493">
        <v>73.2</v>
      </c>
      <c r="N493">
        <v>37.1</v>
      </c>
      <c r="O493">
        <v>38.4</v>
      </c>
      <c r="P493">
        <v>24.5</v>
      </c>
      <c r="Q493">
        <v>77</v>
      </c>
      <c r="R493">
        <v>80.599999999999994</v>
      </c>
      <c r="S493">
        <v>56.8</v>
      </c>
      <c r="T493">
        <v>43.2</v>
      </c>
      <c r="U493">
        <v>49.2</v>
      </c>
      <c r="V493">
        <v>59.9</v>
      </c>
      <c r="W493">
        <v>40.1</v>
      </c>
      <c r="X493" t="s">
        <v>4811</v>
      </c>
      <c r="Y493" t="s">
        <v>1280</v>
      </c>
      <c r="Z493" t="s">
        <v>5041</v>
      </c>
      <c r="AA493" t="s">
        <v>462</v>
      </c>
      <c r="AB493" t="s">
        <v>2117</v>
      </c>
      <c r="AC493" t="s">
        <v>2116</v>
      </c>
      <c r="AD493" t="s">
        <v>2116</v>
      </c>
      <c r="AE493" t="s">
        <v>2117</v>
      </c>
      <c r="AF493" t="s">
        <v>2116</v>
      </c>
      <c r="AG493" t="s">
        <v>2117</v>
      </c>
      <c r="AH493" t="s">
        <v>2116</v>
      </c>
      <c r="AI493" t="s">
        <v>2117</v>
      </c>
      <c r="AJ493" t="s">
        <v>2116</v>
      </c>
      <c r="AK493" t="s">
        <v>2116</v>
      </c>
      <c r="AL493" t="s">
        <v>2117</v>
      </c>
      <c r="AM493" t="s">
        <v>2117</v>
      </c>
      <c r="AN493" t="s">
        <v>2116</v>
      </c>
      <c r="AO493" t="s">
        <v>2117</v>
      </c>
      <c r="AP493" t="s">
        <v>2117</v>
      </c>
      <c r="AQ493" t="s">
        <v>2116</v>
      </c>
    </row>
    <row r="494" spans="2:43" x14ac:dyDescent="0.25">
      <c r="B494" t="s">
        <v>452</v>
      </c>
      <c r="C494" t="s">
        <v>1231</v>
      </c>
      <c r="D494">
        <v>0.875</v>
      </c>
      <c r="E494" t="s">
        <v>36</v>
      </c>
      <c r="F494" t="s">
        <v>116</v>
      </c>
      <c r="H494">
        <v>37.4</v>
      </c>
      <c r="I494">
        <v>33.299999999999997</v>
      </c>
      <c r="J494">
        <v>29.3</v>
      </c>
      <c r="K494">
        <v>70.7</v>
      </c>
      <c r="L494">
        <v>62.6</v>
      </c>
      <c r="M494">
        <v>66.7</v>
      </c>
      <c r="N494">
        <v>23.6</v>
      </c>
      <c r="O494">
        <v>54.3</v>
      </c>
      <c r="P494">
        <v>22.2</v>
      </c>
      <c r="Q494">
        <v>53.7</v>
      </c>
      <c r="R494">
        <v>60.8</v>
      </c>
      <c r="S494">
        <v>32.4</v>
      </c>
      <c r="T494">
        <v>67.599999999999994</v>
      </c>
      <c r="U494">
        <v>72.2</v>
      </c>
      <c r="V494">
        <v>41.2</v>
      </c>
      <c r="W494">
        <v>58.8</v>
      </c>
      <c r="X494" t="s">
        <v>1841</v>
      </c>
      <c r="Y494" t="s">
        <v>116</v>
      </c>
      <c r="Z494" t="s">
        <v>5042</v>
      </c>
      <c r="AA494" t="s">
        <v>462</v>
      </c>
      <c r="AB494" t="s">
        <v>2117</v>
      </c>
      <c r="AC494" t="s">
        <v>2116</v>
      </c>
      <c r="AD494" t="s">
        <v>2116</v>
      </c>
      <c r="AE494" t="s">
        <v>2117</v>
      </c>
      <c r="AF494" t="s">
        <v>2116</v>
      </c>
      <c r="AG494" t="s">
        <v>2117</v>
      </c>
      <c r="AH494" t="s">
        <v>2117</v>
      </c>
      <c r="AI494" t="s">
        <v>2116</v>
      </c>
      <c r="AJ494" t="s">
        <v>2116</v>
      </c>
      <c r="AK494" t="s">
        <v>2117</v>
      </c>
      <c r="AL494" t="s">
        <v>2117</v>
      </c>
      <c r="AM494" t="s">
        <v>2117</v>
      </c>
      <c r="AN494" t="s">
        <v>2116</v>
      </c>
      <c r="AO494" t="s">
        <v>2117</v>
      </c>
      <c r="AP494" t="s">
        <v>2117</v>
      </c>
      <c r="AQ494" t="s">
        <v>2116</v>
      </c>
    </row>
    <row r="495" spans="2:43" x14ac:dyDescent="0.25">
      <c r="B495" t="s">
        <v>483</v>
      </c>
      <c r="C495" t="s">
        <v>1231</v>
      </c>
      <c r="D495">
        <v>0.89583333333333337</v>
      </c>
      <c r="E495" t="s">
        <v>1281</v>
      </c>
      <c r="F495" t="s">
        <v>1282</v>
      </c>
      <c r="H495">
        <v>34</v>
      </c>
      <c r="I495">
        <v>32.5</v>
      </c>
      <c r="J495">
        <v>33.6</v>
      </c>
      <c r="K495">
        <v>66.400000000000006</v>
      </c>
      <c r="L495">
        <v>66</v>
      </c>
      <c r="M495">
        <v>67.5</v>
      </c>
      <c r="N495">
        <v>20</v>
      </c>
      <c r="O495">
        <v>48.4</v>
      </c>
      <c r="P495">
        <v>31.6</v>
      </c>
      <c r="Q495">
        <v>61.9</v>
      </c>
      <c r="R495">
        <v>64.5</v>
      </c>
      <c r="S495">
        <v>36.200000000000003</v>
      </c>
      <c r="T495">
        <v>63.8</v>
      </c>
      <c r="U495">
        <v>68.599999999999994</v>
      </c>
      <c r="V495">
        <v>44.6</v>
      </c>
      <c r="W495">
        <v>55.4</v>
      </c>
      <c r="X495" t="s">
        <v>4813</v>
      </c>
      <c r="Y495" t="s">
        <v>4814</v>
      </c>
      <c r="Z495" t="s">
        <v>5043</v>
      </c>
      <c r="AA495" t="s">
        <v>449</v>
      </c>
      <c r="AB495" t="s">
        <v>2116</v>
      </c>
      <c r="AC495" t="s">
        <v>2116</v>
      </c>
      <c r="AD495" t="s">
        <v>2117</v>
      </c>
      <c r="AE495" t="s">
        <v>2116</v>
      </c>
      <c r="AF495" t="s">
        <v>2117</v>
      </c>
      <c r="AG495" t="s">
        <v>2117</v>
      </c>
      <c r="AH495" t="s">
        <v>2116</v>
      </c>
      <c r="AI495" t="s">
        <v>2116</v>
      </c>
      <c r="AJ495" t="s">
        <v>2117</v>
      </c>
      <c r="AK495" t="s">
        <v>2117</v>
      </c>
      <c r="AL495" t="s">
        <v>2117</v>
      </c>
      <c r="AM495" t="s">
        <v>2116</v>
      </c>
      <c r="AN495" t="s">
        <v>2117</v>
      </c>
      <c r="AO495" t="s">
        <v>2117</v>
      </c>
      <c r="AP495" t="s">
        <v>2116</v>
      </c>
      <c r="AQ495" t="s">
        <v>2117</v>
      </c>
    </row>
    <row r="496" spans="2:43" x14ac:dyDescent="0.25">
      <c r="B496" t="s">
        <v>489</v>
      </c>
      <c r="C496" t="s">
        <v>1231</v>
      </c>
      <c r="D496">
        <v>0.9375</v>
      </c>
      <c r="E496" t="s">
        <v>1283</v>
      </c>
      <c r="F496" t="s">
        <v>1284</v>
      </c>
      <c r="H496">
        <v>47.7</v>
      </c>
      <c r="I496">
        <v>28</v>
      </c>
      <c r="J496">
        <v>24.3</v>
      </c>
      <c r="K496">
        <v>75.7</v>
      </c>
      <c r="L496">
        <v>52.3</v>
      </c>
      <c r="M496">
        <v>72</v>
      </c>
      <c r="N496">
        <v>27</v>
      </c>
      <c r="O496">
        <v>46.5</v>
      </c>
      <c r="P496">
        <v>26.5</v>
      </c>
      <c r="Q496">
        <v>65.2</v>
      </c>
      <c r="R496">
        <v>74.400000000000006</v>
      </c>
      <c r="S496">
        <v>48.1</v>
      </c>
      <c r="T496">
        <v>51.9</v>
      </c>
      <c r="U496">
        <v>58</v>
      </c>
      <c r="V496">
        <v>52.4</v>
      </c>
      <c r="W496">
        <v>47.6</v>
      </c>
      <c r="X496" t="s">
        <v>1283</v>
      </c>
      <c r="Y496" t="s">
        <v>1284</v>
      </c>
      <c r="Z496" t="s">
        <v>5044</v>
      </c>
      <c r="AA496" t="s">
        <v>447</v>
      </c>
      <c r="AB496" t="s">
        <v>2116</v>
      </c>
      <c r="AC496" t="s">
        <v>2117</v>
      </c>
      <c r="AD496" t="s">
        <v>2116</v>
      </c>
      <c r="AE496" t="s">
        <v>2117</v>
      </c>
      <c r="AF496" t="s">
        <v>2117</v>
      </c>
      <c r="AG496" t="s">
        <v>2116</v>
      </c>
      <c r="AH496" t="s">
        <v>2116</v>
      </c>
      <c r="AI496" t="s">
        <v>2117</v>
      </c>
      <c r="AJ496" t="s">
        <v>2116</v>
      </c>
      <c r="AK496" t="s">
        <v>2116</v>
      </c>
      <c r="AL496" t="s">
        <v>2116</v>
      </c>
      <c r="AM496" t="s">
        <v>2116</v>
      </c>
      <c r="AN496" t="s">
        <v>2117</v>
      </c>
      <c r="AO496" t="s">
        <v>2117</v>
      </c>
      <c r="AP496" t="s">
        <v>2116</v>
      </c>
      <c r="AQ496" t="s">
        <v>2117</v>
      </c>
    </row>
    <row r="497" spans="2:43" x14ac:dyDescent="0.25">
      <c r="B497" t="s">
        <v>450</v>
      </c>
      <c r="C497" t="s">
        <v>2215</v>
      </c>
      <c r="D497">
        <v>0.5</v>
      </c>
      <c r="E497" t="s">
        <v>2216</v>
      </c>
      <c r="F497" t="s">
        <v>247</v>
      </c>
      <c r="H497">
        <v>67.5</v>
      </c>
      <c r="I497">
        <v>21.5</v>
      </c>
      <c r="J497">
        <v>11</v>
      </c>
      <c r="K497">
        <v>89</v>
      </c>
      <c r="L497">
        <v>32.5</v>
      </c>
      <c r="M497">
        <v>78.5</v>
      </c>
      <c r="N497">
        <v>43.1</v>
      </c>
      <c r="O497">
        <v>43.3</v>
      </c>
      <c r="P497">
        <v>13.6</v>
      </c>
      <c r="Q497">
        <v>66.400000000000006</v>
      </c>
      <c r="R497">
        <v>83</v>
      </c>
      <c r="S497">
        <v>60.9</v>
      </c>
      <c r="T497">
        <v>39.1</v>
      </c>
      <c r="U497">
        <v>48.6</v>
      </c>
      <c r="V497">
        <v>52.4</v>
      </c>
      <c r="W497">
        <v>47.6</v>
      </c>
      <c r="X497" t="s">
        <v>5055</v>
      </c>
      <c r="Y497" t="s">
        <v>247</v>
      </c>
      <c r="Z497" t="s">
        <v>5133</v>
      </c>
      <c r="AA497" t="s">
        <v>2130</v>
      </c>
      <c r="AB497" t="s">
        <v>2117</v>
      </c>
      <c r="AC497" t="s">
        <v>2116</v>
      </c>
      <c r="AD497" t="s">
        <v>2116</v>
      </c>
      <c r="AE497" t="s">
        <v>2117</v>
      </c>
      <c r="AF497" t="s">
        <v>2116</v>
      </c>
      <c r="AG497" t="s">
        <v>2117</v>
      </c>
      <c r="AH497" t="s">
        <v>2117</v>
      </c>
      <c r="AI497" t="s">
        <v>2116</v>
      </c>
      <c r="AJ497" t="s">
        <v>2116</v>
      </c>
      <c r="AK497" t="s">
        <v>2117</v>
      </c>
      <c r="AL497" t="s">
        <v>2117</v>
      </c>
      <c r="AM497" t="s">
        <v>2117</v>
      </c>
      <c r="AN497" t="s">
        <v>2116</v>
      </c>
      <c r="AO497" t="s">
        <v>2116</v>
      </c>
      <c r="AP497" t="s">
        <v>2117</v>
      </c>
      <c r="AQ497" t="s">
        <v>2116</v>
      </c>
    </row>
    <row r="498" spans="2:43" x14ac:dyDescent="0.25">
      <c r="B498" t="s">
        <v>450</v>
      </c>
      <c r="C498" t="s">
        <v>2215</v>
      </c>
      <c r="D498">
        <v>0.54166666666666663</v>
      </c>
      <c r="E498" t="s">
        <v>225</v>
      </c>
      <c r="F498" t="s">
        <v>2217</v>
      </c>
      <c r="H498">
        <v>22.9</v>
      </c>
      <c r="I498">
        <v>27.1</v>
      </c>
      <c r="J498">
        <v>50</v>
      </c>
      <c r="K498">
        <v>50</v>
      </c>
      <c r="L498">
        <v>77.099999999999994</v>
      </c>
      <c r="M498">
        <v>72.900000000000006</v>
      </c>
      <c r="N498">
        <v>23.3</v>
      </c>
      <c r="O498">
        <v>44.8</v>
      </c>
      <c r="P498">
        <v>32</v>
      </c>
      <c r="Q498">
        <v>67.7</v>
      </c>
      <c r="R498">
        <v>80.3</v>
      </c>
      <c r="S498">
        <v>56.3</v>
      </c>
      <c r="T498">
        <v>43.7</v>
      </c>
      <c r="U498">
        <v>50.1</v>
      </c>
      <c r="V498">
        <v>58.3</v>
      </c>
      <c r="W498">
        <v>41.7</v>
      </c>
      <c r="X498" t="s">
        <v>1369</v>
      </c>
      <c r="Y498" t="s">
        <v>5067</v>
      </c>
      <c r="Z498" t="s">
        <v>5134</v>
      </c>
      <c r="AA498" t="s">
        <v>453</v>
      </c>
      <c r="AB498" t="s">
        <v>2117</v>
      </c>
      <c r="AC498" t="s">
        <v>2116</v>
      </c>
      <c r="AD498" t="s">
        <v>2116</v>
      </c>
      <c r="AE498" t="s">
        <v>2117</v>
      </c>
      <c r="AF498" t="s">
        <v>2116</v>
      </c>
      <c r="AG498" t="s">
        <v>2117</v>
      </c>
      <c r="AH498" t="s">
        <v>2117</v>
      </c>
      <c r="AI498" t="s">
        <v>2116</v>
      </c>
      <c r="AJ498" t="s">
        <v>2116</v>
      </c>
      <c r="AK498" t="s">
        <v>2117</v>
      </c>
      <c r="AL498" t="s">
        <v>2116</v>
      </c>
      <c r="AM498" t="s">
        <v>2116</v>
      </c>
      <c r="AN498" t="s">
        <v>2117</v>
      </c>
      <c r="AO498" t="s">
        <v>2117</v>
      </c>
      <c r="AP498" t="s">
        <v>2116</v>
      </c>
      <c r="AQ498" t="s">
        <v>2117</v>
      </c>
    </row>
    <row r="499" spans="2:43" x14ac:dyDescent="0.25">
      <c r="B499" t="s">
        <v>451</v>
      </c>
      <c r="C499" t="s">
        <v>2215</v>
      </c>
      <c r="D499">
        <v>0.58333333333333337</v>
      </c>
      <c r="E499" t="s">
        <v>227</v>
      </c>
      <c r="F499" t="s">
        <v>2218</v>
      </c>
      <c r="H499">
        <v>43.9</v>
      </c>
      <c r="I499">
        <v>25.5</v>
      </c>
      <c r="J499">
        <v>30.6</v>
      </c>
      <c r="K499">
        <v>69.400000000000006</v>
      </c>
      <c r="L499">
        <v>56.1</v>
      </c>
      <c r="M499">
        <v>74.5</v>
      </c>
      <c r="N499">
        <v>41.3</v>
      </c>
      <c r="O499">
        <v>38.5</v>
      </c>
      <c r="P499">
        <v>20.2</v>
      </c>
      <c r="Q499">
        <v>75.599999999999994</v>
      </c>
      <c r="R499">
        <v>87.8</v>
      </c>
      <c r="S499">
        <v>68.8</v>
      </c>
      <c r="T499">
        <v>31.2</v>
      </c>
      <c r="U499">
        <v>36.700000000000003</v>
      </c>
      <c r="V499">
        <v>69.7</v>
      </c>
      <c r="W499">
        <v>30.3</v>
      </c>
      <c r="X499" t="s">
        <v>227</v>
      </c>
      <c r="Y499" t="s">
        <v>5073</v>
      </c>
      <c r="Z499" t="s">
        <v>5135</v>
      </c>
      <c r="AA499" t="s">
        <v>459</v>
      </c>
      <c r="AB499" t="s">
        <v>2116</v>
      </c>
      <c r="AC499" t="s">
        <v>2117</v>
      </c>
      <c r="AD499" t="s">
        <v>2116</v>
      </c>
      <c r="AE499" t="s">
        <v>2117</v>
      </c>
      <c r="AF499" t="s">
        <v>2117</v>
      </c>
      <c r="AG499" t="s">
        <v>2116</v>
      </c>
      <c r="AH499" t="s">
        <v>2116</v>
      </c>
      <c r="AI499" t="s">
        <v>2117</v>
      </c>
      <c r="AJ499" t="s">
        <v>2116</v>
      </c>
      <c r="AK499" t="s">
        <v>2116</v>
      </c>
      <c r="AL499" t="s">
        <v>2117</v>
      </c>
      <c r="AM499" t="s">
        <v>2116</v>
      </c>
      <c r="AN499" t="s">
        <v>2117</v>
      </c>
      <c r="AO499" t="s">
        <v>2117</v>
      </c>
      <c r="AP499" t="s">
        <v>2117</v>
      </c>
      <c r="AQ499" t="s">
        <v>2116</v>
      </c>
    </row>
    <row r="500" spans="2:43" x14ac:dyDescent="0.25">
      <c r="B500" t="s">
        <v>451</v>
      </c>
      <c r="C500" t="s">
        <v>2215</v>
      </c>
      <c r="D500">
        <v>0.58333333333333337</v>
      </c>
      <c r="E500" t="s">
        <v>2219</v>
      </c>
      <c r="F500" t="s">
        <v>2220</v>
      </c>
      <c r="H500">
        <v>35.1</v>
      </c>
      <c r="I500">
        <v>30.2</v>
      </c>
      <c r="J500">
        <v>34.700000000000003</v>
      </c>
      <c r="K500">
        <v>65.3</v>
      </c>
      <c r="L500">
        <v>64.900000000000006</v>
      </c>
      <c r="M500">
        <v>69.8</v>
      </c>
      <c r="N500">
        <v>22.3</v>
      </c>
      <c r="O500">
        <v>42.6</v>
      </c>
      <c r="P500">
        <v>35.1</v>
      </c>
      <c r="Q500">
        <v>70.7</v>
      </c>
      <c r="R500">
        <v>71.599999999999994</v>
      </c>
      <c r="S500">
        <v>44.4</v>
      </c>
      <c r="T500">
        <v>55.6</v>
      </c>
      <c r="U500">
        <v>60.9</v>
      </c>
      <c r="V500">
        <v>51.3</v>
      </c>
      <c r="W500">
        <v>48.7</v>
      </c>
      <c r="X500" t="s">
        <v>5074</v>
      </c>
      <c r="Y500" t="s">
        <v>5075</v>
      </c>
      <c r="Z500" t="s">
        <v>5136</v>
      </c>
      <c r="AA500" t="s">
        <v>456</v>
      </c>
      <c r="AB500" t="s">
        <v>2116</v>
      </c>
      <c r="AC500" t="s">
        <v>2116</v>
      </c>
      <c r="AD500" t="s">
        <v>2117</v>
      </c>
      <c r="AE500" t="s">
        <v>2116</v>
      </c>
      <c r="AF500" t="s">
        <v>2117</v>
      </c>
      <c r="AG500" t="s">
        <v>2117</v>
      </c>
      <c r="AH500" t="s">
        <v>2116</v>
      </c>
      <c r="AI500" t="s">
        <v>2116</v>
      </c>
      <c r="AJ500" t="s">
        <v>2117</v>
      </c>
      <c r="AK500" t="s">
        <v>2117</v>
      </c>
      <c r="AL500" t="s">
        <v>2116</v>
      </c>
      <c r="AM500" t="s">
        <v>2116</v>
      </c>
      <c r="AN500" t="s">
        <v>2117</v>
      </c>
      <c r="AO500" t="s">
        <v>2117</v>
      </c>
      <c r="AP500" t="s">
        <v>2116</v>
      </c>
      <c r="AQ500" t="s">
        <v>2117</v>
      </c>
    </row>
    <row r="501" spans="2:43" x14ac:dyDescent="0.25">
      <c r="B501" t="s">
        <v>479</v>
      </c>
      <c r="C501" t="s">
        <v>2215</v>
      </c>
      <c r="D501">
        <v>0.66666666666666663</v>
      </c>
      <c r="E501" t="s">
        <v>160</v>
      </c>
      <c r="F501" t="s">
        <v>751</v>
      </c>
      <c r="H501">
        <v>29.9</v>
      </c>
      <c r="I501">
        <v>34.200000000000003</v>
      </c>
      <c r="J501">
        <v>35.9</v>
      </c>
      <c r="K501">
        <v>64.099999999999994</v>
      </c>
      <c r="L501">
        <v>70.099999999999994</v>
      </c>
      <c r="M501">
        <v>65.8</v>
      </c>
      <c r="N501">
        <v>19.399999999999999</v>
      </c>
      <c r="O501">
        <v>54.6</v>
      </c>
      <c r="P501">
        <v>26.1</v>
      </c>
      <c r="Q501">
        <v>53.2</v>
      </c>
      <c r="R501">
        <v>59.4</v>
      </c>
      <c r="S501">
        <v>31</v>
      </c>
      <c r="T501">
        <v>69</v>
      </c>
      <c r="U501">
        <v>73.400000000000006</v>
      </c>
      <c r="V501">
        <v>40.1</v>
      </c>
      <c r="W501">
        <v>59.9</v>
      </c>
      <c r="X501" t="s">
        <v>160</v>
      </c>
      <c r="Y501" t="s">
        <v>3510</v>
      </c>
      <c r="Z501" t="s">
        <v>5137</v>
      </c>
      <c r="AA501" t="s">
        <v>459</v>
      </c>
      <c r="AB501" t="s">
        <v>2116</v>
      </c>
      <c r="AC501" t="s">
        <v>2117</v>
      </c>
      <c r="AD501" t="s">
        <v>2116</v>
      </c>
      <c r="AE501" t="s">
        <v>2117</v>
      </c>
      <c r="AF501" t="s">
        <v>2117</v>
      </c>
      <c r="AG501" t="s">
        <v>2116</v>
      </c>
      <c r="AH501" t="s">
        <v>2117</v>
      </c>
      <c r="AI501" t="s">
        <v>2116</v>
      </c>
      <c r="AJ501" t="s">
        <v>2116</v>
      </c>
      <c r="AK501" t="s">
        <v>2117</v>
      </c>
      <c r="AL501" t="s">
        <v>2117</v>
      </c>
      <c r="AM501" t="s">
        <v>2116</v>
      </c>
      <c r="AN501" t="s">
        <v>2117</v>
      </c>
      <c r="AO501" t="s">
        <v>2117</v>
      </c>
      <c r="AP501" t="s">
        <v>2117</v>
      </c>
      <c r="AQ501" t="s">
        <v>2116</v>
      </c>
    </row>
    <row r="502" spans="2:43" x14ac:dyDescent="0.25">
      <c r="B502" t="s">
        <v>469</v>
      </c>
      <c r="C502" t="s">
        <v>2215</v>
      </c>
      <c r="D502">
        <v>0.67708333333333337</v>
      </c>
      <c r="E502" t="s">
        <v>2221</v>
      </c>
      <c r="F502" t="s">
        <v>161</v>
      </c>
      <c r="H502">
        <v>30.6</v>
      </c>
      <c r="I502">
        <v>26.3</v>
      </c>
      <c r="J502">
        <v>43.1</v>
      </c>
      <c r="K502">
        <v>56.9</v>
      </c>
      <c r="L502">
        <v>69.400000000000006</v>
      </c>
      <c r="M502">
        <v>73.7</v>
      </c>
      <c r="N502">
        <v>25.4</v>
      </c>
      <c r="O502">
        <v>38.6</v>
      </c>
      <c r="P502">
        <v>36</v>
      </c>
      <c r="Q502">
        <v>77.3</v>
      </c>
      <c r="R502">
        <v>85.6</v>
      </c>
      <c r="S502">
        <v>64.8</v>
      </c>
      <c r="T502">
        <v>35.200000000000003</v>
      </c>
      <c r="U502">
        <v>40.799999999999997</v>
      </c>
      <c r="V502">
        <v>66.7</v>
      </c>
      <c r="W502">
        <v>33.299999999999997</v>
      </c>
      <c r="X502" t="s">
        <v>5123</v>
      </c>
      <c r="Y502" t="s">
        <v>2481</v>
      </c>
      <c r="Z502" t="s">
        <v>5138</v>
      </c>
      <c r="AA502" t="s">
        <v>456</v>
      </c>
      <c r="AB502" t="s">
        <v>2116</v>
      </c>
      <c r="AC502" t="s">
        <v>2116</v>
      </c>
      <c r="AD502" t="s">
        <v>2117</v>
      </c>
      <c r="AE502" t="s">
        <v>2116</v>
      </c>
      <c r="AF502" t="s">
        <v>2117</v>
      </c>
      <c r="AG502" t="s">
        <v>2117</v>
      </c>
      <c r="AH502" t="s">
        <v>2116</v>
      </c>
      <c r="AI502" t="s">
        <v>2116</v>
      </c>
      <c r="AJ502" t="s">
        <v>2117</v>
      </c>
      <c r="AK502" t="s">
        <v>2117</v>
      </c>
      <c r="AL502" t="s">
        <v>2116</v>
      </c>
      <c r="AM502" t="s">
        <v>2116</v>
      </c>
      <c r="AN502" t="s">
        <v>2117</v>
      </c>
      <c r="AO502" t="s">
        <v>2117</v>
      </c>
      <c r="AP502" t="s">
        <v>2116</v>
      </c>
      <c r="AQ502" t="s">
        <v>2117</v>
      </c>
    </row>
    <row r="503" spans="2:43" x14ac:dyDescent="0.25">
      <c r="B503" t="s">
        <v>479</v>
      </c>
      <c r="C503" t="s">
        <v>2215</v>
      </c>
      <c r="D503">
        <v>0.77083333333333337</v>
      </c>
      <c r="E503" t="s">
        <v>159</v>
      </c>
      <c r="F503" t="s">
        <v>175</v>
      </c>
      <c r="H503">
        <v>28.1</v>
      </c>
      <c r="I503">
        <v>31.3</v>
      </c>
      <c r="J503">
        <v>40.700000000000003</v>
      </c>
      <c r="K503">
        <v>59.3</v>
      </c>
      <c r="L503">
        <v>71.900000000000006</v>
      </c>
      <c r="M503">
        <v>68.7</v>
      </c>
      <c r="N503">
        <v>20.9</v>
      </c>
      <c r="O503">
        <v>50.2</v>
      </c>
      <c r="P503">
        <v>28.9</v>
      </c>
      <c r="Q503">
        <v>59.6</v>
      </c>
      <c r="R503">
        <v>68.2</v>
      </c>
      <c r="S503">
        <v>40.4</v>
      </c>
      <c r="T503">
        <v>59.6</v>
      </c>
      <c r="U503">
        <v>64.900000000000006</v>
      </c>
      <c r="V503">
        <v>47.5</v>
      </c>
      <c r="W503">
        <v>52.5</v>
      </c>
      <c r="X503" t="s">
        <v>2535</v>
      </c>
      <c r="Y503" t="s">
        <v>2536</v>
      </c>
      <c r="Z503" t="s">
        <v>5139</v>
      </c>
      <c r="AA503" t="s">
        <v>462</v>
      </c>
      <c r="AB503" t="s">
        <v>2117</v>
      </c>
      <c r="AC503" t="s">
        <v>2116</v>
      </c>
      <c r="AD503" t="s">
        <v>2116</v>
      </c>
      <c r="AE503" t="s">
        <v>2117</v>
      </c>
      <c r="AF503" t="s">
        <v>2116</v>
      </c>
      <c r="AG503" t="s">
        <v>2117</v>
      </c>
      <c r="AH503" t="s">
        <v>2117</v>
      </c>
      <c r="AI503" t="s">
        <v>2116</v>
      </c>
      <c r="AJ503" t="s">
        <v>2116</v>
      </c>
      <c r="AK503" t="s">
        <v>2117</v>
      </c>
      <c r="AL503" t="s">
        <v>2117</v>
      </c>
      <c r="AM503" t="s">
        <v>2117</v>
      </c>
      <c r="AN503" t="s">
        <v>2116</v>
      </c>
      <c r="AO503" t="s">
        <v>2117</v>
      </c>
      <c r="AP503" t="s">
        <v>2117</v>
      </c>
      <c r="AQ503" t="s">
        <v>2116</v>
      </c>
    </row>
    <row r="504" spans="2:43" x14ac:dyDescent="0.25">
      <c r="B504" t="s">
        <v>470</v>
      </c>
      <c r="C504" t="s">
        <v>2215</v>
      </c>
      <c r="D504">
        <v>0.79166666666666663</v>
      </c>
      <c r="E504" t="s">
        <v>198</v>
      </c>
      <c r="F504" t="s">
        <v>106</v>
      </c>
      <c r="H504">
        <v>46.4</v>
      </c>
      <c r="I504">
        <v>30.6</v>
      </c>
      <c r="J504">
        <v>23</v>
      </c>
      <c r="K504">
        <v>77</v>
      </c>
      <c r="L504">
        <v>53.6</v>
      </c>
      <c r="M504">
        <v>69.400000000000006</v>
      </c>
      <c r="N504">
        <v>24.8</v>
      </c>
      <c r="O504">
        <v>49.8</v>
      </c>
      <c r="P504">
        <v>25.3</v>
      </c>
      <c r="Q504">
        <v>60.2</v>
      </c>
      <c r="R504">
        <v>65.2</v>
      </c>
      <c r="S504">
        <v>37.1</v>
      </c>
      <c r="T504">
        <v>62.9</v>
      </c>
      <c r="U504">
        <v>68.5</v>
      </c>
      <c r="V504">
        <v>43.4</v>
      </c>
      <c r="W504">
        <v>56.6</v>
      </c>
      <c r="X504" t="s">
        <v>198</v>
      </c>
      <c r="Y504" t="s">
        <v>1974</v>
      </c>
      <c r="Z504" t="s">
        <v>5140</v>
      </c>
      <c r="AA504" t="s">
        <v>2169</v>
      </c>
      <c r="AB504" t="s">
        <v>2117</v>
      </c>
      <c r="AC504" t="s">
        <v>2116</v>
      </c>
      <c r="AD504" t="s">
        <v>2116</v>
      </c>
      <c r="AE504" t="s">
        <v>2117</v>
      </c>
      <c r="AF504" t="s">
        <v>2116</v>
      </c>
      <c r="AG504" t="s">
        <v>2117</v>
      </c>
      <c r="AH504" t="s">
        <v>2116</v>
      </c>
      <c r="AI504" t="s">
        <v>2117</v>
      </c>
      <c r="AJ504" t="s">
        <v>2116</v>
      </c>
      <c r="AK504" t="s">
        <v>2116</v>
      </c>
      <c r="AL504" t="s">
        <v>2117</v>
      </c>
      <c r="AM504" t="s">
        <v>2117</v>
      </c>
      <c r="AN504" t="s">
        <v>2116</v>
      </c>
      <c r="AO504" t="s">
        <v>2116</v>
      </c>
      <c r="AP504" t="s">
        <v>2117</v>
      </c>
      <c r="AQ504" t="s">
        <v>2116</v>
      </c>
    </row>
    <row r="505" spans="2:43" x14ac:dyDescent="0.25">
      <c r="B505" t="s">
        <v>470</v>
      </c>
      <c r="C505" t="s">
        <v>2215</v>
      </c>
      <c r="D505">
        <v>0.79166666666666663</v>
      </c>
      <c r="E505" t="s">
        <v>783</v>
      </c>
      <c r="F505" t="s">
        <v>165</v>
      </c>
      <c r="H505">
        <v>44.6</v>
      </c>
      <c r="I505">
        <v>32</v>
      </c>
      <c r="J505">
        <v>23.3</v>
      </c>
      <c r="K505">
        <v>76.7</v>
      </c>
      <c r="L505">
        <v>55.4</v>
      </c>
      <c r="M505">
        <v>68</v>
      </c>
      <c r="N505">
        <v>27.8</v>
      </c>
      <c r="O505">
        <v>50.1</v>
      </c>
      <c r="P505">
        <v>22.1</v>
      </c>
      <c r="Q505">
        <v>59.5</v>
      </c>
      <c r="R505">
        <v>61.2</v>
      </c>
      <c r="S505">
        <v>32.9</v>
      </c>
      <c r="T505">
        <v>67.099999999999994</v>
      </c>
      <c r="U505">
        <v>72.3</v>
      </c>
      <c r="V505">
        <v>40.1</v>
      </c>
      <c r="W505">
        <v>59.9</v>
      </c>
      <c r="X505" t="s">
        <v>783</v>
      </c>
      <c r="Y505" t="s">
        <v>2223</v>
      </c>
      <c r="Z505" t="s">
        <v>5141</v>
      </c>
      <c r="AA505" t="s">
        <v>453</v>
      </c>
      <c r="AB505" t="s">
        <v>2117</v>
      </c>
      <c r="AC505" t="s">
        <v>2116</v>
      </c>
      <c r="AD505" t="s">
        <v>2116</v>
      </c>
      <c r="AE505" t="s">
        <v>2117</v>
      </c>
      <c r="AF505" t="s">
        <v>2116</v>
      </c>
      <c r="AG505" t="s">
        <v>2117</v>
      </c>
      <c r="AH505" t="s">
        <v>2116</v>
      </c>
      <c r="AI505" t="s">
        <v>2117</v>
      </c>
      <c r="AJ505" t="s">
        <v>2116</v>
      </c>
      <c r="AK505" t="s">
        <v>2116</v>
      </c>
      <c r="AL505" t="s">
        <v>2116</v>
      </c>
      <c r="AM505" t="s">
        <v>2116</v>
      </c>
      <c r="AN505" t="s">
        <v>2117</v>
      </c>
      <c r="AO505" t="s">
        <v>2117</v>
      </c>
      <c r="AP505" t="s">
        <v>2116</v>
      </c>
      <c r="AQ505" t="s">
        <v>2117</v>
      </c>
    </row>
    <row r="506" spans="2:43" x14ac:dyDescent="0.25">
      <c r="B506" t="s">
        <v>455</v>
      </c>
      <c r="C506" t="s">
        <v>2215</v>
      </c>
      <c r="D506">
        <v>0.8125</v>
      </c>
      <c r="E506" t="s">
        <v>119</v>
      </c>
      <c r="F506" t="s">
        <v>232</v>
      </c>
      <c r="H506">
        <v>50.5</v>
      </c>
      <c r="I506">
        <v>30.1</v>
      </c>
      <c r="J506">
        <v>19.5</v>
      </c>
      <c r="K506">
        <v>80.5</v>
      </c>
      <c r="L506">
        <v>49.5</v>
      </c>
      <c r="M506">
        <v>69.900000000000006</v>
      </c>
      <c r="N506">
        <v>35.799999999999997</v>
      </c>
      <c r="O506">
        <v>49.1</v>
      </c>
      <c r="P506">
        <v>15.1</v>
      </c>
      <c r="Q506">
        <v>59.4</v>
      </c>
      <c r="R506">
        <v>63.6</v>
      </c>
      <c r="S506">
        <v>35.4</v>
      </c>
      <c r="T506">
        <v>64.599999999999994</v>
      </c>
      <c r="U506">
        <v>70.599999999999994</v>
      </c>
      <c r="V506">
        <v>40.4</v>
      </c>
      <c r="W506">
        <v>59.6</v>
      </c>
      <c r="X506" t="s">
        <v>1985</v>
      </c>
      <c r="Y506" t="s">
        <v>396</v>
      </c>
      <c r="Z506" t="s">
        <v>5142</v>
      </c>
      <c r="AA506" t="s">
        <v>453</v>
      </c>
      <c r="AB506" t="s">
        <v>2117</v>
      </c>
      <c r="AC506" t="s">
        <v>2116</v>
      </c>
      <c r="AD506" t="s">
        <v>2116</v>
      </c>
      <c r="AE506" t="s">
        <v>2117</v>
      </c>
      <c r="AF506" t="s">
        <v>2116</v>
      </c>
      <c r="AG506" t="s">
        <v>2117</v>
      </c>
      <c r="AH506" t="s">
        <v>2116</v>
      </c>
      <c r="AI506" t="s">
        <v>2117</v>
      </c>
      <c r="AJ506" t="s">
        <v>2116</v>
      </c>
      <c r="AK506" t="s">
        <v>2116</v>
      </c>
      <c r="AL506" t="s">
        <v>2116</v>
      </c>
      <c r="AM506" t="s">
        <v>2116</v>
      </c>
      <c r="AN506" t="s">
        <v>2117</v>
      </c>
      <c r="AO506" t="s">
        <v>2117</v>
      </c>
      <c r="AP506" t="s">
        <v>2116</v>
      </c>
      <c r="AQ506" t="s">
        <v>2117</v>
      </c>
    </row>
    <row r="507" spans="2:43" x14ac:dyDescent="0.25">
      <c r="B507" t="s">
        <v>455</v>
      </c>
      <c r="C507" t="s">
        <v>2215</v>
      </c>
      <c r="D507">
        <v>0.8125</v>
      </c>
      <c r="E507" t="s">
        <v>44</v>
      </c>
      <c r="F507" t="s">
        <v>112</v>
      </c>
      <c r="H507">
        <v>25.5</v>
      </c>
      <c r="I507">
        <v>31.6</v>
      </c>
      <c r="J507">
        <v>42.9</v>
      </c>
      <c r="K507">
        <v>57.1</v>
      </c>
      <c r="L507">
        <v>74.5</v>
      </c>
      <c r="M507">
        <v>68.400000000000006</v>
      </c>
      <c r="N507">
        <v>21.7</v>
      </c>
      <c r="O507">
        <v>46.7</v>
      </c>
      <c r="P507">
        <v>31.6</v>
      </c>
      <c r="Q507">
        <v>64.7</v>
      </c>
      <c r="R507">
        <v>66.599999999999994</v>
      </c>
      <c r="S507">
        <v>38.5</v>
      </c>
      <c r="T507">
        <v>61.5</v>
      </c>
      <c r="U507">
        <v>66.8</v>
      </c>
      <c r="V507">
        <v>45.5</v>
      </c>
      <c r="W507">
        <v>54.5</v>
      </c>
      <c r="X507" t="s">
        <v>44</v>
      </c>
      <c r="Y507" t="s">
        <v>1981</v>
      </c>
      <c r="Z507" t="s">
        <v>5143</v>
      </c>
      <c r="AA507" t="s">
        <v>459</v>
      </c>
      <c r="AB507" t="s">
        <v>2116</v>
      </c>
      <c r="AC507" t="s">
        <v>2117</v>
      </c>
      <c r="AD507" t="s">
        <v>2116</v>
      </c>
      <c r="AE507" t="s">
        <v>2117</v>
      </c>
      <c r="AF507" t="s">
        <v>2117</v>
      </c>
      <c r="AG507" t="s">
        <v>2116</v>
      </c>
      <c r="AH507" t="s">
        <v>2117</v>
      </c>
      <c r="AI507" t="s">
        <v>2116</v>
      </c>
      <c r="AJ507" t="s">
        <v>2116</v>
      </c>
      <c r="AK507" t="s">
        <v>2117</v>
      </c>
      <c r="AL507" t="s">
        <v>2117</v>
      </c>
      <c r="AM507" t="s">
        <v>2116</v>
      </c>
      <c r="AN507" t="s">
        <v>2117</v>
      </c>
      <c r="AO507" t="s">
        <v>2117</v>
      </c>
      <c r="AP507" t="s">
        <v>2117</v>
      </c>
      <c r="AQ507" t="s">
        <v>2116</v>
      </c>
    </row>
    <row r="508" spans="2:43" x14ac:dyDescent="0.25">
      <c r="B508" t="s">
        <v>470</v>
      </c>
      <c r="C508" t="s">
        <v>2215</v>
      </c>
      <c r="D508">
        <v>0.88541666666666663</v>
      </c>
      <c r="E508" t="s">
        <v>107</v>
      </c>
      <c r="F508" t="s">
        <v>645</v>
      </c>
      <c r="H508">
        <v>61.2</v>
      </c>
      <c r="I508">
        <v>27.2</v>
      </c>
      <c r="J508">
        <v>11.6</v>
      </c>
      <c r="K508">
        <v>88.4</v>
      </c>
      <c r="L508">
        <v>38.799999999999997</v>
      </c>
      <c r="M508">
        <v>72.8</v>
      </c>
      <c r="N508">
        <v>35</v>
      </c>
      <c r="O508">
        <v>50.1</v>
      </c>
      <c r="P508">
        <v>14.8</v>
      </c>
      <c r="Q508">
        <v>58</v>
      </c>
      <c r="R508">
        <v>60.8</v>
      </c>
      <c r="S508">
        <v>32.799999999999997</v>
      </c>
      <c r="T508">
        <v>67.2</v>
      </c>
      <c r="U508">
        <v>75.3</v>
      </c>
      <c r="V508">
        <v>31.9</v>
      </c>
      <c r="W508">
        <v>68.099999999999994</v>
      </c>
      <c r="X508" t="s">
        <v>107</v>
      </c>
      <c r="Y508" t="s">
        <v>645</v>
      </c>
      <c r="Z508" t="s">
        <v>5144</v>
      </c>
      <c r="AA508" t="s">
        <v>2162</v>
      </c>
      <c r="AB508" t="s">
        <v>2117</v>
      </c>
      <c r="AC508" t="s">
        <v>2116</v>
      </c>
      <c r="AD508" t="s">
        <v>2116</v>
      </c>
      <c r="AE508" t="s">
        <v>2117</v>
      </c>
      <c r="AF508" t="s">
        <v>2116</v>
      </c>
      <c r="AG508" t="s">
        <v>2117</v>
      </c>
      <c r="AH508" t="s">
        <v>2117</v>
      </c>
      <c r="AI508" t="s">
        <v>2116</v>
      </c>
      <c r="AJ508" t="s">
        <v>2116</v>
      </c>
      <c r="AK508" t="s">
        <v>2117</v>
      </c>
      <c r="AL508" t="s">
        <v>2117</v>
      </c>
      <c r="AM508" t="s">
        <v>2117</v>
      </c>
      <c r="AN508" t="s">
        <v>2116</v>
      </c>
      <c r="AO508" t="s">
        <v>2117</v>
      </c>
      <c r="AP508" t="s">
        <v>2116</v>
      </c>
      <c r="AQ508" t="s">
        <v>2117</v>
      </c>
    </row>
    <row r="509" spans="2:43" x14ac:dyDescent="0.25">
      <c r="B509" t="s">
        <v>470</v>
      </c>
      <c r="C509" t="s">
        <v>2215</v>
      </c>
      <c r="D509">
        <v>0.88541666666666663</v>
      </c>
      <c r="E509" t="s">
        <v>105</v>
      </c>
      <c r="F509" t="s">
        <v>177</v>
      </c>
      <c r="H509">
        <v>41.5</v>
      </c>
      <c r="I509">
        <v>31.4</v>
      </c>
      <c r="J509">
        <v>27.1</v>
      </c>
      <c r="K509">
        <v>72.900000000000006</v>
      </c>
      <c r="L509">
        <v>58.5</v>
      </c>
      <c r="M509">
        <v>68.599999999999994</v>
      </c>
      <c r="N509">
        <v>27.2</v>
      </c>
      <c r="O509">
        <v>48.6</v>
      </c>
      <c r="P509">
        <v>24.2</v>
      </c>
      <c r="Q509">
        <v>62</v>
      </c>
      <c r="R509">
        <v>65.400000000000006</v>
      </c>
      <c r="S509">
        <v>37.200000000000003</v>
      </c>
      <c r="T509">
        <v>62.8</v>
      </c>
      <c r="U509">
        <v>67.900000000000006</v>
      </c>
      <c r="V509">
        <v>44.8</v>
      </c>
      <c r="W509">
        <v>55.2</v>
      </c>
      <c r="X509" t="s">
        <v>105</v>
      </c>
      <c r="Y509" t="s">
        <v>2225</v>
      </c>
      <c r="Z509" t="s">
        <v>5145</v>
      </c>
      <c r="AA509" t="s">
        <v>447</v>
      </c>
      <c r="AB509" t="s">
        <v>2116</v>
      </c>
      <c r="AC509" t="s">
        <v>2117</v>
      </c>
      <c r="AD509" t="s">
        <v>2116</v>
      </c>
      <c r="AE509" t="s">
        <v>2117</v>
      </c>
      <c r="AF509" t="s">
        <v>2117</v>
      </c>
      <c r="AG509" t="s">
        <v>2116</v>
      </c>
      <c r="AH509" t="s">
        <v>2116</v>
      </c>
      <c r="AI509" t="s">
        <v>2117</v>
      </c>
      <c r="AJ509" t="s">
        <v>2116</v>
      </c>
      <c r="AK509" t="s">
        <v>2116</v>
      </c>
      <c r="AL509" t="s">
        <v>2116</v>
      </c>
      <c r="AM509" t="s">
        <v>2116</v>
      </c>
      <c r="AN509" t="s">
        <v>2117</v>
      </c>
      <c r="AO509" t="s">
        <v>2117</v>
      </c>
      <c r="AP509" t="s">
        <v>2116</v>
      </c>
      <c r="AQ509" t="s">
        <v>2117</v>
      </c>
    </row>
    <row r="510" spans="2:43" x14ac:dyDescent="0.25">
      <c r="B510" t="s">
        <v>455</v>
      </c>
      <c r="C510" t="s">
        <v>2215</v>
      </c>
      <c r="D510">
        <v>0.89930555555555558</v>
      </c>
      <c r="E510" t="s">
        <v>241</v>
      </c>
      <c r="F510" t="s">
        <v>118</v>
      </c>
      <c r="H510">
        <v>41.3</v>
      </c>
      <c r="I510">
        <v>31.1</v>
      </c>
      <c r="J510">
        <v>27.6</v>
      </c>
      <c r="K510">
        <v>72.400000000000006</v>
      </c>
      <c r="L510">
        <v>58.7</v>
      </c>
      <c r="M510">
        <v>68.900000000000006</v>
      </c>
      <c r="N510">
        <v>23.4</v>
      </c>
      <c r="O510">
        <v>49.3</v>
      </c>
      <c r="P510">
        <v>27.3</v>
      </c>
      <c r="Q510">
        <v>60.9</v>
      </c>
      <c r="R510">
        <v>66.599999999999994</v>
      </c>
      <c r="S510">
        <v>38.5</v>
      </c>
      <c r="T510">
        <v>61.5</v>
      </c>
      <c r="U510">
        <v>66.7</v>
      </c>
      <c r="V510">
        <v>45.9</v>
      </c>
      <c r="W510">
        <v>54.1</v>
      </c>
      <c r="X510" t="s">
        <v>401</v>
      </c>
      <c r="Y510" t="s">
        <v>118</v>
      </c>
      <c r="Z510" t="s">
        <v>5146</v>
      </c>
      <c r="AA510" t="s">
        <v>453</v>
      </c>
      <c r="AB510" t="s">
        <v>2117</v>
      </c>
      <c r="AC510" t="s">
        <v>2116</v>
      </c>
      <c r="AD510" t="s">
        <v>2116</v>
      </c>
      <c r="AE510" t="s">
        <v>2117</v>
      </c>
      <c r="AF510" t="s">
        <v>2116</v>
      </c>
      <c r="AG510" t="s">
        <v>2117</v>
      </c>
      <c r="AH510" t="s">
        <v>2116</v>
      </c>
      <c r="AI510" t="s">
        <v>2117</v>
      </c>
      <c r="AJ510" t="s">
        <v>2116</v>
      </c>
      <c r="AK510" t="s">
        <v>2116</v>
      </c>
      <c r="AL510" t="s">
        <v>2116</v>
      </c>
      <c r="AM510" t="s">
        <v>2116</v>
      </c>
      <c r="AN510" t="s">
        <v>2117</v>
      </c>
      <c r="AO510" t="s">
        <v>2117</v>
      </c>
      <c r="AP510" t="s">
        <v>2116</v>
      </c>
      <c r="AQ510" t="s">
        <v>2117</v>
      </c>
    </row>
    <row r="511" spans="2:43" x14ac:dyDescent="0.25">
      <c r="B511" t="s">
        <v>445</v>
      </c>
      <c r="C511" t="s">
        <v>4010</v>
      </c>
      <c r="D511" s="25">
        <v>0.27083333333333331</v>
      </c>
      <c r="E511" t="s">
        <v>497</v>
      </c>
      <c r="F511" t="s">
        <v>494</v>
      </c>
      <c r="G511" s="4"/>
      <c r="H511">
        <v>18.3</v>
      </c>
      <c r="I511">
        <v>25</v>
      </c>
      <c r="J511">
        <v>56.7</v>
      </c>
      <c r="K511">
        <v>43.3</v>
      </c>
      <c r="L511">
        <v>81.7</v>
      </c>
      <c r="M511">
        <v>75</v>
      </c>
      <c r="N511">
        <v>15.3</v>
      </c>
      <c r="O511">
        <v>44.2</v>
      </c>
      <c r="P511">
        <v>40.4</v>
      </c>
      <c r="Q511">
        <v>66.599999999999994</v>
      </c>
      <c r="R511">
        <v>86.2</v>
      </c>
      <c r="S511">
        <v>66.099999999999994</v>
      </c>
      <c r="T511">
        <v>33.9</v>
      </c>
      <c r="U511">
        <v>41</v>
      </c>
      <c r="V511">
        <v>63.4</v>
      </c>
      <c r="W511">
        <v>36.6</v>
      </c>
      <c r="X511" t="s">
        <v>497</v>
      </c>
      <c r="Y511" t="s">
        <v>2786</v>
      </c>
      <c r="Z511" t="s">
        <v>5295</v>
      </c>
      <c r="AA511" t="s">
        <v>2125</v>
      </c>
      <c r="AB511" t="s">
        <v>2117</v>
      </c>
      <c r="AC511" t="s">
        <v>2116</v>
      </c>
      <c r="AD511" t="s">
        <v>2116</v>
      </c>
      <c r="AE511" t="s">
        <v>2117</v>
      </c>
      <c r="AF511" t="s">
        <v>2116</v>
      </c>
      <c r="AG511" t="s">
        <v>2117</v>
      </c>
      <c r="AH511" t="s">
        <v>2117</v>
      </c>
      <c r="AI511" t="s">
        <v>2116</v>
      </c>
      <c r="AJ511" t="s">
        <v>2116</v>
      </c>
      <c r="AK511" t="s">
        <v>2117</v>
      </c>
      <c r="AL511" t="s">
        <v>2117</v>
      </c>
      <c r="AM511" t="s">
        <v>2116</v>
      </c>
      <c r="AN511" t="s">
        <v>2117</v>
      </c>
      <c r="AO511" t="s">
        <v>2117</v>
      </c>
      <c r="AP511" t="s">
        <v>2116</v>
      </c>
      <c r="AQ511" t="s">
        <v>2117</v>
      </c>
    </row>
    <row r="512" spans="2:43" x14ac:dyDescent="0.25">
      <c r="B512" t="s">
        <v>448</v>
      </c>
      <c r="C512" t="s">
        <v>4010</v>
      </c>
      <c r="D512" s="25">
        <v>0.52083333333333337</v>
      </c>
      <c r="E512" t="s">
        <v>592</v>
      </c>
      <c r="F512" t="s">
        <v>222</v>
      </c>
      <c r="G512" s="4"/>
      <c r="H512">
        <v>46.3</v>
      </c>
      <c r="I512">
        <v>27.8</v>
      </c>
      <c r="J512">
        <v>25.8</v>
      </c>
      <c r="K512">
        <v>74.2</v>
      </c>
      <c r="L512">
        <v>53.7</v>
      </c>
      <c r="M512">
        <v>72.2</v>
      </c>
      <c r="N512">
        <v>37.200000000000003</v>
      </c>
      <c r="O512">
        <v>44</v>
      </c>
      <c r="P512">
        <v>18.8</v>
      </c>
      <c r="Q512">
        <v>67.5</v>
      </c>
      <c r="R512">
        <v>75.8</v>
      </c>
      <c r="S512">
        <v>50</v>
      </c>
      <c r="T512">
        <v>50</v>
      </c>
      <c r="U512">
        <v>56</v>
      </c>
      <c r="V512">
        <v>54.3</v>
      </c>
      <c r="W512">
        <v>45.7</v>
      </c>
      <c r="X512" t="s">
        <v>3207</v>
      </c>
      <c r="Y512" t="s">
        <v>1343</v>
      </c>
      <c r="Z512" t="s">
        <v>5296</v>
      </c>
      <c r="AA512" t="s">
        <v>462</v>
      </c>
      <c r="AB512" t="s">
        <v>2117</v>
      </c>
      <c r="AC512" t="s">
        <v>2116</v>
      </c>
      <c r="AD512" t="s">
        <v>2116</v>
      </c>
      <c r="AE512" t="s">
        <v>2117</v>
      </c>
      <c r="AF512" t="s">
        <v>2116</v>
      </c>
      <c r="AG512" t="s">
        <v>2117</v>
      </c>
      <c r="AH512" t="s">
        <v>2117</v>
      </c>
      <c r="AI512" t="s">
        <v>2116</v>
      </c>
      <c r="AJ512" t="s">
        <v>2116</v>
      </c>
      <c r="AK512" t="s">
        <v>2117</v>
      </c>
      <c r="AL512" t="s">
        <v>2117</v>
      </c>
      <c r="AM512" t="s">
        <v>2117</v>
      </c>
      <c r="AN512" t="s">
        <v>2116</v>
      </c>
      <c r="AO512" t="s">
        <v>2117</v>
      </c>
      <c r="AP512" t="s">
        <v>2117</v>
      </c>
      <c r="AQ512" t="s">
        <v>2116</v>
      </c>
    </row>
    <row r="513" spans="2:43" x14ac:dyDescent="0.25">
      <c r="B513" t="s">
        <v>470</v>
      </c>
      <c r="C513" t="s">
        <v>4010</v>
      </c>
      <c r="D513" s="25">
        <v>0.60416666666666663</v>
      </c>
      <c r="E513" t="s">
        <v>755</v>
      </c>
      <c r="F513" t="s">
        <v>121</v>
      </c>
      <c r="G513" s="4"/>
      <c r="H513">
        <v>48.4</v>
      </c>
      <c r="I513">
        <v>33.5</v>
      </c>
      <c r="J513">
        <v>18.100000000000001</v>
      </c>
      <c r="K513">
        <v>81.900000000000006</v>
      </c>
      <c r="L513">
        <v>51.6</v>
      </c>
      <c r="M513">
        <v>66.5</v>
      </c>
      <c r="N513">
        <v>37.9</v>
      </c>
      <c r="O513">
        <v>46.6</v>
      </c>
      <c r="P513">
        <v>15.4</v>
      </c>
      <c r="Q513">
        <v>62.7</v>
      </c>
      <c r="R513">
        <v>53</v>
      </c>
      <c r="S513">
        <v>25.2</v>
      </c>
      <c r="T513">
        <v>74.8</v>
      </c>
      <c r="U513">
        <v>79.900000000000006</v>
      </c>
      <c r="V513">
        <v>31.5</v>
      </c>
      <c r="W513">
        <v>68.5</v>
      </c>
      <c r="X513" t="s">
        <v>755</v>
      </c>
      <c r="Y513" t="s">
        <v>121</v>
      </c>
      <c r="Z513" t="s">
        <v>5297</v>
      </c>
      <c r="AA513" t="s">
        <v>453</v>
      </c>
      <c r="AB513" t="s">
        <v>2117</v>
      </c>
      <c r="AC513" t="s">
        <v>2116</v>
      </c>
      <c r="AD513" t="s">
        <v>2116</v>
      </c>
      <c r="AE513" t="s">
        <v>2117</v>
      </c>
      <c r="AF513" t="s">
        <v>2116</v>
      </c>
      <c r="AG513" t="s">
        <v>2117</v>
      </c>
      <c r="AH513" t="s">
        <v>2117</v>
      </c>
      <c r="AI513" t="s">
        <v>2116</v>
      </c>
      <c r="AJ513" t="s">
        <v>2116</v>
      </c>
      <c r="AK513" t="s">
        <v>2117</v>
      </c>
      <c r="AL513" t="s">
        <v>2116</v>
      </c>
      <c r="AM513" t="s">
        <v>2116</v>
      </c>
      <c r="AN513" t="s">
        <v>2117</v>
      </c>
      <c r="AO513" t="s">
        <v>2117</v>
      </c>
      <c r="AP513" t="s">
        <v>2116</v>
      </c>
      <c r="AQ513" t="s">
        <v>2117</v>
      </c>
    </row>
    <row r="514" spans="2:43" x14ac:dyDescent="0.25">
      <c r="B514" t="s">
        <v>469</v>
      </c>
      <c r="C514" t="s">
        <v>4010</v>
      </c>
      <c r="D514" s="25">
        <v>0.625</v>
      </c>
      <c r="E514" t="s">
        <v>607</v>
      </c>
      <c r="F514" t="s">
        <v>147</v>
      </c>
      <c r="G514" s="4"/>
      <c r="H514">
        <v>61.6</v>
      </c>
      <c r="I514">
        <v>23</v>
      </c>
      <c r="J514">
        <v>15.5</v>
      </c>
      <c r="K514">
        <v>84.5</v>
      </c>
      <c r="L514">
        <v>38.4</v>
      </c>
      <c r="M514">
        <v>77</v>
      </c>
      <c r="N514">
        <v>54.8</v>
      </c>
      <c r="O514">
        <v>30.5</v>
      </c>
      <c r="P514">
        <v>14.7</v>
      </c>
      <c r="Q514">
        <v>84</v>
      </c>
      <c r="R514">
        <v>89.1</v>
      </c>
      <c r="S514">
        <v>71.400000000000006</v>
      </c>
      <c r="T514">
        <v>28.6</v>
      </c>
      <c r="U514">
        <v>35.9</v>
      </c>
      <c r="V514">
        <v>65.599999999999994</v>
      </c>
      <c r="W514">
        <v>34.4</v>
      </c>
      <c r="X514" t="s">
        <v>1361</v>
      </c>
      <c r="Y514" t="s">
        <v>147</v>
      </c>
      <c r="Z514" t="s">
        <v>5298</v>
      </c>
      <c r="AA514" t="s">
        <v>2130</v>
      </c>
      <c r="AB514" t="s">
        <v>2117</v>
      </c>
      <c r="AC514" t="s">
        <v>2116</v>
      </c>
      <c r="AD514" t="s">
        <v>2116</v>
      </c>
      <c r="AE514" t="s">
        <v>2117</v>
      </c>
      <c r="AF514" t="s">
        <v>2116</v>
      </c>
      <c r="AG514" t="s">
        <v>2117</v>
      </c>
      <c r="AH514" t="s">
        <v>2116</v>
      </c>
      <c r="AI514" t="s">
        <v>2117</v>
      </c>
      <c r="AJ514" t="s">
        <v>2116</v>
      </c>
      <c r="AK514" t="s">
        <v>2116</v>
      </c>
      <c r="AL514" t="s">
        <v>2117</v>
      </c>
      <c r="AM514" t="s">
        <v>2117</v>
      </c>
      <c r="AN514" t="s">
        <v>2116</v>
      </c>
      <c r="AO514" t="s">
        <v>2116</v>
      </c>
      <c r="AP514" t="s">
        <v>2117</v>
      </c>
      <c r="AQ514" t="s">
        <v>2116</v>
      </c>
    </row>
    <row r="515" spans="2:43" x14ac:dyDescent="0.25">
      <c r="B515" t="s">
        <v>480</v>
      </c>
      <c r="C515" t="s">
        <v>4010</v>
      </c>
      <c r="D515" s="25">
        <v>0.625</v>
      </c>
      <c r="E515" t="s">
        <v>633</v>
      </c>
      <c r="F515" t="s">
        <v>608</v>
      </c>
      <c r="G515" s="4"/>
      <c r="H515">
        <v>31.7</v>
      </c>
      <c r="I515">
        <v>25.6</v>
      </c>
      <c r="J515">
        <v>42.6</v>
      </c>
      <c r="K515">
        <v>57.4</v>
      </c>
      <c r="L515">
        <v>68.3</v>
      </c>
      <c r="M515">
        <v>74.400000000000006</v>
      </c>
      <c r="N515">
        <v>23.1</v>
      </c>
      <c r="O515">
        <v>33.5</v>
      </c>
      <c r="P515">
        <v>43.4</v>
      </c>
      <c r="Q515">
        <v>84.3</v>
      </c>
      <c r="R515">
        <v>93.5</v>
      </c>
      <c r="S515">
        <v>80.400000000000006</v>
      </c>
      <c r="T515">
        <v>19.600000000000001</v>
      </c>
      <c r="U515">
        <v>24.2</v>
      </c>
      <c r="V515">
        <v>79</v>
      </c>
      <c r="W515">
        <v>21</v>
      </c>
      <c r="X515" t="s">
        <v>3345</v>
      </c>
      <c r="Y515" t="s">
        <v>3342</v>
      </c>
      <c r="Z515" t="s">
        <v>5299</v>
      </c>
      <c r="AA515" t="s">
        <v>2162</v>
      </c>
      <c r="AB515" t="s">
        <v>2117</v>
      </c>
      <c r="AC515" t="s">
        <v>2116</v>
      </c>
      <c r="AD515" t="s">
        <v>2116</v>
      </c>
      <c r="AE515" t="s">
        <v>2117</v>
      </c>
      <c r="AF515" t="s">
        <v>2116</v>
      </c>
      <c r="AG515" t="s">
        <v>2117</v>
      </c>
      <c r="AH515" t="s">
        <v>2117</v>
      </c>
      <c r="AI515" t="s">
        <v>2116</v>
      </c>
      <c r="AJ515" t="s">
        <v>2116</v>
      </c>
      <c r="AK515" t="s">
        <v>2117</v>
      </c>
      <c r="AL515" t="s">
        <v>2117</v>
      </c>
      <c r="AM515" t="s">
        <v>2117</v>
      </c>
      <c r="AN515" t="s">
        <v>2116</v>
      </c>
      <c r="AO515" t="s">
        <v>2117</v>
      </c>
      <c r="AP515" t="s">
        <v>2116</v>
      </c>
      <c r="AQ515" t="s">
        <v>2117</v>
      </c>
    </row>
    <row r="516" spans="2:43" x14ac:dyDescent="0.25">
      <c r="B516" t="s">
        <v>480</v>
      </c>
      <c r="C516" t="s">
        <v>4010</v>
      </c>
      <c r="D516" s="25">
        <v>0.625</v>
      </c>
      <c r="E516" t="s">
        <v>644</v>
      </c>
      <c r="F516" t="s">
        <v>631</v>
      </c>
      <c r="G516" s="4"/>
      <c r="H516">
        <v>49.1</v>
      </c>
      <c r="I516">
        <v>24.8</v>
      </c>
      <c r="J516">
        <v>26.1</v>
      </c>
      <c r="K516">
        <v>73.900000000000006</v>
      </c>
      <c r="L516">
        <v>50.9</v>
      </c>
      <c r="M516">
        <v>75.2</v>
      </c>
      <c r="N516">
        <v>35.700000000000003</v>
      </c>
      <c r="O516">
        <v>37.4</v>
      </c>
      <c r="P516">
        <v>26.9</v>
      </c>
      <c r="Q516">
        <v>78.900000000000006</v>
      </c>
      <c r="R516">
        <v>89.9</v>
      </c>
      <c r="S516">
        <v>72.8</v>
      </c>
      <c r="T516">
        <v>27.2</v>
      </c>
      <c r="U516">
        <v>32.799999999999997</v>
      </c>
      <c r="V516">
        <v>71.8</v>
      </c>
      <c r="W516">
        <v>28.2</v>
      </c>
      <c r="X516" t="s">
        <v>3344</v>
      </c>
      <c r="Y516" t="s">
        <v>631</v>
      </c>
      <c r="Z516" t="s">
        <v>5300</v>
      </c>
      <c r="AA516" t="s">
        <v>462</v>
      </c>
      <c r="AB516" t="s">
        <v>2117</v>
      </c>
      <c r="AC516" t="s">
        <v>2116</v>
      </c>
      <c r="AD516" t="s">
        <v>2116</v>
      </c>
      <c r="AE516" t="s">
        <v>2117</v>
      </c>
      <c r="AF516" t="s">
        <v>2116</v>
      </c>
      <c r="AG516" t="s">
        <v>2117</v>
      </c>
      <c r="AH516" t="s">
        <v>2117</v>
      </c>
      <c r="AI516" t="s">
        <v>2116</v>
      </c>
      <c r="AJ516" t="s">
        <v>2116</v>
      </c>
      <c r="AK516" t="s">
        <v>2117</v>
      </c>
      <c r="AL516" t="s">
        <v>2117</v>
      </c>
      <c r="AM516" t="s">
        <v>2117</v>
      </c>
      <c r="AN516" t="s">
        <v>2116</v>
      </c>
      <c r="AO516" t="s">
        <v>2117</v>
      </c>
      <c r="AP516" t="s">
        <v>2117</v>
      </c>
      <c r="AQ516" t="s">
        <v>2116</v>
      </c>
    </row>
    <row r="517" spans="2:43" x14ac:dyDescent="0.25">
      <c r="B517" t="s">
        <v>479</v>
      </c>
      <c r="C517" t="s">
        <v>4010</v>
      </c>
      <c r="D517" s="25">
        <v>0.66666666666666663</v>
      </c>
      <c r="E517" t="s">
        <v>1196</v>
      </c>
      <c r="F517" t="s">
        <v>176</v>
      </c>
      <c r="G517" s="4"/>
      <c r="H517">
        <v>33.700000000000003</v>
      </c>
      <c r="I517">
        <v>30</v>
      </c>
      <c r="J517">
        <v>36.299999999999997</v>
      </c>
      <c r="K517">
        <v>63.7</v>
      </c>
      <c r="L517">
        <v>66.3</v>
      </c>
      <c r="M517">
        <v>70</v>
      </c>
      <c r="N517">
        <v>28.3</v>
      </c>
      <c r="O517">
        <v>44.7</v>
      </c>
      <c r="P517">
        <v>27</v>
      </c>
      <c r="Q517">
        <v>67.900000000000006</v>
      </c>
      <c r="R517">
        <v>72.599999999999994</v>
      </c>
      <c r="S517">
        <v>45.6</v>
      </c>
      <c r="T517">
        <v>54.4</v>
      </c>
      <c r="U517">
        <v>59.7</v>
      </c>
      <c r="V517">
        <v>52.3</v>
      </c>
      <c r="W517">
        <v>47.7</v>
      </c>
      <c r="X517" t="s">
        <v>4692</v>
      </c>
      <c r="Y517" t="s">
        <v>176</v>
      </c>
      <c r="Z517" t="s">
        <v>5301</v>
      </c>
      <c r="AA517" t="s">
        <v>2139</v>
      </c>
      <c r="AB517" t="s">
        <v>2116</v>
      </c>
      <c r="AC517" t="s">
        <v>2116</v>
      </c>
      <c r="AD517" t="s">
        <v>2117</v>
      </c>
      <c r="AE517" t="s">
        <v>2116</v>
      </c>
      <c r="AF517" t="s">
        <v>2117</v>
      </c>
      <c r="AG517" t="s">
        <v>2117</v>
      </c>
      <c r="AH517" t="s">
        <v>2116</v>
      </c>
      <c r="AI517" t="s">
        <v>2117</v>
      </c>
      <c r="AJ517" t="s">
        <v>2116</v>
      </c>
      <c r="AK517" t="s">
        <v>2116</v>
      </c>
      <c r="AL517" t="s">
        <v>2117</v>
      </c>
      <c r="AM517" t="s">
        <v>2117</v>
      </c>
      <c r="AN517" t="s">
        <v>2116</v>
      </c>
      <c r="AO517" t="s">
        <v>2116</v>
      </c>
      <c r="AP517" t="s">
        <v>2117</v>
      </c>
      <c r="AQ517" t="s">
        <v>2116</v>
      </c>
    </row>
    <row r="518" spans="2:43" x14ac:dyDescent="0.25">
      <c r="B518" t="s">
        <v>469</v>
      </c>
      <c r="C518" t="s">
        <v>4010</v>
      </c>
      <c r="D518" s="25">
        <v>0.67708333333333337</v>
      </c>
      <c r="E518" t="s">
        <v>148</v>
      </c>
      <c r="F518" t="s">
        <v>98</v>
      </c>
      <c r="G518" s="4"/>
      <c r="H518">
        <v>44.6</v>
      </c>
      <c r="I518">
        <v>28.2</v>
      </c>
      <c r="J518">
        <v>27.2</v>
      </c>
      <c r="K518">
        <v>72.8</v>
      </c>
      <c r="L518">
        <v>55.4</v>
      </c>
      <c r="M518">
        <v>71.8</v>
      </c>
      <c r="N518">
        <v>28.3</v>
      </c>
      <c r="O518">
        <v>45.4</v>
      </c>
      <c r="P518">
        <v>26.3</v>
      </c>
      <c r="Q518">
        <v>66.900000000000006</v>
      </c>
      <c r="R518">
        <v>75.3</v>
      </c>
      <c r="S518">
        <v>49.3</v>
      </c>
      <c r="T518">
        <v>50.7</v>
      </c>
      <c r="U518">
        <v>56.6</v>
      </c>
      <c r="V518">
        <v>54.2</v>
      </c>
      <c r="W518">
        <v>45.8</v>
      </c>
      <c r="X518" t="s">
        <v>148</v>
      </c>
      <c r="Y518" t="s">
        <v>98</v>
      </c>
      <c r="Z518" t="s">
        <v>5302</v>
      </c>
      <c r="AA518" t="s">
        <v>453</v>
      </c>
      <c r="AB518" t="s">
        <v>2117</v>
      </c>
      <c r="AC518" t="s">
        <v>2116</v>
      </c>
      <c r="AD518" t="s">
        <v>2116</v>
      </c>
      <c r="AE518" t="s">
        <v>2117</v>
      </c>
      <c r="AF518" t="s">
        <v>2116</v>
      </c>
      <c r="AG518" t="s">
        <v>2117</v>
      </c>
      <c r="AH518" t="s">
        <v>2116</v>
      </c>
      <c r="AI518" t="s">
        <v>2117</v>
      </c>
      <c r="AJ518" t="s">
        <v>2116</v>
      </c>
      <c r="AK518" t="s">
        <v>2116</v>
      </c>
      <c r="AL518" t="s">
        <v>2116</v>
      </c>
      <c r="AM518" t="s">
        <v>2116</v>
      </c>
      <c r="AN518" t="s">
        <v>2117</v>
      </c>
      <c r="AO518" t="s">
        <v>2117</v>
      </c>
      <c r="AP518" t="s">
        <v>2116</v>
      </c>
      <c r="AQ518" t="s">
        <v>2117</v>
      </c>
    </row>
    <row r="519" spans="2:43" x14ac:dyDescent="0.25">
      <c r="B519" t="s">
        <v>469</v>
      </c>
      <c r="C519" t="s">
        <v>4010</v>
      </c>
      <c r="D519" s="25">
        <v>0.67708333333333337</v>
      </c>
      <c r="E519" t="s">
        <v>99</v>
      </c>
      <c r="F519" t="s">
        <v>604</v>
      </c>
      <c r="G519" s="4"/>
      <c r="H519">
        <v>44.7</v>
      </c>
      <c r="I519">
        <v>25.1</v>
      </c>
      <c r="J519">
        <v>30.2</v>
      </c>
      <c r="K519">
        <v>69.8</v>
      </c>
      <c r="L519">
        <v>55.3</v>
      </c>
      <c r="M519">
        <v>74.900000000000006</v>
      </c>
      <c r="N519">
        <v>37.4</v>
      </c>
      <c r="O519">
        <v>34.299999999999997</v>
      </c>
      <c r="P519">
        <v>28.3</v>
      </c>
      <c r="Q519">
        <v>83.8</v>
      </c>
      <c r="R519">
        <v>91.1</v>
      </c>
      <c r="S519">
        <v>75.099999999999994</v>
      </c>
      <c r="T519">
        <v>24.9</v>
      </c>
      <c r="U519">
        <v>30</v>
      </c>
      <c r="V519">
        <v>74.599999999999994</v>
      </c>
      <c r="W519">
        <v>25.4</v>
      </c>
      <c r="X519" t="s">
        <v>2045</v>
      </c>
      <c r="Y519" t="s">
        <v>604</v>
      </c>
      <c r="Z519" t="s">
        <v>5303</v>
      </c>
      <c r="AA519" t="s">
        <v>4037</v>
      </c>
      <c r="AB519" t="s">
        <v>2117</v>
      </c>
      <c r="AC519" t="s">
        <v>2116</v>
      </c>
      <c r="AD519" t="s">
        <v>2116</v>
      </c>
      <c r="AE519" t="s">
        <v>2117</v>
      </c>
      <c r="AF519" t="s">
        <v>2116</v>
      </c>
      <c r="AG519" t="s">
        <v>2117</v>
      </c>
      <c r="AH519" t="s">
        <v>2117</v>
      </c>
      <c r="AI519" t="s">
        <v>2116</v>
      </c>
      <c r="AJ519" t="s">
        <v>2116</v>
      </c>
      <c r="AK519" t="s">
        <v>2117</v>
      </c>
      <c r="AL519" t="s">
        <v>2117</v>
      </c>
      <c r="AM519" t="s">
        <v>2117</v>
      </c>
      <c r="AN519" t="s">
        <v>2116</v>
      </c>
      <c r="AO519" t="s">
        <v>2116</v>
      </c>
      <c r="AP519" t="s">
        <v>2117</v>
      </c>
      <c r="AQ519" t="s">
        <v>2116</v>
      </c>
    </row>
    <row r="520" spans="2:43" x14ac:dyDescent="0.25">
      <c r="B520" t="s">
        <v>480</v>
      </c>
      <c r="C520" t="s">
        <v>4010</v>
      </c>
      <c r="D520" s="25">
        <v>0.67708333333333337</v>
      </c>
      <c r="E520" t="s">
        <v>164</v>
      </c>
      <c r="F520" t="s">
        <v>634</v>
      </c>
      <c r="G520" s="4"/>
      <c r="H520">
        <v>65.8</v>
      </c>
      <c r="I520">
        <v>24.4</v>
      </c>
      <c r="J520">
        <v>9.8000000000000007</v>
      </c>
      <c r="K520">
        <v>90.2</v>
      </c>
      <c r="L520">
        <v>34.200000000000003</v>
      </c>
      <c r="M520">
        <v>75.599999999999994</v>
      </c>
      <c r="N520">
        <v>59.4</v>
      </c>
      <c r="O520">
        <v>27.1</v>
      </c>
      <c r="P520">
        <v>13.5</v>
      </c>
      <c r="Q520">
        <v>88</v>
      </c>
      <c r="R520">
        <v>94</v>
      </c>
      <c r="S520">
        <v>82</v>
      </c>
      <c r="T520">
        <v>18</v>
      </c>
      <c r="U520">
        <v>25.2</v>
      </c>
      <c r="V520">
        <v>70.599999999999994</v>
      </c>
      <c r="W520">
        <v>29.4</v>
      </c>
      <c r="X520" t="s">
        <v>164</v>
      </c>
      <c r="Y520" t="s">
        <v>634</v>
      </c>
      <c r="Z520" t="s">
        <v>5304</v>
      </c>
      <c r="AA520" t="s">
        <v>462</v>
      </c>
      <c r="AB520" t="s">
        <v>2117</v>
      </c>
      <c r="AC520" t="s">
        <v>2116</v>
      </c>
      <c r="AD520" t="s">
        <v>2116</v>
      </c>
      <c r="AE520" t="s">
        <v>2117</v>
      </c>
      <c r="AF520" t="s">
        <v>2116</v>
      </c>
      <c r="AG520" t="s">
        <v>2117</v>
      </c>
      <c r="AH520" t="s">
        <v>2117</v>
      </c>
      <c r="AI520" t="s">
        <v>2116</v>
      </c>
      <c r="AJ520" t="s">
        <v>2116</v>
      </c>
      <c r="AK520" t="s">
        <v>2117</v>
      </c>
      <c r="AL520" t="s">
        <v>2117</v>
      </c>
      <c r="AM520" t="s">
        <v>2117</v>
      </c>
      <c r="AN520" t="s">
        <v>2116</v>
      </c>
      <c r="AO520" t="s">
        <v>2117</v>
      </c>
      <c r="AP520" t="s">
        <v>2117</v>
      </c>
      <c r="AQ520" t="s">
        <v>2116</v>
      </c>
    </row>
    <row r="521" spans="2:43" x14ac:dyDescent="0.25">
      <c r="B521" t="s">
        <v>480</v>
      </c>
      <c r="C521" t="s">
        <v>4010</v>
      </c>
      <c r="D521" s="25">
        <v>0.67708333333333337</v>
      </c>
      <c r="E521" t="s">
        <v>170</v>
      </c>
      <c r="F521" t="s">
        <v>643</v>
      </c>
      <c r="G521" s="4"/>
      <c r="H521">
        <v>52.8</v>
      </c>
      <c r="I521">
        <v>24.5</v>
      </c>
      <c r="J521">
        <v>22.7</v>
      </c>
      <c r="K521">
        <v>77.3</v>
      </c>
      <c r="L521">
        <v>47.2</v>
      </c>
      <c r="M521">
        <v>75.5</v>
      </c>
      <c r="N521">
        <v>40</v>
      </c>
      <c r="O521">
        <v>37.299999999999997</v>
      </c>
      <c r="P521">
        <v>22.7</v>
      </c>
      <c r="Q521">
        <v>78.2</v>
      </c>
      <c r="R521">
        <v>92</v>
      </c>
      <c r="S521">
        <v>77.2</v>
      </c>
      <c r="T521">
        <v>22.8</v>
      </c>
      <c r="U521">
        <v>28.4</v>
      </c>
      <c r="V521">
        <v>74.400000000000006</v>
      </c>
      <c r="W521">
        <v>25.6</v>
      </c>
      <c r="X521" t="s">
        <v>170</v>
      </c>
      <c r="Y521" t="s">
        <v>643</v>
      </c>
      <c r="Z521" t="s">
        <v>5305</v>
      </c>
      <c r="AA521" t="s">
        <v>459</v>
      </c>
      <c r="AB521" t="s">
        <v>2116</v>
      </c>
      <c r="AC521" t="s">
        <v>2117</v>
      </c>
      <c r="AD521" t="s">
        <v>2116</v>
      </c>
      <c r="AE521" t="s">
        <v>2117</v>
      </c>
      <c r="AF521" t="s">
        <v>2117</v>
      </c>
      <c r="AG521" t="s">
        <v>2116</v>
      </c>
      <c r="AH521" t="s">
        <v>2116</v>
      </c>
      <c r="AI521" t="s">
        <v>2116</v>
      </c>
      <c r="AJ521" t="s">
        <v>2117</v>
      </c>
      <c r="AK521" t="s">
        <v>2117</v>
      </c>
      <c r="AL521" t="s">
        <v>2117</v>
      </c>
      <c r="AM521" t="s">
        <v>2116</v>
      </c>
      <c r="AN521" t="s">
        <v>2117</v>
      </c>
      <c r="AO521" t="s">
        <v>2117</v>
      </c>
      <c r="AP521" t="s">
        <v>2117</v>
      </c>
      <c r="AQ521" t="s">
        <v>2116</v>
      </c>
    </row>
    <row r="522" spans="2:43" x14ac:dyDescent="0.25">
      <c r="B522" t="s">
        <v>480</v>
      </c>
      <c r="C522" t="s">
        <v>4010</v>
      </c>
      <c r="D522" s="25">
        <v>0.67708333333333337</v>
      </c>
      <c r="E522" t="s">
        <v>609</v>
      </c>
      <c r="F522" t="s">
        <v>169</v>
      </c>
      <c r="G522" s="4"/>
      <c r="H522">
        <v>47.2</v>
      </c>
      <c r="I522">
        <v>25.3</v>
      </c>
      <c r="J522">
        <v>27.5</v>
      </c>
      <c r="K522">
        <v>72.5</v>
      </c>
      <c r="L522">
        <v>52.8</v>
      </c>
      <c r="M522">
        <v>74.7</v>
      </c>
      <c r="N522">
        <v>46.5</v>
      </c>
      <c r="O522">
        <v>35.700000000000003</v>
      </c>
      <c r="P522">
        <v>17.7</v>
      </c>
      <c r="Q522">
        <v>78.599999999999994</v>
      </c>
      <c r="R522">
        <v>86.8</v>
      </c>
      <c r="S522">
        <v>67</v>
      </c>
      <c r="T522">
        <v>33</v>
      </c>
      <c r="U522">
        <v>38.799999999999997</v>
      </c>
      <c r="V522">
        <v>67.7</v>
      </c>
      <c r="W522">
        <v>32.299999999999997</v>
      </c>
      <c r="X522" t="s">
        <v>3343</v>
      </c>
      <c r="Y522" t="s">
        <v>169</v>
      </c>
      <c r="Z522" t="s">
        <v>5306</v>
      </c>
      <c r="AA522" t="s">
        <v>2130</v>
      </c>
      <c r="AB522" t="s">
        <v>2117</v>
      </c>
      <c r="AC522" t="s">
        <v>2116</v>
      </c>
      <c r="AD522" t="s">
        <v>2116</v>
      </c>
      <c r="AE522" t="s">
        <v>2117</v>
      </c>
      <c r="AF522" t="s">
        <v>2116</v>
      </c>
      <c r="AG522" t="s">
        <v>2117</v>
      </c>
      <c r="AH522" t="s">
        <v>2116</v>
      </c>
      <c r="AI522" t="s">
        <v>2117</v>
      </c>
      <c r="AJ522" t="s">
        <v>2116</v>
      </c>
      <c r="AK522" t="s">
        <v>2117</v>
      </c>
      <c r="AL522" t="s">
        <v>2117</v>
      </c>
      <c r="AM522" t="s">
        <v>2117</v>
      </c>
      <c r="AN522" t="s">
        <v>2116</v>
      </c>
      <c r="AO522" t="s">
        <v>2116</v>
      </c>
      <c r="AP522" t="s">
        <v>2117</v>
      </c>
      <c r="AQ522" t="s">
        <v>2116</v>
      </c>
    </row>
    <row r="523" spans="2:43" x14ac:dyDescent="0.25">
      <c r="B523" t="s">
        <v>480</v>
      </c>
      <c r="C523" t="s">
        <v>4010</v>
      </c>
      <c r="D523" s="25">
        <v>0.67708333333333337</v>
      </c>
      <c r="E523" t="s">
        <v>632</v>
      </c>
      <c r="F523" t="s">
        <v>163</v>
      </c>
      <c r="G523" s="4"/>
      <c r="H523">
        <v>42.5</v>
      </c>
      <c r="I523">
        <v>25.3</v>
      </c>
      <c r="J523">
        <v>32.200000000000003</v>
      </c>
      <c r="K523">
        <v>67.8</v>
      </c>
      <c r="L523">
        <v>57.5</v>
      </c>
      <c r="M523">
        <v>74.7</v>
      </c>
      <c r="N523">
        <v>30.7</v>
      </c>
      <c r="O523">
        <v>41.2</v>
      </c>
      <c r="P523">
        <v>28.1</v>
      </c>
      <c r="Q523">
        <v>73.400000000000006</v>
      </c>
      <c r="R523">
        <v>90.7</v>
      </c>
      <c r="S523">
        <v>74.400000000000006</v>
      </c>
      <c r="T523">
        <v>25.6</v>
      </c>
      <c r="U523">
        <v>30.8</v>
      </c>
      <c r="V523">
        <v>74.2</v>
      </c>
      <c r="W523">
        <v>25.8</v>
      </c>
      <c r="X523" t="s">
        <v>632</v>
      </c>
      <c r="Y523" t="s">
        <v>2482</v>
      </c>
      <c r="Z523" t="s">
        <v>5307</v>
      </c>
      <c r="AA523" t="s">
        <v>2120</v>
      </c>
      <c r="AB523" t="s">
        <v>2116</v>
      </c>
      <c r="AC523" t="s">
        <v>2117</v>
      </c>
      <c r="AD523" t="s">
        <v>2116</v>
      </c>
      <c r="AE523" t="s">
        <v>2117</v>
      </c>
      <c r="AF523" t="s">
        <v>2117</v>
      </c>
      <c r="AG523" t="s">
        <v>2116</v>
      </c>
      <c r="AH523" t="s">
        <v>2116</v>
      </c>
      <c r="AI523" t="s">
        <v>2116</v>
      </c>
      <c r="AJ523" t="s">
        <v>2117</v>
      </c>
      <c r="AK523" t="s">
        <v>2117</v>
      </c>
      <c r="AL523" t="s">
        <v>2117</v>
      </c>
      <c r="AM523" t="s">
        <v>2117</v>
      </c>
      <c r="AN523" t="s">
        <v>2116</v>
      </c>
      <c r="AO523" t="s">
        <v>2116</v>
      </c>
      <c r="AP523" t="s">
        <v>2117</v>
      </c>
      <c r="AQ523" t="s">
        <v>2116</v>
      </c>
    </row>
    <row r="524" spans="2:43" x14ac:dyDescent="0.25">
      <c r="B524" t="s">
        <v>470</v>
      </c>
      <c r="C524" t="s">
        <v>4010</v>
      </c>
      <c r="D524" s="25">
        <v>0.70833333333333337</v>
      </c>
      <c r="E524" t="s">
        <v>120</v>
      </c>
      <c r="F524" t="s">
        <v>1202</v>
      </c>
      <c r="G524" s="4"/>
      <c r="H524">
        <v>43.1</v>
      </c>
      <c r="I524">
        <v>34.4</v>
      </c>
      <c r="J524">
        <v>22.5</v>
      </c>
      <c r="K524">
        <v>77.5</v>
      </c>
      <c r="L524">
        <v>56.9</v>
      </c>
      <c r="M524">
        <v>65.599999999999994</v>
      </c>
      <c r="N524">
        <v>31.9</v>
      </c>
      <c r="O524">
        <v>51.6</v>
      </c>
      <c r="P524">
        <v>16.5</v>
      </c>
      <c r="Q524">
        <v>56.5</v>
      </c>
      <c r="R524">
        <v>54.4</v>
      </c>
      <c r="S524">
        <v>26.4</v>
      </c>
      <c r="T524">
        <v>73.599999999999994</v>
      </c>
      <c r="U524">
        <v>78.099999999999994</v>
      </c>
      <c r="V524">
        <v>34.5</v>
      </c>
      <c r="W524">
        <v>65.5</v>
      </c>
      <c r="X524" t="s">
        <v>1975</v>
      </c>
      <c r="Y524" t="s">
        <v>1202</v>
      </c>
      <c r="Z524" t="s">
        <v>5308</v>
      </c>
      <c r="AA524" t="s">
        <v>462</v>
      </c>
      <c r="AB524" t="s">
        <v>2117</v>
      </c>
      <c r="AC524" t="s">
        <v>2116</v>
      </c>
      <c r="AD524" t="s">
        <v>2116</v>
      </c>
      <c r="AE524" t="s">
        <v>2117</v>
      </c>
      <c r="AF524" t="s">
        <v>2116</v>
      </c>
      <c r="AG524" t="s">
        <v>2117</v>
      </c>
      <c r="AH524" t="s">
        <v>2117</v>
      </c>
      <c r="AI524" t="s">
        <v>2116</v>
      </c>
      <c r="AJ524" t="s">
        <v>2116</v>
      </c>
      <c r="AK524" t="s">
        <v>2117</v>
      </c>
      <c r="AL524" t="s">
        <v>2117</v>
      </c>
      <c r="AM524" t="s">
        <v>2117</v>
      </c>
      <c r="AN524" t="s">
        <v>2116</v>
      </c>
      <c r="AO524" t="s">
        <v>2117</v>
      </c>
      <c r="AP524" t="s">
        <v>2117</v>
      </c>
      <c r="AQ524" t="s">
        <v>2116</v>
      </c>
    </row>
    <row r="525" spans="2:43" x14ac:dyDescent="0.25">
      <c r="B525" t="s">
        <v>470</v>
      </c>
      <c r="C525" t="s">
        <v>4010</v>
      </c>
      <c r="D525" s="25">
        <v>0.80208333333333337</v>
      </c>
      <c r="E525" t="s">
        <v>178</v>
      </c>
      <c r="F525" t="s">
        <v>754</v>
      </c>
      <c r="G525" s="4"/>
      <c r="H525">
        <v>34</v>
      </c>
      <c r="I525">
        <v>32.200000000000003</v>
      </c>
      <c r="J525">
        <v>33.799999999999997</v>
      </c>
      <c r="K525">
        <v>66.2</v>
      </c>
      <c r="L525">
        <v>66</v>
      </c>
      <c r="M525">
        <v>67.8</v>
      </c>
      <c r="N525">
        <v>41</v>
      </c>
      <c r="O525">
        <v>41.4</v>
      </c>
      <c r="P525">
        <v>17.600000000000001</v>
      </c>
      <c r="Q525">
        <v>70.599999999999994</v>
      </c>
      <c r="R525">
        <v>65.3</v>
      </c>
      <c r="S525">
        <v>37.1</v>
      </c>
      <c r="T525">
        <v>62.9</v>
      </c>
      <c r="U525">
        <v>67.8</v>
      </c>
      <c r="V525">
        <v>45.4</v>
      </c>
      <c r="W525">
        <v>54.6</v>
      </c>
      <c r="X525" t="s">
        <v>178</v>
      </c>
      <c r="Y525" t="s">
        <v>754</v>
      </c>
      <c r="Z525" t="s">
        <v>5309</v>
      </c>
      <c r="AA525" t="s">
        <v>453</v>
      </c>
      <c r="AB525" t="s">
        <v>2117</v>
      </c>
      <c r="AC525" t="s">
        <v>2116</v>
      </c>
      <c r="AD525" t="s">
        <v>2116</v>
      </c>
      <c r="AE525" t="s">
        <v>2117</v>
      </c>
      <c r="AF525" t="s">
        <v>2116</v>
      </c>
      <c r="AG525" t="s">
        <v>2117</v>
      </c>
      <c r="AH525" t="s">
        <v>2116</v>
      </c>
      <c r="AI525" t="s">
        <v>2117</v>
      </c>
      <c r="AJ525" t="s">
        <v>2116</v>
      </c>
      <c r="AK525" t="s">
        <v>2116</v>
      </c>
      <c r="AL525" t="s">
        <v>2116</v>
      </c>
      <c r="AM525" t="s">
        <v>2116</v>
      </c>
      <c r="AN525" t="s">
        <v>2117</v>
      </c>
      <c r="AO525" t="s">
        <v>2117</v>
      </c>
      <c r="AP525" t="s">
        <v>2116</v>
      </c>
      <c r="AQ525" t="s">
        <v>2117</v>
      </c>
    </row>
    <row r="526" spans="2:43" x14ac:dyDescent="0.25">
      <c r="B526" t="s">
        <v>454</v>
      </c>
      <c r="C526" t="s">
        <v>4010</v>
      </c>
      <c r="D526" s="25">
        <v>0.8125</v>
      </c>
      <c r="E526" t="s">
        <v>67</v>
      </c>
      <c r="F526" t="s">
        <v>66</v>
      </c>
      <c r="G526" s="4"/>
      <c r="H526">
        <v>28.7</v>
      </c>
      <c r="I526">
        <v>29.6</v>
      </c>
      <c r="J526">
        <v>41.7</v>
      </c>
      <c r="K526">
        <v>58.3</v>
      </c>
      <c r="L526">
        <v>71.3</v>
      </c>
      <c r="M526">
        <v>70.400000000000006</v>
      </c>
      <c r="N526">
        <v>17.899999999999999</v>
      </c>
      <c r="O526">
        <v>46.4</v>
      </c>
      <c r="P526">
        <v>35.700000000000003</v>
      </c>
      <c r="Q526">
        <v>64.3</v>
      </c>
      <c r="R526">
        <v>73.7</v>
      </c>
      <c r="S526">
        <v>47.1</v>
      </c>
      <c r="T526">
        <v>52.9</v>
      </c>
      <c r="U526">
        <v>58.5</v>
      </c>
      <c r="V526">
        <v>52.9</v>
      </c>
      <c r="W526">
        <v>47.1</v>
      </c>
      <c r="X526" t="s">
        <v>67</v>
      </c>
      <c r="Y526" t="s">
        <v>876</v>
      </c>
      <c r="Z526" t="s">
        <v>5310</v>
      </c>
      <c r="AA526" t="s">
        <v>459</v>
      </c>
      <c r="AB526" t="s">
        <v>2116</v>
      </c>
      <c r="AC526" t="s">
        <v>2117</v>
      </c>
      <c r="AD526" t="s">
        <v>2116</v>
      </c>
      <c r="AE526" t="s">
        <v>2117</v>
      </c>
      <c r="AF526" t="s">
        <v>2117</v>
      </c>
      <c r="AG526" t="s">
        <v>2116</v>
      </c>
      <c r="AH526" t="s">
        <v>2117</v>
      </c>
      <c r="AI526" t="s">
        <v>2116</v>
      </c>
      <c r="AJ526" t="s">
        <v>2116</v>
      </c>
      <c r="AK526" t="s">
        <v>2117</v>
      </c>
      <c r="AL526" t="s">
        <v>2117</v>
      </c>
      <c r="AM526" t="s">
        <v>2116</v>
      </c>
      <c r="AN526" t="s">
        <v>2117</v>
      </c>
      <c r="AO526" t="s">
        <v>2117</v>
      </c>
      <c r="AP526" t="s">
        <v>2117</v>
      </c>
      <c r="AQ526" t="s">
        <v>2116</v>
      </c>
    </row>
    <row r="527" spans="2:43" x14ac:dyDescent="0.25">
      <c r="B527" t="s">
        <v>454</v>
      </c>
      <c r="C527" t="s">
        <v>4010</v>
      </c>
      <c r="D527" s="25">
        <v>0.8125</v>
      </c>
      <c r="E527" t="s">
        <v>777</v>
      </c>
      <c r="F527" t="s">
        <v>111</v>
      </c>
      <c r="G527" s="4"/>
      <c r="H527">
        <v>46</v>
      </c>
      <c r="I527">
        <v>28.1</v>
      </c>
      <c r="J527">
        <v>25.9</v>
      </c>
      <c r="K527">
        <v>74.099999999999994</v>
      </c>
      <c r="L527">
        <v>54</v>
      </c>
      <c r="M527">
        <v>71.900000000000006</v>
      </c>
      <c r="N527">
        <v>44.3</v>
      </c>
      <c r="O527">
        <v>39.299999999999997</v>
      </c>
      <c r="P527">
        <v>16.399999999999999</v>
      </c>
      <c r="Q527">
        <v>73</v>
      </c>
      <c r="R527">
        <v>74.900000000000006</v>
      </c>
      <c r="S527">
        <v>48.7</v>
      </c>
      <c r="T527">
        <v>51.3</v>
      </c>
      <c r="U527">
        <v>57.3</v>
      </c>
      <c r="V527">
        <v>53.3</v>
      </c>
      <c r="W527">
        <v>46.7</v>
      </c>
      <c r="X527" t="s">
        <v>2752</v>
      </c>
      <c r="Y527" t="s">
        <v>1970</v>
      </c>
      <c r="Z527" t="s">
        <v>5311</v>
      </c>
      <c r="AA527" t="s">
        <v>462</v>
      </c>
      <c r="AB527" t="s">
        <v>2117</v>
      </c>
      <c r="AC527" t="s">
        <v>2116</v>
      </c>
      <c r="AD527" t="s">
        <v>2116</v>
      </c>
      <c r="AE527" t="s">
        <v>2117</v>
      </c>
      <c r="AF527" t="s">
        <v>2116</v>
      </c>
      <c r="AG527" t="s">
        <v>2117</v>
      </c>
      <c r="AH527" t="s">
        <v>2116</v>
      </c>
      <c r="AI527" t="s">
        <v>2117</v>
      </c>
      <c r="AJ527" t="s">
        <v>2116</v>
      </c>
      <c r="AK527" t="s">
        <v>2117</v>
      </c>
      <c r="AL527" t="s">
        <v>2117</v>
      </c>
      <c r="AM527" t="s">
        <v>2117</v>
      </c>
      <c r="AN527" t="s">
        <v>2116</v>
      </c>
      <c r="AO527" t="s">
        <v>2117</v>
      </c>
      <c r="AP527" t="s">
        <v>2117</v>
      </c>
      <c r="AQ527" t="s">
        <v>2116</v>
      </c>
    </row>
    <row r="528" spans="2:43" x14ac:dyDescent="0.25">
      <c r="B528" t="s">
        <v>467</v>
      </c>
      <c r="C528" t="s">
        <v>4010</v>
      </c>
      <c r="D528" s="25">
        <v>0.83333333333333337</v>
      </c>
      <c r="E528" t="s">
        <v>765</v>
      </c>
      <c r="F528" t="s">
        <v>784</v>
      </c>
      <c r="G528" s="4"/>
      <c r="H528">
        <v>40.6</v>
      </c>
      <c r="I528">
        <v>30.3</v>
      </c>
      <c r="J528">
        <v>29.1</v>
      </c>
      <c r="K528">
        <v>70.900000000000006</v>
      </c>
      <c r="L528">
        <v>59.4</v>
      </c>
      <c r="M528">
        <v>69.7</v>
      </c>
      <c r="N528">
        <v>28.3</v>
      </c>
      <c r="O528">
        <v>54.2</v>
      </c>
      <c r="P528">
        <v>17.5</v>
      </c>
      <c r="Q528">
        <v>53.3</v>
      </c>
      <c r="R528">
        <v>69.7</v>
      </c>
      <c r="S528">
        <v>42.2</v>
      </c>
      <c r="T528">
        <v>57.8</v>
      </c>
      <c r="U528">
        <v>63.2</v>
      </c>
      <c r="V528">
        <v>49.1</v>
      </c>
      <c r="W528">
        <v>50.9</v>
      </c>
      <c r="X528" t="s">
        <v>765</v>
      </c>
      <c r="Y528" t="s">
        <v>3690</v>
      </c>
      <c r="Z528" t="s">
        <v>5312</v>
      </c>
      <c r="AA528" t="s">
        <v>456</v>
      </c>
      <c r="AB528" t="s">
        <v>2116</v>
      </c>
      <c r="AC528" t="s">
        <v>2116</v>
      </c>
      <c r="AD528" t="s">
        <v>2117</v>
      </c>
      <c r="AE528" t="s">
        <v>2116</v>
      </c>
      <c r="AF528" t="s">
        <v>2117</v>
      </c>
      <c r="AG528" t="s">
        <v>2117</v>
      </c>
      <c r="AH528" t="s">
        <v>2116</v>
      </c>
      <c r="AI528" t="s">
        <v>2116</v>
      </c>
      <c r="AJ528" t="s">
        <v>2117</v>
      </c>
      <c r="AK528" t="s">
        <v>2117</v>
      </c>
      <c r="AL528" t="s">
        <v>2116</v>
      </c>
      <c r="AM528" t="s">
        <v>2116</v>
      </c>
      <c r="AN528" t="s">
        <v>2117</v>
      </c>
      <c r="AO528" t="s">
        <v>2117</v>
      </c>
      <c r="AP528" t="s">
        <v>2116</v>
      </c>
      <c r="AQ528" t="s">
        <v>2117</v>
      </c>
    </row>
    <row r="529" spans="2:43" x14ac:dyDescent="0.25">
      <c r="B529" t="s">
        <v>467</v>
      </c>
      <c r="C529" t="s">
        <v>4010</v>
      </c>
      <c r="D529" s="25">
        <v>0.85416666666666663</v>
      </c>
      <c r="E529" t="s">
        <v>4011</v>
      </c>
      <c r="F529" t="s">
        <v>195</v>
      </c>
      <c r="G529" s="4"/>
      <c r="H529">
        <v>46.7</v>
      </c>
      <c r="I529">
        <v>26.9</v>
      </c>
      <c r="J529">
        <v>26.4</v>
      </c>
      <c r="K529">
        <v>73.599999999999994</v>
      </c>
      <c r="L529">
        <v>53.3</v>
      </c>
      <c r="M529">
        <v>73.099999999999994</v>
      </c>
      <c r="N529">
        <v>27.1</v>
      </c>
      <c r="O529">
        <v>44.1</v>
      </c>
      <c r="P529">
        <v>28.8</v>
      </c>
      <c r="Q529">
        <v>68.900000000000006</v>
      </c>
      <c r="R529">
        <v>79.599999999999994</v>
      </c>
      <c r="S529">
        <v>55.2</v>
      </c>
      <c r="T529">
        <v>44.8</v>
      </c>
      <c r="U529">
        <v>50.8</v>
      </c>
      <c r="V529">
        <v>58.5</v>
      </c>
      <c r="W529">
        <v>41.5</v>
      </c>
      <c r="X529" t="s">
        <v>4011</v>
      </c>
      <c r="Y529" t="s">
        <v>3685</v>
      </c>
      <c r="Z529" t="s">
        <v>5313</v>
      </c>
      <c r="AA529" t="s">
        <v>462</v>
      </c>
      <c r="AB529" t="s">
        <v>2117</v>
      </c>
      <c r="AC529" t="s">
        <v>2116</v>
      </c>
      <c r="AD529" t="s">
        <v>2116</v>
      </c>
      <c r="AE529" t="s">
        <v>2117</v>
      </c>
      <c r="AF529" t="s">
        <v>2116</v>
      </c>
      <c r="AG529" t="s">
        <v>2117</v>
      </c>
      <c r="AH529" t="s">
        <v>2116</v>
      </c>
      <c r="AI529" t="s">
        <v>2117</v>
      </c>
      <c r="AJ529" t="s">
        <v>2116</v>
      </c>
      <c r="AK529" t="s">
        <v>2117</v>
      </c>
      <c r="AL529" t="s">
        <v>2117</v>
      </c>
      <c r="AM529" t="s">
        <v>2117</v>
      </c>
      <c r="AN529" t="s">
        <v>2116</v>
      </c>
      <c r="AO529" t="s">
        <v>2117</v>
      </c>
      <c r="AP529" t="s">
        <v>2117</v>
      </c>
      <c r="AQ529" t="s">
        <v>2116</v>
      </c>
    </row>
    <row r="530" spans="2:43" x14ac:dyDescent="0.25">
      <c r="B530" t="s">
        <v>470</v>
      </c>
      <c r="C530" t="s">
        <v>4010</v>
      </c>
      <c r="D530" s="25">
        <v>0.89583333333333337</v>
      </c>
      <c r="E530" t="s">
        <v>180</v>
      </c>
      <c r="F530" t="s">
        <v>199</v>
      </c>
      <c r="G530" s="4"/>
      <c r="H530">
        <v>42.8</v>
      </c>
      <c r="I530">
        <v>33.200000000000003</v>
      </c>
      <c r="J530">
        <v>24.1</v>
      </c>
      <c r="K530">
        <v>75.900000000000006</v>
      </c>
      <c r="L530">
        <v>57.2</v>
      </c>
      <c r="M530">
        <v>66.8</v>
      </c>
      <c r="N530">
        <v>29.5</v>
      </c>
      <c r="O530">
        <v>55.9</v>
      </c>
      <c r="P530">
        <v>14.6</v>
      </c>
      <c r="Q530">
        <v>50.5</v>
      </c>
      <c r="R530">
        <v>58.6</v>
      </c>
      <c r="S530">
        <v>30.3</v>
      </c>
      <c r="T530">
        <v>69.7</v>
      </c>
      <c r="U530">
        <v>74.5</v>
      </c>
      <c r="V530">
        <v>38.299999999999997</v>
      </c>
      <c r="W530">
        <v>61.7</v>
      </c>
      <c r="X530" t="s">
        <v>2227</v>
      </c>
      <c r="Y530" t="s">
        <v>2229</v>
      </c>
      <c r="Z530" t="s">
        <v>5314</v>
      </c>
      <c r="AA530" t="s">
        <v>462</v>
      </c>
      <c r="AB530" t="s">
        <v>2117</v>
      </c>
      <c r="AC530" t="s">
        <v>2116</v>
      </c>
      <c r="AD530" t="s">
        <v>2116</v>
      </c>
      <c r="AE530" t="s">
        <v>2117</v>
      </c>
      <c r="AF530" t="s">
        <v>2116</v>
      </c>
      <c r="AG530" t="s">
        <v>2117</v>
      </c>
      <c r="AH530" t="s">
        <v>2117</v>
      </c>
      <c r="AI530" t="s">
        <v>2116</v>
      </c>
      <c r="AJ530" t="s">
        <v>2116</v>
      </c>
      <c r="AK530" t="s">
        <v>2117</v>
      </c>
      <c r="AL530" t="s">
        <v>2117</v>
      </c>
      <c r="AM530" t="s">
        <v>2117</v>
      </c>
      <c r="AN530" t="s">
        <v>2116</v>
      </c>
      <c r="AO530" t="s">
        <v>2117</v>
      </c>
      <c r="AP530" t="s">
        <v>2117</v>
      </c>
      <c r="AQ530" t="s">
        <v>2116</v>
      </c>
    </row>
    <row r="531" spans="2:43" x14ac:dyDescent="0.25">
      <c r="B531" t="s">
        <v>454</v>
      </c>
      <c r="C531" t="s">
        <v>4010</v>
      </c>
      <c r="D531" s="25">
        <v>0.89583333333333337</v>
      </c>
      <c r="E531" t="s">
        <v>1188</v>
      </c>
      <c r="F531" t="s">
        <v>231</v>
      </c>
      <c r="G531" s="4"/>
      <c r="H531">
        <v>44.2</v>
      </c>
      <c r="I531">
        <v>27.8</v>
      </c>
      <c r="J531">
        <v>28</v>
      </c>
      <c r="K531">
        <v>72</v>
      </c>
      <c r="L531">
        <v>55.8</v>
      </c>
      <c r="M531">
        <v>72.2</v>
      </c>
      <c r="N531">
        <v>38.799999999999997</v>
      </c>
      <c r="O531">
        <v>40.799999999999997</v>
      </c>
      <c r="P531">
        <v>20.399999999999999</v>
      </c>
      <c r="Q531">
        <v>72.5</v>
      </c>
      <c r="R531">
        <v>77.3</v>
      </c>
      <c r="S531">
        <v>51.9</v>
      </c>
      <c r="T531">
        <v>48.1</v>
      </c>
      <c r="U531">
        <v>53.9</v>
      </c>
      <c r="V531">
        <v>56.4</v>
      </c>
      <c r="W531">
        <v>43.6</v>
      </c>
      <c r="X531" t="s">
        <v>1188</v>
      </c>
      <c r="Y531" t="s">
        <v>231</v>
      </c>
      <c r="Z531" t="s">
        <v>5315</v>
      </c>
      <c r="AA531" t="s">
        <v>447</v>
      </c>
      <c r="AB531" t="s">
        <v>2116</v>
      </c>
      <c r="AC531" t="s">
        <v>2117</v>
      </c>
      <c r="AD531" t="s">
        <v>2116</v>
      </c>
      <c r="AE531" t="s">
        <v>2117</v>
      </c>
      <c r="AF531" t="s">
        <v>2117</v>
      </c>
      <c r="AG531" t="s">
        <v>2116</v>
      </c>
      <c r="AH531" t="s">
        <v>2116</v>
      </c>
      <c r="AI531" t="s">
        <v>2117</v>
      </c>
      <c r="AJ531" t="s">
        <v>2116</v>
      </c>
      <c r="AK531" t="s">
        <v>2116</v>
      </c>
      <c r="AL531" t="s">
        <v>2116</v>
      </c>
      <c r="AM531" t="s">
        <v>2116</v>
      </c>
      <c r="AN531" t="s">
        <v>2117</v>
      </c>
      <c r="AO531" t="s">
        <v>2117</v>
      </c>
      <c r="AP531" t="s">
        <v>2116</v>
      </c>
      <c r="AQ531" t="s">
        <v>2117</v>
      </c>
    </row>
    <row r="532" spans="2:43" x14ac:dyDescent="0.25">
      <c r="B532" t="s">
        <v>454</v>
      </c>
      <c r="C532" t="s">
        <v>4010</v>
      </c>
      <c r="D532" s="25">
        <v>0.89583333333333337</v>
      </c>
      <c r="E532" t="s">
        <v>109</v>
      </c>
      <c r="F532" t="s">
        <v>40</v>
      </c>
      <c r="G532" s="4"/>
      <c r="H532">
        <v>29.5</v>
      </c>
      <c r="I532">
        <v>31.1</v>
      </c>
      <c r="J532">
        <v>39.4</v>
      </c>
      <c r="K532">
        <v>60.6</v>
      </c>
      <c r="L532">
        <v>70.5</v>
      </c>
      <c r="M532">
        <v>68.900000000000006</v>
      </c>
      <c r="N532">
        <v>17.100000000000001</v>
      </c>
      <c r="O532">
        <v>43.8</v>
      </c>
      <c r="P532">
        <v>39.1</v>
      </c>
      <c r="Q532">
        <v>67.8</v>
      </c>
      <c r="R532">
        <v>69</v>
      </c>
      <c r="S532">
        <v>41.3</v>
      </c>
      <c r="T532">
        <v>58.7</v>
      </c>
      <c r="U532">
        <v>63.9</v>
      </c>
      <c r="V532">
        <v>48.5</v>
      </c>
      <c r="W532">
        <v>51.5</v>
      </c>
      <c r="X532" t="s">
        <v>1972</v>
      </c>
      <c r="Y532" t="s">
        <v>40</v>
      </c>
      <c r="Z532" t="s">
        <v>5316</v>
      </c>
      <c r="AA532" t="s">
        <v>2183</v>
      </c>
      <c r="AB532" t="s">
        <v>2116</v>
      </c>
      <c r="AC532" t="s">
        <v>2116</v>
      </c>
      <c r="AD532" t="s">
        <v>2117</v>
      </c>
      <c r="AE532" t="s">
        <v>2116</v>
      </c>
      <c r="AF532" t="s">
        <v>2117</v>
      </c>
      <c r="AG532" t="s">
        <v>2117</v>
      </c>
      <c r="AH532" t="s">
        <v>2116</v>
      </c>
      <c r="AI532" t="s">
        <v>2116</v>
      </c>
      <c r="AJ532" t="s">
        <v>2117</v>
      </c>
      <c r="AK532" t="s">
        <v>2117</v>
      </c>
      <c r="AL532" t="s">
        <v>2117</v>
      </c>
      <c r="AM532" t="s">
        <v>2117</v>
      </c>
      <c r="AN532" t="s">
        <v>2116</v>
      </c>
      <c r="AO532" t="s">
        <v>2116</v>
      </c>
      <c r="AP532" t="s">
        <v>2116</v>
      </c>
      <c r="AQ532" t="s">
        <v>2117</v>
      </c>
    </row>
  </sheetData>
  <autoFilter ref="A2:AQ532" xr:uid="{E7E074E3-F409-4539-B73D-61BC4D7AB353}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E5E62-AFCA-4A0B-AB09-3A215463A5F4}">
  <dimension ref="A2:AX52"/>
  <sheetViews>
    <sheetView showGridLines="0" workbookViewId="0">
      <pane xSplit="2" ySplit="2" topLeftCell="J8" activePane="bottomRight" state="frozen"/>
      <selection pane="topRight" activeCell="C1" sqref="C1"/>
      <selection pane="bottomLeft" activeCell="A22" sqref="A22"/>
      <selection pane="bottomRight" activeCell="AH2" activeCellId="2" sqref="A2:A42 AG2:AG42 AH2:AH42"/>
    </sheetView>
  </sheetViews>
  <sheetFormatPr defaultColWidth="8.85546875" defaultRowHeight="15" x14ac:dyDescent="0.25"/>
  <cols>
    <col min="1" max="1" width="12" bestFit="1" customWidth="1"/>
    <col min="2" max="4" width="9.7109375" bestFit="1" customWidth="1"/>
    <col min="5" max="5" width="8.140625" bestFit="1" customWidth="1"/>
    <col min="6" max="7" width="7.28515625" bestFit="1" customWidth="1"/>
    <col min="8" max="8" width="8.140625" bestFit="1" customWidth="1"/>
    <col min="9" max="10" width="9.140625" bestFit="1" customWidth="1"/>
    <col min="11" max="11" width="8.140625" bestFit="1" customWidth="1"/>
    <col min="12" max="13" width="7" bestFit="1" customWidth="1"/>
    <col min="14" max="14" width="8.140625" bestFit="1" customWidth="1"/>
    <col min="15" max="16" width="7" bestFit="1" customWidth="1"/>
    <col min="17" max="17" width="8.140625" bestFit="1" customWidth="1"/>
    <col min="18" max="19" width="7.140625" bestFit="1" customWidth="1"/>
    <col min="20" max="20" width="8.140625" bestFit="1" customWidth="1"/>
    <col min="21" max="22" width="8.28515625" bestFit="1" customWidth="1"/>
    <col min="23" max="23" width="8.140625" bestFit="1" customWidth="1"/>
    <col min="24" max="25" width="8.28515625" bestFit="1" customWidth="1"/>
    <col min="26" max="26" width="8.140625" bestFit="1" customWidth="1"/>
    <col min="27" max="28" width="8.28515625" bestFit="1" customWidth="1"/>
    <col min="29" max="29" width="8.140625" bestFit="1" customWidth="1"/>
    <col min="30" max="31" width="11.28515625" bestFit="1" customWidth="1"/>
    <col min="32" max="32" width="8.140625" bestFit="1" customWidth="1"/>
    <col min="33" max="34" width="9" bestFit="1" customWidth="1"/>
    <col min="35" max="35" width="8.140625" bestFit="1" customWidth="1"/>
    <col min="36" max="37" width="9" bestFit="1" customWidth="1"/>
    <col min="38" max="38" width="8.140625" bestFit="1" customWidth="1"/>
    <col min="39" max="40" width="9" bestFit="1" customWidth="1"/>
    <col min="41" max="41" width="8.140625" bestFit="1" customWidth="1"/>
    <col min="42" max="43" width="9" bestFit="1" customWidth="1"/>
    <col min="44" max="44" width="8.140625" bestFit="1" customWidth="1"/>
    <col min="45" max="46" width="11.42578125" bestFit="1" customWidth="1"/>
    <col min="47" max="47" width="8.140625" bestFit="1" customWidth="1"/>
    <col min="48" max="49" width="11" bestFit="1" customWidth="1"/>
    <col min="50" max="50" width="8.140625" bestFit="1" customWidth="1"/>
  </cols>
  <sheetData>
    <row r="2" spans="1:50" x14ac:dyDescent="0.25">
      <c r="A2" s="35" t="s">
        <v>2212</v>
      </c>
      <c r="B2" s="33" t="s">
        <v>2213</v>
      </c>
      <c r="C2" s="47" t="s">
        <v>4197</v>
      </c>
      <c r="D2" s="46" t="s">
        <v>4212</v>
      </c>
      <c r="E2" s="48" t="s">
        <v>4227</v>
      </c>
      <c r="F2" s="47" t="s">
        <v>4198</v>
      </c>
      <c r="G2" s="46" t="s">
        <v>4213</v>
      </c>
      <c r="H2" s="48" t="s">
        <v>4227</v>
      </c>
      <c r="I2" s="47" t="s">
        <v>4199</v>
      </c>
      <c r="J2" s="46" t="s">
        <v>4214</v>
      </c>
      <c r="K2" s="48" t="s">
        <v>4227</v>
      </c>
      <c r="L2" s="47" t="s">
        <v>4200</v>
      </c>
      <c r="M2" s="46" t="s">
        <v>4215</v>
      </c>
      <c r="N2" s="48" t="s">
        <v>4227</v>
      </c>
      <c r="O2" s="47" t="s">
        <v>4201</v>
      </c>
      <c r="P2" s="46" t="s">
        <v>4216</v>
      </c>
      <c r="Q2" s="48" t="s">
        <v>4227</v>
      </c>
      <c r="R2" s="47" t="s">
        <v>4228</v>
      </c>
      <c r="S2" s="46" t="s">
        <v>4229</v>
      </c>
      <c r="T2" s="48" t="s">
        <v>4227</v>
      </c>
      <c r="U2" s="47" t="s">
        <v>4202</v>
      </c>
      <c r="V2" s="46" t="s">
        <v>4217</v>
      </c>
      <c r="W2" s="48" t="s">
        <v>4227</v>
      </c>
      <c r="X2" s="47" t="s">
        <v>4203</v>
      </c>
      <c r="Y2" s="46" t="s">
        <v>4218</v>
      </c>
      <c r="Z2" s="48" t="s">
        <v>4227</v>
      </c>
      <c r="AA2" s="47" t="s">
        <v>4204</v>
      </c>
      <c r="AB2" s="46" t="s">
        <v>4219</v>
      </c>
      <c r="AC2" s="48" t="s">
        <v>4227</v>
      </c>
      <c r="AD2" s="47" t="s">
        <v>4205</v>
      </c>
      <c r="AE2" s="46" t="s">
        <v>4220</v>
      </c>
      <c r="AF2" s="48" t="s">
        <v>4227</v>
      </c>
      <c r="AG2" s="47" t="s">
        <v>4206</v>
      </c>
      <c r="AH2" s="46" t="s">
        <v>4221</v>
      </c>
      <c r="AI2" s="48" t="s">
        <v>4227</v>
      </c>
      <c r="AJ2" s="47" t="s">
        <v>4207</v>
      </c>
      <c r="AK2" s="46" t="s">
        <v>4222</v>
      </c>
      <c r="AL2" s="48" t="s">
        <v>4227</v>
      </c>
      <c r="AM2" s="47" t="s">
        <v>4208</v>
      </c>
      <c r="AN2" s="46" t="s">
        <v>4223</v>
      </c>
      <c r="AO2" s="48" t="s">
        <v>4227</v>
      </c>
      <c r="AP2" s="47" t="s">
        <v>4209</v>
      </c>
      <c r="AQ2" s="46" t="s">
        <v>4224</v>
      </c>
      <c r="AR2" s="48" t="s">
        <v>4227</v>
      </c>
      <c r="AS2" s="47" t="s">
        <v>4210</v>
      </c>
      <c r="AT2" s="46" t="s">
        <v>4225</v>
      </c>
      <c r="AU2" s="48" t="s">
        <v>4227</v>
      </c>
      <c r="AV2" s="47" t="s">
        <v>4211</v>
      </c>
      <c r="AW2" s="46" t="s">
        <v>4226</v>
      </c>
      <c r="AX2" s="48" t="s">
        <v>4227</v>
      </c>
    </row>
    <row r="3" spans="1:50" x14ac:dyDescent="0.25">
      <c r="A3" s="36">
        <v>0</v>
      </c>
      <c r="B3" s="37">
        <v>2.5</v>
      </c>
      <c r="C3" s="34">
        <f>COUNTIFS('Solid-Results'!H:H,"&gt;="&amp;Dashboard!$A3,'Solid-Results'!H:H,"&lt;="&amp;Dashboard!$B3)</f>
        <v>1</v>
      </c>
      <c r="D3" s="34">
        <f>COUNTIFS('Solid-Results'!H:H,"&gt;="&amp;Dashboard!$A3,'Solid-Results'!H:H,"&lt;="&amp;Dashboard!$B3,'Solid-Results'!AB:AB,"Green")</f>
        <v>0</v>
      </c>
      <c r="E3" s="37">
        <f>IFERROR(D3/C3,0)*100</f>
        <v>0</v>
      </c>
      <c r="F3" s="34">
        <f>COUNTIFS('Solid-Results'!I:I,"&gt;="&amp;Dashboard!$A3,'Solid-Results'!I:I,"&lt;="&amp;Dashboard!$B3)</f>
        <v>1</v>
      </c>
      <c r="G3" s="34">
        <f>COUNTIFS('Solid-Results'!I:I,"&gt;="&amp;Dashboard!$A3,'Solid-Results'!I:I,"&lt;="&amp;Dashboard!$B3,'Solid-Results'!AC:AC,"Green")</f>
        <v>0</v>
      </c>
      <c r="H3" s="37">
        <f>IFERROR(G3/F3,0)*100</f>
        <v>0</v>
      </c>
      <c r="I3" s="34">
        <f>COUNTIFS('Solid-Results'!J:J,"&gt;="&amp;Dashboard!$A3,'Solid-Results'!J:J,"&lt;="&amp;Dashboard!$B3)</f>
        <v>1</v>
      </c>
      <c r="J3" s="34">
        <f>COUNTIFS('Solid-Results'!J:J,"&gt;="&amp;Dashboard!$A3,'Solid-Results'!J:J,"&lt;="&amp;Dashboard!$B3,'Solid-Results'!AD:AD,"Green")</f>
        <v>0</v>
      </c>
      <c r="K3" s="37">
        <f>IFERROR(J3/I3,0)*100</f>
        <v>0</v>
      </c>
      <c r="L3" s="34">
        <f>COUNTIFS('Solid-Results'!K:K,"&gt;="&amp;Dashboard!$A3,'Solid-Results'!K:K,"&lt;="&amp;Dashboard!$B3)</f>
        <v>1</v>
      </c>
      <c r="M3" s="34">
        <f>COUNTIFS('Solid-Results'!K:K,"&gt;="&amp;Dashboard!$A3,'Solid-Results'!K:K,"&lt;="&amp;Dashboard!$B3,'Solid-Results'!AE:AE,"Green")</f>
        <v>0</v>
      </c>
      <c r="N3" s="37">
        <f>IFERROR(M3/L3,0)*100</f>
        <v>0</v>
      </c>
      <c r="O3" s="34">
        <f>COUNTIFS('Solid-Results'!L:L,"&gt;="&amp;Dashboard!$A3,'Solid-Results'!L:L,"&lt;="&amp;Dashboard!$B3)</f>
        <v>1</v>
      </c>
      <c r="P3" s="34">
        <f>COUNTIFS('Solid-Results'!L:L,"&gt;="&amp;Dashboard!$A3,'Solid-Results'!L:L,"&lt;="&amp;Dashboard!$B3,'Solid-Results'!AF:AF,"Green")</f>
        <v>0</v>
      </c>
      <c r="Q3" s="37">
        <f>IFERROR(P3/O3,0)*100</f>
        <v>0</v>
      </c>
      <c r="R3" s="34">
        <f>COUNTIFS('Solid-Results'!M:M,"&gt;="&amp;Dashboard!$A3,'Solid-Results'!M:M,"&lt;="&amp;Dashboard!$B3)</f>
        <v>1</v>
      </c>
      <c r="S3" s="34">
        <f>COUNTIFS('Solid-Results'!M:M,"&gt;="&amp;Dashboard!$A3,'Solid-Results'!M:M,"&lt;="&amp;Dashboard!$B3,'Solid-Results'!AG:AG,"Green")</f>
        <v>0</v>
      </c>
      <c r="T3" s="37">
        <f>IFERROR(S3/R3,0)*100</f>
        <v>0</v>
      </c>
      <c r="U3" s="34">
        <f>COUNTIFS('Solid-Results'!N:N,"&gt;="&amp;Dashboard!$A3,'Solid-Results'!N:N,"&lt;="&amp;Dashboard!$B3)</f>
        <v>8</v>
      </c>
      <c r="V3" s="34">
        <f>COUNTIFS('Solid-Results'!N:N,"&gt;="&amp;Dashboard!$A3,'Solid-Results'!N:N,"&lt;="&amp;Dashboard!$B3,'Solid-Results'!AH:AH,"Green")</f>
        <v>1</v>
      </c>
      <c r="W3" s="37">
        <f>IFERROR(V3/U3,0)*100</f>
        <v>12.5</v>
      </c>
      <c r="X3" s="34">
        <f>COUNTIFS('Solid-Results'!O:O,"&gt;="&amp;Dashboard!$A3,'Solid-Results'!O:O,"&lt;="&amp;Dashboard!$B3)</f>
        <v>1</v>
      </c>
      <c r="Y3" s="34">
        <f>COUNTIFS('Solid-Results'!O:O,"&gt;="&amp;Dashboard!$A3,'Solid-Results'!O:O,"&lt;="&amp;Dashboard!$B3,'Solid-Results'!AI:AI,"Green")</f>
        <v>0</v>
      </c>
      <c r="Z3" s="37">
        <f>IFERROR(Y3/X3,0)*100</f>
        <v>0</v>
      </c>
      <c r="AA3" s="34">
        <f>COUNTIFS('Solid-Results'!P:P,"&gt;="&amp;Dashboard!$A3,'Solid-Results'!P:P,"&lt;="&amp;Dashboard!$B3)</f>
        <v>2</v>
      </c>
      <c r="AB3" s="34">
        <f>COUNTIFS('Solid-Results'!P:P,"&gt;="&amp;Dashboard!$A3,'Solid-Results'!P:P,"&lt;="&amp;Dashboard!$B3,'Solid-Results'!AJ:AJ,"Green")</f>
        <v>0</v>
      </c>
      <c r="AC3" s="37">
        <f>IFERROR(AB3/AA3,0)*100</f>
        <v>0</v>
      </c>
      <c r="AD3" s="34">
        <f>COUNTIFS('Solid-Results'!Q:Q,"&gt;="&amp;Dashboard!$A3,'Solid-Results'!Q:Q,"&lt;="&amp;Dashboard!$B3)</f>
        <v>1</v>
      </c>
      <c r="AE3" s="34">
        <f>COUNTIFS('Solid-Results'!Q:Q,"&gt;="&amp;Dashboard!$A3,'Solid-Results'!Q:Q,"&lt;="&amp;Dashboard!$B3,'Solid-Results'!AK:AK,"Green")</f>
        <v>0</v>
      </c>
      <c r="AF3" s="37">
        <f>IFERROR(AE3/AD3,0)*100</f>
        <v>0</v>
      </c>
      <c r="AG3" s="34">
        <f>COUNTIFS('Solid-Results'!R:R,"&gt;="&amp;Dashboard!$A3,'Solid-Results'!R:R,"&lt;="&amp;Dashboard!$B3)</f>
        <v>1</v>
      </c>
      <c r="AH3" s="34">
        <f>COUNTIFS('Solid-Results'!R:R,"&gt;="&amp;Dashboard!$A3,'Solid-Results'!R:R,"&lt;="&amp;Dashboard!$B3,'Solid-Results'!AL:AL,"Green")</f>
        <v>0</v>
      </c>
      <c r="AI3" s="37">
        <f>IFERROR(AH3/AG3,0)*100</f>
        <v>0</v>
      </c>
      <c r="AJ3" s="34">
        <f>COUNTIFS('Solid-Results'!S:S,"&gt;="&amp;Dashboard!$A3,'Solid-Results'!S:S,"&lt;="&amp;Dashboard!$B3)</f>
        <v>1</v>
      </c>
      <c r="AK3" s="34">
        <f>COUNTIFS('Solid-Results'!S:S,"&gt;="&amp;Dashboard!$A3,'Solid-Results'!S:S,"&lt;="&amp;Dashboard!$B3,'Solid-Results'!AM:AM,"Green")</f>
        <v>0</v>
      </c>
      <c r="AL3" s="37">
        <f>IFERROR(AK3/AJ3,0)*100</f>
        <v>0</v>
      </c>
      <c r="AM3" s="34">
        <f>COUNTIFS('Solid-Results'!T:T,"&gt;="&amp;Dashboard!$A3,'Solid-Results'!T:T,"&lt;="&amp;Dashboard!$B3)</f>
        <v>1</v>
      </c>
      <c r="AN3" s="34">
        <f>COUNTIFS('Solid-Results'!T:T,"&gt;="&amp;Dashboard!$A3,'Solid-Results'!T:T,"&lt;="&amp;Dashboard!$B3,'Solid-Results'!AN:AN,"Green")</f>
        <v>0</v>
      </c>
      <c r="AO3" s="37">
        <f>IFERROR(AN3/AM3,0)*100</f>
        <v>0</v>
      </c>
      <c r="AP3" s="34">
        <f>COUNTIFS('Solid-Results'!U:U,"&gt;="&amp;Dashboard!$A3,'Solid-Results'!U:U,"&lt;="&amp;Dashboard!$B3)</f>
        <v>1</v>
      </c>
      <c r="AQ3" s="34">
        <f>COUNTIFS('Solid-Results'!U:U,"&gt;="&amp;Dashboard!$A3,'Solid-Results'!U:U,"&lt;="&amp;Dashboard!$B3,'Solid-Results'!AO:AO,"Green")</f>
        <v>0</v>
      </c>
      <c r="AR3" s="37">
        <f>IFERROR(AQ3/AP3,0)*100</f>
        <v>0</v>
      </c>
      <c r="AS3" s="34">
        <f>COUNTIFS('Solid-Results'!V:V,"&gt;="&amp;Dashboard!$A3,'Solid-Results'!V:V,"&lt;="&amp;Dashboard!$B3)</f>
        <v>1</v>
      </c>
      <c r="AT3" s="34">
        <f>COUNTIFS('Solid-Results'!V:V,"&gt;="&amp;Dashboard!$A3,'Solid-Results'!V:V,"&lt;="&amp;Dashboard!$B3,'Solid-Results'!AP:AP,"Green")</f>
        <v>0</v>
      </c>
      <c r="AU3" s="37">
        <f>IFERROR(AT3/AS3,0)*100</f>
        <v>0</v>
      </c>
      <c r="AV3" s="34">
        <f>COUNTIFS('Solid-Results'!W:W,"&gt;="&amp;Dashboard!$A3,'Solid-Results'!W:W,"&lt;="&amp;Dashboard!$B3)</f>
        <v>1</v>
      </c>
      <c r="AW3" s="34">
        <f>COUNTIFS('Solid-Results'!W:W,"&gt;="&amp;Dashboard!$A3,'Solid-Results'!W:W,"&lt;="&amp;Dashboard!$B3,'Solid-Results'!AQ:AQ,"Green")</f>
        <v>0</v>
      </c>
      <c r="AX3" s="37">
        <f>IFERROR(AW3/AV3,0)*100</f>
        <v>0</v>
      </c>
    </row>
    <row r="4" spans="1:50" x14ac:dyDescent="0.25">
      <c r="A4" s="38">
        <f>B3+0.01</f>
        <v>2.5099999999999998</v>
      </c>
      <c r="B4" s="37">
        <f>B3+2.5</f>
        <v>5</v>
      </c>
      <c r="C4" s="34">
        <f>COUNTIFS('Solid-Results'!H:H,"&gt;="&amp;Dashboard!$A4,'Solid-Results'!H:H,"&lt;="&amp;Dashboard!$B4)</f>
        <v>0</v>
      </c>
      <c r="D4" s="34">
        <f>COUNTIFS('Solid-Results'!H:H,"&gt;="&amp;Dashboard!$A4,'Solid-Results'!H:H,"&lt;="&amp;Dashboard!$B4,'Solid-Results'!AB:AB,"Green")</f>
        <v>0</v>
      </c>
      <c r="E4" s="37">
        <f t="shared" ref="E4:E42" si="0">IFERROR(D4/C4,0)*100</f>
        <v>0</v>
      </c>
      <c r="F4" s="34">
        <f>COUNTIFS('Solid-Results'!I:I,"&gt;="&amp;Dashboard!$A4,'Solid-Results'!I:I,"&lt;="&amp;Dashboard!$B4)</f>
        <v>0</v>
      </c>
      <c r="G4" s="34">
        <f>COUNTIFS('Solid-Results'!I:I,"&gt;="&amp;Dashboard!$A4,'Solid-Results'!I:I,"&lt;="&amp;Dashboard!$B4,'Solid-Results'!AC:AC,"Green")</f>
        <v>0</v>
      </c>
      <c r="H4" s="37">
        <f t="shared" ref="H4:H42" si="1">IFERROR(G4/F4,0)*100</f>
        <v>0</v>
      </c>
      <c r="I4" s="34">
        <f>COUNTIFS('Solid-Results'!J:J,"&gt;="&amp;Dashboard!$A4,'Solid-Results'!J:J,"&lt;="&amp;Dashboard!$B4)</f>
        <v>1</v>
      </c>
      <c r="J4" s="34">
        <f>COUNTIFS('Solid-Results'!J:J,"&gt;="&amp;Dashboard!$A4,'Solid-Results'!J:J,"&lt;="&amp;Dashboard!$B4,'Solid-Results'!AD:AD,"Green")</f>
        <v>0</v>
      </c>
      <c r="K4" s="37">
        <f t="shared" ref="K4:K42" si="2">IFERROR(J4/I4,0)*100</f>
        <v>0</v>
      </c>
      <c r="L4" s="34">
        <f>COUNTIFS('Solid-Results'!K:K,"&gt;="&amp;Dashboard!$A4,'Solid-Results'!K:K,"&lt;="&amp;Dashboard!$B4)</f>
        <v>0</v>
      </c>
      <c r="M4" s="34">
        <f>COUNTIFS('Solid-Results'!K:K,"&gt;="&amp;Dashboard!$A4,'Solid-Results'!K:K,"&lt;="&amp;Dashboard!$B4,'Solid-Results'!AE:AE,"Green")</f>
        <v>0</v>
      </c>
      <c r="N4" s="37">
        <f t="shared" ref="N4:N42" si="3">IFERROR(M4/L4,0)*100</f>
        <v>0</v>
      </c>
      <c r="O4" s="34">
        <f>COUNTIFS('Solid-Results'!L:L,"&gt;="&amp;Dashboard!$A4,'Solid-Results'!L:L,"&lt;="&amp;Dashboard!$B4)</f>
        <v>0</v>
      </c>
      <c r="P4" s="34">
        <f>COUNTIFS('Solid-Results'!L:L,"&gt;="&amp;Dashboard!$A4,'Solid-Results'!L:L,"&lt;="&amp;Dashboard!$B4,'Solid-Results'!AF:AF,"Green")</f>
        <v>0</v>
      </c>
      <c r="Q4" s="37">
        <f t="shared" ref="Q4:Q42" si="4">IFERROR(P4/O4,0)*100</f>
        <v>0</v>
      </c>
      <c r="R4" s="34">
        <f>COUNTIFS('Solid-Results'!M:M,"&gt;="&amp;Dashboard!$A4,'Solid-Results'!M:M,"&lt;="&amp;Dashboard!$B4)</f>
        <v>0</v>
      </c>
      <c r="S4" s="34">
        <f>COUNTIFS('Solid-Results'!M:M,"&gt;="&amp;Dashboard!$A4,'Solid-Results'!M:M,"&lt;="&amp;Dashboard!$B4,'Solid-Results'!AG:AG,"Green")</f>
        <v>0</v>
      </c>
      <c r="T4" s="37">
        <f t="shared" ref="T4:T42" si="5">IFERROR(S4/R4,0)*100</f>
        <v>0</v>
      </c>
      <c r="U4" s="34">
        <f>COUNTIFS('Solid-Results'!N:N,"&gt;="&amp;Dashboard!$A4,'Solid-Results'!N:N,"&lt;="&amp;Dashboard!$B4)</f>
        <v>0</v>
      </c>
      <c r="V4" s="34">
        <f>COUNTIFS('Solid-Results'!N:N,"&gt;="&amp;Dashboard!$A4,'Solid-Results'!N:N,"&lt;="&amp;Dashboard!$B4,'Solid-Results'!AH:AH,"Green")</f>
        <v>0</v>
      </c>
      <c r="W4" s="37">
        <f t="shared" ref="W4:W42" si="6">IFERROR(V4/U4,0)*100</f>
        <v>0</v>
      </c>
      <c r="X4" s="34">
        <f>COUNTIFS('Solid-Results'!O:O,"&gt;="&amp;Dashboard!$A4,'Solid-Results'!O:O,"&lt;="&amp;Dashboard!$B4)</f>
        <v>0</v>
      </c>
      <c r="Y4" s="34">
        <f>COUNTIFS('Solid-Results'!O:O,"&gt;="&amp;Dashboard!$A4,'Solid-Results'!O:O,"&lt;="&amp;Dashboard!$B4,'Solid-Results'!AI:AI,"Green")</f>
        <v>0</v>
      </c>
      <c r="Z4" s="37">
        <f t="shared" ref="Z4:Z42" si="7">IFERROR(Y4/X4,0)*100</f>
        <v>0</v>
      </c>
      <c r="AA4" s="34">
        <f>COUNTIFS('Solid-Results'!P:P,"&gt;="&amp;Dashboard!$A4,'Solid-Results'!P:P,"&lt;="&amp;Dashboard!$B4)</f>
        <v>2</v>
      </c>
      <c r="AB4" s="34">
        <f>COUNTIFS('Solid-Results'!P:P,"&gt;="&amp;Dashboard!$A4,'Solid-Results'!P:P,"&lt;="&amp;Dashboard!$B4,'Solid-Results'!AJ:AJ,"Green")</f>
        <v>0</v>
      </c>
      <c r="AC4" s="37">
        <f t="shared" ref="AC4:AC42" si="8">IFERROR(AB4/AA4,0)*100</f>
        <v>0</v>
      </c>
      <c r="AD4" s="34">
        <f>COUNTIFS('Solid-Results'!Q:Q,"&gt;="&amp;Dashboard!$A4,'Solid-Results'!Q:Q,"&lt;="&amp;Dashboard!$B4)</f>
        <v>0</v>
      </c>
      <c r="AE4" s="34">
        <f>COUNTIFS('Solid-Results'!Q:Q,"&gt;="&amp;Dashboard!$A4,'Solid-Results'!Q:Q,"&lt;="&amp;Dashboard!$B4,'Solid-Results'!AK:AK,"Green")</f>
        <v>0</v>
      </c>
      <c r="AF4" s="37">
        <f t="shared" ref="AF4:AF42" si="9">IFERROR(AE4/AD4,0)*100</f>
        <v>0</v>
      </c>
      <c r="AG4" s="34">
        <f>COUNTIFS('Solid-Results'!R:R,"&gt;="&amp;Dashboard!$A4,'Solid-Results'!R:R,"&lt;="&amp;Dashboard!$B4)</f>
        <v>0</v>
      </c>
      <c r="AH4" s="34">
        <f>COUNTIFS('Solid-Results'!R:R,"&gt;="&amp;Dashboard!$A4,'Solid-Results'!R:R,"&lt;="&amp;Dashboard!$B4,'Solid-Results'!AL:AL,"Green")</f>
        <v>0</v>
      </c>
      <c r="AI4" s="37">
        <f t="shared" ref="AI4:AI42" si="10">IFERROR(AH4/AG4,0)*100</f>
        <v>0</v>
      </c>
      <c r="AJ4" s="34">
        <f>COUNTIFS('Solid-Results'!S:S,"&gt;="&amp;Dashboard!$A4,'Solid-Results'!S:S,"&lt;="&amp;Dashboard!$B4)</f>
        <v>2</v>
      </c>
      <c r="AK4" s="34">
        <f>COUNTIFS('Solid-Results'!S:S,"&gt;="&amp;Dashboard!$A4,'Solid-Results'!S:S,"&lt;="&amp;Dashboard!$B4,'Solid-Results'!AM:AM,"Green")</f>
        <v>1</v>
      </c>
      <c r="AL4" s="37">
        <f t="shared" ref="AL4:AL42" si="11">IFERROR(AK4/AJ4,0)*100</f>
        <v>50</v>
      </c>
      <c r="AM4" s="34">
        <f>COUNTIFS('Solid-Results'!T:T,"&gt;="&amp;Dashboard!$A4,'Solid-Results'!T:T,"&lt;="&amp;Dashboard!$B4)</f>
        <v>0</v>
      </c>
      <c r="AN4" s="34">
        <f>COUNTIFS('Solid-Results'!T:T,"&gt;="&amp;Dashboard!$A4,'Solid-Results'!T:T,"&lt;="&amp;Dashboard!$B4,'Solid-Results'!AN:AN,"Green")</f>
        <v>0</v>
      </c>
      <c r="AO4" s="37">
        <f t="shared" ref="AO4:AO42" si="12">IFERROR(AN4/AM4,0)*100</f>
        <v>0</v>
      </c>
      <c r="AP4" s="34">
        <f>COUNTIFS('Solid-Results'!U:U,"&gt;="&amp;Dashboard!$A4,'Solid-Results'!U:U,"&lt;="&amp;Dashboard!$B4)</f>
        <v>0</v>
      </c>
      <c r="AQ4" s="34">
        <f>COUNTIFS('Solid-Results'!U:U,"&gt;="&amp;Dashboard!$A4,'Solid-Results'!U:U,"&lt;="&amp;Dashboard!$B4,'Solid-Results'!AO:AO,"Green")</f>
        <v>0</v>
      </c>
      <c r="AR4" s="37">
        <f t="shared" ref="AR4:AR42" si="13">IFERROR(AQ4/AP4,0)*100</f>
        <v>0</v>
      </c>
      <c r="AS4" s="34">
        <f>COUNTIFS('Solid-Results'!V:V,"&gt;="&amp;Dashboard!$A4,'Solid-Results'!V:V,"&lt;="&amp;Dashboard!$B4)</f>
        <v>0</v>
      </c>
      <c r="AT4" s="34">
        <f>COUNTIFS('Solid-Results'!V:V,"&gt;="&amp;Dashboard!$A4,'Solid-Results'!V:V,"&lt;="&amp;Dashboard!$B4,'Solid-Results'!AP:AP,"Green")</f>
        <v>0</v>
      </c>
      <c r="AU4" s="37">
        <f t="shared" ref="AU4:AU42" si="14">IFERROR(AT4/AS4,0)*100</f>
        <v>0</v>
      </c>
      <c r="AV4" s="34">
        <f>COUNTIFS('Solid-Results'!W:W,"&gt;="&amp;Dashboard!$A4,'Solid-Results'!W:W,"&lt;="&amp;Dashboard!$B4)</f>
        <v>0</v>
      </c>
      <c r="AW4" s="34">
        <f>COUNTIFS('Solid-Results'!W:W,"&gt;="&amp;Dashboard!$A4,'Solid-Results'!W:W,"&lt;="&amp;Dashboard!$B4,'Solid-Results'!AQ:AQ,"Green")</f>
        <v>0</v>
      </c>
      <c r="AX4" s="37">
        <f t="shared" ref="AX4:AX42" si="15">IFERROR(AW4/AV4,0)*100</f>
        <v>0</v>
      </c>
    </row>
    <row r="5" spans="1:50" x14ac:dyDescent="0.25">
      <c r="A5" s="38">
        <f t="shared" ref="A5:A42" si="16">B4+0.01</f>
        <v>5.01</v>
      </c>
      <c r="B5" s="37">
        <f t="shared" ref="B5:B22" si="17">B4+2.5</f>
        <v>7.5</v>
      </c>
      <c r="C5" s="34">
        <f>COUNTIFS('Solid-Results'!H:H,"&gt;="&amp;Dashboard!$A5,'Solid-Results'!H:H,"&lt;="&amp;Dashboard!$B5)</f>
        <v>1</v>
      </c>
      <c r="D5" s="34">
        <f>COUNTIFS('Solid-Results'!H:H,"&gt;="&amp;Dashboard!$A5,'Solid-Results'!H:H,"&lt;="&amp;Dashboard!$B5,'Solid-Results'!AB:AB,"Green")</f>
        <v>0</v>
      </c>
      <c r="E5" s="37">
        <f t="shared" si="0"/>
        <v>0</v>
      </c>
      <c r="F5" s="34">
        <f>COUNTIFS('Solid-Results'!I:I,"&gt;="&amp;Dashboard!$A5,'Solid-Results'!I:I,"&lt;="&amp;Dashboard!$B5)</f>
        <v>0</v>
      </c>
      <c r="G5" s="34">
        <f>COUNTIFS('Solid-Results'!I:I,"&gt;="&amp;Dashboard!$A5,'Solid-Results'!I:I,"&lt;="&amp;Dashboard!$B5,'Solid-Results'!AC:AC,"Green")</f>
        <v>0</v>
      </c>
      <c r="H5" s="37">
        <f t="shared" si="1"/>
        <v>0</v>
      </c>
      <c r="I5" s="34">
        <f>COUNTIFS('Solid-Results'!J:J,"&gt;="&amp;Dashboard!$A5,'Solid-Results'!J:J,"&lt;="&amp;Dashboard!$B5)</f>
        <v>1</v>
      </c>
      <c r="J5" s="34">
        <f>COUNTIFS('Solid-Results'!J:J,"&gt;="&amp;Dashboard!$A5,'Solid-Results'!J:J,"&lt;="&amp;Dashboard!$B5,'Solid-Results'!AD:AD,"Green")</f>
        <v>0</v>
      </c>
      <c r="K5" s="37">
        <f t="shared" si="2"/>
        <v>0</v>
      </c>
      <c r="L5" s="34">
        <f>COUNTIFS('Solid-Results'!K:K,"&gt;="&amp;Dashboard!$A5,'Solid-Results'!K:K,"&lt;="&amp;Dashboard!$B5)</f>
        <v>0</v>
      </c>
      <c r="M5" s="34">
        <f>COUNTIFS('Solid-Results'!K:K,"&gt;="&amp;Dashboard!$A5,'Solid-Results'!K:K,"&lt;="&amp;Dashboard!$B5,'Solid-Results'!AE:AE,"Green")</f>
        <v>0</v>
      </c>
      <c r="N5" s="37">
        <f t="shared" si="3"/>
        <v>0</v>
      </c>
      <c r="O5" s="34">
        <f>COUNTIFS('Solid-Results'!L:L,"&gt;="&amp;Dashboard!$A5,'Solid-Results'!L:L,"&lt;="&amp;Dashboard!$B5)</f>
        <v>0</v>
      </c>
      <c r="P5" s="34">
        <f>COUNTIFS('Solid-Results'!L:L,"&gt;="&amp;Dashboard!$A5,'Solid-Results'!L:L,"&lt;="&amp;Dashboard!$B5,'Solid-Results'!AF:AF,"Green")</f>
        <v>0</v>
      </c>
      <c r="Q5" s="37">
        <f t="shared" si="4"/>
        <v>0</v>
      </c>
      <c r="R5" s="34">
        <f>COUNTIFS('Solid-Results'!M:M,"&gt;="&amp;Dashboard!$A5,'Solid-Results'!M:M,"&lt;="&amp;Dashboard!$B5)</f>
        <v>0</v>
      </c>
      <c r="S5" s="34">
        <f>COUNTIFS('Solid-Results'!M:M,"&gt;="&amp;Dashboard!$A5,'Solid-Results'!M:M,"&lt;="&amp;Dashboard!$B5,'Solid-Results'!AG:AG,"Green")</f>
        <v>0</v>
      </c>
      <c r="T5" s="37">
        <f t="shared" si="5"/>
        <v>0</v>
      </c>
      <c r="U5" s="34">
        <f>COUNTIFS('Solid-Results'!N:N,"&gt;="&amp;Dashboard!$A5,'Solid-Results'!N:N,"&lt;="&amp;Dashboard!$B5)</f>
        <v>1</v>
      </c>
      <c r="V5" s="34">
        <f>COUNTIFS('Solid-Results'!N:N,"&gt;="&amp;Dashboard!$A5,'Solid-Results'!N:N,"&lt;="&amp;Dashboard!$B5,'Solid-Results'!AH:AH,"Green")</f>
        <v>0</v>
      </c>
      <c r="W5" s="37">
        <f t="shared" si="6"/>
        <v>0</v>
      </c>
      <c r="X5" s="34">
        <f>COUNTIFS('Solid-Results'!O:O,"&gt;="&amp;Dashboard!$A5,'Solid-Results'!O:O,"&lt;="&amp;Dashboard!$B5)</f>
        <v>0</v>
      </c>
      <c r="Y5" s="34">
        <f>COUNTIFS('Solid-Results'!O:O,"&gt;="&amp;Dashboard!$A5,'Solid-Results'!O:O,"&lt;="&amp;Dashboard!$B5,'Solid-Results'!AI:AI,"Green")</f>
        <v>0</v>
      </c>
      <c r="Z5" s="37">
        <f t="shared" si="7"/>
        <v>0</v>
      </c>
      <c r="AA5" s="34">
        <f>COUNTIFS('Solid-Results'!P:P,"&gt;="&amp;Dashboard!$A5,'Solid-Results'!P:P,"&lt;="&amp;Dashboard!$B5)</f>
        <v>4</v>
      </c>
      <c r="AB5" s="34">
        <f>COUNTIFS('Solid-Results'!P:P,"&gt;="&amp;Dashboard!$A5,'Solid-Results'!P:P,"&lt;="&amp;Dashboard!$B5,'Solid-Results'!AJ:AJ,"Green")</f>
        <v>1</v>
      </c>
      <c r="AC5" s="37">
        <f t="shared" si="8"/>
        <v>25</v>
      </c>
      <c r="AD5" s="34">
        <f>COUNTIFS('Solid-Results'!Q:Q,"&gt;="&amp;Dashboard!$A5,'Solid-Results'!Q:Q,"&lt;="&amp;Dashboard!$B5)</f>
        <v>0</v>
      </c>
      <c r="AE5" s="34">
        <f>COUNTIFS('Solid-Results'!Q:Q,"&gt;="&amp;Dashboard!$A5,'Solid-Results'!Q:Q,"&lt;="&amp;Dashboard!$B5,'Solid-Results'!AK:AK,"Green")</f>
        <v>0</v>
      </c>
      <c r="AF5" s="37">
        <f t="shared" si="9"/>
        <v>0</v>
      </c>
      <c r="AG5" s="34">
        <f>COUNTIFS('Solid-Results'!R:R,"&gt;="&amp;Dashboard!$A5,'Solid-Results'!R:R,"&lt;="&amp;Dashboard!$B5)</f>
        <v>0</v>
      </c>
      <c r="AH5" s="34">
        <f>COUNTIFS('Solid-Results'!R:R,"&gt;="&amp;Dashboard!$A5,'Solid-Results'!R:R,"&lt;="&amp;Dashboard!$B5,'Solid-Results'!AL:AL,"Green")</f>
        <v>0</v>
      </c>
      <c r="AI5" s="37">
        <f t="shared" si="10"/>
        <v>0</v>
      </c>
      <c r="AJ5" s="34">
        <f>COUNTIFS('Solid-Results'!S:S,"&gt;="&amp;Dashboard!$A5,'Solid-Results'!S:S,"&lt;="&amp;Dashboard!$B5)</f>
        <v>4</v>
      </c>
      <c r="AK5" s="34">
        <f>COUNTIFS('Solid-Results'!S:S,"&gt;="&amp;Dashboard!$A5,'Solid-Results'!S:S,"&lt;="&amp;Dashboard!$B5,'Solid-Results'!AM:AM,"Green")</f>
        <v>0</v>
      </c>
      <c r="AL5" s="37">
        <f t="shared" si="11"/>
        <v>0</v>
      </c>
      <c r="AM5" s="34">
        <f>COUNTIFS('Solid-Results'!T:T,"&gt;="&amp;Dashboard!$A5,'Solid-Results'!T:T,"&lt;="&amp;Dashboard!$B5)</f>
        <v>0</v>
      </c>
      <c r="AN5" s="34">
        <f>COUNTIFS('Solid-Results'!T:T,"&gt;="&amp;Dashboard!$A5,'Solid-Results'!T:T,"&lt;="&amp;Dashboard!$B5,'Solid-Results'!AN:AN,"Green")</f>
        <v>0</v>
      </c>
      <c r="AO5" s="37">
        <f t="shared" si="12"/>
        <v>0</v>
      </c>
      <c r="AP5" s="34">
        <f>COUNTIFS('Solid-Results'!U:U,"&gt;="&amp;Dashboard!$A5,'Solid-Results'!U:U,"&lt;="&amp;Dashboard!$B5)</f>
        <v>0</v>
      </c>
      <c r="AQ5" s="34">
        <f>COUNTIFS('Solid-Results'!U:U,"&gt;="&amp;Dashboard!$A5,'Solid-Results'!U:U,"&lt;="&amp;Dashboard!$B5,'Solid-Results'!AO:AO,"Green")</f>
        <v>0</v>
      </c>
      <c r="AR5" s="37">
        <f t="shared" si="13"/>
        <v>0</v>
      </c>
      <c r="AS5" s="34">
        <f>COUNTIFS('Solid-Results'!V:V,"&gt;="&amp;Dashboard!$A5,'Solid-Results'!V:V,"&lt;="&amp;Dashboard!$B5)</f>
        <v>0</v>
      </c>
      <c r="AT5" s="34">
        <f>COUNTIFS('Solid-Results'!V:V,"&gt;="&amp;Dashboard!$A5,'Solid-Results'!V:V,"&lt;="&amp;Dashboard!$B5,'Solid-Results'!AP:AP,"Green")</f>
        <v>0</v>
      </c>
      <c r="AU5" s="37">
        <f t="shared" si="14"/>
        <v>0</v>
      </c>
      <c r="AV5" s="34">
        <f>COUNTIFS('Solid-Results'!W:W,"&gt;="&amp;Dashboard!$A5,'Solid-Results'!W:W,"&lt;="&amp;Dashboard!$B5)</f>
        <v>0</v>
      </c>
      <c r="AW5" s="34">
        <f>COUNTIFS('Solid-Results'!W:W,"&gt;="&amp;Dashboard!$A5,'Solid-Results'!W:W,"&lt;="&amp;Dashboard!$B5,'Solid-Results'!AQ:AQ,"Green")</f>
        <v>0</v>
      </c>
      <c r="AX5" s="37">
        <f t="shared" si="15"/>
        <v>0</v>
      </c>
    </row>
    <row r="6" spans="1:50" x14ac:dyDescent="0.25">
      <c r="A6" s="38">
        <f t="shared" si="16"/>
        <v>7.51</v>
      </c>
      <c r="B6" s="37">
        <f t="shared" si="17"/>
        <v>10</v>
      </c>
      <c r="C6" s="34">
        <f>COUNTIFS('Solid-Results'!H:H,"&gt;="&amp;Dashboard!$A6,'Solid-Results'!H:H,"&lt;="&amp;Dashboard!$B6)</f>
        <v>0</v>
      </c>
      <c r="D6" s="34">
        <f>COUNTIFS('Solid-Results'!H:H,"&gt;="&amp;Dashboard!$A6,'Solid-Results'!H:H,"&lt;="&amp;Dashboard!$B6,'Solid-Results'!AB:AB,"Green")</f>
        <v>0</v>
      </c>
      <c r="E6" s="37">
        <f t="shared" si="0"/>
        <v>0</v>
      </c>
      <c r="F6" s="34">
        <f>COUNTIFS('Solid-Results'!I:I,"&gt;="&amp;Dashboard!$A6,'Solid-Results'!I:I,"&lt;="&amp;Dashboard!$B6)</f>
        <v>0</v>
      </c>
      <c r="G6" s="34">
        <f>COUNTIFS('Solid-Results'!I:I,"&gt;="&amp;Dashboard!$A6,'Solid-Results'!I:I,"&lt;="&amp;Dashboard!$B6,'Solid-Results'!AC:AC,"Green")</f>
        <v>0</v>
      </c>
      <c r="H6" s="37">
        <f t="shared" si="1"/>
        <v>0</v>
      </c>
      <c r="I6" s="34">
        <f>COUNTIFS('Solid-Results'!J:J,"&gt;="&amp;Dashboard!$A6,'Solid-Results'!J:J,"&lt;="&amp;Dashboard!$B6)</f>
        <v>5</v>
      </c>
      <c r="J6" s="34">
        <f>COUNTIFS('Solid-Results'!J:J,"&gt;="&amp;Dashboard!$A6,'Solid-Results'!J:J,"&lt;="&amp;Dashboard!$B6,'Solid-Results'!AD:AD,"Green")</f>
        <v>0</v>
      </c>
      <c r="K6" s="37">
        <f t="shared" si="2"/>
        <v>0</v>
      </c>
      <c r="L6" s="34">
        <f>COUNTIFS('Solid-Results'!K:K,"&gt;="&amp;Dashboard!$A6,'Solid-Results'!K:K,"&lt;="&amp;Dashboard!$B6)</f>
        <v>0</v>
      </c>
      <c r="M6" s="34">
        <f>COUNTIFS('Solid-Results'!K:K,"&gt;="&amp;Dashboard!$A6,'Solid-Results'!K:K,"&lt;="&amp;Dashboard!$B6,'Solid-Results'!AE:AE,"Green")</f>
        <v>0</v>
      </c>
      <c r="N6" s="37">
        <f t="shared" si="3"/>
        <v>0</v>
      </c>
      <c r="O6" s="34">
        <f>COUNTIFS('Solid-Results'!L:L,"&gt;="&amp;Dashboard!$A6,'Solid-Results'!L:L,"&lt;="&amp;Dashboard!$B6)</f>
        <v>0</v>
      </c>
      <c r="P6" s="34">
        <f>COUNTIFS('Solid-Results'!L:L,"&gt;="&amp;Dashboard!$A6,'Solid-Results'!L:L,"&lt;="&amp;Dashboard!$B6,'Solid-Results'!AF:AF,"Green")</f>
        <v>0</v>
      </c>
      <c r="Q6" s="37">
        <f t="shared" si="4"/>
        <v>0</v>
      </c>
      <c r="R6" s="34">
        <f>COUNTIFS('Solid-Results'!M:M,"&gt;="&amp;Dashboard!$A6,'Solid-Results'!M:M,"&lt;="&amp;Dashboard!$B6)</f>
        <v>0</v>
      </c>
      <c r="S6" s="34">
        <f>COUNTIFS('Solid-Results'!M:M,"&gt;="&amp;Dashboard!$A6,'Solid-Results'!M:M,"&lt;="&amp;Dashboard!$B6,'Solid-Results'!AG:AG,"Green")</f>
        <v>0</v>
      </c>
      <c r="T6" s="37">
        <f t="shared" si="5"/>
        <v>0</v>
      </c>
      <c r="U6" s="34">
        <f>COUNTIFS('Solid-Results'!N:N,"&gt;="&amp;Dashboard!$A6,'Solid-Results'!N:N,"&lt;="&amp;Dashboard!$B6)</f>
        <v>0</v>
      </c>
      <c r="V6" s="34">
        <f>COUNTIFS('Solid-Results'!N:N,"&gt;="&amp;Dashboard!$A6,'Solid-Results'!N:N,"&lt;="&amp;Dashboard!$B6,'Solid-Results'!AH:AH,"Green")</f>
        <v>0</v>
      </c>
      <c r="W6" s="37">
        <f t="shared" si="6"/>
        <v>0</v>
      </c>
      <c r="X6" s="34">
        <f>COUNTIFS('Solid-Results'!O:O,"&gt;="&amp;Dashboard!$A6,'Solid-Results'!O:O,"&lt;="&amp;Dashboard!$B6)</f>
        <v>0</v>
      </c>
      <c r="Y6" s="34">
        <f>COUNTIFS('Solid-Results'!O:O,"&gt;="&amp;Dashboard!$A6,'Solid-Results'!O:O,"&lt;="&amp;Dashboard!$B6,'Solid-Results'!AI:AI,"Green")</f>
        <v>0</v>
      </c>
      <c r="Z6" s="37">
        <f t="shared" si="7"/>
        <v>0</v>
      </c>
      <c r="AA6" s="34">
        <f>COUNTIFS('Solid-Results'!P:P,"&gt;="&amp;Dashboard!$A6,'Solid-Results'!P:P,"&lt;="&amp;Dashboard!$B6)</f>
        <v>5</v>
      </c>
      <c r="AB6" s="34">
        <f>COUNTIFS('Solid-Results'!P:P,"&gt;="&amp;Dashboard!$A6,'Solid-Results'!P:P,"&lt;="&amp;Dashboard!$B6,'Solid-Results'!AJ:AJ,"Green")</f>
        <v>1</v>
      </c>
      <c r="AC6" s="37">
        <f t="shared" si="8"/>
        <v>20</v>
      </c>
      <c r="AD6" s="34">
        <f>COUNTIFS('Solid-Results'!Q:Q,"&gt;="&amp;Dashboard!$A6,'Solid-Results'!Q:Q,"&lt;="&amp;Dashboard!$B6)</f>
        <v>0</v>
      </c>
      <c r="AE6" s="34">
        <f>COUNTIFS('Solid-Results'!Q:Q,"&gt;="&amp;Dashboard!$A6,'Solid-Results'!Q:Q,"&lt;="&amp;Dashboard!$B6,'Solid-Results'!AK:AK,"Green")</f>
        <v>0</v>
      </c>
      <c r="AF6" s="37">
        <f t="shared" si="9"/>
        <v>0</v>
      </c>
      <c r="AG6" s="34">
        <f>COUNTIFS('Solid-Results'!R:R,"&gt;="&amp;Dashboard!$A6,'Solid-Results'!R:R,"&lt;="&amp;Dashboard!$B6)</f>
        <v>0</v>
      </c>
      <c r="AH6" s="34">
        <f>COUNTIFS('Solid-Results'!R:R,"&gt;="&amp;Dashboard!$A6,'Solid-Results'!R:R,"&lt;="&amp;Dashboard!$B6,'Solid-Results'!AL:AL,"Green")</f>
        <v>0</v>
      </c>
      <c r="AI6" s="37">
        <f t="shared" si="10"/>
        <v>0</v>
      </c>
      <c r="AJ6" s="34">
        <f>COUNTIFS('Solid-Results'!S:S,"&gt;="&amp;Dashboard!$A6,'Solid-Results'!S:S,"&lt;="&amp;Dashboard!$B6)</f>
        <v>0</v>
      </c>
      <c r="AK6" s="34">
        <f>COUNTIFS('Solid-Results'!S:S,"&gt;="&amp;Dashboard!$A6,'Solid-Results'!S:S,"&lt;="&amp;Dashboard!$B6,'Solid-Results'!AM:AM,"Green")</f>
        <v>0</v>
      </c>
      <c r="AL6" s="37">
        <f t="shared" si="11"/>
        <v>0</v>
      </c>
      <c r="AM6" s="34">
        <f>COUNTIFS('Solid-Results'!T:T,"&gt;="&amp;Dashboard!$A6,'Solid-Results'!T:T,"&lt;="&amp;Dashboard!$B6)</f>
        <v>0</v>
      </c>
      <c r="AN6" s="34">
        <f>COUNTIFS('Solid-Results'!T:T,"&gt;="&amp;Dashboard!$A6,'Solid-Results'!T:T,"&lt;="&amp;Dashboard!$B6,'Solid-Results'!AN:AN,"Green")</f>
        <v>0</v>
      </c>
      <c r="AO6" s="37">
        <f t="shared" si="12"/>
        <v>0</v>
      </c>
      <c r="AP6" s="34">
        <f>COUNTIFS('Solid-Results'!U:U,"&gt;="&amp;Dashboard!$A6,'Solid-Results'!U:U,"&lt;="&amp;Dashboard!$B6)</f>
        <v>0</v>
      </c>
      <c r="AQ6" s="34">
        <f>COUNTIFS('Solid-Results'!U:U,"&gt;="&amp;Dashboard!$A6,'Solid-Results'!U:U,"&lt;="&amp;Dashboard!$B6,'Solid-Results'!AO:AO,"Green")</f>
        <v>0</v>
      </c>
      <c r="AR6" s="37">
        <f t="shared" si="13"/>
        <v>0</v>
      </c>
      <c r="AS6" s="34">
        <f>COUNTIFS('Solid-Results'!V:V,"&gt;="&amp;Dashboard!$A6,'Solid-Results'!V:V,"&lt;="&amp;Dashboard!$B6)</f>
        <v>3</v>
      </c>
      <c r="AT6" s="34">
        <f>COUNTIFS('Solid-Results'!V:V,"&gt;="&amp;Dashboard!$A6,'Solid-Results'!V:V,"&lt;="&amp;Dashboard!$B6,'Solid-Results'!AP:AP,"Green")</f>
        <v>1</v>
      </c>
      <c r="AU6" s="37">
        <f t="shared" si="14"/>
        <v>33.333333333333329</v>
      </c>
      <c r="AV6" s="34">
        <f>COUNTIFS('Solid-Results'!W:W,"&gt;="&amp;Dashboard!$A6,'Solid-Results'!W:W,"&lt;="&amp;Dashboard!$B6)</f>
        <v>0</v>
      </c>
      <c r="AW6" s="34">
        <f>COUNTIFS('Solid-Results'!W:W,"&gt;="&amp;Dashboard!$A6,'Solid-Results'!W:W,"&lt;="&amp;Dashboard!$B6,'Solid-Results'!AQ:AQ,"Green")</f>
        <v>0</v>
      </c>
      <c r="AX6" s="37">
        <f t="shared" si="15"/>
        <v>0</v>
      </c>
    </row>
    <row r="7" spans="1:50" x14ac:dyDescent="0.25">
      <c r="A7" s="38">
        <f t="shared" si="16"/>
        <v>10.01</v>
      </c>
      <c r="B7" s="37">
        <f t="shared" si="17"/>
        <v>12.5</v>
      </c>
      <c r="C7" s="34">
        <f>COUNTIFS('Solid-Results'!H:H,"&gt;="&amp;Dashboard!$A7,'Solid-Results'!H:H,"&lt;="&amp;Dashboard!$B7)</f>
        <v>2</v>
      </c>
      <c r="D7" s="34">
        <f>COUNTIFS('Solid-Results'!H:H,"&gt;="&amp;Dashboard!$A7,'Solid-Results'!H:H,"&lt;="&amp;Dashboard!$B7,'Solid-Results'!AB:AB,"Green")</f>
        <v>0</v>
      </c>
      <c r="E7" s="37">
        <f t="shared" si="0"/>
        <v>0</v>
      </c>
      <c r="F7" s="34">
        <f>COUNTIFS('Solid-Results'!I:I,"&gt;="&amp;Dashboard!$A7,'Solid-Results'!I:I,"&lt;="&amp;Dashboard!$B7)</f>
        <v>0</v>
      </c>
      <c r="G7" s="34">
        <f>COUNTIFS('Solid-Results'!I:I,"&gt;="&amp;Dashboard!$A7,'Solid-Results'!I:I,"&lt;="&amp;Dashboard!$B7,'Solid-Results'!AC:AC,"Green")</f>
        <v>0</v>
      </c>
      <c r="H7" s="37">
        <f t="shared" si="1"/>
        <v>0</v>
      </c>
      <c r="I7" s="34">
        <f>COUNTIFS('Solid-Results'!J:J,"&gt;="&amp;Dashboard!$A7,'Solid-Results'!J:J,"&lt;="&amp;Dashboard!$B7)</f>
        <v>6</v>
      </c>
      <c r="J7" s="34">
        <f>COUNTIFS('Solid-Results'!J:J,"&gt;="&amp;Dashboard!$A7,'Solid-Results'!J:J,"&lt;="&amp;Dashboard!$B7,'Solid-Results'!AD:AD,"Green")</f>
        <v>1</v>
      </c>
      <c r="K7" s="37">
        <f t="shared" si="2"/>
        <v>16.666666666666664</v>
      </c>
      <c r="L7" s="34">
        <f>COUNTIFS('Solid-Results'!K:K,"&gt;="&amp;Dashboard!$A7,'Solid-Results'!K:K,"&lt;="&amp;Dashboard!$B7)</f>
        <v>0</v>
      </c>
      <c r="M7" s="34">
        <f>COUNTIFS('Solid-Results'!K:K,"&gt;="&amp;Dashboard!$A7,'Solid-Results'!K:K,"&lt;="&amp;Dashboard!$B7,'Solid-Results'!AE:AE,"Green")</f>
        <v>0</v>
      </c>
      <c r="N7" s="37">
        <f t="shared" si="3"/>
        <v>0</v>
      </c>
      <c r="O7" s="34">
        <f>COUNTIFS('Solid-Results'!L:L,"&gt;="&amp;Dashboard!$A7,'Solid-Results'!L:L,"&lt;="&amp;Dashboard!$B7)</f>
        <v>0</v>
      </c>
      <c r="P7" s="34">
        <f>COUNTIFS('Solid-Results'!L:L,"&gt;="&amp;Dashboard!$A7,'Solid-Results'!L:L,"&lt;="&amp;Dashboard!$B7,'Solid-Results'!AF:AF,"Green")</f>
        <v>0</v>
      </c>
      <c r="Q7" s="37">
        <f t="shared" si="4"/>
        <v>0</v>
      </c>
      <c r="R7" s="34">
        <f>COUNTIFS('Solid-Results'!M:M,"&gt;="&amp;Dashboard!$A7,'Solid-Results'!M:M,"&lt;="&amp;Dashboard!$B7)</f>
        <v>0</v>
      </c>
      <c r="S7" s="34">
        <f>COUNTIFS('Solid-Results'!M:M,"&gt;="&amp;Dashboard!$A7,'Solid-Results'!M:M,"&lt;="&amp;Dashboard!$B7,'Solid-Results'!AG:AG,"Green")</f>
        <v>0</v>
      </c>
      <c r="T7" s="37">
        <f t="shared" si="5"/>
        <v>0</v>
      </c>
      <c r="U7" s="34">
        <f>COUNTIFS('Solid-Results'!N:N,"&gt;="&amp;Dashboard!$A7,'Solid-Results'!N:N,"&lt;="&amp;Dashboard!$B7)</f>
        <v>1</v>
      </c>
      <c r="V7" s="34">
        <f>COUNTIFS('Solid-Results'!N:N,"&gt;="&amp;Dashboard!$A7,'Solid-Results'!N:N,"&lt;="&amp;Dashboard!$B7,'Solid-Results'!AH:AH,"Green")</f>
        <v>0</v>
      </c>
      <c r="W7" s="37">
        <f t="shared" si="6"/>
        <v>0</v>
      </c>
      <c r="X7" s="34">
        <f>COUNTIFS('Solid-Results'!O:O,"&gt;="&amp;Dashboard!$A7,'Solid-Results'!O:O,"&lt;="&amp;Dashboard!$B7)</f>
        <v>0</v>
      </c>
      <c r="Y7" s="34">
        <f>COUNTIFS('Solid-Results'!O:O,"&gt;="&amp;Dashboard!$A7,'Solid-Results'!O:O,"&lt;="&amp;Dashboard!$B7,'Solid-Results'!AI:AI,"Green")</f>
        <v>0</v>
      </c>
      <c r="Z7" s="37">
        <f t="shared" si="7"/>
        <v>0</v>
      </c>
      <c r="AA7" s="34">
        <f>COUNTIFS('Solid-Results'!P:P,"&gt;="&amp;Dashboard!$A7,'Solid-Results'!P:P,"&lt;="&amp;Dashboard!$B7)</f>
        <v>18</v>
      </c>
      <c r="AB7" s="34">
        <f>COUNTIFS('Solid-Results'!P:P,"&gt;="&amp;Dashboard!$A7,'Solid-Results'!P:P,"&lt;="&amp;Dashboard!$B7,'Solid-Results'!AJ:AJ,"Green")</f>
        <v>4</v>
      </c>
      <c r="AC7" s="37">
        <f t="shared" si="8"/>
        <v>22.222222222222221</v>
      </c>
      <c r="AD7" s="34">
        <f>COUNTIFS('Solid-Results'!Q:Q,"&gt;="&amp;Dashboard!$A7,'Solid-Results'!Q:Q,"&lt;="&amp;Dashboard!$B7)</f>
        <v>0</v>
      </c>
      <c r="AE7" s="34">
        <f>COUNTIFS('Solid-Results'!Q:Q,"&gt;="&amp;Dashboard!$A7,'Solid-Results'!Q:Q,"&lt;="&amp;Dashboard!$B7,'Solid-Results'!AK:AK,"Green")</f>
        <v>0</v>
      </c>
      <c r="AF7" s="37">
        <f t="shared" si="9"/>
        <v>0</v>
      </c>
      <c r="AG7" s="34">
        <f>COUNTIFS('Solid-Results'!R:R,"&gt;="&amp;Dashboard!$A7,'Solid-Results'!R:R,"&lt;="&amp;Dashboard!$B7)</f>
        <v>0</v>
      </c>
      <c r="AH7" s="34">
        <f>COUNTIFS('Solid-Results'!R:R,"&gt;="&amp;Dashboard!$A7,'Solid-Results'!R:R,"&lt;="&amp;Dashboard!$B7,'Solid-Results'!AL:AL,"Green")</f>
        <v>0</v>
      </c>
      <c r="AI7" s="37">
        <f t="shared" si="10"/>
        <v>0</v>
      </c>
      <c r="AJ7" s="34">
        <f>COUNTIFS('Solid-Results'!S:S,"&gt;="&amp;Dashboard!$A7,'Solid-Results'!S:S,"&lt;="&amp;Dashboard!$B7)</f>
        <v>1</v>
      </c>
      <c r="AK7" s="34">
        <f>COUNTIFS('Solid-Results'!S:S,"&gt;="&amp;Dashboard!$A7,'Solid-Results'!S:S,"&lt;="&amp;Dashboard!$B7,'Solid-Results'!AM:AM,"Green")</f>
        <v>1</v>
      </c>
      <c r="AL7" s="37">
        <f t="shared" si="11"/>
        <v>100</v>
      </c>
      <c r="AM7" s="34">
        <f>COUNTIFS('Solid-Results'!T:T,"&gt;="&amp;Dashboard!$A7,'Solid-Results'!T:T,"&lt;="&amp;Dashboard!$B7)</f>
        <v>0</v>
      </c>
      <c r="AN7" s="34">
        <f>COUNTIFS('Solid-Results'!T:T,"&gt;="&amp;Dashboard!$A7,'Solid-Results'!T:T,"&lt;="&amp;Dashboard!$B7,'Solid-Results'!AN:AN,"Green")</f>
        <v>0</v>
      </c>
      <c r="AO7" s="37">
        <f t="shared" si="12"/>
        <v>0</v>
      </c>
      <c r="AP7" s="34">
        <f>COUNTIFS('Solid-Results'!U:U,"&gt;="&amp;Dashboard!$A7,'Solid-Results'!U:U,"&lt;="&amp;Dashboard!$B7)</f>
        <v>0</v>
      </c>
      <c r="AQ7" s="34">
        <f>COUNTIFS('Solid-Results'!U:U,"&gt;="&amp;Dashboard!$A7,'Solid-Results'!U:U,"&lt;="&amp;Dashboard!$B7,'Solid-Results'!AO:AO,"Green")</f>
        <v>0</v>
      </c>
      <c r="AR7" s="37">
        <f t="shared" si="13"/>
        <v>0</v>
      </c>
      <c r="AS7" s="34">
        <f>COUNTIFS('Solid-Results'!V:V,"&gt;="&amp;Dashboard!$A7,'Solid-Results'!V:V,"&lt;="&amp;Dashboard!$B7)</f>
        <v>0</v>
      </c>
      <c r="AT7" s="34">
        <f>COUNTIFS('Solid-Results'!V:V,"&gt;="&amp;Dashboard!$A7,'Solid-Results'!V:V,"&lt;="&amp;Dashboard!$B7,'Solid-Results'!AP:AP,"Green")</f>
        <v>0</v>
      </c>
      <c r="AU7" s="37">
        <f t="shared" si="14"/>
        <v>0</v>
      </c>
      <c r="AV7" s="34">
        <f>COUNTIFS('Solid-Results'!W:W,"&gt;="&amp;Dashboard!$A7,'Solid-Results'!W:W,"&lt;="&amp;Dashboard!$B7)</f>
        <v>0</v>
      </c>
      <c r="AW7" s="34">
        <f>COUNTIFS('Solid-Results'!W:W,"&gt;="&amp;Dashboard!$A7,'Solid-Results'!W:W,"&lt;="&amp;Dashboard!$B7,'Solid-Results'!AQ:AQ,"Green")</f>
        <v>0</v>
      </c>
      <c r="AX7" s="37">
        <f t="shared" si="15"/>
        <v>0</v>
      </c>
    </row>
    <row r="8" spans="1:50" x14ac:dyDescent="0.25">
      <c r="A8" s="38">
        <f t="shared" si="16"/>
        <v>12.51</v>
      </c>
      <c r="B8" s="37">
        <f t="shared" si="17"/>
        <v>15</v>
      </c>
      <c r="C8" s="34">
        <f>COUNTIFS('Solid-Results'!H:H,"&gt;="&amp;Dashboard!$A8,'Solid-Results'!H:H,"&lt;="&amp;Dashboard!$B8)</f>
        <v>2</v>
      </c>
      <c r="D8" s="34">
        <f>COUNTIFS('Solid-Results'!H:H,"&gt;="&amp;Dashboard!$A8,'Solid-Results'!H:H,"&lt;="&amp;Dashboard!$B8,'Solid-Results'!AB:AB,"Green")</f>
        <v>1</v>
      </c>
      <c r="E8" s="37">
        <f t="shared" si="0"/>
        <v>50</v>
      </c>
      <c r="F8" s="34">
        <f>COUNTIFS('Solid-Results'!I:I,"&gt;="&amp;Dashboard!$A8,'Solid-Results'!I:I,"&lt;="&amp;Dashboard!$B8)</f>
        <v>0</v>
      </c>
      <c r="G8" s="34">
        <f>COUNTIFS('Solid-Results'!I:I,"&gt;="&amp;Dashboard!$A8,'Solid-Results'!I:I,"&lt;="&amp;Dashboard!$B8,'Solid-Results'!AC:AC,"Green")</f>
        <v>0</v>
      </c>
      <c r="H8" s="37">
        <f t="shared" si="1"/>
        <v>0</v>
      </c>
      <c r="I8" s="34">
        <f>COUNTIFS('Solid-Results'!J:J,"&gt;="&amp;Dashboard!$A8,'Solid-Results'!J:J,"&lt;="&amp;Dashboard!$B8)</f>
        <v>13</v>
      </c>
      <c r="J8" s="34">
        <f>COUNTIFS('Solid-Results'!J:J,"&gt;="&amp;Dashboard!$A8,'Solid-Results'!J:J,"&lt;="&amp;Dashboard!$B8,'Solid-Results'!AD:AD,"Green")</f>
        <v>0</v>
      </c>
      <c r="K8" s="37">
        <f t="shared" si="2"/>
        <v>0</v>
      </c>
      <c r="L8" s="34">
        <f>COUNTIFS('Solid-Results'!K:K,"&gt;="&amp;Dashboard!$A8,'Solid-Results'!K:K,"&lt;="&amp;Dashboard!$B8)</f>
        <v>0</v>
      </c>
      <c r="M8" s="34">
        <f>COUNTIFS('Solid-Results'!K:K,"&gt;="&amp;Dashboard!$A8,'Solid-Results'!K:K,"&lt;="&amp;Dashboard!$B8,'Solid-Results'!AE:AE,"Green")</f>
        <v>0</v>
      </c>
      <c r="N8" s="37">
        <f t="shared" si="3"/>
        <v>0</v>
      </c>
      <c r="O8" s="34">
        <f>COUNTIFS('Solid-Results'!L:L,"&gt;="&amp;Dashboard!$A8,'Solid-Results'!L:L,"&lt;="&amp;Dashboard!$B8)</f>
        <v>0</v>
      </c>
      <c r="P8" s="34">
        <f>COUNTIFS('Solid-Results'!L:L,"&gt;="&amp;Dashboard!$A8,'Solid-Results'!L:L,"&lt;="&amp;Dashboard!$B8,'Solid-Results'!AF:AF,"Green")</f>
        <v>0</v>
      </c>
      <c r="Q8" s="37">
        <f t="shared" si="4"/>
        <v>0</v>
      </c>
      <c r="R8" s="34">
        <f>COUNTIFS('Solid-Results'!M:M,"&gt;="&amp;Dashboard!$A8,'Solid-Results'!M:M,"&lt;="&amp;Dashboard!$B8)</f>
        <v>0</v>
      </c>
      <c r="S8" s="34">
        <f>COUNTIFS('Solid-Results'!M:M,"&gt;="&amp;Dashboard!$A8,'Solid-Results'!M:M,"&lt;="&amp;Dashboard!$B8,'Solid-Results'!AG:AG,"Green")</f>
        <v>0</v>
      </c>
      <c r="T8" s="37">
        <f t="shared" si="5"/>
        <v>0</v>
      </c>
      <c r="U8" s="34">
        <f>COUNTIFS('Solid-Results'!N:N,"&gt;="&amp;Dashboard!$A8,'Solid-Results'!N:N,"&lt;="&amp;Dashboard!$B8)</f>
        <v>5</v>
      </c>
      <c r="V8" s="34">
        <f>COUNTIFS('Solid-Results'!N:N,"&gt;="&amp;Dashboard!$A8,'Solid-Results'!N:N,"&lt;="&amp;Dashboard!$B8,'Solid-Results'!AH:AH,"Green")</f>
        <v>2</v>
      </c>
      <c r="W8" s="37">
        <f t="shared" si="6"/>
        <v>40</v>
      </c>
      <c r="X8" s="34">
        <f>COUNTIFS('Solid-Results'!O:O,"&gt;="&amp;Dashboard!$A8,'Solid-Results'!O:O,"&lt;="&amp;Dashboard!$B8)</f>
        <v>0</v>
      </c>
      <c r="Y8" s="34">
        <f>COUNTIFS('Solid-Results'!O:O,"&gt;="&amp;Dashboard!$A8,'Solid-Results'!O:O,"&lt;="&amp;Dashboard!$B8,'Solid-Results'!AI:AI,"Green")</f>
        <v>0</v>
      </c>
      <c r="Z8" s="37">
        <f t="shared" si="7"/>
        <v>0</v>
      </c>
      <c r="AA8" s="34">
        <f>COUNTIFS('Solid-Results'!P:P,"&gt;="&amp;Dashboard!$A8,'Solid-Results'!P:P,"&lt;="&amp;Dashboard!$B8)</f>
        <v>47</v>
      </c>
      <c r="AB8" s="34">
        <f>COUNTIFS('Solid-Results'!P:P,"&gt;="&amp;Dashboard!$A8,'Solid-Results'!P:P,"&lt;="&amp;Dashboard!$B8,'Solid-Results'!AJ:AJ,"Green")</f>
        <v>9</v>
      </c>
      <c r="AC8" s="37">
        <f t="shared" si="8"/>
        <v>19.148936170212767</v>
      </c>
      <c r="AD8" s="34">
        <f>COUNTIFS('Solid-Results'!Q:Q,"&gt;="&amp;Dashboard!$A8,'Solid-Results'!Q:Q,"&lt;="&amp;Dashboard!$B8)</f>
        <v>0</v>
      </c>
      <c r="AE8" s="34">
        <f>COUNTIFS('Solid-Results'!Q:Q,"&gt;="&amp;Dashboard!$A8,'Solid-Results'!Q:Q,"&lt;="&amp;Dashboard!$B8,'Solid-Results'!AK:AK,"Green")</f>
        <v>0</v>
      </c>
      <c r="AF8" s="37">
        <f t="shared" si="9"/>
        <v>0</v>
      </c>
      <c r="AG8" s="34">
        <f>COUNTIFS('Solid-Results'!R:R,"&gt;="&amp;Dashboard!$A8,'Solid-Results'!R:R,"&lt;="&amp;Dashboard!$B8)</f>
        <v>0</v>
      </c>
      <c r="AH8" s="34">
        <f>COUNTIFS('Solid-Results'!R:R,"&gt;="&amp;Dashboard!$A8,'Solid-Results'!R:R,"&lt;="&amp;Dashboard!$B8,'Solid-Results'!AL:AL,"Green")</f>
        <v>0</v>
      </c>
      <c r="AI8" s="37">
        <f t="shared" si="10"/>
        <v>0</v>
      </c>
      <c r="AJ8" s="34">
        <f>COUNTIFS('Solid-Results'!S:S,"&gt;="&amp;Dashboard!$A8,'Solid-Results'!S:S,"&lt;="&amp;Dashboard!$B8)</f>
        <v>1</v>
      </c>
      <c r="AK8" s="34">
        <f>COUNTIFS('Solid-Results'!S:S,"&gt;="&amp;Dashboard!$A8,'Solid-Results'!S:S,"&lt;="&amp;Dashboard!$B8,'Solid-Results'!AM:AM,"Green")</f>
        <v>0</v>
      </c>
      <c r="AL8" s="37">
        <f t="shared" si="11"/>
        <v>0</v>
      </c>
      <c r="AM8" s="34">
        <f>COUNTIFS('Solid-Results'!T:T,"&gt;="&amp;Dashboard!$A8,'Solid-Results'!T:T,"&lt;="&amp;Dashboard!$B8)</f>
        <v>2</v>
      </c>
      <c r="AN8" s="34">
        <f>COUNTIFS('Solid-Results'!T:T,"&gt;="&amp;Dashboard!$A8,'Solid-Results'!T:T,"&lt;="&amp;Dashboard!$B8,'Solid-Results'!AN:AN,"Green")</f>
        <v>2</v>
      </c>
      <c r="AO8" s="37">
        <f t="shared" si="12"/>
        <v>100</v>
      </c>
      <c r="AP8" s="34">
        <f>COUNTIFS('Solid-Results'!U:U,"&gt;="&amp;Dashboard!$A8,'Solid-Results'!U:U,"&lt;="&amp;Dashboard!$B8)</f>
        <v>0</v>
      </c>
      <c r="AQ8" s="34">
        <f>COUNTIFS('Solid-Results'!U:U,"&gt;="&amp;Dashboard!$A8,'Solid-Results'!U:U,"&lt;="&amp;Dashboard!$B8,'Solid-Results'!AO:AO,"Green")</f>
        <v>0</v>
      </c>
      <c r="AR8" s="37">
        <f t="shared" si="13"/>
        <v>0</v>
      </c>
      <c r="AS8" s="34">
        <f>COUNTIFS('Solid-Results'!V:V,"&gt;="&amp;Dashboard!$A8,'Solid-Results'!V:V,"&lt;="&amp;Dashboard!$B8)</f>
        <v>3</v>
      </c>
      <c r="AT8" s="34">
        <f>COUNTIFS('Solid-Results'!V:V,"&gt;="&amp;Dashboard!$A8,'Solid-Results'!V:V,"&lt;="&amp;Dashboard!$B8,'Solid-Results'!AP:AP,"Green")</f>
        <v>0</v>
      </c>
      <c r="AU8" s="37">
        <f t="shared" si="14"/>
        <v>0</v>
      </c>
      <c r="AV8" s="34">
        <f>COUNTIFS('Solid-Results'!W:W,"&gt;="&amp;Dashboard!$A8,'Solid-Results'!W:W,"&lt;="&amp;Dashboard!$B8)</f>
        <v>0</v>
      </c>
      <c r="AW8" s="34">
        <f>COUNTIFS('Solid-Results'!W:W,"&gt;="&amp;Dashboard!$A8,'Solid-Results'!W:W,"&lt;="&amp;Dashboard!$B8,'Solid-Results'!AQ:AQ,"Green")</f>
        <v>0</v>
      </c>
      <c r="AX8" s="37">
        <f t="shared" si="15"/>
        <v>0</v>
      </c>
    </row>
    <row r="9" spans="1:50" x14ac:dyDescent="0.25">
      <c r="A9" s="38">
        <f t="shared" si="16"/>
        <v>15.01</v>
      </c>
      <c r="B9" s="37">
        <f t="shared" si="17"/>
        <v>17.5</v>
      </c>
      <c r="C9" s="34">
        <f>COUNTIFS('Solid-Results'!H:H,"&gt;="&amp;Dashboard!$A9,'Solid-Results'!H:H,"&lt;="&amp;Dashboard!$B9)</f>
        <v>4</v>
      </c>
      <c r="D9" s="34">
        <f>COUNTIFS('Solid-Results'!H:H,"&gt;="&amp;Dashboard!$A9,'Solid-Results'!H:H,"&lt;="&amp;Dashboard!$B9,'Solid-Results'!AB:AB,"Green")</f>
        <v>2</v>
      </c>
      <c r="E9" s="37">
        <f t="shared" si="0"/>
        <v>50</v>
      </c>
      <c r="F9" s="34">
        <f>COUNTIFS('Solid-Results'!I:I,"&gt;="&amp;Dashboard!$A9,'Solid-Results'!I:I,"&lt;="&amp;Dashboard!$B9)</f>
        <v>0</v>
      </c>
      <c r="G9" s="34">
        <f>COUNTIFS('Solid-Results'!I:I,"&gt;="&amp;Dashboard!$A9,'Solid-Results'!I:I,"&lt;="&amp;Dashboard!$B9,'Solid-Results'!AC:AC,"Green")</f>
        <v>0</v>
      </c>
      <c r="H9" s="37">
        <f t="shared" si="1"/>
        <v>0</v>
      </c>
      <c r="I9" s="34">
        <f>COUNTIFS('Solid-Results'!J:J,"&gt;="&amp;Dashboard!$A9,'Solid-Results'!J:J,"&lt;="&amp;Dashboard!$B9)</f>
        <v>31</v>
      </c>
      <c r="J9" s="34">
        <f>COUNTIFS('Solid-Results'!J:J,"&gt;="&amp;Dashboard!$A9,'Solid-Results'!J:J,"&lt;="&amp;Dashboard!$B9,'Solid-Results'!AD:AD,"Green")</f>
        <v>9</v>
      </c>
      <c r="K9" s="37">
        <f t="shared" si="2"/>
        <v>29.032258064516132</v>
      </c>
      <c r="L9" s="34">
        <f>COUNTIFS('Solid-Results'!K:K,"&gt;="&amp;Dashboard!$A9,'Solid-Results'!K:K,"&lt;="&amp;Dashboard!$B9)</f>
        <v>0</v>
      </c>
      <c r="M9" s="34">
        <f>COUNTIFS('Solid-Results'!K:K,"&gt;="&amp;Dashboard!$A9,'Solid-Results'!K:K,"&lt;="&amp;Dashboard!$B9,'Solid-Results'!AE:AE,"Green")</f>
        <v>0</v>
      </c>
      <c r="N9" s="37">
        <f t="shared" si="3"/>
        <v>0</v>
      </c>
      <c r="O9" s="34">
        <f>COUNTIFS('Solid-Results'!L:L,"&gt;="&amp;Dashboard!$A9,'Solid-Results'!L:L,"&lt;="&amp;Dashboard!$B9)</f>
        <v>0</v>
      </c>
      <c r="P9" s="34">
        <f>COUNTIFS('Solid-Results'!L:L,"&gt;="&amp;Dashboard!$A9,'Solid-Results'!L:L,"&lt;="&amp;Dashboard!$B9,'Solid-Results'!AF:AF,"Green")</f>
        <v>0</v>
      </c>
      <c r="Q9" s="37">
        <f t="shared" si="4"/>
        <v>0</v>
      </c>
      <c r="R9" s="34">
        <f>COUNTIFS('Solid-Results'!M:M,"&gt;="&amp;Dashboard!$A9,'Solid-Results'!M:M,"&lt;="&amp;Dashboard!$B9)</f>
        <v>0</v>
      </c>
      <c r="S9" s="34">
        <f>COUNTIFS('Solid-Results'!M:M,"&gt;="&amp;Dashboard!$A9,'Solid-Results'!M:M,"&lt;="&amp;Dashboard!$B9,'Solid-Results'!AG:AG,"Green")</f>
        <v>0</v>
      </c>
      <c r="T9" s="37">
        <f t="shared" si="5"/>
        <v>0</v>
      </c>
      <c r="U9" s="34">
        <f>COUNTIFS('Solid-Results'!N:N,"&gt;="&amp;Dashboard!$A9,'Solid-Results'!N:N,"&lt;="&amp;Dashboard!$B9)</f>
        <v>17</v>
      </c>
      <c r="V9" s="34">
        <f>COUNTIFS('Solid-Results'!N:N,"&gt;="&amp;Dashboard!$A9,'Solid-Results'!N:N,"&lt;="&amp;Dashboard!$B9,'Solid-Results'!AH:AH,"Green")</f>
        <v>2</v>
      </c>
      <c r="W9" s="37">
        <f t="shared" si="6"/>
        <v>11.76470588235294</v>
      </c>
      <c r="X9" s="34">
        <f>COUNTIFS('Solid-Results'!O:O,"&gt;="&amp;Dashboard!$A9,'Solid-Results'!O:O,"&lt;="&amp;Dashboard!$B9)</f>
        <v>0</v>
      </c>
      <c r="Y9" s="34">
        <f>COUNTIFS('Solid-Results'!O:O,"&gt;="&amp;Dashboard!$A9,'Solid-Results'!O:O,"&lt;="&amp;Dashboard!$B9,'Solid-Results'!AI:AI,"Green")</f>
        <v>0</v>
      </c>
      <c r="Z9" s="37">
        <f t="shared" si="7"/>
        <v>0</v>
      </c>
      <c r="AA9" s="34">
        <f>COUNTIFS('Solid-Results'!P:P,"&gt;="&amp;Dashboard!$A9,'Solid-Results'!P:P,"&lt;="&amp;Dashboard!$B9)</f>
        <v>47</v>
      </c>
      <c r="AB9" s="34">
        <f>COUNTIFS('Solid-Results'!P:P,"&gt;="&amp;Dashboard!$A9,'Solid-Results'!P:P,"&lt;="&amp;Dashboard!$B9,'Solid-Results'!AJ:AJ,"Green")</f>
        <v>8</v>
      </c>
      <c r="AC9" s="37">
        <f t="shared" si="8"/>
        <v>17.021276595744681</v>
      </c>
      <c r="AD9" s="34">
        <f>COUNTIFS('Solid-Results'!Q:Q,"&gt;="&amp;Dashboard!$A9,'Solid-Results'!Q:Q,"&lt;="&amp;Dashboard!$B9)</f>
        <v>4</v>
      </c>
      <c r="AE9" s="34">
        <f>COUNTIFS('Solid-Results'!Q:Q,"&gt;="&amp;Dashboard!$A9,'Solid-Results'!Q:Q,"&lt;="&amp;Dashboard!$B9,'Solid-Results'!AK:AK,"Green")</f>
        <v>2</v>
      </c>
      <c r="AF9" s="37">
        <f t="shared" si="9"/>
        <v>50</v>
      </c>
      <c r="AG9" s="34">
        <f>COUNTIFS('Solid-Results'!R:R,"&gt;="&amp;Dashboard!$A9,'Solid-Results'!R:R,"&lt;="&amp;Dashboard!$B9)</f>
        <v>2</v>
      </c>
      <c r="AH9" s="34">
        <f>COUNTIFS('Solid-Results'!R:R,"&gt;="&amp;Dashboard!$A9,'Solid-Results'!R:R,"&lt;="&amp;Dashboard!$B9,'Solid-Results'!AL:AL,"Green")</f>
        <v>1</v>
      </c>
      <c r="AI9" s="37">
        <f t="shared" si="10"/>
        <v>50</v>
      </c>
      <c r="AJ9" s="34">
        <f>COUNTIFS('Solid-Results'!S:S,"&gt;="&amp;Dashboard!$A9,'Solid-Results'!S:S,"&lt;="&amp;Dashboard!$B9)</f>
        <v>0</v>
      </c>
      <c r="AK9" s="34">
        <f>COUNTIFS('Solid-Results'!S:S,"&gt;="&amp;Dashboard!$A9,'Solid-Results'!S:S,"&lt;="&amp;Dashboard!$B9,'Solid-Results'!AM:AM,"Green")</f>
        <v>0</v>
      </c>
      <c r="AL9" s="37">
        <f t="shared" si="11"/>
        <v>0</v>
      </c>
      <c r="AM9" s="34">
        <f>COUNTIFS('Solid-Results'!T:T,"&gt;="&amp;Dashboard!$A9,'Solid-Results'!T:T,"&lt;="&amp;Dashboard!$B9)</f>
        <v>2</v>
      </c>
      <c r="AN9" s="34">
        <f>COUNTIFS('Solid-Results'!T:T,"&gt;="&amp;Dashboard!$A9,'Solid-Results'!T:T,"&lt;="&amp;Dashboard!$B9,'Solid-Results'!AN:AN,"Green")</f>
        <v>0</v>
      </c>
      <c r="AO9" s="37">
        <f t="shared" si="12"/>
        <v>0</v>
      </c>
      <c r="AP9" s="34">
        <f>COUNTIFS('Solid-Results'!U:U,"&gt;="&amp;Dashboard!$A9,'Solid-Results'!U:U,"&lt;="&amp;Dashboard!$B9)</f>
        <v>0</v>
      </c>
      <c r="AQ9" s="34">
        <f>COUNTIFS('Solid-Results'!U:U,"&gt;="&amp;Dashboard!$A9,'Solid-Results'!U:U,"&lt;="&amp;Dashboard!$B9,'Solid-Results'!AO:AO,"Green")</f>
        <v>0</v>
      </c>
      <c r="AR9" s="37">
        <f t="shared" si="13"/>
        <v>0</v>
      </c>
      <c r="AS9" s="34">
        <f>COUNTIFS('Solid-Results'!V:V,"&gt;="&amp;Dashboard!$A9,'Solid-Results'!V:V,"&lt;="&amp;Dashboard!$B9)</f>
        <v>1</v>
      </c>
      <c r="AT9" s="34">
        <f>COUNTIFS('Solid-Results'!V:V,"&gt;="&amp;Dashboard!$A9,'Solid-Results'!V:V,"&lt;="&amp;Dashboard!$B9,'Solid-Results'!AP:AP,"Green")</f>
        <v>1</v>
      </c>
      <c r="AU9" s="37">
        <f t="shared" si="14"/>
        <v>100</v>
      </c>
      <c r="AV9" s="34">
        <f>COUNTIFS('Solid-Results'!W:W,"&gt;="&amp;Dashboard!$A9,'Solid-Results'!W:W,"&lt;="&amp;Dashboard!$B9)</f>
        <v>1</v>
      </c>
      <c r="AW9" s="34">
        <f>COUNTIFS('Solid-Results'!W:W,"&gt;="&amp;Dashboard!$A9,'Solid-Results'!W:W,"&lt;="&amp;Dashboard!$B9,'Solid-Results'!AQ:AQ,"Green")</f>
        <v>0</v>
      </c>
      <c r="AX9" s="37">
        <f t="shared" si="15"/>
        <v>0</v>
      </c>
    </row>
    <row r="10" spans="1:50" x14ac:dyDescent="0.25">
      <c r="A10" s="38">
        <f t="shared" si="16"/>
        <v>17.510000000000002</v>
      </c>
      <c r="B10" s="37">
        <f t="shared" si="17"/>
        <v>20</v>
      </c>
      <c r="C10" s="34">
        <f>COUNTIFS('Solid-Results'!H:H,"&gt;="&amp;Dashboard!$A10,'Solid-Results'!H:H,"&lt;="&amp;Dashboard!$B10)</f>
        <v>4</v>
      </c>
      <c r="D10" s="34">
        <f>COUNTIFS('Solid-Results'!H:H,"&gt;="&amp;Dashboard!$A10,'Solid-Results'!H:H,"&lt;="&amp;Dashboard!$B10,'Solid-Results'!AB:AB,"Green")</f>
        <v>2</v>
      </c>
      <c r="E10" s="37">
        <f t="shared" si="0"/>
        <v>50</v>
      </c>
      <c r="F10" s="34">
        <f>COUNTIFS('Solid-Results'!I:I,"&gt;="&amp;Dashboard!$A10,'Solid-Results'!I:I,"&lt;="&amp;Dashboard!$B10)</f>
        <v>2</v>
      </c>
      <c r="G10" s="34">
        <f>COUNTIFS('Solid-Results'!I:I,"&gt;="&amp;Dashboard!$A10,'Solid-Results'!I:I,"&lt;="&amp;Dashboard!$B10,'Solid-Results'!AC:AC,"Green")</f>
        <v>1</v>
      </c>
      <c r="H10" s="37">
        <f t="shared" si="1"/>
        <v>50</v>
      </c>
      <c r="I10" s="34">
        <f>COUNTIFS('Solid-Results'!J:J,"&gt;="&amp;Dashboard!$A10,'Solid-Results'!J:J,"&lt;="&amp;Dashboard!$B10)</f>
        <v>36</v>
      </c>
      <c r="J10" s="34">
        <f>COUNTIFS('Solid-Results'!J:J,"&gt;="&amp;Dashboard!$A10,'Solid-Results'!J:J,"&lt;="&amp;Dashboard!$B10,'Solid-Results'!AD:AD,"Green")</f>
        <v>8</v>
      </c>
      <c r="K10" s="37">
        <f t="shared" si="2"/>
        <v>22.222222222222221</v>
      </c>
      <c r="L10" s="34">
        <f>COUNTIFS('Solid-Results'!K:K,"&gt;="&amp;Dashboard!$A10,'Solid-Results'!K:K,"&lt;="&amp;Dashboard!$B10)</f>
        <v>0</v>
      </c>
      <c r="M10" s="34">
        <f>COUNTIFS('Solid-Results'!K:K,"&gt;="&amp;Dashboard!$A10,'Solid-Results'!K:K,"&lt;="&amp;Dashboard!$B10,'Solid-Results'!AE:AE,"Green")</f>
        <v>0</v>
      </c>
      <c r="N10" s="37">
        <f t="shared" si="3"/>
        <v>0</v>
      </c>
      <c r="O10" s="34">
        <f>COUNTIFS('Solid-Results'!L:L,"&gt;="&amp;Dashboard!$A10,'Solid-Results'!L:L,"&lt;="&amp;Dashboard!$B10)</f>
        <v>0</v>
      </c>
      <c r="P10" s="34">
        <f>COUNTIFS('Solid-Results'!L:L,"&gt;="&amp;Dashboard!$A10,'Solid-Results'!L:L,"&lt;="&amp;Dashboard!$B10,'Solid-Results'!AF:AF,"Green")</f>
        <v>0</v>
      </c>
      <c r="Q10" s="37">
        <f t="shared" si="4"/>
        <v>0</v>
      </c>
      <c r="R10" s="34">
        <f>COUNTIFS('Solid-Results'!M:M,"&gt;="&amp;Dashboard!$A10,'Solid-Results'!M:M,"&lt;="&amp;Dashboard!$B10)</f>
        <v>0</v>
      </c>
      <c r="S10" s="34">
        <f>COUNTIFS('Solid-Results'!M:M,"&gt;="&amp;Dashboard!$A10,'Solid-Results'!M:M,"&lt;="&amp;Dashboard!$B10,'Solid-Results'!AG:AG,"Green")</f>
        <v>0</v>
      </c>
      <c r="T10" s="37">
        <f t="shared" si="5"/>
        <v>0</v>
      </c>
      <c r="U10" s="34">
        <f>COUNTIFS('Solid-Results'!N:N,"&gt;="&amp;Dashboard!$A10,'Solid-Results'!N:N,"&lt;="&amp;Dashboard!$B10)</f>
        <v>21</v>
      </c>
      <c r="V10" s="34">
        <f>COUNTIFS('Solid-Results'!N:N,"&gt;="&amp;Dashboard!$A10,'Solid-Results'!N:N,"&lt;="&amp;Dashboard!$B10,'Solid-Results'!AH:AH,"Green")</f>
        <v>7</v>
      </c>
      <c r="W10" s="37">
        <f t="shared" si="6"/>
        <v>33.333333333333329</v>
      </c>
      <c r="X10" s="34">
        <f>COUNTIFS('Solid-Results'!O:O,"&gt;="&amp;Dashboard!$A10,'Solid-Results'!O:O,"&lt;="&amp;Dashboard!$B10)</f>
        <v>0</v>
      </c>
      <c r="Y10" s="34">
        <f>COUNTIFS('Solid-Results'!O:O,"&gt;="&amp;Dashboard!$A10,'Solid-Results'!O:O,"&lt;="&amp;Dashboard!$B10,'Solid-Results'!AI:AI,"Green")</f>
        <v>0</v>
      </c>
      <c r="Z10" s="37">
        <f t="shared" si="7"/>
        <v>0</v>
      </c>
      <c r="AA10" s="34">
        <f>COUNTIFS('Solid-Results'!P:P,"&gt;="&amp;Dashboard!$A10,'Solid-Results'!P:P,"&lt;="&amp;Dashboard!$B10)</f>
        <v>48</v>
      </c>
      <c r="AB10" s="34">
        <f>COUNTIFS('Solid-Results'!P:P,"&gt;="&amp;Dashboard!$A10,'Solid-Results'!P:P,"&lt;="&amp;Dashboard!$B10,'Solid-Results'!AJ:AJ,"Green")</f>
        <v>5</v>
      </c>
      <c r="AC10" s="37">
        <f t="shared" si="8"/>
        <v>10.416666666666668</v>
      </c>
      <c r="AD10" s="34">
        <f>COUNTIFS('Solid-Results'!Q:Q,"&gt;="&amp;Dashboard!$A10,'Solid-Results'!Q:Q,"&lt;="&amp;Dashboard!$B10)</f>
        <v>0</v>
      </c>
      <c r="AE10" s="34">
        <f>COUNTIFS('Solid-Results'!Q:Q,"&gt;="&amp;Dashboard!$A10,'Solid-Results'!Q:Q,"&lt;="&amp;Dashboard!$B10,'Solid-Results'!AK:AK,"Green")</f>
        <v>0</v>
      </c>
      <c r="AF10" s="37">
        <f t="shared" si="9"/>
        <v>0</v>
      </c>
      <c r="AG10" s="34">
        <f>COUNTIFS('Solid-Results'!R:R,"&gt;="&amp;Dashboard!$A10,'Solid-Results'!R:R,"&lt;="&amp;Dashboard!$B10)</f>
        <v>0</v>
      </c>
      <c r="AH10" s="34">
        <f>COUNTIFS('Solid-Results'!R:R,"&gt;="&amp;Dashboard!$A10,'Solid-Results'!R:R,"&lt;="&amp;Dashboard!$B10,'Solid-Results'!AL:AL,"Green")</f>
        <v>0</v>
      </c>
      <c r="AI10" s="37">
        <f t="shared" si="10"/>
        <v>0</v>
      </c>
      <c r="AJ10" s="34">
        <f>COUNTIFS('Solid-Results'!S:S,"&gt;="&amp;Dashboard!$A10,'Solid-Results'!S:S,"&lt;="&amp;Dashboard!$B10)</f>
        <v>4</v>
      </c>
      <c r="AK10" s="34">
        <f>COUNTIFS('Solid-Results'!S:S,"&gt;="&amp;Dashboard!$A10,'Solid-Results'!S:S,"&lt;="&amp;Dashboard!$B10,'Solid-Results'!AM:AM,"Green")</f>
        <v>1</v>
      </c>
      <c r="AL10" s="37">
        <f t="shared" si="11"/>
        <v>25</v>
      </c>
      <c r="AM10" s="34">
        <f>COUNTIFS('Solid-Results'!T:T,"&gt;="&amp;Dashboard!$A10,'Solid-Results'!T:T,"&lt;="&amp;Dashboard!$B10)</f>
        <v>8</v>
      </c>
      <c r="AN10" s="34">
        <f>COUNTIFS('Solid-Results'!T:T,"&gt;="&amp;Dashboard!$A10,'Solid-Results'!T:T,"&lt;="&amp;Dashboard!$B10,'Solid-Results'!AN:AN,"Green")</f>
        <v>1</v>
      </c>
      <c r="AO10" s="37">
        <f t="shared" si="12"/>
        <v>12.5</v>
      </c>
      <c r="AP10" s="34">
        <f>COUNTIFS('Solid-Results'!U:U,"&gt;="&amp;Dashboard!$A10,'Solid-Results'!U:U,"&lt;="&amp;Dashboard!$B10)</f>
        <v>2</v>
      </c>
      <c r="AQ10" s="34">
        <f>COUNTIFS('Solid-Results'!U:U,"&gt;="&amp;Dashboard!$A10,'Solid-Results'!U:U,"&lt;="&amp;Dashboard!$B10,'Solid-Results'!AO:AO,"Green")</f>
        <v>2</v>
      </c>
      <c r="AR10" s="37">
        <f t="shared" si="13"/>
        <v>100</v>
      </c>
      <c r="AS10" s="34">
        <f>COUNTIFS('Solid-Results'!V:V,"&gt;="&amp;Dashboard!$A10,'Solid-Results'!V:V,"&lt;="&amp;Dashboard!$B10)</f>
        <v>0</v>
      </c>
      <c r="AT10" s="34">
        <f>COUNTIFS('Solid-Results'!V:V,"&gt;="&amp;Dashboard!$A10,'Solid-Results'!V:V,"&lt;="&amp;Dashboard!$B10,'Solid-Results'!AP:AP,"Green")</f>
        <v>0</v>
      </c>
      <c r="AU10" s="37">
        <f t="shared" si="14"/>
        <v>0</v>
      </c>
      <c r="AV10" s="34">
        <f>COUNTIFS('Solid-Results'!W:W,"&gt;="&amp;Dashboard!$A10,'Solid-Results'!W:W,"&lt;="&amp;Dashboard!$B10)</f>
        <v>2</v>
      </c>
      <c r="AW10" s="34">
        <f>COUNTIFS('Solid-Results'!W:W,"&gt;="&amp;Dashboard!$A10,'Solid-Results'!W:W,"&lt;="&amp;Dashboard!$B10,'Solid-Results'!AQ:AQ,"Green")</f>
        <v>1</v>
      </c>
      <c r="AX10" s="37">
        <f t="shared" si="15"/>
        <v>50</v>
      </c>
    </row>
    <row r="11" spans="1:50" x14ac:dyDescent="0.25">
      <c r="A11" s="38">
        <f t="shared" si="16"/>
        <v>20.010000000000002</v>
      </c>
      <c r="B11" s="37">
        <f t="shared" si="17"/>
        <v>22.5</v>
      </c>
      <c r="C11" s="34">
        <f>COUNTIFS('Solid-Results'!H:H,"&gt;="&amp;Dashboard!$A11,'Solid-Results'!H:H,"&lt;="&amp;Dashboard!$B11)</f>
        <v>13</v>
      </c>
      <c r="D11" s="34">
        <f>COUNTIFS('Solid-Results'!H:H,"&gt;="&amp;Dashboard!$A11,'Solid-Results'!H:H,"&lt;="&amp;Dashboard!$B11,'Solid-Results'!AB:AB,"Green")</f>
        <v>3</v>
      </c>
      <c r="E11" s="37">
        <f t="shared" si="0"/>
        <v>23.076923076923077</v>
      </c>
      <c r="F11" s="34">
        <f>COUNTIFS('Solid-Results'!I:I,"&gt;="&amp;Dashboard!$A11,'Solid-Results'!I:I,"&lt;="&amp;Dashboard!$B11)</f>
        <v>8</v>
      </c>
      <c r="G11" s="34">
        <f>COUNTIFS('Solid-Results'!I:I,"&gt;="&amp;Dashboard!$A11,'Solid-Results'!I:I,"&lt;="&amp;Dashboard!$B11,'Solid-Results'!AC:AC,"Green")</f>
        <v>0</v>
      </c>
      <c r="H11" s="37">
        <f t="shared" si="1"/>
        <v>0</v>
      </c>
      <c r="I11" s="34">
        <f>COUNTIFS('Solid-Results'!J:J,"&gt;="&amp;Dashboard!$A11,'Solid-Results'!J:J,"&lt;="&amp;Dashboard!$B11)</f>
        <v>48</v>
      </c>
      <c r="J11" s="34">
        <f>COUNTIFS('Solid-Results'!J:J,"&gt;="&amp;Dashboard!$A11,'Solid-Results'!J:J,"&lt;="&amp;Dashboard!$B11,'Solid-Results'!AD:AD,"Green")</f>
        <v>12</v>
      </c>
      <c r="K11" s="37">
        <f t="shared" si="2"/>
        <v>25</v>
      </c>
      <c r="L11" s="34">
        <f>COUNTIFS('Solid-Results'!K:K,"&gt;="&amp;Dashboard!$A11,'Solid-Results'!K:K,"&lt;="&amp;Dashboard!$B11)</f>
        <v>0</v>
      </c>
      <c r="M11" s="34">
        <f>COUNTIFS('Solid-Results'!K:K,"&gt;="&amp;Dashboard!$A11,'Solid-Results'!K:K,"&lt;="&amp;Dashboard!$B11,'Solid-Results'!AE:AE,"Green")</f>
        <v>0</v>
      </c>
      <c r="N11" s="37">
        <f t="shared" si="3"/>
        <v>0</v>
      </c>
      <c r="O11" s="34">
        <f>COUNTIFS('Solid-Results'!L:L,"&gt;="&amp;Dashboard!$A11,'Solid-Results'!L:L,"&lt;="&amp;Dashboard!$B11)</f>
        <v>0</v>
      </c>
      <c r="P11" s="34">
        <f>COUNTIFS('Solid-Results'!L:L,"&gt;="&amp;Dashboard!$A11,'Solid-Results'!L:L,"&lt;="&amp;Dashboard!$B11,'Solid-Results'!AF:AF,"Green")</f>
        <v>0</v>
      </c>
      <c r="Q11" s="37">
        <f t="shared" si="4"/>
        <v>0</v>
      </c>
      <c r="R11" s="34">
        <f>COUNTIFS('Solid-Results'!M:M,"&gt;="&amp;Dashboard!$A11,'Solid-Results'!M:M,"&lt;="&amp;Dashboard!$B11)</f>
        <v>0</v>
      </c>
      <c r="S11" s="34">
        <f>COUNTIFS('Solid-Results'!M:M,"&gt;="&amp;Dashboard!$A11,'Solid-Results'!M:M,"&lt;="&amp;Dashboard!$B11,'Solid-Results'!AG:AG,"Green")</f>
        <v>0</v>
      </c>
      <c r="T11" s="37">
        <f t="shared" si="5"/>
        <v>0</v>
      </c>
      <c r="U11" s="34">
        <f>COUNTIFS('Solid-Results'!N:N,"&gt;="&amp;Dashboard!$A11,'Solid-Results'!N:N,"&lt;="&amp;Dashboard!$B11)</f>
        <v>26</v>
      </c>
      <c r="V11" s="34">
        <f>COUNTIFS('Solid-Results'!N:N,"&gt;="&amp;Dashboard!$A11,'Solid-Results'!N:N,"&lt;="&amp;Dashboard!$B11,'Solid-Results'!AH:AH,"Green")</f>
        <v>7</v>
      </c>
      <c r="W11" s="37">
        <f t="shared" si="6"/>
        <v>26.923076923076923</v>
      </c>
      <c r="X11" s="34">
        <f>COUNTIFS('Solid-Results'!O:O,"&gt;="&amp;Dashboard!$A11,'Solid-Results'!O:O,"&lt;="&amp;Dashboard!$B11)</f>
        <v>1</v>
      </c>
      <c r="Y11" s="34">
        <f>COUNTIFS('Solid-Results'!O:O,"&gt;="&amp;Dashboard!$A11,'Solid-Results'!O:O,"&lt;="&amp;Dashboard!$B11,'Solid-Results'!AI:AI,"Green")</f>
        <v>0</v>
      </c>
      <c r="Z11" s="37">
        <f t="shared" si="7"/>
        <v>0</v>
      </c>
      <c r="AA11" s="34">
        <f>COUNTIFS('Solid-Results'!P:P,"&gt;="&amp;Dashboard!$A11,'Solid-Results'!P:P,"&lt;="&amp;Dashboard!$B11)</f>
        <v>78</v>
      </c>
      <c r="AB11" s="34">
        <f>COUNTIFS('Solid-Results'!P:P,"&gt;="&amp;Dashboard!$A11,'Solid-Results'!P:P,"&lt;="&amp;Dashboard!$B11,'Solid-Results'!AJ:AJ,"Green")</f>
        <v>13</v>
      </c>
      <c r="AC11" s="37">
        <f t="shared" si="8"/>
        <v>16.666666666666664</v>
      </c>
      <c r="AD11" s="34">
        <f>COUNTIFS('Solid-Results'!Q:Q,"&gt;="&amp;Dashboard!$A11,'Solid-Results'!Q:Q,"&lt;="&amp;Dashboard!$B11)</f>
        <v>0</v>
      </c>
      <c r="AE11" s="34">
        <f>COUNTIFS('Solid-Results'!Q:Q,"&gt;="&amp;Dashboard!$A11,'Solid-Results'!Q:Q,"&lt;="&amp;Dashboard!$B11,'Solid-Results'!AK:AK,"Green")</f>
        <v>0</v>
      </c>
      <c r="AF11" s="37">
        <f t="shared" si="9"/>
        <v>0</v>
      </c>
      <c r="AG11" s="34">
        <f>COUNTIFS('Solid-Results'!R:R,"&gt;="&amp;Dashboard!$A11,'Solid-Results'!R:R,"&lt;="&amp;Dashboard!$B11)</f>
        <v>0</v>
      </c>
      <c r="AH11" s="34">
        <f>COUNTIFS('Solid-Results'!R:R,"&gt;="&amp;Dashboard!$A11,'Solid-Results'!R:R,"&lt;="&amp;Dashboard!$B11,'Solid-Results'!AL:AL,"Green")</f>
        <v>0</v>
      </c>
      <c r="AI11" s="37">
        <f t="shared" si="10"/>
        <v>0</v>
      </c>
      <c r="AJ11" s="34">
        <f>COUNTIFS('Solid-Results'!S:S,"&gt;="&amp;Dashboard!$A11,'Solid-Results'!S:S,"&lt;="&amp;Dashboard!$B11)</f>
        <v>5</v>
      </c>
      <c r="AK11" s="34">
        <f>COUNTIFS('Solid-Results'!S:S,"&gt;="&amp;Dashboard!$A11,'Solid-Results'!S:S,"&lt;="&amp;Dashboard!$B11,'Solid-Results'!AM:AM,"Green")</f>
        <v>1</v>
      </c>
      <c r="AL11" s="37">
        <f t="shared" si="11"/>
        <v>20</v>
      </c>
      <c r="AM11" s="34">
        <f>COUNTIFS('Solid-Results'!T:T,"&gt;="&amp;Dashboard!$A11,'Solid-Results'!T:T,"&lt;="&amp;Dashboard!$B11)</f>
        <v>6</v>
      </c>
      <c r="AN11" s="34">
        <f>COUNTIFS('Solid-Results'!T:T,"&gt;="&amp;Dashboard!$A11,'Solid-Results'!T:T,"&lt;="&amp;Dashboard!$B11,'Solid-Results'!AN:AN,"Green")</f>
        <v>3</v>
      </c>
      <c r="AO11" s="37">
        <f t="shared" si="12"/>
        <v>50</v>
      </c>
      <c r="AP11" s="34">
        <f>COUNTIFS('Solid-Results'!U:U,"&gt;="&amp;Dashboard!$A11,'Solid-Results'!U:U,"&lt;="&amp;Dashboard!$B11)</f>
        <v>3</v>
      </c>
      <c r="AQ11" s="34">
        <f>COUNTIFS('Solid-Results'!U:U,"&gt;="&amp;Dashboard!$A11,'Solid-Results'!U:U,"&lt;="&amp;Dashboard!$B11,'Solid-Results'!AO:AO,"Green")</f>
        <v>1</v>
      </c>
      <c r="AR11" s="37">
        <f t="shared" si="13"/>
        <v>33.333333333333329</v>
      </c>
      <c r="AS11" s="34">
        <f>COUNTIFS('Solid-Results'!V:V,"&gt;="&amp;Dashboard!$A11,'Solid-Results'!V:V,"&lt;="&amp;Dashboard!$B11)</f>
        <v>1</v>
      </c>
      <c r="AT11" s="34">
        <f>COUNTIFS('Solid-Results'!V:V,"&gt;="&amp;Dashboard!$A11,'Solid-Results'!V:V,"&lt;="&amp;Dashboard!$B11,'Solid-Results'!AP:AP,"Green")</f>
        <v>1</v>
      </c>
      <c r="AU11" s="37">
        <f t="shared" si="14"/>
        <v>100</v>
      </c>
      <c r="AV11" s="34">
        <f>COUNTIFS('Solid-Results'!W:W,"&gt;="&amp;Dashboard!$A11,'Solid-Results'!W:W,"&lt;="&amp;Dashboard!$B11)</f>
        <v>6</v>
      </c>
      <c r="AW11" s="34">
        <f>COUNTIFS('Solid-Results'!W:W,"&gt;="&amp;Dashboard!$A11,'Solid-Results'!W:W,"&lt;="&amp;Dashboard!$B11,'Solid-Results'!AQ:AQ,"Green")</f>
        <v>3</v>
      </c>
      <c r="AX11" s="37">
        <f t="shared" si="15"/>
        <v>50</v>
      </c>
    </row>
    <row r="12" spans="1:50" x14ac:dyDescent="0.25">
      <c r="A12" s="38">
        <f t="shared" si="16"/>
        <v>22.51</v>
      </c>
      <c r="B12" s="37">
        <f t="shared" si="17"/>
        <v>25</v>
      </c>
      <c r="C12" s="34">
        <f>COUNTIFS('Solid-Results'!H:H,"&gt;="&amp;Dashboard!$A12,'Solid-Results'!H:H,"&lt;="&amp;Dashboard!$B12)</f>
        <v>10</v>
      </c>
      <c r="D12" s="34">
        <f>COUNTIFS('Solid-Results'!H:H,"&gt;="&amp;Dashboard!$A12,'Solid-Results'!H:H,"&lt;="&amp;Dashboard!$B12,'Solid-Results'!AB:AB,"Green")</f>
        <v>3</v>
      </c>
      <c r="E12" s="37">
        <f t="shared" si="0"/>
        <v>30</v>
      </c>
      <c r="F12" s="34">
        <f>COUNTIFS('Solid-Results'!I:I,"&gt;="&amp;Dashboard!$A12,'Solid-Results'!I:I,"&lt;="&amp;Dashboard!$B12)</f>
        <v>61</v>
      </c>
      <c r="G12" s="34">
        <f>COUNTIFS('Solid-Results'!I:I,"&gt;="&amp;Dashboard!$A12,'Solid-Results'!I:I,"&lt;="&amp;Dashboard!$B12,'Solid-Results'!AC:AC,"Green")</f>
        <v>19</v>
      </c>
      <c r="H12" s="37">
        <f t="shared" si="1"/>
        <v>31.147540983606557</v>
      </c>
      <c r="I12" s="34">
        <f>COUNTIFS('Solid-Results'!J:J,"&gt;="&amp;Dashboard!$A12,'Solid-Results'!J:J,"&lt;="&amp;Dashboard!$B12)</f>
        <v>60</v>
      </c>
      <c r="J12" s="34">
        <f>COUNTIFS('Solid-Results'!J:J,"&gt;="&amp;Dashboard!$A12,'Solid-Results'!J:J,"&lt;="&amp;Dashboard!$B12,'Solid-Results'!AD:AD,"Green")</f>
        <v>12</v>
      </c>
      <c r="K12" s="37">
        <f t="shared" si="2"/>
        <v>20</v>
      </c>
      <c r="L12" s="34">
        <f>COUNTIFS('Solid-Results'!K:K,"&gt;="&amp;Dashboard!$A12,'Solid-Results'!K:K,"&lt;="&amp;Dashboard!$B12)</f>
        <v>0</v>
      </c>
      <c r="M12" s="34">
        <f>COUNTIFS('Solid-Results'!K:K,"&gt;="&amp;Dashboard!$A12,'Solid-Results'!K:K,"&lt;="&amp;Dashboard!$B12,'Solid-Results'!AE:AE,"Green")</f>
        <v>0</v>
      </c>
      <c r="N12" s="37">
        <f t="shared" si="3"/>
        <v>0</v>
      </c>
      <c r="O12" s="34">
        <f>COUNTIFS('Solid-Results'!L:L,"&gt;="&amp;Dashboard!$A12,'Solid-Results'!L:L,"&lt;="&amp;Dashboard!$B12)</f>
        <v>1</v>
      </c>
      <c r="P12" s="34">
        <f>COUNTIFS('Solid-Results'!L:L,"&gt;="&amp;Dashboard!$A12,'Solid-Results'!L:L,"&lt;="&amp;Dashboard!$B12,'Solid-Results'!AF:AF,"Green")</f>
        <v>1</v>
      </c>
      <c r="Q12" s="37">
        <f t="shared" si="4"/>
        <v>100</v>
      </c>
      <c r="R12" s="34">
        <f>COUNTIFS('Solid-Results'!M:M,"&gt;="&amp;Dashboard!$A12,'Solid-Results'!M:M,"&lt;="&amp;Dashboard!$B12)</f>
        <v>0</v>
      </c>
      <c r="S12" s="34">
        <f>COUNTIFS('Solid-Results'!M:M,"&gt;="&amp;Dashboard!$A12,'Solid-Results'!M:M,"&lt;="&amp;Dashboard!$B12,'Solid-Results'!AG:AG,"Green")</f>
        <v>0</v>
      </c>
      <c r="T12" s="37">
        <f t="shared" si="5"/>
        <v>0</v>
      </c>
      <c r="U12" s="34">
        <f>COUNTIFS('Solid-Results'!N:N,"&gt;="&amp;Dashboard!$A12,'Solid-Results'!N:N,"&lt;="&amp;Dashboard!$B12)</f>
        <v>48</v>
      </c>
      <c r="V12" s="34">
        <f>COUNTIFS('Solid-Results'!N:N,"&gt;="&amp;Dashboard!$A12,'Solid-Results'!N:N,"&lt;="&amp;Dashboard!$B12,'Solid-Results'!AH:AH,"Green")</f>
        <v>11</v>
      </c>
      <c r="W12" s="37">
        <f t="shared" si="6"/>
        <v>22.916666666666664</v>
      </c>
      <c r="X12" s="34">
        <f>COUNTIFS('Solid-Results'!O:O,"&gt;="&amp;Dashboard!$A12,'Solid-Results'!O:O,"&lt;="&amp;Dashboard!$B12)</f>
        <v>0</v>
      </c>
      <c r="Y12" s="34">
        <f>COUNTIFS('Solid-Results'!O:O,"&gt;="&amp;Dashboard!$A12,'Solid-Results'!O:O,"&lt;="&amp;Dashboard!$B12,'Solid-Results'!AI:AI,"Green")</f>
        <v>0</v>
      </c>
      <c r="Z12" s="37">
        <f t="shared" si="7"/>
        <v>0</v>
      </c>
      <c r="AA12" s="34">
        <f>COUNTIFS('Solid-Results'!P:P,"&gt;="&amp;Dashboard!$A12,'Solid-Results'!P:P,"&lt;="&amp;Dashboard!$B12)</f>
        <v>72</v>
      </c>
      <c r="AB12" s="34">
        <f>COUNTIFS('Solid-Results'!P:P,"&gt;="&amp;Dashboard!$A12,'Solid-Results'!P:P,"&lt;="&amp;Dashboard!$B12,'Solid-Results'!AJ:AJ,"Green")</f>
        <v>15</v>
      </c>
      <c r="AC12" s="37">
        <f t="shared" si="8"/>
        <v>20.833333333333336</v>
      </c>
      <c r="AD12" s="34">
        <f>COUNTIFS('Solid-Results'!Q:Q,"&gt;="&amp;Dashboard!$A12,'Solid-Results'!Q:Q,"&lt;="&amp;Dashboard!$B12)</f>
        <v>0</v>
      </c>
      <c r="AE12" s="34">
        <f>COUNTIFS('Solid-Results'!Q:Q,"&gt;="&amp;Dashboard!$A12,'Solid-Results'!Q:Q,"&lt;="&amp;Dashboard!$B12,'Solid-Results'!AK:AK,"Green")</f>
        <v>0</v>
      </c>
      <c r="AF12" s="37">
        <f t="shared" si="9"/>
        <v>0</v>
      </c>
      <c r="AG12" s="34">
        <f>COUNTIFS('Solid-Results'!R:R,"&gt;="&amp;Dashboard!$A12,'Solid-Results'!R:R,"&lt;="&amp;Dashboard!$B12)</f>
        <v>4</v>
      </c>
      <c r="AH12" s="34">
        <f>COUNTIFS('Solid-Results'!R:R,"&gt;="&amp;Dashboard!$A12,'Solid-Results'!R:R,"&lt;="&amp;Dashboard!$B12,'Solid-Results'!AL:AL,"Green")</f>
        <v>1</v>
      </c>
      <c r="AI12" s="37">
        <f t="shared" si="10"/>
        <v>25</v>
      </c>
      <c r="AJ12" s="34">
        <f>COUNTIFS('Solid-Results'!S:S,"&gt;="&amp;Dashboard!$A12,'Solid-Results'!S:S,"&lt;="&amp;Dashboard!$B12)</f>
        <v>7</v>
      </c>
      <c r="AK12" s="34">
        <f>COUNTIFS('Solid-Results'!S:S,"&gt;="&amp;Dashboard!$A12,'Solid-Results'!S:S,"&lt;="&amp;Dashboard!$B12,'Solid-Results'!AM:AM,"Green")</f>
        <v>2</v>
      </c>
      <c r="AL12" s="37">
        <f t="shared" si="11"/>
        <v>28.571428571428569</v>
      </c>
      <c r="AM12" s="34">
        <f>COUNTIFS('Solid-Results'!T:T,"&gt;="&amp;Dashboard!$A12,'Solid-Results'!T:T,"&lt;="&amp;Dashboard!$B12)</f>
        <v>15</v>
      </c>
      <c r="AN12" s="34">
        <f>COUNTIFS('Solid-Results'!T:T,"&gt;="&amp;Dashboard!$A12,'Solid-Results'!T:T,"&lt;="&amp;Dashboard!$B12,'Solid-Results'!AN:AN,"Green")</f>
        <v>7</v>
      </c>
      <c r="AO12" s="37">
        <f t="shared" si="12"/>
        <v>46.666666666666664</v>
      </c>
      <c r="AP12" s="34">
        <f>COUNTIFS('Solid-Results'!U:U,"&gt;="&amp;Dashboard!$A12,'Solid-Results'!U:U,"&lt;="&amp;Dashboard!$B12)</f>
        <v>5</v>
      </c>
      <c r="AQ12" s="34">
        <f>COUNTIFS('Solid-Results'!U:U,"&gt;="&amp;Dashboard!$A12,'Solid-Results'!U:U,"&lt;="&amp;Dashboard!$B12,'Solid-Results'!AO:AO,"Green")</f>
        <v>3</v>
      </c>
      <c r="AR12" s="37">
        <f t="shared" si="13"/>
        <v>60</v>
      </c>
      <c r="AS12" s="34">
        <f>COUNTIFS('Solid-Results'!V:V,"&gt;="&amp;Dashboard!$A12,'Solid-Results'!V:V,"&lt;="&amp;Dashboard!$B12)</f>
        <v>2</v>
      </c>
      <c r="AT12" s="34">
        <f>COUNTIFS('Solid-Results'!V:V,"&gt;="&amp;Dashboard!$A12,'Solid-Results'!V:V,"&lt;="&amp;Dashboard!$B12,'Solid-Results'!AP:AP,"Green")</f>
        <v>0</v>
      </c>
      <c r="AU12" s="37">
        <f t="shared" si="14"/>
        <v>0</v>
      </c>
      <c r="AV12" s="34">
        <f>COUNTIFS('Solid-Results'!W:W,"&gt;="&amp;Dashboard!$A12,'Solid-Results'!W:W,"&lt;="&amp;Dashboard!$B12)</f>
        <v>9</v>
      </c>
      <c r="AW12" s="34">
        <f>COUNTIFS('Solid-Results'!W:W,"&gt;="&amp;Dashboard!$A12,'Solid-Results'!W:W,"&lt;="&amp;Dashboard!$B12,'Solid-Results'!AQ:AQ,"Green")</f>
        <v>5</v>
      </c>
      <c r="AX12" s="37">
        <f t="shared" si="15"/>
        <v>55.555555555555557</v>
      </c>
    </row>
    <row r="13" spans="1:50" x14ac:dyDescent="0.25">
      <c r="A13" s="38">
        <f t="shared" si="16"/>
        <v>25.01</v>
      </c>
      <c r="B13" s="37">
        <f t="shared" si="17"/>
        <v>27.5</v>
      </c>
      <c r="C13" s="34">
        <f>COUNTIFS('Solid-Results'!H:H,"&gt;="&amp;Dashboard!$A13,'Solid-Results'!H:H,"&lt;="&amp;Dashboard!$B13)</f>
        <v>12</v>
      </c>
      <c r="D13" s="34">
        <f>COUNTIFS('Solid-Results'!H:H,"&gt;="&amp;Dashboard!$A13,'Solid-Results'!H:H,"&lt;="&amp;Dashboard!$B13,'Solid-Results'!AB:AB,"Green")</f>
        <v>1</v>
      </c>
      <c r="E13" s="37">
        <f t="shared" si="0"/>
        <v>8.3333333333333321</v>
      </c>
      <c r="F13" s="34">
        <f>COUNTIFS('Solid-Results'!I:I,"&gt;="&amp;Dashboard!$A13,'Solid-Results'!I:I,"&lt;="&amp;Dashboard!$B13)</f>
        <v>156</v>
      </c>
      <c r="G13" s="34">
        <f>COUNTIFS('Solid-Results'!I:I,"&gt;="&amp;Dashboard!$A13,'Solid-Results'!I:I,"&lt;="&amp;Dashboard!$B13,'Solid-Results'!AC:AC,"Green")</f>
        <v>35</v>
      </c>
      <c r="H13" s="37">
        <f t="shared" si="1"/>
        <v>22.435897435897438</v>
      </c>
      <c r="I13" s="34">
        <f>COUNTIFS('Solid-Results'!J:J,"&gt;="&amp;Dashboard!$A13,'Solid-Results'!J:J,"&lt;="&amp;Dashboard!$B13)</f>
        <v>73</v>
      </c>
      <c r="J13" s="34">
        <f>COUNTIFS('Solid-Results'!J:J,"&gt;="&amp;Dashboard!$A13,'Solid-Results'!J:J,"&lt;="&amp;Dashboard!$B13,'Solid-Results'!AD:AD,"Green")</f>
        <v>18</v>
      </c>
      <c r="K13" s="37">
        <f t="shared" si="2"/>
        <v>24.657534246575342</v>
      </c>
      <c r="L13" s="34">
        <f>COUNTIFS('Solid-Results'!K:K,"&gt;="&amp;Dashboard!$A13,'Solid-Results'!K:K,"&lt;="&amp;Dashboard!$B13)</f>
        <v>0</v>
      </c>
      <c r="M13" s="34">
        <f>COUNTIFS('Solid-Results'!K:K,"&gt;="&amp;Dashboard!$A13,'Solid-Results'!K:K,"&lt;="&amp;Dashboard!$B13,'Solid-Results'!AE:AE,"Green")</f>
        <v>0</v>
      </c>
      <c r="N13" s="37">
        <f t="shared" si="3"/>
        <v>0</v>
      </c>
      <c r="O13" s="34">
        <f>COUNTIFS('Solid-Results'!L:L,"&gt;="&amp;Dashboard!$A13,'Solid-Results'!L:L,"&lt;="&amp;Dashboard!$B13)</f>
        <v>0</v>
      </c>
      <c r="P13" s="34">
        <f>COUNTIFS('Solid-Results'!L:L,"&gt;="&amp;Dashboard!$A13,'Solid-Results'!L:L,"&lt;="&amp;Dashboard!$B13,'Solid-Results'!AF:AF,"Green")</f>
        <v>0</v>
      </c>
      <c r="Q13" s="37">
        <f t="shared" si="4"/>
        <v>0</v>
      </c>
      <c r="R13" s="34">
        <f>COUNTIFS('Solid-Results'!M:M,"&gt;="&amp;Dashboard!$A13,'Solid-Results'!M:M,"&lt;="&amp;Dashboard!$B13)</f>
        <v>0</v>
      </c>
      <c r="S13" s="34">
        <f>COUNTIFS('Solid-Results'!M:M,"&gt;="&amp;Dashboard!$A13,'Solid-Results'!M:M,"&lt;="&amp;Dashboard!$B13,'Solid-Results'!AG:AG,"Green")</f>
        <v>0</v>
      </c>
      <c r="T13" s="37">
        <f t="shared" si="5"/>
        <v>0</v>
      </c>
      <c r="U13" s="34">
        <f>COUNTIFS('Solid-Results'!N:N,"&gt;="&amp;Dashboard!$A13,'Solid-Results'!N:N,"&lt;="&amp;Dashboard!$B13)</f>
        <v>51</v>
      </c>
      <c r="V13" s="34">
        <f>COUNTIFS('Solid-Results'!N:N,"&gt;="&amp;Dashboard!$A13,'Solid-Results'!N:N,"&lt;="&amp;Dashboard!$B13,'Solid-Results'!AH:AH,"Green")</f>
        <v>14</v>
      </c>
      <c r="W13" s="37">
        <f t="shared" si="6"/>
        <v>27.450980392156865</v>
      </c>
      <c r="X13" s="34">
        <f>COUNTIFS('Solid-Results'!O:O,"&gt;="&amp;Dashboard!$A13,'Solid-Results'!O:O,"&lt;="&amp;Dashboard!$B13)</f>
        <v>1</v>
      </c>
      <c r="Y13" s="34">
        <f>COUNTIFS('Solid-Results'!O:O,"&gt;="&amp;Dashboard!$A13,'Solid-Results'!O:O,"&lt;="&amp;Dashboard!$B13,'Solid-Results'!AI:AI,"Green")</f>
        <v>0</v>
      </c>
      <c r="Z13" s="37">
        <f t="shared" si="7"/>
        <v>0</v>
      </c>
      <c r="AA13" s="34">
        <f>COUNTIFS('Solid-Results'!P:P,"&gt;="&amp;Dashboard!$A13,'Solid-Results'!P:P,"&lt;="&amp;Dashboard!$B13)</f>
        <v>59</v>
      </c>
      <c r="AB13" s="34">
        <f>COUNTIFS('Solid-Results'!P:P,"&gt;="&amp;Dashboard!$A13,'Solid-Results'!P:P,"&lt;="&amp;Dashboard!$B13,'Solid-Results'!AJ:AJ,"Green")</f>
        <v>11</v>
      </c>
      <c r="AC13" s="37">
        <f t="shared" si="8"/>
        <v>18.64406779661017</v>
      </c>
      <c r="AD13" s="34">
        <f>COUNTIFS('Solid-Results'!Q:Q,"&gt;="&amp;Dashboard!$A13,'Solid-Results'!Q:Q,"&lt;="&amp;Dashboard!$B13)</f>
        <v>0</v>
      </c>
      <c r="AE13" s="34">
        <f>COUNTIFS('Solid-Results'!Q:Q,"&gt;="&amp;Dashboard!$A13,'Solid-Results'!Q:Q,"&lt;="&amp;Dashboard!$B13,'Solid-Results'!AK:AK,"Green")</f>
        <v>0</v>
      </c>
      <c r="AF13" s="37">
        <f t="shared" si="9"/>
        <v>0</v>
      </c>
      <c r="AG13" s="34">
        <f>COUNTIFS('Solid-Results'!R:R,"&gt;="&amp;Dashboard!$A13,'Solid-Results'!R:R,"&lt;="&amp;Dashboard!$B13)</f>
        <v>0</v>
      </c>
      <c r="AH13" s="34">
        <f>COUNTIFS('Solid-Results'!R:R,"&gt;="&amp;Dashboard!$A13,'Solid-Results'!R:R,"&lt;="&amp;Dashboard!$B13,'Solid-Results'!AL:AL,"Green")</f>
        <v>0</v>
      </c>
      <c r="AI13" s="37">
        <f t="shared" si="10"/>
        <v>0</v>
      </c>
      <c r="AJ13" s="34">
        <f>COUNTIFS('Solid-Results'!S:S,"&gt;="&amp;Dashboard!$A13,'Solid-Results'!S:S,"&lt;="&amp;Dashboard!$B13)</f>
        <v>16</v>
      </c>
      <c r="AK13" s="34">
        <f>COUNTIFS('Solid-Results'!S:S,"&gt;="&amp;Dashboard!$A13,'Solid-Results'!S:S,"&lt;="&amp;Dashboard!$B13,'Solid-Results'!AM:AM,"Green")</f>
        <v>5</v>
      </c>
      <c r="AL13" s="37">
        <f t="shared" si="11"/>
        <v>31.25</v>
      </c>
      <c r="AM13" s="34">
        <f>COUNTIFS('Solid-Results'!T:T,"&gt;="&amp;Dashboard!$A13,'Solid-Results'!T:T,"&lt;="&amp;Dashboard!$B13)</f>
        <v>13</v>
      </c>
      <c r="AN13" s="34">
        <f>COUNTIFS('Solid-Results'!T:T,"&gt;="&amp;Dashboard!$A13,'Solid-Results'!T:T,"&lt;="&amp;Dashboard!$B13,'Solid-Results'!AN:AN,"Green")</f>
        <v>2</v>
      </c>
      <c r="AO13" s="37">
        <f t="shared" si="12"/>
        <v>15.384615384615385</v>
      </c>
      <c r="AP13" s="34">
        <f>COUNTIFS('Solid-Results'!U:U,"&gt;="&amp;Dashboard!$A13,'Solid-Results'!U:U,"&lt;="&amp;Dashboard!$B13)</f>
        <v>5</v>
      </c>
      <c r="AQ13" s="34">
        <f>COUNTIFS('Solid-Results'!U:U,"&gt;="&amp;Dashboard!$A13,'Solid-Results'!U:U,"&lt;="&amp;Dashboard!$B13,'Solid-Results'!AO:AO,"Green")</f>
        <v>3</v>
      </c>
      <c r="AR13" s="37">
        <f t="shared" si="13"/>
        <v>60</v>
      </c>
      <c r="AS13" s="34">
        <f>COUNTIFS('Solid-Results'!V:V,"&gt;="&amp;Dashboard!$A13,'Solid-Results'!V:V,"&lt;="&amp;Dashboard!$B13)</f>
        <v>1</v>
      </c>
      <c r="AT13" s="34">
        <f>COUNTIFS('Solid-Results'!V:V,"&gt;="&amp;Dashboard!$A13,'Solid-Results'!V:V,"&lt;="&amp;Dashboard!$B13,'Solid-Results'!AP:AP,"Green")</f>
        <v>0</v>
      </c>
      <c r="AU13" s="37">
        <f t="shared" si="14"/>
        <v>0</v>
      </c>
      <c r="AV13" s="34">
        <f>COUNTIFS('Solid-Results'!W:W,"&gt;="&amp;Dashboard!$A13,'Solid-Results'!W:W,"&lt;="&amp;Dashboard!$B13)</f>
        <v>13</v>
      </c>
      <c r="AW13" s="34">
        <f>COUNTIFS('Solid-Results'!W:W,"&gt;="&amp;Dashboard!$A13,'Solid-Results'!W:W,"&lt;="&amp;Dashboard!$B13,'Solid-Results'!AQ:AQ,"Green")</f>
        <v>4</v>
      </c>
      <c r="AX13" s="37">
        <f t="shared" si="15"/>
        <v>30.76923076923077</v>
      </c>
    </row>
    <row r="14" spans="1:50" x14ac:dyDescent="0.25">
      <c r="A14" s="38">
        <f t="shared" si="16"/>
        <v>27.51</v>
      </c>
      <c r="B14" s="37">
        <f t="shared" si="17"/>
        <v>30</v>
      </c>
      <c r="C14" s="34">
        <f>COUNTIFS('Solid-Results'!H:H,"&gt;="&amp;Dashboard!$A14,'Solid-Results'!H:H,"&lt;="&amp;Dashboard!$B14)</f>
        <v>12</v>
      </c>
      <c r="D14" s="34">
        <f>COUNTIFS('Solid-Results'!H:H,"&gt;="&amp;Dashboard!$A14,'Solid-Results'!H:H,"&lt;="&amp;Dashboard!$B14,'Solid-Results'!AB:AB,"Green")</f>
        <v>4</v>
      </c>
      <c r="E14" s="37">
        <f t="shared" si="0"/>
        <v>33.333333333333329</v>
      </c>
      <c r="F14" s="34">
        <f>COUNTIFS('Solid-Results'!I:I,"&gt;="&amp;Dashboard!$A14,'Solid-Results'!I:I,"&lt;="&amp;Dashboard!$B14)</f>
        <v>138</v>
      </c>
      <c r="G14" s="34">
        <f>COUNTIFS('Solid-Results'!I:I,"&gt;="&amp;Dashboard!$A14,'Solid-Results'!I:I,"&lt;="&amp;Dashboard!$B14,'Solid-Results'!AC:AC,"Green")</f>
        <v>46</v>
      </c>
      <c r="H14" s="37">
        <f t="shared" si="1"/>
        <v>33.333333333333329</v>
      </c>
      <c r="I14" s="34">
        <f>COUNTIFS('Solid-Results'!J:J,"&gt;="&amp;Dashboard!$A14,'Solid-Results'!J:J,"&lt;="&amp;Dashboard!$B14)</f>
        <v>59</v>
      </c>
      <c r="J14" s="34">
        <f>COUNTIFS('Solid-Results'!J:J,"&gt;="&amp;Dashboard!$A14,'Solid-Results'!J:J,"&lt;="&amp;Dashboard!$B14,'Solid-Results'!AD:AD,"Green")</f>
        <v>18</v>
      </c>
      <c r="K14" s="37">
        <f t="shared" si="2"/>
        <v>30.508474576271187</v>
      </c>
      <c r="L14" s="34">
        <f>COUNTIFS('Solid-Results'!K:K,"&gt;="&amp;Dashboard!$A14,'Solid-Results'!K:K,"&lt;="&amp;Dashboard!$B14)</f>
        <v>0</v>
      </c>
      <c r="M14" s="34">
        <f>COUNTIFS('Solid-Results'!K:K,"&gt;="&amp;Dashboard!$A14,'Solid-Results'!K:K,"&lt;="&amp;Dashboard!$B14,'Solid-Results'!AE:AE,"Green")</f>
        <v>0</v>
      </c>
      <c r="N14" s="37">
        <f t="shared" si="3"/>
        <v>0</v>
      </c>
      <c r="O14" s="34">
        <f>COUNTIFS('Solid-Results'!L:L,"&gt;="&amp;Dashboard!$A14,'Solid-Results'!L:L,"&lt;="&amp;Dashboard!$B14)</f>
        <v>2</v>
      </c>
      <c r="P14" s="34">
        <f>COUNTIFS('Solid-Results'!L:L,"&gt;="&amp;Dashboard!$A14,'Solid-Results'!L:L,"&lt;="&amp;Dashboard!$B14,'Solid-Results'!AF:AF,"Green")</f>
        <v>0</v>
      </c>
      <c r="Q14" s="37">
        <f t="shared" si="4"/>
        <v>0</v>
      </c>
      <c r="R14" s="34">
        <f>COUNTIFS('Solid-Results'!M:M,"&gt;="&amp;Dashboard!$A14,'Solid-Results'!M:M,"&lt;="&amp;Dashboard!$B14)</f>
        <v>0</v>
      </c>
      <c r="S14" s="34">
        <f>COUNTIFS('Solid-Results'!M:M,"&gt;="&amp;Dashboard!$A14,'Solid-Results'!M:M,"&lt;="&amp;Dashboard!$B14,'Solid-Results'!AG:AG,"Green")</f>
        <v>0</v>
      </c>
      <c r="T14" s="37">
        <f t="shared" si="5"/>
        <v>0</v>
      </c>
      <c r="U14" s="34">
        <f>COUNTIFS('Solid-Results'!N:N,"&gt;="&amp;Dashboard!$A14,'Solid-Results'!N:N,"&lt;="&amp;Dashboard!$B14)</f>
        <v>50</v>
      </c>
      <c r="V14" s="34">
        <f>COUNTIFS('Solid-Results'!N:N,"&gt;="&amp;Dashboard!$A14,'Solid-Results'!N:N,"&lt;="&amp;Dashboard!$B14,'Solid-Results'!AH:AH,"Green")</f>
        <v>15</v>
      </c>
      <c r="W14" s="37">
        <f t="shared" si="6"/>
        <v>30</v>
      </c>
      <c r="X14" s="34">
        <f>COUNTIFS('Solid-Results'!O:O,"&gt;="&amp;Dashboard!$A14,'Solid-Results'!O:O,"&lt;="&amp;Dashboard!$B14)</f>
        <v>4</v>
      </c>
      <c r="Y14" s="34">
        <f>COUNTIFS('Solid-Results'!O:O,"&gt;="&amp;Dashboard!$A14,'Solid-Results'!O:O,"&lt;="&amp;Dashboard!$B14,'Solid-Results'!AI:AI,"Green")</f>
        <v>2</v>
      </c>
      <c r="Z14" s="37">
        <f t="shared" si="7"/>
        <v>50</v>
      </c>
      <c r="AA14" s="34">
        <f>COUNTIFS('Solid-Results'!P:P,"&gt;="&amp;Dashboard!$A14,'Solid-Results'!P:P,"&lt;="&amp;Dashboard!$B14)</f>
        <v>46</v>
      </c>
      <c r="AB14" s="34">
        <f>COUNTIFS('Solid-Results'!P:P,"&gt;="&amp;Dashboard!$A14,'Solid-Results'!P:P,"&lt;="&amp;Dashboard!$B14,'Solid-Results'!AJ:AJ,"Green")</f>
        <v>7</v>
      </c>
      <c r="AC14" s="37">
        <f t="shared" si="8"/>
        <v>15.217391304347828</v>
      </c>
      <c r="AD14" s="34">
        <f>COUNTIFS('Solid-Results'!Q:Q,"&gt;="&amp;Dashboard!$A14,'Solid-Results'!Q:Q,"&lt;="&amp;Dashboard!$B14)</f>
        <v>0</v>
      </c>
      <c r="AE14" s="34">
        <f>COUNTIFS('Solid-Results'!Q:Q,"&gt;="&amp;Dashboard!$A14,'Solid-Results'!Q:Q,"&lt;="&amp;Dashboard!$B14,'Solid-Results'!AK:AK,"Green")</f>
        <v>0</v>
      </c>
      <c r="AF14" s="37">
        <f t="shared" si="9"/>
        <v>0</v>
      </c>
      <c r="AG14" s="34">
        <f>COUNTIFS('Solid-Results'!R:R,"&gt;="&amp;Dashboard!$A14,'Solid-Results'!R:R,"&lt;="&amp;Dashboard!$B14)</f>
        <v>0</v>
      </c>
      <c r="AH14" s="34">
        <f>COUNTIFS('Solid-Results'!R:R,"&gt;="&amp;Dashboard!$A14,'Solid-Results'!R:R,"&lt;="&amp;Dashboard!$B14,'Solid-Results'!AL:AL,"Green")</f>
        <v>0</v>
      </c>
      <c r="AI14" s="37">
        <f t="shared" si="10"/>
        <v>0</v>
      </c>
      <c r="AJ14" s="34">
        <f>COUNTIFS('Solid-Results'!S:S,"&gt;="&amp;Dashboard!$A14,'Solid-Results'!S:S,"&lt;="&amp;Dashboard!$B14)</f>
        <v>14</v>
      </c>
      <c r="AK14" s="34">
        <f>COUNTIFS('Solid-Results'!S:S,"&gt;="&amp;Dashboard!$A14,'Solid-Results'!S:S,"&lt;="&amp;Dashboard!$B14,'Solid-Results'!AM:AM,"Green")</f>
        <v>3</v>
      </c>
      <c r="AL14" s="37">
        <f t="shared" si="11"/>
        <v>21.428571428571427</v>
      </c>
      <c r="AM14" s="34">
        <f>COUNTIFS('Solid-Results'!T:T,"&gt;="&amp;Dashboard!$A14,'Solid-Results'!T:T,"&lt;="&amp;Dashboard!$B14)</f>
        <v>18</v>
      </c>
      <c r="AN14" s="34">
        <f>COUNTIFS('Solid-Results'!T:T,"&gt;="&amp;Dashboard!$A14,'Solid-Results'!T:T,"&lt;="&amp;Dashboard!$B14,'Solid-Results'!AN:AN,"Green")</f>
        <v>6</v>
      </c>
      <c r="AO14" s="37">
        <f t="shared" si="12"/>
        <v>33.333333333333329</v>
      </c>
      <c r="AP14" s="34">
        <f>COUNTIFS('Solid-Results'!U:U,"&gt;="&amp;Dashboard!$A14,'Solid-Results'!U:U,"&lt;="&amp;Dashboard!$B14)</f>
        <v>14</v>
      </c>
      <c r="AQ14" s="34">
        <f>COUNTIFS('Solid-Results'!U:U,"&gt;="&amp;Dashboard!$A14,'Solid-Results'!U:U,"&lt;="&amp;Dashboard!$B14,'Solid-Results'!AO:AO,"Green")</f>
        <v>9</v>
      </c>
      <c r="AR14" s="37">
        <f t="shared" si="13"/>
        <v>64.285714285714292</v>
      </c>
      <c r="AS14" s="34">
        <f>COUNTIFS('Solid-Results'!V:V,"&gt;="&amp;Dashboard!$A14,'Solid-Results'!V:V,"&lt;="&amp;Dashboard!$B14)</f>
        <v>3</v>
      </c>
      <c r="AT14" s="34">
        <f>COUNTIFS('Solid-Results'!V:V,"&gt;="&amp;Dashboard!$A14,'Solid-Results'!V:V,"&lt;="&amp;Dashboard!$B14,'Solid-Results'!AP:AP,"Green")</f>
        <v>1</v>
      </c>
      <c r="AU14" s="37">
        <f t="shared" si="14"/>
        <v>33.333333333333329</v>
      </c>
      <c r="AV14" s="34">
        <f>COUNTIFS('Solid-Results'!W:W,"&gt;="&amp;Dashboard!$A14,'Solid-Results'!W:W,"&lt;="&amp;Dashboard!$B14)</f>
        <v>21</v>
      </c>
      <c r="AW14" s="34">
        <f>COUNTIFS('Solid-Results'!W:W,"&gt;="&amp;Dashboard!$A14,'Solid-Results'!W:W,"&lt;="&amp;Dashboard!$B14,'Solid-Results'!AQ:AQ,"Green")</f>
        <v>8</v>
      </c>
      <c r="AX14" s="37">
        <f t="shared" si="15"/>
        <v>38.095238095238095</v>
      </c>
    </row>
    <row r="15" spans="1:50" x14ac:dyDescent="0.25">
      <c r="A15" s="38">
        <f t="shared" si="16"/>
        <v>30.01</v>
      </c>
      <c r="B15" s="37">
        <f t="shared" si="17"/>
        <v>32.5</v>
      </c>
      <c r="C15" s="34">
        <f>COUNTIFS('Solid-Results'!H:H,"&gt;="&amp;Dashboard!$A15,'Solid-Results'!H:H,"&lt;="&amp;Dashboard!$B15)</f>
        <v>28</v>
      </c>
      <c r="D15" s="34">
        <f>COUNTIFS('Solid-Results'!H:H,"&gt;="&amp;Dashboard!$A15,'Solid-Results'!H:H,"&lt;="&amp;Dashboard!$B15,'Solid-Results'!AB:AB,"Green")</f>
        <v>10</v>
      </c>
      <c r="E15" s="37">
        <f t="shared" si="0"/>
        <v>35.714285714285715</v>
      </c>
      <c r="F15" s="34">
        <f>COUNTIFS('Solid-Results'!I:I,"&gt;="&amp;Dashboard!$A15,'Solid-Results'!I:I,"&lt;="&amp;Dashboard!$B15)</f>
        <v>91</v>
      </c>
      <c r="G15" s="34">
        <f>COUNTIFS('Solid-Results'!I:I,"&gt;="&amp;Dashboard!$A15,'Solid-Results'!I:I,"&lt;="&amp;Dashboard!$B15,'Solid-Results'!AC:AC,"Green")</f>
        <v>23</v>
      </c>
      <c r="H15" s="37">
        <f t="shared" si="1"/>
        <v>25.274725274725274</v>
      </c>
      <c r="I15" s="34">
        <f>COUNTIFS('Solid-Results'!J:J,"&gt;="&amp;Dashboard!$A15,'Solid-Results'!J:J,"&lt;="&amp;Dashboard!$B15)</f>
        <v>37</v>
      </c>
      <c r="J15" s="34">
        <f>COUNTIFS('Solid-Results'!J:J,"&gt;="&amp;Dashboard!$A15,'Solid-Results'!J:J,"&lt;="&amp;Dashboard!$B15,'Solid-Results'!AD:AD,"Green")</f>
        <v>10</v>
      </c>
      <c r="K15" s="37">
        <f t="shared" si="2"/>
        <v>27.027027027027028</v>
      </c>
      <c r="L15" s="34">
        <f>COUNTIFS('Solid-Results'!K:K,"&gt;="&amp;Dashboard!$A15,'Solid-Results'!K:K,"&lt;="&amp;Dashboard!$B15)</f>
        <v>0</v>
      </c>
      <c r="M15" s="34">
        <f>COUNTIFS('Solid-Results'!K:K,"&gt;="&amp;Dashboard!$A15,'Solid-Results'!K:K,"&lt;="&amp;Dashboard!$B15,'Solid-Results'!AE:AE,"Green")</f>
        <v>0</v>
      </c>
      <c r="N15" s="37">
        <f t="shared" si="3"/>
        <v>0</v>
      </c>
      <c r="O15" s="34">
        <f>COUNTIFS('Solid-Results'!L:L,"&gt;="&amp;Dashboard!$A15,'Solid-Results'!L:L,"&lt;="&amp;Dashboard!$B15)</f>
        <v>3</v>
      </c>
      <c r="P15" s="34">
        <f>COUNTIFS('Solid-Results'!L:L,"&gt;="&amp;Dashboard!$A15,'Solid-Results'!L:L,"&lt;="&amp;Dashboard!$B15,'Solid-Results'!AF:AF,"Green")</f>
        <v>0</v>
      </c>
      <c r="Q15" s="37">
        <f t="shared" si="4"/>
        <v>0</v>
      </c>
      <c r="R15" s="34">
        <f>COUNTIFS('Solid-Results'!M:M,"&gt;="&amp;Dashboard!$A15,'Solid-Results'!M:M,"&lt;="&amp;Dashboard!$B15)</f>
        <v>0</v>
      </c>
      <c r="S15" s="34">
        <f>COUNTIFS('Solid-Results'!M:M,"&gt;="&amp;Dashboard!$A15,'Solid-Results'!M:M,"&lt;="&amp;Dashboard!$B15,'Solid-Results'!AG:AG,"Green")</f>
        <v>0</v>
      </c>
      <c r="T15" s="37">
        <f t="shared" si="5"/>
        <v>0</v>
      </c>
      <c r="U15" s="34">
        <f>COUNTIFS('Solid-Results'!N:N,"&gt;="&amp;Dashboard!$A15,'Solid-Results'!N:N,"&lt;="&amp;Dashboard!$B15)</f>
        <v>64</v>
      </c>
      <c r="V15" s="34">
        <f>COUNTIFS('Solid-Results'!N:N,"&gt;="&amp;Dashboard!$A15,'Solid-Results'!N:N,"&lt;="&amp;Dashboard!$B15,'Solid-Results'!AH:AH,"Green")</f>
        <v>23</v>
      </c>
      <c r="W15" s="37">
        <f t="shared" si="6"/>
        <v>35.9375</v>
      </c>
      <c r="X15" s="34">
        <f>COUNTIFS('Solid-Results'!O:O,"&gt;="&amp;Dashboard!$A15,'Solid-Results'!O:O,"&lt;="&amp;Dashboard!$B15)</f>
        <v>9</v>
      </c>
      <c r="Y15" s="34">
        <f>COUNTIFS('Solid-Results'!O:O,"&gt;="&amp;Dashboard!$A15,'Solid-Results'!O:O,"&lt;="&amp;Dashboard!$B15,'Solid-Results'!AI:AI,"Green")</f>
        <v>4</v>
      </c>
      <c r="Z15" s="37">
        <f t="shared" si="7"/>
        <v>44.444444444444443</v>
      </c>
      <c r="AA15" s="34">
        <f>COUNTIFS('Solid-Results'!P:P,"&gt;="&amp;Dashboard!$A15,'Solid-Results'!P:P,"&lt;="&amp;Dashboard!$B15)</f>
        <v>41</v>
      </c>
      <c r="AB15" s="34">
        <f>COUNTIFS('Solid-Results'!P:P,"&gt;="&amp;Dashboard!$A15,'Solid-Results'!P:P,"&lt;="&amp;Dashboard!$B15,'Solid-Results'!AJ:AJ,"Green")</f>
        <v>11</v>
      </c>
      <c r="AC15" s="37">
        <f t="shared" si="8"/>
        <v>26.829268292682929</v>
      </c>
      <c r="AD15" s="34">
        <f>COUNTIFS('Solid-Results'!Q:Q,"&gt;="&amp;Dashboard!$A15,'Solid-Results'!Q:Q,"&lt;="&amp;Dashboard!$B15)</f>
        <v>2</v>
      </c>
      <c r="AE15" s="34">
        <f>COUNTIFS('Solid-Results'!Q:Q,"&gt;="&amp;Dashboard!$A15,'Solid-Results'!Q:Q,"&lt;="&amp;Dashboard!$B15,'Solid-Results'!AK:AK,"Green")</f>
        <v>2</v>
      </c>
      <c r="AF15" s="37">
        <f t="shared" si="9"/>
        <v>100</v>
      </c>
      <c r="AG15" s="34">
        <f>COUNTIFS('Solid-Results'!R:R,"&gt;="&amp;Dashboard!$A15,'Solid-Results'!R:R,"&lt;="&amp;Dashboard!$B15)</f>
        <v>0</v>
      </c>
      <c r="AH15" s="34">
        <f>COUNTIFS('Solid-Results'!R:R,"&gt;="&amp;Dashboard!$A15,'Solid-Results'!R:R,"&lt;="&amp;Dashboard!$B15,'Solid-Results'!AL:AL,"Green")</f>
        <v>0</v>
      </c>
      <c r="AI15" s="37">
        <f t="shared" si="10"/>
        <v>0</v>
      </c>
      <c r="AJ15" s="34">
        <f>COUNTIFS('Solid-Results'!S:S,"&gt;="&amp;Dashboard!$A15,'Solid-Results'!S:S,"&lt;="&amp;Dashboard!$B15)</f>
        <v>24</v>
      </c>
      <c r="AK15" s="34">
        <f>COUNTIFS('Solid-Results'!S:S,"&gt;="&amp;Dashboard!$A15,'Solid-Results'!S:S,"&lt;="&amp;Dashboard!$B15,'Solid-Results'!AM:AM,"Green")</f>
        <v>10</v>
      </c>
      <c r="AL15" s="37">
        <f t="shared" si="11"/>
        <v>41.666666666666671</v>
      </c>
      <c r="AM15" s="34">
        <f>COUNTIFS('Solid-Results'!T:T,"&gt;="&amp;Dashboard!$A15,'Solid-Results'!T:T,"&lt;="&amp;Dashboard!$B15)</f>
        <v>10</v>
      </c>
      <c r="AN15" s="34">
        <f>COUNTIFS('Solid-Results'!T:T,"&gt;="&amp;Dashboard!$A15,'Solid-Results'!T:T,"&lt;="&amp;Dashboard!$B15,'Solid-Results'!AN:AN,"Green")</f>
        <v>6</v>
      </c>
      <c r="AO15" s="37">
        <f t="shared" si="12"/>
        <v>60</v>
      </c>
      <c r="AP15" s="34">
        <f>COUNTIFS('Solid-Results'!U:U,"&gt;="&amp;Dashboard!$A15,'Solid-Results'!U:U,"&lt;="&amp;Dashboard!$B15)</f>
        <v>11</v>
      </c>
      <c r="AQ15" s="34">
        <f>COUNTIFS('Solid-Results'!U:U,"&gt;="&amp;Dashboard!$A15,'Solid-Results'!U:U,"&lt;="&amp;Dashboard!$B15,'Solid-Results'!AO:AO,"Green")</f>
        <v>4</v>
      </c>
      <c r="AR15" s="37">
        <f t="shared" si="13"/>
        <v>36.363636363636367</v>
      </c>
      <c r="AS15" s="34">
        <f>COUNTIFS('Solid-Results'!V:V,"&gt;="&amp;Dashboard!$A15,'Solid-Results'!V:V,"&lt;="&amp;Dashboard!$B15)</f>
        <v>10</v>
      </c>
      <c r="AT15" s="34">
        <f>COUNTIFS('Solid-Results'!V:V,"&gt;="&amp;Dashboard!$A15,'Solid-Results'!V:V,"&lt;="&amp;Dashboard!$B15,'Solid-Results'!AP:AP,"Green")</f>
        <v>4</v>
      </c>
      <c r="AU15" s="37">
        <f t="shared" si="14"/>
        <v>40</v>
      </c>
      <c r="AV15" s="34">
        <f>COUNTIFS('Solid-Results'!W:W,"&gt;="&amp;Dashboard!$A15,'Solid-Results'!W:W,"&lt;="&amp;Dashboard!$B15)</f>
        <v>22</v>
      </c>
      <c r="AW15" s="34">
        <f>COUNTIFS('Solid-Results'!W:W,"&gt;="&amp;Dashboard!$A15,'Solid-Results'!W:W,"&lt;="&amp;Dashboard!$B15,'Solid-Results'!AQ:AQ,"Green")</f>
        <v>10</v>
      </c>
      <c r="AX15" s="37">
        <f t="shared" si="15"/>
        <v>45.454545454545453</v>
      </c>
    </row>
    <row r="16" spans="1:50" x14ac:dyDescent="0.25">
      <c r="A16" s="38">
        <f t="shared" si="16"/>
        <v>32.51</v>
      </c>
      <c r="B16" s="37">
        <f t="shared" si="17"/>
        <v>35</v>
      </c>
      <c r="C16" s="34">
        <f>COUNTIFS('Solid-Results'!H:H,"&gt;="&amp;Dashboard!$A16,'Solid-Results'!H:H,"&lt;="&amp;Dashboard!$B16)</f>
        <v>29</v>
      </c>
      <c r="D16" s="34">
        <f>COUNTIFS('Solid-Results'!H:H,"&gt;="&amp;Dashboard!$A16,'Solid-Results'!H:H,"&lt;="&amp;Dashboard!$B16,'Solid-Results'!AB:AB,"Green")</f>
        <v>11</v>
      </c>
      <c r="E16" s="37">
        <f t="shared" si="0"/>
        <v>37.931034482758619</v>
      </c>
      <c r="F16" s="34">
        <f>COUNTIFS('Solid-Results'!I:I,"&gt;="&amp;Dashboard!$A16,'Solid-Results'!I:I,"&lt;="&amp;Dashboard!$B16)</f>
        <v>44</v>
      </c>
      <c r="G16" s="34">
        <f>COUNTIFS('Solid-Results'!I:I,"&gt;="&amp;Dashboard!$A16,'Solid-Results'!I:I,"&lt;="&amp;Dashboard!$B16,'Solid-Results'!AC:AC,"Green")</f>
        <v>11</v>
      </c>
      <c r="H16" s="37">
        <f t="shared" si="1"/>
        <v>25</v>
      </c>
      <c r="I16" s="34">
        <f>COUNTIFS('Solid-Results'!J:J,"&gt;="&amp;Dashboard!$A16,'Solid-Results'!J:J,"&lt;="&amp;Dashboard!$B16)</f>
        <v>46</v>
      </c>
      <c r="J16" s="34">
        <f>COUNTIFS('Solid-Results'!J:J,"&gt;="&amp;Dashboard!$A16,'Solid-Results'!J:J,"&lt;="&amp;Dashboard!$B16,'Solid-Results'!AD:AD,"Green")</f>
        <v>15</v>
      </c>
      <c r="K16" s="37">
        <f t="shared" si="2"/>
        <v>32.608695652173914</v>
      </c>
      <c r="L16" s="34">
        <f>COUNTIFS('Solid-Results'!K:K,"&gt;="&amp;Dashboard!$A16,'Solid-Results'!K:K,"&lt;="&amp;Dashboard!$B16)</f>
        <v>1</v>
      </c>
      <c r="M16" s="34">
        <f>COUNTIFS('Solid-Results'!K:K,"&gt;="&amp;Dashboard!$A16,'Solid-Results'!K:K,"&lt;="&amp;Dashboard!$B16,'Solid-Results'!AE:AE,"Green")</f>
        <v>0</v>
      </c>
      <c r="N16" s="37">
        <f t="shared" si="3"/>
        <v>0</v>
      </c>
      <c r="O16" s="34">
        <f>COUNTIFS('Solid-Results'!L:L,"&gt;="&amp;Dashboard!$A16,'Solid-Results'!L:L,"&lt;="&amp;Dashboard!$B16)</f>
        <v>6</v>
      </c>
      <c r="P16" s="34">
        <f>COUNTIFS('Solid-Results'!L:L,"&gt;="&amp;Dashboard!$A16,'Solid-Results'!L:L,"&lt;="&amp;Dashboard!$B16,'Solid-Results'!AF:AF,"Green")</f>
        <v>1</v>
      </c>
      <c r="Q16" s="37">
        <f t="shared" si="4"/>
        <v>16.666666666666664</v>
      </c>
      <c r="R16" s="34">
        <f>COUNTIFS('Solid-Results'!M:M,"&gt;="&amp;Dashboard!$A16,'Solid-Results'!M:M,"&lt;="&amp;Dashboard!$B16)</f>
        <v>0</v>
      </c>
      <c r="S16" s="34">
        <f>COUNTIFS('Solid-Results'!M:M,"&gt;="&amp;Dashboard!$A16,'Solid-Results'!M:M,"&lt;="&amp;Dashboard!$B16,'Solid-Results'!AG:AG,"Green")</f>
        <v>0</v>
      </c>
      <c r="T16" s="37">
        <f t="shared" si="5"/>
        <v>0</v>
      </c>
      <c r="U16" s="34">
        <f>COUNTIFS('Solid-Results'!N:N,"&gt;="&amp;Dashboard!$A16,'Solid-Results'!N:N,"&lt;="&amp;Dashboard!$B16)</f>
        <v>47</v>
      </c>
      <c r="V16" s="34">
        <f>COUNTIFS('Solid-Results'!N:N,"&gt;="&amp;Dashboard!$A16,'Solid-Results'!N:N,"&lt;="&amp;Dashboard!$B16,'Solid-Results'!AH:AH,"Green")</f>
        <v>22</v>
      </c>
      <c r="W16" s="37">
        <f t="shared" si="6"/>
        <v>46.808510638297875</v>
      </c>
      <c r="X16" s="34">
        <f>COUNTIFS('Solid-Results'!O:O,"&gt;="&amp;Dashboard!$A16,'Solid-Results'!O:O,"&lt;="&amp;Dashboard!$B16)</f>
        <v>33</v>
      </c>
      <c r="Y16" s="34">
        <f>COUNTIFS('Solid-Results'!O:O,"&gt;="&amp;Dashboard!$A16,'Solid-Results'!O:O,"&lt;="&amp;Dashboard!$B16,'Solid-Results'!AI:AI,"Green")</f>
        <v>11</v>
      </c>
      <c r="Z16" s="37">
        <f t="shared" si="7"/>
        <v>33.333333333333329</v>
      </c>
      <c r="AA16" s="34">
        <f>COUNTIFS('Solid-Results'!P:P,"&gt;="&amp;Dashboard!$A16,'Solid-Results'!P:P,"&lt;="&amp;Dashboard!$B16)</f>
        <v>20</v>
      </c>
      <c r="AB16" s="34">
        <f>COUNTIFS('Solid-Results'!P:P,"&gt;="&amp;Dashboard!$A16,'Solid-Results'!P:P,"&lt;="&amp;Dashboard!$B16,'Solid-Results'!AJ:AJ,"Green")</f>
        <v>4</v>
      </c>
      <c r="AC16" s="37">
        <f t="shared" si="8"/>
        <v>20</v>
      </c>
      <c r="AD16" s="34">
        <f>COUNTIFS('Solid-Results'!Q:Q,"&gt;="&amp;Dashboard!$A16,'Solid-Results'!Q:Q,"&lt;="&amp;Dashboard!$B16)</f>
        <v>1</v>
      </c>
      <c r="AE16" s="34">
        <f>COUNTIFS('Solid-Results'!Q:Q,"&gt;="&amp;Dashboard!$A16,'Solid-Results'!Q:Q,"&lt;="&amp;Dashboard!$B16,'Solid-Results'!AK:AK,"Green")</f>
        <v>1</v>
      </c>
      <c r="AF16" s="37">
        <f t="shared" si="9"/>
        <v>100</v>
      </c>
      <c r="AG16" s="34">
        <f>COUNTIFS('Solid-Results'!R:R,"&gt;="&amp;Dashboard!$A16,'Solid-Results'!R:R,"&lt;="&amp;Dashboard!$B16)</f>
        <v>1</v>
      </c>
      <c r="AH16" s="34">
        <f>COUNTIFS('Solid-Results'!R:R,"&gt;="&amp;Dashboard!$A16,'Solid-Results'!R:R,"&lt;="&amp;Dashboard!$B16,'Solid-Results'!AL:AL,"Green")</f>
        <v>1</v>
      </c>
      <c r="AI16" s="37">
        <f t="shared" si="10"/>
        <v>100</v>
      </c>
      <c r="AJ16" s="34">
        <f>COUNTIFS('Solid-Results'!S:S,"&gt;="&amp;Dashboard!$A16,'Solid-Results'!S:S,"&lt;="&amp;Dashboard!$B16)</f>
        <v>25</v>
      </c>
      <c r="AK16" s="34">
        <f>COUNTIFS('Solid-Results'!S:S,"&gt;="&amp;Dashboard!$A16,'Solid-Results'!S:S,"&lt;="&amp;Dashboard!$B16,'Solid-Results'!AM:AM,"Green")</f>
        <v>9</v>
      </c>
      <c r="AL16" s="37">
        <f t="shared" si="11"/>
        <v>36</v>
      </c>
      <c r="AM16" s="34">
        <f>COUNTIFS('Solid-Results'!T:T,"&gt;="&amp;Dashboard!$A16,'Solid-Results'!T:T,"&lt;="&amp;Dashboard!$B16)</f>
        <v>27</v>
      </c>
      <c r="AN16" s="34">
        <f>COUNTIFS('Solid-Results'!T:T,"&gt;="&amp;Dashboard!$A16,'Solid-Results'!T:T,"&lt;="&amp;Dashboard!$B16,'Solid-Results'!AN:AN,"Green")</f>
        <v>12</v>
      </c>
      <c r="AO16" s="37">
        <f t="shared" si="12"/>
        <v>44.444444444444443</v>
      </c>
      <c r="AP16" s="34">
        <f>COUNTIFS('Solid-Results'!U:U,"&gt;="&amp;Dashboard!$A16,'Solid-Results'!U:U,"&lt;="&amp;Dashboard!$B16)</f>
        <v>18</v>
      </c>
      <c r="AQ16" s="34">
        <f>COUNTIFS('Solid-Results'!U:U,"&gt;="&amp;Dashboard!$A16,'Solid-Results'!U:U,"&lt;="&amp;Dashboard!$B16,'Solid-Results'!AO:AO,"Green")</f>
        <v>9</v>
      </c>
      <c r="AR16" s="37">
        <f t="shared" si="13"/>
        <v>50</v>
      </c>
      <c r="AS16" s="34">
        <f>COUNTIFS('Solid-Results'!V:V,"&gt;="&amp;Dashboard!$A16,'Solid-Results'!V:V,"&lt;="&amp;Dashboard!$B16)</f>
        <v>12</v>
      </c>
      <c r="AT16" s="34">
        <f>COUNTIFS('Solid-Results'!V:V,"&gt;="&amp;Dashboard!$A16,'Solid-Results'!V:V,"&lt;="&amp;Dashboard!$B16,'Solid-Results'!AP:AP,"Green")</f>
        <v>7</v>
      </c>
      <c r="AU16" s="37">
        <f t="shared" si="14"/>
        <v>58.333333333333336</v>
      </c>
      <c r="AV16" s="34">
        <f>COUNTIFS('Solid-Results'!W:W,"&gt;="&amp;Dashboard!$A16,'Solid-Results'!W:W,"&lt;="&amp;Dashboard!$B16)</f>
        <v>28</v>
      </c>
      <c r="AW16" s="34">
        <f>COUNTIFS('Solid-Results'!W:W,"&gt;="&amp;Dashboard!$A16,'Solid-Results'!W:W,"&lt;="&amp;Dashboard!$B16,'Solid-Results'!AQ:AQ,"Green")</f>
        <v>12</v>
      </c>
      <c r="AX16" s="37">
        <f t="shared" si="15"/>
        <v>42.857142857142854</v>
      </c>
    </row>
    <row r="17" spans="1:50" x14ac:dyDescent="0.25">
      <c r="A17" s="38">
        <f t="shared" si="16"/>
        <v>35.01</v>
      </c>
      <c r="B17" s="37">
        <f t="shared" si="17"/>
        <v>37.5</v>
      </c>
      <c r="C17" s="34">
        <f>COUNTIFS('Solid-Results'!H:H,"&gt;="&amp;Dashboard!$A17,'Solid-Results'!H:H,"&lt;="&amp;Dashboard!$B17)</f>
        <v>40</v>
      </c>
      <c r="D17" s="34">
        <f>COUNTIFS('Solid-Results'!H:H,"&gt;="&amp;Dashboard!$A17,'Solid-Results'!H:H,"&lt;="&amp;Dashboard!$B17,'Solid-Results'!AB:AB,"Green")</f>
        <v>16</v>
      </c>
      <c r="E17" s="37">
        <f t="shared" si="0"/>
        <v>40</v>
      </c>
      <c r="F17" s="34">
        <f>COUNTIFS('Solid-Results'!I:I,"&gt;="&amp;Dashboard!$A17,'Solid-Results'!I:I,"&lt;="&amp;Dashboard!$B17)</f>
        <v>16</v>
      </c>
      <c r="G17" s="34">
        <f>COUNTIFS('Solid-Results'!I:I,"&gt;="&amp;Dashboard!$A17,'Solid-Results'!I:I,"&lt;="&amp;Dashboard!$B17,'Solid-Results'!AC:AC,"Green")</f>
        <v>5</v>
      </c>
      <c r="H17" s="37">
        <f t="shared" si="1"/>
        <v>31.25</v>
      </c>
      <c r="I17" s="34">
        <f>COUNTIFS('Solid-Results'!J:J,"&gt;="&amp;Dashboard!$A17,'Solid-Results'!J:J,"&lt;="&amp;Dashboard!$B17)</f>
        <v>31</v>
      </c>
      <c r="J17" s="34">
        <f>COUNTIFS('Solid-Results'!J:J,"&gt;="&amp;Dashboard!$A17,'Solid-Results'!J:J,"&lt;="&amp;Dashboard!$B17,'Solid-Results'!AD:AD,"Green")</f>
        <v>10</v>
      </c>
      <c r="K17" s="37">
        <f t="shared" si="2"/>
        <v>32.258064516129032</v>
      </c>
      <c r="L17" s="34">
        <f>COUNTIFS('Solid-Results'!K:K,"&gt;="&amp;Dashboard!$A17,'Solid-Results'!K:K,"&lt;="&amp;Dashboard!$B17)</f>
        <v>1</v>
      </c>
      <c r="M17" s="34">
        <f>COUNTIFS('Solid-Results'!K:K,"&gt;="&amp;Dashboard!$A17,'Solid-Results'!K:K,"&lt;="&amp;Dashboard!$B17,'Solid-Results'!AE:AE,"Green")</f>
        <v>0</v>
      </c>
      <c r="N17" s="37">
        <f t="shared" si="3"/>
        <v>0</v>
      </c>
      <c r="O17" s="34">
        <f>COUNTIFS('Solid-Results'!L:L,"&gt;="&amp;Dashboard!$A17,'Solid-Results'!L:L,"&lt;="&amp;Dashboard!$B17)</f>
        <v>6</v>
      </c>
      <c r="P17" s="34">
        <f>COUNTIFS('Solid-Results'!L:L,"&gt;="&amp;Dashboard!$A17,'Solid-Results'!L:L,"&lt;="&amp;Dashboard!$B17,'Solid-Results'!AF:AF,"Green")</f>
        <v>2</v>
      </c>
      <c r="Q17" s="37">
        <f t="shared" si="4"/>
        <v>33.333333333333329</v>
      </c>
      <c r="R17" s="34">
        <f>COUNTIFS('Solid-Results'!M:M,"&gt;="&amp;Dashboard!$A17,'Solid-Results'!M:M,"&lt;="&amp;Dashboard!$B17)</f>
        <v>0</v>
      </c>
      <c r="S17" s="34">
        <f>COUNTIFS('Solid-Results'!M:M,"&gt;="&amp;Dashboard!$A17,'Solid-Results'!M:M,"&lt;="&amp;Dashboard!$B17,'Solid-Results'!AG:AG,"Green")</f>
        <v>0</v>
      </c>
      <c r="T17" s="37">
        <f t="shared" si="5"/>
        <v>0</v>
      </c>
      <c r="U17" s="34">
        <f>COUNTIFS('Solid-Results'!N:N,"&gt;="&amp;Dashboard!$A17,'Solid-Results'!N:N,"&lt;="&amp;Dashboard!$B17)</f>
        <v>45</v>
      </c>
      <c r="V17" s="34">
        <f>COUNTIFS('Solid-Results'!N:N,"&gt;="&amp;Dashboard!$A17,'Solid-Results'!N:N,"&lt;="&amp;Dashboard!$B17,'Solid-Results'!AH:AH,"Green")</f>
        <v>15</v>
      </c>
      <c r="W17" s="37">
        <f t="shared" si="6"/>
        <v>33.333333333333329</v>
      </c>
      <c r="X17" s="34">
        <f>COUNTIFS('Solid-Results'!O:O,"&gt;="&amp;Dashboard!$A17,'Solid-Results'!O:O,"&lt;="&amp;Dashboard!$B17)</f>
        <v>38</v>
      </c>
      <c r="Y17" s="34">
        <f>COUNTIFS('Solid-Results'!O:O,"&gt;="&amp;Dashboard!$A17,'Solid-Results'!O:O,"&lt;="&amp;Dashboard!$B17,'Solid-Results'!AI:AI,"Green")</f>
        <v>17</v>
      </c>
      <c r="Z17" s="37">
        <f t="shared" si="7"/>
        <v>44.736842105263158</v>
      </c>
      <c r="AA17" s="34">
        <f>COUNTIFS('Solid-Results'!P:P,"&gt;="&amp;Dashboard!$A17,'Solid-Results'!P:P,"&lt;="&amp;Dashboard!$B17)</f>
        <v>12</v>
      </c>
      <c r="AB17" s="34">
        <f>COUNTIFS('Solid-Results'!P:P,"&gt;="&amp;Dashboard!$A17,'Solid-Results'!P:P,"&lt;="&amp;Dashboard!$B17,'Solid-Results'!AJ:AJ,"Green")</f>
        <v>5</v>
      </c>
      <c r="AC17" s="37">
        <f t="shared" si="8"/>
        <v>41.666666666666671</v>
      </c>
      <c r="AD17" s="34">
        <f>COUNTIFS('Solid-Results'!Q:Q,"&gt;="&amp;Dashboard!$A17,'Solid-Results'!Q:Q,"&lt;="&amp;Dashboard!$B17)</f>
        <v>0</v>
      </c>
      <c r="AE17" s="34">
        <f>COUNTIFS('Solid-Results'!Q:Q,"&gt;="&amp;Dashboard!$A17,'Solid-Results'!Q:Q,"&lt;="&amp;Dashboard!$B17,'Solid-Results'!AK:AK,"Green")</f>
        <v>0</v>
      </c>
      <c r="AF17" s="37">
        <f t="shared" si="9"/>
        <v>0</v>
      </c>
      <c r="AG17" s="34">
        <f>COUNTIFS('Solid-Results'!R:R,"&gt;="&amp;Dashboard!$A17,'Solid-Results'!R:R,"&lt;="&amp;Dashboard!$B17)</f>
        <v>1</v>
      </c>
      <c r="AH17" s="34">
        <f>COUNTIFS('Solid-Results'!R:R,"&gt;="&amp;Dashboard!$A17,'Solid-Results'!R:R,"&lt;="&amp;Dashboard!$B17,'Solid-Results'!AL:AL,"Green")</f>
        <v>1</v>
      </c>
      <c r="AI17" s="37">
        <f t="shared" si="10"/>
        <v>100</v>
      </c>
      <c r="AJ17" s="34">
        <f>COUNTIFS('Solid-Results'!S:S,"&gt;="&amp;Dashboard!$A17,'Solid-Results'!S:S,"&lt;="&amp;Dashboard!$B17)</f>
        <v>23</v>
      </c>
      <c r="AK17" s="34">
        <f>COUNTIFS('Solid-Results'!S:S,"&gt;="&amp;Dashboard!$A17,'Solid-Results'!S:S,"&lt;="&amp;Dashboard!$B17,'Solid-Results'!AM:AM,"Green")</f>
        <v>10</v>
      </c>
      <c r="AL17" s="37">
        <f t="shared" si="11"/>
        <v>43.478260869565219</v>
      </c>
      <c r="AM17" s="34">
        <f>COUNTIFS('Solid-Results'!T:T,"&gt;="&amp;Dashboard!$A17,'Solid-Results'!T:T,"&lt;="&amp;Dashboard!$B17)</f>
        <v>20</v>
      </c>
      <c r="AN17" s="34">
        <f>COUNTIFS('Solid-Results'!T:T,"&gt;="&amp;Dashboard!$A17,'Solid-Results'!T:T,"&lt;="&amp;Dashboard!$B17,'Solid-Results'!AN:AN,"Green")</f>
        <v>7</v>
      </c>
      <c r="AO17" s="37">
        <f t="shared" si="12"/>
        <v>35</v>
      </c>
      <c r="AP17" s="34">
        <f>COUNTIFS('Solid-Results'!U:U,"&gt;="&amp;Dashboard!$A17,'Solid-Results'!U:U,"&lt;="&amp;Dashboard!$B17)</f>
        <v>11</v>
      </c>
      <c r="AQ17" s="34">
        <f>COUNTIFS('Solid-Results'!U:U,"&gt;="&amp;Dashboard!$A17,'Solid-Results'!U:U,"&lt;="&amp;Dashboard!$B17,'Solid-Results'!AO:AO,"Green")</f>
        <v>9</v>
      </c>
      <c r="AR17" s="37">
        <f t="shared" si="13"/>
        <v>81.818181818181827</v>
      </c>
      <c r="AS17" s="34">
        <f>COUNTIFS('Solid-Results'!V:V,"&gt;="&amp;Dashboard!$A17,'Solid-Results'!V:V,"&lt;="&amp;Dashboard!$B17)</f>
        <v>22</v>
      </c>
      <c r="AT17" s="34">
        <f>COUNTIFS('Solid-Results'!V:V,"&gt;="&amp;Dashboard!$A17,'Solid-Results'!V:V,"&lt;="&amp;Dashboard!$B17,'Solid-Results'!AP:AP,"Green")</f>
        <v>6</v>
      </c>
      <c r="AU17" s="37">
        <f t="shared" si="14"/>
        <v>27.27272727272727</v>
      </c>
      <c r="AV17" s="34">
        <f>COUNTIFS('Solid-Results'!W:W,"&gt;="&amp;Dashboard!$A17,'Solid-Results'!W:W,"&lt;="&amp;Dashboard!$B17)</f>
        <v>20</v>
      </c>
      <c r="AW17" s="34">
        <f>COUNTIFS('Solid-Results'!W:W,"&gt;="&amp;Dashboard!$A17,'Solid-Results'!W:W,"&lt;="&amp;Dashboard!$B17,'Solid-Results'!AQ:AQ,"Green")</f>
        <v>9</v>
      </c>
      <c r="AX17" s="37">
        <f t="shared" si="15"/>
        <v>45</v>
      </c>
    </row>
    <row r="18" spans="1:50" x14ac:dyDescent="0.25">
      <c r="A18" s="38">
        <f t="shared" si="16"/>
        <v>37.51</v>
      </c>
      <c r="B18" s="37">
        <f t="shared" si="17"/>
        <v>40</v>
      </c>
      <c r="C18" s="34">
        <f>COUNTIFS('Solid-Results'!H:H,"&gt;="&amp;Dashboard!$A18,'Solid-Results'!H:H,"&lt;="&amp;Dashboard!$B18)</f>
        <v>41</v>
      </c>
      <c r="D18" s="34">
        <f>COUNTIFS('Solid-Results'!H:H,"&gt;="&amp;Dashboard!$A18,'Solid-Results'!H:H,"&lt;="&amp;Dashboard!$B18,'Solid-Results'!AB:AB,"Green")</f>
        <v>18</v>
      </c>
      <c r="E18" s="37">
        <f t="shared" si="0"/>
        <v>43.902439024390247</v>
      </c>
      <c r="F18" s="34">
        <f>COUNTIFS('Solid-Results'!I:I,"&gt;="&amp;Dashboard!$A18,'Solid-Results'!I:I,"&lt;="&amp;Dashboard!$B18)</f>
        <v>6</v>
      </c>
      <c r="G18" s="34">
        <f>COUNTIFS('Solid-Results'!I:I,"&gt;="&amp;Dashboard!$A18,'Solid-Results'!I:I,"&lt;="&amp;Dashboard!$B18,'Solid-Results'!AC:AC,"Green")</f>
        <v>4</v>
      </c>
      <c r="H18" s="37">
        <f t="shared" si="1"/>
        <v>66.666666666666657</v>
      </c>
      <c r="I18" s="34">
        <f>COUNTIFS('Solid-Results'!J:J,"&gt;="&amp;Dashboard!$A18,'Solid-Results'!J:J,"&lt;="&amp;Dashboard!$B18)</f>
        <v>26</v>
      </c>
      <c r="J18" s="34">
        <f>COUNTIFS('Solid-Results'!J:J,"&gt;="&amp;Dashboard!$A18,'Solid-Results'!J:J,"&lt;="&amp;Dashboard!$B18,'Solid-Results'!AD:AD,"Green")</f>
        <v>9</v>
      </c>
      <c r="K18" s="37">
        <f t="shared" si="2"/>
        <v>34.615384615384613</v>
      </c>
      <c r="L18" s="34">
        <f>COUNTIFS('Solid-Results'!K:K,"&gt;="&amp;Dashboard!$A18,'Solid-Results'!K:K,"&lt;="&amp;Dashboard!$B18)</f>
        <v>0</v>
      </c>
      <c r="M18" s="34">
        <f>COUNTIFS('Solid-Results'!K:K,"&gt;="&amp;Dashboard!$A18,'Solid-Results'!K:K,"&lt;="&amp;Dashboard!$B18,'Solid-Results'!AE:AE,"Green")</f>
        <v>0</v>
      </c>
      <c r="N18" s="37">
        <f t="shared" si="3"/>
        <v>0</v>
      </c>
      <c r="O18" s="34">
        <f>COUNTIFS('Solid-Results'!L:L,"&gt;="&amp;Dashboard!$A18,'Solid-Results'!L:L,"&lt;="&amp;Dashboard!$B18)</f>
        <v>16</v>
      </c>
      <c r="P18" s="34">
        <f>COUNTIFS('Solid-Results'!L:L,"&gt;="&amp;Dashboard!$A18,'Solid-Results'!L:L,"&lt;="&amp;Dashboard!$B18,'Solid-Results'!AF:AF,"Green")</f>
        <v>8</v>
      </c>
      <c r="Q18" s="37">
        <f t="shared" si="4"/>
        <v>50</v>
      </c>
      <c r="R18" s="34">
        <f>COUNTIFS('Solid-Results'!M:M,"&gt;="&amp;Dashboard!$A18,'Solid-Results'!M:M,"&lt;="&amp;Dashboard!$B18)</f>
        <v>0</v>
      </c>
      <c r="S18" s="34">
        <f>COUNTIFS('Solid-Results'!M:M,"&gt;="&amp;Dashboard!$A18,'Solid-Results'!M:M,"&lt;="&amp;Dashboard!$B18,'Solid-Results'!AG:AG,"Green")</f>
        <v>0</v>
      </c>
      <c r="T18" s="37">
        <f t="shared" si="5"/>
        <v>0</v>
      </c>
      <c r="U18" s="34">
        <f>COUNTIFS('Solid-Results'!N:N,"&gt;="&amp;Dashboard!$A18,'Solid-Results'!N:N,"&lt;="&amp;Dashboard!$B18)</f>
        <v>43</v>
      </c>
      <c r="V18" s="34">
        <f>COUNTIFS('Solid-Results'!N:N,"&gt;="&amp;Dashboard!$A18,'Solid-Results'!N:N,"&lt;="&amp;Dashboard!$B18,'Solid-Results'!AH:AH,"Green")</f>
        <v>19</v>
      </c>
      <c r="W18" s="37">
        <f t="shared" si="6"/>
        <v>44.186046511627907</v>
      </c>
      <c r="X18" s="34">
        <f>COUNTIFS('Solid-Results'!O:O,"&gt;="&amp;Dashboard!$A18,'Solid-Results'!O:O,"&lt;="&amp;Dashboard!$B18)</f>
        <v>61</v>
      </c>
      <c r="Y18" s="34">
        <f>COUNTIFS('Solid-Results'!O:O,"&gt;="&amp;Dashboard!$A18,'Solid-Results'!O:O,"&lt;="&amp;Dashboard!$B18,'Solid-Results'!AI:AI,"Green")</f>
        <v>23</v>
      </c>
      <c r="Z18" s="37">
        <f t="shared" si="7"/>
        <v>37.704918032786885</v>
      </c>
      <c r="AA18" s="34">
        <f>COUNTIFS('Solid-Results'!P:P,"&gt;="&amp;Dashboard!$A18,'Solid-Results'!P:P,"&lt;="&amp;Dashboard!$B18)</f>
        <v>12</v>
      </c>
      <c r="AB18" s="34">
        <f>COUNTIFS('Solid-Results'!P:P,"&gt;="&amp;Dashboard!$A18,'Solid-Results'!P:P,"&lt;="&amp;Dashboard!$B18,'Solid-Results'!AJ:AJ,"Green")</f>
        <v>6</v>
      </c>
      <c r="AC18" s="37">
        <f t="shared" si="8"/>
        <v>50</v>
      </c>
      <c r="AD18" s="34">
        <f>COUNTIFS('Solid-Results'!Q:Q,"&gt;="&amp;Dashboard!$A18,'Solid-Results'!Q:Q,"&lt;="&amp;Dashboard!$B18)</f>
        <v>0</v>
      </c>
      <c r="AE18" s="34">
        <f>COUNTIFS('Solid-Results'!Q:Q,"&gt;="&amp;Dashboard!$A18,'Solid-Results'!Q:Q,"&lt;="&amp;Dashboard!$B18,'Solid-Results'!AK:AK,"Green")</f>
        <v>0</v>
      </c>
      <c r="AF18" s="37">
        <f t="shared" si="9"/>
        <v>0</v>
      </c>
      <c r="AG18" s="34">
        <f>COUNTIFS('Solid-Results'!R:R,"&gt;="&amp;Dashboard!$A18,'Solid-Results'!R:R,"&lt;="&amp;Dashboard!$B18)</f>
        <v>0</v>
      </c>
      <c r="AH18" s="34">
        <f>COUNTIFS('Solid-Results'!R:R,"&gt;="&amp;Dashboard!$A18,'Solid-Results'!R:R,"&lt;="&amp;Dashboard!$B18,'Solid-Results'!AL:AL,"Green")</f>
        <v>0</v>
      </c>
      <c r="AI18" s="37">
        <f t="shared" si="10"/>
        <v>0</v>
      </c>
      <c r="AJ18" s="34">
        <f>COUNTIFS('Solid-Results'!S:S,"&gt;="&amp;Dashboard!$A18,'Solid-Results'!S:S,"&lt;="&amp;Dashboard!$B18)</f>
        <v>27</v>
      </c>
      <c r="AK18" s="34">
        <f>COUNTIFS('Solid-Results'!S:S,"&gt;="&amp;Dashboard!$A18,'Solid-Results'!S:S,"&lt;="&amp;Dashboard!$B18,'Solid-Results'!AM:AM,"Green")</f>
        <v>9</v>
      </c>
      <c r="AL18" s="37">
        <f t="shared" si="11"/>
        <v>33.333333333333329</v>
      </c>
      <c r="AM18" s="34">
        <f>COUNTIFS('Solid-Results'!T:T,"&gt;="&amp;Dashboard!$A18,'Solid-Results'!T:T,"&lt;="&amp;Dashboard!$B18)</f>
        <v>21</v>
      </c>
      <c r="AN18" s="34">
        <f>COUNTIFS('Solid-Results'!T:T,"&gt;="&amp;Dashboard!$A18,'Solid-Results'!T:T,"&lt;="&amp;Dashboard!$B18,'Solid-Results'!AN:AN,"Green")</f>
        <v>8</v>
      </c>
      <c r="AO18" s="37">
        <f t="shared" si="12"/>
        <v>38.095238095238095</v>
      </c>
      <c r="AP18" s="34">
        <f>COUNTIFS('Solid-Results'!U:U,"&gt;="&amp;Dashboard!$A18,'Solid-Results'!U:U,"&lt;="&amp;Dashboard!$B18)</f>
        <v>18</v>
      </c>
      <c r="AQ18" s="34">
        <f>COUNTIFS('Solid-Results'!U:U,"&gt;="&amp;Dashboard!$A18,'Solid-Results'!U:U,"&lt;="&amp;Dashboard!$B18,'Solid-Results'!AO:AO,"Green")</f>
        <v>13</v>
      </c>
      <c r="AR18" s="37">
        <f t="shared" si="13"/>
        <v>72.222222222222214</v>
      </c>
      <c r="AS18" s="34">
        <f>COUNTIFS('Solid-Results'!V:V,"&gt;="&amp;Dashboard!$A18,'Solid-Results'!V:V,"&lt;="&amp;Dashboard!$B18)</f>
        <v>27</v>
      </c>
      <c r="AT18" s="34">
        <f>COUNTIFS('Solid-Results'!V:V,"&gt;="&amp;Dashboard!$A18,'Solid-Results'!V:V,"&lt;="&amp;Dashboard!$B18,'Solid-Results'!AP:AP,"Green")</f>
        <v>11</v>
      </c>
      <c r="AU18" s="37">
        <f t="shared" si="14"/>
        <v>40.74074074074074</v>
      </c>
      <c r="AV18" s="34">
        <f>COUNTIFS('Solid-Results'!W:W,"&gt;="&amp;Dashboard!$A18,'Solid-Results'!W:W,"&lt;="&amp;Dashboard!$B18)</f>
        <v>34</v>
      </c>
      <c r="AW18" s="34">
        <f>COUNTIFS('Solid-Results'!W:W,"&gt;="&amp;Dashboard!$A18,'Solid-Results'!W:W,"&lt;="&amp;Dashboard!$B18,'Solid-Results'!AQ:AQ,"Green")</f>
        <v>14</v>
      </c>
      <c r="AX18" s="37">
        <f t="shared" si="15"/>
        <v>41.17647058823529</v>
      </c>
    </row>
    <row r="19" spans="1:50" x14ac:dyDescent="0.25">
      <c r="A19" s="38">
        <f t="shared" si="16"/>
        <v>40.01</v>
      </c>
      <c r="B19" s="37">
        <f t="shared" si="17"/>
        <v>42.5</v>
      </c>
      <c r="C19" s="34">
        <f>COUNTIFS('Solid-Results'!H:H,"&gt;="&amp;Dashboard!$A19,'Solid-Results'!H:H,"&lt;="&amp;Dashboard!$B19)</f>
        <v>46</v>
      </c>
      <c r="D19" s="34">
        <f>COUNTIFS('Solid-Results'!H:H,"&gt;="&amp;Dashboard!$A19,'Solid-Results'!H:H,"&lt;="&amp;Dashboard!$B19,'Solid-Results'!AB:AB,"Green")</f>
        <v>16</v>
      </c>
      <c r="E19" s="37">
        <f t="shared" si="0"/>
        <v>34.782608695652172</v>
      </c>
      <c r="F19" s="34">
        <f>COUNTIFS('Solid-Results'!I:I,"&gt;="&amp;Dashboard!$A19,'Solid-Results'!I:I,"&lt;="&amp;Dashboard!$B19)</f>
        <v>0</v>
      </c>
      <c r="G19" s="34">
        <f>COUNTIFS('Solid-Results'!I:I,"&gt;="&amp;Dashboard!$A19,'Solid-Results'!I:I,"&lt;="&amp;Dashboard!$B19,'Solid-Results'!AC:AC,"Green")</f>
        <v>0</v>
      </c>
      <c r="H19" s="37">
        <f t="shared" si="1"/>
        <v>0</v>
      </c>
      <c r="I19" s="34">
        <f>COUNTIFS('Solid-Results'!J:J,"&gt;="&amp;Dashboard!$A19,'Solid-Results'!J:J,"&lt;="&amp;Dashboard!$B19)</f>
        <v>13</v>
      </c>
      <c r="J19" s="34">
        <f>COUNTIFS('Solid-Results'!J:J,"&gt;="&amp;Dashboard!$A19,'Solid-Results'!J:J,"&lt;="&amp;Dashboard!$B19,'Solid-Results'!AD:AD,"Green")</f>
        <v>2</v>
      </c>
      <c r="K19" s="37">
        <f t="shared" si="2"/>
        <v>15.384615384615385</v>
      </c>
      <c r="L19" s="34">
        <f>COUNTIFS('Solid-Results'!K:K,"&gt;="&amp;Dashboard!$A19,'Solid-Results'!K:K,"&lt;="&amp;Dashboard!$B19)</f>
        <v>1</v>
      </c>
      <c r="M19" s="34">
        <f>COUNTIFS('Solid-Results'!K:K,"&gt;="&amp;Dashboard!$A19,'Solid-Results'!K:K,"&lt;="&amp;Dashboard!$B19,'Solid-Results'!AE:AE,"Green")</f>
        <v>0</v>
      </c>
      <c r="N19" s="37">
        <f t="shared" si="3"/>
        <v>0</v>
      </c>
      <c r="O19" s="34">
        <f>COUNTIFS('Solid-Results'!L:L,"&gt;="&amp;Dashboard!$A19,'Solid-Results'!L:L,"&lt;="&amp;Dashboard!$B19)</f>
        <v>12</v>
      </c>
      <c r="P19" s="34">
        <f>COUNTIFS('Solid-Results'!L:L,"&gt;="&amp;Dashboard!$A19,'Solid-Results'!L:L,"&lt;="&amp;Dashboard!$B19,'Solid-Results'!AF:AF,"Green")</f>
        <v>5</v>
      </c>
      <c r="Q19" s="37">
        <f t="shared" si="4"/>
        <v>41.666666666666671</v>
      </c>
      <c r="R19" s="34">
        <f>COUNTIFS('Solid-Results'!M:M,"&gt;="&amp;Dashboard!$A19,'Solid-Results'!M:M,"&lt;="&amp;Dashboard!$B19)</f>
        <v>0</v>
      </c>
      <c r="S19" s="34">
        <f>COUNTIFS('Solid-Results'!M:M,"&gt;="&amp;Dashboard!$A19,'Solid-Results'!M:M,"&lt;="&amp;Dashboard!$B19,'Solid-Results'!AG:AG,"Green")</f>
        <v>0</v>
      </c>
      <c r="T19" s="37">
        <f t="shared" si="5"/>
        <v>0</v>
      </c>
      <c r="U19" s="34">
        <f>COUNTIFS('Solid-Results'!N:N,"&gt;="&amp;Dashboard!$A19,'Solid-Results'!N:N,"&lt;="&amp;Dashboard!$B19)</f>
        <v>31</v>
      </c>
      <c r="V19" s="34">
        <f>COUNTIFS('Solid-Results'!N:N,"&gt;="&amp;Dashboard!$A19,'Solid-Results'!N:N,"&lt;="&amp;Dashboard!$B19,'Solid-Results'!AH:AH,"Green")</f>
        <v>8</v>
      </c>
      <c r="W19" s="37">
        <f t="shared" si="6"/>
        <v>25.806451612903224</v>
      </c>
      <c r="X19" s="34">
        <f>COUNTIFS('Solid-Results'!O:O,"&gt;="&amp;Dashboard!$A19,'Solid-Results'!O:O,"&lt;="&amp;Dashboard!$B19)</f>
        <v>65</v>
      </c>
      <c r="Y19" s="34">
        <f>COUNTIFS('Solid-Results'!O:O,"&gt;="&amp;Dashboard!$A19,'Solid-Results'!O:O,"&lt;="&amp;Dashboard!$B19,'Solid-Results'!AI:AI,"Green")</f>
        <v>29</v>
      </c>
      <c r="Z19" s="37">
        <f t="shared" si="7"/>
        <v>44.61538461538462</v>
      </c>
      <c r="AA19" s="34">
        <f>COUNTIFS('Solid-Results'!P:P,"&gt;="&amp;Dashboard!$A19,'Solid-Results'!P:P,"&lt;="&amp;Dashboard!$B19)</f>
        <v>5</v>
      </c>
      <c r="AB19" s="34">
        <f>COUNTIFS('Solid-Results'!P:P,"&gt;="&amp;Dashboard!$A19,'Solid-Results'!P:P,"&lt;="&amp;Dashboard!$B19,'Solid-Results'!AJ:AJ,"Green")</f>
        <v>3</v>
      </c>
      <c r="AC19" s="37">
        <f t="shared" si="8"/>
        <v>60</v>
      </c>
      <c r="AD19" s="34">
        <f>COUNTIFS('Solid-Results'!Q:Q,"&gt;="&amp;Dashboard!$A19,'Solid-Results'!Q:Q,"&lt;="&amp;Dashboard!$B19)</f>
        <v>3</v>
      </c>
      <c r="AE19" s="34">
        <f>COUNTIFS('Solid-Results'!Q:Q,"&gt;="&amp;Dashboard!$A19,'Solid-Results'!Q:Q,"&lt;="&amp;Dashboard!$B19,'Solid-Results'!AK:AK,"Green")</f>
        <v>2</v>
      </c>
      <c r="AF19" s="37">
        <f t="shared" si="9"/>
        <v>66.666666666666657</v>
      </c>
      <c r="AG19" s="34">
        <f>COUNTIFS('Solid-Results'!R:R,"&gt;="&amp;Dashboard!$A19,'Solid-Results'!R:R,"&lt;="&amp;Dashboard!$B19)</f>
        <v>0</v>
      </c>
      <c r="AH19" s="34">
        <f>COUNTIFS('Solid-Results'!R:R,"&gt;="&amp;Dashboard!$A19,'Solid-Results'!R:R,"&lt;="&amp;Dashboard!$B19,'Solid-Results'!AL:AL,"Green")</f>
        <v>0</v>
      </c>
      <c r="AI19" s="37">
        <f t="shared" si="10"/>
        <v>0</v>
      </c>
      <c r="AJ19" s="34">
        <f>COUNTIFS('Solid-Results'!S:S,"&gt;="&amp;Dashboard!$A19,'Solid-Results'!S:S,"&lt;="&amp;Dashboard!$B19)</f>
        <v>31</v>
      </c>
      <c r="AK19" s="34">
        <f>COUNTIFS('Solid-Results'!S:S,"&gt;="&amp;Dashboard!$A19,'Solid-Results'!S:S,"&lt;="&amp;Dashboard!$B19,'Solid-Results'!AM:AM,"Green")</f>
        <v>11</v>
      </c>
      <c r="AL19" s="37">
        <f t="shared" si="11"/>
        <v>35.483870967741936</v>
      </c>
      <c r="AM19" s="34">
        <f>COUNTIFS('Solid-Results'!T:T,"&gt;="&amp;Dashboard!$A19,'Solid-Results'!T:T,"&lt;="&amp;Dashboard!$B19)</f>
        <v>19</v>
      </c>
      <c r="AN19" s="34">
        <f>COUNTIFS('Solid-Results'!T:T,"&gt;="&amp;Dashboard!$A19,'Solid-Results'!T:T,"&lt;="&amp;Dashboard!$B19,'Solid-Results'!AN:AN,"Green")</f>
        <v>7</v>
      </c>
      <c r="AO19" s="37">
        <f t="shared" si="12"/>
        <v>36.84210526315789</v>
      </c>
      <c r="AP19" s="34">
        <f>COUNTIFS('Solid-Results'!U:U,"&gt;="&amp;Dashboard!$A19,'Solid-Results'!U:U,"&lt;="&amp;Dashboard!$B19)</f>
        <v>20</v>
      </c>
      <c r="AQ19" s="34">
        <f>COUNTIFS('Solid-Results'!U:U,"&gt;="&amp;Dashboard!$A19,'Solid-Results'!U:U,"&lt;="&amp;Dashboard!$B19,'Solid-Results'!AO:AO,"Green")</f>
        <v>12</v>
      </c>
      <c r="AR19" s="37">
        <f t="shared" si="13"/>
        <v>60</v>
      </c>
      <c r="AS19" s="34">
        <f>COUNTIFS('Solid-Results'!V:V,"&gt;="&amp;Dashboard!$A19,'Solid-Results'!V:V,"&lt;="&amp;Dashboard!$B19)</f>
        <v>22</v>
      </c>
      <c r="AT19" s="34">
        <f>COUNTIFS('Solid-Results'!V:V,"&gt;="&amp;Dashboard!$A19,'Solid-Results'!V:V,"&lt;="&amp;Dashboard!$B19,'Solid-Results'!AP:AP,"Green")</f>
        <v>9</v>
      </c>
      <c r="AU19" s="37">
        <f t="shared" si="14"/>
        <v>40.909090909090914</v>
      </c>
      <c r="AV19" s="34">
        <f>COUNTIFS('Solid-Results'!W:W,"&gt;="&amp;Dashboard!$A19,'Solid-Results'!W:W,"&lt;="&amp;Dashboard!$B19)</f>
        <v>35</v>
      </c>
      <c r="AW19" s="34">
        <f>COUNTIFS('Solid-Results'!W:W,"&gt;="&amp;Dashboard!$A19,'Solid-Results'!W:W,"&lt;="&amp;Dashboard!$B19,'Solid-Results'!AQ:AQ,"Green")</f>
        <v>16</v>
      </c>
      <c r="AX19" s="37">
        <f t="shared" si="15"/>
        <v>45.714285714285715</v>
      </c>
    </row>
    <row r="20" spans="1:50" x14ac:dyDescent="0.25">
      <c r="A20" s="38">
        <f t="shared" si="16"/>
        <v>42.51</v>
      </c>
      <c r="B20" s="37">
        <f t="shared" si="17"/>
        <v>45</v>
      </c>
      <c r="C20" s="34">
        <f>COUNTIFS('Solid-Results'!H:H,"&gt;="&amp;Dashboard!$A20,'Solid-Results'!H:H,"&lt;="&amp;Dashboard!$B20)</f>
        <v>66</v>
      </c>
      <c r="D20" s="34">
        <f>COUNTIFS('Solid-Results'!H:H,"&gt;="&amp;Dashboard!$A20,'Solid-Results'!H:H,"&lt;="&amp;Dashboard!$B20,'Solid-Results'!AB:AB,"Green")</f>
        <v>32</v>
      </c>
      <c r="E20" s="37">
        <f t="shared" si="0"/>
        <v>48.484848484848484</v>
      </c>
      <c r="F20" s="34">
        <f>COUNTIFS('Solid-Results'!I:I,"&gt;="&amp;Dashboard!$A20,'Solid-Results'!I:I,"&lt;="&amp;Dashboard!$B20)</f>
        <v>2</v>
      </c>
      <c r="G20" s="34">
        <f>COUNTIFS('Solid-Results'!I:I,"&gt;="&amp;Dashboard!$A20,'Solid-Results'!I:I,"&lt;="&amp;Dashboard!$B20,'Solid-Results'!AC:AC,"Green")</f>
        <v>1</v>
      </c>
      <c r="H20" s="37">
        <f t="shared" si="1"/>
        <v>50</v>
      </c>
      <c r="I20" s="34">
        <f>COUNTIFS('Solid-Results'!J:J,"&gt;="&amp;Dashboard!$A20,'Solid-Results'!J:J,"&lt;="&amp;Dashboard!$B20)</f>
        <v>14</v>
      </c>
      <c r="J20" s="34">
        <f>COUNTIFS('Solid-Results'!J:J,"&gt;="&amp;Dashboard!$A20,'Solid-Results'!J:J,"&lt;="&amp;Dashboard!$B20,'Solid-Results'!AD:AD,"Green")</f>
        <v>3</v>
      </c>
      <c r="K20" s="37">
        <f t="shared" si="2"/>
        <v>21.428571428571427</v>
      </c>
      <c r="L20" s="34">
        <f>COUNTIFS('Solid-Results'!K:K,"&gt;="&amp;Dashboard!$A20,'Solid-Results'!K:K,"&lt;="&amp;Dashboard!$B20)</f>
        <v>1</v>
      </c>
      <c r="M20" s="34">
        <f>COUNTIFS('Solid-Results'!K:K,"&gt;="&amp;Dashboard!$A20,'Solid-Results'!K:K,"&lt;="&amp;Dashboard!$B20,'Solid-Results'!AE:AE,"Green")</f>
        <v>1</v>
      </c>
      <c r="N20" s="37">
        <f t="shared" si="3"/>
        <v>100</v>
      </c>
      <c r="O20" s="34">
        <f>COUNTIFS('Solid-Results'!L:L,"&gt;="&amp;Dashboard!$A20,'Solid-Results'!L:L,"&lt;="&amp;Dashboard!$B20)</f>
        <v>17</v>
      </c>
      <c r="P20" s="34">
        <f>COUNTIFS('Solid-Results'!L:L,"&gt;="&amp;Dashboard!$A20,'Solid-Results'!L:L,"&lt;="&amp;Dashboard!$B20,'Solid-Results'!AF:AF,"Green")</f>
        <v>9</v>
      </c>
      <c r="Q20" s="37">
        <f t="shared" si="4"/>
        <v>52.941176470588239</v>
      </c>
      <c r="R20" s="34">
        <f>COUNTIFS('Solid-Results'!M:M,"&gt;="&amp;Dashboard!$A20,'Solid-Results'!M:M,"&lt;="&amp;Dashboard!$B20)</f>
        <v>2</v>
      </c>
      <c r="S20" s="34">
        <f>COUNTIFS('Solid-Results'!M:M,"&gt;="&amp;Dashboard!$A20,'Solid-Results'!M:M,"&lt;="&amp;Dashboard!$B20,'Solid-Results'!AG:AG,"Green")</f>
        <v>1</v>
      </c>
      <c r="T20" s="37">
        <f t="shared" si="5"/>
        <v>50</v>
      </c>
      <c r="U20" s="34">
        <f>COUNTIFS('Solid-Results'!N:N,"&gt;="&amp;Dashboard!$A20,'Solid-Results'!N:N,"&lt;="&amp;Dashboard!$B20)</f>
        <v>22</v>
      </c>
      <c r="V20" s="34">
        <f>COUNTIFS('Solid-Results'!N:N,"&gt;="&amp;Dashboard!$A20,'Solid-Results'!N:N,"&lt;="&amp;Dashboard!$B20,'Solid-Results'!AH:AH,"Green")</f>
        <v>7</v>
      </c>
      <c r="W20" s="37">
        <f t="shared" si="6"/>
        <v>31.818181818181817</v>
      </c>
      <c r="X20" s="34">
        <f>COUNTIFS('Solid-Results'!O:O,"&gt;="&amp;Dashboard!$A20,'Solid-Results'!O:O,"&lt;="&amp;Dashboard!$B20)</f>
        <v>75</v>
      </c>
      <c r="Y20" s="34">
        <f>COUNTIFS('Solid-Results'!O:O,"&gt;="&amp;Dashboard!$A20,'Solid-Results'!O:O,"&lt;="&amp;Dashboard!$B20,'Solid-Results'!AI:AI,"Green")</f>
        <v>31</v>
      </c>
      <c r="Z20" s="37">
        <f t="shared" si="7"/>
        <v>41.333333333333336</v>
      </c>
      <c r="AA20" s="34">
        <f>COUNTIFS('Solid-Results'!P:P,"&gt;="&amp;Dashboard!$A20,'Solid-Results'!P:P,"&lt;="&amp;Dashboard!$B20)</f>
        <v>4</v>
      </c>
      <c r="AB20" s="34">
        <f>COUNTIFS('Solid-Results'!P:P,"&gt;="&amp;Dashboard!$A20,'Solid-Results'!P:P,"&lt;="&amp;Dashboard!$B20,'Solid-Results'!AJ:AJ,"Green")</f>
        <v>2</v>
      </c>
      <c r="AC20" s="37">
        <f t="shared" si="8"/>
        <v>50</v>
      </c>
      <c r="AD20" s="34">
        <f>COUNTIFS('Solid-Results'!Q:Q,"&gt;="&amp;Dashboard!$A20,'Solid-Results'!Q:Q,"&lt;="&amp;Dashboard!$B20)</f>
        <v>2</v>
      </c>
      <c r="AE20" s="34">
        <f>COUNTIFS('Solid-Results'!Q:Q,"&gt;="&amp;Dashboard!$A20,'Solid-Results'!Q:Q,"&lt;="&amp;Dashboard!$B20,'Solid-Results'!AK:AK,"Green")</f>
        <v>2</v>
      </c>
      <c r="AF20" s="37">
        <f t="shared" si="9"/>
        <v>100</v>
      </c>
      <c r="AG20" s="34">
        <f>COUNTIFS('Solid-Results'!R:R,"&gt;="&amp;Dashboard!$A20,'Solid-Results'!R:R,"&lt;="&amp;Dashboard!$B20)</f>
        <v>1</v>
      </c>
      <c r="AH20" s="34">
        <f>COUNTIFS('Solid-Results'!R:R,"&gt;="&amp;Dashboard!$A20,'Solid-Results'!R:R,"&lt;="&amp;Dashboard!$B20,'Solid-Results'!AL:AL,"Green")</f>
        <v>1</v>
      </c>
      <c r="AI20" s="37">
        <f t="shared" si="10"/>
        <v>100</v>
      </c>
      <c r="AJ20" s="34">
        <f>COUNTIFS('Solid-Results'!S:S,"&gt;="&amp;Dashboard!$A20,'Solid-Results'!S:S,"&lt;="&amp;Dashboard!$B20)</f>
        <v>28</v>
      </c>
      <c r="AK20" s="34">
        <f>COUNTIFS('Solid-Results'!S:S,"&gt;="&amp;Dashboard!$A20,'Solid-Results'!S:S,"&lt;="&amp;Dashboard!$B20,'Solid-Results'!AM:AM,"Green")</f>
        <v>12</v>
      </c>
      <c r="AL20" s="37">
        <f t="shared" si="11"/>
        <v>42.857142857142854</v>
      </c>
      <c r="AM20" s="34">
        <f>COUNTIFS('Solid-Results'!T:T,"&gt;="&amp;Dashboard!$A20,'Solid-Results'!T:T,"&lt;="&amp;Dashboard!$B20)</f>
        <v>26</v>
      </c>
      <c r="AN20" s="34">
        <f>COUNTIFS('Solid-Results'!T:T,"&gt;="&amp;Dashboard!$A20,'Solid-Results'!T:T,"&lt;="&amp;Dashboard!$B20,'Solid-Results'!AN:AN,"Green")</f>
        <v>11</v>
      </c>
      <c r="AO20" s="37">
        <f t="shared" si="12"/>
        <v>42.307692307692307</v>
      </c>
      <c r="AP20" s="34">
        <f>COUNTIFS('Solid-Results'!U:U,"&gt;="&amp;Dashboard!$A20,'Solid-Results'!U:U,"&lt;="&amp;Dashboard!$B20)</f>
        <v>20</v>
      </c>
      <c r="AQ20" s="34">
        <f>COUNTIFS('Solid-Results'!U:U,"&gt;="&amp;Dashboard!$A20,'Solid-Results'!U:U,"&lt;="&amp;Dashboard!$B20,'Solid-Results'!AO:AO,"Green")</f>
        <v>10</v>
      </c>
      <c r="AR20" s="37">
        <f t="shared" si="13"/>
        <v>50</v>
      </c>
      <c r="AS20" s="34">
        <f>COUNTIFS('Solid-Results'!V:V,"&gt;="&amp;Dashboard!$A20,'Solid-Results'!V:V,"&lt;="&amp;Dashboard!$B20)</f>
        <v>37</v>
      </c>
      <c r="AT20" s="34">
        <f>COUNTIFS('Solid-Results'!V:V,"&gt;="&amp;Dashboard!$A20,'Solid-Results'!V:V,"&lt;="&amp;Dashboard!$B20,'Solid-Results'!AP:AP,"Green")</f>
        <v>17</v>
      </c>
      <c r="AU20" s="37">
        <f t="shared" si="14"/>
        <v>45.945945945945951</v>
      </c>
      <c r="AV20" s="34">
        <f>COUNTIFS('Solid-Results'!W:W,"&gt;="&amp;Dashboard!$A20,'Solid-Results'!W:W,"&lt;="&amp;Dashboard!$B20)</f>
        <v>34</v>
      </c>
      <c r="AW20" s="34">
        <f>COUNTIFS('Solid-Results'!W:W,"&gt;="&amp;Dashboard!$A20,'Solid-Results'!W:W,"&lt;="&amp;Dashboard!$B20,'Solid-Results'!AQ:AQ,"Green")</f>
        <v>18</v>
      </c>
      <c r="AX20" s="37">
        <f t="shared" si="15"/>
        <v>52.941176470588239</v>
      </c>
    </row>
    <row r="21" spans="1:50" x14ac:dyDescent="0.25">
      <c r="A21" s="38">
        <f t="shared" si="16"/>
        <v>45.01</v>
      </c>
      <c r="B21" s="37">
        <f t="shared" si="17"/>
        <v>47.5</v>
      </c>
      <c r="C21" s="34">
        <f>COUNTIFS('Solid-Results'!H:H,"&gt;="&amp;Dashboard!$A21,'Solid-Results'!H:H,"&lt;="&amp;Dashboard!$B21)</f>
        <v>47</v>
      </c>
      <c r="D21" s="34">
        <f>COUNTIFS('Solid-Results'!H:H,"&gt;="&amp;Dashboard!$A21,'Solid-Results'!H:H,"&lt;="&amp;Dashboard!$B21,'Solid-Results'!AB:AB,"Green")</f>
        <v>28</v>
      </c>
      <c r="E21" s="37">
        <f t="shared" si="0"/>
        <v>59.574468085106382</v>
      </c>
      <c r="F21" s="34">
        <f>COUNTIFS('Solid-Results'!I:I,"&gt;="&amp;Dashboard!$A21,'Solid-Results'!I:I,"&lt;="&amp;Dashboard!$B21)</f>
        <v>1</v>
      </c>
      <c r="G21" s="34">
        <f>COUNTIFS('Solid-Results'!I:I,"&gt;="&amp;Dashboard!$A21,'Solid-Results'!I:I,"&lt;="&amp;Dashboard!$B21,'Solid-Results'!AC:AC,"Green")</f>
        <v>1</v>
      </c>
      <c r="H21" s="37">
        <f t="shared" si="1"/>
        <v>100</v>
      </c>
      <c r="I21" s="34">
        <f>COUNTIFS('Solid-Results'!J:J,"&gt;="&amp;Dashboard!$A21,'Solid-Results'!J:J,"&lt;="&amp;Dashboard!$B21)</f>
        <v>9</v>
      </c>
      <c r="J21" s="34">
        <f>COUNTIFS('Solid-Results'!J:J,"&gt;="&amp;Dashboard!$A21,'Solid-Results'!J:J,"&lt;="&amp;Dashboard!$B21,'Solid-Results'!AD:AD,"Green")</f>
        <v>4</v>
      </c>
      <c r="K21" s="37">
        <f t="shared" si="2"/>
        <v>44.444444444444443</v>
      </c>
      <c r="L21" s="34">
        <f>COUNTIFS('Solid-Results'!K:K,"&gt;="&amp;Dashboard!$A21,'Solid-Results'!K:K,"&lt;="&amp;Dashboard!$B21)</f>
        <v>2</v>
      </c>
      <c r="M21" s="34">
        <f>COUNTIFS('Solid-Results'!K:K,"&gt;="&amp;Dashboard!$A21,'Solid-Results'!K:K,"&lt;="&amp;Dashboard!$B21,'Solid-Results'!AE:AE,"Green")</f>
        <v>1</v>
      </c>
      <c r="N21" s="37">
        <f t="shared" si="3"/>
        <v>50</v>
      </c>
      <c r="O21" s="34">
        <f>COUNTIFS('Solid-Results'!L:L,"&gt;="&amp;Dashboard!$A21,'Solid-Results'!L:L,"&lt;="&amp;Dashboard!$B21)</f>
        <v>29</v>
      </c>
      <c r="P21" s="34">
        <f>COUNTIFS('Solid-Results'!L:L,"&gt;="&amp;Dashboard!$A21,'Solid-Results'!L:L,"&lt;="&amp;Dashboard!$B21,'Solid-Results'!AF:AF,"Green")</f>
        <v>19</v>
      </c>
      <c r="Q21" s="37">
        <f t="shared" si="4"/>
        <v>65.517241379310349</v>
      </c>
      <c r="R21" s="34">
        <f>COUNTIFS('Solid-Results'!M:M,"&gt;="&amp;Dashboard!$A21,'Solid-Results'!M:M,"&lt;="&amp;Dashboard!$B21)</f>
        <v>0</v>
      </c>
      <c r="S21" s="34">
        <f>COUNTIFS('Solid-Results'!M:M,"&gt;="&amp;Dashboard!$A21,'Solid-Results'!M:M,"&lt;="&amp;Dashboard!$B21,'Solid-Results'!AG:AG,"Green")</f>
        <v>0</v>
      </c>
      <c r="T21" s="37">
        <f t="shared" si="5"/>
        <v>0</v>
      </c>
      <c r="U21" s="34">
        <f>COUNTIFS('Solid-Results'!N:N,"&gt;="&amp;Dashboard!$A21,'Solid-Results'!N:N,"&lt;="&amp;Dashboard!$B21)</f>
        <v>16</v>
      </c>
      <c r="V21" s="34">
        <f>COUNTIFS('Solid-Results'!N:N,"&gt;="&amp;Dashboard!$A21,'Solid-Results'!N:N,"&lt;="&amp;Dashboard!$B21,'Solid-Results'!AH:AH,"Green")</f>
        <v>5</v>
      </c>
      <c r="W21" s="37">
        <f t="shared" si="6"/>
        <v>31.25</v>
      </c>
      <c r="X21" s="34">
        <f>COUNTIFS('Solid-Results'!O:O,"&gt;="&amp;Dashboard!$A21,'Solid-Results'!O:O,"&lt;="&amp;Dashboard!$B21)</f>
        <v>69</v>
      </c>
      <c r="Y21" s="34">
        <f>COUNTIFS('Solid-Results'!O:O,"&gt;="&amp;Dashboard!$A21,'Solid-Results'!O:O,"&lt;="&amp;Dashboard!$B21,'Solid-Results'!AI:AI,"Green")</f>
        <v>29</v>
      </c>
      <c r="Z21" s="37">
        <f t="shared" si="7"/>
        <v>42.028985507246375</v>
      </c>
      <c r="AA21" s="34">
        <f>COUNTIFS('Solid-Results'!P:P,"&gt;="&amp;Dashboard!$A21,'Solid-Results'!P:P,"&lt;="&amp;Dashboard!$B21)</f>
        <v>1</v>
      </c>
      <c r="AB21" s="34">
        <f>COUNTIFS('Solid-Results'!P:P,"&gt;="&amp;Dashboard!$A21,'Solid-Results'!P:P,"&lt;="&amp;Dashboard!$B21,'Solid-Results'!AJ:AJ,"Green")</f>
        <v>0</v>
      </c>
      <c r="AC21" s="37">
        <f t="shared" si="8"/>
        <v>0</v>
      </c>
      <c r="AD21" s="34">
        <f>COUNTIFS('Solid-Results'!Q:Q,"&gt;="&amp;Dashboard!$A21,'Solid-Results'!Q:Q,"&lt;="&amp;Dashboard!$B21)</f>
        <v>3</v>
      </c>
      <c r="AE21" s="34">
        <f>COUNTIFS('Solid-Results'!Q:Q,"&gt;="&amp;Dashboard!$A21,'Solid-Results'!Q:Q,"&lt;="&amp;Dashboard!$B21,'Solid-Results'!AK:AK,"Green")</f>
        <v>2</v>
      </c>
      <c r="AF21" s="37">
        <f t="shared" si="9"/>
        <v>66.666666666666657</v>
      </c>
      <c r="AG21" s="34">
        <f>COUNTIFS('Solid-Results'!R:R,"&gt;="&amp;Dashboard!$A21,'Solid-Results'!R:R,"&lt;="&amp;Dashboard!$B21)</f>
        <v>6</v>
      </c>
      <c r="AH21" s="34">
        <f>COUNTIFS('Solid-Results'!R:R,"&gt;="&amp;Dashboard!$A21,'Solid-Results'!R:R,"&lt;="&amp;Dashboard!$B21,'Solid-Results'!AL:AL,"Green")</f>
        <v>3</v>
      </c>
      <c r="AI21" s="37">
        <f t="shared" si="10"/>
        <v>50</v>
      </c>
      <c r="AJ21" s="34">
        <f>COUNTIFS('Solid-Results'!S:S,"&gt;="&amp;Dashboard!$A21,'Solid-Results'!S:S,"&lt;="&amp;Dashboard!$B21)</f>
        <v>31</v>
      </c>
      <c r="AK21" s="34">
        <f>COUNTIFS('Solid-Results'!S:S,"&gt;="&amp;Dashboard!$A21,'Solid-Results'!S:S,"&lt;="&amp;Dashboard!$B21,'Solid-Results'!AM:AM,"Green")</f>
        <v>17</v>
      </c>
      <c r="AL21" s="37">
        <f t="shared" si="11"/>
        <v>54.838709677419352</v>
      </c>
      <c r="AM21" s="34">
        <f>COUNTIFS('Solid-Results'!T:T,"&gt;="&amp;Dashboard!$A21,'Solid-Results'!T:T,"&lt;="&amp;Dashboard!$B21)</f>
        <v>33</v>
      </c>
      <c r="AN21" s="34">
        <f>COUNTIFS('Solid-Results'!T:T,"&gt;="&amp;Dashboard!$A21,'Solid-Results'!T:T,"&lt;="&amp;Dashboard!$B21,'Solid-Results'!AN:AN,"Green")</f>
        <v>19</v>
      </c>
      <c r="AO21" s="37">
        <f t="shared" si="12"/>
        <v>57.575757575757578</v>
      </c>
      <c r="AP21" s="34">
        <f>COUNTIFS('Solid-Results'!U:U,"&gt;="&amp;Dashboard!$A21,'Solid-Results'!U:U,"&lt;="&amp;Dashboard!$B21)</f>
        <v>21</v>
      </c>
      <c r="AQ21" s="34">
        <f>COUNTIFS('Solid-Results'!U:U,"&gt;="&amp;Dashboard!$A21,'Solid-Results'!U:U,"&lt;="&amp;Dashboard!$B21,'Solid-Results'!AO:AO,"Green")</f>
        <v>16</v>
      </c>
      <c r="AR21" s="37">
        <f t="shared" si="13"/>
        <v>76.19047619047619</v>
      </c>
      <c r="AS21" s="34">
        <f>COUNTIFS('Solid-Results'!V:V,"&gt;="&amp;Dashboard!$A21,'Solid-Results'!V:V,"&lt;="&amp;Dashboard!$B21)</f>
        <v>35</v>
      </c>
      <c r="AT21" s="34">
        <f>COUNTIFS('Solid-Results'!V:V,"&gt;="&amp;Dashboard!$A21,'Solid-Results'!V:V,"&lt;="&amp;Dashboard!$B21,'Solid-Results'!AP:AP,"Green")</f>
        <v>20</v>
      </c>
      <c r="AU21" s="37">
        <f t="shared" si="14"/>
        <v>57.142857142857139</v>
      </c>
      <c r="AV21" s="34">
        <f>COUNTIFS('Solid-Results'!W:W,"&gt;="&amp;Dashboard!$A21,'Solid-Results'!W:W,"&lt;="&amp;Dashboard!$B21)</f>
        <v>52</v>
      </c>
      <c r="AW21" s="34">
        <f>COUNTIFS('Solid-Results'!W:W,"&gt;="&amp;Dashboard!$A21,'Solid-Results'!W:W,"&lt;="&amp;Dashboard!$B21,'Solid-Results'!AQ:AQ,"Green")</f>
        <v>20</v>
      </c>
      <c r="AX21" s="37">
        <f t="shared" si="15"/>
        <v>38.461538461538467</v>
      </c>
    </row>
    <row r="22" spans="1:50" x14ac:dyDescent="0.25">
      <c r="A22" s="38">
        <f t="shared" si="16"/>
        <v>47.51</v>
      </c>
      <c r="B22" s="37">
        <f t="shared" si="17"/>
        <v>50</v>
      </c>
      <c r="C22" s="34">
        <f>COUNTIFS('Solid-Results'!H:H,"&gt;="&amp;Dashboard!$A22,'Solid-Results'!H:H,"&lt;="&amp;Dashboard!$B22)</f>
        <v>47</v>
      </c>
      <c r="D22" s="34">
        <f>COUNTIFS('Solid-Results'!H:H,"&gt;="&amp;Dashboard!$A22,'Solid-Results'!H:H,"&lt;="&amp;Dashboard!$B22,'Solid-Results'!AB:AB,"Green")</f>
        <v>20</v>
      </c>
      <c r="E22" s="37">
        <f t="shared" si="0"/>
        <v>42.553191489361701</v>
      </c>
      <c r="F22" s="34">
        <f>COUNTIFS('Solid-Results'!I:I,"&gt;="&amp;Dashboard!$A22,'Solid-Results'!I:I,"&lt;="&amp;Dashboard!$B22)</f>
        <v>0</v>
      </c>
      <c r="G22" s="34">
        <f>COUNTIFS('Solid-Results'!I:I,"&gt;="&amp;Dashboard!$A22,'Solid-Results'!I:I,"&lt;="&amp;Dashboard!$B22,'Solid-Results'!AC:AC,"Green")</f>
        <v>0</v>
      </c>
      <c r="H22" s="37">
        <f t="shared" si="1"/>
        <v>0</v>
      </c>
      <c r="I22" s="34">
        <f>COUNTIFS('Solid-Results'!J:J,"&gt;="&amp;Dashboard!$A22,'Solid-Results'!J:J,"&lt;="&amp;Dashboard!$B22)</f>
        <v>10</v>
      </c>
      <c r="J22" s="34">
        <f>COUNTIFS('Solid-Results'!J:J,"&gt;="&amp;Dashboard!$A22,'Solid-Results'!J:J,"&lt;="&amp;Dashboard!$B22,'Solid-Results'!AD:AD,"Green")</f>
        <v>6</v>
      </c>
      <c r="K22" s="37">
        <f t="shared" si="2"/>
        <v>60</v>
      </c>
      <c r="L22" s="34">
        <f>COUNTIFS('Solid-Results'!K:K,"&gt;="&amp;Dashboard!$A22,'Solid-Results'!K:K,"&lt;="&amp;Dashboard!$B22)</f>
        <v>6</v>
      </c>
      <c r="M22" s="34">
        <f>COUNTIFS('Solid-Results'!K:K,"&gt;="&amp;Dashboard!$A22,'Solid-Results'!K:K,"&lt;="&amp;Dashboard!$B22,'Solid-Results'!AE:AE,"Green")</f>
        <v>5</v>
      </c>
      <c r="N22" s="37">
        <f t="shared" si="3"/>
        <v>83.333333333333343</v>
      </c>
      <c r="O22" s="34">
        <f>COUNTIFS('Solid-Results'!L:L,"&gt;="&amp;Dashboard!$A22,'Solid-Results'!L:L,"&lt;="&amp;Dashboard!$B22)</f>
        <v>38</v>
      </c>
      <c r="P22" s="34">
        <f>COUNTIFS('Solid-Results'!L:L,"&gt;="&amp;Dashboard!$A22,'Solid-Results'!L:L,"&lt;="&amp;Dashboard!$B22,'Solid-Results'!AF:AF,"Green")</f>
        <v>21</v>
      </c>
      <c r="Q22" s="37">
        <f t="shared" si="4"/>
        <v>55.26315789473685</v>
      </c>
      <c r="R22" s="34">
        <f>COUNTIFS('Solid-Results'!M:M,"&gt;="&amp;Dashboard!$A22,'Solid-Results'!M:M,"&lt;="&amp;Dashboard!$B22)</f>
        <v>3</v>
      </c>
      <c r="S22" s="34">
        <f>COUNTIFS('Solid-Results'!M:M,"&gt;="&amp;Dashboard!$A22,'Solid-Results'!M:M,"&lt;="&amp;Dashboard!$B22,'Solid-Results'!AG:AG,"Green")</f>
        <v>2</v>
      </c>
      <c r="T22" s="37">
        <f t="shared" si="5"/>
        <v>66.666666666666657</v>
      </c>
      <c r="U22" s="34">
        <f>COUNTIFS('Solid-Results'!N:N,"&gt;="&amp;Dashboard!$A22,'Solid-Results'!N:N,"&lt;="&amp;Dashboard!$B22)</f>
        <v>10</v>
      </c>
      <c r="V22" s="34">
        <f>COUNTIFS('Solid-Results'!N:N,"&gt;="&amp;Dashboard!$A22,'Solid-Results'!N:N,"&lt;="&amp;Dashboard!$B22,'Solid-Results'!AH:AH,"Green")</f>
        <v>4</v>
      </c>
      <c r="W22" s="37">
        <f t="shared" si="6"/>
        <v>40</v>
      </c>
      <c r="X22" s="34">
        <f>COUNTIFS('Solid-Results'!O:O,"&gt;="&amp;Dashboard!$A22,'Solid-Results'!O:O,"&lt;="&amp;Dashboard!$B22)</f>
        <v>49</v>
      </c>
      <c r="Y22" s="34">
        <f>COUNTIFS('Solid-Results'!O:O,"&gt;="&amp;Dashboard!$A22,'Solid-Results'!O:O,"&lt;="&amp;Dashboard!$B22,'Solid-Results'!AI:AI,"Green")</f>
        <v>24</v>
      </c>
      <c r="Z22" s="37">
        <f t="shared" si="7"/>
        <v>48.979591836734691</v>
      </c>
      <c r="AA22" s="34">
        <f>COUNTIFS('Solid-Results'!P:P,"&gt;="&amp;Dashboard!$A22,'Solid-Results'!P:P,"&lt;="&amp;Dashboard!$B22)</f>
        <v>1</v>
      </c>
      <c r="AB22" s="34">
        <f>COUNTIFS('Solid-Results'!P:P,"&gt;="&amp;Dashboard!$A22,'Solid-Results'!P:P,"&lt;="&amp;Dashboard!$B22,'Solid-Results'!AJ:AJ,"Green")</f>
        <v>1</v>
      </c>
      <c r="AC22" s="37">
        <f t="shared" si="8"/>
        <v>100</v>
      </c>
      <c r="AD22" s="34">
        <f>COUNTIFS('Solid-Results'!Q:Q,"&gt;="&amp;Dashboard!$A22,'Solid-Results'!Q:Q,"&lt;="&amp;Dashboard!$B22)</f>
        <v>8</v>
      </c>
      <c r="AE22" s="34">
        <f>COUNTIFS('Solid-Results'!Q:Q,"&gt;="&amp;Dashboard!$A22,'Solid-Results'!Q:Q,"&lt;="&amp;Dashboard!$B22,'Solid-Results'!AK:AK,"Green")</f>
        <v>3</v>
      </c>
      <c r="AF22" s="37">
        <f t="shared" si="9"/>
        <v>37.5</v>
      </c>
      <c r="AG22" s="34">
        <f>COUNTIFS('Solid-Results'!R:R,"&gt;="&amp;Dashboard!$A22,'Solid-Results'!R:R,"&lt;="&amp;Dashboard!$B22)</f>
        <v>2</v>
      </c>
      <c r="AH22" s="34">
        <f>COUNTIFS('Solid-Results'!R:R,"&gt;="&amp;Dashboard!$A22,'Solid-Results'!R:R,"&lt;="&amp;Dashboard!$B22,'Solid-Results'!AL:AL,"Green")</f>
        <v>2</v>
      </c>
      <c r="AI22" s="37">
        <f t="shared" si="10"/>
        <v>100</v>
      </c>
      <c r="AJ22" s="34">
        <f>COUNTIFS('Solid-Results'!S:S,"&gt;="&amp;Dashboard!$A22,'Solid-Results'!S:S,"&lt;="&amp;Dashboard!$B22)</f>
        <v>37</v>
      </c>
      <c r="AK22" s="34">
        <f>COUNTIFS('Solid-Results'!S:S,"&gt;="&amp;Dashboard!$A22,'Solid-Results'!S:S,"&lt;="&amp;Dashboard!$B22,'Solid-Results'!AM:AM,"Green")</f>
        <v>22</v>
      </c>
      <c r="AL22" s="37">
        <f t="shared" si="11"/>
        <v>59.45945945945946</v>
      </c>
      <c r="AM22" s="34">
        <f>COUNTIFS('Solid-Results'!T:T,"&gt;="&amp;Dashboard!$A22,'Solid-Results'!T:T,"&lt;="&amp;Dashboard!$B22)</f>
        <v>31</v>
      </c>
      <c r="AN22" s="34">
        <f>COUNTIFS('Solid-Results'!T:T,"&gt;="&amp;Dashboard!$A22,'Solid-Results'!T:T,"&lt;="&amp;Dashboard!$B22,'Solid-Results'!AN:AN,"Green")</f>
        <v>17</v>
      </c>
      <c r="AO22" s="37">
        <f t="shared" si="12"/>
        <v>54.838709677419352</v>
      </c>
      <c r="AP22" s="34">
        <f>COUNTIFS('Solid-Results'!U:U,"&gt;="&amp;Dashboard!$A22,'Solid-Results'!U:U,"&lt;="&amp;Dashboard!$B22)</f>
        <v>26</v>
      </c>
      <c r="AQ22" s="34">
        <f>COUNTIFS('Solid-Results'!U:U,"&gt;="&amp;Dashboard!$A22,'Solid-Results'!U:U,"&lt;="&amp;Dashboard!$B22,'Solid-Results'!AO:AO,"Green")</f>
        <v>15</v>
      </c>
      <c r="AR22" s="37">
        <f t="shared" si="13"/>
        <v>57.692307692307686</v>
      </c>
      <c r="AS22" s="34">
        <f>COUNTIFS('Solid-Results'!V:V,"&gt;="&amp;Dashboard!$A22,'Solid-Results'!V:V,"&lt;="&amp;Dashboard!$B22)</f>
        <v>33</v>
      </c>
      <c r="AT22" s="34">
        <f>COUNTIFS('Solid-Results'!V:V,"&gt;="&amp;Dashboard!$A22,'Solid-Results'!V:V,"&lt;="&amp;Dashboard!$B22,'Solid-Results'!AP:AP,"Green")</f>
        <v>16</v>
      </c>
      <c r="AU22" s="37">
        <f t="shared" si="14"/>
        <v>48.484848484848484</v>
      </c>
      <c r="AV22" s="34">
        <f>COUNTIFS('Solid-Results'!W:W,"&gt;="&amp;Dashboard!$A22,'Solid-Results'!W:W,"&lt;="&amp;Dashboard!$B22)</f>
        <v>42</v>
      </c>
      <c r="AW22" s="34">
        <f>COUNTIFS('Solid-Results'!W:W,"&gt;="&amp;Dashboard!$A22,'Solid-Results'!W:W,"&lt;="&amp;Dashboard!$B22,'Solid-Results'!AQ:AQ,"Green")</f>
        <v>17</v>
      </c>
      <c r="AX22" s="37">
        <f t="shared" si="15"/>
        <v>40.476190476190474</v>
      </c>
    </row>
    <row r="23" spans="1:50" x14ac:dyDescent="0.25">
      <c r="A23" s="38">
        <f t="shared" si="16"/>
        <v>50.01</v>
      </c>
      <c r="B23" s="37">
        <f t="shared" ref="B23:B37" si="18">B22+2.5</f>
        <v>52.5</v>
      </c>
      <c r="C23" s="34">
        <f>COUNTIFS('Solid-Results'!H:H,"&gt;="&amp;Dashboard!$A23,'Solid-Results'!H:H,"&lt;="&amp;Dashboard!$B23)</f>
        <v>35</v>
      </c>
      <c r="D23" s="34">
        <f>COUNTIFS('Solid-Results'!H:H,"&gt;="&amp;Dashboard!$A23,'Solid-Results'!H:H,"&lt;="&amp;Dashboard!$B23,'Solid-Results'!AB:AB,"Green")</f>
        <v>15</v>
      </c>
      <c r="E23" s="37">
        <f t="shared" si="0"/>
        <v>42.857142857142854</v>
      </c>
      <c r="F23" s="34">
        <f>COUNTIFS('Solid-Results'!I:I,"&gt;="&amp;Dashboard!$A23,'Solid-Results'!I:I,"&lt;="&amp;Dashboard!$B23)</f>
        <v>3</v>
      </c>
      <c r="G23" s="34">
        <f>COUNTIFS('Solid-Results'!I:I,"&gt;="&amp;Dashboard!$A23,'Solid-Results'!I:I,"&lt;="&amp;Dashboard!$B23,'Solid-Results'!AC:AC,"Green")</f>
        <v>1</v>
      </c>
      <c r="H23" s="37">
        <f t="shared" si="1"/>
        <v>33.333333333333329</v>
      </c>
      <c r="I23" s="34">
        <f>COUNTIFS('Solid-Results'!J:J,"&gt;="&amp;Dashboard!$A23,'Solid-Results'!J:J,"&lt;="&amp;Dashboard!$B23)</f>
        <v>5</v>
      </c>
      <c r="J23" s="34">
        <f>COUNTIFS('Solid-Results'!J:J,"&gt;="&amp;Dashboard!$A23,'Solid-Results'!J:J,"&lt;="&amp;Dashboard!$B23,'Solid-Results'!AD:AD,"Green")</f>
        <v>1</v>
      </c>
      <c r="K23" s="37">
        <f t="shared" si="2"/>
        <v>20</v>
      </c>
      <c r="L23" s="34">
        <f>COUNTIFS('Solid-Results'!K:K,"&gt;="&amp;Dashboard!$A23,'Solid-Results'!K:K,"&lt;="&amp;Dashboard!$B23)</f>
        <v>9</v>
      </c>
      <c r="M23" s="34">
        <f>COUNTIFS('Solid-Results'!K:K,"&gt;="&amp;Dashboard!$A23,'Solid-Results'!K:K,"&lt;="&amp;Dashboard!$B23,'Solid-Results'!AE:AE,"Green")</f>
        <v>3</v>
      </c>
      <c r="N23" s="37">
        <f t="shared" si="3"/>
        <v>33.333333333333329</v>
      </c>
      <c r="O23" s="34">
        <f>COUNTIFS('Solid-Results'!L:L,"&gt;="&amp;Dashboard!$A23,'Solid-Results'!L:L,"&lt;="&amp;Dashboard!$B23)</f>
        <v>43</v>
      </c>
      <c r="P23" s="34">
        <f>COUNTIFS('Solid-Results'!L:L,"&gt;="&amp;Dashboard!$A23,'Solid-Results'!L:L,"&lt;="&amp;Dashboard!$B23,'Solid-Results'!AF:AF,"Green")</f>
        <v>23</v>
      </c>
      <c r="Q23" s="37">
        <f t="shared" si="4"/>
        <v>53.488372093023251</v>
      </c>
      <c r="R23" s="34">
        <f>COUNTIFS('Solid-Results'!M:M,"&gt;="&amp;Dashboard!$A23,'Solid-Results'!M:M,"&lt;="&amp;Dashboard!$B23)</f>
        <v>0</v>
      </c>
      <c r="S23" s="34">
        <f>COUNTIFS('Solid-Results'!M:M,"&gt;="&amp;Dashboard!$A23,'Solid-Results'!M:M,"&lt;="&amp;Dashboard!$B23,'Solid-Results'!AG:AG,"Green")</f>
        <v>0</v>
      </c>
      <c r="T23" s="37">
        <f t="shared" si="5"/>
        <v>0</v>
      </c>
      <c r="U23" s="34">
        <f>COUNTIFS('Solid-Results'!N:N,"&gt;="&amp;Dashboard!$A23,'Solid-Results'!N:N,"&lt;="&amp;Dashboard!$B23)</f>
        <v>5</v>
      </c>
      <c r="V23" s="34">
        <f>COUNTIFS('Solid-Results'!N:N,"&gt;="&amp;Dashboard!$A23,'Solid-Results'!N:N,"&lt;="&amp;Dashboard!$B23,'Solid-Results'!AH:AH,"Green")</f>
        <v>4</v>
      </c>
      <c r="W23" s="37">
        <f t="shared" si="6"/>
        <v>80</v>
      </c>
      <c r="X23" s="34">
        <f>COUNTIFS('Solid-Results'!O:O,"&gt;="&amp;Dashboard!$A23,'Solid-Results'!O:O,"&lt;="&amp;Dashboard!$B23)</f>
        <v>47</v>
      </c>
      <c r="Y23" s="34">
        <f>COUNTIFS('Solid-Results'!O:O,"&gt;="&amp;Dashboard!$A23,'Solid-Results'!O:O,"&lt;="&amp;Dashboard!$B23,'Solid-Results'!AI:AI,"Green")</f>
        <v>22</v>
      </c>
      <c r="Z23" s="37">
        <f t="shared" si="7"/>
        <v>46.808510638297875</v>
      </c>
      <c r="AA23" s="34">
        <f>COUNTIFS('Solid-Results'!P:P,"&gt;="&amp;Dashboard!$A23,'Solid-Results'!P:P,"&lt;="&amp;Dashboard!$B23)</f>
        <v>0</v>
      </c>
      <c r="AB23" s="34">
        <f>COUNTIFS('Solid-Results'!P:P,"&gt;="&amp;Dashboard!$A23,'Solid-Results'!P:P,"&lt;="&amp;Dashboard!$B23,'Solid-Results'!AJ:AJ,"Green")</f>
        <v>0</v>
      </c>
      <c r="AC23" s="37">
        <f t="shared" si="8"/>
        <v>0</v>
      </c>
      <c r="AD23" s="34">
        <f>COUNTIFS('Solid-Results'!Q:Q,"&gt;="&amp;Dashboard!$A23,'Solid-Results'!Q:Q,"&lt;="&amp;Dashboard!$B23)</f>
        <v>24</v>
      </c>
      <c r="AE23" s="34">
        <f>COUNTIFS('Solid-Results'!Q:Q,"&gt;="&amp;Dashboard!$A23,'Solid-Results'!Q:Q,"&lt;="&amp;Dashboard!$B23,'Solid-Results'!AK:AK,"Green")</f>
        <v>12</v>
      </c>
      <c r="AF23" s="37">
        <f t="shared" si="9"/>
        <v>50</v>
      </c>
      <c r="AG23" s="34">
        <f>COUNTIFS('Solid-Results'!R:R,"&gt;="&amp;Dashboard!$A23,'Solid-Results'!R:R,"&lt;="&amp;Dashboard!$B23)</f>
        <v>5</v>
      </c>
      <c r="AH23" s="34">
        <f>COUNTIFS('Solid-Results'!R:R,"&gt;="&amp;Dashboard!$A23,'Solid-Results'!R:R,"&lt;="&amp;Dashboard!$B23,'Solid-Results'!AL:AL,"Green")</f>
        <v>2</v>
      </c>
      <c r="AI23" s="37">
        <f t="shared" si="10"/>
        <v>40</v>
      </c>
      <c r="AJ23" s="34">
        <f>COUNTIFS('Solid-Results'!S:S,"&gt;="&amp;Dashboard!$A23,'Solid-Results'!S:S,"&lt;="&amp;Dashboard!$B23)</f>
        <v>31</v>
      </c>
      <c r="AK23" s="34">
        <f>COUNTIFS('Solid-Results'!S:S,"&gt;="&amp;Dashboard!$A23,'Solid-Results'!S:S,"&lt;="&amp;Dashboard!$B23,'Solid-Results'!AM:AM,"Green")</f>
        <v>14</v>
      </c>
      <c r="AL23" s="37">
        <f t="shared" si="11"/>
        <v>45.161290322580641</v>
      </c>
      <c r="AM23" s="34">
        <f>COUNTIFS('Solid-Results'!T:T,"&gt;="&amp;Dashboard!$A23,'Solid-Results'!T:T,"&lt;="&amp;Dashboard!$B23)</f>
        <v>38</v>
      </c>
      <c r="AN23" s="34">
        <f>COUNTIFS('Solid-Results'!T:T,"&gt;="&amp;Dashboard!$A23,'Solid-Results'!T:T,"&lt;="&amp;Dashboard!$B23,'Solid-Results'!AN:AN,"Green")</f>
        <v>16</v>
      </c>
      <c r="AO23" s="37">
        <f t="shared" si="12"/>
        <v>42.105263157894733</v>
      </c>
      <c r="AP23" s="34">
        <f>COUNTIFS('Solid-Results'!U:U,"&gt;="&amp;Dashboard!$A23,'Solid-Results'!U:U,"&lt;="&amp;Dashboard!$B23)</f>
        <v>28</v>
      </c>
      <c r="AQ23" s="34">
        <f>COUNTIFS('Solid-Results'!U:U,"&gt;="&amp;Dashboard!$A23,'Solid-Results'!U:U,"&lt;="&amp;Dashboard!$B23,'Solid-Results'!AO:AO,"Green")</f>
        <v>20</v>
      </c>
      <c r="AR23" s="37">
        <f t="shared" si="13"/>
        <v>71.428571428571431</v>
      </c>
      <c r="AS23" s="34">
        <f>COUNTIFS('Solid-Results'!V:V,"&gt;="&amp;Dashboard!$A23,'Solid-Results'!V:V,"&lt;="&amp;Dashboard!$B23)</f>
        <v>42</v>
      </c>
      <c r="AT23" s="34">
        <f>COUNTIFS('Solid-Results'!V:V,"&gt;="&amp;Dashboard!$A23,'Solid-Results'!V:V,"&lt;="&amp;Dashboard!$B23,'Solid-Results'!AP:AP,"Green")</f>
        <v>24</v>
      </c>
      <c r="AU23" s="37">
        <f t="shared" si="14"/>
        <v>57.142857142857139</v>
      </c>
      <c r="AV23" s="34">
        <f>COUNTIFS('Solid-Results'!W:W,"&gt;="&amp;Dashboard!$A23,'Solid-Results'!W:W,"&lt;="&amp;Dashboard!$B23)</f>
        <v>37</v>
      </c>
      <c r="AW23" s="34">
        <f>COUNTIFS('Solid-Results'!W:W,"&gt;="&amp;Dashboard!$A23,'Solid-Results'!W:W,"&lt;="&amp;Dashboard!$B23,'Solid-Results'!AQ:AQ,"Green")</f>
        <v>16</v>
      </c>
      <c r="AX23" s="37">
        <f t="shared" si="15"/>
        <v>43.243243243243242</v>
      </c>
    </row>
    <row r="24" spans="1:50" x14ac:dyDescent="0.25">
      <c r="A24" s="38">
        <f t="shared" si="16"/>
        <v>52.51</v>
      </c>
      <c r="B24" s="37">
        <f t="shared" si="18"/>
        <v>55</v>
      </c>
      <c r="C24" s="34">
        <f>COUNTIFS('Solid-Results'!H:H,"&gt;="&amp;Dashboard!$A24,'Solid-Results'!H:H,"&lt;="&amp;Dashboard!$B24)</f>
        <v>29</v>
      </c>
      <c r="D24" s="34">
        <f>COUNTIFS('Solid-Results'!H:H,"&gt;="&amp;Dashboard!$A24,'Solid-Results'!H:H,"&lt;="&amp;Dashboard!$B24,'Solid-Results'!AB:AB,"Green")</f>
        <v>10</v>
      </c>
      <c r="E24" s="37">
        <f t="shared" si="0"/>
        <v>34.482758620689658</v>
      </c>
      <c r="F24" s="34">
        <f>COUNTIFS('Solid-Results'!I:I,"&gt;="&amp;Dashboard!$A24,'Solid-Results'!I:I,"&lt;="&amp;Dashboard!$B24)</f>
        <v>0</v>
      </c>
      <c r="G24" s="34">
        <f>COUNTIFS('Solid-Results'!I:I,"&gt;="&amp;Dashboard!$A24,'Solid-Results'!I:I,"&lt;="&amp;Dashboard!$B24,'Solid-Results'!AC:AC,"Green")</f>
        <v>0</v>
      </c>
      <c r="H24" s="37">
        <f t="shared" si="1"/>
        <v>0</v>
      </c>
      <c r="I24" s="34">
        <f>COUNTIFS('Solid-Results'!J:J,"&gt;="&amp;Dashboard!$A24,'Solid-Results'!J:J,"&lt;="&amp;Dashboard!$B24)</f>
        <v>2</v>
      </c>
      <c r="J24" s="34">
        <f>COUNTIFS('Solid-Results'!J:J,"&gt;="&amp;Dashboard!$A24,'Solid-Results'!J:J,"&lt;="&amp;Dashboard!$B24,'Solid-Results'!AD:AD,"Green")</f>
        <v>1</v>
      </c>
      <c r="K24" s="37">
        <f t="shared" si="2"/>
        <v>50</v>
      </c>
      <c r="L24" s="34">
        <f>COUNTIFS('Solid-Results'!K:K,"&gt;="&amp;Dashboard!$A24,'Solid-Results'!K:K,"&lt;="&amp;Dashboard!$B24)</f>
        <v>9</v>
      </c>
      <c r="M24" s="34">
        <f>COUNTIFS('Solid-Results'!K:K,"&gt;="&amp;Dashboard!$A24,'Solid-Results'!K:K,"&lt;="&amp;Dashboard!$B24,'Solid-Results'!AE:AE,"Green")</f>
        <v>5</v>
      </c>
      <c r="N24" s="37">
        <f t="shared" si="3"/>
        <v>55.555555555555557</v>
      </c>
      <c r="O24" s="34">
        <f>COUNTIFS('Solid-Results'!L:L,"&gt;="&amp;Dashboard!$A24,'Solid-Results'!L:L,"&lt;="&amp;Dashboard!$B24)</f>
        <v>48</v>
      </c>
      <c r="P24" s="34">
        <f>COUNTIFS('Solid-Results'!L:L,"&gt;="&amp;Dashboard!$A24,'Solid-Results'!L:L,"&lt;="&amp;Dashboard!$B24,'Solid-Results'!AF:AF,"Green")</f>
        <v>20</v>
      </c>
      <c r="Q24" s="37">
        <f t="shared" si="4"/>
        <v>41.666666666666671</v>
      </c>
      <c r="R24" s="34">
        <f>COUNTIFS('Solid-Results'!M:M,"&gt;="&amp;Dashboard!$A24,'Solid-Results'!M:M,"&lt;="&amp;Dashboard!$B24)</f>
        <v>1</v>
      </c>
      <c r="S24" s="34">
        <f>COUNTIFS('Solid-Results'!M:M,"&gt;="&amp;Dashboard!$A24,'Solid-Results'!M:M,"&lt;="&amp;Dashboard!$B24,'Solid-Results'!AG:AG,"Green")</f>
        <v>0</v>
      </c>
      <c r="T24" s="37">
        <f t="shared" si="5"/>
        <v>0</v>
      </c>
      <c r="U24" s="34">
        <f>COUNTIFS('Solid-Results'!N:N,"&gt;="&amp;Dashboard!$A24,'Solid-Results'!N:N,"&lt;="&amp;Dashboard!$B24)</f>
        <v>7</v>
      </c>
      <c r="V24" s="34">
        <f>COUNTIFS('Solid-Results'!N:N,"&gt;="&amp;Dashboard!$A24,'Solid-Results'!N:N,"&lt;="&amp;Dashboard!$B24,'Solid-Results'!AH:AH,"Green")</f>
        <v>5</v>
      </c>
      <c r="W24" s="37">
        <f t="shared" si="6"/>
        <v>71.428571428571431</v>
      </c>
      <c r="X24" s="34">
        <f>COUNTIFS('Solid-Results'!O:O,"&gt;="&amp;Dashboard!$A24,'Solid-Results'!O:O,"&lt;="&amp;Dashboard!$B24)</f>
        <v>32</v>
      </c>
      <c r="Y24" s="34">
        <f>COUNTIFS('Solid-Results'!O:O,"&gt;="&amp;Dashboard!$A24,'Solid-Results'!O:O,"&lt;="&amp;Dashboard!$B24,'Solid-Results'!AI:AI,"Green")</f>
        <v>16</v>
      </c>
      <c r="Z24" s="37">
        <f t="shared" si="7"/>
        <v>50</v>
      </c>
      <c r="AA24" s="34">
        <f>COUNTIFS('Solid-Results'!P:P,"&gt;="&amp;Dashboard!$A24,'Solid-Results'!P:P,"&lt;="&amp;Dashboard!$B24)</f>
        <v>2</v>
      </c>
      <c r="AB24" s="34">
        <f>COUNTIFS('Solid-Results'!P:P,"&gt;="&amp;Dashboard!$A24,'Solid-Results'!P:P,"&lt;="&amp;Dashboard!$B24,'Solid-Results'!AJ:AJ,"Green")</f>
        <v>1</v>
      </c>
      <c r="AC24" s="37">
        <f t="shared" si="8"/>
        <v>50</v>
      </c>
      <c r="AD24" s="34">
        <f>COUNTIFS('Solid-Results'!Q:Q,"&gt;="&amp;Dashboard!$A24,'Solid-Results'!Q:Q,"&lt;="&amp;Dashboard!$B24)</f>
        <v>25</v>
      </c>
      <c r="AE24" s="34">
        <f>COUNTIFS('Solid-Results'!Q:Q,"&gt;="&amp;Dashboard!$A24,'Solid-Results'!Q:Q,"&lt;="&amp;Dashboard!$B24,'Solid-Results'!AK:AK,"Green")</f>
        <v>16</v>
      </c>
      <c r="AF24" s="37">
        <f t="shared" si="9"/>
        <v>64</v>
      </c>
      <c r="AG24" s="34">
        <f>COUNTIFS('Solid-Results'!R:R,"&gt;="&amp;Dashboard!$A24,'Solid-Results'!R:R,"&lt;="&amp;Dashboard!$B24)</f>
        <v>12</v>
      </c>
      <c r="AH24" s="34">
        <f>COUNTIFS('Solid-Results'!R:R,"&gt;="&amp;Dashboard!$A24,'Solid-Results'!R:R,"&lt;="&amp;Dashboard!$B24,'Solid-Results'!AL:AL,"Green")</f>
        <v>7</v>
      </c>
      <c r="AI24" s="37">
        <f t="shared" si="10"/>
        <v>58.333333333333336</v>
      </c>
      <c r="AJ24" s="34">
        <f>COUNTIFS('Solid-Results'!S:S,"&gt;="&amp;Dashboard!$A24,'Solid-Results'!S:S,"&lt;="&amp;Dashboard!$B24)</f>
        <v>33</v>
      </c>
      <c r="AK24" s="34">
        <f>COUNTIFS('Solid-Results'!S:S,"&gt;="&amp;Dashboard!$A24,'Solid-Results'!S:S,"&lt;="&amp;Dashboard!$B24,'Solid-Results'!AM:AM,"Green")</f>
        <v>14</v>
      </c>
      <c r="AL24" s="37">
        <f t="shared" si="11"/>
        <v>42.424242424242422</v>
      </c>
      <c r="AM24" s="34">
        <f>COUNTIFS('Solid-Results'!T:T,"&gt;="&amp;Dashboard!$A24,'Solid-Results'!T:T,"&lt;="&amp;Dashboard!$B24)</f>
        <v>29</v>
      </c>
      <c r="AN24" s="34">
        <f>COUNTIFS('Solid-Results'!T:T,"&gt;="&amp;Dashboard!$A24,'Solid-Results'!T:T,"&lt;="&amp;Dashboard!$B24,'Solid-Results'!AN:AN,"Green")</f>
        <v>13</v>
      </c>
      <c r="AO24" s="37">
        <f t="shared" si="12"/>
        <v>44.827586206896555</v>
      </c>
      <c r="AP24" s="34">
        <f>COUNTIFS('Solid-Results'!U:U,"&gt;="&amp;Dashboard!$A24,'Solid-Results'!U:U,"&lt;="&amp;Dashboard!$B24)</f>
        <v>33</v>
      </c>
      <c r="AQ24" s="34">
        <f>COUNTIFS('Solid-Results'!U:U,"&gt;="&amp;Dashboard!$A24,'Solid-Results'!U:U,"&lt;="&amp;Dashboard!$B24,'Solid-Results'!AO:AO,"Green")</f>
        <v>23</v>
      </c>
      <c r="AR24" s="37">
        <f t="shared" si="13"/>
        <v>69.696969696969703</v>
      </c>
      <c r="AS24" s="34">
        <f>COUNTIFS('Solid-Results'!V:V,"&gt;="&amp;Dashboard!$A24,'Solid-Results'!V:V,"&lt;="&amp;Dashboard!$B24)</f>
        <v>52</v>
      </c>
      <c r="AT24" s="34">
        <f>COUNTIFS('Solid-Results'!V:V,"&gt;="&amp;Dashboard!$A24,'Solid-Results'!V:V,"&lt;="&amp;Dashboard!$B24,'Solid-Results'!AP:AP,"Green")</f>
        <v>33</v>
      </c>
      <c r="AU24" s="37">
        <f t="shared" si="14"/>
        <v>63.46153846153846</v>
      </c>
      <c r="AV24" s="34">
        <f>COUNTIFS('Solid-Results'!W:W,"&gt;="&amp;Dashboard!$A24,'Solid-Results'!W:W,"&lt;="&amp;Dashboard!$B24)</f>
        <v>32</v>
      </c>
      <c r="AW24" s="34">
        <f>COUNTIFS('Solid-Results'!W:W,"&gt;="&amp;Dashboard!$A24,'Solid-Results'!W:W,"&lt;="&amp;Dashboard!$B24,'Solid-Results'!AQ:AQ,"Green")</f>
        <v>15</v>
      </c>
      <c r="AX24" s="37">
        <f t="shared" si="15"/>
        <v>46.875</v>
      </c>
    </row>
    <row r="25" spans="1:50" x14ac:dyDescent="0.25">
      <c r="A25" s="38">
        <f t="shared" si="16"/>
        <v>55.01</v>
      </c>
      <c r="B25" s="37">
        <f t="shared" si="18"/>
        <v>57.5</v>
      </c>
      <c r="C25" s="34">
        <f>COUNTIFS('Solid-Results'!H:H,"&gt;="&amp;Dashboard!$A25,'Solid-Results'!H:H,"&lt;="&amp;Dashboard!$B25)</f>
        <v>17</v>
      </c>
      <c r="D25" s="34">
        <f>COUNTIFS('Solid-Results'!H:H,"&gt;="&amp;Dashboard!$A25,'Solid-Results'!H:H,"&lt;="&amp;Dashboard!$B25,'Solid-Results'!AB:AB,"Green")</f>
        <v>8</v>
      </c>
      <c r="E25" s="37">
        <f t="shared" si="0"/>
        <v>47.058823529411761</v>
      </c>
      <c r="F25" s="34">
        <f>COUNTIFS('Solid-Results'!I:I,"&gt;="&amp;Dashboard!$A25,'Solid-Results'!I:I,"&lt;="&amp;Dashboard!$B25)</f>
        <v>2</v>
      </c>
      <c r="G25" s="34">
        <f>COUNTIFS('Solid-Results'!I:I,"&gt;="&amp;Dashboard!$A25,'Solid-Results'!I:I,"&lt;="&amp;Dashboard!$B25,'Solid-Results'!AC:AC,"Green")</f>
        <v>1</v>
      </c>
      <c r="H25" s="37">
        <f t="shared" si="1"/>
        <v>50</v>
      </c>
      <c r="I25" s="34">
        <f>COUNTIFS('Solid-Results'!J:J,"&gt;="&amp;Dashboard!$A25,'Solid-Results'!J:J,"&lt;="&amp;Dashboard!$B25)</f>
        <v>1</v>
      </c>
      <c r="J25" s="34">
        <f>COUNTIFS('Solid-Results'!J:J,"&gt;="&amp;Dashboard!$A25,'Solid-Results'!J:J,"&lt;="&amp;Dashboard!$B25,'Solid-Results'!AD:AD,"Green")</f>
        <v>0</v>
      </c>
      <c r="K25" s="37">
        <f t="shared" si="2"/>
        <v>0</v>
      </c>
      <c r="L25" s="34">
        <f>COUNTIFS('Solid-Results'!K:K,"&gt;="&amp;Dashboard!$A25,'Solid-Results'!K:K,"&lt;="&amp;Dashboard!$B25)</f>
        <v>15</v>
      </c>
      <c r="M25" s="34">
        <f>COUNTIFS('Solid-Results'!K:K,"&gt;="&amp;Dashboard!$A25,'Solid-Results'!K:K,"&lt;="&amp;Dashboard!$B25,'Solid-Results'!AE:AE,"Green")</f>
        <v>12</v>
      </c>
      <c r="N25" s="37">
        <f t="shared" si="3"/>
        <v>80</v>
      </c>
      <c r="O25" s="34">
        <f>COUNTIFS('Solid-Results'!L:L,"&gt;="&amp;Dashboard!$A25,'Solid-Results'!L:L,"&lt;="&amp;Dashboard!$B25)</f>
        <v>67</v>
      </c>
      <c r="P25" s="34">
        <f>COUNTIFS('Solid-Results'!L:L,"&gt;="&amp;Dashboard!$A25,'Solid-Results'!L:L,"&lt;="&amp;Dashboard!$B25,'Solid-Results'!AF:AF,"Green")</f>
        <v>33</v>
      </c>
      <c r="Q25" s="37">
        <f t="shared" si="4"/>
        <v>49.253731343283583</v>
      </c>
      <c r="R25" s="34">
        <f>COUNTIFS('Solid-Results'!M:M,"&gt;="&amp;Dashboard!$A25,'Solid-Results'!M:M,"&lt;="&amp;Dashboard!$B25)</f>
        <v>2</v>
      </c>
      <c r="S25" s="34">
        <f>COUNTIFS('Solid-Results'!M:M,"&gt;="&amp;Dashboard!$A25,'Solid-Results'!M:M,"&lt;="&amp;Dashboard!$B25,'Solid-Results'!AG:AG,"Green")</f>
        <v>1</v>
      </c>
      <c r="T25" s="37">
        <f t="shared" si="5"/>
        <v>50</v>
      </c>
      <c r="U25" s="34">
        <f>COUNTIFS('Solid-Results'!N:N,"&gt;="&amp;Dashboard!$A25,'Solid-Results'!N:N,"&lt;="&amp;Dashboard!$B25)</f>
        <v>2</v>
      </c>
      <c r="V25" s="34">
        <f>COUNTIFS('Solid-Results'!N:N,"&gt;="&amp;Dashboard!$A25,'Solid-Results'!N:N,"&lt;="&amp;Dashboard!$B25,'Solid-Results'!AH:AH,"Green")</f>
        <v>0</v>
      </c>
      <c r="W25" s="37">
        <f t="shared" si="6"/>
        <v>0</v>
      </c>
      <c r="X25" s="34">
        <f>COUNTIFS('Solid-Results'!O:O,"&gt;="&amp;Dashboard!$A25,'Solid-Results'!O:O,"&lt;="&amp;Dashboard!$B25)</f>
        <v>21</v>
      </c>
      <c r="Y25" s="34">
        <f>COUNTIFS('Solid-Results'!O:O,"&gt;="&amp;Dashboard!$A25,'Solid-Results'!O:O,"&lt;="&amp;Dashboard!$B25,'Solid-Results'!AI:AI,"Green")</f>
        <v>13</v>
      </c>
      <c r="Z25" s="37">
        <f t="shared" si="7"/>
        <v>61.904761904761905</v>
      </c>
      <c r="AA25" s="34">
        <f>COUNTIFS('Solid-Results'!P:P,"&gt;="&amp;Dashboard!$A25,'Solid-Results'!P:P,"&lt;="&amp;Dashboard!$B25)</f>
        <v>0</v>
      </c>
      <c r="AB25" s="34">
        <f>COUNTIFS('Solid-Results'!P:P,"&gt;="&amp;Dashboard!$A25,'Solid-Results'!P:P,"&lt;="&amp;Dashboard!$B25,'Solid-Results'!AJ:AJ,"Green")</f>
        <v>0</v>
      </c>
      <c r="AC25" s="37">
        <f t="shared" si="8"/>
        <v>0</v>
      </c>
      <c r="AD25" s="34">
        <f>COUNTIFS('Solid-Results'!Q:Q,"&gt;="&amp;Dashboard!$A25,'Solid-Results'!Q:Q,"&lt;="&amp;Dashboard!$B25)</f>
        <v>30</v>
      </c>
      <c r="AE25" s="34">
        <f>COUNTIFS('Solid-Results'!Q:Q,"&gt;="&amp;Dashboard!$A25,'Solid-Results'!Q:Q,"&lt;="&amp;Dashboard!$B25,'Solid-Results'!AK:AK,"Green")</f>
        <v>15</v>
      </c>
      <c r="AF25" s="37">
        <f t="shared" si="9"/>
        <v>50</v>
      </c>
      <c r="AG25" s="34">
        <f>COUNTIFS('Solid-Results'!R:R,"&gt;="&amp;Dashboard!$A25,'Solid-Results'!R:R,"&lt;="&amp;Dashboard!$B25)</f>
        <v>16</v>
      </c>
      <c r="AH25" s="34">
        <f>COUNTIFS('Solid-Results'!R:R,"&gt;="&amp;Dashboard!$A25,'Solid-Results'!R:R,"&lt;="&amp;Dashboard!$B25,'Solid-Results'!AL:AL,"Green")</f>
        <v>4</v>
      </c>
      <c r="AI25" s="37">
        <f t="shared" si="10"/>
        <v>25</v>
      </c>
      <c r="AJ25" s="34">
        <f>COUNTIFS('Solid-Results'!S:S,"&gt;="&amp;Dashboard!$A25,'Solid-Results'!S:S,"&lt;="&amp;Dashboard!$B25)</f>
        <v>25</v>
      </c>
      <c r="AK25" s="34">
        <f>COUNTIFS('Solid-Results'!S:S,"&gt;="&amp;Dashboard!$A25,'Solid-Results'!S:S,"&lt;="&amp;Dashboard!$B25,'Solid-Results'!AM:AM,"Green")</f>
        <v>14</v>
      </c>
      <c r="AL25" s="37">
        <f t="shared" si="11"/>
        <v>56.000000000000007</v>
      </c>
      <c r="AM25" s="34">
        <f>COUNTIFS('Solid-Results'!T:T,"&gt;="&amp;Dashboard!$A25,'Solid-Results'!T:T,"&lt;="&amp;Dashboard!$B25)</f>
        <v>31</v>
      </c>
      <c r="AN25" s="34">
        <f>COUNTIFS('Solid-Results'!T:T,"&gt;="&amp;Dashboard!$A25,'Solid-Results'!T:T,"&lt;="&amp;Dashboard!$B25,'Solid-Results'!AN:AN,"Green")</f>
        <v>17</v>
      </c>
      <c r="AO25" s="37">
        <f t="shared" si="12"/>
        <v>54.838709677419352</v>
      </c>
      <c r="AP25" s="34">
        <f>COUNTIFS('Solid-Results'!U:U,"&gt;="&amp;Dashboard!$A25,'Solid-Results'!U:U,"&lt;="&amp;Dashboard!$B25)</f>
        <v>39</v>
      </c>
      <c r="AQ25" s="34">
        <f>COUNTIFS('Solid-Results'!U:U,"&gt;="&amp;Dashboard!$A25,'Solid-Results'!U:U,"&lt;="&amp;Dashboard!$B25,'Solid-Results'!AO:AO,"Green")</f>
        <v>27</v>
      </c>
      <c r="AR25" s="37">
        <f t="shared" si="13"/>
        <v>69.230769230769226</v>
      </c>
      <c r="AS25" s="34">
        <f>COUNTIFS('Solid-Results'!V:V,"&gt;="&amp;Dashboard!$A25,'Solid-Results'!V:V,"&lt;="&amp;Dashboard!$B25)</f>
        <v>35</v>
      </c>
      <c r="AT25" s="34">
        <f>COUNTIFS('Solid-Results'!V:V,"&gt;="&amp;Dashboard!$A25,'Solid-Results'!V:V,"&lt;="&amp;Dashboard!$B25,'Solid-Results'!AP:AP,"Green")</f>
        <v>15</v>
      </c>
      <c r="AU25" s="37">
        <f t="shared" si="14"/>
        <v>42.857142857142854</v>
      </c>
      <c r="AV25" s="34">
        <f>COUNTIFS('Solid-Results'!W:W,"&gt;="&amp;Dashboard!$A25,'Solid-Results'!W:W,"&lt;="&amp;Dashboard!$B25)</f>
        <v>35</v>
      </c>
      <c r="AW25" s="34">
        <f>COUNTIFS('Solid-Results'!W:W,"&gt;="&amp;Dashboard!$A25,'Solid-Results'!W:W,"&lt;="&amp;Dashboard!$B25,'Solid-Results'!AQ:AQ,"Green")</f>
        <v>17</v>
      </c>
      <c r="AX25" s="37">
        <f t="shared" si="15"/>
        <v>48.571428571428569</v>
      </c>
    </row>
    <row r="26" spans="1:50" x14ac:dyDescent="0.25">
      <c r="A26" s="38">
        <f t="shared" si="16"/>
        <v>57.51</v>
      </c>
      <c r="B26" s="37">
        <f t="shared" si="18"/>
        <v>60</v>
      </c>
      <c r="C26" s="34">
        <f>COUNTIFS('Solid-Results'!H:H,"&gt;="&amp;Dashboard!$A26,'Solid-Results'!H:H,"&lt;="&amp;Dashboard!$B26)</f>
        <v>13</v>
      </c>
      <c r="D26" s="34">
        <f>COUNTIFS('Solid-Results'!H:H,"&gt;="&amp;Dashboard!$A26,'Solid-Results'!H:H,"&lt;="&amp;Dashboard!$B26,'Solid-Results'!AB:AB,"Green")</f>
        <v>6</v>
      </c>
      <c r="E26" s="37">
        <f t="shared" si="0"/>
        <v>46.153846153846153</v>
      </c>
      <c r="F26" s="34">
        <f>COUNTIFS('Solid-Results'!I:I,"&gt;="&amp;Dashboard!$A26,'Solid-Results'!I:I,"&lt;="&amp;Dashboard!$B26)</f>
        <v>0</v>
      </c>
      <c r="G26" s="34">
        <f>COUNTIFS('Solid-Results'!I:I,"&gt;="&amp;Dashboard!$A26,'Solid-Results'!I:I,"&lt;="&amp;Dashboard!$B26,'Solid-Results'!AC:AC,"Green")</f>
        <v>0</v>
      </c>
      <c r="H26" s="37">
        <f t="shared" si="1"/>
        <v>0</v>
      </c>
      <c r="I26" s="34">
        <f>COUNTIFS('Solid-Results'!J:J,"&gt;="&amp;Dashboard!$A26,'Solid-Results'!J:J,"&lt;="&amp;Dashboard!$B26)</f>
        <v>1</v>
      </c>
      <c r="J26" s="34">
        <f>COUNTIFS('Solid-Results'!J:J,"&gt;="&amp;Dashboard!$A26,'Solid-Results'!J:J,"&lt;="&amp;Dashboard!$B26,'Solid-Results'!AD:AD,"Green")</f>
        <v>1</v>
      </c>
      <c r="K26" s="37">
        <f t="shared" si="2"/>
        <v>100</v>
      </c>
      <c r="L26" s="34">
        <f>COUNTIFS('Solid-Results'!K:K,"&gt;="&amp;Dashboard!$A26,'Solid-Results'!K:K,"&lt;="&amp;Dashboard!$B26)</f>
        <v>12</v>
      </c>
      <c r="M26" s="34">
        <f>COUNTIFS('Solid-Results'!K:K,"&gt;="&amp;Dashboard!$A26,'Solid-Results'!K:K,"&lt;="&amp;Dashboard!$B26,'Solid-Results'!AE:AE,"Green")</f>
        <v>9</v>
      </c>
      <c r="N26" s="37">
        <f t="shared" si="3"/>
        <v>75</v>
      </c>
      <c r="O26" s="34">
        <f>COUNTIFS('Solid-Results'!L:L,"&gt;="&amp;Dashboard!$A26,'Solid-Results'!L:L,"&lt;="&amp;Dashboard!$B26)</f>
        <v>47</v>
      </c>
      <c r="P26" s="34">
        <f>COUNTIFS('Solid-Results'!L:L,"&gt;="&amp;Dashboard!$A26,'Solid-Results'!L:L,"&lt;="&amp;Dashboard!$B26,'Solid-Results'!AF:AF,"Green")</f>
        <v>29</v>
      </c>
      <c r="Q26" s="37">
        <f t="shared" si="4"/>
        <v>61.702127659574465</v>
      </c>
      <c r="R26" s="34">
        <f>COUNTIFS('Solid-Results'!M:M,"&gt;="&amp;Dashboard!$A26,'Solid-Results'!M:M,"&lt;="&amp;Dashboard!$B26)</f>
        <v>0</v>
      </c>
      <c r="S26" s="34">
        <f>COUNTIFS('Solid-Results'!M:M,"&gt;="&amp;Dashboard!$A26,'Solid-Results'!M:M,"&lt;="&amp;Dashboard!$B26,'Solid-Results'!AG:AG,"Green")</f>
        <v>0</v>
      </c>
      <c r="T26" s="37">
        <f t="shared" si="5"/>
        <v>0</v>
      </c>
      <c r="U26" s="34">
        <f>COUNTIFS('Solid-Results'!N:N,"&gt;="&amp;Dashboard!$A26,'Solid-Results'!N:N,"&lt;="&amp;Dashboard!$B26)</f>
        <v>3</v>
      </c>
      <c r="V26" s="34">
        <f>COUNTIFS('Solid-Results'!N:N,"&gt;="&amp;Dashboard!$A26,'Solid-Results'!N:N,"&lt;="&amp;Dashboard!$B26,'Solid-Results'!AH:AH,"Green")</f>
        <v>2</v>
      </c>
      <c r="W26" s="37">
        <f t="shared" si="6"/>
        <v>66.666666666666657</v>
      </c>
      <c r="X26" s="34">
        <f>COUNTIFS('Solid-Results'!O:O,"&gt;="&amp;Dashboard!$A26,'Solid-Results'!O:O,"&lt;="&amp;Dashboard!$B26)</f>
        <v>9</v>
      </c>
      <c r="Y26" s="34">
        <f>COUNTIFS('Solid-Results'!O:O,"&gt;="&amp;Dashboard!$A26,'Solid-Results'!O:O,"&lt;="&amp;Dashboard!$B26,'Solid-Results'!AI:AI,"Green")</f>
        <v>5</v>
      </c>
      <c r="Z26" s="37">
        <f t="shared" si="7"/>
        <v>55.555555555555557</v>
      </c>
      <c r="AA26" s="34">
        <f>COUNTIFS('Solid-Results'!P:P,"&gt;="&amp;Dashboard!$A26,'Solid-Results'!P:P,"&lt;="&amp;Dashboard!$B26)</f>
        <v>0</v>
      </c>
      <c r="AB26" s="34">
        <f>COUNTIFS('Solid-Results'!P:P,"&gt;="&amp;Dashboard!$A26,'Solid-Results'!P:P,"&lt;="&amp;Dashboard!$B26,'Solid-Results'!AJ:AJ,"Green")</f>
        <v>0</v>
      </c>
      <c r="AC26" s="37">
        <f t="shared" si="8"/>
        <v>0</v>
      </c>
      <c r="AD26" s="34">
        <f>COUNTIFS('Solid-Results'!Q:Q,"&gt;="&amp;Dashboard!$A26,'Solid-Results'!Q:Q,"&lt;="&amp;Dashboard!$B26)</f>
        <v>30</v>
      </c>
      <c r="AE26" s="34">
        <f>COUNTIFS('Solid-Results'!Q:Q,"&gt;="&amp;Dashboard!$A26,'Solid-Results'!Q:Q,"&lt;="&amp;Dashboard!$B26,'Solid-Results'!AK:AK,"Green")</f>
        <v>17</v>
      </c>
      <c r="AF26" s="37">
        <f t="shared" si="9"/>
        <v>56.666666666666664</v>
      </c>
      <c r="AG26" s="34">
        <f>COUNTIFS('Solid-Results'!R:R,"&gt;="&amp;Dashboard!$A26,'Solid-Results'!R:R,"&lt;="&amp;Dashboard!$B26)</f>
        <v>21</v>
      </c>
      <c r="AH26" s="34">
        <f>COUNTIFS('Solid-Results'!R:R,"&gt;="&amp;Dashboard!$A26,'Solid-Results'!R:R,"&lt;="&amp;Dashboard!$B26,'Solid-Results'!AL:AL,"Green")</f>
        <v>12</v>
      </c>
      <c r="AI26" s="37">
        <f t="shared" si="10"/>
        <v>57.142857142857139</v>
      </c>
      <c r="AJ26" s="34">
        <f>COUNTIFS('Solid-Results'!S:S,"&gt;="&amp;Dashboard!$A26,'Solid-Results'!S:S,"&lt;="&amp;Dashboard!$B26)</f>
        <v>21</v>
      </c>
      <c r="AK26" s="34">
        <f>COUNTIFS('Solid-Results'!S:S,"&gt;="&amp;Dashboard!$A26,'Solid-Results'!S:S,"&lt;="&amp;Dashboard!$B26,'Solid-Results'!AM:AM,"Green")</f>
        <v>14</v>
      </c>
      <c r="AL26" s="37">
        <f t="shared" si="11"/>
        <v>66.666666666666657</v>
      </c>
      <c r="AM26" s="34">
        <f>COUNTIFS('Solid-Results'!T:T,"&gt;="&amp;Dashboard!$A26,'Solid-Results'!T:T,"&lt;="&amp;Dashboard!$B26)</f>
        <v>28</v>
      </c>
      <c r="AN26" s="34">
        <f>COUNTIFS('Solid-Results'!T:T,"&gt;="&amp;Dashboard!$A26,'Solid-Results'!T:T,"&lt;="&amp;Dashboard!$B26,'Solid-Results'!AN:AN,"Green")</f>
        <v>16</v>
      </c>
      <c r="AO26" s="37">
        <f t="shared" si="12"/>
        <v>57.142857142857139</v>
      </c>
      <c r="AP26" s="34">
        <f>COUNTIFS('Solid-Results'!U:U,"&gt;="&amp;Dashboard!$A26,'Solid-Results'!U:U,"&lt;="&amp;Dashboard!$B26)</f>
        <v>38</v>
      </c>
      <c r="AQ26" s="34">
        <f>COUNTIFS('Solid-Results'!U:U,"&gt;="&amp;Dashboard!$A26,'Solid-Results'!U:U,"&lt;="&amp;Dashboard!$B26,'Solid-Results'!AO:AO,"Green")</f>
        <v>31</v>
      </c>
      <c r="AR26" s="37">
        <f t="shared" si="13"/>
        <v>81.578947368421055</v>
      </c>
      <c r="AS26" s="34">
        <f>COUNTIFS('Solid-Results'!V:V,"&gt;="&amp;Dashboard!$A26,'Solid-Results'!V:V,"&lt;="&amp;Dashboard!$B26)</f>
        <v>34</v>
      </c>
      <c r="AT26" s="34">
        <f>COUNTIFS('Solid-Results'!V:V,"&gt;="&amp;Dashboard!$A26,'Solid-Results'!V:V,"&lt;="&amp;Dashboard!$B26,'Solid-Results'!AP:AP,"Green")</f>
        <v>20</v>
      </c>
      <c r="AU26" s="37">
        <f t="shared" si="14"/>
        <v>58.82352941176471</v>
      </c>
      <c r="AV26" s="34">
        <f>COUNTIFS('Solid-Results'!W:W,"&gt;="&amp;Dashboard!$A26,'Solid-Results'!W:W,"&lt;="&amp;Dashboard!$B26)</f>
        <v>22</v>
      </c>
      <c r="AW26" s="34">
        <f>COUNTIFS('Solid-Results'!W:W,"&gt;="&amp;Dashboard!$A26,'Solid-Results'!W:W,"&lt;="&amp;Dashboard!$B26,'Solid-Results'!AQ:AQ,"Green")</f>
        <v>10</v>
      </c>
      <c r="AX26" s="37">
        <f t="shared" si="15"/>
        <v>45.454545454545453</v>
      </c>
    </row>
    <row r="27" spans="1:50" x14ac:dyDescent="0.25">
      <c r="A27" s="38">
        <f t="shared" si="16"/>
        <v>60.01</v>
      </c>
      <c r="B27" s="37">
        <f t="shared" si="18"/>
        <v>62.5</v>
      </c>
      <c r="C27" s="34">
        <f>COUNTIFS('Solid-Results'!H:H,"&gt;="&amp;Dashboard!$A27,'Solid-Results'!H:H,"&lt;="&amp;Dashboard!$B27)</f>
        <v>14</v>
      </c>
      <c r="D27" s="34">
        <f>COUNTIFS('Solid-Results'!H:H,"&gt;="&amp;Dashboard!$A27,'Solid-Results'!H:H,"&lt;="&amp;Dashboard!$B27,'Solid-Results'!AB:AB,"Green")</f>
        <v>8</v>
      </c>
      <c r="E27" s="37">
        <f t="shared" si="0"/>
        <v>57.142857142857139</v>
      </c>
      <c r="F27" s="34">
        <f>COUNTIFS('Solid-Results'!I:I,"&gt;="&amp;Dashboard!$A27,'Solid-Results'!I:I,"&lt;="&amp;Dashboard!$B27)</f>
        <v>0</v>
      </c>
      <c r="G27" s="34">
        <f>COUNTIFS('Solid-Results'!I:I,"&gt;="&amp;Dashboard!$A27,'Solid-Results'!I:I,"&lt;="&amp;Dashboard!$B27,'Solid-Results'!AC:AC,"Green")</f>
        <v>0</v>
      </c>
      <c r="H27" s="37">
        <f t="shared" si="1"/>
        <v>0</v>
      </c>
      <c r="I27" s="34">
        <f>COUNTIFS('Solid-Results'!J:J,"&gt;="&amp;Dashboard!$A27,'Solid-Results'!J:J,"&lt;="&amp;Dashboard!$B27)</f>
        <v>0</v>
      </c>
      <c r="J27" s="34">
        <f>COUNTIFS('Solid-Results'!J:J,"&gt;="&amp;Dashboard!$A27,'Solid-Results'!J:J,"&lt;="&amp;Dashboard!$B27,'Solid-Results'!AD:AD,"Green")</f>
        <v>0</v>
      </c>
      <c r="K27" s="37">
        <f t="shared" si="2"/>
        <v>0</v>
      </c>
      <c r="L27" s="34">
        <f>COUNTIFS('Solid-Results'!K:K,"&gt;="&amp;Dashboard!$A27,'Solid-Results'!K:K,"&lt;="&amp;Dashboard!$B27)</f>
        <v>28</v>
      </c>
      <c r="M27" s="34">
        <f>COUNTIFS('Solid-Results'!K:K,"&gt;="&amp;Dashboard!$A27,'Solid-Results'!K:K,"&lt;="&amp;Dashboard!$B27,'Solid-Results'!AE:AE,"Green")</f>
        <v>18</v>
      </c>
      <c r="N27" s="37">
        <f t="shared" si="3"/>
        <v>64.285714285714292</v>
      </c>
      <c r="O27" s="34">
        <f>COUNTIFS('Solid-Results'!L:L,"&gt;="&amp;Dashboard!$A27,'Solid-Results'!L:L,"&lt;="&amp;Dashboard!$B27)</f>
        <v>43</v>
      </c>
      <c r="P27" s="34">
        <f>COUNTIFS('Solid-Results'!L:L,"&gt;="&amp;Dashboard!$A27,'Solid-Results'!L:L,"&lt;="&amp;Dashboard!$B27,'Solid-Results'!AF:AF,"Green")</f>
        <v>22</v>
      </c>
      <c r="Q27" s="37">
        <f t="shared" si="4"/>
        <v>51.162790697674424</v>
      </c>
      <c r="R27" s="34">
        <f>COUNTIFS('Solid-Results'!M:M,"&gt;="&amp;Dashboard!$A27,'Solid-Results'!M:M,"&lt;="&amp;Dashboard!$B27)</f>
        <v>6</v>
      </c>
      <c r="S27" s="34">
        <f>COUNTIFS('Solid-Results'!M:M,"&gt;="&amp;Dashboard!$A27,'Solid-Results'!M:M,"&lt;="&amp;Dashboard!$B27,'Solid-Results'!AG:AG,"Green")</f>
        <v>2</v>
      </c>
      <c r="T27" s="37">
        <f t="shared" si="5"/>
        <v>33.333333333333329</v>
      </c>
      <c r="U27" s="34">
        <f>COUNTIFS('Solid-Results'!N:N,"&gt;="&amp;Dashboard!$A27,'Solid-Results'!N:N,"&lt;="&amp;Dashboard!$B27)</f>
        <v>2</v>
      </c>
      <c r="V27" s="34">
        <f>COUNTIFS('Solid-Results'!N:N,"&gt;="&amp;Dashboard!$A27,'Solid-Results'!N:N,"&lt;="&amp;Dashboard!$B27,'Solid-Results'!AH:AH,"Green")</f>
        <v>1</v>
      </c>
      <c r="W27" s="37">
        <f t="shared" si="6"/>
        <v>50</v>
      </c>
      <c r="X27" s="34">
        <f>COUNTIFS('Solid-Results'!O:O,"&gt;="&amp;Dashboard!$A27,'Solid-Results'!O:O,"&lt;="&amp;Dashboard!$B27)</f>
        <v>1</v>
      </c>
      <c r="Y27" s="34">
        <f>COUNTIFS('Solid-Results'!O:O,"&gt;="&amp;Dashboard!$A27,'Solid-Results'!O:O,"&lt;="&amp;Dashboard!$B27,'Solid-Results'!AI:AI,"Green")</f>
        <v>1</v>
      </c>
      <c r="Z27" s="37">
        <f t="shared" si="7"/>
        <v>100</v>
      </c>
      <c r="AA27" s="34">
        <f>COUNTIFS('Solid-Results'!P:P,"&gt;="&amp;Dashboard!$A27,'Solid-Results'!P:P,"&lt;="&amp;Dashboard!$B27)</f>
        <v>0</v>
      </c>
      <c r="AB27" s="34">
        <f>COUNTIFS('Solid-Results'!P:P,"&gt;="&amp;Dashboard!$A27,'Solid-Results'!P:P,"&lt;="&amp;Dashboard!$B27,'Solid-Results'!AJ:AJ,"Green")</f>
        <v>0</v>
      </c>
      <c r="AC27" s="37">
        <f t="shared" si="8"/>
        <v>0</v>
      </c>
      <c r="AD27" s="34">
        <f>COUNTIFS('Solid-Results'!Q:Q,"&gt;="&amp;Dashboard!$A27,'Solid-Results'!Q:Q,"&lt;="&amp;Dashboard!$B27)</f>
        <v>40</v>
      </c>
      <c r="AE27" s="34">
        <f>COUNTIFS('Solid-Results'!Q:Q,"&gt;="&amp;Dashboard!$A27,'Solid-Results'!Q:Q,"&lt;="&amp;Dashboard!$B27,'Solid-Results'!AK:AK,"Green")</f>
        <v>24</v>
      </c>
      <c r="AF27" s="37">
        <f t="shared" si="9"/>
        <v>60</v>
      </c>
      <c r="AG27" s="34">
        <f>COUNTIFS('Solid-Results'!R:R,"&gt;="&amp;Dashboard!$A27,'Solid-Results'!R:R,"&lt;="&amp;Dashboard!$B27)</f>
        <v>23</v>
      </c>
      <c r="AH27" s="34">
        <f>COUNTIFS('Solid-Results'!R:R,"&gt;="&amp;Dashboard!$A27,'Solid-Results'!R:R,"&lt;="&amp;Dashboard!$B27,'Solid-Results'!AL:AL,"Green")</f>
        <v>12</v>
      </c>
      <c r="AI27" s="37">
        <f t="shared" si="10"/>
        <v>52.173913043478258</v>
      </c>
      <c r="AJ27" s="34">
        <f>COUNTIFS('Solid-Results'!S:S,"&gt;="&amp;Dashboard!$A27,'Solid-Results'!S:S,"&lt;="&amp;Dashboard!$B27)</f>
        <v>19</v>
      </c>
      <c r="AK27" s="34">
        <f>COUNTIFS('Solid-Results'!S:S,"&gt;="&amp;Dashboard!$A27,'Solid-Results'!S:S,"&lt;="&amp;Dashboard!$B27,'Solid-Results'!AM:AM,"Green")</f>
        <v>11</v>
      </c>
      <c r="AL27" s="37">
        <f t="shared" si="11"/>
        <v>57.894736842105267</v>
      </c>
      <c r="AM27" s="34">
        <f>COUNTIFS('Solid-Results'!T:T,"&gt;="&amp;Dashboard!$A27,'Solid-Results'!T:T,"&lt;="&amp;Dashboard!$B27)</f>
        <v>27</v>
      </c>
      <c r="AN27" s="34">
        <f>COUNTIFS('Solid-Results'!T:T,"&gt;="&amp;Dashboard!$A27,'Solid-Results'!T:T,"&lt;="&amp;Dashboard!$B27,'Solid-Results'!AN:AN,"Green")</f>
        <v>18</v>
      </c>
      <c r="AO27" s="37">
        <f t="shared" si="12"/>
        <v>66.666666666666657</v>
      </c>
      <c r="AP27" s="34">
        <f>COUNTIFS('Solid-Results'!U:U,"&gt;="&amp;Dashboard!$A27,'Solid-Results'!U:U,"&lt;="&amp;Dashboard!$B27)</f>
        <v>28</v>
      </c>
      <c r="AQ27" s="34">
        <f>COUNTIFS('Solid-Results'!U:U,"&gt;="&amp;Dashboard!$A27,'Solid-Results'!U:U,"&lt;="&amp;Dashboard!$B27,'Solid-Results'!AO:AO,"Green")</f>
        <v>25</v>
      </c>
      <c r="AR27" s="37">
        <f t="shared" si="13"/>
        <v>89.285714285714292</v>
      </c>
      <c r="AS27" s="34">
        <f>COUNTIFS('Solid-Results'!V:V,"&gt;="&amp;Dashboard!$A27,'Solid-Results'!V:V,"&lt;="&amp;Dashboard!$B27)</f>
        <v>33</v>
      </c>
      <c r="AT27" s="34">
        <f>COUNTIFS('Solid-Results'!V:V,"&gt;="&amp;Dashboard!$A27,'Solid-Results'!V:V,"&lt;="&amp;Dashboard!$B27,'Solid-Results'!AP:AP,"Green")</f>
        <v>19</v>
      </c>
      <c r="AU27" s="37">
        <f t="shared" si="14"/>
        <v>57.575757575757578</v>
      </c>
      <c r="AV27" s="34">
        <f>COUNTIFS('Solid-Results'!W:W,"&gt;="&amp;Dashboard!$A27,'Solid-Results'!W:W,"&lt;="&amp;Dashboard!$B27)</f>
        <v>27</v>
      </c>
      <c r="AW27" s="34">
        <f>COUNTIFS('Solid-Results'!W:W,"&gt;="&amp;Dashboard!$A27,'Solid-Results'!W:W,"&lt;="&amp;Dashboard!$B27,'Solid-Results'!AQ:AQ,"Green")</f>
        <v>13</v>
      </c>
      <c r="AX27" s="37">
        <f t="shared" si="15"/>
        <v>48.148148148148145</v>
      </c>
    </row>
    <row r="28" spans="1:50" x14ac:dyDescent="0.25">
      <c r="A28" s="38">
        <f t="shared" si="16"/>
        <v>62.51</v>
      </c>
      <c r="B28" s="37">
        <f t="shared" si="18"/>
        <v>65</v>
      </c>
      <c r="C28" s="34">
        <f>COUNTIFS('Solid-Results'!H:H,"&gt;="&amp;Dashboard!$A28,'Solid-Results'!H:H,"&lt;="&amp;Dashboard!$B28)</f>
        <v>6</v>
      </c>
      <c r="D28" s="34">
        <f>COUNTIFS('Solid-Results'!H:H,"&gt;="&amp;Dashboard!$A28,'Solid-Results'!H:H,"&lt;="&amp;Dashboard!$B28,'Solid-Results'!AB:AB,"Green")</f>
        <v>4</v>
      </c>
      <c r="E28" s="37">
        <f t="shared" si="0"/>
        <v>66.666666666666657</v>
      </c>
      <c r="F28" s="34">
        <f>COUNTIFS('Solid-Results'!I:I,"&gt;="&amp;Dashboard!$A28,'Solid-Results'!I:I,"&lt;="&amp;Dashboard!$B28)</f>
        <v>0</v>
      </c>
      <c r="G28" s="34">
        <f>COUNTIFS('Solid-Results'!I:I,"&gt;="&amp;Dashboard!$A28,'Solid-Results'!I:I,"&lt;="&amp;Dashboard!$B28,'Solid-Results'!AC:AC,"Green")</f>
        <v>0</v>
      </c>
      <c r="H28" s="37">
        <f t="shared" si="1"/>
        <v>0</v>
      </c>
      <c r="I28" s="34">
        <f>COUNTIFS('Solid-Results'!J:J,"&gt;="&amp;Dashboard!$A28,'Solid-Results'!J:J,"&lt;="&amp;Dashboard!$B28)</f>
        <v>1</v>
      </c>
      <c r="J28" s="34">
        <f>COUNTIFS('Solid-Results'!J:J,"&gt;="&amp;Dashboard!$A28,'Solid-Results'!J:J,"&lt;="&amp;Dashboard!$B28,'Solid-Results'!AD:AD,"Green")</f>
        <v>1</v>
      </c>
      <c r="K28" s="37">
        <f t="shared" si="2"/>
        <v>100</v>
      </c>
      <c r="L28" s="34">
        <f>COUNTIFS('Solid-Results'!K:K,"&gt;="&amp;Dashboard!$A28,'Solid-Results'!K:K,"&lt;="&amp;Dashboard!$B28)</f>
        <v>31</v>
      </c>
      <c r="M28" s="34">
        <f>COUNTIFS('Solid-Results'!K:K,"&gt;="&amp;Dashboard!$A28,'Solid-Results'!K:K,"&lt;="&amp;Dashboard!$B28,'Solid-Results'!AE:AE,"Green")</f>
        <v>22</v>
      </c>
      <c r="N28" s="37">
        <f t="shared" si="3"/>
        <v>70.967741935483872</v>
      </c>
      <c r="O28" s="34">
        <f>COUNTIFS('Solid-Results'!L:L,"&gt;="&amp;Dashboard!$A28,'Solid-Results'!L:L,"&lt;="&amp;Dashboard!$B28)</f>
        <v>36</v>
      </c>
      <c r="P28" s="34">
        <f>COUNTIFS('Solid-Results'!L:L,"&gt;="&amp;Dashboard!$A28,'Solid-Results'!L:L,"&lt;="&amp;Dashboard!$B28,'Solid-Results'!AF:AF,"Green")</f>
        <v>21</v>
      </c>
      <c r="Q28" s="37">
        <f t="shared" si="4"/>
        <v>58.333333333333336</v>
      </c>
      <c r="R28" s="34">
        <f>COUNTIFS('Solid-Results'!M:M,"&gt;="&amp;Dashboard!$A28,'Solid-Results'!M:M,"&lt;="&amp;Dashboard!$B28)</f>
        <v>18</v>
      </c>
      <c r="S28" s="34">
        <f>COUNTIFS('Solid-Results'!M:M,"&gt;="&amp;Dashboard!$A28,'Solid-Results'!M:M,"&lt;="&amp;Dashboard!$B28,'Solid-Results'!AG:AG,"Green")</f>
        <v>12</v>
      </c>
      <c r="T28" s="37">
        <f t="shared" si="5"/>
        <v>66.666666666666657</v>
      </c>
      <c r="U28" s="34">
        <f>COUNTIFS('Solid-Results'!N:N,"&gt;="&amp;Dashboard!$A28,'Solid-Results'!N:N,"&lt;="&amp;Dashboard!$B28)</f>
        <v>0</v>
      </c>
      <c r="V28" s="34">
        <f>COUNTIFS('Solid-Results'!N:N,"&gt;="&amp;Dashboard!$A28,'Solid-Results'!N:N,"&lt;="&amp;Dashboard!$B28,'Solid-Results'!AH:AH,"Green")</f>
        <v>0</v>
      </c>
      <c r="W28" s="37">
        <f t="shared" si="6"/>
        <v>0</v>
      </c>
      <c r="X28" s="34">
        <f>COUNTIFS('Solid-Results'!O:O,"&gt;="&amp;Dashboard!$A28,'Solid-Results'!O:O,"&lt;="&amp;Dashboard!$B28)</f>
        <v>3</v>
      </c>
      <c r="Y28" s="34">
        <f>COUNTIFS('Solid-Results'!O:O,"&gt;="&amp;Dashboard!$A28,'Solid-Results'!O:O,"&lt;="&amp;Dashboard!$B28,'Solid-Results'!AI:AI,"Green")</f>
        <v>1</v>
      </c>
      <c r="Z28" s="37">
        <f t="shared" si="7"/>
        <v>33.333333333333329</v>
      </c>
      <c r="AA28" s="34">
        <f>COUNTIFS('Solid-Results'!P:P,"&gt;="&amp;Dashboard!$A28,'Solid-Results'!P:P,"&lt;="&amp;Dashboard!$B28)</f>
        <v>0</v>
      </c>
      <c r="AB28" s="34">
        <f>COUNTIFS('Solid-Results'!P:P,"&gt;="&amp;Dashboard!$A28,'Solid-Results'!P:P,"&lt;="&amp;Dashboard!$B28,'Solid-Results'!AJ:AJ,"Green")</f>
        <v>0</v>
      </c>
      <c r="AC28" s="37">
        <f t="shared" si="8"/>
        <v>0</v>
      </c>
      <c r="AD28" s="34">
        <f>COUNTIFS('Solid-Results'!Q:Q,"&gt;="&amp;Dashboard!$A28,'Solid-Results'!Q:Q,"&lt;="&amp;Dashboard!$B28)</f>
        <v>35</v>
      </c>
      <c r="AE28" s="34">
        <f>COUNTIFS('Solid-Results'!Q:Q,"&gt;="&amp;Dashboard!$A28,'Solid-Results'!Q:Q,"&lt;="&amp;Dashboard!$B28,'Solid-Results'!AK:AK,"Green")</f>
        <v>24</v>
      </c>
      <c r="AF28" s="37">
        <f t="shared" si="9"/>
        <v>68.571428571428569</v>
      </c>
      <c r="AG28" s="34">
        <f>COUNTIFS('Solid-Results'!R:R,"&gt;="&amp;Dashboard!$A28,'Solid-Results'!R:R,"&lt;="&amp;Dashboard!$B28)</f>
        <v>23</v>
      </c>
      <c r="AH28" s="34">
        <f>COUNTIFS('Solid-Results'!R:R,"&gt;="&amp;Dashboard!$A28,'Solid-Results'!R:R,"&lt;="&amp;Dashboard!$B28,'Solid-Results'!AL:AL,"Green")</f>
        <v>11</v>
      </c>
      <c r="AI28" s="37">
        <f t="shared" si="10"/>
        <v>47.826086956521742</v>
      </c>
      <c r="AJ28" s="34">
        <f>COUNTIFS('Solid-Results'!S:S,"&gt;="&amp;Dashboard!$A28,'Solid-Results'!S:S,"&lt;="&amp;Dashboard!$B28)</f>
        <v>21</v>
      </c>
      <c r="AK28" s="34">
        <f>COUNTIFS('Solid-Results'!S:S,"&gt;="&amp;Dashboard!$A28,'Solid-Results'!S:S,"&lt;="&amp;Dashboard!$B28,'Solid-Results'!AM:AM,"Green")</f>
        <v>14</v>
      </c>
      <c r="AL28" s="37">
        <f t="shared" si="11"/>
        <v>66.666666666666657</v>
      </c>
      <c r="AM28" s="34">
        <f>COUNTIFS('Solid-Results'!T:T,"&gt;="&amp;Dashboard!$A28,'Solid-Results'!T:T,"&lt;="&amp;Dashboard!$B28)</f>
        <v>24</v>
      </c>
      <c r="AN28" s="34">
        <f>COUNTIFS('Solid-Results'!T:T,"&gt;="&amp;Dashboard!$A28,'Solid-Results'!T:T,"&lt;="&amp;Dashboard!$B28,'Solid-Results'!AN:AN,"Green")</f>
        <v>13</v>
      </c>
      <c r="AO28" s="37">
        <f t="shared" si="12"/>
        <v>54.166666666666664</v>
      </c>
      <c r="AP28" s="34">
        <f>COUNTIFS('Solid-Results'!U:U,"&gt;="&amp;Dashboard!$A28,'Solid-Results'!U:U,"&lt;="&amp;Dashboard!$B28)</f>
        <v>29</v>
      </c>
      <c r="AQ28" s="34">
        <f>COUNTIFS('Solid-Results'!U:U,"&gt;="&amp;Dashboard!$A28,'Solid-Results'!U:U,"&lt;="&amp;Dashboard!$B28,'Solid-Results'!AO:AO,"Green")</f>
        <v>21</v>
      </c>
      <c r="AR28" s="37">
        <f t="shared" si="13"/>
        <v>72.41379310344827</v>
      </c>
      <c r="AS28" s="34">
        <f>COUNTIFS('Solid-Results'!V:V,"&gt;="&amp;Dashboard!$A28,'Solid-Results'!V:V,"&lt;="&amp;Dashboard!$B28)</f>
        <v>22</v>
      </c>
      <c r="AT28" s="34">
        <f>COUNTIFS('Solid-Results'!V:V,"&gt;="&amp;Dashboard!$A28,'Solid-Results'!V:V,"&lt;="&amp;Dashboard!$B28,'Solid-Results'!AP:AP,"Green")</f>
        <v>13</v>
      </c>
      <c r="AU28" s="37">
        <f t="shared" si="14"/>
        <v>59.090909090909093</v>
      </c>
      <c r="AV28" s="34">
        <f>COUNTIFS('Solid-Results'!W:W,"&gt;="&amp;Dashboard!$A28,'Solid-Results'!W:W,"&lt;="&amp;Dashboard!$B28)</f>
        <v>22</v>
      </c>
      <c r="AW28" s="34">
        <f>COUNTIFS('Solid-Results'!W:W,"&gt;="&amp;Dashboard!$A28,'Solid-Results'!W:W,"&lt;="&amp;Dashboard!$B28,'Solid-Results'!AQ:AQ,"Green")</f>
        <v>15</v>
      </c>
      <c r="AX28" s="37">
        <f t="shared" si="15"/>
        <v>68.181818181818173</v>
      </c>
    </row>
    <row r="29" spans="1:50" x14ac:dyDescent="0.25">
      <c r="A29" s="38">
        <f t="shared" si="16"/>
        <v>65.010000000000005</v>
      </c>
      <c r="B29" s="37">
        <f t="shared" si="18"/>
        <v>67.5</v>
      </c>
      <c r="C29" s="34">
        <f>COUNTIFS('Solid-Results'!H:H,"&gt;="&amp;Dashboard!$A29,'Solid-Results'!H:H,"&lt;="&amp;Dashboard!$B29)</f>
        <v>7</v>
      </c>
      <c r="D29" s="34">
        <f>COUNTIFS('Solid-Results'!H:H,"&gt;="&amp;Dashboard!$A29,'Solid-Results'!H:H,"&lt;="&amp;Dashboard!$B29,'Solid-Results'!AB:AB,"Green")</f>
        <v>6</v>
      </c>
      <c r="E29" s="37">
        <f t="shared" si="0"/>
        <v>85.714285714285708</v>
      </c>
      <c r="F29" s="34">
        <f>COUNTIFS('Solid-Results'!I:I,"&gt;="&amp;Dashboard!$A29,'Solid-Results'!I:I,"&lt;="&amp;Dashboard!$B29)</f>
        <v>0</v>
      </c>
      <c r="G29" s="34">
        <f>COUNTIFS('Solid-Results'!I:I,"&gt;="&amp;Dashboard!$A29,'Solid-Results'!I:I,"&lt;="&amp;Dashboard!$B29,'Solid-Results'!AC:AC,"Green")</f>
        <v>0</v>
      </c>
      <c r="H29" s="37">
        <f t="shared" si="1"/>
        <v>0</v>
      </c>
      <c r="I29" s="34">
        <f>COUNTIFS('Solid-Results'!J:J,"&gt;="&amp;Dashboard!$A29,'Solid-Results'!J:J,"&lt;="&amp;Dashboard!$B29)</f>
        <v>1</v>
      </c>
      <c r="J29" s="34">
        <f>COUNTIFS('Solid-Results'!J:J,"&gt;="&amp;Dashboard!$A29,'Solid-Results'!J:J,"&lt;="&amp;Dashboard!$B29,'Solid-Results'!AD:AD,"Green")</f>
        <v>1</v>
      </c>
      <c r="K29" s="37">
        <f t="shared" si="2"/>
        <v>100</v>
      </c>
      <c r="L29" s="34">
        <f>COUNTIFS('Solid-Results'!K:K,"&gt;="&amp;Dashboard!$A29,'Solid-Results'!K:K,"&lt;="&amp;Dashboard!$B29)</f>
        <v>45</v>
      </c>
      <c r="M29" s="34">
        <f>COUNTIFS('Solid-Results'!K:K,"&gt;="&amp;Dashboard!$A29,'Solid-Results'!K:K,"&lt;="&amp;Dashboard!$B29,'Solid-Results'!AE:AE,"Green")</f>
        <v>28</v>
      </c>
      <c r="N29" s="37">
        <f t="shared" si="3"/>
        <v>62.222222222222221</v>
      </c>
      <c r="O29" s="34">
        <f>COUNTIFS('Solid-Results'!L:L,"&gt;="&amp;Dashboard!$A29,'Solid-Results'!L:L,"&lt;="&amp;Dashboard!$B29)</f>
        <v>31</v>
      </c>
      <c r="P29" s="34">
        <f>COUNTIFS('Solid-Results'!L:L,"&gt;="&amp;Dashboard!$A29,'Solid-Results'!L:L,"&lt;="&amp;Dashboard!$B29,'Solid-Results'!AF:AF,"Green")</f>
        <v>18</v>
      </c>
      <c r="Q29" s="37">
        <f t="shared" si="4"/>
        <v>58.064516129032263</v>
      </c>
      <c r="R29" s="34">
        <f>COUNTIFS('Solid-Results'!M:M,"&gt;="&amp;Dashboard!$A29,'Solid-Results'!M:M,"&lt;="&amp;Dashboard!$B29)</f>
        <v>47</v>
      </c>
      <c r="S29" s="34">
        <f>COUNTIFS('Solid-Results'!M:M,"&gt;="&amp;Dashboard!$A29,'Solid-Results'!M:M,"&lt;="&amp;Dashboard!$B29,'Solid-Results'!AG:AG,"Green")</f>
        <v>28</v>
      </c>
      <c r="T29" s="37">
        <f t="shared" si="5"/>
        <v>59.574468085106382</v>
      </c>
      <c r="U29" s="34">
        <f>COUNTIFS('Solid-Results'!N:N,"&gt;="&amp;Dashboard!$A29,'Solid-Results'!N:N,"&lt;="&amp;Dashboard!$B29)</f>
        <v>0</v>
      </c>
      <c r="V29" s="34">
        <f>COUNTIFS('Solid-Results'!N:N,"&gt;="&amp;Dashboard!$A29,'Solid-Results'!N:N,"&lt;="&amp;Dashboard!$B29,'Solid-Results'!AH:AH,"Green")</f>
        <v>0</v>
      </c>
      <c r="W29" s="37">
        <f t="shared" si="6"/>
        <v>0</v>
      </c>
      <c r="X29" s="34">
        <f>COUNTIFS('Solid-Results'!O:O,"&gt;="&amp;Dashboard!$A29,'Solid-Results'!O:O,"&lt;="&amp;Dashboard!$B29)</f>
        <v>0</v>
      </c>
      <c r="Y29" s="34">
        <f>COUNTIFS('Solid-Results'!O:O,"&gt;="&amp;Dashboard!$A29,'Solid-Results'!O:O,"&lt;="&amp;Dashboard!$B29,'Solid-Results'!AI:AI,"Green")</f>
        <v>0</v>
      </c>
      <c r="Z29" s="37">
        <f t="shared" si="7"/>
        <v>0</v>
      </c>
      <c r="AA29" s="34">
        <f>COUNTIFS('Solid-Results'!P:P,"&gt;="&amp;Dashboard!$A29,'Solid-Results'!P:P,"&lt;="&amp;Dashboard!$B29)</f>
        <v>0</v>
      </c>
      <c r="AB29" s="34">
        <f>COUNTIFS('Solid-Results'!P:P,"&gt;="&amp;Dashboard!$A29,'Solid-Results'!P:P,"&lt;="&amp;Dashboard!$B29,'Solid-Results'!AJ:AJ,"Green")</f>
        <v>0</v>
      </c>
      <c r="AC29" s="37">
        <f t="shared" si="8"/>
        <v>0</v>
      </c>
      <c r="AD29" s="34">
        <f>COUNTIFS('Solid-Results'!Q:Q,"&gt;="&amp;Dashboard!$A29,'Solid-Results'!Q:Q,"&lt;="&amp;Dashboard!$B29)</f>
        <v>58</v>
      </c>
      <c r="AE29" s="34">
        <f>COUNTIFS('Solid-Results'!Q:Q,"&gt;="&amp;Dashboard!$A29,'Solid-Results'!Q:Q,"&lt;="&amp;Dashboard!$B29,'Solid-Results'!AK:AK,"Green")</f>
        <v>38</v>
      </c>
      <c r="AF29" s="37">
        <f t="shared" si="9"/>
        <v>65.517241379310349</v>
      </c>
      <c r="AG29" s="34">
        <f>COUNTIFS('Solid-Results'!R:R,"&gt;="&amp;Dashboard!$A29,'Solid-Results'!R:R,"&lt;="&amp;Dashboard!$B29)</f>
        <v>33</v>
      </c>
      <c r="AH29" s="34">
        <f>COUNTIFS('Solid-Results'!R:R,"&gt;="&amp;Dashboard!$A29,'Solid-Results'!R:R,"&lt;="&amp;Dashboard!$B29,'Solid-Results'!AL:AL,"Green")</f>
        <v>20</v>
      </c>
      <c r="AI29" s="37">
        <f t="shared" si="10"/>
        <v>60.606060606060609</v>
      </c>
      <c r="AJ29" s="34">
        <f>COUNTIFS('Solid-Results'!S:S,"&gt;="&amp;Dashboard!$A29,'Solid-Results'!S:S,"&lt;="&amp;Dashboard!$B29)</f>
        <v>26</v>
      </c>
      <c r="AK29" s="34">
        <f>COUNTIFS('Solid-Results'!S:S,"&gt;="&amp;Dashboard!$A29,'Solid-Results'!S:S,"&lt;="&amp;Dashboard!$B29,'Solid-Results'!AM:AM,"Green")</f>
        <v>14</v>
      </c>
      <c r="AL29" s="37">
        <f t="shared" si="11"/>
        <v>53.846153846153847</v>
      </c>
      <c r="AM29" s="34">
        <f>COUNTIFS('Solid-Results'!T:T,"&gt;="&amp;Dashboard!$A29,'Solid-Results'!T:T,"&lt;="&amp;Dashboard!$B29)</f>
        <v>24</v>
      </c>
      <c r="AN29" s="34">
        <f>COUNTIFS('Solid-Results'!T:T,"&gt;="&amp;Dashboard!$A29,'Solid-Results'!T:T,"&lt;="&amp;Dashboard!$B29,'Solid-Results'!AN:AN,"Green")</f>
        <v>13</v>
      </c>
      <c r="AO29" s="37">
        <f t="shared" si="12"/>
        <v>54.166666666666664</v>
      </c>
      <c r="AP29" s="34">
        <f>COUNTIFS('Solid-Results'!U:U,"&gt;="&amp;Dashboard!$A29,'Solid-Results'!U:U,"&lt;="&amp;Dashboard!$B29)</f>
        <v>30</v>
      </c>
      <c r="AQ29" s="34">
        <f>COUNTIFS('Solid-Results'!U:U,"&gt;="&amp;Dashboard!$A29,'Solid-Results'!U:U,"&lt;="&amp;Dashboard!$B29,'Solid-Results'!AO:AO,"Green")</f>
        <v>23</v>
      </c>
      <c r="AR29" s="37">
        <f t="shared" si="13"/>
        <v>76.666666666666671</v>
      </c>
      <c r="AS29" s="34">
        <f>COUNTIFS('Solid-Results'!V:V,"&gt;="&amp;Dashboard!$A29,'Solid-Results'!V:V,"&lt;="&amp;Dashboard!$B29)</f>
        <v>27</v>
      </c>
      <c r="AT29" s="34">
        <f>COUNTIFS('Solid-Results'!V:V,"&gt;="&amp;Dashboard!$A29,'Solid-Results'!V:V,"&lt;="&amp;Dashboard!$B29,'Solid-Results'!AP:AP,"Green")</f>
        <v>14</v>
      </c>
      <c r="AU29" s="37">
        <f t="shared" si="14"/>
        <v>51.851851851851848</v>
      </c>
      <c r="AV29" s="34">
        <f>COUNTIFS('Solid-Results'!W:W,"&gt;="&amp;Dashboard!$A29,'Solid-Results'!W:W,"&lt;="&amp;Dashboard!$B29)</f>
        <v>12</v>
      </c>
      <c r="AW29" s="34">
        <f>COUNTIFS('Solid-Results'!W:W,"&gt;="&amp;Dashboard!$A29,'Solid-Results'!W:W,"&lt;="&amp;Dashboard!$B29,'Solid-Results'!AQ:AQ,"Green")</f>
        <v>5</v>
      </c>
      <c r="AX29" s="37">
        <f t="shared" si="15"/>
        <v>41.666666666666671</v>
      </c>
    </row>
    <row r="30" spans="1:50" x14ac:dyDescent="0.25">
      <c r="A30" s="38">
        <f t="shared" si="16"/>
        <v>67.510000000000005</v>
      </c>
      <c r="B30" s="37">
        <f t="shared" si="18"/>
        <v>70</v>
      </c>
      <c r="C30" s="34">
        <f>COUNTIFS('Solid-Results'!H:H,"&gt;="&amp;Dashboard!$A30,'Solid-Results'!H:H,"&lt;="&amp;Dashboard!$B30)</f>
        <v>2</v>
      </c>
      <c r="D30" s="34">
        <f>COUNTIFS('Solid-Results'!H:H,"&gt;="&amp;Dashboard!$A30,'Solid-Results'!H:H,"&lt;="&amp;Dashboard!$B30,'Solid-Results'!AB:AB,"Green")</f>
        <v>2</v>
      </c>
      <c r="E30" s="37">
        <f t="shared" si="0"/>
        <v>100</v>
      </c>
      <c r="F30" s="34">
        <f>COUNTIFS('Solid-Results'!I:I,"&gt;="&amp;Dashboard!$A30,'Solid-Results'!I:I,"&lt;="&amp;Dashboard!$B30)</f>
        <v>0</v>
      </c>
      <c r="G30" s="34">
        <f>COUNTIFS('Solid-Results'!I:I,"&gt;="&amp;Dashboard!$A30,'Solid-Results'!I:I,"&lt;="&amp;Dashboard!$B30,'Solid-Results'!AC:AC,"Green")</f>
        <v>0</v>
      </c>
      <c r="H30" s="37">
        <f t="shared" si="1"/>
        <v>0</v>
      </c>
      <c r="I30" s="34">
        <f>COUNTIFS('Solid-Results'!J:J,"&gt;="&amp;Dashboard!$A30,'Solid-Results'!J:J,"&lt;="&amp;Dashboard!$B30)</f>
        <v>0</v>
      </c>
      <c r="J30" s="34">
        <f>COUNTIFS('Solid-Results'!J:J,"&gt;="&amp;Dashboard!$A30,'Solid-Results'!J:J,"&lt;="&amp;Dashboard!$B30,'Solid-Results'!AD:AD,"Green")</f>
        <v>0</v>
      </c>
      <c r="K30" s="37">
        <f t="shared" si="2"/>
        <v>0</v>
      </c>
      <c r="L30" s="34">
        <f>COUNTIFS('Solid-Results'!K:K,"&gt;="&amp;Dashboard!$A30,'Solid-Results'!K:K,"&lt;="&amp;Dashboard!$B30)</f>
        <v>40</v>
      </c>
      <c r="M30" s="34">
        <f>COUNTIFS('Solid-Results'!K:K,"&gt;="&amp;Dashboard!$A30,'Solid-Results'!K:K,"&lt;="&amp;Dashboard!$B30,'Solid-Results'!AE:AE,"Green")</f>
        <v>29</v>
      </c>
      <c r="N30" s="37">
        <f t="shared" si="3"/>
        <v>72.5</v>
      </c>
      <c r="O30" s="34">
        <f>COUNTIFS('Solid-Results'!L:L,"&gt;="&amp;Dashboard!$A30,'Solid-Results'!L:L,"&lt;="&amp;Dashboard!$B30)</f>
        <v>26</v>
      </c>
      <c r="P30" s="34">
        <f>COUNTIFS('Solid-Results'!L:L,"&gt;="&amp;Dashboard!$A30,'Solid-Results'!L:L,"&lt;="&amp;Dashboard!$B30,'Solid-Results'!AF:AF,"Green")</f>
        <v>16</v>
      </c>
      <c r="Q30" s="37">
        <f t="shared" si="4"/>
        <v>61.53846153846154</v>
      </c>
      <c r="R30" s="34">
        <f>COUNTIFS('Solid-Results'!M:M,"&gt;="&amp;Dashboard!$A30,'Solid-Results'!M:M,"&lt;="&amp;Dashboard!$B30)</f>
        <v>89</v>
      </c>
      <c r="S30" s="34">
        <f>COUNTIFS('Solid-Results'!M:M,"&gt;="&amp;Dashboard!$A30,'Solid-Results'!M:M,"&lt;="&amp;Dashboard!$B30,'Solid-Results'!AG:AG,"Green")</f>
        <v>63</v>
      </c>
      <c r="T30" s="37">
        <f t="shared" si="5"/>
        <v>70.786516853932582</v>
      </c>
      <c r="U30" s="34">
        <f>COUNTIFS('Solid-Results'!N:N,"&gt;="&amp;Dashboard!$A30,'Solid-Results'!N:N,"&lt;="&amp;Dashboard!$B30)</f>
        <v>0</v>
      </c>
      <c r="V30" s="34">
        <f>COUNTIFS('Solid-Results'!N:N,"&gt;="&amp;Dashboard!$A30,'Solid-Results'!N:N,"&lt;="&amp;Dashboard!$B30,'Solid-Results'!AH:AH,"Green")</f>
        <v>0</v>
      </c>
      <c r="W30" s="37">
        <f t="shared" si="6"/>
        <v>0</v>
      </c>
      <c r="X30" s="34">
        <f>COUNTIFS('Solid-Results'!O:O,"&gt;="&amp;Dashboard!$A30,'Solid-Results'!O:O,"&lt;="&amp;Dashboard!$B30)</f>
        <v>3</v>
      </c>
      <c r="Y30" s="34">
        <f>COUNTIFS('Solid-Results'!O:O,"&gt;="&amp;Dashboard!$A30,'Solid-Results'!O:O,"&lt;="&amp;Dashboard!$B30,'Solid-Results'!AI:AI,"Green")</f>
        <v>0</v>
      </c>
      <c r="Z30" s="37">
        <f t="shared" si="7"/>
        <v>0</v>
      </c>
      <c r="AA30" s="34">
        <f>COUNTIFS('Solid-Results'!P:P,"&gt;="&amp;Dashboard!$A30,'Solid-Results'!P:P,"&lt;="&amp;Dashboard!$B30)</f>
        <v>0</v>
      </c>
      <c r="AB30" s="34">
        <f>COUNTIFS('Solid-Results'!P:P,"&gt;="&amp;Dashboard!$A30,'Solid-Results'!P:P,"&lt;="&amp;Dashboard!$B30,'Solid-Results'!AJ:AJ,"Green")</f>
        <v>0</v>
      </c>
      <c r="AC30" s="37">
        <f t="shared" si="8"/>
        <v>0</v>
      </c>
      <c r="AD30" s="34">
        <f>COUNTIFS('Solid-Results'!Q:Q,"&gt;="&amp;Dashboard!$A30,'Solid-Results'!Q:Q,"&lt;="&amp;Dashboard!$B30)</f>
        <v>53</v>
      </c>
      <c r="AE30" s="34">
        <f>COUNTIFS('Solid-Results'!Q:Q,"&gt;="&amp;Dashboard!$A30,'Solid-Results'!Q:Q,"&lt;="&amp;Dashboard!$B30,'Solid-Results'!AK:AK,"Green")</f>
        <v>35</v>
      </c>
      <c r="AF30" s="37">
        <f t="shared" si="9"/>
        <v>66.037735849056602</v>
      </c>
      <c r="AG30" s="34">
        <f>COUNTIFS('Solid-Results'!R:R,"&gt;="&amp;Dashboard!$A30,'Solid-Results'!R:R,"&lt;="&amp;Dashboard!$B30)</f>
        <v>34</v>
      </c>
      <c r="AH30" s="34">
        <f>COUNTIFS('Solid-Results'!R:R,"&gt;="&amp;Dashboard!$A30,'Solid-Results'!R:R,"&lt;="&amp;Dashboard!$B30,'Solid-Results'!AL:AL,"Green")</f>
        <v>23</v>
      </c>
      <c r="AI30" s="37">
        <f t="shared" si="10"/>
        <v>67.64705882352942</v>
      </c>
      <c r="AJ30" s="34">
        <f>COUNTIFS('Solid-Results'!S:S,"&gt;="&amp;Dashboard!$A30,'Solid-Results'!S:S,"&lt;="&amp;Dashboard!$B30)</f>
        <v>11</v>
      </c>
      <c r="AK30" s="34">
        <f>COUNTIFS('Solid-Results'!S:S,"&gt;="&amp;Dashboard!$A30,'Solid-Results'!S:S,"&lt;="&amp;Dashboard!$B30,'Solid-Results'!AM:AM,"Green")</f>
        <v>5</v>
      </c>
      <c r="AL30" s="37">
        <f t="shared" si="11"/>
        <v>45.454545454545453</v>
      </c>
      <c r="AM30" s="34">
        <f>COUNTIFS('Solid-Results'!T:T,"&gt;="&amp;Dashboard!$A30,'Solid-Results'!T:T,"&lt;="&amp;Dashboard!$B30)</f>
        <v>24</v>
      </c>
      <c r="AN30" s="34">
        <f>COUNTIFS('Solid-Results'!T:T,"&gt;="&amp;Dashboard!$A30,'Solid-Results'!T:T,"&lt;="&amp;Dashboard!$B30,'Solid-Results'!AN:AN,"Green")</f>
        <v>10</v>
      </c>
      <c r="AO30" s="37">
        <f t="shared" si="12"/>
        <v>41.666666666666671</v>
      </c>
      <c r="AP30" s="34">
        <f>COUNTIFS('Solid-Results'!U:U,"&gt;="&amp;Dashboard!$A30,'Solid-Results'!U:U,"&lt;="&amp;Dashboard!$B30)</f>
        <v>27</v>
      </c>
      <c r="AQ30" s="34">
        <f>COUNTIFS('Solid-Results'!U:U,"&gt;="&amp;Dashboard!$A30,'Solid-Results'!U:U,"&lt;="&amp;Dashboard!$B30,'Solid-Results'!AO:AO,"Green")</f>
        <v>20</v>
      </c>
      <c r="AR30" s="37">
        <f t="shared" si="13"/>
        <v>74.074074074074076</v>
      </c>
      <c r="AS30" s="34">
        <f>COUNTIFS('Solid-Results'!V:V,"&gt;="&amp;Dashboard!$A30,'Solid-Results'!V:V,"&lt;="&amp;Dashboard!$B30)</f>
        <v>21</v>
      </c>
      <c r="AT30" s="34">
        <f>COUNTIFS('Solid-Results'!V:V,"&gt;="&amp;Dashboard!$A30,'Solid-Results'!V:V,"&lt;="&amp;Dashboard!$B30,'Solid-Results'!AP:AP,"Green")</f>
        <v>12</v>
      </c>
      <c r="AU30" s="37">
        <f t="shared" si="14"/>
        <v>57.142857142857139</v>
      </c>
      <c r="AV30" s="34">
        <f>COUNTIFS('Solid-Results'!W:W,"&gt;="&amp;Dashboard!$A30,'Solid-Results'!W:W,"&lt;="&amp;Dashboard!$B30)</f>
        <v>10</v>
      </c>
      <c r="AW30" s="34">
        <f>COUNTIFS('Solid-Results'!W:W,"&gt;="&amp;Dashboard!$A30,'Solid-Results'!W:W,"&lt;="&amp;Dashboard!$B30,'Solid-Results'!AQ:AQ,"Green")</f>
        <v>6</v>
      </c>
      <c r="AX30" s="37">
        <f t="shared" si="15"/>
        <v>60</v>
      </c>
    </row>
    <row r="31" spans="1:50" x14ac:dyDescent="0.25">
      <c r="A31" s="38">
        <f t="shared" si="16"/>
        <v>70.010000000000005</v>
      </c>
      <c r="B31" s="37">
        <f t="shared" si="18"/>
        <v>72.5</v>
      </c>
      <c r="C31" s="34">
        <f>COUNTIFS('Solid-Results'!H:H,"&gt;="&amp;Dashboard!$A31,'Solid-Results'!H:H,"&lt;="&amp;Dashboard!$B31)</f>
        <v>2</v>
      </c>
      <c r="D31" s="34">
        <f>COUNTIFS('Solid-Results'!H:H,"&gt;="&amp;Dashboard!$A31,'Solid-Results'!H:H,"&lt;="&amp;Dashboard!$B31,'Solid-Results'!AB:AB,"Green")</f>
        <v>2</v>
      </c>
      <c r="E31" s="37">
        <f t="shared" si="0"/>
        <v>100</v>
      </c>
      <c r="F31" s="34">
        <f>COUNTIFS('Solid-Results'!I:I,"&gt;="&amp;Dashboard!$A31,'Solid-Results'!I:I,"&lt;="&amp;Dashboard!$B31)</f>
        <v>0</v>
      </c>
      <c r="G31" s="34">
        <f>COUNTIFS('Solid-Results'!I:I,"&gt;="&amp;Dashboard!$A31,'Solid-Results'!I:I,"&lt;="&amp;Dashboard!$B31,'Solid-Results'!AC:AC,"Green")</f>
        <v>0</v>
      </c>
      <c r="H31" s="37">
        <f t="shared" si="1"/>
        <v>0</v>
      </c>
      <c r="I31" s="34">
        <f>COUNTIFS('Solid-Results'!J:J,"&gt;="&amp;Dashboard!$A31,'Solid-Results'!J:J,"&lt;="&amp;Dashboard!$B31)</f>
        <v>0</v>
      </c>
      <c r="J31" s="34">
        <f>COUNTIFS('Solid-Results'!J:J,"&gt;="&amp;Dashboard!$A31,'Solid-Results'!J:J,"&lt;="&amp;Dashboard!$B31,'Solid-Results'!AD:AD,"Green")</f>
        <v>0</v>
      </c>
      <c r="K31" s="37">
        <f t="shared" si="2"/>
        <v>0</v>
      </c>
      <c r="L31" s="34">
        <f>COUNTIFS('Solid-Results'!K:K,"&gt;="&amp;Dashboard!$A31,'Solid-Results'!K:K,"&lt;="&amp;Dashboard!$B31)</f>
        <v>60</v>
      </c>
      <c r="M31" s="34">
        <f>COUNTIFS('Solid-Results'!K:K,"&gt;="&amp;Dashboard!$A31,'Solid-Results'!K:K,"&lt;="&amp;Dashboard!$B31,'Solid-Results'!AE:AE,"Green")</f>
        <v>39</v>
      </c>
      <c r="N31" s="37">
        <f t="shared" si="3"/>
        <v>65</v>
      </c>
      <c r="O31" s="34">
        <f>COUNTIFS('Solid-Results'!L:L,"&gt;="&amp;Dashboard!$A31,'Solid-Results'!L:L,"&lt;="&amp;Dashboard!$B31)</f>
        <v>11</v>
      </c>
      <c r="P31" s="34">
        <f>COUNTIFS('Solid-Results'!L:L,"&gt;="&amp;Dashboard!$A31,'Solid-Results'!L:L,"&lt;="&amp;Dashboard!$B31,'Solid-Results'!AF:AF,"Green")</f>
        <v>7</v>
      </c>
      <c r="Q31" s="37">
        <f t="shared" si="4"/>
        <v>63.636363636363633</v>
      </c>
      <c r="R31" s="34">
        <f>COUNTIFS('Solid-Results'!M:M,"&gt;="&amp;Dashboard!$A31,'Solid-Results'!M:M,"&lt;="&amp;Dashboard!$B31)</f>
        <v>137</v>
      </c>
      <c r="S31" s="34">
        <f>COUNTIFS('Solid-Results'!M:M,"&gt;="&amp;Dashboard!$A31,'Solid-Results'!M:M,"&lt;="&amp;Dashboard!$B31,'Solid-Results'!AG:AG,"Green")</f>
        <v>90</v>
      </c>
      <c r="T31" s="37">
        <f t="shared" si="5"/>
        <v>65.693430656934311</v>
      </c>
      <c r="U31" s="34">
        <f>COUNTIFS('Solid-Results'!N:N,"&gt;="&amp;Dashboard!$A31,'Solid-Results'!N:N,"&lt;="&amp;Dashboard!$B31)</f>
        <v>0</v>
      </c>
      <c r="V31" s="34">
        <f>COUNTIFS('Solid-Results'!N:N,"&gt;="&amp;Dashboard!$A31,'Solid-Results'!N:N,"&lt;="&amp;Dashboard!$B31,'Solid-Results'!AH:AH,"Green")</f>
        <v>0</v>
      </c>
      <c r="W31" s="37">
        <f t="shared" si="6"/>
        <v>0</v>
      </c>
      <c r="X31" s="34">
        <f>COUNTIFS('Solid-Results'!O:O,"&gt;="&amp;Dashboard!$A31,'Solid-Results'!O:O,"&lt;="&amp;Dashboard!$B31)</f>
        <v>0</v>
      </c>
      <c r="Y31" s="34">
        <f>COUNTIFS('Solid-Results'!O:O,"&gt;="&amp;Dashboard!$A31,'Solid-Results'!O:O,"&lt;="&amp;Dashboard!$B31,'Solid-Results'!AI:AI,"Green")</f>
        <v>0</v>
      </c>
      <c r="Z31" s="37">
        <f t="shared" si="7"/>
        <v>0</v>
      </c>
      <c r="AA31" s="34">
        <f>COUNTIFS('Solid-Results'!P:P,"&gt;="&amp;Dashboard!$A31,'Solid-Results'!P:P,"&lt;="&amp;Dashboard!$B31)</f>
        <v>0</v>
      </c>
      <c r="AB31" s="34">
        <f>COUNTIFS('Solid-Results'!P:P,"&gt;="&amp;Dashboard!$A31,'Solid-Results'!P:P,"&lt;="&amp;Dashboard!$B31,'Solid-Results'!AJ:AJ,"Green")</f>
        <v>0</v>
      </c>
      <c r="AC31" s="37">
        <f t="shared" si="8"/>
        <v>0</v>
      </c>
      <c r="AD31" s="34">
        <f>COUNTIFS('Solid-Results'!Q:Q,"&gt;="&amp;Dashboard!$A31,'Solid-Results'!Q:Q,"&lt;="&amp;Dashboard!$B31)</f>
        <v>40</v>
      </c>
      <c r="AE31" s="34">
        <f>COUNTIFS('Solid-Results'!Q:Q,"&gt;="&amp;Dashboard!$A31,'Solid-Results'!Q:Q,"&lt;="&amp;Dashboard!$B31,'Solid-Results'!AK:AK,"Green")</f>
        <v>31</v>
      </c>
      <c r="AF31" s="37">
        <f t="shared" si="9"/>
        <v>77.5</v>
      </c>
      <c r="AG31" s="34">
        <f>COUNTIFS('Solid-Results'!R:R,"&gt;="&amp;Dashboard!$A31,'Solid-Results'!R:R,"&lt;="&amp;Dashboard!$B31)</f>
        <v>34</v>
      </c>
      <c r="AH31" s="34">
        <f>COUNTIFS('Solid-Results'!R:R,"&gt;="&amp;Dashboard!$A31,'Solid-Results'!R:R,"&lt;="&amp;Dashboard!$B31,'Solid-Results'!AL:AL,"Green")</f>
        <v>24</v>
      </c>
      <c r="AI31" s="37">
        <f t="shared" si="10"/>
        <v>70.588235294117652</v>
      </c>
      <c r="AJ31" s="34">
        <f>COUNTIFS('Solid-Results'!S:S,"&gt;="&amp;Dashboard!$A31,'Solid-Results'!S:S,"&lt;="&amp;Dashboard!$B31)</f>
        <v>17</v>
      </c>
      <c r="AK31" s="34">
        <f>COUNTIFS('Solid-Results'!S:S,"&gt;="&amp;Dashboard!$A31,'Solid-Results'!S:S,"&lt;="&amp;Dashboard!$B31,'Solid-Results'!AM:AM,"Green")</f>
        <v>11</v>
      </c>
      <c r="AL31" s="37">
        <f t="shared" si="11"/>
        <v>64.705882352941174</v>
      </c>
      <c r="AM31" s="34">
        <f>COUNTIFS('Solid-Results'!T:T,"&gt;="&amp;Dashboard!$A31,'Solid-Results'!T:T,"&lt;="&amp;Dashboard!$B31)</f>
        <v>15</v>
      </c>
      <c r="AN31" s="34">
        <f>COUNTIFS('Solid-Results'!T:T,"&gt;="&amp;Dashboard!$A31,'Solid-Results'!T:T,"&lt;="&amp;Dashboard!$B31,'Solid-Results'!AN:AN,"Green")</f>
        <v>11</v>
      </c>
      <c r="AO31" s="37">
        <f t="shared" si="12"/>
        <v>73.333333333333329</v>
      </c>
      <c r="AP31" s="34">
        <f>COUNTIFS('Solid-Results'!U:U,"&gt;="&amp;Dashboard!$A31,'Solid-Results'!U:U,"&lt;="&amp;Dashboard!$B31)</f>
        <v>26</v>
      </c>
      <c r="AQ31" s="34">
        <f>COUNTIFS('Solid-Results'!U:U,"&gt;="&amp;Dashboard!$A31,'Solid-Results'!U:U,"&lt;="&amp;Dashboard!$B31,'Solid-Results'!AO:AO,"Green")</f>
        <v>20</v>
      </c>
      <c r="AR31" s="37">
        <f t="shared" si="13"/>
        <v>76.923076923076934</v>
      </c>
      <c r="AS31" s="34">
        <f>COUNTIFS('Solid-Results'!V:V,"&gt;="&amp;Dashboard!$A31,'Solid-Results'!V:V,"&lt;="&amp;Dashboard!$B31)</f>
        <v>21</v>
      </c>
      <c r="AT31" s="34">
        <f>COUNTIFS('Solid-Results'!V:V,"&gt;="&amp;Dashboard!$A31,'Solid-Results'!V:V,"&lt;="&amp;Dashboard!$B31,'Solid-Results'!AP:AP,"Green")</f>
        <v>13</v>
      </c>
      <c r="AU31" s="37">
        <f t="shared" si="14"/>
        <v>61.904761904761905</v>
      </c>
      <c r="AV31" s="34">
        <f>COUNTIFS('Solid-Results'!W:W,"&gt;="&amp;Dashboard!$A31,'Solid-Results'!W:W,"&lt;="&amp;Dashboard!$B31)</f>
        <v>3</v>
      </c>
      <c r="AW31" s="34">
        <f>COUNTIFS('Solid-Results'!W:W,"&gt;="&amp;Dashboard!$A31,'Solid-Results'!W:W,"&lt;="&amp;Dashboard!$B31,'Solid-Results'!AQ:AQ,"Green")</f>
        <v>2</v>
      </c>
      <c r="AX31" s="37">
        <f t="shared" si="15"/>
        <v>66.666666666666657</v>
      </c>
    </row>
    <row r="32" spans="1:50" x14ac:dyDescent="0.25">
      <c r="A32" s="38">
        <f t="shared" si="16"/>
        <v>72.510000000000005</v>
      </c>
      <c r="B32" s="37">
        <f t="shared" si="18"/>
        <v>75</v>
      </c>
      <c r="C32" s="34">
        <f>COUNTIFS('Solid-Results'!H:H,"&gt;="&amp;Dashboard!$A32,'Solid-Results'!H:H,"&lt;="&amp;Dashboard!$B32)</f>
        <v>0</v>
      </c>
      <c r="D32" s="34">
        <f>COUNTIFS('Solid-Results'!H:H,"&gt;="&amp;Dashboard!$A32,'Solid-Results'!H:H,"&lt;="&amp;Dashboard!$B32,'Solid-Results'!AB:AB,"Green")</f>
        <v>0</v>
      </c>
      <c r="E32" s="37">
        <f t="shared" si="0"/>
        <v>0</v>
      </c>
      <c r="F32" s="34">
        <f>COUNTIFS('Solid-Results'!I:I,"&gt;="&amp;Dashboard!$A32,'Solid-Results'!I:I,"&lt;="&amp;Dashboard!$B32)</f>
        <v>0</v>
      </c>
      <c r="G32" s="34">
        <f>COUNTIFS('Solid-Results'!I:I,"&gt;="&amp;Dashboard!$A32,'Solid-Results'!I:I,"&lt;="&amp;Dashboard!$B32,'Solid-Results'!AC:AC,"Green")</f>
        <v>0</v>
      </c>
      <c r="H32" s="37">
        <f t="shared" si="1"/>
        <v>0</v>
      </c>
      <c r="I32" s="34">
        <f>COUNTIFS('Solid-Results'!J:J,"&gt;="&amp;Dashboard!$A32,'Solid-Results'!J:J,"&lt;="&amp;Dashboard!$B32)</f>
        <v>0</v>
      </c>
      <c r="J32" s="34">
        <f>COUNTIFS('Solid-Results'!J:J,"&gt;="&amp;Dashboard!$A32,'Solid-Results'!J:J,"&lt;="&amp;Dashboard!$B32,'Solid-Results'!AD:AD,"Green")</f>
        <v>0</v>
      </c>
      <c r="K32" s="37">
        <f t="shared" si="2"/>
        <v>0</v>
      </c>
      <c r="L32" s="34">
        <f>COUNTIFS('Solid-Results'!K:K,"&gt;="&amp;Dashboard!$A32,'Solid-Results'!K:K,"&lt;="&amp;Dashboard!$B32)</f>
        <v>72</v>
      </c>
      <c r="M32" s="34">
        <f>COUNTIFS('Solid-Results'!K:K,"&gt;="&amp;Dashboard!$A32,'Solid-Results'!K:K,"&lt;="&amp;Dashboard!$B32,'Solid-Results'!AE:AE,"Green")</f>
        <v>53</v>
      </c>
      <c r="N32" s="37">
        <f t="shared" si="3"/>
        <v>73.611111111111114</v>
      </c>
      <c r="O32" s="34">
        <f>COUNTIFS('Solid-Results'!L:L,"&gt;="&amp;Dashboard!$A32,'Solid-Results'!L:L,"&lt;="&amp;Dashboard!$B32)</f>
        <v>13</v>
      </c>
      <c r="P32" s="34">
        <f>COUNTIFS('Solid-Results'!L:L,"&gt;="&amp;Dashboard!$A32,'Solid-Results'!L:L,"&lt;="&amp;Dashboard!$B32,'Solid-Results'!AF:AF,"Green")</f>
        <v>11</v>
      </c>
      <c r="Q32" s="37">
        <f t="shared" si="4"/>
        <v>84.615384615384613</v>
      </c>
      <c r="R32" s="34">
        <f>COUNTIFS('Solid-Results'!M:M,"&gt;="&amp;Dashboard!$A32,'Solid-Results'!M:M,"&lt;="&amp;Dashboard!$B32)</f>
        <v>157</v>
      </c>
      <c r="S32" s="34">
        <f>COUNTIFS('Solid-Results'!M:M,"&gt;="&amp;Dashboard!$A32,'Solid-Results'!M:M,"&lt;="&amp;Dashboard!$B32,'Solid-Results'!AG:AG,"Green")</f>
        <v>122</v>
      </c>
      <c r="T32" s="37">
        <f t="shared" si="5"/>
        <v>77.70700636942675</v>
      </c>
      <c r="U32" s="34">
        <f>COUNTIFS('Solid-Results'!N:N,"&gt;="&amp;Dashboard!$A32,'Solid-Results'!N:N,"&lt;="&amp;Dashboard!$B32)</f>
        <v>1</v>
      </c>
      <c r="V32" s="34">
        <f>COUNTIFS('Solid-Results'!N:N,"&gt;="&amp;Dashboard!$A32,'Solid-Results'!N:N,"&lt;="&amp;Dashboard!$B32,'Solid-Results'!AH:AH,"Green")</f>
        <v>1</v>
      </c>
      <c r="W32" s="37">
        <f t="shared" si="6"/>
        <v>100</v>
      </c>
      <c r="X32" s="34">
        <f>COUNTIFS('Solid-Results'!O:O,"&gt;="&amp;Dashboard!$A32,'Solid-Results'!O:O,"&lt;="&amp;Dashboard!$B32)</f>
        <v>0</v>
      </c>
      <c r="Y32" s="34">
        <f>COUNTIFS('Solid-Results'!O:O,"&gt;="&amp;Dashboard!$A32,'Solid-Results'!O:O,"&lt;="&amp;Dashboard!$B32,'Solid-Results'!AI:AI,"Green")</f>
        <v>0</v>
      </c>
      <c r="Z32" s="37">
        <f t="shared" si="7"/>
        <v>0</v>
      </c>
      <c r="AA32" s="34">
        <f>COUNTIFS('Solid-Results'!P:P,"&gt;="&amp;Dashboard!$A32,'Solid-Results'!P:P,"&lt;="&amp;Dashboard!$B32)</f>
        <v>0</v>
      </c>
      <c r="AB32" s="34">
        <f>COUNTIFS('Solid-Results'!P:P,"&gt;="&amp;Dashboard!$A32,'Solid-Results'!P:P,"&lt;="&amp;Dashboard!$B32,'Solid-Results'!AJ:AJ,"Green")</f>
        <v>0</v>
      </c>
      <c r="AC32" s="37">
        <f t="shared" si="8"/>
        <v>0</v>
      </c>
      <c r="AD32" s="34">
        <f>COUNTIFS('Solid-Results'!Q:Q,"&gt;="&amp;Dashboard!$A32,'Solid-Results'!Q:Q,"&lt;="&amp;Dashboard!$B32)</f>
        <v>48</v>
      </c>
      <c r="AE32" s="34">
        <f>COUNTIFS('Solid-Results'!Q:Q,"&gt;="&amp;Dashboard!$A32,'Solid-Results'!Q:Q,"&lt;="&amp;Dashboard!$B32,'Solid-Results'!AK:AK,"Green")</f>
        <v>31</v>
      </c>
      <c r="AF32" s="37">
        <f t="shared" si="9"/>
        <v>64.583333333333343</v>
      </c>
      <c r="AG32" s="34">
        <f>COUNTIFS('Solid-Results'!R:R,"&gt;="&amp;Dashboard!$A32,'Solid-Results'!R:R,"&lt;="&amp;Dashboard!$B32)</f>
        <v>45</v>
      </c>
      <c r="AH32" s="34">
        <f>COUNTIFS('Solid-Results'!R:R,"&gt;="&amp;Dashboard!$A32,'Solid-Results'!R:R,"&lt;="&amp;Dashboard!$B32,'Solid-Results'!AL:AL,"Green")</f>
        <v>31</v>
      </c>
      <c r="AI32" s="37">
        <f t="shared" si="10"/>
        <v>68.888888888888886</v>
      </c>
      <c r="AJ32" s="34">
        <f>COUNTIFS('Solid-Results'!S:S,"&gt;="&amp;Dashboard!$A32,'Solid-Results'!S:S,"&lt;="&amp;Dashboard!$B32)</f>
        <v>14</v>
      </c>
      <c r="AK32" s="34">
        <f>COUNTIFS('Solid-Results'!S:S,"&gt;="&amp;Dashboard!$A32,'Solid-Results'!S:S,"&lt;="&amp;Dashboard!$B32,'Solid-Results'!AM:AM,"Green")</f>
        <v>11</v>
      </c>
      <c r="AL32" s="37">
        <f t="shared" si="11"/>
        <v>78.571428571428569</v>
      </c>
      <c r="AM32" s="34">
        <f>COUNTIFS('Solid-Results'!T:T,"&gt;="&amp;Dashboard!$A32,'Solid-Results'!T:T,"&lt;="&amp;Dashboard!$B32)</f>
        <v>15</v>
      </c>
      <c r="AN32" s="34">
        <f>COUNTIFS('Solid-Results'!T:T,"&gt;="&amp;Dashboard!$A32,'Solid-Results'!T:T,"&lt;="&amp;Dashboard!$B32,'Solid-Results'!AN:AN,"Green")</f>
        <v>10</v>
      </c>
      <c r="AO32" s="37">
        <f t="shared" si="12"/>
        <v>66.666666666666657</v>
      </c>
      <c r="AP32" s="34">
        <f>COUNTIFS('Solid-Results'!U:U,"&gt;="&amp;Dashboard!$A32,'Solid-Results'!U:U,"&lt;="&amp;Dashboard!$B32)</f>
        <v>22</v>
      </c>
      <c r="AQ32" s="34">
        <f>COUNTIFS('Solid-Results'!U:U,"&gt;="&amp;Dashboard!$A32,'Solid-Results'!U:U,"&lt;="&amp;Dashboard!$B32,'Solid-Results'!AO:AO,"Green")</f>
        <v>16</v>
      </c>
      <c r="AR32" s="37">
        <f t="shared" si="13"/>
        <v>72.727272727272734</v>
      </c>
      <c r="AS32" s="34">
        <f>COUNTIFS('Solid-Results'!V:V,"&gt;="&amp;Dashboard!$A32,'Solid-Results'!V:V,"&lt;="&amp;Dashboard!$B32)</f>
        <v>13</v>
      </c>
      <c r="AT32" s="34">
        <f>COUNTIFS('Solid-Results'!V:V,"&gt;="&amp;Dashboard!$A32,'Solid-Results'!V:V,"&lt;="&amp;Dashboard!$B32,'Solid-Results'!AP:AP,"Green")</f>
        <v>9</v>
      </c>
      <c r="AU32" s="37">
        <f t="shared" si="14"/>
        <v>69.230769230769226</v>
      </c>
      <c r="AV32" s="34">
        <f>COUNTIFS('Solid-Results'!W:W,"&gt;="&amp;Dashboard!$A32,'Solid-Results'!W:W,"&lt;="&amp;Dashboard!$B32)</f>
        <v>3</v>
      </c>
      <c r="AW32" s="34">
        <f>COUNTIFS('Solid-Results'!W:W,"&gt;="&amp;Dashboard!$A32,'Solid-Results'!W:W,"&lt;="&amp;Dashboard!$B32,'Solid-Results'!AQ:AQ,"Green")</f>
        <v>2</v>
      </c>
      <c r="AX32" s="37">
        <f t="shared" si="15"/>
        <v>66.666666666666657</v>
      </c>
    </row>
    <row r="33" spans="1:50" x14ac:dyDescent="0.25">
      <c r="A33" s="38">
        <f t="shared" si="16"/>
        <v>75.010000000000005</v>
      </c>
      <c r="B33" s="37">
        <f t="shared" si="18"/>
        <v>77.5</v>
      </c>
      <c r="C33" s="34">
        <f>COUNTIFS('Solid-Results'!H:H,"&gt;="&amp;Dashboard!$A33,'Solid-Results'!H:H,"&lt;="&amp;Dashboard!$B33)</f>
        <v>1</v>
      </c>
      <c r="D33" s="34">
        <f>COUNTIFS('Solid-Results'!H:H,"&gt;="&amp;Dashboard!$A33,'Solid-Results'!H:H,"&lt;="&amp;Dashboard!$B33,'Solid-Results'!AB:AB,"Green")</f>
        <v>0</v>
      </c>
      <c r="E33" s="37">
        <f t="shared" si="0"/>
        <v>0</v>
      </c>
      <c r="F33" s="34">
        <f>COUNTIFS('Solid-Results'!I:I,"&gt;="&amp;Dashboard!$A33,'Solid-Results'!I:I,"&lt;="&amp;Dashboard!$B33)</f>
        <v>0</v>
      </c>
      <c r="G33" s="34">
        <f>COUNTIFS('Solid-Results'!I:I,"&gt;="&amp;Dashboard!$A33,'Solid-Results'!I:I,"&lt;="&amp;Dashboard!$B33,'Solid-Results'!AC:AC,"Green")</f>
        <v>0</v>
      </c>
      <c r="H33" s="37">
        <f t="shared" si="1"/>
        <v>0</v>
      </c>
      <c r="I33" s="34">
        <f>COUNTIFS('Solid-Results'!J:J,"&gt;="&amp;Dashboard!$A33,'Solid-Results'!J:J,"&lt;="&amp;Dashboard!$B33)</f>
        <v>0</v>
      </c>
      <c r="J33" s="34">
        <f>COUNTIFS('Solid-Results'!J:J,"&gt;="&amp;Dashboard!$A33,'Solid-Results'!J:J,"&lt;="&amp;Dashboard!$B33,'Solid-Results'!AD:AD,"Green")</f>
        <v>0</v>
      </c>
      <c r="K33" s="37">
        <f t="shared" si="2"/>
        <v>0</v>
      </c>
      <c r="L33" s="34">
        <f>COUNTIFS('Solid-Results'!K:K,"&gt;="&amp;Dashboard!$A33,'Solid-Results'!K:K,"&lt;="&amp;Dashboard!$B33)</f>
        <v>59</v>
      </c>
      <c r="M33" s="34">
        <f>COUNTIFS('Solid-Results'!K:K,"&gt;="&amp;Dashboard!$A33,'Solid-Results'!K:K,"&lt;="&amp;Dashboard!$B33,'Solid-Results'!AE:AE,"Green")</f>
        <v>45</v>
      </c>
      <c r="N33" s="37">
        <f t="shared" si="3"/>
        <v>76.271186440677965</v>
      </c>
      <c r="O33" s="34">
        <f>COUNTIFS('Solid-Results'!L:L,"&gt;="&amp;Dashboard!$A33,'Solid-Results'!L:L,"&lt;="&amp;Dashboard!$B33)</f>
        <v>11</v>
      </c>
      <c r="P33" s="34">
        <f>COUNTIFS('Solid-Results'!L:L,"&gt;="&amp;Dashboard!$A33,'Solid-Results'!L:L,"&lt;="&amp;Dashboard!$B33,'Solid-Results'!AF:AF,"Green")</f>
        <v>7</v>
      </c>
      <c r="Q33" s="37">
        <f t="shared" si="4"/>
        <v>63.636363636363633</v>
      </c>
      <c r="R33" s="34">
        <f>COUNTIFS('Solid-Results'!M:M,"&gt;="&amp;Dashboard!$A33,'Solid-Results'!M:M,"&lt;="&amp;Dashboard!$B33)</f>
        <v>61</v>
      </c>
      <c r="S33" s="34">
        <f>COUNTIFS('Solid-Results'!M:M,"&gt;="&amp;Dashboard!$A33,'Solid-Results'!M:M,"&lt;="&amp;Dashboard!$B33,'Solid-Results'!AG:AG,"Green")</f>
        <v>43</v>
      </c>
      <c r="T33" s="37">
        <f t="shared" si="5"/>
        <v>70.491803278688522</v>
      </c>
      <c r="U33" s="34">
        <f>COUNTIFS('Solid-Results'!N:N,"&gt;="&amp;Dashboard!$A33,'Solid-Results'!N:N,"&lt;="&amp;Dashboard!$B33)</f>
        <v>0</v>
      </c>
      <c r="V33" s="34">
        <f>COUNTIFS('Solid-Results'!N:N,"&gt;="&amp;Dashboard!$A33,'Solid-Results'!N:N,"&lt;="&amp;Dashboard!$B33,'Solid-Results'!AH:AH,"Green")</f>
        <v>0</v>
      </c>
      <c r="W33" s="37">
        <f t="shared" si="6"/>
        <v>0</v>
      </c>
      <c r="X33" s="34">
        <f>COUNTIFS('Solid-Results'!O:O,"&gt;="&amp;Dashboard!$A33,'Solid-Results'!O:O,"&lt;="&amp;Dashboard!$B33)</f>
        <v>0</v>
      </c>
      <c r="Y33" s="34">
        <f>COUNTIFS('Solid-Results'!O:O,"&gt;="&amp;Dashboard!$A33,'Solid-Results'!O:O,"&lt;="&amp;Dashboard!$B33,'Solid-Results'!AI:AI,"Green")</f>
        <v>0</v>
      </c>
      <c r="Z33" s="37">
        <f t="shared" si="7"/>
        <v>0</v>
      </c>
      <c r="AA33" s="34">
        <f>COUNTIFS('Solid-Results'!P:P,"&gt;="&amp;Dashboard!$A33,'Solid-Results'!P:P,"&lt;="&amp;Dashboard!$B33)</f>
        <v>0</v>
      </c>
      <c r="AB33" s="34">
        <f>COUNTIFS('Solid-Results'!P:P,"&gt;="&amp;Dashboard!$A33,'Solid-Results'!P:P,"&lt;="&amp;Dashboard!$B33,'Solid-Results'!AJ:AJ,"Green")</f>
        <v>0</v>
      </c>
      <c r="AC33" s="37">
        <f t="shared" si="8"/>
        <v>0</v>
      </c>
      <c r="AD33" s="34">
        <f>COUNTIFS('Solid-Results'!Q:Q,"&gt;="&amp;Dashboard!$A33,'Solid-Results'!Q:Q,"&lt;="&amp;Dashboard!$B33)</f>
        <v>31</v>
      </c>
      <c r="AE33" s="34">
        <f>COUNTIFS('Solid-Results'!Q:Q,"&gt;="&amp;Dashboard!$A33,'Solid-Results'!Q:Q,"&lt;="&amp;Dashboard!$B33,'Solid-Results'!AK:AK,"Green")</f>
        <v>22</v>
      </c>
      <c r="AF33" s="37">
        <f t="shared" si="9"/>
        <v>70.967741935483872</v>
      </c>
      <c r="AG33" s="34">
        <f>COUNTIFS('Solid-Results'!R:R,"&gt;="&amp;Dashboard!$A33,'Solid-Results'!R:R,"&lt;="&amp;Dashboard!$B33)</f>
        <v>46</v>
      </c>
      <c r="AH33" s="34">
        <f>COUNTIFS('Solid-Results'!R:R,"&gt;="&amp;Dashboard!$A33,'Solid-Results'!R:R,"&lt;="&amp;Dashboard!$B33,'Solid-Results'!AL:AL,"Green")</f>
        <v>31</v>
      </c>
      <c r="AI33" s="37">
        <f t="shared" si="10"/>
        <v>67.391304347826093</v>
      </c>
      <c r="AJ33" s="34">
        <f>COUNTIFS('Solid-Results'!S:S,"&gt;="&amp;Dashboard!$A33,'Solid-Results'!S:S,"&lt;="&amp;Dashboard!$B33)</f>
        <v>15</v>
      </c>
      <c r="AK33" s="34">
        <f>COUNTIFS('Solid-Results'!S:S,"&gt;="&amp;Dashboard!$A33,'Solid-Results'!S:S,"&lt;="&amp;Dashboard!$B33,'Solid-Results'!AM:AM,"Green")</f>
        <v>8</v>
      </c>
      <c r="AL33" s="37">
        <f t="shared" si="11"/>
        <v>53.333333333333336</v>
      </c>
      <c r="AM33" s="34">
        <f>COUNTIFS('Solid-Results'!T:T,"&gt;="&amp;Dashboard!$A33,'Solid-Results'!T:T,"&lt;="&amp;Dashboard!$B33)</f>
        <v>7</v>
      </c>
      <c r="AN33" s="34">
        <f>COUNTIFS('Solid-Results'!T:T,"&gt;="&amp;Dashboard!$A33,'Solid-Results'!T:T,"&lt;="&amp;Dashboard!$B33,'Solid-Results'!AN:AN,"Green")</f>
        <v>5</v>
      </c>
      <c r="AO33" s="37">
        <f t="shared" si="12"/>
        <v>71.428571428571431</v>
      </c>
      <c r="AP33" s="34">
        <f>COUNTIFS('Solid-Results'!U:U,"&gt;="&amp;Dashboard!$A33,'Solid-Results'!U:U,"&lt;="&amp;Dashboard!$B33)</f>
        <v>21</v>
      </c>
      <c r="AQ33" s="34">
        <f>COUNTIFS('Solid-Results'!U:U,"&gt;="&amp;Dashboard!$A33,'Solid-Results'!U:U,"&lt;="&amp;Dashboard!$B33,'Solid-Results'!AO:AO,"Green")</f>
        <v>16</v>
      </c>
      <c r="AR33" s="37">
        <f t="shared" si="13"/>
        <v>76.19047619047619</v>
      </c>
      <c r="AS33" s="34">
        <f>COUNTIFS('Solid-Results'!V:V,"&gt;="&amp;Dashboard!$A33,'Solid-Results'!V:V,"&lt;="&amp;Dashboard!$B33)</f>
        <v>9</v>
      </c>
      <c r="AT33" s="34">
        <f>COUNTIFS('Solid-Results'!V:V,"&gt;="&amp;Dashboard!$A33,'Solid-Results'!V:V,"&lt;="&amp;Dashboard!$B33,'Solid-Results'!AP:AP,"Green")</f>
        <v>4</v>
      </c>
      <c r="AU33" s="37">
        <f t="shared" si="14"/>
        <v>44.444444444444443</v>
      </c>
      <c r="AV33" s="34">
        <f>COUNTIFS('Solid-Results'!W:W,"&gt;="&amp;Dashboard!$A33,'Solid-Results'!W:W,"&lt;="&amp;Dashboard!$B33)</f>
        <v>0</v>
      </c>
      <c r="AW33" s="34">
        <f>COUNTIFS('Solid-Results'!W:W,"&gt;="&amp;Dashboard!$A33,'Solid-Results'!W:W,"&lt;="&amp;Dashboard!$B33,'Solid-Results'!AQ:AQ,"Green")</f>
        <v>0</v>
      </c>
      <c r="AX33" s="37">
        <f t="shared" si="15"/>
        <v>0</v>
      </c>
    </row>
    <row r="34" spans="1:50" ht="15.75" thickBot="1" x14ac:dyDescent="0.3">
      <c r="A34" s="51">
        <f t="shared" si="16"/>
        <v>77.510000000000005</v>
      </c>
      <c r="B34" s="52">
        <f t="shared" si="18"/>
        <v>80</v>
      </c>
      <c r="C34" s="53">
        <f>COUNTIFS('Solid-Results'!H:H,"&gt;="&amp;Dashboard!$A34,'Solid-Results'!H:H,"&lt;="&amp;Dashboard!$B34)</f>
        <v>0</v>
      </c>
      <c r="D34" s="53">
        <f>COUNTIFS('Solid-Results'!H:H,"&gt;="&amp;Dashboard!$A34,'Solid-Results'!H:H,"&lt;="&amp;Dashboard!$B34,'Solid-Results'!AB:AB,"Green")</f>
        <v>0</v>
      </c>
      <c r="E34" s="52">
        <f t="shared" si="0"/>
        <v>0</v>
      </c>
      <c r="F34" s="53">
        <f>COUNTIFS('Solid-Results'!I:I,"&gt;="&amp;Dashboard!$A34,'Solid-Results'!I:I,"&lt;="&amp;Dashboard!$B34)</f>
        <v>0</v>
      </c>
      <c r="G34" s="53">
        <f>COUNTIFS('Solid-Results'!I:I,"&gt;="&amp;Dashboard!$A34,'Solid-Results'!I:I,"&lt;="&amp;Dashboard!$B34,'Solid-Results'!AC:AC,"Green")</f>
        <v>0</v>
      </c>
      <c r="H34" s="52">
        <f t="shared" si="1"/>
        <v>0</v>
      </c>
      <c r="I34" s="53">
        <f>COUNTIFS('Solid-Results'!J:J,"&gt;="&amp;Dashboard!$A34,'Solid-Results'!J:J,"&lt;="&amp;Dashboard!$B34)</f>
        <v>0</v>
      </c>
      <c r="J34" s="53">
        <f>COUNTIFS('Solid-Results'!J:J,"&gt;="&amp;Dashboard!$A34,'Solid-Results'!J:J,"&lt;="&amp;Dashboard!$B34,'Solid-Results'!AD:AD,"Green")</f>
        <v>0</v>
      </c>
      <c r="K34" s="52">
        <f t="shared" si="2"/>
        <v>0</v>
      </c>
      <c r="L34" s="53">
        <f>COUNTIFS('Solid-Results'!K:K,"&gt;="&amp;Dashboard!$A34,'Solid-Results'!K:K,"&lt;="&amp;Dashboard!$B34)</f>
        <v>46</v>
      </c>
      <c r="M34" s="53">
        <f>COUNTIFS('Solid-Results'!K:K,"&gt;="&amp;Dashboard!$A34,'Solid-Results'!K:K,"&lt;="&amp;Dashboard!$B34,'Solid-Results'!AE:AE,"Green")</f>
        <v>34</v>
      </c>
      <c r="N34" s="52">
        <f t="shared" si="3"/>
        <v>73.91304347826086</v>
      </c>
      <c r="O34" s="53">
        <f>COUNTIFS('Solid-Results'!L:L,"&gt;="&amp;Dashboard!$A34,'Solid-Results'!L:L,"&lt;="&amp;Dashboard!$B34)</f>
        <v>11</v>
      </c>
      <c r="P34" s="53">
        <f>COUNTIFS('Solid-Results'!L:L,"&gt;="&amp;Dashboard!$A34,'Solid-Results'!L:L,"&lt;="&amp;Dashboard!$B34,'Solid-Results'!AF:AF,"Green")</f>
        <v>9</v>
      </c>
      <c r="Q34" s="52">
        <f t="shared" si="4"/>
        <v>81.818181818181827</v>
      </c>
      <c r="R34" s="53">
        <f>COUNTIFS('Solid-Results'!M:M,"&gt;="&amp;Dashboard!$A34,'Solid-Results'!M:M,"&lt;="&amp;Dashboard!$B34)</f>
        <v>5</v>
      </c>
      <c r="S34" s="53">
        <f>COUNTIFS('Solid-Results'!M:M,"&gt;="&amp;Dashboard!$A34,'Solid-Results'!M:M,"&lt;="&amp;Dashboard!$B34,'Solid-Results'!AG:AG,"Green")</f>
        <v>5</v>
      </c>
      <c r="T34" s="52">
        <f t="shared" si="5"/>
        <v>100</v>
      </c>
      <c r="U34" s="53">
        <f>COUNTIFS('Solid-Results'!N:N,"&gt;="&amp;Dashboard!$A34,'Solid-Results'!N:N,"&lt;="&amp;Dashboard!$B34)</f>
        <v>0</v>
      </c>
      <c r="V34" s="53">
        <f>COUNTIFS('Solid-Results'!N:N,"&gt;="&amp;Dashboard!$A34,'Solid-Results'!N:N,"&lt;="&amp;Dashboard!$B34,'Solid-Results'!AH:AH,"Green")</f>
        <v>0</v>
      </c>
      <c r="W34" s="52">
        <f t="shared" si="6"/>
        <v>0</v>
      </c>
      <c r="X34" s="53">
        <f>COUNTIFS('Solid-Results'!O:O,"&gt;="&amp;Dashboard!$A34,'Solid-Results'!O:O,"&lt;="&amp;Dashboard!$B34)</f>
        <v>0</v>
      </c>
      <c r="Y34" s="53">
        <f>COUNTIFS('Solid-Results'!O:O,"&gt;="&amp;Dashboard!$A34,'Solid-Results'!O:O,"&lt;="&amp;Dashboard!$B34,'Solid-Results'!AI:AI,"Green")</f>
        <v>0</v>
      </c>
      <c r="Z34" s="52">
        <f t="shared" si="7"/>
        <v>0</v>
      </c>
      <c r="AA34" s="53">
        <f>COUNTIFS('Solid-Results'!P:P,"&gt;="&amp;Dashboard!$A34,'Solid-Results'!P:P,"&lt;="&amp;Dashboard!$B34)</f>
        <v>0</v>
      </c>
      <c r="AB34" s="53">
        <f>COUNTIFS('Solid-Results'!P:P,"&gt;="&amp;Dashboard!$A34,'Solid-Results'!P:P,"&lt;="&amp;Dashboard!$B34,'Solid-Results'!AJ:AJ,"Green")</f>
        <v>0</v>
      </c>
      <c r="AC34" s="52">
        <f t="shared" si="8"/>
        <v>0</v>
      </c>
      <c r="AD34" s="53">
        <f>COUNTIFS('Solid-Results'!Q:Q,"&gt;="&amp;Dashboard!$A34,'Solid-Results'!Q:Q,"&lt;="&amp;Dashboard!$B34)</f>
        <v>28</v>
      </c>
      <c r="AE34" s="53">
        <f>COUNTIFS('Solid-Results'!Q:Q,"&gt;="&amp;Dashboard!$A34,'Solid-Results'!Q:Q,"&lt;="&amp;Dashboard!$B34,'Solid-Results'!AK:AK,"Green")</f>
        <v>20</v>
      </c>
      <c r="AF34" s="52">
        <f t="shared" si="9"/>
        <v>71.428571428571431</v>
      </c>
      <c r="AG34" s="53">
        <f>COUNTIFS('Solid-Results'!R:R,"&gt;="&amp;Dashboard!$A34,'Solid-Results'!R:R,"&lt;="&amp;Dashboard!$B34)</f>
        <v>47</v>
      </c>
      <c r="AH34" s="53">
        <f>COUNTIFS('Solid-Results'!R:R,"&gt;="&amp;Dashboard!$A34,'Solid-Results'!R:R,"&lt;="&amp;Dashboard!$B34,'Solid-Results'!AL:AL,"Green")</f>
        <v>30</v>
      </c>
      <c r="AI34" s="52">
        <f t="shared" si="10"/>
        <v>63.829787234042556</v>
      </c>
      <c r="AJ34" s="53">
        <f>COUNTIFS('Solid-Results'!S:S,"&gt;="&amp;Dashboard!$A34,'Solid-Results'!S:S,"&lt;="&amp;Dashboard!$B34)</f>
        <v>6</v>
      </c>
      <c r="AK34" s="53">
        <f>COUNTIFS('Solid-Results'!S:S,"&gt;="&amp;Dashboard!$A34,'Solid-Results'!S:S,"&lt;="&amp;Dashboard!$B34,'Solid-Results'!AM:AM,"Green")</f>
        <v>4</v>
      </c>
      <c r="AL34" s="52">
        <f t="shared" si="11"/>
        <v>66.666666666666657</v>
      </c>
      <c r="AM34" s="53">
        <f>COUNTIFS('Solid-Results'!T:T,"&gt;="&amp;Dashboard!$A34,'Solid-Results'!T:T,"&lt;="&amp;Dashboard!$B34)</f>
        <v>5</v>
      </c>
      <c r="AN34" s="53">
        <f>COUNTIFS('Solid-Results'!T:T,"&gt;="&amp;Dashboard!$A34,'Solid-Results'!T:T,"&lt;="&amp;Dashboard!$B34,'Solid-Results'!AN:AN,"Green")</f>
        <v>4</v>
      </c>
      <c r="AO34" s="52">
        <f t="shared" si="12"/>
        <v>80</v>
      </c>
      <c r="AP34" s="53">
        <f>COUNTIFS('Solid-Results'!U:U,"&gt;="&amp;Dashboard!$A34,'Solid-Results'!U:U,"&lt;="&amp;Dashboard!$B34)</f>
        <v>14</v>
      </c>
      <c r="AQ34" s="53">
        <f>COUNTIFS('Solid-Results'!U:U,"&gt;="&amp;Dashboard!$A34,'Solid-Results'!U:U,"&lt;="&amp;Dashboard!$B34,'Solid-Results'!AO:AO,"Green")</f>
        <v>11</v>
      </c>
      <c r="AR34" s="52">
        <f t="shared" si="13"/>
        <v>78.571428571428569</v>
      </c>
      <c r="AS34" s="53">
        <f>COUNTIFS('Solid-Results'!V:V,"&gt;="&amp;Dashboard!$A34,'Solid-Results'!V:V,"&lt;="&amp;Dashboard!$B34)</f>
        <v>6</v>
      </c>
      <c r="AT34" s="53">
        <f>COUNTIFS('Solid-Results'!V:V,"&gt;="&amp;Dashboard!$A34,'Solid-Results'!V:V,"&lt;="&amp;Dashboard!$B34,'Solid-Results'!AP:AP,"Green")</f>
        <v>3</v>
      </c>
      <c r="AU34" s="52">
        <f t="shared" si="14"/>
        <v>50</v>
      </c>
      <c r="AV34" s="53">
        <f>COUNTIFS('Solid-Results'!W:W,"&gt;="&amp;Dashboard!$A34,'Solid-Results'!W:W,"&lt;="&amp;Dashboard!$B34)</f>
        <v>1</v>
      </c>
      <c r="AW34" s="53">
        <f>COUNTIFS('Solid-Results'!W:W,"&gt;="&amp;Dashboard!$A34,'Solid-Results'!W:W,"&lt;="&amp;Dashboard!$B34,'Solid-Results'!AQ:AQ,"Green")</f>
        <v>0</v>
      </c>
      <c r="AX34" s="52">
        <f t="shared" si="15"/>
        <v>0</v>
      </c>
    </row>
    <row r="35" spans="1:50" ht="15.75" thickBot="1" x14ac:dyDescent="0.3">
      <c r="A35" s="57">
        <f t="shared" si="16"/>
        <v>80.010000000000005</v>
      </c>
      <c r="B35" s="58">
        <f t="shared" si="18"/>
        <v>82.5</v>
      </c>
      <c r="C35" s="59">
        <f>COUNTIFS('Solid-Results'!H:H,"&gt;="&amp;Dashboard!$A35,'Solid-Results'!H:H,"&lt;="&amp;Dashboard!$B35)</f>
        <v>0</v>
      </c>
      <c r="D35" s="59">
        <f>COUNTIFS('Solid-Results'!H:H,"&gt;="&amp;Dashboard!$A35,'Solid-Results'!H:H,"&lt;="&amp;Dashboard!$B35,'Solid-Results'!AB:AB,"Green")</f>
        <v>0</v>
      </c>
      <c r="E35" s="58">
        <f t="shared" si="0"/>
        <v>0</v>
      </c>
      <c r="F35" s="59">
        <f>COUNTIFS('Solid-Results'!I:I,"&gt;="&amp;Dashboard!$A35,'Solid-Results'!I:I,"&lt;="&amp;Dashboard!$B35)</f>
        <v>0</v>
      </c>
      <c r="G35" s="59">
        <f>COUNTIFS('Solid-Results'!I:I,"&gt;="&amp;Dashboard!$A35,'Solid-Results'!I:I,"&lt;="&amp;Dashboard!$B35,'Solid-Results'!AC:AC,"Green")</f>
        <v>0</v>
      </c>
      <c r="H35" s="58">
        <f t="shared" si="1"/>
        <v>0</v>
      </c>
      <c r="I35" s="59">
        <f>COUNTIFS('Solid-Results'!J:J,"&gt;="&amp;Dashboard!$A35,'Solid-Results'!J:J,"&lt;="&amp;Dashboard!$B35)</f>
        <v>0</v>
      </c>
      <c r="J35" s="59">
        <f>COUNTIFS('Solid-Results'!J:J,"&gt;="&amp;Dashboard!$A35,'Solid-Results'!J:J,"&lt;="&amp;Dashboard!$B35,'Solid-Results'!AD:AD,"Green")</f>
        <v>0</v>
      </c>
      <c r="K35" s="58">
        <f t="shared" si="2"/>
        <v>0</v>
      </c>
      <c r="L35" s="59">
        <f>COUNTIFS('Solid-Results'!K:K,"&gt;="&amp;Dashboard!$A35,'Solid-Results'!K:K,"&lt;="&amp;Dashboard!$B35)</f>
        <v>38</v>
      </c>
      <c r="M35" s="59">
        <f>COUNTIFS('Solid-Results'!K:K,"&gt;="&amp;Dashboard!$A35,'Solid-Results'!K:K,"&lt;="&amp;Dashboard!$B35,'Solid-Results'!AE:AE,"Green")</f>
        <v>28</v>
      </c>
      <c r="N35" s="58">
        <f t="shared" si="3"/>
        <v>73.68421052631578</v>
      </c>
      <c r="O35" s="59">
        <f>COUNTIFS('Solid-Results'!L:L,"&gt;="&amp;Dashboard!$A35,'Solid-Results'!L:L,"&lt;="&amp;Dashboard!$B35)</f>
        <v>5</v>
      </c>
      <c r="P35" s="59">
        <f>COUNTIFS('Solid-Results'!L:L,"&gt;="&amp;Dashboard!$A35,'Solid-Results'!L:L,"&lt;="&amp;Dashboard!$B35,'Solid-Results'!AF:AF,"Green")</f>
        <v>2</v>
      </c>
      <c r="Q35" s="58">
        <f t="shared" si="4"/>
        <v>40</v>
      </c>
      <c r="R35" s="59">
        <f>COUNTIFS('Solid-Results'!M:M,"&gt;="&amp;Dashboard!$A35,'Solid-Results'!M:M,"&lt;="&amp;Dashboard!$B35)</f>
        <v>2</v>
      </c>
      <c r="S35" s="59">
        <f>COUNTIFS('Solid-Results'!M:M,"&gt;="&amp;Dashboard!$A35,'Solid-Results'!M:M,"&lt;="&amp;Dashboard!$B35,'Solid-Results'!AG:AG,"Green")</f>
        <v>1</v>
      </c>
      <c r="T35" s="58">
        <f t="shared" si="5"/>
        <v>50</v>
      </c>
      <c r="U35" s="59">
        <f>COUNTIFS('Solid-Results'!N:N,"&gt;="&amp;Dashboard!$A35,'Solid-Results'!N:N,"&lt;="&amp;Dashboard!$B35)</f>
        <v>0</v>
      </c>
      <c r="V35" s="59">
        <f>COUNTIFS('Solid-Results'!N:N,"&gt;="&amp;Dashboard!$A35,'Solid-Results'!N:N,"&lt;="&amp;Dashboard!$B35,'Solid-Results'!AH:AH,"Green")</f>
        <v>0</v>
      </c>
      <c r="W35" s="58">
        <f t="shared" si="6"/>
        <v>0</v>
      </c>
      <c r="X35" s="59">
        <f>COUNTIFS('Solid-Results'!O:O,"&gt;="&amp;Dashboard!$A35,'Solid-Results'!O:O,"&lt;="&amp;Dashboard!$B35)</f>
        <v>0</v>
      </c>
      <c r="Y35" s="59">
        <f>COUNTIFS('Solid-Results'!O:O,"&gt;="&amp;Dashboard!$A35,'Solid-Results'!O:O,"&lt;="&amp;Dashboard!$B35,'Solid-Results'!AI:AI,"Green")</f>
        <v>0</v>
      </c>
      <c r="Z35" s="58">
        <f t="shared" si="7"/>
        <v>0</v>
      </c>
      <c r="AA35" s="59">
        <f>COUNTIFS('Solid-Results'!P:P,"&gt;="&amp;Dashboard!$A35,'Solid-Results'!P:P,"&lt;="&amp;Dashboard!$B35)</f>
        <v>0</v>
      </c>
      <c r="AB35" s="59">
        <f>COUNTIFS('Solid-Results'!P:P,"&gt;="&amp;Dashboard!$A35,'Solid-Results'!P:P,"&lt;="&amp;Dashboard!$B35,'Solid-Results'!AJ:AJ,"Green")</f>
        <v>0</v>
      </c>
      <c r="AC35" s="58">
        <f t="shared" si="8"/>
        <v>0</v>
      </c>
      <c r="AD35" s="59">
        <f>COUNTIFS('Solid-Results'!Q:Q,"&gt;="&amp;Dashboard!$A35,'Solid-Results'!Q:Q,"&lt;="&amp;Dashboard!$B35)</f>
        <v>26</v>
      </c>
      <c r="AE35" s="59">
        <f>COUNTIFS('Solid-Results'!Q:Q,"&gt;="&amp;Dashboard!$A35,'Solid-Results'!Q:Q,"&lt;="&amp;Dashboard!$B35,'Solid-Results'!AK:AK,"Green")</f>
        <v>21</v>
      </c>
      <c r="AF35" s="58">
        <f t="shared" si="9"/>
        <v>80.769230769230774</v>
      </c>
      <c r="AG35" s="59">
        <f>COUNTIFS('Solid-Results'!R:R,"&gt;="&amp;Dashboard!$A35,'Solid-Results'!R:R,"&lt;="&amp;Dashboard!$B35)</f>
        <v>31</v>
      </c>
      <c r="AH35" s="59">
        <f>COUNTIFS('Solid-Results'!R:R,"&gt;="&amp;Dashboard!$A35,'Solid-Results'!R:R,"&lt;="&amp;Dashboard!$B35,'Solid-Results'!AL:AL,"Green")</f>
        <v>25</v>
      </c>
      <c r="AI35" s="58">
        <f t="shared" si="10"/>
        <v>80.645161290322577</v>
      </c>
      <c r="AJ35" s="59">
        <f>COUNTIFS('Solid-Results'!S:S,"&gt;="&amp;Dashboard!$A35,'Solid-Results'!S:S,"&lt;="&amp;Dashboard!$B35)</f>
        <v>8</v>
      </c>
      <c r="AK35" s="59">
        <f>COUNTIFS('Solid-Results'!S:S,"&gt;="&amp;Dashboard!$A35,'Solid-Results'!S:S,"&lt;="&amp;Dashboard!$B35,'Solid-Results'!AM:AM,"Green")</f>
        <v>7</v>
      </c>
      <c r="AL35" s="58">
        <f t="shared" si="11"/>
        <v>87.5</v>
      </c>
      <c r="AM35" s="59">
        <f>COUNTIFS('Solid-Results'!T:T,"&gt;="&amp;Dashboard!$A35,'Solid-Results'!T:T,"&lt;="&amp;Dashboard!$B35)</f>
        <v>4</v>
      </c>
      <c r="AN35" s="59">
        <f>COUNTIFS('Solid-Results'!T:T,"&gt;="&amp;Dashboard!$A35,'Solid-Results'!T:T,"&lt;="&amp;Dashboard!$B35,'Solid-Results'!AN:AN,"Green")</f>
        <v>2</v>
      </c>
      <c r="AO35" s="58">
        <f t="shared" si="12"/>
        <v>50</v>
      </c>
      <c r="AP35" s="59">
        <f>COUNTIFS('Solid-Results'!U:U,"&gt;="&amp;Dashboard!$A35,'Solid-Results'!U:U,"&lt;="&amp;Dashboard!$B35)</f>
        <v>5</v>
      </c>
      <c r="AQ35" s="59">
        <f>COUNTIFS('Solid-Results'!U:U,"&gt;="&amp;Dashboard!$A35,'Solid-Results'!U:U,"&lt;="&amp;Dashboard!$B35,'Solid-Results'!AO:AO,"Green")</f>
        <v>5</v>
      </c>
      <c r="AR35" s="58">
        <f t="shared" si="13"/>
        <v>100</v>
      </c>
      <c r="AS35" s="59">
        <f>COUNTIFS('Solid-Results'!V:V,"&gt;="&amp;Dashboard!$A35,'Solid-Results'!V:V,"&lt;="&amp;Dashboard!$B35)</f>
        <v>2</v>
      </c>
      <c r="AT35" s="59">
        <f>COUNTIFS('Solid-Results'!V:V,"&gt;="&amp;Dashboard!$A35,'Solid-Results'!V:V,"&lt;="&amp;Dashboard!$B35,'Solid-Results'!AP:AP,"Green")</f>
        <v>1</v>
      </c>
      <c r="AU35" s="58">
        <f t="shared" si="14"/>
        <v>50</v>
      </c>
      <c r="AV35" s="59">
        <f>COUNTIFS('Solid-Results'!W:W,"&gt;="&amp;Dashboard!$A35,'Solid-Results'!W:W,"&lt;="&amp;Dashboard!$B35)</f>
        <v>0</v>
      </c>
      <c r="AW35" s="59">
        <f>COUNTIFS('Solid-Results'!W:W,"&gt;="&amp;Dashboard!$A35,'Solid-Results'!W:W,"&lt;="&amp;Dashboard!$B35,'Solid-Results'!AQ:AQ,"Green")</f>
        <v>0</v>
      </c>
      <c r="AX35" s="60">
        <f t="shared" si="15"/>
        <v>0</v>
      </c>
    </row>
    <row r="36" spans="1:50" x14ac:dyDescent="0.25">
      <c r="A36" s="54">
        <f t="shared" si="16"/>
        <v>82.51</v>
      </c>
      <c r="B36" s="55">
        <f t="shared" si="18"/>
        <v>85</v>
      </c>
      <c r="C36" s="56">
        <f>COUNTIFS('Solid-Results'!H:H,"&gt;="&amp;Dashboard!$A36,'Solid-Results'!H:H,"&lt;="&amp;Dashboard!$B36)</f>
        <v>0</v>
      </c>
      <c r="D36" s="56">
        <f>COUNTIFS('Solid-Results'!H:H,"&gt;="&amp;Dashboard!$A36,'Solid-Results'!H:H,"&lt;="&amp;Dashboard!$B36,'Solid-Results'!AB:AB,"Green")</f>
        <v>0</v>
      </c>
      <c r="E36" s="55">
        <f t="shared" si="0"/>
        <v>0</v>
      </c>
      <c r="F36" s="56">
        <f>COUNTIFS('Solid-Results'!I:I,"&gt;="&amp;Dashboard!$A36,'Solid-Results'!I:I,"&lt;="&amp;Dashboard!$B36)</f>
        <v>0</v>
      </c>
      <c r="G36" s="56">
        <f>COUNTIFS('Solid-Results'!I:I,"&gt;="&amp;Dashboard!$A36,'Solid-Results'!I:I,"&lt;="&amp;Dashboard!$B36,'Solid-Results'!AC:AC,"Green")</f>
        <v>0</v>
      </c>
      <c r="H36" s="55">
        <f t="shared" si="1"/>
        <v>0</v>
      </c>
      <c r="I36" s="56">
        <f>COUNTIFS('Solid-Results'!J:J,"&gt;="&amp;Dashboard!$A36,'Solid-Results'!J:J,"&lt;="&amp;Dashboard!$B36)</f>
        <v>0</v>
      </c>
      <c r="J36" s="56">
        <f>COUNTIFS('Solid-Results'!J:J,"&gt;="&amp;Dashboard!$A36,'Solid-Results'!J:J,"&lt;="&amp;Dashboard!$B36,'Solid-Results'!AD:AD,"Green")</f>
        <v>0</v>
      </c>
      <c r="K36" s="55">
        <f t="shared" si="2"/>
        <v>0</v>
      </c>
      <c r="L36" s="56">
        <f>COUNTIFS('Solid-Results'!K:K,"&gt;="&amp;Dashboard!$A36,'Solid-Results'!K:K,"&lt;="&amp;Dashboard!$B36)</f>
        <v>28</v>
      </c>
      <c r="M36" s="56">
        <f>COUNTIFS('Solid-Results'!K:K,"&gt;="&amp;Dashboard!$A36,'Solid-Results'!K:K,"&lt;="&amp;Dashboard!$B36,'Solid-Results'!AE:AE,"Green")</f>
        <v>19</v>
      </c>
      <c r="N36" s="55">
        <f t="shared" si="3"/>
        <v>67.857142857142861</v>
      </c>
      <c r="O36" s="56">
        <f>COUNTIFS('Solid-Results'!L:L,"&gt;="&amp;Dashboard!$A36,'Solid-Results'!L:L,"&lt;="&amp;Dashboard!$B36)</f>
        <v>3</v>
      </c>
      <c r="P36" s="56">
        <f>COUNTIFS('Solid-Results'!L:L,"&gt;="&amp;Dashboard!$A36,'Solid-Results'!L:L,"&lt;="&amp;Dashboard!$B36,'Solid-Results'!AF:AF,"Green")</f>
        <v>2</v>
      </c>
      <c r="Q36" s="55">
        <f t="shared" si="4"/>
        <v>66.666666666666657</v>
      </c>
      <c r="R36" s="56">
        <f>COUNTIFS('Solid-Results'!M:M,"&gt;="&amp;Dashboard!$A36,'Solid-Results'!M:M,"&lt;="&amp;Dashboard!$B36)</f>
        <v>0</v>
      </c>
      <c r="S36" s="56">
        <f>COUNTIFS('Solid-Results'!M:M,"&gt;="&amp;Dashboard!$A36,'Solid-Results'!M:M,"&lt;="&amp;Dashboard!$B36,'Solid-Results'!AG:AG,"Green")</f>
        <v>0</v>
      </c>
      <c r="T36" s="55">
        <f t="shared" si="5"/>
        <v>0</v>
      </c>
      <c r="U36" s="56">
        <f>COUNTIFS('Solid-Results'!N:N,"&gt;="&amp;Dashboard!$A36,'Solid-Results'!N:N,"&lt;="&amp;Dashboard!$B36)</f>
        <v>0</v>
      </c>
      <c r="V36" s="56">
        <f>COUNTIFS('Solid-Results'!N:N,"&gt;="&amp;Dashboard!$A36,'Solid-Results'!N:N,"&lt;="&amp;Dashboard!$B36,'Solid-Results'!AH:AH,"Green")</f>
        <v>0</v>
      </c>
      <c r="W36" s="55">
        <f t="shared" si="6"/>
        <v>0</v>
      </c>
      <c r="X36" s="56">
        <f>COUNTIFS('Solid-Results'!O:O,"&gt;="&amp;Dashboard!$A36,'Solid-Results'!O:O,"&lt;="&amp;Dashboard!$B36)</f>
        <v>4</v>
      </c>
      <c r="Y36" s="56">
        <f>COUNTIFS('Solid-Results'!O:O,"&gt;="&amp;Dashboard!$A36,'Solid-Results'!O:O,"&lt;="&amp;Dashboard!$B36,'Solid-Results'!AI:AI,"Green")</f>
        <v>3</v>
      </c>
      <c r="Z36" s="55">
        <f t="shared" si="7"/>
        <v>75</v>
      </c>
      <c r="AA36" s="56">
        <f>COUNTIFS('Solid-Results'!P:P,"&gt;="&amp;Dashboard!$A36,'Solid-Results'!P:P,"&lt;="&amp;Dashboard!$B36)</f>
        <v>0</v>
      </c>
      <c r="AB36" s="56">
        <f>COUNTIFS('Solid-Results'!P:P,"&gt;="&amp;Dashboard!$A36,'Solid-Results'!P:P,"&lt;="&amp;Dashboard!$B36,'Solid-Results'!AJ:AJ,"Green")</f>
        <v>0</v>
      </c>
      <c r="AC36" s="55">
        <f t="shared" si="8"/>
        <v>0</v>
      </c>
      <c r="AD36" s="56">
        <f>COUNTIFS('Solid-Results'!Q:Q,"&gt;="&amp;Dashboard!$A36,'Solid-Results'!Q:Q,"&lt;="&amp;Dashboard!$B36)</f>
        <v>23</v>
      </c>
      <c r="AE36" s="56">
        <f>COUNTIFS('Solid-Results'!Q:Q,"&gt;="&amp;Dashboard!$A36,'Solid-Results'!Q:Q,"&lt;="&amp;Dashboard!$B36,'Solid-Results'!AK:AK,"Green")</f>
        <v>14</v>
      </c>
      <c r="AF36" s="55">
        <f t="shared" si="9"/>
        <v>60.869565217391312</v>
      </c>
      <c r="AG36" s="56">
        <f>COUNTIFS('Solid-Results'!R:R,"&gt;="&amp;Dashboard!$A36,'Solid-Results'!R:R,"&lt;="&amp;Dashboard!$B36)</f>
        <v>34</v>
      </c>
      <c r="AH36" s="56">
        <f>COUNTIFS('Solid-Results'!R:R,"&gt;="&amp;Dashboard!$A36,'Solid-Results'!R:R,"&lt;="&amp;Dashboard!$B36,'Solid-Results'!AL:AL,"Green")</f>
        <v>28</v>
      </c>
      <c r="AI36" s="55">
        <f t="shared" si="10"/>
        <v>82.35294117647058</v>
      </c>
      <c r="AJ36" s="56">
        <f>COUNTIFS('Solid-Results'!S:S,"&gt;="&amp;Dashboard!$A36,'Solid-Results'!S:S,"&lt;="&amp;Dashboard!$B36)</f>
        <v>1</v>
      </c>
      <c r="AK36" s="56">
        <f>COUNTIFS('Solid-Results'!S:S,"&gt;="&amp;Dashboard!$A36,'Solid-Results'!S:S,"&lt;="&amp;Dashboard!$B36,'Solid-Results'!AM:AM,"Green")</f>
        <v>1</v>
      </c>
      <c r="AL36" s="55">
        <f t="shared" si="11"/>
        <v>100</v>
      </c>
      <c r="AM36" s="56">
        <f>COUNTIFS('Solid-Results'!T:T,"&gt;="&amp;Dashboard!$A36,'Solid-Results'!T:T,"&lt;="&amp;Dashboard!$B36)</f>
        <v>0</v>
      </c>
      <c r="AN36" s="56">
        <f>COUNTIFS('Solid-Results'!T:T,"&gt;="&amp;Dashboard!$A36,'Solid-Results'!T:T,"&lt;="&amp;Dashboard!$B36,'Solid-Results'!AN:AN,"Green")</f>
        <v>0</v>
      </c>
      <c r="AO36" s="55">
        <f t="shared" si="12"/>
        <v>0</v>
      </c>
      <c r="AP36" s="56">
        <f>COUNTIFS('Solid-Results'!U:U,"&gt;="&amp;Dashboard!$A36,'Solid-Results'!U:U,"&lt;="&amp;Dashboard!$B36)</f>
        <v>6</v>
      </c>
      <c r="AQ36" s="56">
        <f>COUNTIFS('Solid-Results'!U:U,"&gt;="&amp;Dashboard!$A36,'Solid-Results'!U:U,"&lt;="&amp;Dashboard!$B36,'Solid-Results'!AO:AO,"Green")</f>
        <v>6</v>
      </c>
      <c r="AR36" s="55">
        <f t="shared" si="13"/>
        <v>100</v>
      </c>
      <c r="AS36" s="56">
        <f>COUNTIFS('Solid-Results'!V:V,"&gt;="&amp;Dashboard!$A36,'Solid-Results'!V:V,"&lt;="&amp;Dashboard!$B36)</f>
        <v>1</v>
      </c>
      <c r="AT36" s="56">
        <f>COUNTIFS('Solid-Results'!V:V,"&gt;="&amp;Dashboard!$A36,'Solid-Results'!V:V,"&lt;="&amp;Dashboard!$B36,'Solid-Results'!AP:AP,"Green")</f>
        <v>1</v>
      </c>
      <c r="AU36" s="55">
        <f t="shared" si="14"/>
        <v>100</v>
      </c>
      <c r="AV36" s="56">
        <f>COUNTIFS('Solid-Results'!W:W,"&gt;="&amp;Dashboard!$A36,'Solid-Results'!W:W,"&lt;="&amp;Dashboard!$B36)</f>
        <v>1</v>
      </c>
      <c r="AW36" s="56">
        <f>COUNTIFS('Solid-Results'!W:W,"&gt;="&amp;Dashboard!$A36,'Solid-Results'!W:W,"&lt;="&amp;Dashboard!$B36,'Solid-Results'!AQ:AQ,"Green")</f>
        <v>0</v>
      </c>
      <c r="AX36" s="55">
        <f t="shared" si="15"/>
        <v>0</v>
      </c>
    </row>
    <row r="37" spans="1:50" x14ac:dyDescent="0.25">
      <c r="A37" s="38">
        <f t="shared" si="16"/>
        <v>85.01</v>
      </c>
      <c r="B37" s="37">
        <f t="shared" si="18"/>
        <v>87.5</v>
      </c>
      <c r="C37" s="34">
        <f>COUNTIFS('Solid-Results'!H:H,"&gt;="&amp;Dashboard!$A37,'Solid-Results'!H:H,"&lt;="&amp;Dashboard!$B37)</f>
        <v>0</v>
      </c>
      <c r="D37" s="34">
        <f>COUNTIFS('Solid-Results'!H:H,"&gt;="&amp;Dashboard!$A37,'Solid-Results'!H:H,"&lt;="&amp;Dashboard!$B37,'Solid-Results'!AB:AB,"Green")</f>
        <v>0</v>
      </c>
      <c r="E37" s="37">
        <f t="shared" si="0"/>
        <v>0</v>
      </c>
      <c r="F37" s="34">
        <f>COUNTIFS('Solid-Results'!I:I,"&gt;="&amp;Dashboard!$A37,'Solid-Results'!I:I,"&lt;="&amp;Dashboard!$B37)</f>
        <v>0</v>
      </c>
      <c r="G37" s="34">
        <f>COUNTIFS('Solid-Results'!I:I,"&gt;="&amp;Dashboard!$A37,'Solid-Results'!I:I,"&lt;="&amp;Dashboard!$B37,'Solid-Results'!AC:AC,"Green")</f>
        <v>0</v>
      </c>
      <c r="H37" s="37">
        <f t="shared" si="1"/>
        <v>0</v>
      </c>
      <c r="I37" s="34">
        <f>COUNTIFS('Solid-Results'!J:J,"&gt;="&amp;Dashboard!$A37,'Solid-Results'!J:J,"&lt;="&amp;Dashboard!$B37)</f>
        <v>0</v>
      </c>
      <c r="J37" s="34">
        <f>COUNTIFS('Solid-Results'!J:J,"&gt;="&amp;Dashboard!$A37,'Solid-Results'!J:J,"&lt;="&amp;Dashboard!$B37,'Solid-Results'!AD:AD,"Green")</f>
        <v>0</v>
      </c>
      <c r="K37" s="37">
        <f t="shared" si="2"/>
        <v>0</v>
      </c>
      <c r="L37" s="34">
        <f>COUNTIFS('Solid-Results'!K:K,"&gt;="&amp;Dashboard!$A37,'Solid-Results'!K:K,"&lt;="&amp;Dashboard!$B37)</f>
        <v>13</v>
      </c>
      <c r="M37" s="34">
        <f>COUNTIFS('Solid-Results'!K:K,"&gt;="&amp;Dashboard!$A37,'Solid-Results'!K:K,"&lt;="&amp;Dashboard!$B37,'Solid-Results'!AE:AE,"Green")</f>
        <v>13</v>
      </c>
      <c r="N37" s="37">
        <f t="shared" si="3"/>
        <v>100</v>
      </c>
      <c r="O37" s="34">
        <f>COUNTIFS('Solid-Results'!L:L,"&gt;="&amp;Dashboard!$A37,'Solid-Results'!L:L,"&lt;="&amp;Dashboard!$B37)</f>
        <v>2</v>
      </c>
      <c r="P37" s="34">
        <f>COUNTIFS('Solid-Results'!L:L,"&gt;="&amp;Dashboard!$A37,'Solid-Results'!L:L,"&lt;="&amp;Dashboard!$B37,'Solid-Results'!AF:AF,"Green")</f>
        <v>1</v>
      </c>
      <c r="Q37" s="37">
        <f t="shared" si="4"/>
        <v>50</v>
      </c>
      <c r="R37" s="34">
        <f>COUNTIFS('Solid-Results'!M:M,"&gt;="&amp;Dashboard!$A37,'Solid-Results'!M:M,"&lt;="&amp;Dashboard!$B37)</f>
        <v>0</v>
      </c>
      <c r="S37" s="34">
        <f>COUNTIFS('Solid-Results'!M:M,"&gt;="&amp;Dashboard!$A37,'Solid-Results'!M:M,"&lt;="&amp;Dashboard!$B37,'Solid-Results'!AG:AG,"Green")</f>
        <v>0</v>
      </c>
      <c r="T37" s="37">
        <f t="shared" si="5"/>
        <v>0</v>
      </c>
      <c r="U37" s="34">
        <f>COUNTIFS('Solid-Results'!N:N,"&gt;="&amp;Dashboard!$A37,'Solid-Results'!N:N,"&lt;="&amp;Dashboard!$B37)</f>
        <v>0</v>
      </c>
      <c r="V37" s="34">
        <f>COUNTIFS('Solid-Results'!N:N,"&gt;="&amp;Dashboard!$A37,'Solid-Results'!N:N,"&lt;="&amp;Dashboard!$B37,'Solid-Results'!AH:AH,"Green")</f>
        <v>0</v>
      </c>
      <c r="W37" s="37">
        <f t="shared" si="6"/>
        <v>0</v>
      </c>
      <c r="X37" s="34">
        <f>COUNTIFS('Solid-Results'!O:O,"&gt;="&amp;Dashboard!$A37,'Solid-Results'!O:O,"&lt;="&amp;Dashboard!$B37)</f>
        <v>0</v>
      </c>
      <c r="Y37" s="34">
        <f>COUNTIFS('Solid-Results'!O:O,"&gt;="&amp;Dashboard!$A37,'Solid-Results'!O:O,"&lt;="&amp;Dashboard!$B37,'Solid-Results'!AI:AI,"Green")</f>
        <v>0</v>
      </c>
      <c r="Z37" s="37">
        <f t="shared" si="7"/>
        <v>0</v>
      </c>
      <c r="AA37" s="34">
        <f>COUNTIFS('Solid-Results'!P:P,"&gt;="&amp;Dashboard!$A37,'Solid-Results'!P:P,"&lt;="&amp;Dashboard!$B37)</f>
        <v>0</v>
      </c>
      <c r="AB37" s="34">
        <f>COUNTIFS('Solid-Results'!P:P,"&gt;="&amp;Dashboard!$A37,'Solid-Results'!P:P,"&lt;="&amp;Dashboard!$B37,'Solid-Results'!AJ:AJ,"Green")</f>
        <v>0</v>
      </c>
      <c r="AC37" s="37">
        <f t="shared" si="8"/>
        <v>0</v>
      </c>
      <c r="AD37" s="34">
        <f>COUNTIFS('Solid-Results'!Q:Q,"&gt;="&amp;Dashboard!$A37,'Solid-Results'!Q:Q,"&lt;="&amp;Dashboard!$B37)</f>
        <v>9</v>
      </c>
      <c r="AE37" s="34">
        <f>COUNTIFS('Solid-Results'!Q:Q,"&gt;="&amp;Dashboard!$A37,'Solid-Results'!Q:Q,"&lt;="&amp;Dashboard!$B37,'Solid-Results'!AK:AK,"Green")</f>
        <v>6</v>
      </c>
      <c r="AF37" s="37">
        <f t="shared" si="9"/>
        <v>66.666666666666657</v>
      </c>
      <c r="AG37" s="34">
        <f>COUNTIFS('Solid-Results'!R:R,"&gt;="&amp;Dashboard!$A37,'Solid-Results'!R:R,"&lt;="&amp;Dashboard!$B37)</f>
        <v>40</v>
      </c>
      <c r="AH37" s="34">
        <f>COUNTIFS('Solid-Results'!R:R,"&gt;="&amp;Dashboard!$A37,'Solid-Results'!R:R,"&lt;="&amp;Dashboard!$B37,'Solid-Results'!AL:AL,"Green")</f>
        <v>32</v>
      </c>
      <c r="AI37" s="37">
        <f t="shared" si="10"/>
        <v>80</v>
      </c>
      <c r="AJ37" s="34">
        <f>COUNTIFS('Solid-Results'!S:S,"&gt;="&amp;Dashboard!$A37,'Solid-Results'!S:S,"&lt;="&amp;Dashboard!$B37)</f>
        <v>2</v>
      </c>
      <c r="AK37" s="34">
        <f>COUNTIFS('Solid-Results'!S:S,"&gt;="&amp;Dashboard!$A37,'Solid-Results'!S:S,"&lt;="&amp;Dashboard!$B37,'Solid-Results'!AM:AM,"Green")</f>
        <v>0</v>
      </c>
      <c r="AL37" s="37">
        <f t="shared" si="11"/>
        <v>0</v>
      </c>
      <c r="AM37" s="34">
        <f>COUNTIFS('Solid-Results'!T:T,"&gt;="&amp;Dashboard!$A37,'Solid-Results'!T:T,"&lt;="&amp;Dashboard!$B37)</f>
        <v>1</v>
      </c>
      <c r="AN37" s="34">
        <f>COUNTIFS('Solid-Results'!T:T,"&gt;="&amp;Dashboard!$A37,'Solid-Results'!T:T,"&lt;="&amp;Dashboard!$B37,'Solid-Results'!AN:AN,"Green")</f>
        <v>1</v>
      </c>
      <c r="AO37" s="37">
        <f t="shared" si="12"/>
        <v>100</v>
      </c>
      <c r="AP37" s="34">
        <f>COUNTIFS('Solid-Results'!U:U,"&gt;="&amp;Dashboard!$A37,'Solid-Results'!U:U,"&lt;="&amp;Dashboard!$B37)</f>
        <v>2</v>
      </c>
      <c r="AQ37" s="34">
        <f>COUNTIFS('Solid-Results'!U:U,"&gt;="&amp;Dashboard!$A37,'Solid-Results'!U:U,"&lt;="&amp;Dashboard!$B37,'Solid-Results'!AO:AO,"Green")</f>
        <v>1</v>
      </c>
      <c r="AR37" s="37">
        <f t="shared" si="13"/>
        <v>50</v>
      </c>
      <c r="AS37" s="34">
        <f>COUNTIFS('Solid-Results'!V:V,"&gt;="&amp;Dashboard!$A37,'Solid-Results'!V:V,"&lt;="&amp;Dashboard!$B37)</f>
        <v>0</v>
      </c>
      <c r="AT37" s="34">
        <f>COUNTIFS('Solid-Results'!V:V,"&gt;="&amp;Dashboard!$A37,'Solid-Results'!V:V,"&lt;="&amp;Dashboard!$B37,'Solid-Results'!AP:AP,"Green")</f>
        <v>0</v>
      </c>
      <c r="AU37" s="37">
        <f t="shared" si="14"/>
        <v>0</v>
      </c>
      <c r="AV37" s="34">
        <f>COUNTIFS('Solid-Results'!W:W,"&gt;="&amp;Dashboard!$A37,'Solid-Results'!W:W,"&lt;="&amp;Dashboard!$B37)</f>
        <v>3</v>
      </c>
      <c r="AW37" s="34">
        <f>COUNTIFS('Solid-Results'!W:W,"&gt;="&amp;Dashboard!$A37,'Solid-Results'!W:W,"&lt;="&amp;Dashboard!$B37,'Solid-Results'!AQ:AQ,"Green")</f>
        <v>3</v>
      </c>
      <c r="AX37" s="37">
        <f t="shared" si="15"/>
        <v>100</v>
      </c>
    </row>
    <row r="38" spans="1:50" x14ac:dyDescent="0.25">
      <c r="A38" s="38">
        <f t="shared" si="16"/>
        <v>87.51</v>
      </c>
      <c r="B38" s="37">
        <f t="shared" ref="B38:B42" si="19">B37+2.5</f>
        <v>90</v>
      </c>
      <c r="C38" s="34">
        <f>COUNTIFS('Solid-Results'!H:H,"&gt;="&amp;Dashboard!$A38,'Solid-Results'!H:H,"&lt;="&amp;Dashboard!$B38)</f>
        <v>0</v>
      </c>
      <c r="D38" s="34">
        <f>COUNTIFS('Solid-Results'!H:H,"&gt;="&amp;Dashboard!$A38,'Solid-Results'!H:H,"&lt;="&amp;Dashboard!$B38,'Solid-Results'!AB:AB,"Green")</f>
        <v>0</v>
      </c>
      <c r="E38" s="37">
        <f t="shared" si="0"/>
        <v>0</v>
      </c>
      <c r="F38" s="34">
        <f>COUNTIFS('Solid-Results'!I:I,"&gt;="&amp;Dashboard!$A38,'Solid-Results'!I:I,"&lt;="&amp;Dashboard!$B38)</f>
        <v>0</v>
      </c>
      <c r="G38" s="34">
        <f>COUNTIFS('Solid-Results'!I:I,"&gt;="&amp;Dashboard!$A38,'Solid-Results'!I:I,"&lt;="&amp;Dashboard!$B38,'Solid-Results'!AC:AC,"Green")</f>
        <v>0</v>
      </c>
      <c r="H38" s="37">
        <f t="shared" si="1"/>
        <v>0</v>
      </c>
      <c r="I38" s="34">
        <f>COUNTIFS('Solid-Results'!J:J,"&gt;="&amp;Dashboard!$A38,'Solid-Results'!J:J,"&lt;="&amp;Dashboard!$B38)</f>
        <v>0</v>
      </c>
      <c r="J38" s="34">
        <f>COUNTIFS('Solid-Results'!J:J,"&gt;="&amp;Dashboard!$A38,'Solid-Results'!J:J,"&lt;="&amp;Dashboard!$B38,'Solid-Results'!AD:AD,"Green")</f>
        <v>0</v>
      </c>
      <c r="K38" s="37">
        <f t="shared" si="2"/>
        <v>0</v>
      </c>
      <c r="L38" s="34">
        <f>COUNTIFS('Solid-Results'!K:K,"&gt;="&amp;Dashboard!$A38,'Solid-Results'!K:K,"&lt;="&amp;Dashboard!$B38)</f>
        <v>6</v>
      </c>
      <c r="M38" s="34">
        <f>COUNTIFS('Solid-Results'!K:K,"&gt;="&amp;Dashboard!$A38,'Solid-Results'!K:K,"&lt;="&amp;Dashboard!$B38,'Solid-Results'!AE:AE,"Green")</f>
        <v>5</v>
      </c>
      <c r="N38" s="37">
        <f t="shared" si="3"/>
        <v>83.333333333333343</v>
      </c>
      <c r="O38" s="34">
        <f>COUNTIFS('Solid-Results'!L:L,"&gt;="&amp;Dashboard!$A38,'Solid-Results'!L:L,"&lt;="&amp;Dashboard!$B38)</f>
        <v>2</v>
      </c>
      <c r="P38" s="34">
        <f>COUNTIFS('Solid-Results'!L:L,"&gt;="&amp;Dashboard!$A38,'Solid-Results'!L:L,"&lt;="&amp;Dashboard!$B38,'Solid-Results'!AF:AF,"Green")</f>
        <v>2</v>
      </c>
      <c r="Q38" s="37">
        <f t="shared" si="4"/>
        <v>100</v>
      </c>
      <c r="R38" s="34">
        <f>COUNTIFS('Solid-Results'!M:M,"&gt;="&amp;Dashboard!$A38,'Solid-Results'!M:M,"&lt;="&amp;Dashboard!$B38)</f>
        <v>0</v>
      </c>
      <c r="S38" s="34">
        <f>COUNTIFS('Solid-Results'!M:M,"&gt;="&amp;Dashboard!$A38,'Solid-Results'!M:M,"&lt;="&amp;Dashboard!$B38,'Solid-Results'!AG:AG,"Green")</f>
        <v>0</v>
      </c>
      <c r="T38" s="37">
        <f t="shared" si="5"/>
        <v>0</v>
      </c>
      <c r="U38" s="34">
        <f>COUNTIFS('Solid-Results'!N:N,"&gt;="&amp;Dashboard!$A38,'Solid-Results'!N:N,"&lt;="&amp;Dashboard!$B38)</f>
        <v>0</v>
      </c>
      <c r="V38" s="34">
        <f>COUNTIFS('Solid-Results'!N:N,"&gt;="&amp;Dashboard!$A38,'Solid-Results'!N:N,"&lt;="&amp;Dashboard!$B38,'Solid-Results'!AH:AH,"Green")</f>
        <v>0</v>
      </c>
      <c r="W38" s="37">
        <f t="shared" si="6"/>
        <v>0</v>
      </c>
      <c r="X38" s="34">
        <f>COUNTIFS('Solid-Results'!O:O,"&gt;="&amp;Dashboard!$A38,'Solid-Results'!O:O,"&lt;="&amp;Dashboard!$B38)</f>
        <v>0</v>
      </c>
      <c r="Y38" s="34">
        <f>COUNTIFS('Solid-Results'!O:O,"&gt;="&amp;Dashboard!$A38,'Solid-Results'!O:O,"&lt;="&amp;Dashboard!$B38,'Solid-Results'!AI:AI,"Green")</f>
        <v>0</v>
      </c>
      <c r="Z38" s="37">
        <f t="shared" si="7"/>
        <v>0</v>
      </c>
      <c r="AA38" s="34">
        <f>COUNTIFS('Solid-Results'!P:P,"&gt;="&amp;Dashboard!$A38,'Solid-Results'!P:P,"&lt;="&amp;Dashboard!$B38)</f>
        <v>0</v>
      </c>
      <c r="AB38" s="34">
        <f>COUNTIFS('Solid-Results'!P:P,"&gt;="&amp;Dashboard!$A38,'Solid-Results'!P:P,"&lt;="&amp;Dashboard!$B38,'Solid-Results'!AJ:AJ,"Green")</f>
        <v>0</v>
      </c>
      <c r="AC38" s="37">
        <f t="shared" si="8"/>
        <v>0</v>
      </c>
      <c r="AD38" s="34">
        <f>COUNTIFS('Solid-Results'!Q:Q,"&gt;="&amp;Dashboard!$A38,'Solid-Results'!Q:Q,"&lt;="&amp;Dashboard!$B38)</f>
        <v>1</v>
      </c>
      <c r="AE38" s="34">
        <f>COUNTIFS('Solid-Results'!Q:Q,"&gt;="&amp;Dashboard!$A38,'Solid-Results'!Q:Q,"&lt;="&amp;Dashboard!$B38,'Solid-Results'!AK:AK,"Green")</f>
        <v>1</v>
      </c>
      <c r="AF38" s="37">
        <f t="shared" si="9"/>
        <v>100</v>
      </c>
      <c r="AG38" s="34">
        <f>COUNTIFS('Solid-Results'!R:R,"&gt;="&amp;Dashboard!$A38,'Solid-Results'!R:R,"&lt;="&amp;Dashboard!$B38)</f>
        <v>26</v>
      </c>
      <c r="AH38" s="34">
        <f>COUNTIFS('Solid-Results'!R:R,"&gt;="&amp;Dashboard!$A38,'Solid-Results'!R:R,"&lt;="&amp;Dashboard!$B38,'Solid-Results'!AL:AL,"Green")</f>
        <v>18</v>
      </c>
      <c r="AI38" s="37">
        <f t="shared" si="10"/>
        <v>69.230769230769226</v>
      </c>
      <c r="AJ38" s="34">
        <f>COUNTIFS('Solid-Results'!S:S,"&gt;="&amp;Dashboard!$A38,'Solid-Results'!S:S,"&lt;="&amp;Dashboard!$B38)</f>
        <v>0</v>
      </c>
      <c r="AK38" s="34">
        <f>COUNTIFS('Solid-Results'!S:S,"&gt;="&amp;Dashboard!$A38,'Solid-Results'!S:S,"&lt;="&amp;Dashboard!$B38,'Solid-Results'!AM:AM,"Green")</f>
        <v>0</v>
      </c>
      <c r="AL38" s="37">
        <f t="shared" si="11"/>
        <v>0</v>
      </c>
      <c r="AM38" s="34">
        <f>COUNTIFS('Solid-Results'!T:T,"&gt;="&amp;Dashboard!$A38,'Solid-Results'!T:T,"&lt;="&amp;Dashboard!$B38)</f>
        <v>1</v>
      </c>
      <c r="AN38" s="34">
        <f>COUNTIFS('Solid-Results'!T:T,"&gt;="&amp;Dashboard!$A38,'Solid-Results'!T:T,"&lt;="&amp;Dashboard!$B38,'Solid-Results'!AN:AN,"Green")</f>
        <v>0</v>
      </c>
      <c r="AO38" s="37">
        <f t="shared" si="12"/>
        <v>0</v>
      </c>
      <c r="AP38" s="34">
        <f>COUNTIFS('Solid-Results'!U:U,"&gt;="&amp;Dashboard!$A38,'Solid-Results'!U:U,"&lt;="&amp;Dashboard!$B38)</f>
        <v>1</v>
      </c>
      <c r="AQ38" s="34">
        <f>COUNTIFS('Solid-Results'!U:U,"&gt;="&amp;Dashboard!$A38,'Solid-Results'!U:U,"&lt;="&amp;Dashboard!$B38,'Solid-Results'!AO:AO,"Green")</f>
        <v>1</v>
      </c>
      <c r="AR38" s="37">
        <f t="shared" si="13"/>
        <v>100</v>
      </c>
      <c r="AS38" s="34">
        <f>COUNTIFS('Solid-Results'!V:V,"&gt;="&amp;Dashboard!$A38,'Solid-Results'!V:V,"&lt;="&amp;Dashboard!$B38)</f>
        <v>0</v>
      </c>
      <c r="AT38" s="34">
        <f>COUNTIFS('Solid-Results'!V:V,"&gt;="&amp;Dashboard!$A38,'Solid-Results'!V:V,"&lt;="&amp;Dashboard!$B38,'Solid-Results'!AP:AP,"Green")</f>
        <v>0</v>
      </c>
      <c r="AU38" s="37">
        <f t="shared" si="14"/>
        <v>0</v>
      </c>
      <c r="AV38" s="34">
        <f>COUNTIFS('Solid-Results'!W:W,"&gt;="&amp;Dashboard!$A38,'Solid-Results'!W:W,"&lt;="&amp;Dashboard!$B38)</f>
        <v>0</v>
      </c>
      <c r="AW38" s="34">
        <f>COUNTIFS('Solid-Results'!W:W,"&gt;="&amp;Dashboard!$A38,'Solid-Results'!W:W,"&lt;="&amp;Dashboard!$B38,'Solid-Results'!AQ:AQ,"Green")</f>
        <v>0</v>
      </c>
      <c r="AX38" s="37">
        <f t="shared" si="15"/>
        <v>0</v>
      </c>
    </row>
    <row r="39" spans="1:50" x14ac:dyDescent="0.25">
      <c r="A39" s="38">
        <f t="shared" si="16"/>
        <v>90.01</v>
      </c>
      <c r="B39" s="37">
        <f t="shared" si="19"/>
        <v>92.5</v>
      </c>
      <c r="C39" s="34">
        <f>COUNTIFS('Solid-Results'!H:H,"&gt;="&amp;Dashboard!$A39,'Solid-Results'!H:H,"&lt;="&amp;Dashboard!$B39)</f>
        <v>0</v>
      </c>
      <c r="D39" s="34">
        <f>COUNTIFS('Solid-Results'!H:H,"&gt;="&amp;Dashboard!$A39,'Solid-Results'!H:H,"&lt;="&amp;Dashboard!$B39,'Solid-Results'!AB:AB,"Green")</f>
        <v>0</v>
      </c>
      <c r="E39" s="37">
        <f t="shared" si="0"/>
        <v>0</v>
      </c>
      <c r="F39" s="34">
        <f>COUNTIFS('Solid-Results'!I:I,"&gt;="&amp;Dashboard!$A39,'Solid-Results'!I:I,"&lt;="&amp;Dashboard!$B39)</f>
        <v>0</v>
      </c>
      <c r="G39" s="34">
        <f>COUNTIFS('Solid-Results'!I:I,"&gt;="&amp;Dashboard!$A39,'Solid-Results'!I:I,"&lt;="&amp;Dashboard!$B39,'Solid-Results'!AC:AC,"Green")</f>
        <v>0</v>
      </c>
      <c r="H39" s="37">
        <f t="shared" si="1"/>
        <v>0</v>
      </c>
      <c r="I39" s="34">
        <f>COUNTIFS('Solid-Results'!J:J,"&gt;="&amp;Dashboard!$A39,'Solid-Results'!J:J,"&lt;="&amp;Dashboard!$B39)</f>
        <v>0</v>
      </c>
      <c r="J39" s="34">
        <f>COUNTIFS('Solid-Results'!J:J,"&gt;="&amp;Dashboard!$A39,'Solid-Results'!J:J,"&lt;="&amp;Dashboard!$B39,'Solid-Results'!AD:AD,"Green")</f>
        <v>0</v>
      </c>
      <c r="K39" s="37">
        <f t="shared" si="2"/>
        <v>0</v>
      </c>
      <c r="L39" s="34">
        <f>COUNTIFS('Solid-Results'!K:K,"&gt;="&amp;Dashboard!$A39,'Solid-Results'!K:K,"&lt;="&amp;Dashboard!$B39)</f>
        <v>6</v>
      </c>
      <c r="M39" s="34">
        <f>COUNTIFS('Solid-Results'!K:K,"&gt;="&amp;Dashboard!$A39,'Solid-Results'!K:K,"&lt;="&amp;Dashboard!$B39,'Solid-Results'!AE:AE,"Green")</f>
        <v>6</v>
      </c>
      <c r="N39" s="37">
        <f t="shared" si="3"/>
        <v>100</v>
      </c>
      <c r="O39" s="34">
        <f>COUNTIFS('Solid-Results'!L:L,"&gt;="&amp;Dashboard!$A39,'Solid-Results'!L:L,"&lt;="&amp;Dashboard!$B39)</f>
        <v>0</v>
      </c>
      <c r="P39" s="34">
        <f>COUNTIFS('Solid-Results'!L:L,"&gt;="&amp;Dashboard!$A39,'Solid-Results'!L:L,"&lt;="&amp;Dashboard!$B39,'Solid-Results'!AF:AF,"Green")</f>
        <v>0</v>
      </c>
      <c r="Q39" s="37">
        <f t="shared" si="4"/>
        <v>0</v>
      </c>
      <c r="R39" s="34">
        <f>COUNTIFS('Solid-Results'!M:M,"&gt;="&amp;Dashboard!$A39,'Solid-Results'!M:M,"&lt;="&amp;Dashboard!$B39)</f>
        <v>0</v>
      </c>
      <c r="S39" s="34">
        <f>COUNTIFS('Solid-Results'!M:M,"&gt;="&amp;Dashboard!$A39,'Solid-Results'!M:M,"&lt;="&amp;Dashboard!$B39,'Solid-Results'!AG:AG,"Green")</f>
        <v>0</v>
      </c>
      <c r="T39" s="37">
        <f t="shared" si="5"/>
        <v>0</v>
      </c>
      <c r="U39" s="34">
        <f>COUNTIFS('Solid-Results'!N:N,"&gt;="&amp;Dashboard!$A39,'Solid-Results'!N:N,"&lt;="&amp;Dashboard!$B39)</f>
        <v>0</v>
      </c>
      <c r="V39" s="34">
        <f>COUNTIFS('Solid-Results'!N:N,"&gt;="&amp;Dashboard!$A39,'Solid-Results'!N:N,"&lt;="&amp;Dashboard!$B39,'Solid-Results'!AH:AH,"Green")</f>
        <v>0</v>
      </c>
      <c r="W39" s="37">
        <f t="shared" si="6"/>
        <v>0</v>
      </c>
      <c r="X39" s="34">
        <f>COUNTIFS('Solid-Results'!O:O,"&gt;="&amp;Dashboard!$A39,'Solid-Results'!O:O,"&lt;="&amp;Dashboard!$B39)</f>
        <v>0</v>
      </c>
      <c r="Y39" s="34">
        <f>COUNTIFS('Solid-Results'!O:O,"&gt;="&amp;Dashboard!$A39,'Solid-Results'!O:O,"&lt;="&amp;Dashboard!$B39,'Solid-Results'!AI:AI,"Green")</f>
        <v>0</v>
      </c>
      <c r="Z39" s="37">
        <f t="shared" si="7"/>
        <v>0</v>
      </c>
      <c r="AA39" s="34">
        <f>COUNTIFS('Solid-Results'!P:P,"&gt;="&amp;Dashboard!$A39,'Solid-Results'!P:P,"&lt;="&amp;Dashboard!$B39)</f>
        <v>0</v>
      </c>
      <c r="AB39" s="34">
        <f>COUNTIFS('Solid-Results'!P:P,"&gt;="&amp;Dashboard!$A39,'Solid-Results'!P:P,"&lt;="&amp;Dashboard!$B39,'Solid-Results'!AJ:AJ,"Green")</f>
        <v>0</v>
      </c>
      <c r="AC39" s="37">
        <f t="shared" si="8"/>
        <v>0</v>
      </c>
      <c r="AD39" s="34">
        <f>COUNTIFS('Solid-Results'!Q:Q,"&gt;="&amp;Dashboard!$A39,'Solid-Results'!Q:Q,"&lt;="&amp;Dashboard!$B39)</f>
        <v>1</v>
      </c>
      <c r="AE39" s="34">
        <f>COUNTIFS('Solid-Results'!Q:Q,"&gt;="&amp;Dashboard!$A39,'Solid-Results'!Q:Q,"&lt;="&amp;Dashboard!$B39,'Solid-Results'!AK:AK,"Green")</f>
        <v>0</v>
      </c>
      <c r="AF39" s="37">
        <f t="shared" si="9"/>
        <v>0</v>
      </c>
      <c r="AG39" s="34">
        <f>COUNTIFS('Solid-Results'!R:R,"&gt;="&amp;Dashboard!$A39,'Solid-Results'!R:R,"&lt;="&amp;Dashboard!$B39)</f>
        <v>27</v>
      </c>
      <c r="AH39" s="34">
        <f>COUNTIFS('Solid-Results'!R:R,"&gt;="&amp;Dashboard!$A39,'Solid-Results'!R:R,"&lt;="&amp;Dashboard!$B39,'Solid-Results'!AL:AL,"Green")</f>
        <v>22</v>
      </c>
      <c r="AI39" s="37">
        <f t="shared" si="10"/>
        <v>81.481481481481481</v>
      </c>
      <c r="AJ39" s="34">
        <f>COUNTIFS('Solid-Results'!S:S,"&gt;="&amp;Dashboard!$A39,'Solid-Results'!S:S,"&lt;="&amp;Dashboard!$B39)</f>
        <v>0</v>
      </c>
      <c r="AK39" s="34">
        <f>COUNTIFS('Solid-Results'!S:S,"&gt;="&amp;Dashboard!$A39,'Solid-Results'!S:S,"&lt;="&amp;Dashboard!$B39,'Solid-Results'!AM:AM,"Green")</f>
        <v>0</v>
      </c>
      <c r="AL39" s="37">
        <f t="shared" si="11"/>
        <v>0</v>
      </c>
      <c r="AM39" s="34">
        <f>COUNTIFS('Solid-Results'!T:T,"&gt;="&amp;Dashboard!$A39,'Solid-Results'!T:T,"&lt;="&amp;Dashboard!$B39)</f>
        <v>0</v>
      </c>
      <c r="AN39" s="34">
        <f>COUNTIFS('Solid-Results'!T:T,"&gt;="&amp;Dashboard!$A39,'Solid-Results'!T:T,"&lt;="&amp;Dashboard!$B39,'Solid-Results'!AN:AN,"Green")</f>
        <v>0</v>
      </c>
      <c r="AO39" s="37">
        <f t="shared" si="12"/>
        <v>0</v>
      </c>
      <c r="AP39" s="34">
        <f>COUNTIFS('Solid-Results'!U:U,"&gt;="&amp;Dashboard!$A39,'Solid-Results'!U:U,"&lt;="&amp;Dashboard!$B39)</f>
        <v>1</v>
      </c>
      <c r="AQ39" s="34">
        <f>COUNTIFS('Solid-Results'!U:U,"&gt;="&amp;Dashboard!$A39,'Solid-Results'!U:U,"&lt;="&amp;Dashboard!$B39,'Solid-Results'!AO:AO,"Green")</f>
        <v>0</v>
      </c>
      <c r="AR39" s="37">
        <f t="shared" si="13"/>
        <v>0</v>
      </c>
      <c r="AS39" s="34">
        <f>COUNTIFS('Solid-Results'!V:V,"&gt;="&amp;Dashboard!$A39,'Solid-Results'!V:V,"&lt;="&amp;Dashboard!$B39)</f>
        <v>0</v>
      </c>
      <c r="AT39" s="34">
        <f>COUNTIFS('Solid-Results'!V:V,"&gt;="&amp;Dashboard!$A39,'Solid-Results'!V:V,"&lt;="&amp;Dashboard!$B39,'Solid-Results'!AP:AP,"Green")</f>
        <v>0</v>
      </c>
      <c r="AU39" s="37">
        <f t="shared" si="14"/>
        <v>0</v>
      </c>
      <c r="AV39" s="34">
        <f>COUNTIFS('Solid-Results'!W:W,"&gt;="&amp;Dashboard!$A39,'Solid-Results'!W:W,"&lt;="&amp;Dashboard!$B39)</f>
        <v>3</v>
      </c>
      <c r="AW39" s="34">
        <f>COUNTIFS('Solid-Results'!W:W,"&gt;="&amp;Dashboard!$A39,'Solid-Results'!W:W,"&lt;="&amp;Dashboard!$B39,'Solid-Results'!AQ:AQ,"Green")</f>
        <v>2</v>
      </c>
      <c r="AX39" s="37">
        <f t="shared" si="15"/>
        <v>66.666666666666657</v>
      </c>
    </row>
    <row r="40" spans="1:50" x14ac:dyDescent="0.25">
      <c r="A40" s="38">
        <f t="shared" si="16"/>
        <v>92.51</v>
      </c>
      <c r="B40" s="37">
        <f t="shared" si="19"/>
        <v>95</v>
      </c>
      <c r="C40" s="34">
        <f>COUNTIFS('Solid-Results'!H:H,"&gt;="&amp;Dashboard!$A40,'Solid-Results'!H:H,"&lt;="&amp;Dashboard!$B40)</f>
        <v>0</v>
      </c>
      <c r="D40" s="34">
        <f>COUNTIFS('Solid-Results'!H:H,"&gt;="&amp;Dashboard!$A40,'Solid-Results'!H:H,"&lt;="&amp;Dashboard!$B40,'Solid-Results'!AB:AB,"Green")</f>
        <v>0</v>
      </c>
      <c r="E40" s="37">
        <f t="shared" si="0"/>
        <v>0</v>
      </c>
      <c r="F40" s="34">
        <f>COUNTIFS('Solid-Results'!I:I,"&gt;="&amp;Dashboard!$A40,'Solid-Results'!I:I,"&lt;="&amp;Dashboard!$B40)</f>
        <v>0</v>
      </c>
      <c r="G40" s="34">
        <f>COUNTIFS('Solid-Results'!I:I,"&gt;="&amp;Dashboard!$A40,'Solid-Results'!I:I,"&lt;="&amp;Dashboard!$B40,'Solid-Results'!AC:AC,"Green")</f>
        <v>0</v>
      </c>
      <c r="H40" s="37">
        <f t="shared" si="1"/>
        <v>0</v>
      </c>
      <c r="I40" s="34">
        <f>COUNTIFS('Solid-Results'!J:J,"&gt;="&amp;Dashboard!$A40,'Solid-Results'!J:J,"&lt;="&amp;Dashboard!$B40)</f>
        <v>0</v>
      </c>
      <c r="J40" s="34">
        <f>COUNTIFS('Solid-Results'!J:J,"&gt;="&amp;Dashboard!$A40,'Solid-Results'!J:J,"&lt;="&amp;Dashboard!$B40,'Solid-Results'!AD:AD,"Green")</f>
        <v>0</v>
      </c>
      <c r="K40" s="37">
        <f t="shared" si="2"/>
        <v>0</v>
      </c>
      <c r="L40" s="34">
        <f>COUNTIFS('Solid-Results'!K:K,"&gt;="&amp;Dashboard!$A40,'Solid-Results'!K:K,"&lt;="&amp;Dashboard!$B40)</f>
        <v>0</v>
      </c>
      <c r="M40" s="34">
        <f>COUNTIFS('Solid-Results'!K:K,"&gt;="&amp;Dashboard!$A40,'Solid-Results'!K:K,"&lt;="&amp;Dashboard!$B40,'Solid-Results'!AE:AE,"Green")</f>
        <v>0</v>
      </c>
      <c r="N40" s="37">
        <f t="shared" si="3"/>
        <v>0</v>
      </c>
      <c r="O40" s="34">
        <f>COUNTIFS('Solid-Results'!L:L,"&gt;="&amp;Dashboard!$A40,'Solid-Results'!L:L,"&lt;="&amp;Dashboard!$B40)</f>
        <v>1</v>
      </c>
      <c r="P40" s="34">
        <f>COUNTIFS('Solid-Results'!L:L,"&gt;="&amp;Dashboard!$A40,'Solid-Results'!L:L,"&lt;="&amp;Dashboard!$B40,'Solid-Results'!AF:AF,"Green")</f>
        <v>1</v>
      </c>
      <c r="Q40" s="37">
        <f t="shared" si="4"/>
        <v>100</v>
      </c>
      <c r="R40" s="34">
        <f>COUNTIFS('Solid-Results'!M:M,"&gt;="&amp;Dashboard!$A40,'Solid-Results'!M:M,"&lt;="&amp;Dashboard!$B40)</f>
        <v>0</v>
      </c>
      <c r="S40" s="34">
        <f>COUNTIFS('Solid-Results'!M:M,"&gt;="&amp;Dashboard!$A40,'Solid-Results'!M:M,"&lt;="&amp;Dashboard!$B40,'Solid-Results'!AG:AG,"Green")</f>
        <v>0</v>
      </c>
      <c r="T40" s="37">
        <f t="shared" si="5"/>
        <v>0</v>
      </c>
      <c r="U40" s="34">
        <f>COUNTIFS('Solid-Results'!N:N,"&gt;="&amp;Dashboard!$A40,'Solid-Results'!N:N,"&lt;="&amp;Dashboard!$B40)</f>
        <v>0</v>
      </c>
      <c r="V40" s="34">
        <f>COUNTIFS('Solid-Results'!N:N,"&gt;="&amp;Dashboard!$A40,'Solid-Results'!N:N,"&lt;="&amp;Dashboard!$B40,'Solid-Results'!AH:AH,"Green")</f>
        <v>0</v>
      </c>
      <c r="W40" s="37">
        <f t="shared" si="6"/>
        <v>0</v>
      </c>
      <c r="X40" s="34">
        <f>COUNTIFS('Solid-Results'!O:O,"&gt;="&amp;Dashboard!$A40,'Solid-Results'!O:O,"&lt;="&amp;Dashboard!$B40)</f>
        <v>0</v>
      </c>
      <c r="Y40" s="34">
        <f>COUNTIFS('Solid-Results'!O:O,"&gt;="&amp;Dashboard!$A40,'Solid-Results'!O:O,"&lt;="&amp;Dashboard!$B40,'Solid-Results'!AI:AI,"Green")</f>
        <v>0</v>
      </c>
      <c r="Z40" s="37">
        <f t="shared" si="7"/>
        <v>0</v>
      </c>
      <c r="AA40" s="34">
        <f>COUNTIFS('Solid-Results'!P:P,"&gt;="&amp;Dashboard!$A40,'Solid-Results'!P:P,"&lt;="&amp;Dashboard!$B40)</f>
        <v>0</v>
      </c>
      <c r="AB40" s="34">
        <f>COUNTIFS('Solid-Results'!P:P,"&gt;="&amp;Dashboard!$A40,'Solid-Results'!P:P,"&lt;="&amp;Dashboard!$B40,'Solid-Results'!AJ:AJ,"Green")</f>
        <v>0</v>
      </c>
      <c r="AC40" s="37">
        <f t="shared" si="8"/>
        <v>0</v>
      </c>
      <c r="AD40" s="34">
        <f>COUNTIFS('Solid-Results'!Q:Q,"&gt;="&amp;Dashboard!$A40,'Solid-Results'!Q:Q,"&lt;="&amp;Dashboard!$B40)</f>
        <v>0</v>
      </c>
      <c r="AE40" s="34">
        <f>COUNTIFS('Solid-Results'!Q:Q,"&gt;="&amp;Dashboard!$A40,'Solid-Results'!Q:Q,"&lt;="&amp;Dashboard!$B40,'Solid-Results'!AK:AK,"Green")</f>
        <v>0</v>
      </c>
      <c r="AF40" s="37">
        <f t="shared" si="9"/>
        <v>0</v>
      </c>
      <c r="AG40" s="34">
        <f>COUNTIFS('Solid-Results'!R:R,"&gt;="&amp;Dashboard!$A40,'Solid-Results'!R:R,"&lt;="&amp;Dashboard!$B40)</f>
        <v>13</v>
      </c>
      <c r="AH40" s="34">
        <f>COUNTIFS('Solid-Results'!R:R,"&gt;="&amp;Dashboard!$A40,'Solid-Results'!R:R,"&lt;="&amp;Dashboard!$B40,'Solid-Results'!AL:AL,"Green")</f>
        <v>11</v>
      </c>
      <c r="AI40" s="37">
        <f t="shared" si="10"/>
        <v>84.615384615384613</v>
      </c>
      <c r="AJ40" s="34">
        <f>COUNTIFS('Solid-Results'!S:S,"&gt;="&amp;Dashboard!$A40,'Solid-Results'!S:S,"&lt;="&amp;Dashboard!$B40)</f>
        <v>0</v>
      </c>
      <c r="AK40" s="34">
        <f>COUNTIFS('Solid-Results'!S:S,"&gt;="&amp;Dashboard!$A40,'Solid-Results'!S:S,"&lt;="&amp;Dashboard!$B40,'Solid-Results'!AM:AM,"Green")</f>
        <v>0</v>
      </c>
      <c r="AL40" s="37">
        <f t="shared" si="11"/>
        <v>0</v>
      </c>
      <c r="AM40" s="34">
        <f>COUNTIFS('Solid-Results'!T:T,"&gt;="&amp;Dashboard!$A40,'Solid-Results'!T:T,"&lt;="&amp;Dashboard!$B40)</f>
        <v>4</v>
      </c>
      <c r="AN40" s="34">
        <f>COUNTIFS('Solid-Results'!T:T,"&gt;="&amp;Dashboard!$A40,'Solid-Results'!T:T,"&lt;="&amp;Dashboard!$B40,'Solid-Results'!AN:AN,"Green")</f>
        <v>4</v>
      </c>
      <c r="AO40" s="37">
        <f t="shared" si="12"/>
        <v>100</v>
      </c>
      <c r="AP40" s="34">
        <f>COUNTIFS('Solid-Results'!U:U,"&gt;="&amp;Dashboard!$A40,'Solid-Results'!U:U,"&lt;="&amp;Dashboard!$B40)</f>
        <v>0</v>
      </c>
      <c r="AQ40" s="34">
        <f>COUNTIFS('Solid-Results'!U:U,"&gt;="&amp;Dashboard!$A40,'Solid-Results'!U:U,"&lt;="&amp;Dashboard!$B40,'Solid-Results'!AO:AO,"Green")</f>
        <v>0</v>
      </c>
      <c r="AR40" s="37">
        <f t="shared" si="13"/>
        <v>0</v>
      </c>
      <c r="AS40" s="34">
        <f>COUNTIFS('Solid-Results'!V:V,"&gt;="&amp;Dashboard!$A40,'Solid-Results'!V:V,"&lt;="&amp;Dashboard!$B40)</f>
        <v>0</v>
      </c>
      <c r="AT40" s="34">
        <f>COUNTIFS('Solid-Results'!V:V,"&gt;="&amp;Dashboard!$A40,'Solid-Results'!V:V,"&lt;="&amp;Dashboard!$B40,'Solid-Results'!AP:AP,"Green")</f>
        <v>0</v>
      </c>
      <c r="AU40" s="37">
        <f t="shared" si="14"/>
        <v>0</v>
      </c>
      <c r="AV40" s="34">
        <f>COUNTIFS('Solid-Results'!W:W,"&gt;="&amp;Dashboard!$A40,'Solid-Results'!W:W,"&lt;="&amp;Dashboard!$B40)</f>
        <v>0</v>
      </c>
      <c r="AW40" s="34">
        <f>COUNTIFS('Solid-Results'!W:W,"&gt;="&amp;Dashboard!$A40,'Solid-Results'!W:W,"&lt;="&amp;Dashboard!$B40,'Solid-Results'!AQ:AQ,"Green")</f>
        <v>0</v>
      </c>
      <c r="AX40" s="37">
        <f t="shared" si="15"/>
        <v>0</v>
      </c>
    </row>
    <row r="41" spans="1:50" x14ac:dyDescent="0.25">
      <c r="A41" s="38">
        <f t="shared" si="16"/>
        <v>95.01</v>
      </c>
      <c r="B41" s="37">
        <f t="shared" si="19"/>
        <v>97.5</v>
      </c>
      <c r="C41" s="34">
        <f>COUNTIFS('Solid-Results'!H:H,"&gt;="&amp;Dashboard!$A41,'Solid-Results'!H:H,"&lt;="&amp;Dashboard!$B41)</f>
        <v>0</v>
      </c>
      <c r="D41" s="34">
        <f>COUNTIFS('Solid-Results'!H:H,"&gt;="&amp;Dashboard!$A41,'Solid-Results'!H:H,"&lt;="&amp;Dashboard!$B41,'Solid-Results'!AB:AB,"Green")</f>
        <v>0</v>
      </c>
      <c r="E41" s="37">
        <f t="shared" si="0"/>
        <v>0</v>
      </c>
      <c r="F41" s="34">
        <f>COUNTIFS('Solid-Results'!I:I,"&gt;="&amp;Dashboard!$A41,'Solid-Results'!I:I,"&lt;="&amp;Dashboard!$B41)</f>
        <v>0</v>
      </c>
      <c r="G41" s="34">
        <f>COUNTIFS('Solid-Results'!I:I,"&gt;="&amp;Dashboard!$A41,'Solid-Results'!I:I,"&lt;="&amp;Dashboard!$B41,'Solid-Results'!AC:AC,"Green")</f>
        <v>0</v>
      </c>
      <c r="H41" s="37">
        <f t="shared" si="1"/>
        <v>0</v>
      </c>
      <c r="I41" s="34">
        <f>COUNTIFS('Solid-Results'!J:J,"&gt;="&amp;Dashboard!$A41,'Solid-Results'!J:J,"&lt;="&amp;Dashboard!$B41)</f>
        <v>0</v>
      </c>
      <c r="J41" s="34">
        <f>COUNTIFS('Solid-Results'!J:J,"&gt;="&amp;Dashboard!$A41,'Solid-Results'!J:J,"&lt;="&amp;Dashboard!$B41,'Solid-Results'!AD:AD,"Green")</f>
        <v>0</v>
      </c>
      <c r="K41" s="37">
        <f t="shared" si="2"/>
        <v>0</v>
      </c>
      <c r="L41" s="34">
        <f>COUNTIFS('Solid-Results'!K:K,"&gt;="&amp;Dashboard!$A41,'Solid-Results'!K:K,"&lt;="&amp;Dashboard!$B41)</f>
        <v>1</v>
      </c>
      <c r="M41" s="34">
        <f>COUNTIFS('Solid-Results'!K:K,"&gt;="&amp;Dashboard!$A41,'Solid-Results'!K:K,"&lt;="&amp;Dashboard!$B41,'Solid-Results'!AE:AE,"Green")</f>
        <v>1</v>
      </c>
      <c r="N41" s="37">
        <f t="shared" si="3"/>
        <v>100</v>
      </c>
      <c r="O41" s="34">
        <f>COUNTIFS('Solid-Results'!L:L,"&gt;="&amp;Dashboard!$A41,'Solid-Results'!L:L,"&lt;="&amp;Dashboard!$B41)</f>
        <v>0</v>
      </c>
      <c r="P41" s="34">
        <f>COUNTIFS('Solid-Results'!L:L,"&gt;="&amp;Dashboard!$A41,'Solid-Results'!L:L,"&lt;="&amp;Dashboard!$B41,'Solid-Results'!AF:AF,"Green")</f>
        <v>0</v>
      </c>
      <c r="Q41" s="37">
        <f t="shared" si="4"/>
        <v>0</v>
      </c>
      <c r="R41" s="34">
        <f>COUNTIFS('Solid-Results'!M:M,"&gt;="&amp;Dashboard!$A41,'Solid-Results'!M:M,"&lt;="&amp;Dashboard!$B41)</f>
        <v>0</v>
      </c>
      <c r="S41" s="34">
        <f>COUNTIFS('Solid-Results'!M:M,"&gt;="&amp;Dashboard!$A41,'Solid-Results'!M:M,"&lt;="&amp;Dashboard!$B41,'Solid-Results'!AG:AG,"Green")</f>
        <v>0</v>
      </c>
      <c r="T41" s="37">
        <f t="shared" si="5"/>
        <v>0</v>
      </c>
      <c r="U41" s="34">
        <f>COUNTIFS('Solid-Results'!N:N,"&gt;="&amp;Dashboard!$A41,'Solid-Results'!N:N,"&lt;="&amp;Dashboard!$B41)</f>
        <v>0</v>
      </c>
      <c r="V41" s="34">
        <f>COUNTIFS('Solid-Results'!N:N,"&gt;="&amp;Dashboard!$A41,'Solid-Results'!N:N,"&lt;="&amp;Dashboard!$B41,'Solid-Results'!AH:AH,"Green")</f>
        <v>0</v>
      </c>
      <c r="W41" s="37">
        <f t="shared" si="6"/>
        <v>0</v>
      </c>
      <c r="X41" s="34">
        <f>COUNTIFS('Solid-Results'!O:O,"&gt;="&amp;Dashboard!$A41,'Solid-Results'!O:O,"&lt;="&amp;Dashboard!$B41)</f>
        <v>0</v>
      </c>
      <c r="Y41" s="34">
        <f>COUNTIFS('Solid-Results'!O:O,"&gt;="&amp;Dashboard!$A41,'Solid-Results'!O:O,"&lt;="&amp;Dashboard!$B41,'Solid-Results'!AI:AI,"Green")</f>
        <v>0</v>
      </c>
      <c r="Z41" s="37">
        <f t="shared" si="7"/>
        <v>0</v>
      </c>
      <c r="AA41" s="34">
        <f>COUNTIFS('Solid-Results'!P:P,"&gt;="&amp;Dashboard!$A41,'Solid-Results'!P:P,"&lt;="&amp;Dashboard!$B41)</f>
        <v>0</v>
      </c>
      <c r="AB41" s="34">
        <f>COUNTIFS('Solid-Results'!P:P,"&gt;="&amp;Dashboard!$A41,'Solid-Results'!P:P,"&lt;="&amp;Dashboard!$B41,'Solid-Results'!AJ:AJ,"Green")</f>
        <v>0</v>
      </c>
      <c r="AC41" s="37">
        <f t="shared" si="8"/>
        <v>0</v>
      </c>
      <c r="AD41" s="34">
        <f>COUNTIFS('Solid-Results'!Q:Q,"&gt;="&amp;Dashboard!$A41,'Solid-Results'!Q:Q,"&lt;="&amp;Dashboard!$B41)</f>
        <v>0</v>
      </c>
      <c r="AE41" s="34">
        <f>COUNTIFS('Solid-Results'!Q:Q,"&gt;="&amp;Dashboard!$A41,'Solid-Results'!Q:Q,"&lt;="&amp;Dashboard!$B41,'Solid-Results'!AK:AK,"Green")</f>
        <v>0</v>
      </c>
      <c r="AF41" s="37">
        <f t="shared" si="9"/>
        <v>0</v>
      </c>
      <c r="AG41" s="34">
        <f>COUNTIFS('Solid-Results'!R:R,"&gt;="&amp;Dashboard!$A41,'Solid-Results'!R:R,"&lt;="&amp;Dashboard!$B41)</f>
        <v>3</v>
      </c>
      <c r="AH41" s="34">
        <f>COUNTIFS('Solid-Results'!R:R,"&gt;="&amp;Dashboard!$A41,'Solid-Results'!R:R,"&lt;="&amp;Dashboard!$B41,'Solid-Results'!AL:AL,"Green")</f>
        <v>2</v>
      </c>
      <c r="AI41" s="37">
        <f t="shared" si="10"/>
        <v>66.666666666666657</v>
      </c>
      <c r="AJ41" s="34">
        <f>COUNTIFS('Solid-Results'!S:S,"&gt;="&amp;Dashboard!$A41,'Solid-Results'!S:S,"&lt;="&amp;Dashboard!$B41)</f>
        <v>0</v>
      </c>
      <c r="AK41" s="34">
        <f>COUNTIFS('Solid-Results'!S:S,"&gt;="&amp;Dashboard!$A41,'Solid-Results'!S:S,"&lt;="&amp;Dashboard!$B41,'Solid-Results'!AM:AM,"Green")</f>
        <v>0</v>
      </c>
      <c r="AL41" s="37">
        <f t="shared" si="11"/>
        <v>0</v>
      </c>
      <c r="AM41" s="34">
        <f>COUNTIFS('Solid-Results'!T:T,"&gt;="&amp;Dashboard!$A41,'Solid-Results'!T:T,"&lt;="&amp;Dashboard!$B41)</f>
        <v>2</v>
      </c>
      <c r="AN41" s="34">
        <f>COUNTIFS('Solid-Results'!T:T,"&gt;="&amp;Dashboard!$A41,'Solid-Results'!T:T,"&lt;="&amp;Dashboard!$B41,'Solid-Results'!AN:AN,"Green")</f>
        <v>1</v>
      </c>
      <c r="AO41" s="37">
        <f t="shared" si="12"/>
        <v>50</v>
      </c>
      <c r="AP41" s="34">
        <f>COUNTIFS('Solid-Results'!U:U,"&gt;="&amp;Dashboard!$A41,'Solid-Results'!U:U,"&lt;="&amp;Dashboard!$B41)</f>
        <v>6</v>
      </c>
      <c r="AQ41" s="34">
        <f>COUNTIFS('Solid-Results'!U:U,"&gt;="&amp;Dashboard!$A41,'Solid-Results'!U:U,"&lt;="&amp;Dashboard!$B41,'Solid-Results'!AO:AO,"Green")</f>
        <v>6</v>
      </c>
      <c r="AR41" s="37">
        <f t="shared" si="13"/>
        <v>100</v>
      </c>
      <c r="AS41" s="34">
        <f>COUNTIFS('Solid-Results'!V:V,"&gt;="&amp;Dashboard!$A41,'Solid-Results'!V:V,"&lt;="&amp;Dashboard!$B41)</f>
        <v>0</v>
      </c>
      <c r="AT41" s="34">
        <f>COUNTIFS('Solid-Results'!V:V,"&gt;="&amp;Dashboard!$A41,'Solid-Results'!V:V,"&lt;="&amp;Dashboard!$B41,'Solid-Results'!AP:AP,"Green")</f>
        <v>0</v>
      </c>
      <c r="AU41" s="37">
        <f t="shared" si="14"/>
        <v>0</v>
      </c>
      <c r="AV41" s="34">
        <f>COUNTIFS('Solid-Results'!W:W,"&gt;="&amp;Dashboard!$A41,'Solid-Results'!W:W,"&lt;="&amp;Dashboard!$B41)</f>
        <v>0</v>
      </c>
      <c r="AW41" s="34">
        <f>COUNTIFS('Solid-Results'!W:W,"&gt;="&amp;Dashboard!$A41,'Solid-Results'!W:W,"&lt;="&amp;Dashboard!$B41,'Solid-Results'!AQ:AQ,"Green")</f>
        <v>0</v>
      </c>
      <c r="AX41" s="37">
        <f t="shared" si="15"/>
        <v>0</v>
      </c>
    </row>
    <row r="42" spans="1:50" x14ac:dyDescent="0.25">
      <c r="A42" s="38">
        <f t="shared" si="16"/>
        <v>97.51</v>
      </c>
      <c r="B42" s="37">
        <f t="shared" si="19"/>
        <v>100</v>
      </c>
      <c r="C42" s="34">
        <f>COUNTIFS('Solid-Results'!H:H,"&gt;="&amp;Dashboard!$A42,'Solid-Results'!H:H,"&lt;="&amp;Dashboard!$B42)</f>
        <v>0</v>
      </c>
      <c r="D42" s="34">
        <f>COUNTIFS('Solid-Results'!H:H,"&gt;="&amp;Dashboard!$A42,'Solid-Results'!H:H,"&lt;="&amp;Dashboard!$B42,'Solid-Results'!AB:AB,"Green")</f>
        <v>0</v>
      </c>
      <c r="E42" s="37">
        <f t="shared" si="0"/>
        <v>0</v>
      </c>
      <c r="F42" s="34">
        <f>COUNTIFS('Solid-Results'!I:I,"&gt;="&amp;Dashboard!$A42,'Solid-Results'!I:I,"&lt;="&amp;Dashboard!$B42)</f>
        <v>0</v>
      </c>
      <c r="G42" s="34">
        <f>COUNTIFS('Solid-Results'!I:I,"&gt;="&amp;Dashboard!$A42,'Solid-Results'!I:I,"&lt;="&amp;Dashboard!$B42,'Solid-Results'!AC:AC,"Green")</f>
        <v>0</v>
      </c>
      <c r="H42" s="37">
        <f t="shared" si="1"/>
        <v>0</v>
      </c>
      <c r="I42" s="34">
        <f>COUNTIFS('Solid-Results'!J:J,"&gt;="&amp;Dashboard!$A42,'Solid-Results'!J:J,"&lt;="&amp;Dashboard!$B42)</f>
        <v>0</v>
      </c>
      <c r="J42" s="34">
        <f>COUNTIFS('Solid-Results'!J:J,"&gt;="&amp;Dashboard!$A42,'Solid-Results'!J:J,"&lt;="&amp;Dashboard!$B42,'Solid-Results'!AD:AD,"Green")</f>
        <v>0</v>
      </c>
      <c r="K42" s="37">
        <f t="shared" si="2"/>
        <v>0</v>
      </c>
      <c r="L42" s="34">
        <f>COUNTIFS('Solid-Results'!K:K,"&gt;="&amp;Dashboard!$A42,'Solid-Results'!K:K,"&lt;="&amp;Dashboard!$B42)</f>
        <v>0</v>
      </c>
      <c r="M42" s="34">
        <f>COUNTIFS('Solid-Results'!K:K,"&gt;="&amp;Dashboard!$A42,'Solid-Results'!K:K,"&lt;="&amp;Dashboard!$B42,'Solid-Results'!AE:AE,"Green")</f>
        <v>0</v>
      </c>
      <c r="N42" s="37">
        <f t="shared" si="3"/>
        <v>0</v>
      </c>
      <c r="O42" s="34">
        <f>COUNTIFS('Solid-Results'!L:L,"&gt;="&amp;Dashboard!$A42,'Solid-Results'!L:L,"&lt;="&amp;Dashboard!$B42)</f>
        <v>0</v>
      </c>
      <c r="P42" s="34">
        <f>COUNTIFS('Solid-Results'!L:L,"&gt;="&amp;Dashboard!$A42,'Solid-Results'!L:L,"&lt;="&amp;Dashboard!$B42,'Solid-Results'!AF:AF,"Green")</f>
        <v>0</v>
      </c>
      <c r="Q42" s="37">
        <f t="shared" si="4"/>
        <v>0</v>
      </c>
      <c r="R42" s="34">
        <f>COUNTIFS('Solid-Results'!M:M,"&gt;="&amp;Dashboard!$A42,'Solid-Results'!M:M,"&lt;="&amp;Dashboard!$B42)</f>
        <v>0</v>
      </c>
      <c r="S42" s="34">
        <f>COUNTIFS('Solid-Results'!M:M,"&gt;="&amp;Dashboard!$A42,'Solid-Results'!M:M,"&lt;="&amp;Dashboard!$B42,'Solid-Results'!AG:AG,"Green")</f>
        <v>0</v>
      </c>
      <c r="T42" s="37">
        <f t="shared" si="5"/>
        <v>0</v>
      </c>
      <c r="U42" s="34">
        <f>COUNTIFS('Solid-Results'!N:N,"&gt;="&amp;Dashboard!$A42,'Solid-Results'!N:N,"&lt;="&amp;Dashboard!$B42)</f>
        <v>0</v>
      </c>
      <c r="V42" s="34">
        <f>COUNTIFS('Solid-Results'!N:N,"&gt;="&amp;Dashboard!$A42,'Solid-Results'!N:N,"&lt;="&amp;Dashboard!$B42,'Solid-Results'!AH:AH,"Green")</f>
        <v>0</v>
      </c>
      <c r="W42" s="37">
        <f t="shared" si="6"/>
        <v>0</v>
      </c>
      <c r="X42" s="34">
        <f>COUNTIFS('Solid-Results'!O:O,"&gt;="&amp;Dashboard!$A42,'Solid-Results'!O:O,"&lt;="&amp;Dashboard!$B42)</f>
        <v>0</v>
      </c>
      <c r="Y42" s="34">
        <f>COUNTIFS('Solid-Results'!O:O,"&gt;="&amp;Dashboard!$A42,'Solid-Results'!O:O,"&lt;="&amp;Dashboard!$B42,'Solid-Results'!AI:AI,"Green")</f>
        <v>0</v>
      </c>
      <c r="Z42" s="37">
        <f t="shared" si="7"/>
        <v>0</v>
      </c>
      <c r="AA42" s="34">
        <f>COUNTIFS('Solid-Results'!P:P,"&gt;="&amp;Dashboard!$A42,'Solid-Results'!P:P,"&lt;="&amp;Dashboard!$B42)</f>
        <v>0</v>
      </c>
      <c r="AB42" s="34">
        <f>COUNTIFS('Solid-Results'!P:P,"&gt;="&amp;Dashboard!$A42,'Solid-Results'!P:P,"&lt;="&amp;Dashboard!$B42,'Solid-Results'!AJ:AJ,"Green")</f>
        <v>0</v>
      </c>
      <c r="AC42" s="37">
        <f t="shared" si="8"/>
        <v>0</v>
      </c>
      <c r="AD42" s="34">
        <f>COUNTIFS('Solid-Results'!Q:Q,"&gt;="&amp;Dashboard!$A42,'Solid-Results'!Q:Q,"&lt;="&amp;Dashboard!$B42)</f>
        <v>0</v>
      </c>
      <c r="AE42" s="34">
        <f>COUNTIFS('Solid-Results'!Q:Q,"&gt;="&amp;Dashboard!$A42,'Solid-Results'!Q:Q,"&lt;="&amp;Dashboard!$B42,'Solid-Results'!AK:AK,"Green")</f>
        <v>0</v>
      </c>
      <c r="AF42" s="37">
        <f t="shared" si="9"/>
        <v>0</v>
      </c>
      <c r="AG42" s="34">
        <f>COUNTIFS('Solid-Results'!R:R,"&gt;="&amp;Dashboard!$A42,'Solid-Results'!R:R,"&lt;="&amp;Dashboard!$B42)</f>
        <v>0</v>
      </c>
      <c r="AH42" s="34">
        <f>COUNTIFS('Solid-Results'!R:R,"&gt;="&amp;Dashboard!$A42,'Solid-Results'!R:R,"&lt;="&amp;Dashboard!$B42,'Solid-Results'!AL:AL,"Green")</f>
        <v>0</v>
      </c>
      <c r="AI42" s="37">
        <f t="shared" si="10"/>
        <v>0</v>
      </c>
      <c r="AJ42" s="34">
        <f>COUNTIFS('Solid-Results'!S:S,"&gt;="&amp;Dashboard!$A42,'Solid-Results'!S:S,"&lt;="&amp;Dashboard!$B42)</f>
        <v>0</v>
      </c>
      <c r="AK42" s="34">
        <f>COUNTIFS('Solid-Results'!S:S,"&gt;="&amp;Dashboard!$A42,'Solid-Results'!S:S,"&lt;="&amp;Dashboard!$B42,'Solid-Results'!AM:AM,"Green")</f>
        <v>0</v>
      </c>
      <c r="AL42" s="37">
        <f t="shared" si="11"/>
        <v>0</v>
      </c>
      <c r="AM42" s="34">
        <f>COUNTIFS('Solid-Results'!T:T,"&gt;="&amp;Dashboard!$A42,'Solid-Results'!T:T,"&lt;="&amp;Dashboard!$B42)</f>
        <v>0</v>
      </c>
      <c r="AN42" s="34">
        <f>COUNTIFS('Solid-Results'!T:T,"&gt;="&amp;Dashboard!$A42,'Solid-Results'!T:T,"&lt;="&amp;Dashboard!$B42,'Solid-Results'!AN:AN,"Green")</f>
        <v>0</v>
      </c>
      <c r="AO42" s="37">
        <f t="shared" si="12"/>
        <v>0</v>
      </c>
      <c r="AP42" s="34">
        <f>COUNTIFS('Solid-Results'!U:U,"&gt;="&amp;Dashboard!$A42,'Solid-Results'!U:U,"&lt;="&amp;Dashboard!$B42)</f>
        <v>0</v>
      </c>
      <c r="AQ42" s="34">
        <f>COUNTIFS('Solid-Results'!U:U,"&gt;="&amp;Dashboard!$A42,'Solid-Results'!U:U,"&lt;="&amp;Dashboard!$B42,'Solid-Results'!AO:AO,"Green")</f>
        <v>0</v>
      </c>
      <c r="AR42" s="37">
        <f t="shared" si="13"/>
        <v>0</v>
      </c>
      <c r="AS42" s="34">
        <f>COUNTIFS('Solid-Results'!V:V,"&gt;="&amp;Dashboard!$A42,'Solid-Results'!V:V,"&lt;="&amp;Dashboard!$B42)</f>
        <v>0</v>
      </c>
      <c r="AT42" s="34">
        <f>COUNTIFS('Solid-Results'!V:V,"&gt;="&amp;Dashboard!$A42,'Solid-Results'!V:V,"&lt;="&amp;Dashboard!$B42,'Solid-Results'!AP:AP,"Green")</f>
        <v>0</v>
      </c>
      <c r="AU42" s="37">
        <f t="shared" si="14"/>
        <v>0</v>
      </c>
      <c r="AV42" s="34">
        <f>COUNTIFS('Solid-Results'!W:W,"&gt;="&amp;Dashboard!$A42,'Solid-Results'!W:W,"&lt;="&amp;Dashboard!$B42)</f>
        <v>0</v>
      </c>
      <c r="AW42" s="34">
        <f>COUNTIFS('Solid-Results'!W:W,"&gt;="&amp;Dashboard!$A42,'Solid-Results'!W:W,"&lt;="&amp;Dashboard!$B42,'Solid-Results'!AQ:AQ,"Green")</f>
        <v>0</v>
      </c>
      <c r="AX42" s="37">
        <f t="shared" si="15"/>
        <v>0</v>
      </c>
    </row>
    <row r="50" spans="32:33" x14ac:dyDescent="0.25">
      <c r="AF50">
        <v>80</v>
      </c>
      <c r="AG50">
        <f>AF50*0.6</f>
        <v>48</v>
      </c>
    </row>
    <row r="51" spans="32:33" x14ac:dyDescent="0.25">
      <c r="AF51">
        <v>20</v>
      </c>
      <c r="AG51">
        <f>-AF51</f>
        <v>-20</v>
      </c>
    </row>
    <row r="52" spans="32:33" x14ac:dyDescent="0.25">
      <c r="AG52">
        <f>SUM(AG50:AG51)</f>
        <v>28</v>
      </c>
    </row>
  </sheetData>
  <conditionalFormatting sqref="E3:E42">
    <cfRule type="expression" dxfId="17" priority="16">
      <formula>AND(E3&gt;$A3)</formula>
    </cfRule>
  </conditionalFormatting>
  <conditionalFormatting sqref="H3:H42">
    <cfRule type="expression" dxfId="16" priority="15">
      <formula>AND(H3&gt;$A3)</formula>
    </cfRule>
  </conditionalFormatting>
  <conditionalFormatting sqref="K3:K42">
    <cfRule type="expression" dxfId="15" priority="14">
      <formula>AND(K3&gt;$A3)</formula>
    </cfRule>
  </conditionalFormatting>
  <conditionalFormatting sqref="N3:N42">
    <cfRule type="expression" dxfId="14" priority="13">
      <formula>AND(N3&gt;$A3)</formula>
    </cfRule>
  </conditionalFormatting>
  <conditionalFormatting sqref="Q3:Q42">
    <cfRule type="expression" dxfId="13" priority="12">
      <formula>AND(Q3&gt;$A3)</formula>
    </cfRule>
  </conditionalFormatting>
  <conditionalFormatting sqref="T3:T42">
    <cfRule type="expression" dxfId="12" priority="11">
      <formula>AND(T3&gt;$A3)</formula>
    </cfRule>
  </conditionalFormatting>
  <conditionalFormatting sqref="W3:W42">
    <cfRule type="expression" dxfId="11" priority="10">
      <formula>AND(W3&gt;$A3)</formula>
    </cfRule>
  </conditionalFormatting>
  <conditionalFormatting sqref="Z3:Z42">
    <cfRule type="expression" dxfId="10" priority="9">
      <formula>AND(Z3&gt;$A3)</formula>
    </cfRule>
  </conditionalFormatting>
  <conditionalFormatting sqref="AC3:AC42">
    <cfRule type="expression" dxfId="9" priority="8">
      <formula>AND(AC3&gt;$A3)</formula>
    </cfRule>
  </conditionalFormatting>
  <conditionalFormatting sqref="AF3:AF42">
    <cfRule type="expression" dxfId="8" priority="7">
      <formula>AND(AF3&gt;$A3)</formula>
    </cfRule>
  </conditionalFormatting>
  <conditionalFormatting sqref="AI3:AI42">
    <cfRule type="expression" dxfId="7" priority="6">
      <formula>AND(AI3&gt;$A3)</formula>
    </cfRule>
  </conditionalFormatting>
  <conditionalFormatting sqref="AL3:AL42">
    <cfRule type="expression" dxfId="6" priority="5">
      <formula>AND(AL3&gt;$A3)</formula>
    </cfRule>
  </conditionalFormatting>
  <conditionalFormatting sqref="AO3:AO42">
    <cfRule type="expression" dxfId="5" priority="4">
      <formula>AND(AO3&gt;$A3)</formula>
    </cfRule>
  </conditionalFormatting>
  <conditionalFormatting sqref="AR3:AR42">
    <cfRule type="expression" dxfId="4" priority="3">
      <formula>AND(AR3&gt;$A3)</formula>
    </cfRule>
  </conditionalFormatting>
  <conditionalFormatting sqref="AU3:AU42">
    <cfRule type="expression" dxfId="3" priority="2">
      <formula>AND(AU3&gt;$A3)</formula>
    </cfRule>
  </conditionalFormatting>
  <conditionalFormatting sqref="AX3:AX42">
    <cfRule type="expression" dxfId="2" priority="1">
      <formula>AND(AX3&gt;$A3)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411C9-681F-4A75-9098-927C26449D46}">
  <dimension ref="A1"/>
  <sheetViews>
    <sheetView showGridLines="0" workbookViewId="0">
      <selection activeCell="K33" sqref="K33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2F9293-5D32-4EEC-88B2-8ECD01AACF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General-lacasa</vt:lpstr>
      <vt:lpstr>matches-results-oddspedia (old)</vt:lpstr>
      <vt:lpstr>oddspedia-matches</vt:lpstr>
      <vt:lpstr>Transform table</vt:lpstr>
      <vt:lpstr>Solid-Results</vt:lpstr>
      <vt:lpstr>Dashboard</vt:lpstr>
      <vt:lpstr>Graphics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Renan De Alencar Queiroz</cp:lastModifiedBy>
  <dcterms:modified xsi:type="dcterms:W3CDTF">2026-07-30T17:26:58Z</dcterms:modified>
</cp:coreProperties>
</file>